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현재_통합_문서"/>
  <mc:AlternateContent xmlns:mc="http://schemas.openxmlformats.org/markup-compatibility/2006">
    <mc:Choice Requires="x15">
      <x15ac:absPath xmlns:x15ac="http://schemas.microsoft.com/office/spreadsheetml/2010/11/ac" url="https://onedrive-global.kpmg.com/personal/hwiwoongkim_kr_kpmg_com/Documents/Valuation Specialist 2022/33-36. SK스퀘어/0.0. 보고서/0.0.1. 회신/"/>
    </mc:Choice>
  </mc:AlternateContent>
  <xr:revisionPtr revIDLastSave="0" documentId="13_ncr:1_{91A5ED1E-AD05-43A5-ACB9-B715E767617B}" xr6:coauthVersionLast="47" xr6:coauthVersionMax="47" xr10:uidLastSave="{00000000-0000-0000-0000-000000000000}"/>
  <bookViews>
    <workbookView xWindow="-120" yWindow="-120" windowWidth="26235" windowHeight="16440" tabRatio="902" firstSheet="5" activeTab="5" xr2:uid="{994BDE4E-057C-406D-9B78-8F92B88DFFCA}"/>
  </bookViews>
  <sheets>
    <sheet name="Base Info" sheetId="3" state="veryHidden" r:id="rId1"/>
    <sheet name="Index" sheetId="1" r:id="rId2"/>
    <sheet name="Report" sheetId="62" r:id="rId3"/>
    <sheet name="▶ Valuation" sheetId="68" r:id="rId4"/>
    <sheet name="WACC" sheetId="10" r:id="rId5"/>
    <sheet name="Valuation" sheetId="37" r:id="rId6"/>
    <sheet name="FS" sheetId="26" r:id="rId7"/>
    <sheet name="Assumption" sheetId="63" r:id="rId8"/>
    <sheet name="Revenue" sheetId="69" r:id="rId9"/>
    <sheet name="Subscriber" sheetId="72" r:id="rId10"/>
    <sheet name="Contents" sheetId="92" r:id="rId11"/>
    <sheet name="Opex" sheetId="70" r:id="rId12"/>
    <sheet name="Capex" sheetId="73" r:id="rId13"/>
    <sheet name="WC" sheetId="74" r:id="rId14"/>
    <sheet name="▶ Data" sheetId="61" r:id="rId15"/>
    <sheet name="Peer" sheetId="11" r:id="rId16"/>
    <sheet name="Beta" sheetId="12" r:id="rId17"/>
    <sheet name="Pretax_Kd" sheetId="82" r:id="rId18"/>
    <sheet name="Historical FS" sheetId="30" r:id="rId19"/>
    <sheet name="Historical Opex" sheetId="71" r:id="rId20"/>
    <sheet name="Historical Contents" sheetId="91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____KTM10" localSheetId="17" hidden="1">{#N/A,#N/A,FALSE,"현장 NCR 분석";#N/A,#N/A,FALSE,"현장품질감사";#N/A,#N/A,FALSE,"현장품질감사"}</definedName>
    <definedName name="_____KTM10" hidden="1">{#N/A,#N/A,FALSE,"현장 NCR 분석";#N/A,#N/A,FALSE,"현장품질감사";#N/A,#N/A,FALSE,"현장품질감사"}</definedName>
    <definedName name="____key2" localSheetId="14" hidden="1">#REF!</definedName>
    <definedName name="____key2" localSheetId="3" hidden="1">#REF!</definedName>
    <definedName name="____key2" localSheetId="2" hidden="1">#REF!</definedName>
    <definedName name="____key2" hidden="1">#REF!</definedName>
    <definedName name="____wrn1" localSheetId="1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____wrn1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___key2" localSheetId="14" hidden="1">#REF!</definedName>
    <definedName name="___key2" localSheetId="3" hidden="1">#REF!</definedName>
    <definedName name="___key2" localSheetId="2" hidden="1">#REF!</definedName>
    <definedName name="___key2" hidden="1">#REF!</definedName>
    <definedName name="___KTM10" localSheetId="17" hidden="1">{#N/A,#N/A,FALSE,"현장 NCR 분석";#N/A,#N/A,FALSE,"현장품질감사";#N/A,#N/A,FALSE,"현장품질감사"}</definedName>
    <definedName name="___KTM10" hidden="1">{#N/A,#N/A,FALSE,"현장 NCR 분석";#N/A,#N/A,FALSE,"현장품질감사";#N/A,#N/A,FALSE,"현장품질감사"}</definedName>
    <definedName name="___wrn1" localSheetId="1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___wrn1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__key2" localSheetId="14" hidden="1">#REF!</definedName>
    <definedName name="__key2" localSheetId="3" hidden="1">#REF!</definedName>
    <definedName name="__key2" localSheetId="2" hidden="1">#REF!</definedName>
    <definedName name="__key2" hidden="1">#REF!</definedName>
    <definedName name="__KTM10" localSheetId="17" hidden="1">{#N/A,#N/A,FALSE,"현장 NCR 분석";#N/A,#N/A,FALSE,"현장품질감사";#N/A,#N/A,FALSE,"현장품질감사"}</definedName>
    <definedName name="__KTM10" hidden="1">{#N/A,#N/A,FALSE,"현장 NCR 분석";#N/A,#N/A,FALSE,"현장품질감사";#N/A,#N/A,FALSE,"현장품질감사"}</definedName>
    <definedName name="__wrn1" localSheetId="1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__wrn1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_Dist_Values" localSheetId="14" hidden="1">#REF!</definedName>
    <definedName name="_Dist_Values" localSheetId="3" hidden="1">#REF!</definedName>
    <definedName name="_Dist_Values" localSheetId="2" hidden="1">#REF!</definedName>
    <definedName name="_Dist_Values" hidden="1">#REF!</definedName>
    <definedName name="_Fill" localSheetId="14" hidden="1">#REF!</definedName>
    <definedName name="_Fill" localSheetId="3" hidden="1">#REF!</definedName>
    <definedName name="_Fill" localSheetId="2" hidden="1">#REF!</definedName>
    <definedName name="_Fill" hidden="1">#REF!</definedName>
    <definedName name="_xlnm._FilterDatabase" localSheetId="14" hidden="1">#REF!</definedName>
    <definedName name="_xlnm._FilterDatabase" localSheetId="3" hidden="1">#REF!</definedName>
    <definedName name="_xlnm._FilterDatabase" localSheetId="1" hidden="1">Index!$B$1:$B$2</definedName>
    <definedName name="_xlnm._FilterDatabase" localSheetId="15" hidden="1">Peer!$B$10:$Q$43</definedName>
    <definedName name="_xlnm._FilterDatabase" localSheetId="17" hidden="1">#REF!</definedName>
    <definedName name="_xlnm._FilterDatabase" localSheetId="2" hidden="1">#REF!</definedName>
    <definedName name="_xlnm._FilterDatabase" hidden="1">#REF!</definedName>
    <definedName name="_Key1" localSheetId="14" hidden="1">[1]자금현황표!#REF!</definedName>
    <definedName name="_Key1" localSheetId="3" hidden="1">[1]자금현황표!#REF!</definedName>
    <definedName name="_Key1" localSheetId="2" hidden="1">[1]자금현황표!#REF!</definedName>
    <definedName name="_Key1" hidden="1">[1]자금현황표!#REF!</definedName>
    <definedName name="_Key2" localSheetId="14" hidden="1">#REF!</definedName>
    <definedName name="_Key2" localSheetId="3" hidden="1">#REF!</definedName>
    <definedName name="_Key2" localSheetId="2" hidden="1">#REF!</definedName>
    <definedName name="_Key2" hidden="1">#REF!</definedName>
    <definedName name="_KTM10" localSheetId="17" hidden="1">{#N/A,#N/A,FALSE,"현장 NCR 분석";#N/A,#N/A,FALSE,"현장품질감사";#N/A,#N/A,FALSE,"현장품질감사"}</definedName>
    <definedName name="_KTM10" hidden="1">{#N/A,#N/A,FALSE,"현장 NCR 분석";#N/A,#N/A,FALSE,"현장품질감사";#N/A,#N/A,FALSE,"현장품질감사"}</definedName>
    <definedName name="_MatInverse_In" localSheetId="14" hidden="1">#REF!</definedName>
    <definedName name="_MatInverse_In" localSheetId="3" hidden="1">#REF!</definedName>
    <definedName name="_MatInverse_In" localSheetId="2" hidden="1">#REF!</definedName>
    <definedName name="_MatInverse_In" hidden="1">#REF!</definedName>
    <definedName name="_Order1" hidden="1">0</definedName>
    <definedName name="_Order2" hidden="1">0</definedName>
    <definedName name="_Regression_Int" hidden="1">1</definedName>
    <definedName name="_Sort" localSheetId="14" hidden="1">#REF!</definedName>
    <definedName name="_Sort" localSheetId="3" hidden="1">#REF!</definedName>
    <definedName name="_Sort" localSheetId="2" hidden="1">#REF!</definedName>
    <definedName name="_Sort" hidden="1">#REF!</definedName>
    <definedName name="_Table1_In1" localSheetId="14" hidden="1">#REF!</definedName>
    <definedName name="_Table1_In1" localSheetId="3" hidden="1">#REF!</definedName>
    <definedName name="_Table1_In1" localSheetId="2" hidden="1">#REF!</definedName>
    <definedName name="_Table1_In1" hidden="1">#REF!</definedName>
    <definedName name="_wrn1" localSheetId="1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_wrn1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a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ds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ds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2DocOpenMode" hidden="1">"AS2DocumentEdit"</definedName>
    <definedName name="asdc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dc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dddc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dddc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dds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dds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s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bv" localSheetId="17" hidden="1">{#N/A,#N/A,FALSE,"1.CRITERIA";#N/A,#N/A,FALSE,"2.IS";#N/A,#N/A,FALSE,"3.BS";#N/A,#N/A,FALSE,"4.PER PL";#N/A,#N/A,FALSE,"5.INVESTMENT";#N/A,#N/A,FALSE,"6.공문";#N/A,#N/A,FALSE,"7.netinvest"}</definedName>
    <definedName name="bv" hidden="1">{#N/A,#N/A,FALSE,"1.CRITERIA";#N/A,#N/A,FALSE,"2.IS";#N/A,#N/A,FALSE,"3.BS";#N/A,#N/A,FALSE,"4.PER PL";#N/A,#N/A,FALSE,"5.INVESTMENT";#N/A,#N/A,FALSE,"6.공문";#N/A,#N/A,FALSE,"7.netinvest"}</definedName>
    <definedName name="cfdf" localSheetId="1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cfdf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CIQWBGuid" hidden="1">"2479f95f-e413-4be1-aede-6e35dd4de5db"</definedName>
    <definedName name="COST" localSheetId="14" hidden="1">#REF!</definedName>
    <definedName name="COST" localSheetId="3" hidden="1">#REF!</definedName>
    <definedName name="COST" localSheetId="2" hidden="1">#REF!</definedName>
    <definedName name="COST" hidden="1">#REF!</definedName>
    <definedName name="COSTT" localSheetId="14" hidden="1">#REF!</definedName>
    <definedName name="COSTT" localSheetId="3" hidden="1">#REF!</definedName>
    <definedName name="COSTT" localSheetId="2" hidden="1">#REF!</definedName>
    <definedName name="COSTT" hidden="1">#REF!</definedName>
    <definedName name="CPA감사" localSheetId="1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CPA감사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cvcx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vcx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fg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fg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a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a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a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a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a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a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asdfa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asdfa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sf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LSK" localSheetId="17" hidden="1">{#N/A,#N/A,FALSE,"1.CRITERIA";#N/A,#N/A,FALSE,"2.IS";#N/A,#N/A,FALSE,"3.BS";#N/A,#N/A,FALSE,"4.PER PL";#N/A,#N/A,FALSE,"5.INVESTMENT";#N/A,#N/A,FALSE,"6.공문";#N/A,#N/A,FALSE,"7.netinvest"}</definedName>
    <definedName name="ELSK" hidden="1">{#N/A,#N/A,FALSE,"1.CRITERIA";#N/A,#N/A,FALSE,"2.IS";#N/A,#N/A,FALSE,"3.BS";#N/A,#N/A,FALSE,"4.PER PL";#N/A,#N/A,FALSE,"5.INVESTMENT";#N/A,#N/A,FALSE,"6.공문";#N/A,#N/A,FALSE,"7.netinvest"}</definedName>
    <definedName name="eqw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qw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rer" localSheetId="14" hidden="1">[2]Total!#REF!</definedName>
    <definedName name="erer" localSheetId="3" hidden="1">[2]Total!#REF!</definedName>
    <definedName name="erer" localSheetId="2" hidden="1">[2]Total!#REF!</definedName>
    <definedName name="erer" hidden="1">[2]Total!#REF!</definedName>
    <definedName name="ewr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wr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adsfasd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adsfasd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fhsfgh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fhsfgh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sdd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sd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dg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dg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sf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s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"07/09/2014 05:00:13"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JDHFK" localSheetId="1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JDHFK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key" localSheetId="14" hidden="1">[3]COVER!#REF!</definedName>
    <definedName name="key" localSheetId="3" hidden="1">[3]COVER!#REF!</definedName>
    <definedName name="key" localSheetId="2" hidden="1">[3]COVER!#REF!</definedName>
    <definedName name="key" hidden="1">[3]COVER!#REF!</definedName>
    <definedName name="kkk" localSheetId="14" hidden="1">[4]Total!#REF!</definedName>
    <definedName name="kkk" localSheetId="3" hidden="1">[4]Total!#REF!</definedName>
    <definedName name="kkk" localSheetId="2" hidden="1">[4]Total!#REF!</definedName>
    <definedName name="kkk" hidden="1">[4]Total!#REF!</definedName>
    <definedName name="ktft" hidden="1">3</definedName>
    <definedName name="KTM10B" localSheetId="17" hidden="1">{#N/A,#N/A,FALSE,"현장 NCR 분석";#N/A,#N/A,FALSE,"현장품질감사";#N/A,#N/A,FALSE,"현장품질감사"}</definedName>
    <definedName name="KTM10B" hidden="1">{#N/A,#N/A,FALSE,"현장 NCR 분석";#N/A,#N/A,FALSE,"현장품질감사";#N/A,#N/A,FALSE,"현장품질감사"}</definedName>
    <definedName name="ONP" localSheetId="14" hidden="1">#REF!</definedName>
    <definedName name="ONP" localSheetId="3" hidden="1">#REF!</definedName>
    <definedName name="ONP" localSheetId="2" hidden="1">#REF!</definedName>
    <definedName name="ONP" hidden="1">#REF!</definedName>
    <definedName name="qer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qer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rt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rt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dasd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das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dfafd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dfaf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dgfa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dgfa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UMMARY" localSheetId="14" hidden="1">#REF!</definedName>
    <definedName name="SUMMARY" localSheetId="3" hidden="1">#REF!</definedName>
    <definedName name="SUMMARY" localSheetId="2" hidden="1">#REF!</definedName>
    <definedName name="SUMMARY" hidden="1">#REF!</definedName>
    <definedName name="SUMMARYT" localSheetId="14" hidden="1">#REF!</definedName>
    <definedName name="SUMMARYT" localSheetId="3" hidden="1">#REF!</definedName>
    <definedName name="SUMMARYT" localSheetId="2" hidden="1">#REF!</definedName>
    <definedName name="SUMMARYT" hidden="1">#REF!</definedName>
    <definedName name="TextRefCopyRangeCount" hidden="1">2</definedName>
    <definedName name="tre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tre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tryt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tryt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czxv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vczxv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vnb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vnb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VYWL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VYWL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" localSheetId="17" hidden="1">{#N/A,#N/A,FALSE,"1.CRITERIA";#N/A,#N/A,FALSE,"2.IS";#N/A,#N/A,FALSE,"3.BS";#N/A,#N/A,FALSE,"4.PER PL";#N/A,#N/A,FALSE,"5.INVESTMENT";#N/A,#N/A,FALSE,"6.공문";#N/A,#N/A,FALSE,"7.netinvest"}</definedName>
    <definedName name="w" hidden="1">{#N/A,#N/A,FALSE,"1.CRITERIA";#N/A,#N/A,FALSE,"2.IS";#N/A,#N/A,FALSE,"3.BS";#N/A,#N/A,FALSE,"4.PER PL";#N/A,#N/A,FALSE,"5.INVESTMENT";#N/A,#N/A,FALSE,"6.공문";#N/A,#N/A,FALSE,"7.netinvest"}</definedName>
    <definedName name="water" localSheetId="17" hidden="1">{#N/A,#N/A,FALSE,"현장 NCR 분석";#N/A,#N/A,FALSE,"현장품질감사";#N/A,#N/A,FALSE,"현장품질감사"}</definedName>
    <definedName name="water" hidden="1">{#N/A,#N/A,FALSE,"현장 NCR 분석";#N/A,#N/A,FALSE,"현장품질감사";#N/A,#N/A,FALSE,"현장품질감사"}</definedName>
    <definedName name="we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e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qe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qe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" localSheetId="1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Aging._.and._.Trend._.Analysis." localSheetId="17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co" localSheetId="1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o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OSA94TAXRETURN." localSheetId="1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OSA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osco" localSheetId="1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osco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riteria.95p." localSheetId="17" hidden="1">{#N/A,#N/A,FALSE,"1.CRITERIA";#N/A,#N/A,FALSE,"2.IS";#N/A,#N/A,FALSE,"3.BS";#N/A,#N/A,FALSE,"4.PER PL";#N/A,#N/A,FALSE,"5.INVESTMENT";#N/A,#N/A,FALSE,"6.공문";#N/A,#N/A,FALSE,"7.netinvest"}</definedName>
    <definedName name="wrn.criteria.95p." hidden="1">{#N/A,#N/A,FALSE,"1.CRITERIA";#N/A,#N/A,FALSE,"2.IS";#N/A,#N/A,FALSE,"3.BS";#N/A,#N/A,FALSE,"4.PER PL";#N/A,#N/A,FALSE,"5.INVESTMENT";#N/A,#N/A,FALSE,"6.공문";#N/A,#N/A,FALSE,"7.netinvest"}</definedName>
    <definedName name="wrn.간단한세무조정계산서." localSheetId="17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wrn.간단한세무조정계산서.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wrn.부산주경기장.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세" localSheetId="1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계산서." localSheetId="1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계산서.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모든양식." localSheetId="1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세무조정모든양식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월추정." localSheetId="17" hidden="1">{#N/A,#N/A,FALSE,"월추정감가상각비";#N/A,#N/A,FALSE,"main_prog"}</definedName>
    <definedName name="wrn.월추정." hidden="1">{#N/A,#N/A,FALSE,"월추정감가상각비";#N/A,#N/A,FALSE,"main_prog"}</definedName>
    <definedName name="wrn.철골집계표._.5칸." localSheetId="17" hidden="1">{#N/A,#N/A,FALSE,"Sheet1"}</definedName>
    <definedName name="wrn.철골집계표._.5칸." hidden="1">{#N/A,#N/A,FALSE,"Sheet1"}</definedName>
    <definedName name="wrn.통신지." localSheetId="17" hidden="1">{#N/A,#N/A,FALSE,"기안지";#N/A,#N/A,FALSE,"통신지"}</definedName>
    <definedName name="wrn.통신지." hidden="1">{#N/A,#N/A,FALSE,"기안지";#N/A,#N/A,FALSE,"통신지"}</definedName>
    <definedName name="wrn.포항강판." localSheetId="17" hidden="1">{"현수",#N/A,FALSE,"월추정감가상각비"}</definedName>
    <definedName name="wrn.포항강판." hidden="1">{"현수",#N/A,FALSE,"월추정감가상각비"}</definedName>
    <definedName name="wrn.현장._.NCR._.분석." localSheetId="17" hidden="1">{#N/A,#N/A,FALSE,"현장 NCR 분석";#N/A,#N/A,FALSE,"현장품질감사";#N/A,#N/A,FALSE,"현장품질감사"}</definedName>
    <definedName name="wrn.현장._.NCR._.분석." hidden="1">{#N/A,#N/A,FALSE,"현장 NCR 분석";#N/A,#N/A,FALSE,"현장품질감사";#N/A,#N/A,FALSE,"현장품질감사"}</definedName>
    <definedName name="wrn.현장._.NCR._.분석.B" localSheetId="17" hidden="1">{#N/A,#N/A,FALSE,"현장 NCR 분석";#N/A,#N/A,FALSE,"현장품질감사";#N/A,#N/A,FALSE,"현장품질감사"}</definedName>
    <definedName name="wrn.현장._.NCR._.분석.B" hidden="1">{#N/A,#N/A,FALSE,"현장 NCR 분석";#N/A,#N/A,FALSE,"현장품질감사";#N/A,#N/A,FALSE,"현장품질감사"}</definedName>
    <definedName name="XREF_COLUMN_1" localSheetId="14" hidden="1">#REF!</definedName>
    <definedName name="XREF_COLUMN_1" localSheetId="3" hidden="1">#REF!</definedName>
    <definedName name="XREF_COLUMN_1" localSheetId="2" hidden="1">#REF!</definedName>
    <definedName name="XREF_COLUMN_1" hidden="1">#REF!</definedName>
    <definedName name="XREF_COLUMN_10" localSheetId="14" hidden="1">#REF!</definedName>
    <definedName name="XREF_COLUMN_10" localSheetId="3" hidden="1">#REF!</definedName>
    <definedName name="XREF_COLUMN_10" localSheetId="2" hidden="1">#REF!</definedName>
    <definedName name="XREF_COLUMN_10" hidden="1">#REF!</definedName>
    <definedName name="XREF_COLUMN_11" localSheetId="14" hidden="1">#REF!</definedName>
    <definedName name="XREF_COLUMN_11" localSheetId="3" hidden="1">#REF!</definedName>
    <definedName name="XREF_COLUMN_11" localSheetId="2" hidden="1">#REF!</definedName>
    <definedName name="XREF_COLUMN_11" hidden="1">#REF!</definedName>
    <definedName name="XREF_COLUMN_12" localSheetId="14" hidden="1">#REF!</definedName>
    <definedName name="XREF_COLUMN_12" localSheetId="3" hidden="1">#REF!</definedName>
    <definedName name="XREF_COLUMN_12" localSheetId="2" hidden="1">#REF!</definedName>
    <definedName name="XREF_COLUMN_12" hidden="1">#REF!</definedName>
    <definedName name="XREF_COLUMN_3" localSheetId="14" hidden="1">#REF!</definedName>
    <definedName name="XREF_COLUMN_3" localSheetId="3" hidden="1">#REF!</definedName>
    <definedName name="XREF_COLUMN_3" localSheetId="2" hidden="1">#REF!</definedName>
    <definedName name="XREF_COLUMN_3" hidden="1">#REF!</definedName>
    <definedName name="XREF_COLUMN_4" localSheetId="14" hidden="1">[5]지분법평가!#REF!</definedName>
    <definedName name="XREF_COLUMN_4" localSheetId="3" hidden="1">[5]지분법평가!#REF!</definedName>
    <definedName name="XREF_COLUMN_4" localSheetId="2" hidden="1">[5]지분법평가!#REF!</definedName>
    <definedName name="XREF_COLUMN_4" hidden="1">[5]지분법평가!#REF!</definedName>
    <definedName name="XREF_COLUMN_4B" localSheetId="14" hidden="1">[6]지분법평가!#REF!</definedName>
    <definedName name="XREF_COLUMN_4B" localSheetId="3" hidden="1">[6]지분법평가!#REF!</definedName>
    <definedName name="XREF_COLUMN_4B" localSheetId="2" hidden="1">[6]지분법평가!#REF!</definedName>
    <definedName name="XREF_COLUMN_4B" hidden="1">[6]지분법평가!#REF!</definedName>
    <definedName name="XREF_COLUMN_5" localSheetId="14" hidden="1">[5]LS!#REF!</definedName>
    <definedName name="XREF_COLUMN_5" localSheetId="3" hidden="1">[5]LS!#REF!</definedName>
    <definedName name="XREF_COLUMN_5" localSheetId="2" hidden="1">[5]LS!#REF!</definedName>
    <definedName name="XREF_COLUMN_5" hidden="1">[5]LS!#REF!</definedName>
    <definedName name="XREF_COLUMN_5B" localSheetId="14" hidden="1">[6]LS!#REF!</definedName>
    <definedName name="XREF_COLUMN_5B" localSheetId="3" hidden="1">[6]LS!#REF!</definedName>
    <definedName name="XREF_COLUMN_5B" localSheetId="2" hidden="1">[6]LS!#REF!</definedName>
    <definedName name="XREF_COLUMN_5B" hidden="1">[6]LS!#REF!</definedName>
    <definedName name="XREF_COLUMN_9" localSheetId="14" hidden="1">#REF!</definedName>
    <definedName name="XREF_COLUMN_9" localSheetId="3" hidden="1">#REF!</definedName>
    <definedName name="XREF_COLUMN_9" localSheetId="2" hidden="1">#REF!</definedName>
    <definedName name="XREF_COLUMN_9" hidden="1">#REF!</definedName>
    <definedName name="XRefColumnsCount" hidden="1">3</definedName>
    <definedName name="XRefCopy1" localSheetId="14" hidden="1">#REF!</definedName>
    <definedName name="XRefCopy1" localSheetId="3" hidden="1">#REF!</definedName>
    <definedName name="XRefCopy1" localSheetId="2" hidden="1">#REF!</definedName>
    <definedName name="XRefCopy1" hidden="1">#REF!</definedName>
    <definedName name="XRefCopy10Row" localSheetId="14" hidden="1">[7]XREF!#REF!</definedName>
    <definedName name="XRefCopy10Row" localSheetId="3" hidden="1">[7]XREF!#REF!</definedName>
    <definedName name="XRefCopy10Row" localSheetId="2" hidden="1">[7]XREF!#REF!</definedName>
    <definedName name="XRefCopy10Row" hidden="1">[7]XREF!#REF!</definedName>
    <definedName name="XRefCopy11Row" localSheetId="14" hidden="1">[7]XREF!#REF!</definedName>
    <definedName name="XRefCopy11Row" localSheetId="3" hidden="1">[7]XREF!#REF!</definedName>
    <definedName name="XRefCopy11Row" localSheetId="2" hidden="1">[7]XREF!#REF!</definedName>
    <definedName name="XRefCopy11Row" hidden="1">[7]XREF!#REF!</definedName>
    <definedName name="XRefCopy12Row" localSheetId="14" hidden="1">[8]XREF!#REF!</definedName>
    <definedName name="XRefCopy12Row" localSheetId="3" hidden="1">[8]XREF!#REF!</definedName>
    <definedName name="XRefCopy12Row" localSheetId="2" hidden="1">[8]XREF!#REF!</definedName>
    <definedName name="XRefCopy12Row" hidden="1">[8]XREF!#REF!</definedName>
    <definedName name="XRefCopy13Row" localSheetId="14" hidden="1">[7]XREF!#REF!</definedName>
    <definedName name="XRefCopy13Row" localSheetId="3" hidden="1">[7]XREF!#REF!</definedName>
    <definedName name="XRefCopy13Row" localSheetId="2" hidden="1">[7]XREF!#REF!</definedName>
    <definedName name="XRefCopy13Row" hidden="1">[7]XREF!#REF!</definedName>
    <definedName name="XRefCopy18" localSheetId="14" hidden="1">#REF!</definedName>
    <definedName name="XRefCopy18" localSheetId="3" hidden="1">#REF!</definedName>
    <definedName name="XRefCopy18" localSheetId="2" hidden="1">#REF!</definedName>
    <definedName name="XRefCopy18" hidden="1">#REF!</definedName>
    <definedName name="XRefCopy19" localSheetId="14" hidden="1">#REF!</definedName>
    <definedName name="XRefCopy19" localSheetId="3" hidden="1">#REF!</definedName>
    <definedName name="XRefCopy19" localSheetId="2" hidden="1">#REF!</definedName>
    <definedName name="XRefCopy19" hidden="1">#REF!</definedName>
    <definedName name="XRefCopy19Row" localSheetId="14" hidden="1">[9]XREF!#REF!</definedName>
    <definedName name="XRefCopy19Row" localSheetId="3" hidden="1">[9]XREF!#REF!</definedName>
    <definedName name="XRefCopy19Row" localSheetId="2" hidden="1">[9]XREF!#REF!</definedName>
    <definedName name="XRefCopy19Row" hidden="1">[9]XREF!#REF!</definedName>
    <definedName name="XRefCopy1Row" localSheetId="14" hidden="1">[10]XREF!#REF!</definedName>
    <definedName name="XRefCopy1Row" localSheetId="3" hidden="1">[10]XREF!#REF!</definedName>
    <definedName name="XRefCopy1Row" localSheetId="2" hidden="1">[10]XREF!#REF!</definedName>
    <definedName name="XRefCopy1Row" hidden="1">[10]XREF!#REF!</definedName>
    <definedName name="XRefCopy2" localSheetId="14" hidden="1">#REF!</definedName>
    <definedName name="XRefCopy2" localSheetId="3" hidden="1">#REF!</definedName>
    <definedName name="XRefCopy2" localSheetId="2" hidden="1">#REF!</definedName>
    <definedName name="XRefCopy2" hidden="1">#REF!</definedName>
    <definedName name="XRefCopy20" localSheetId="14" hidden="1">#REF!</definedName>
    <definedName name="XRefCopy20" localSheetId="3" hidden="1">#REF!</definedName>
    <definedName name="XRefCopy20" localSheetId="2" hidden="1">#REF!</definedName>
    <definedName name="XRefCopy20" hidden="1">#REF!</definedName>
    <definedName name="XRefCopy20Row" localSheetId="14" hidden="1">[9]XREF!#REF!</definedName>
    <definedName name="XRefCopy20Row" localSheetId="3" hidden="1">[9]XREF!#REF!</definedName>
    <definedName name="XRefCopy20Row" localSheetId="2" hidden="1">[9]XREF!#REF!</definedName>
    <definedName name="XRefCopy20Row" hidden="1">[9]XREF!#REF!</definedName>
    <definedName name="XRefCopy21" localSheetId="14" hidden="1">#REF!</definedName>
    <definedName name="XRefCopy21" localSheetId="3" hidden="1">#REF!</definedName>
    <definedName name="XRefCopy21" localSheetId="2" hidden="1">#REF!</definedName>
    <definedName name="XRefCopy21" hidden="1">#REF!</definedName>
    <definedName name="XRefCopy22" localSheetId="14" hidden="1">#REF!</definedName>
    <definedName name="XRefCopy22" localSheetId="3" hidden="1">#REF!</definedName>
    <definedName name="XRefCopy22" localSheetId="2" hidden="1">#REF!</definedName>
    <definedName name="XRefCopy22" hidden="1">#REF!</definedName>
    <definedName name="XRefCopy23" localSheetId="14" hidden="1">#REF!</definedName>
    <definedName name="XRefCopy23" localSheetId="3" hidden="1">#REF!</definedName>
    <definedName name="XRefCopy23" localSheetId="2" hidden="1">#REF!</definedName>
    <definedName name="XRefCopy23" hidden="1">#REF!</definedName>
    <definedName name="XRefCopy24" localSheetId="14" hidden="1">#REF!</definedName>
    <definedName name="XRefCopy24" localSheetId="3" hidden="1">#REF!</definedName>
    <definedName name="XRefCopy24" localSheetId="2" hidden="1">#REF!</definedName>
    <definedName name="XRefCopy24" hidden="1">#REF!</definedName>
    <definedName name="XRefCopy25" localSheetId="14" hidden="1">#REF!</definedName>
    <definedName name="XRefCopy25" localSheetId="3" hidden="1">#REF!</definedName>
    <definedName name="XRefCopy25" localSheetId="2" hidden="1">#REF!</definedName>
    <definedName name="XRefCopy25" hidden="1">#REF!</definedName>
    <definedName name="XRefCopy26" localSheetId="14" hidden="1">#REF!</definedName>
    <definedName name="XRefCopy26" localSheetId="3" hidden="1">#REF!</definedName>
    <definedName name="XRefCopy26" localSheetId="2" hidden="1">#REF!</definedName>
    <definedName name="XRefCopy26" hidden="1">#REF!</definedName>
    <definedName name="XRefCopy27" localSheetId="14" hidden="1">#REF!</definedName>
    <definedName name="XRefCopy27" localSheetId="3" hidden="1">#REF!</definedName>
    <definedName name="XRefCopy27" localSheetId="2" hidden="1">#REF!</definedName>
    <definedName name="XRefCopy27" hidden="1">#REF!</definedName>
    <definedName name="XRefCopy2Row" localSheetId="14" hidden="1">[10]XREF!#REF!</definedName>
    <definedName name="XRefCopy2Row" localSheetId="3" hidden="1">[10]XREF!#REF!</definedName>
    <definedName name="XRefCopy2Row" localSheetId="2" hidden="1">[10]XREF!#REF!</definedName>
    <definedName name="XRefCopy2Row" hidden="1">[10]XREF!#REF!</definedName>
    <definedName name="XRefCopy3" localSheetId="14" hidden="1">[5]지분법평가!#REF!</definedName>
    <definedName name="XRefCopy3" localSheetId="3" hidden="1">[5]지분법평가!#REF!</definedName>
    <definedName name="XRefCopy3" localSheetId="2" hidden="1">[5]지분법평가!#REF!</definedName>
    <definedName name="XRefCopy3" hidden="1">[5]지분법평가!#REF!</definedName>
    <definedName name="XRefCopy3B" localSheetId="14" hidden="1">[6]지분법평가!#REF!</definedName>
    <definedName name="XRefCopy3B" localSheetId="3" hidden="1">[6]지분법평가!#REF!</definedName>
    <definedName name="XRefCopy3B" localSheetId="2" hidden="1">[6]지분법평가!#REF!</definedName>
    <definedName name="XRefCopy3B" hidden="1">[6]지분법평가!#REF!</definedName>
    <definedName name="XRefCopy3Row" localSheetId="14" hidden="1">[5]XREF!#REF!</definedName>
    <definedName name="XRefCopy3Row" localSheetId="3" hidden="1">[5]XREF!#REF!</definedName>
    <definedName name="XRefCopy3Row" localSheetId="2" hidden="1">[5]XREF!#REF!</definedName>
    <definedName name="XRefCopy3Row" hidden="1">[5]XREF!#REF!</definedName>
    <definedName name="XRefCopy3RowB" localSheetId="14" hidden="1">[6]XREF!#REF!</definedName>
    <definedName name="XRefCopy3RowB" localSheetId="3" hidden="1">[6]XREF!#REF!</definedName>
    <definedName name="XRefCopy3RowB" localSheetId="2" hidden="1">[6]XREF!#REF!</definedName>
    <definedName name="XRefCopy3RowB" hidden="1">[6]XREF!#REF!</definedName>
    <definedName name="XRefCopy4" localSheetId="14" hidden="1">#REF!</definedName>
    <definedName name="XRefCopy4" localSheetId="3" hidden="1">#REF!</definedName>
    <definedName name="XRefCopy4" localSheetId="2" hidden="1">#REF!</definedName>
    <definedName name="XRefCopy4" hidden="1">#REF!</definedName>
    <definedName name="XRefCopy4Row" localSheetId="14" hidden="1">[10]XREF!#REF!</definedName>
    <definedName name="XRefCopy4Row" localSheetId="3" hidden="1">[10]XREF!#REF!</definedName>
    <definedName name="XRefCopy4Row" localSheetId="2" hidden="1">[10]XREF!#REF!</definedName>
    <definedName name="XRefCopy4Row" hidden="1">[10]XREF!#REF!</definedName>
    <definedName name="XRefCopy5" localSheetId="14" hidden="1">#REF!</definedName>
    <definedName name="XRefCopy5" localSheetId="3" hidden="1">#REF!</definedName>
    <definedName name="XRefCopy5" localSheetId="2" hidden="1">#REF!</definedName>
    <definedName name="XRefCopy5" hidden="1">#REF!</definedName>
    <definedName name="XRefCopy5Row" localSheetId="14" hidden="1">[8]XREF!#REF!</definedName>
    <definedName name="XRefCopy5Row" localSheetId="3" hidden="1">[8]XREF!#REF!</definedName>
    <definedName name="XRefCopy5Row" localSheetId="2" hidden="1">[8]XREF!#REF!</definedName>
    <definedName name="XRefCopy5Row" hidden="1">[8]XREF!#REF!</definedName>
    <definedName name="XRefCopy6" localSheetId="14" hidden="1">#REF!</definedName>
    <definedName name="XRefCopy6" localSheetId="3" hidden="1">#REF!</definedName>
    <definedName name="XRefCopy6" localSheetId="2" hidden="1">#REF!</definedName>
    <definedName name="XRefCopy6" hidden="1">#REF!</definedName>
    <definedName name="XRefCopy6Row" localSheetId="14" hidden="1">[8]XREF!#REF!</definedName>
    <definedName name="XRefCopy6Row" localSheetId="3" hidden="1">[8]XREF!#REF!</definedName>
    <definedName name="XRefCopy6Row" localSheetId="2" hidden="1">[8]XREF!#REF!</definedName>
    <definedName name="XRefCopy6Row" hidden="1">[8]XREF!#REF!</definedName>
    <definedName name="XRefCopy7Row" localSheetId="14" hidden="1">[8]XREF!#REF!</definedName>
    <definedName name="XRefCopy7Row" localSheetId="3" hidden="1">[8]XREF!#REF!</definedName>
    <definedName name="XRefCopy7Row" localSheetId="2" hidden="1">[8]XREF!#REF!</definedName>
    <definedName name="XRefCopy7Row" hidden="1">[8]XREF!#REF!</definedName>
    <definedName name="XRefCopy9Row" localSheetId="14" hidden="1">[8]XREF!#REF!</definedName>
    <definedName name="XRefCopy9Row" localSheetId="3" hidden="1">[8]XREF!#REF!</definedName>
    <definedName name="XRefCopy9Row" localSheetId="2" hidden="1">[8]XREF!#REF!</definedName>
    <definedName name="XRefCopy9Row" hidden="1">[8]XREF!#REF!</definedName>
    <definedName name="XRefCopyRangeCount" hidden="1">2</definedName>
    <definedName name="XRefPaste1" localSheetId="14" hidden="1">[11]Lead!#REF!</definedName>
    <definedName name="XRefPaste1" localSheetId="3" hidden="1">[11]Lead!#REF!</definedName>
    <definedName name="XRefPaste1" localSheetId="2" hidden="1">[11]Lead!#REF!</definedName>
    <definedName name="XRefPaste1" hidden="1">[11]Lead!#REF!</definedName>
    <definedName name="XRefPaste11" localSheetId="14" hidden="1">[11]Lead!#REF!</definedName>
    <definedName name="XRefPaste11" localSheetId="3" hidden="1">[11]Lead!#REF!</definedName>
    <definedName name="XRefPaste11" localSheetId="2" hidden="1">[11]Lead!#REF!</definedName>
    <definedName name="XRefPaste11" hidden="1">[11]Lead!#REF!</definedName>
    <definedName name="XRefPaste1Row" localSheetId="14" hidden="1">[10]XREF!#REF!</definedName>
    <definedName name="XRefPaste1Row" localSheetId="3" hidden="1">[10]XREF!#REF!</definedName>
    <definedName name="XRefPaste1Row" localSheetId="2" hidden="1">[10]XREF!#REF!</definedName>
    <definedName name="XRefPaste1Row" hidden="1">[10]XREF!#REF!</definedName>
    <definedName name="XRefPaste2Row" localSheetId="14" hidden="1">[10]XREF!#REF!</definedName>
    <definedName name="XRefPaste2Row" localSheetId="3" hidden="1">[10]XREF!#REF!</definedName>
    <definedName name="XRefPaste2Row" localSheetId="2" hidden="1">[10]XREF!#REF!</definedName>
    <definedName name="XRefPaste2Row" hidden="1">[10]XREF!#REF!</definedName>
    <definedName name="XRefPaste3" localSheetId="14" hidden="1">[11]Lead!#REF!</definedName>
    <definedName name="XRefPaste3" localSheetId="3" hidden="1">[11]Lead!#REF!</definedName>
    <definedName name="XRefPaste3" localSheetId="2" hidden="1">[11]Lead!#REF!</definedName>
    <definedName name="XRefPaste3" hidden="1">[11]Lead!#REF!</definedName>
    <definedName name="XRefPaste3Row" localSheetId="14" hidden="1">[5]XREF!#REF!</definedName>
    <definedName name="XRefPaste3Row" localSheetId="3" hidden="1">[5]XREF!#REF!</definedName>
    <definedName name="XRefPaste3Row" localSheetId="2" hidden="1">[5]XREF!#REF!</definedName>
    <definedName name="XRefPaste3Row" hidden="1">[5]XREF!#REF!</definedName>
    <definedName name="XRefPaste3RowB" localSheetId="14" hidden="1">[6]XREF!#REF!</definedName>
    <definedName name="XRefPaste3RowB" localSheetId="3" hidden="1">[6]XREF!#REF!</definedName>
    <definedName name="XRefPaste3RowB" localSheetId="2" hidden="1">[6]XREF!#REF!</definedName>
    <definedName name="XRefPaste3RowB" hidden="1">[6]XREF!#REF!</definedName>
    <definedName name="XRefPaste4Row" localSheetId="14" hidden="1">[8]XREF!#REF!</definedName>
    <definedName name="XRefPaste4Row" localSheetId="3" hidden="1">[8]XREF!#REF!</definedName>
    <definedName name="XRefPaste4Row" localSheetId="2" hidden="1">[8]XREF!#REF!</definedName>
    <definedName name="XRefPaste4Row" hidden="1">[8]XREF!#REF!</definedName>
    <definedName name="XRefPaste5Row" localSheetId="14" hidden="1">[8]XREF!#REF!</definedName>
    <definedName name="XRefPaste5Row" localSheetId="3" hidden="1">[8]XREF!#REF!</definedName>
    <definedName name="XRefPaste5Row" localSheetId="2" hidden="1">[8]XREF!#REF!</definedName>
    <definedName name="XRefPaste5Row" hidden="1">[8]XREF!#REF!</definedName>
    <definedName name="XRefPaste6Row" localSheetId="14" hidden="1">[8]XREF!#REF!</definedName>
    <definedName name="XRefPaste6Row" localSheetId="3" hidden="1">[8]XREF!#REF!</definedName>
    <definedName name="XRefPaste6Row" localSheetId="2" hidden="1">[8]XREF!#REF!</definedName>
    <definedName name="XRefPaste6Row" hidden="1">[8]XREF!#REF!</definedName>
    <definedName name="XRefPaste7Row" localSheetId="14" hidden="1">[8]XREF!#REF!</definedName>
    <definedName name="XRefPaste7Row" localSheetId="3" hidden="1">[8]XREF!#REF!</definedName>
    <definedName name="XRefPaste7Row" localSheetId="2" hidden="1">[8]XREF!#REF!</definedName>
    <definedName name="XRefPaste7Row" hidden="1">[8]XREF!#REF!</definedName>
    <definedName name="XRefPaste9Row" localSheetId="14" hidden="1">[7]XREF!#REF!</definedName>
    <definedName name="XRefPaste9Row" localSheetId="3" hidden="1">[7]XREF!#REF!</definedName>
    <definedName name="XRefPaste9Row" localSheetId="2" hidden="1">[7]XREF!#REF!</definedName>
    <definedName name="XRefPaste9Row" hidden="1">[7]XREF!#REF!</definedName>
    <definedName name="XRefPasteRangeCount" hidden="1">2</definedName>
    <definedName name="ㄱㅂㅈ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ㄱㅂㅈ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ㄱ히망ㅎ" localSheetId="17" hidden="1">{#N/A,#N/A,FALSE,"1.CRITERIA";#N/A,#N/A,FALSE,"2.IS";#N/A,#N/A,FALSE,"3.BS";#N/A,#N/A,FALSE,"4.PER PL";#N/A,#N/A,FALSE,"5.INVESTMENT";#N/A,#N/A,FALSE,"6.공문";#N/A,#N/A,FALSE,"7.netinvest"}</definedName>
    <definedName name="ㄱ히망ㅎ" hidden="1">{#N/A,#N/A,FALSE,"1.CRITERIA";#N/A,#N/A,FALSE,"2.IS";#N/A,#N/A,FALSE,"3.BS";#N/A,#N/A,FALSE,"4.PER PL";#N/A,#N/A,FALSE,"5.INVESTMENT";#N/A,#N/A,FALSE,"6.공문";#N/A,#N/A,FALSE,"7.netinvest"}</definedName>
    <definedName name="가" localSheetId="17" hidden="1">{#N/A,#N/A,FALSE,"1.CRITERIA";#N/A,#N/A,FALSE,"2.IS";#N/A,#N/A,FALSE,"3.BS";#N/A,#N/A,FALSE,"4.PER PL";#N/A,#N/A,FALSE,"5.INVESTMENT";#N/A,#N/A,FALSE,"6.공문";#N/A,#N/A,FALSE,"7.netinvest"}</definedName>
    <definedName name="가" hidden="1">{#N/A,#N/A,FALSE,"1.CRITERIA";#N/A,#N/A,FALSE,"2.IS";#N/A,#N/A,FALSE,"3.BS";#N/A,#N/A,FALSE,"4.PER PL";#N/A,#N/A,FALSE,"5.INVESTMENT";#N/A,#N/A,FALSE,"6.공문";#N/A,#N/A,FALSE,"7.netinvest"}</definedName>
    <definedName name="가가" localSheetId="17" hidden="1">{#N/A,#N/A,FALSE,"1.CRITERIA";#N/A,#N/A,FALSE,"2.IS";#N/A,#N/A,FALSE,"3.BS";#N/A,#N/A,FALSE,"4.PER PL";#N/A,#N/A,FALSE,"5.INVESTMENT";#N/A,#N/A,FALSE,"6.공문";#N/A,#N/A,FALSE,"7.netinvest"}</definedName>
    <definedName name="가가" hidden="1">{#N/A,#N/A,FALSE,"1.CRITERIA";#N/A,#N/A,FALSE,"2.IS";#N/A,#N/A,FALSE,"3.BS";#N/A,#N/A,FALSE,"4.PER PL";#N/A,#N/A,FALSE,"5.INVESTMENT";#N/A,#N/A,FALSE,"6.공문";#N/A,#N/A,FALSE,"7.netinvest"}</definedName>
    <definedName name="가나" localSheetId="17" hidden="1">{#N/A,#N/A,FALSE,"1.CRITERIA";#N/A,#N/A,FALSE,"2.IS";#N/A,#N/A,FALSE,"3.BS";#N/A,#N/A,FALSE,"4.PER PL";#N/A,#N/A,FALSE,"5.INVESTMENT";#N/A,#N/A,FALSE,"6.공문";#N/A,#N/A,FALSE,"7.netinvest"}</definedName>
    <definedName name="가나" hidden="1">{#N/A,#N/A,FALSE,"1.CRITERIA";#N/A,#N/A,FALSE,"2.IS";#N/A,#N/A,FALSE,"3.BS";#N/A,#N/A,FALSE,"4.PER PL";#N/A,#N/A,FALSE,"5.INVESTMENT";#N/A,#N/A,FALSE,"6.공문";#N/A,#N/A,FALSE,"7.netinvest"}</definedName>
    <definedName name="가나라" localSheetId="17" hidden="1">{#N/A,#N/A,FALSE,"1.CRITERIA";#N/A,#N/A,FALSE,"2.IS";#N/A,#N/A,FALSE,"3.BS";#N/A,#N/A,FALSE,"4.PER PL";#N/A,#N/A,FALSE,"5.INVESTMENT";#N/A,#N/A,FALSE,"6.공문";#N/A,#N/A,FALSE,"7.netinvest"}</definedName>
    <definedName name="가나라" hidden="1">{#N/A,#N/A,FALSE,"1.CRITERIA";#N/A,#N/A,FALSE,"2.IS";#N/A,#N/A,FALSE,"3.BS";#N/A,#N/A,FALSE,"4.PER PL";#N/A,#N/A,FALSE,"5.INVESTMENT";#N/A,#N/A,FALSE,"6.공문";#N/A,#N/A,FALSE,"7.netinvest"}</definedName>
    <definedName name="가다" localSheetId="17" hidden="1">{#N/A,#N/A,FALSE,"1.CRITERIA";#N/A,#N/A,FALSE,"2.IS";#N/A,#N/A,FALSE,"3.BS";#N/A,#N/A,FALSE,"4.PER PL";#N/A,#N/A,FALSE,"5.INVESTMENT";#N/A,#N/A,FALSE,"6.공문";#N/A,#N/A,FALSE,"7.netinvest"}</definedName>
    <definedName name="가다" hidden="1">{#N/A,#N/A,FALSE,"1.CRITERIA";#N/A,#N/A,FALSE,"2.IS";#N/A,#N/A,FALSE,"3.BS";#N/A,#N/A,FALSE,"4.PER PL";#N/A,#N/A,FALSE,"5.INVESTMENT";#N/A,#N/A,FALSE,"6.공문";#N/A,#N/A,FALSE,"7.netinvest"}</definedName>
    <definedName name="가라" localSheetId="17" hidden="1">{#N/A,#N/A,FALSE,"1.CRITERIA";#N/A,#N/A,FALSE,"2.IS";#N/A,#N/A,FALSE,"3.BS";#N/A,#N/A,FALSE,"4.PER PL";#N/A,#N/A,FALSE,"5.INVESTMENT";#N/A,#N/A,FALSE,"6.공문";#N/A,#N/A,FALSE,"7.netinvest"}</definedName>
    <definedName name="가라" hidden="1">{#N/A,#N/A,FALSE,"1.CRITERIA";#N/A,#N/A,FALSE,"2.IS";#N/A,#N/A,FALSE,"3.BS";#N/A,#N/A,FALSE,"4.PER PL";#N/A,#N/A,FALSE,"5.INVESTMENT";#N/A,#N/A,FALSE,"6.공문";#N/A,#N/A,FALSE,"7.netinvest"}</definedName>
    <definedName name="가아" localSheetId="17" hidden="1">{#N/A,#N/A,FALSE,"1.CRITERIA";#N/A,#N/A,FALSE,"2.IS";#N/A,#N/A,FALSE,"3.BS";#N/A,#N/A,FALSE,"4.PER PL";#N/A,#N/A,FALSE,"5.INVESTMENT";#N/A,#N/A,FALSE,"6.공문";#N/A,#N/A,FALSE,"7.netinvest"}</definedName>
    <definedName name="가아" hidden="1">{#N/A,#N/A,FALSE,"1.CRITERIA";#N/A,#N/A,FALSE,"2.IS";#N/A,#N/A,FALSE,"3.BS";#N/A,#N/A,FALSE,"4.PER PL";#N/A,#N/A,FALSE,"5.INVESTMENT";#N/A,#N/A,FALSE,"6.공문";#N/A,#N/A,FALSE,"7.netinvest"}</definedName>
    <definedName name="가아노" localSheetId="17" hidden="1">{#N/A,#N/A,FALSE,"1.CRITERIA";#N/A,#N/A,FALSE,"2.IS";#N/A,#N/A,FALSE,"3.BS";#N/A,#N/A,FALSE,"4.PER PL";#N/A,#N/A,FALSE,"5.INVESTMENT";#N/A,#N/A,FALSE,"6.공문";#N/A,#N/A,FALSE,"7.netinvest"}</definedName>
    <definedName name="가아노" hidden="1">{#N/A,#N/A,FALSE,"1.CRITERIA";#N/A,#N/A,FALSE,"2.IS";#N/A,#N/A,FALSE,"3.BS";#N/A,#N/A,FALSE,"4.PER PL";#N/A,#N/A,FALSE,"5.INVESTMENT";#N/A,#N/A,FALSE,"6.공문";#N/A,#N/A,FALSE,"7.netinvest"}</definedName>
    <definedName name="가아다" localSheetId="17" hidden="1">{#N/A,#N/A,FALSE,"1.CRITERIA";#N/A,#N/A,FALSE,"2.IS";#N/A,#N/A,FALSE,"3.BS";#N/A,#N/A,FALSE,"4.PER PL";#N/A,#N/A,FALSE,"5.INVESTMENT";#N/A,#N/A,FALSE,"6.공문";#N/A,#N/A,FALSE,"7.netinvest"}</definedName>
    <definedName name="가아다" hidden="1">{#N/A,#N/A,FALSE,"1.CRITERIA";#N/A,#N/A,FALSE,"2.IS";#N/A,#N/A,FALSE,"3.BS";#N/A,#N/A,FALSE,"4.PER PL";#N/A,#N/A,FALSE,"5.INVESTMENT";#N/A,#N/A,FALSE,"6.공문";#N/A,#N/A,FALSE,"7.netinvest"}</definedName>
    <definedName name="가아차" localSheetId="17" hidden="1">{#N/A,#N/A,FALSE,"1.CRITERIA";#N/A,#N/A,FALSE,"2.IS";#N/A,#N/A,FALSE,"3.BS";#N/A,#N/A,FALSE,"4.PER PL";#N/A,#N/A,FALSE,"5.INVESTMENT";#N/A,#N/A,FALSE,"6.공문";#N/A,#N/A,FALSE,"7.netinvest"}</definedName>
    <definedName name="가아차" hidden="1">{#N/A,#N/A,FALSE,"1.CRITERIA";#N/A,#N/A,FALSE,"2.IS";#N/A,#N/A,FALSE,"3.BS";#N/A,#N/A,FALSE,"4.PER PL";#N/A,#N/A,FALSE,"5.INVESTMENT";#N/A,#N/A,FALSE,"6.공문";#N/A,#N/A,FALSE,"7.netinvest"}</definedName>
    <definedName name="가오" localSheetId="17" hidden="1">{#N/A,#N/A,FALSE,"1.CRITERIA";#N/A,#N/A,FALSE,"2.IS";#N/A,#N/A,FALSE,"3.BS";#N/A,#N/A,FALSE,"4.PER PL";#N/A,#N/A,FALSE,"5.INVESTMENT";#N/A,#N/A,FALSE,"6.공문";#N/A,#N/A,FALSE,"7.netinvest"}</definedName>
    <definedName name="가오" hidden="1">{#N/A,#N/A,FALSE,"1.CRITERIA";#N/A,#N/A,FALSE,"2.IS";#N/A,#N/A,FALSE,"3.BS";#N/A,#N/A,FALSE,"4.PER PL";#N/A,#N/A,FALSE,"5.INVESTMENT";#N/A,#N/A,FALSE,"6.공문";#N/A,#N/A,FALSE,"7.netinvest"}</definedName>
    <definedName name="가오나" localSheetId="17" hidden="1">{#N/A,#N/A,FALSE,"1.CRITERIA";#N/A,#N/A,FALSE,"2.IS";#N/A,#N/A,FALSE,"3.BS";#N/A,#N/A,FALSE,"4.PER PL";#N/A,#N/A,FALSE,"5.INVESTMENT";#N/A,#N/A,FALSE,"6.공문";#N/A,#N/A,FALSE,"7.netinvest"}</definedName>
    <definedName name="가오나" hidden="1">{#N/A,#N/A,FALSE,"1.CRITERIA";#N/A,#N/A,FALSE,"2.IS";#N/A,#N/A,FALSE,"3.BS";#N/A,#N/A,FALSE,"4.PER PL";#N/A,#N/A,FALSE,"5.INVESTMENT";#N/A,#N/A,FALSE,"6.공문";#N/A,#N/A,FALSE,"7.netinvest"}</definedName>
    <definedName name="가오아" localSheetId="17" hidden="1">{#N/A,#N/A,FALSE,"1.CRITERIA";#N/A,#N/A,FALSE,"2.IS";#N/A,#N/A,FALSE,"3.BS";#N/A,#N/A,FALSE,"4.PER PL";#N/A,#N/A,FALSE,"5.INVESTMENT";#N/A,#N/A,FALSE,"6.공문";#N/A,#N/A,FALSE,"7.netinvest"}</definedName>
    <definedName name="가오아" hidden="1">{#N/A,#N/A,FALSE,"1.CRITERIA";#N/A,#N/A,FALSE,"2.IS";#N/A,#N/A,FALSE,"3.BS";#N/A,#N/A,FALSE,"4.PER PL";#N/A,#N/A,FALSE,"5.INVESTMENT";#N/A,#N/A,FALSE,"6.공문";#N/A,#N/A,FALSE,"7.netinvest"}</definedName>
    <definedName name="가카" localSheetId="17" hidden="1">{#N/A,#N/A,FALSE,"1.CRITERIA";#N/A,#N/A,FALSE,"2.IS";#N/A,#N/A,FALSE,"3.BS";#N/A,#N/A,FALSE,"4.PER PL";#N/A,#N/A,FALSE,"5.INVESTMENT";#N/A,#N/A,FALSE,"6.공문";#N/A,#N/A,FALSE,"7.netinvest"}</definedName>
    <definedName name="가카" hidden="1">{#N/A,#N/A,FALSE,"1.CRITERIA";#N/A,#N/A,FALSE,"2.IS";#N/A,#N/A,FALSE,"3.BS";#N/A,#N/A,FALSE,"4.PER PL";#N/A,#N/A,FALSE,"5.INVESTMENT";#N/A,#N/A,FALSE,"6.공문";#N/A,#N/A,FALSE,"7.netinvest"}</definedName>
    <definedName name="가타" localSheetId="17" hidden="1">{#N/A,#N/A,FALSE,"1.CRITERIA";#N/A,#N/A,FALSE,"2.IS";#N/A,#N/A,FALSE,"3.BS";#N/A,#N/A,FALSE,"4.PER PL";#N/A,#N/A,FALSE,"5.INVESTMENT";#N/A,#N/A,FALSE,"6.공문";#N/A,#N/A,FALSE,"7.netinvest"}</definedName>
    <definedName name="가타" hidden="1">{#N/A,#N/A,FALSE,"1.CRITERIA";#N/A,#N/A,FALSE,"2.IS";#N/A,#N/A,FALSE,"3.BS";#N/A,#N/A,FALSE,"4.PER PL";#N/A,#N/A,FALSE,"5.INVESTMENT";#N/A,#N/A,FALSE,"6.공문";#N/A,#N/A,FALSE,"7.netinvest"}</definedName>
    <definedName name="갈" localSheetId="17" hidden="1">{#N/A,#N/A,FALSE,"1.CRITERIA";#N/A,#N/A,FALSE,"2.IS";#N/A,#N/A,FALSE,"3.BS";#N/A,#N/A,FALSE,"4.PER PL";#N/A,#N/A,FALSE,"5.INVESTMENT";#N/A,#N/A,FALSE,"6.공문";#N/A,#N/A,FALSE,"7.netinvest"}</definedName>
    <definedName name="갈" hidden="1">{#N/A,#N/A,FALSE,"1.CRITERIA";#N/A,#N/A,FALSE,"2.IS";#N/A,#N/A,FALSE,"3.BS";#N/A,#N/A,FALSE,"4.PER PL";#N/A,#N/A,FALSE,"5.INVESTMENT";#N/A,#N/A,FALSE,"6.공문";#N/A,#N/A,FALSE,"7.netinvest"}</definedName>
    <definedName name="강" localSheetId="17" hidden="1">{#N/A,#N/A,FALSE,"1.CRITERIA";#N/A,#N/A,FALSE,"2.IS";#N/A,#N/A,FALSE,"3.BS";#N/A,#N/A,FALSE,"4.PER PL";#N/A,#N/A,FALSE,"5.INVESTMENT";#N/A,#N/A,FALSE,"6.공문";#N/A,#N/A,FALSE,"7.netinvest"}</definedName>
    <definedName name="강" hidden="1">{#N/A,#N/A,FALSE,"1.CRITERIA";#N/A,#N/A,FALSE,"2.IS";#N/A,#N/A,FALSE,"3.BS";#N/A,#N/A,FALSE,"4.PER PL";#N/A,#N/A,FALSE,"5.INVESTMENT";#N/A,#N/A,FALSE,"6.공문";#N/A,#N/A,FALSE,"7.netinvest"}</definedName>
    <definedName name="개요1" localSheetId="14" hidden="1">[12]Total!#REF!</definedName>
    <definedName name="개요1" localSheetId="3" hidden="1">[12]Total!#REF!</definedName>
    <definedName name="개요1" localSheetId="2" hidden="1">[12]Total!#REF!</definedName>
    <definedName name="개요1" hidden="1">[12]Total!#REF!</definedName>
    <definedName name="거" localSheetId="17" hidden="1">{#N/A,#N/A,FALSE,"1.CRITERIA";#N/A,#N/A,FALSE,"2.IS";#N/A,#N/A,FALSE,"3.BS";#N/A,#N/A,FALSE,"4.PER PL";#N/A,#N/A,FALSE,"5.INVESTMENT";#N/A,#N/A,FALSE,"6.공문";#N/A,#N/A,FALSE,"7.netinvest"}</definedName>
    <definedName name="거" hidden="1">{#N/A,#N/A,FALSE,"1.CRITERIA";#N/A,#N/A,FALSE,"2.IS";#N/A,#N/A,FALSE,"3.BS";#N/A,#N/A,FALSE,"4.PER PL";#N/A,#N/A,FALSE,"5.INVESTMENT";#N/A,#N/A,FALSE,"6.공문";#N/A,#N/A,FALSE,"7.netinvest"}</definedName>
    <definedName name="거이" localSheetId="17" hidden="1">{#N/A,#N/A,FALSE,"1.CRITERIA";#N/A,#N/A,FALSE,"2.IS";#N/A,#N/A,FALSE,"3.BS";#N/A,#N/A,FALSE,"4.PER PL";#N/A,#N/A,FALSE,"5.INVESTMENT";#N/A,#N/A,FALSE,"6.공문";#N/A,#N/A,FALSE,"7.netinvest"}</definedName>
    <definedName name="거이" hidden="1">{#N/A,#N/A,FALSE,"1.CRITERIA";#N/A,#N/A,FALSE,"2.IS";#N/A,#N/A,FALSE,"3.BS";#N/A,#N/A,FALSE,"4.PER PL";#N/A,#N/A,FALSE,"5.INVESTMENT";#N/A,#N/A,FALSE,"6.공문";#N/A,#N/A,FALSE,"7.netinvest"}</definedName>
    <definedName name="건축토공" localSheetId="17" hidden="1">{#N/A,#N/A,FALSE,"기안지";#N/A,#N/A,FALSE,"통신지"}</definedName>
    <definedName name="건축토공" hidden="1">{#N/A,#N/A,FALSE,"기안지";#N/A,#N/A,FALSE,"통신지"}</definedName>
    <definedName name="계산" localSheetId="17" hidden="1">{#N/A,#N/A,FALSE,"1.CRITERIA";#N/A,#N/A,FALSE,"2.IS";#N/A,#N/A,FALSE,"3.BS";#N/A,#N/A,FALSE,"4.PER PL";#N/A,#N/A,FALSE,"5.INVESTMENT";#N/A,#N/A,FALSE,"6.공문";#N/A,#N/A,FALSE,"7.netinvest"}</definedName>
    <definedName name="계산" hidden="1">{#N/A,#N/A,FALSE,"1.CRITERIA";#N/A,#N/A,FALSE,"2.IS";#N/A,#N/A,FALSE,"3.BS";#N/A,#N/A,FALSE,"4.PER PL";#N/A,#N/A,FALSE,"5.INVESTMENT";#N/A,#N/A,FALSE,"6.공문";#N/A,#N/A,FALSE,"7.netinvest"}</definedName>
    <definedName name="계측기기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곧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곧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동구토공" localSheetId="17" hidden="1">{#N/A,#N/A,FALSE,"기안지";#N/A,#N/A,FALSE,"통신지"}</definedName>
    <definedName name="공동구토공" hidden="1">{#N/A,#N/A,FALSE,"기안지";#N/A,#N/A,FALSE,"통신지"}</definedName>
    <definedName name="공모23" localSheetId="17" hidden="1">{#N/A,#N/A,FALSE,"현장 NCR 분석";#N/A,#N/A,FALSE,"현장품질감사";#N/A,#N/A,FALSE,"현장품질감사"}</definedName>
    <definedName name="공모23" hidden="1">{#N/A,#N/A,FALSE,"현장 NCR 분석";#N/A,#N/A,FALSE,"현장품질감사";#N/A,#N/A,FALSE,"현장품질감사"}</definedName>
    <definedName name="공모23B" localSheetId="17" hidden="1">{#N/A,#N/A,FALSE,"현장 NCR 분석";#N/A,#N/A,FALSE,"현장품질감사";#N/A,#N/A,FALSE,"현장품질감사"}</definedName>
    <definedName name="공모23B" hidden="1">{#N/A,#N/A,FALSE,"현장 NCR 분석";#N/A,#N/A,FALSE,"현장품질감사";#N/A,#N/A,FALSE,"현장품질감사"}</definedName>
    <definedName name="공모24" localSheetId="17" hidden="1">{#N/A,#N/A,FALSE,"현장 NCR 분석";#N/A,#N/A,FALSE,"현장품질감사";#N/A,#N/A,FALSE,"현장품질감사"}</definedName>
    <definedName name="공모24" hidden="1">{#N/A,#N/A,FALSE,"현장 NCR 분석";#N/A,#N/A,FALSE,"현장품질감사";#N/A,#N/A,FALSE,"현장품질감사"}</definedName>
    <definedName name="공모24B" localSheetId="17" hidden="1">{#N/A,#N/A,FALSE,"현장 NCR 분석";#N/A,#N/A,FALSE,"현장품질감사";#N/A,#N/A,FALSE,"현장품질감사"}</definedName>
    <definedName name="공모24B" hidden="1">{#N/A,#N/A,FALSE,"현장 NCR 분석";#N/A,#N/A,FALSE,"현장품질감사";#N/A,#N/A,FALSE,"현장품질감사"}</definedName>
    <definedName name="근거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기" localSheetId="17" hidden="1">{#N/A,#N/A,FALSE,"1.CRITERIA";#N/A,#N/A,FALSE,"2.IS";#N/A,#N/A,FALSE,"3.BS";#N/A,#N/A,FALSE,"4.PER PL";#N/A,#N/A,FALSE,"5.INVESTMENT";#N/A,#N/A,FALSE,"6.공문";#N/A,#N/A,FALSE,"7.netinvest"}</definedName>
    <definedName name="기" hidden="1">{#N/A,#N/A,FALSE,"1.CRITERIA";#N/A,#N/A,FALSE,"2.IS";#N/A,#N/A,FALSE,"3.BS";#N/A,#N/A,FALSE,"4.PER PL";#N/A,#N/A,FALSE,"5.INVESTMENT";#N/A,#N/A,FALSE,"6.공문";#N/A,#N/A,FALSE,"7.netinvest"}</definedName>
    <definedName name="기아" localSheetId="17" hidden="1">{#N/A,#N/A,FALSE,"1.CRITERIA";#N/A,#N/A,FALSE,"2.IS";#N/A,#N/A,FALSE,"3.BS";#N/A,#N/A,FALSE,"4.PER PL";#N/A,#N/A,FALSE,"5.INVESTMENT";#N/A,#N/A,FALSE,"6.공문";#N/A,#N/A,FALSE,"7.netinvest"}</definedName>
    <definedName name="기아" hidden="1">{#N/A,#N/A,FALSE,"1.CRITERIA";#N/A,#N/A,FALSE,"2.IS";#N/A,#N/A,FALSE,"3.BS";#N/A,#N/A,FALSE,"4.PER PL";#N/A,#N/A,FALSE,"5.INVESTMENT";#N/A,#N/A,FALSE,"6.공문";#N/A,#N/A,FALSE,"7.netinvest"}</definedName>
    <definedName name="기아차" localSheetId="17" hidden="1">{#N/A,#N/A,FALSE,"1.CRITERIA";#N/A,#N/A,FALSE,"2.IS";#N/A,#N/A,FALSE,"3.BS";#N/A,#N/A,FALSE,"4.PER PL";#N/A,#N/A,FALSE,"5.INVESTMENT";#N/A,#N/A,FALSE,"6.공문";#N/A,#N/A,FALSE,"7.netinvest"}</definedName>
    <definedName name="기아차" hidden="1">{#N/A,#N/A,FALSE,"1.CRITERIA";#N/A,#N/A,FALSE,"2.IS";#N/A,#N/A,FALSE,"3.BS";#N/A,#N/A,FALSE,"4.PER PL";#N/A,#N/A,FALSE,"5.INVESTMENT";#N/A,#N/A,FALSE,"6.공문";#N/A,#N/A,FALSE,"7.netinvest"}</definedName>
    <definedName name="김" localSheetId="17" hidden="1">{#N/A,#N/A,FALSE,"Aging Summary";#N/A,#N/A,FALSE,"Ratio Analysis";#N/A,#N/A,FALSE,"Test 120 Day Accts";#N/A,#N/A,FALSE,"Tickmarks"}</definedName>
    <definedName name="김" hidden="1">{#N/A,#N/A,FALSE,"Aging Summary";#N/A,#N/A,FALSE,"Ratio Analysis";#N/A,#N/A,FALSE,"Test 120 Day Accts";#N/A,#N/A,FALSE,"Tickmarks"}</definedName>
    <definedName name="ㄳ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ㄳ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ㄳㅎ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ㄳㅎ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ㄹ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ㄹ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ㅁ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ㅁ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ㅇㄹ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ㅇㄹ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ㅇㅇ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ㅇㅇ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ㅇㅎ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ㄴㅇㅎ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나" localSheetId="17" hidden="1">{#N/A,#N/A,FALSE,"1.CRITERIA";#N/A,#N/A,FALSE,"2.IS";#N/A,#N/A,FALSE,"3.BS";#N/A,#N/A,FALSE,"4.PER PL";#N/A,#N/A,FALSE,"5.INVESTMENT";#N/A,#N/A,FALSE,"6.공문";#N/A,#N/A,FALSE,"7.netinvest"}</definedName>
    <definedName name="나" hidden="1">{#N/A,#N/A,FALSE,"1.CRITERIA";#N/A,#N/A,FALSE,"2.IS";#N/A,#N/A,FALSE,"3.BS";#N/A,#N/A,FALSE,"4.PER PL";#N/A,#N/A,FALSE,"5.INVESTMENT";#N/A,#N/A,FALSE,"6.공문";#N/A,#N/A,FALSE,"7.netinvest"}</definedName>
    <definedName name="나다라" localSheetId="17" hidden="1">{#N/A,#N/A,FALSE,"1.CRITERIA";#N/A,#N/A,FALSE,"2.IS";#N/A,#N/A,FALSE,"3.BS";#N/A,#N/A,FALSE,"4.PER PL";#N/A,#N/A,FALSE,"5.INVESTMENT";#N/A,#N/A,FALSE,"6.공문";#N/A,#N/A,FALSE,"7.netinvest"}</definedName>
    <definedName name="나다라" hidden="1">{#N/A,#N/A,FALSE,"1.CRITERIA";#N/A,#N/A,FALSE,"2.IS";#N/A,#N/A,FALSE,"3.BS";#N/A,#N/A,FALSE,"4.PER PL";#N/A,#N/A,FALSE,"5.INVESTMENT";#N/A,#N/A,FALSE,"6.공문";#N/A,#N/A,FALSE,"7.netinvest"}</definedName>
    <definedName name="나라" localSheetId="17" hidden="1">{#N/A,#N/A,FALSE,"1.CRITERIA";#N/A,#N/A,FALSE,"2.IS";#N/A,#N/A,FALSE,"3.BS";#N/A,#N/A,FALSE,"4.PER PL";#N/A,#N/A,FALSE,"5.INVESTMENT";#N/A,#N/A,FALSE,"6.공문";#N/A,#N/A,FALSE,"7.netinvest"}</definedName>
    <definedName name="나라" hidden="1">{#N/A,#N/A,FALSE,"1.CRITERIA";#N/A,#N/A,FALSE,"2.IS";#N/A,#N/A,FALSE,"3.BS";#N/A,#N/A,FALSE,"4.PER PL";#N/A,#N/A,FALSE,"5.INVESTMENT";#N/A,#N/A,FALSE,"6.공문";#N/A,#N/A,FALSE,"7.netinvest"}</definedName>
    <definedName name="내" localSheetId="17" hidden="1">{#N/A,#N/A,FALSE,"1.CRITERIA";#N/A,#N/A,FALSE,"2.IS";#N/A,#N/A,FALSE,"3.BS";#N/A,#N/A,FALSE,"4.PER PL";#N/A,#N/A,FALSE,"5.INVESTMENT";#N/A,#N/A,FALSE,"6.공문";#N/A,#N/A,FALSE,"7.netinvest"}</definedName>
    <definedName name="내" hidden="1">{#N/A,#N/A,FALSE,"1.CRITERIA";#N/A,#N/A,FALSE,"2.IS";#N/A,#N/A,FALSE,"3.BS";#N/A,#N/A,FALSE,"4.PER PL";#N/A,#N/A,FALSE,"5.INVESTMENT";#N/A,#N/A,FALSE,"6.공문";#N/A,#N/A,FALSE,"7.netinvest"}</definedName>
    <definedName name="너" localSheetId="17" hidden="1">{#N/A,#N/A,FALSE,"1.CRITERIA";#N/A,#N/A,FALSE,"2.IS";#N/A,#N/A,FALSE,"3.BS";#N/A,#N/A,FALSE,"4.PER PL";#N/A,#N/A,FALSE,"5.INVESTMENT";#N/A,#N/A,FALSE,"6.공문";#N/A,#N/A,FALSE,"7.netinvest"}</definedName>
    <definedName name="너" hidden="1">{#N/A,#N/A,FALSE,"1.CRITERIA";#N/A,#N/A,FALSE,"2.IS";#N/A,#N/A,FALSE,"3.BS";#N/A,#N/A,FALSE,"4.PER PL";#N/A,#N/A,FALSE,"5.INVESTMENT";#N/A,#N/A,FALSE,"6.공문";#N/A,#N/A,FALSE,"7.netinvest"}</definedName>
    <definedName name="녀" localSheetId="17" hidden="1">{#N/A,#N/A,FALSE,"1.CRITERIA";#N/A,#N/A,FALSE,"2.IS";#N/A,#N/A,FALSE,"3.BS";#N/A,#N/A,FALSE,"4.PER PL";#N/A,#N/A,FALSE,"5.INVESTMENT";#N/A,#N/A,FALSE,"6.공문";#N/A,#N/A,FALSE,"7.netinvest"}</definedName>
    <definedName name="녀" hidden="1">{#N/A,#N/A,FALSE,"1.CRITERIA";#N/A,#N/A,FALSE,"2.IS";#N/A,#N/A,FALSE,"3.BS";#N/A,#N/A,FALSE,"4.PER PL";#N/A,#N/A,FALSE,"5.INVESTMENT";#N/A,#N/A,FALSE,"6.공문";#N/A,#N/A,FALSE,"7.netinvest"}</definedName>
    <definedName name="노" localSheetId="17" hidden="1">{#N/A,#N/A,FALSE,"1.CRITERIA";#N/A,#N/A,FALSE,"2.IS";#N/A,#N/A,FALSE,"3.BS";#N/A,#N/A,FALSE,"4.PER PL";#N/A,#N/A,FALSE,"5.INVESTMENT";#N/A,#N/A,FALSE,"6.공문";#N/A,#N/A,FALSE,"7.netinvest"}</definedName>
    <definedName name="노" hidden="1">{#N/A,#N/A,FALSE,"1.CRITERIA";#N/A,#N/A,FALSE,"2.IS";#N/A,#N/A,FALSE,"3.BS";#N/A,#N/A,FALSE,"4.PER PL";#N/A,#N/A,FALSE,"5.INVESTMENT";#N/A,#N/A,FALSE,"6.공문";#N/A,#N/A,FALSE,"7.netinvest"}</definedName>
    <definedName name="노원문화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다" localSheetId="17" hidden="1">{#N/A,#N/A,FALSE,"1.CRITERIA";#N/A,#N/A,FALSE,"2.IS";#N/A,#N/A,FALSE,"3.BS";#N/A,#N/A,FALSE,"4.PER PL";#N/A,#N/A,FALSE,"5.INVESTMENT";#N/A,#N/A,FALSE,"6.공문";#N/A,#N/A,FALSE,"7.netinvest"}</definedName>
    <definedName name="다" hidden="1">{#N/A,#N/A,FALSE,"1.CRITERIA";#N/A,#N/A,FALSE,"2.IS";#N/A,#N/A,FALSE,"3.BS";#N/A,#N/A,FALSE,"4.PER PL";#N/A,#N/A,FALSE,"5.INVESTMENT";#N/A,#N/A,FALSE,"6.공문";#N/A,#N/A,FALSE,"7.netinvest"}</definedName>
    <definedName name="다바" localSheetId="17" hidden="1">{#N/A,#N/A,FALSE,"1.CRITERIA";#N/A,#N/A,FALSE,"2.IS";#N/A,#N/A,FALSE,"3.BS";#N/A,#N/A,FALSE,"4.PER PL";#N/A,#N/A,FALSE,"5.INVESTMENT";#N/A,#N/A,FALSE,"6.공문";#N/A,#N/A,FALSE,"7.netinvest"}</definedName>
    <definedName name="다바" hidden="1">{#N/A,#N/A,FALSE,"1.CRITERIA";#N/A,#N/A,FALSE,"2.IS";#N/A,#N/A,FALSE,"3.BS";#N/A,#N/A,FALSE,"4.PER PL";#N/A,#N/A,FALSE,"5.INVESTMENT";#N/A,#N/A,FALSE,"6.공문";#N/A,#N/A,FALSE,"7.netinvest"}</definedName>
    <definedName name="단가대" localSheetId="14" hidden="1">#REF!</definedName>
    <definedName name="단가대" localSheetId="3" hidden="1">#REF!</definedName>
    <definedName name="단가대" localSheetId="2" hidden="1">#REF!</definedName>
    <definedName name="단가대" hidden="1">#REF!</definedName>
    <definedName name="대구공항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" localSheetId="17" hidden="1">{#N/A,#N/A,FALSE,"1.CRITERIA";#N/A,#N/A,FALSE,"2.IS";#N/A,#N/A,FALSE,"3.BS";#N/A,#N/A,FALSE,"4.PER PL";#N/A,#N/A,FALSE,"5.INVESTMENT";#N/A,#N/A,FALSE,"6.공문";#N/A,#N/A,FALSE,"7.netinvest"}</definedName>
    <definedName name="도" hidden="1">{#N/A,#N/A,FALSE,"1.CRITERIA";#N/A,#N/A,FALSE,"2.IS";#N/A,#N/A,FALSE,"3.BS";#N/A,#N/A,FALSE,"4.PER PL";#N/A,#N/A,FALSE,"5.INVESTMENT";#N/A,#N/A,FALSE,"6.공문";#N/A,#N/A,FALSE,"7.netinvest"}</definedName>
    <definedName name="도용" localSheetId="14" hidden="1">#REF!</definedName>
    <definedName name="도용" localSheetId="3" hidden="1">#REF!</definedName>
    <definedName name="도용" localSheetId="2" hidden="1">#REF!</definedName>
    <definedName name="도용" hidden="1">#REF!</definedName>
    <definedName name="독립기초" localSheetId="17" hidden="1">{#N/A,#N/A,FALSE,"기안지";#N/A,#N/A,FALSE,"통신지"}</definedName>
    <definedName name="독립기초" hidden="1">{#N/A,#N/A,FALSE,"기안지";#N/A,#N/A,FALSE,"통신지"}</definedName>
    <definedName name="독립기초토공수량산출" localSheetId="17" hidden="1">{#N/A,#N/A,FALSE,"기안지";#N/A,#N/A,FALSE,"통신지"}</definedName>
    <definedName name="독립기초토공수량산출" hidden="1">{#N/A,#N/A,FALSE,"기안지";#N/A,#N/A,FALSE,"통신지"}</definedName>
    <definedName name="돠" localSheetId="17" hidden="1">{#N/A,#N/A,FALSE,"1.CRITERIA";#N/A,#N/A,FALSE,"2.IS";#N/A,#N/A,FALSE,"3.BS";#N/A,#N/A,FALSE,"4.PER PL";#N/A,#N/A,FALSE,"5.INVESTMENT";#N/A,#N/A,FALSE,"6.공문";#N/A,#N/A,FALSE,"7.netinvest"}</definedName>
    <definedName name="돠" hidden="1">{#N/A,#N/A,FALSE,"1.CRITERIA";#N/A,#N/A,FALSE,"2.IS";#N/A,#N/A,FALSE,"3.BS";#N/A,#N/A,FALSE,"4.PER PL";#N/A,#N/A,FALSE,"5.INVESTMENT";#N/A,#N/A,FALSE,"6.공문";#N/A,#N/A,FALSE,"7.netinvest"}</definedName>
    <definedName name="디" localSheetId="17" hidden="1">{#N/A,#N/A,FALSE,"1.CRITERIA";#N/A,#N/A,FALSE,"2.IS";#N/A,#N/A,FALSE,"3.BS";#N/A,#N/A,FALSE,"4.PER PL";#N/A,#N/A,FALSE,"5.INVESTMENT";#N/A,#N/A,FALSE,"6.공문";#N/A,#N/A,FALSE,"7.netinvest"}</definedName>
    <definedName name="디" hidden="1">{#N/A,#N/A,FALSE,"1.CRITERIA";#N/A,#N/A,FALSE,"2.IS";#N/A,#N/A,FALSE,"3.BS";#N/A,#N/A,FALSE,"4.PER PL";#N/A,#N/A,FALSE,"5.INVESTMENT";#N/A,#N/A,FALSE,"6.공문";#N/A,#N/A,FALSE,"7.netinvest"}</definedName>
    <definedName name="ㄹ" localSheetId="17" hidden="1">{#N/A,#N/A,FALSE,"1.CRITERIA";#N/A,#N/A,FALSE,"2.IS";#N/A,#N/A,FALSE,"3.BS";#N/A,#N/A,FALSE,"4.PER PL";#N/A,#N/A,FALSE,"5.INVESTMENT";#N/A,#N/A,FALSE,"6.공문";#N/A,#N/A,FALSE,"7.netinvest"}</definedName>
    <definedName name="ㄹ" hidden="1">{#N/A,#N/A,FALSE,"1.CRITERIA";#N/A,#N/A,FALSE,"2.IS";#N/A,#N/A,FALSE,"3.BS";#N/A,#N/A,FALSE,"4.PER PL";#N/A,#N/A,FALSE,"5.INVESTMENT";#N/A,#N/A,FALSE,"6.공문";#N/A,#N/A,FALSE,"7.netinvest"}</definedName>
    <definedName name="ㄹㄹㄹ" localSheetId="14" hidden="1">#REF!</definedName>
    <definedName name="ㄹㄹㄹ" localSheetId="3" hidden="1">#REF!</definedName>
    <definedName name="ㄹㄹㄹ" localSheetId="2" hidden="1">#REF!</definedName>
    <definedName name="ㄹㄹㄹ" hidden="1">#REF!</definedName>
    <definedName name="라" localSheetId="17" hidden="1">{#N/A,#N/A,FALSE,"1.CRITERIA";#N/A,#N/A,FALSE,"2.IS";#N/A,#N/A,FALSE,"3.BS";#N/A,#N/A,FALSE,"4.PER PL";#N/A,#N/A,FALSE,"5.INVESTMENT";#N/A,#N/A,FALSE,"6.공문";#N/A,#N/A,FALSE,"7.netinvest"}</definedName>
    <definedName name="라" hidden="1">{#N/A,#N/A,FALSE,"1.CRITERIA";#N/A,#N/A,FALSE,"2.IS";#N/A,#N/A,FALSE,"3.BS";#N/A,#N/A,FALSE,"4.PER PL";#N/A,#N/A,FALSE,"5.INVESTMENT";#N/A,#N/A,FALSE,"6.공문";#N/A,#N/A,FALSE,"7.netinvest"}</definedName>
    <definedName name="라아아" localSheetId="17" hidden="1">{#N/A,#N/A,FALSE,"1.CRITERIA";#N/A,#N/A,FALSE,"2.IS";#N/A,#N/A,FALSE,"3.BS";#N/A,#N/A,FALSE,"4.PER PL";#N/A,#N/A,FALSE,"5.INVESTMENT";#N/A,#N/A,FALSE,"6.공문";#N/A,#N/A,FALSE,"7.netinvest"}</definedName>
    <definedName name="라아아" hidden="1">{#N/A,#N/A,FALSE,"1.CRITERIA";#N/A,#N/A,FALSE,"2.IS";#N/A,#N/A,FALSE,"3.BS";#N/A,#N/A,FALSE,"4.PER PL";#N/A,#N/A,FALSE,"5.INVESTMENT";#N/A,#N/A,FALSE,"6.공문";#N/A,#N/A,FALSE,"7.netinvest"}</definedName>
    <definedName name="랴" localSheetId="17" hidden="1">{#N/A,#N/A,FALSE,"1.CRITERIA";#N/A,#N/A,FALSE,"2.IS";#N/A,#N/A,FALSE,"3.BS";#N/A,#N/A,FALSE,"4.PER PL";#N/A,#N/A,FALSE,"5.INVESTMENT";#N/A,#N/A,FALSE,"6.공문";#N/A,#N/A,FALSE,"7.netinvest"}</definedName>
    <definedName name="랴" hidden="1">{#N/A,#N/A,FALSE,"1.CRITERIA";#N/A,#N/A,FALSE,"2.IS";#N/A,#N/A,FALSE,"3.BS";#N/A,#N/A,FALSE,"4.PER PL";#N/A,#N/A,FALSE,"5.INVESTMENT";#N/A,#N/A,FALSE,"6.공문";#N/A,#N/A,FALSE,"7.netinvest"}</definedName>
    <definedName name="려ㅛㄹ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로" localSheetId="17" hidden="1">{#N/A,#N/A,FALSE,"1.CRITERIA";#N/A,#N/A,FALSE,"2.IS";#N/A,#N/A,FALSE,"3.BS";#N/A,#N/A,FALSE,"4.PER PL";#N/A,#N/A,FALSE,"5.INVESTMENT";#N/A,#N/A,FALSE,"6.공문";#N/A,#N/A,FALSE,"7.netinvest"}</definedName>
    <definedName name="로" hidden="1">{#N/A,#N/A,FALSE,"1.CRITERIA";#N/A,#N/A,FALSE,"2.IS";#N/A,#N/A,FALSE,"3.BS";#N/A,#N/A,FALSE,"4.PER PL";#N/A,#N/A,FALSE,"5.INVESTMENT";#N/A,#N/A,FALSE,"6.공문";#N/A,#N/A,FALSE,"7.netinvest"}</definedName>
    <definedName name="류" localSheetId="17" hidden="1">{#N/A,#N/A,FALSE,"1.CRITERIA";#N/A,#N/A,FALSE,"2.IS";#N/A,#N/A,FALSE,"3.BS";#N/A,#N/A,FALSE,"4.PER PL";#N/A,#N/A,FALSE,"5.INVESTMENT";#N/A,#N/A,FALSE,"6.공문";#N/A,#N/A,FALSE,"7.netinvest"}</definedName>
    <definedName name="류" hidden="1">{#N/A,#N/A,FALSE,"1.CRITERIA";#N/A,#N/A,FALSE,"2.IS";#N/A,#N/A,FALSE,"3.BS";#N/A,#N/A,FALSE,"4.PER PL";#N/A,#N/A,FALSE,"5.INVESTMENT";#N/A,#N/A,FALSE,"6.공문";#N/A,#N/A,FALSE,"7.netinvest"}</definedName>
    <definedName name="ㅁㅁㅁㅁㅁㅁ" localSheetId="1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ㅁㅁㅁㅁㅁㅁ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마" localSheetId="17" hidden="1">{#N/A,#N/A,FALSE,"1.CRITERIA";#N/A,#N/A,FALSE,"2.IS";#N/A,#N/A,FALSE,"3.BS";#N/A,#N/A,FALSE,"4.PER PL";#N/A,#N/A,FALSE,"5.INVESTMENT";#N/A,#N/A,FALSE,"6.공문";#N/A,#N/A,FALSE,"7.netinvest"}</definedName>
    <definedName name="마" hidden="1">{#N/A,#N/A,FALSE,"1.CRITERIA";#N/A,#N/A,FALSE,"2.IS";#N/A,#N/A,FALSE,"3.BS";#N/A,#N/A,FALSE,"4.PER PL";#N/A,#N/A,FALSE,"5.INVESTMENT";#N/A,#N/A,FALSE,"6.공문";#N/A,#N/A,FALSE,"7.netinvest"}</definedName>
    <definedName name="마마" localSheetId="17" hidden="1">{#N/A,#N/A,FALSE,"1.CRITERIA";#N/A,#N/A,FALSE,"2.IS";#N/A,#N/A,FALSE,"3.BS";#N/A,#N/A,FALSE,"4.PER PL";#N/A,#N/A,FALSE,"5.INVESTMENT";#N/A,#N/A,FALSE,"6.공문";#N/A,#N/A,FALSE,"7.netinvest"}</definedName>
    <definedName name="마마" hidden="1">{#N/A,#N/A,FALSE,"1.CRITERIA";#N/A,#N/A,FALSE,"2.IS";#N/A,#N/A,FALSE,"3.BS";#N/A,#N/A,FALSE,"4.PER PL";#N/A,#N/A,FALSE,"5.INVESTMENT";#N/A,#N/A,FALSE,"6.공문";#N/A,#N/A,FALSE,"7.netinvest"}</definedName>
    <definedName name="마마오" localSheetId="17" hidden="1">{#N/A,#N/A,FALSE,"1.CRITERIA";#N/A,#N/A,FALSE,"2.IS";#N/A,#N/A,FALSE,"3.BS";#N/A,#N/A,FALSE,"4.PER PL";#N/A,#N/A,FALSE,"5.INVESTMENT";#N/A,#N/A,FALSE,"6.공문";#N/A,#N/A,FALSE,"7.netinvest"}</definedName>
    <definedName name="마마오" hidden="1">{#N/A,#N/A,FALSE,"1.CRITERIA";#N/A,#N/A,FALSE,"2.IS";#N/A,#N/A,FALSE,"3.BS";#N/A,#N/A,FALSE,"4.PER PL";#N/A,#N/A,FALSE,"5.INVESTMENT";#N/A,#N/A,FALSE,"6.공문";#N/A,#N/A,FALSE,"7.netinvest"}</definedName>
    <definedName name="마마이" localSheetId="17" hidden="1">{#N/A,#N/A,FALSE,"1.CRITERIA";#N/A,#N/A,FALSE,"2.IS";#N/A,#N/A,FALSE,"3.BS";#N/A,#N/A,FALSE,"4.PER PL";#N/A,#N/A,FALSE,"5.INVESTMENT";#N/A,#N/A,FALSE,"6.공문";#N/A,#N/A,FALSE,"7.netinvest"}</definedName>
    <definedName name="마마이" hidden="1">{#N/A,#N/A,FALSE,"1.CRITERIA";#N/A,#N/A,FALSE,"2.IS";#N/A,#N/A,FALSE,"3.BS";#N/A,#N/A,FALSE,"4.PER PL";#N/A,#N/A,FALSE,"5.INVESTMENT";#N/A,#N/A,FALSE,"6.공문";#N/A,#N/A,FALSE,"7.netinvest"}</definedName>
    <definedName name="마아" localSheetId="17" hidden="1">{#N/A,#N/A,FALSE,"1.CRITERIA";#N/A,#N/A,FALSE,"2.IS";#N/A,#N/A,FALSE,"3.BS";#N/A,#N/A,FALSE,"4.PER PL";#N/A,#N/A,FALSE,"5.INVESTMENT";#N/A,#N/A,FALSE,"6.공문";#N/A,#N/A,FALSE,"7.netinvest"}</definedName>
    <definedName name="마아" hidden="1">{#N/A,#N/A,FALSE,"1.CRITERIA";#N/A,#N/A,FALSE,"2.IS";#N/A,#N/A,FALSE,"3.BS";#N/A,#N/A,FALSE,"4.PER PL";#N/A,#N/A,FALSE,"5.INVESTMENT";#N/A,#N/A,FALSE,"6.공문";#N/A,#N/A,FALSE,"7.netinvest"}</definedName>
    <definedName name="매" localSheetId="17" hidden="1">{#N/A,#N/A,FALSE,"1.CRITERIA";#N/A,#N/A,FALSE,"2.IS";#N/A,#N/A,FALSE,"3.BS";#N/A,#N/A,FALSE,"4.PER PL";#N/A,#N/A,FALSE,"5.INVESTMENT";#N/A,#N/A,FALSE,"6.공문";#N/A,#N/A,FALSE,"7.netinvest"}</definedName>
    <definedName name="매" hidden="1">{#N/A,#N/A,FALSE,"1.CRITERIA";#N/A,#N/A,FALSE,"2.IS";#N/A,#N/A,FALSE,"3.BS";#N/A,#N/A,FALSE,"4.PER PL";#N/A,#N/A,FALSE,"5.INVESTMENT";#N/A,#N/A,FALSE,"6.공문";#N/A,#N/A,FALSE,"7.netinvest"}</definedName>
    <definedName name="매원" localSheetId="1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매원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매축액2" localSheetId="17" hidden="1">{#N/A,#N/A,FALSE,"1.CRITERIA";#N/A,#N/A,FALSE,"2.IS";#N/A,#N/A,FALSE,"3.BS";#N/A,#N/A,FALSE,"4.PER PL";#N/A,#N/A,FALSE,"5.INVESTMENT";#N/A,#N/A,FALSE,"6.공문";#N/A,#N/A,FALSE,"7.netinvest"}</definedName>
    <definedName name="매축액2" hidden="1">{#N/A,#N/A,FALSE,"1.CRITERIA";#N/A,#N/A,FALSE,"2.IS";#N/A,#N/A,FALSE,"3.BS";#N/A,#N/A,FALSE,"4.PER PL";#N/A,#N/A,FALSE,"5.INVESTMENT";#N/A,#N/A,FALSE,"6.공문";#N/A,#N/A,FALSE,"7.netinvest"}</definedName>
    <definedName name="매출액2" localSheetId="17" hidden="1">{#N/A,#N/A,FALSE,"1.CRITERIA";#N/A,#N/A,FALSE,"2.IS";#N/A,#N/A,FALSE,"3.BS";#N/A,#N/A,FALSE,"4.PER PL";#N/A,#N/A,FALSE,"5.INVESTMENT";#N/A,#N/A,FALSE,"6.공문";#N/A,#N/A,FALSE,"7.netinvest"}</definedName>
    <definedName name="매출액2" hidden="1">{#N/A,#N/A,FALSE,"1.CRITERIA";#N/A,#N/A,FALSE,"2.IS";#N/A,#N/A,FALSE,"3.BS";#N/A,#N/A,FALSE,"4.PER PL";#N/A,#N/A,FALSE,"5.INVESTMENT";#N/A,#N/A,FALSE,"6.공문";#N/A,#N/A,FALSE,"7.netinvest"}</definedName>
    <definedName name="머머" localSheetId="17" hidden="1">{#N/A,#N/A,FALSE,"1.CRITERIA";#N/A,#N/A,FALSE,"2.IS";#N/A,#N/A,FALSE,"3.BS";#N/A,#N/A,FALSE,"4.PER PL";#N/A,#N/A,FALSE,"5.INVESTMENT";#N/A,#N/A,FALSE,"6.공문";#N/A,#N/A,FALSE,"7.netinvest"}</definedName>
    <definedName name="머머" hidden="1">{#N/A,#N/A,FALSE,"1.CRITERIA";#N/A,#N/A,FALSE,"2.IS";#N/A,#N/A,FALSE,"3.BS";#N/A,#N/A,FALSE,"4.PER PL";#N/A,#N/A,FALSE,"5.INVESTMENT";#N/A,#N/A,FALSE,"6.공문";#N/A,#N/A,FALSE,"7.netinvest"}</definedName>
    <definedName name="며며" localSheetId="17" hidden="1">{#N/A,#N/A,FALSE,"1.CRITERIA";#N/A,#N/A,FALSE,"2.IS";#N/A,#N/A,FALSE,"3.BS";#N/A,#N/A,FALSE,"4.PER PL";#N/A,#N/A,FALSE,"5.INVESTMENT";#N/A,#N/A,FALSE,"6.공문";#N/A,#N/A,FALSE,"7.netinvest"}</definedName>
    <definedName name="며며" hidden="1">{#N/A,#N/A,FALSE,"1.CRITERIA";#N/A,#N/A,FALSE,"2.IS";#N/A,#N/A,FALSE,"3.BS";#N/A,#N/A,FALSE,"4.PER PL";#N/A,#N/A,FALSE,"5.INVESTMENT";#N/A,#N/A,FALSE,"6.공문";#N/A,#N/A,FALSE,"7.netinvest"}</definedName>
    <definedName name="모리" localSheetId="17" hidden="1">{#N/A,#N/A,FALSE,"1.CRITERIA";#N/A,#N/A,FALSE,"2.IS";#N/A,#N/A,FALSE,"3.BS";#N/A,#N/A,FALSE,"4.PER PL";#N/A,#N/A,FALSE,"5.INVESTMENT";#N/A,#N/A,FALSE,"6.공문";#N/A,#N/A,FALSE,"7.netinvest"}</definedName>
    <definedName name="모리" hidden="1">{#N/A,#N/A,FALSE,"1.CRITERIA";#N/A,#N/A,FALSE,"2.IS";#N/A,#N/A,FALSE,"3.BS";#N/A,#N/A,FALSE,"4.PER PL";#N/A,#N/A,FALSE,"5.INVESTMENT";#N/A,#N/A,FALSE,"6.공문";#N/A,#N/A,FALSE,"7.netinvest"}</definedName>
    <definedName name="모모" localSheetId="17" hidden="1">{#N/A,#N/A,FALSE,"1.CRITERIA";#N/A,#N/A,FALSE,"2.IS";#N/A,#N/A,FALSE,"3.BS";#N/A,#N/A,FALSE,"4.PER PL";#N/A,#N/A,FALSE,"5.INVESTMENT";#N/A,#N/A,FALSE,"6.공문";#N/A,#N/A,FALSE,"7.netinvest"}</definedName>
    <definedName name="모모" hidden="1">{#N/A,#N/A,FALSE,"1.CRITERIA";#N/A,#N/A,FALSE,"2.IS";#N/A,#N/A,FALSE,"3.BS";#N/A,#N/A,FALSE,"4.PER PL";#N/A,#N/A,FALSE,"5.INVESTMENT";#N/A,#N/A,FALSE,"6.공문";#N/A,#N/A,FALSE,"7.netinvest"}</definedName>
    <definedName name="뫌" localSheetId="17" hidden="1">{#N/A,#N/A,FALSE,"1.CRITERIA";#N/A,#N/A,FALSE,"2.IS";#N/A,#N/A,FALSE,"3.BS";#N/A,#N/A,FALSE,"4.PER PL";#N/A,#N/A,FALSE,"5.INVESTMENT";#N/A,#N/A,FALSE,"6.공문";#N/A,#N/A,FALSE,"7.netinvest"}</definedName>
    <definedName name="뫌" hidden="1">{#N/A,#N/A,FALSE,"1.CRITERIA";#N/A,#N/A,FALSE,"2.IS";#N/A,#N/A,FALSE,"3.BS";#N/A,#N/A,FALSE,"4.PER PL";#N/A,#N/A,FALSE,"5.INVESTMENT";#N/A,#N/A,FALSE,"6.공문";#N/A,#N/A,FALSE,"7.netinvest"}</definedName>
    <definedName name="무무" localSheetId="17" hidden="1">{#N/A,#N/A,FALSE,"1.CRITERIA";#N/A,#N/A,FALSE,"2.IS";#N/A,#N/A,FALSE,"3.BS";#N/A,#N/A,FALSE,"4.PER PL";#N/A,#N/A,FALSE,"5.INVESTMENT";#N/A,#N/A,FALSE,"6.공문";#N/A,#N/A,FALSE,"7.netinvest"}</definedName>
    <definedName name="무무" hidden="1">{#N/A,#N/A,FALSE,"1.CRITERIA";#N/A,#N/A,FALSE,"2.IS";#N/A,#N/A,FALSE,"3.BS";#N/A,#N/A,FALSE,"4.PER PL";#N/A,#N/A,FALSE,"5.INVESTMENT";#N/A,#N/A,FALSE,"6.공문";#N/A,#N/A,FALSE,"7.netinvest"}</definedName>
    <definedName name="뮤뮤" localSheetId="17" hidden="1">{#N/A,#N/A,FALSE,"1.CRITERIA";#N/A,#N/A,FALSE,"2.IS";#N/A,#N/A,FALSE,"3.BS";#N/A,#N/A,FALSE,"4.PER PL";#N/A,#N/A,FALSE,"5.INVESTMENT";#N/A,#N/A,FALSE,"6.공문";#N/A,#N/A,FALSE,"7.netinvest"}</definedName>
    <definedName name="뮤뮤" hidden="1">{#N/A,#N/A,FALSE,"1.CRITERIA";#N/A,#N/A,FALSE,"2.IS";#N/A,#N/A,FALSE,"3.BS";#N/A,#N/A,FALSE,"4.PER PL";#N/A,#N/A,FALSE,"5.INVESTMENT";#N/A,#N/A,FALSE,"6.공문";#N/A,#N/A,FALSE,"7.netinvest"}</definedName>
    <definedName name="미라" localSheetId="17" hidden="1">{#N/A,#N/A,FALSE,"1.CRITERIA";#N/A,#N/A,FALSE,"2.IS";#N/A,#N/A,FALSE,"3.BS";#N/A,#N/A,FALSE,"4.PER PL";#N/A,#N/A,FALSE,"5.INVESTMENT";#N/A,#N/A,FALSE,"6.공문";#N/A,#N/A,FALSE,"7.netinvest"}</definedName>
    <definedName name="미라" hidden="1">{#N/A,#N/A,FALSE,"1.CRITERIA";#N/A,#N/A,FALSE,"2.IS";#N/A,#N/A,FALSE,"3.BS";#N/A,#N/A,FALSE,"4.PER PL";#N/A,#N/A,FALSE,"5.INVESTMENT";#N/A,#N/A,FALSE,"6.공문";#N/A,#N/A,FALSE,"7.netinvest"}</definedName>
    <definedName name="미로" localSheetId="17" hidden="1">{#N/A,#N/A,FALSE,"1.CRITERIA";#N/A,#N/A,FALSE,"2.IS";#N/A,#N/A,FALSE,"3.BS";#N/A,#N/A,FALSE,"4.PER PL";#N/A,#N/A,FALSE,"5.INVESTMENT";#N/A,#N/A,FALSE,"6.공문";#N/A,#N/A,FALSE,"7.netinvest"}</definedName>
    <definedName name="미로" hidden="1">{#N/A,#N/A,FALSE,"1.CRITERIA";#N/A,#N/A,FALSE,"2.IS";#N/A,#N/A,FALSE,"3.BS";#N/A,#N/A,FALSE,"4.PER PL";#N/A,#N/A,FALSE,"5.INVESTMENT";#N/A,#N/A,FALSE,"6.공문";#N/A,#N/A,FALSE,"7.netinvest"}</definedName>
    <definedName name="미로어" localSheetId="17" hidden="1">{#N/A,#N/A,FALSE,"1.CRITERIA";#N/A,#N/A,FALSE,"2.IS";#N/A,#N/A,FALSE,"3.BS";#N/A,#N/A,FALSE,"4.PER PL";#N/A,#N/A,FALSE,"5.INVESTMENT";#N/A,#N/A,FALSE,"6.공문";#N/A,#N/A,FALSE,"7.netinvest"}</definedName>
    <definedName name="미로어" hidden="1">{#N/A,#N/A,FALSE,"1.CRITERIA";#N/A,#N/A,FALSE,"2.IS";#N/A,#N/A,FALSE,"3.BS";#N/A,#N/A,FALSE,"4.PER PL";#N/A,#N/A,FALSE,"5.INVESTMENT";#N/A,#N/A,FALSE,"6.공문";#N/A,#N/A,FALSE,"7.netinvest"}</definedName>
    <definedName name="미료" localSheetId="17" hidden="1">{#N/A,#N/A,FALSE,"1.CRITERIA";#N/A,#N/A,FALSE,"2.IS";#N/A,#N/A,FALSE,"3.BS";#N/A,#N/A,FALSE,"4.PER PL";#N/A,#N/A,FALSE,"5.INVESTMENT";#N/A,#N/A,FALSE,"6.공문";#N/A,#N/A,FALSE,"7.netinvest"}</definedName>
    <definedName name="미료" hidden="1">{#N/A,#N/A,FALSE,"1.CRITERIA";#N/A,#N/A,FALSE,"2.IS";#N/A,#N/A,FALSE,"3.BS";#N/A,#N/A,FALSE,"4.PER PL";#N/A,#N/A,FALSE,"5.INVESTMENT";#N/A,#N/A,FALSE,"6.공문";#N/A,#N/A,FALSE,"7.netinvest"}</definedName>
    <definedName name="미미" localSheetId="17" hidden="1">{#N/A,#N/A,FALSE,"1.CRITERIA";#N/A,#N/A,FALSE,"2.IS";#N/A,#N/A,FALSE,"3.BS";#N/A,#N/A,FALSE,"4.PER PL";#N/A,#N/A,FALSE,"5.INVESTMENT";#N/A,#N/A,FALSE,"6.공문";#N/A,#N/A,FALSE,"7.netinvest"}</definedName>
    <definedName name="미미" hidden="1">{#N/A,#N/A,FALSE,"1.CRITERIA";#N/A,#N/A,FALSE,"2.IS";#N/A,#N/A,FALSE,"3.BS";#N/A,#N/A,FALSE,"4.PER PL";#N/A,#N/A,FALSE,"5.INVESTMENT";#N/A,#N/A,FALSE,"6.공문";#N/A,#N/A,FALSE,"7.netinvest"}</definedName>
    <definedName name="미수금" localSheetId="17" hidden="1">{#N/A,#N/A,FALSE,"1.CRITERIA";#N/A,#N/A,FALSE,"2.IS";#N/A,#N/A,FALSE,"3.BS";#N/A,#N/A,FALSE,"4.PER PL";#N/A,#N/A,FALSE,"5.INVESTMENT";#N/A,#N/A,FALSE,"6.공문";#N/A,#N/A,FALSE,"7.netinvest"}</definedName>
    <definedName name="미수금" hidden="1">{#N/A,#N/A,FALSE,"1.CRITERIA";#N/A,#N/A,FALSE,"2.IS";#N/A,#N/A,FALSE,"3.BS";#N/A,#N/A,FALSE,"4.PER PL";#N/A,#N/A,FALSE,"5.INVESTMENT";#N/A,#N/A,FALSE,"6.공문";#N/A,#N/A,FALSE,"7.netinvest"}</definedName>
    <definedName name="ㅂㅈ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ㅂㅈ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바" localSheetId="17" hidden="1">{#N/A,#N/A,FALSE,"1.CRITERIA";#N/A,#N/A,FALSE,"2.IS";#N/A,#N/A,FALSE,"3.BS";#N/A,#N/A,FALSE,"4.PER PL";#N/A,#N/A,FALSE,"5.INVESTMENT";#N/A,#N/A,FALSE,"6.공문";#N/A,#N/A,FALSE,"7.netinvest"}</definedName>
    <definedName name="바" hidden="1">{#N/A,#N/A,FALSE,"1.CRITERIA";#N/A,#N/A,FALSE,"2.IS";#N/A,#N/A,FALSE,"3.BS";#N/A,#N/A,FALSE,"4.PER PL";#N/A,#N/A,FALSE,"5.INVESTMENT";#N/A,#N/A,FALSE,"6.공문";#N/A,#N/A,FALSE,"7.netinvest"}</definedName>
    <definedName name="바가" localSheetId="17" hidden="1">{#N/A,#N/A,FALSE,"1.CRITERIA";#N/A,#N/A,FALSE,"2.IS";#N/A,#N/A,FALSE,"3.BS";#N/A,#N/A,FALSE,"4.PER PL";#N/A,#N/A,FALSE,"5.INVESTMENT";#N/A,#N/A,FALSE,"6.공문";#N/A,#N/A,FALSE,"7.netinvest"}</definedName>
    <definedName name="바가" hidden="1">{#N/A,#N/A,FALSE,"1.CRITERIA";#N/A,#N/A,FALSE,"2.IS";#N/A,#N/A,FALSE,"3.BS";#N/A,#N/A,FALSE,"4.PER PL";#N/A,#N/A,FALSE,"5.INVESTMENT";#N/A,#N/A,FALSE,"6.공문";#N/A,#N/A,FALSE,"7.netinvest"}</definedName>
    <definedName name="바나" localSheetId="17" hidden="1">{#N/A,#N/A,FALSE,"1.CRITERIA";#N/A,#N/A,FALSE,"2.IS";#N/A,#N/A,FALSE,"3.BS";#N/A,#N/A,FALSE,"4.PER PL";#N/A,#N/A,FALSE,"5.INVESTMENT";#N/A,#N/A,FALSE,"6.공문";#N/A,#N/A,FALSE,"7.netinvest"}</definedName>
    <definedName name="바나" hidden="1">{#N/A,#N/A,FALSE,"1.CRITERIA";#N/A,#N/A,FALSE,"2.IS";#N/A,#N/A,FALSE,"3.BS";#N/A,#N/A,FALSE,"4.PER PL";#N/A,#N/A,FALSE,"5.INVESTMENT";#N/A,#N/A,FALSE,"6.공문";#N/A,#N/A,FALSE,"7.netinvest"}</definedName>
    <definedName name="바다올" localSheetId="17" hidden="1">{#N/A,#N/A,FALSE,"1.CRITERIA";#N/A,#N/A,FALSE,"2.IS";#N/A,#N/A,FALSE,"3.BS";#N/A,#N/A,FALSE,"4.PER PL";#N/A,#N/A,FALSE,"5.INVESTMENT";#N/A,#N/A,FALSE,"6.공문";#N/A,#N/A,FALSE,"7.netinvest"}</definedName>
    <definedName name="바다올" hidden="1">{#N/A,#N/A,FALSE,"1.CRITERIA";#N/A,#N/A,FALSE,"2.IS";#N/A,#N/A,FALSE,"3.BS";#N/A,#N/A,FALSE,"4.PER PL";#N/A,#N/A,FALSE,"5.INVESTMENT";#N/A,#N/A,FALSE,"6.공문";#N/A,#N/A,FALSE,"7.netinvest"}</definedName>
    <definedName name="바라" localSheetId="17" hidden="1">{#N/A,#N/A,FALSE,"1.CRITERIA";#N/A,#N/A,FALSE,"2.IS";#N/A,#N/A,FALSE,"3.BS";#N/A,#N/A,FALSE,"4.PER PL";#N/A,#N/A,FALSE,"5.INVESTMENT";#N/A,#N/A,FALSE,"6.공문";#N/A,#N/A,FALSE,"7.netinvest"}</definedName>
    <definedName name="바라" hidden="1">{#N/A,#N/A,FALSE,"1.CRITERIA";#N/A,#N/A,FALSE,"2.IS";#N/A,#N/A,FALSE,"3.BS";#N/A,#N/A,FALSE,"4.PER PL";#N/A,#N/A,FALSE,"5.INVESTMENT";#N/A,#N/A,FALSE,"6.공문";#N/A,#N/A,FALSE,"7.netinvest"}</definedName>
    <definedName name="바라오" localSheetId="17" hidden="1">{#N/A,#N/A,FALSE,"1.CRITERIA";#N/A,#N/A,FALSE,"2.IS";#N/A,#N/A,FALSE,"3.BS";#N/A,#N/A,FALSE,"4.PER PL";#N/A,#N/A,FALSE,"5.INVESTMENT";#N/A,#N/A,FALSE,"6.공문";#N/A,#N/A,FALSE,"7.netinvest"}</definedName>
    <definedName name="바라오" hidden="1">{#N/A,#N/A,FALSE,"1.CRITERIA";#N/A,#N/A,FALSE,"2.IS";#N/A,#N/A,FALSE,"3.BS";#N/A,#N/A,FALSE,"4.PER PL";#N/A,#N/A,FALSE,"5.INVESTMENT";#N/A,#N/A,FALSE,"6.공문";#N/A,#N/A,FALSE,"7.netinvest"}</definedName>
    <definedName name="바로" localSheetId="17" hidden="1">{#N/A,#N/A,FALSE,"1.CRITERIA";#N/A,#N/A,FALSE,"2.IS";#N/A,#N/A,FALSE,"3.BS";#N/A,#N/A,FALSE,"4.PER PL";#N/A,#N/A,FALSE,"5.INVESTMENT";#N/A,#N/A,FALSE,"6.공문";#N/A,#N/A,FALSE,"7.netinvest"}</definedName>
    <definedName name="바로" hidden="1">{#N/A,#N/A,FALSE,"1.CRITERIA";#N/A,#N/A,FALSE,"2.IS";#N/A,#N/A,FALSE,"3.BS";#N/A,#N/A,FALSE,"4.PER PL";#N/A,#N/A,FALSE,"5.INVESTMENT";#N/A,#N/A,FALSE,"6.공문";#N/A,#N/A,FALSE,"7.netinvest"}</definedName>
    <definedName name="바바" localSheetId="17" hidden="1">{#N/A,#N/A,FALSE,"1.CRITERIA";#N/A,#N/A,FALSE,"2.IS";#N/A,#N/A,FALSE,"3.BS";#N/A,#N/A,FALSE,"4.PER PL";#N/A,#N/A,FALSE,"5.INVESTMENT";#N/A,#N/A,FALSE,"6.공문";#N/A,#N/A,FALSE,"7.netinvest"}</definedName>
    <definedName name="바바" hidden="1">{#N/A,#N/A,FALSE,"1.CRITERIA";#N/A,#N/A,FALSE,"2.IS";#N/A,#N/A,FALSE,"3.BS";#N/A,#N/A,FALSE,"4.PER PL";#N/A,#N/A,FALSE,"5.INVESTMENT";#N/A,#N/A,FALSE,"6.공문";#N/A,#N/A,FALSE,"7.netinvest"}</definedName>
    <definedName name="바아" localSheetId="17" hidden="1">{#N/A,#N/A,FALSE,"1.CRITERIA";#N/A,#N/A,FALSE,"2.IS";#N/A,#N/A,FALSE,"3.BS";#N/A,#N/A,FALSE,"4.PER PL";#N/A,#N/A,FALSE,"5.INVESTMENT";#N/A,#N/A,FALSE,"6.공문";#N/A,#N/A,FALSE,"7.netinvest"}</definedName>
    <definedName name="바아" hidden="1">{#N/A,#N/A,FALSE,"1.CRITERIA";#N/A,#N/A,FALSE,"2.IS";#N/A,#N/A,FALSE,"3.BS";#N/A,#N/A,FALSE,"4.PER PL";#N/A,#N/A,FALSE,"5.INVESTMENT";#N/A,#N/A,FALSE,"6.공문";#N/A,#N/A,FALSE,"7.netinvest"}</definedName>
    <definedName name="바아가" localSheetId="17" hidden="1">{#N/A,#N/A,FALSE,"1.CRITERIA";#N/A,#N/A,FALSE,"2.IS";#N/A,#N/A,FALSE,"3.BS";#N/A,#N/A,FALSE,"4.PER PL";#N/A,#N/A,FALSE,"5.INVESTMENT";#N/A,#N/A,FALSE,"6.공문";#N/A,#N/A,FALSE,"7.netinvest"}</definedName>
    <definedName name="바아가" hidden="1">{#N/A,#N/A,FALSE,"1.CRITERIA";#N/A,#N/A,FALSE,"2.IS";#N/A,#N/A,FALSE,"3.BS";#N/A,#N/A,FALSE,"4.PER PL";#N/A,#N/A,FALSE,"5.INVESTMENT";#N/A,#N/A,FALSE,"6.공문";#N/A,#N/A,FALSE,"7.netinvest"}</definedName>
    <definedName name="바아가오" localSheetId="17" hidden="1">{#N/A,#N/A,FALSE,"1.CRITERIA";#N/A,#N/A,FALSE,"2.IS";#N/A,#N/A,FALSE,"3.BS";#N/A,#N/A,FALSE,"4.PER PL";#N/A,#N/A,FALSE,"5.INVESTMENT";#N/A,#N/A,FALSE,"6.공문";#N/A,#N/A,FALSE,"7.netinvest"}</definedName>
    <definedName name="바아가오" hidden="1">{#N/A,#N/A,FALSE,"1.CRITERIA";#N/A,#N/A,FALSE,"2.IS";#N/A,#N/A,FALSE,"3.BS";#N/A,#N/A,FALSE,"4.PER PL";#N/A,#N/A,FALSE,"5.INVESTMENT";#N/A,#N/A,FALSE,"6.공문";#N/A,#N/A,FALSE,"7.netinvest"}</definedName>
    <definedName name="바아고" localSheetId="17" hidden="1">{#N/A,#N/A,FALSE,"1.CRITERIA";#N/A,#N/A,FALSE,"2.IS";#N/A,#N/A,FALSE,"3.BS";#N/A,#N/A,FALSE,"4.PER PL";#N/A,#N/A,FALSE,"5.INVESTMENT";#N/A,#N/A,FALSE,"6.공문";#N/A,#N/A,FALSE,"7.netinvest"}</definedName>
    <definedName name="바아고" hidden="1">{#N/A,#N/A,FALSE,"1.CRITERIA";#N/A,#N/A,FALSE,"2.IS";#N/A,#N/A,FALSE,"3.BS";#N/A,#N/A,FALSE,"4.PER PL";#N/A,#N/A,FALSE,"5.INVESTMENT";#N/A,#N/A,FALSE,"6.공문";#N/A,#N/A,FALSE,"7.netinvest"}</definedName>
    <definedName name="바이" localSheetId="17" hidden="1">{#N/A,#N/A,FALSE,"1.CRITERIA";#N/A,#N/A,FALSE,"2.IS";#N/A,#N/A,FALSE,"3.BS";#N/A,#N/A,FALSE,"4.PER PL";#N/A,#N/A,FALSE,"5.INVESTMENT";#N/A,#N/A,FALSE,"6.공문";#N/A,#N/A,FALSE,"7.netinvest"}</definedName>
    <definedName name="바이" hidden="1">{#N/A,#N/A,FALSE,"1.CRITERIA";#N/A,#N/A,FALSE,"2.IS";#N/A,#N/A,FALSE,"3.BS";#N/A,#N/A,FALSE,"4.PER PL";#N/A,#N/A,FALSE,"5.INVESTMENT";#N/A,#N/A,FALSE,"6.공문";#N/A,#N/A,FALSE,"7.netinvest"}</definedName>
    <definedName name="박" localSheetId="17" hidden="1">{#N/A,#N/A,FALSE,"1.CRITERIA";#N/A,#N/A,FALSE,"2.IS";#N/A,#N/A,FALSE,"3.BS";#N/A,#N/A,FALSE,"4.PER PL";#N/A,#N/A,FALSE,"5.INVESTMENT";#N/A,#N/A,FALSE,"6.공문";#N/A,#N/A,FALSE,"7.netinvest"}</definedName>
    <definedName name="박" hidden="1">{#N/A,#N/A,FALSE,"1.CRITERIA";#N/A,#N/A,FALSE,"2.IS";#N/A,#N/A,FALSE,"3.BS";#N/A,#N/A,FALSE,"4.PER PL";#N/A,#N/A,FALSE,"5.INVESTMENT";#N/A,#N/A,FALSE,"6.공문";#N/A,#N/A,FALSE,"7.netinvest"}</definedName>
    <definedName name="박경원" localSheetId="17" hidden="1">{#N/A,#N/A,FALSE,"1.CRITERIA";#N/A,#N/A,FALSE,"2.IS";#N/A,#N/A,FALSE,"3.BS";#N/A,#N/A,FALSE,"4.PER PL";#N/A,#N/A,FALSE,"5.INVESTMENT";#N/A,#N/A,FALSE,"6.공문";#N/A,#N/A,FALSE,"7.netinvest"}</definedName>
    <definedName name="박경원" hidden="1">{#N/A,#N/A,FALSE,"1.CRITERIA";#N/A,#N/A,FALSE,"2.IS";#N/A,#N/A,FALSE,"3.BS";#N/A,#N/A,FALSE,"4.PER PL";#N/A,#N/A,FALSE,"5.INVESTMENT";#N/A,#N/A,FALSE,"6.공문";#N/A,#N/A,FALSE,"7.netinvest"}</definedName>
    <definedName name="반품내역" localSheetId="14" hidden="1">#REF!</definedName>
    <definedName name="반품내역" localSheetId="3" hidden="1">#REF!</definedName>
    <definedName name="반품내역" localSheetId="2" hidden="1">#REF!</definedName>
    <definedName name="반품내역" hidden="1">#REF!</definedName>
    <definedName name="발" localSheetId="17" hidden="1">{#N/A,#N/A,FALSE,"1.CRITERIA";#N/A,#N/A,FALSE,"2.IS";#N/A,#N/A,FALSE,"3.BS";#N/A,#N/A,FALSE,"4.PER PL";#N/A,#N/A,FALSE,"5.INVESTMENT";#N/A,#N/A,FALSE,"6.공문";#N/A,#N/A,FALSE,"7.netinvest"}</definedName>
    <definedName name="발" hidden="1">{#N/A,#N/A,FALSE,"1.CRITERIA";#N/A,#N/A,FALSE,"2.IS";#N/A,#N/A,FALSE,"3.BS";#N/A,#N/A,FALSE,"4.PER PL";#N/A,#N/A,FALSE,"5.INVESTMENT";#N/A,#N/A,FALSE,"6.공문";#N/A,#N/A,FALSE,"7.netinvest"}</definedName>
    <definedName name="배" localSheetId="17" hidden="1">{#N/A,#N/A,FALSE,"1.CRITERIA";#N/A,#N/A,FALSE,"2.IS";#N/A,#N/A,FALSE,"3.BS";#N/A,#N/A,FALSE,"4.PER PL";#N/A,#N/A,FALSE,"5.INVESTMENT";#N/A,#N/A,FALSE,"6.공문";#N/A,#N/A,FALSE,"7.netinvest"}</definedName>
    <definedName name="배" hidden="1">{#N/A,#N/A,FALSE,"1.CRITERIA";#N/A,#N/A,FALSE,"2.IS";#N/A,#N/A,FALSE,"3.BS";#N/A,#N/A,FALSE,"4.PER PL";#N/A,#N/A,FALSE,"5.INVESTMENT";#N/A,#N/A,FALSE,"6.공문";#N/A,#N/A,FALSE,"7.netinvest"}</definedName>
    <definedName name="버버" localSheetId="17" hidden="1">{#N/A,#N/A,FALSE,"1.CRITERIA";#N/A,#N/A,FALSE,"2.IS";#N/A,#N/A,FALSE,"3.BS";#N/A,#N/A,FALSE,"4.PER PL";#N/A,#N/A,FALSE,"5.INVESTMENT";#N/A,#N/A,FALSE,"6.공문";#N/A,#N/A,FALSE,"7.netinvest"}</definedName>
    <definedName name="버버" hidden="1">{#N/A,#N/A,FALSE,"1.CRITERIA";#N/A,#N/A,FALSE,"2.IS";#N/A,#N/A,FALSE,"3.BS";#N/A,#N/A,FALSE,"4.PER PL";#N/A,#N/A,FALSE,"5.INVESTMENT";#N/A,#N/A,FALSE,"6.공문";#N/A,#N/A,FALSE,"7.netinvest"}</definedName>
    <definedName name="법과표조정_2004분기_조정" localSheetId="1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법과표조정_2004분기_조정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베" localSheetId="17" hidden="1">{#N/A,#N/A,FALSE,"1.CRITERIA";#N/A,#N/A,FALSE,"2.IS";#N/A,#N/A,FALSE,"3.BS";#N/A,#N/A,FALSE,"4.PER PL";#N/A,#N/A,FALSE,"5.INVESTMENT";#N/A,#N/A,FALSE,"6.공문";#N/A,#N/A,FALSE,"7.netinvest"}</definedName>
    <definedName name="베" hidden="1">{#N/A,#N/A,FALSE,"1.CRITERIA";#N/A,#N/A,FALSE,"2.IS";#N/A,#N/A,FALSE,"3.BS";#N/A,#N/A,FALSE,"4.PER PL";#N/A,#N/A,FALSE,"5.INVESTMENT";#N/A,#N/A,FALSE,"6.공문";#N/A,#N/A,FALSE,"7.netinvest"}</definedName>
    <definedName name="보" localSheetId="17" hidden="1">{#N/A,#N/A,FALSE,"1.CRITERIA";#N/A,#N/A,FALSE,"2.IS";#N/A,#N/A,FALSE,"3.BS";#N/A,#N/A,FALSE,"4.PER PL";#N/A,#N/A,FALSE,"5.INVESTMENT";#N/A,#N/A,FALSE,"6.공문";#N/A,#N/A,FALSE,"7.netinvest"}</definedName>
    <definedName name="보" hidden="1">{#N/A,#N/A,FALSE,"1.CRITERIA";#N/A,#N/A,FALSE,"2.IS";#N/A,#N/A,FALSE,"3.BS";#N/A,#N/A,FALSE,"4.PER PL";#N/A,#N/A,FALSE,"5.INVESTMENT";#N/A,#N/A,FALSE,"6.공문";#N/A,#N/A,FALSE,"7.netinvest"}</definedName>
    <definedName name="보라차" localSheetId="17" hidden="1">{#N/A,#N/A,FALSE,"1.CRITERIA";#N/A,#N/A,FALSE,"2.IS";#N/A,#N/A,FALSE,"3.BS";#N/A,#N/A,FALSE,"4.PER PL";#N/A,#N/A,FALSE,"5.INVESTMENT";#N/A,#N/A,FALSE,"6.공문";#N/A,#N/A,FALSE,"7.netinvest"}</definedName>
    <definedName name="보라차" hidden="1">{#N/A,#N/A,FALSE,"1.CRITERIA";#N/A,#N/A,FALSE,"2.IS";#N/A,#N/A,FALSE,"3.BS";#N/A,#N/A,FALSE,"4.PER PL";#N/A,#N/A,FALSE,"5.INVESTMENT";#N/A,#N/A,FALSE,"6.공문";#N/A,#N/A,FALSE,"7.netinvest"}</definedName>
    <definedName name="보아리" localSheetId="17" hidden="1">{#N/A,#N/A,FALSE,"1.CRITERIA";#N/A,#N/A,FALSE,"2.IS";#N/A,#N/A,FALSE,"3.BS";#N/A,#N/A,FALSE,"4.PER PL";#N/A,#N/A,FALSE,"5.INVESTMENT";#N/A,#N/A,FALSE,"6.공문";#N/A,#N/A,FALSE,"7.netinvest"}</definedName>
    <definedName name="보아리" hidden="1">{#N/A,#N/A,FALSE,"1.CRITERIA";#N/A,#N/A,FALSE,"2.IS";#N/A,#N/A,FALSE,"3.BS";#N/A,#N/A,FALSE,"4.PER PL";#N/A,#N/A,FALSE,"5.INVESTMENT";#N/A,#N/A,FALSE,"6.공문";#N/A,#N/A,FALSE,"7.netinvest"}</definedName>
    <definedName name="보오링그라우팅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이" localSheetId="17" hidden="1">{#N/A,#N/A,FALSE,"1.CRITERIA";#N/A,#N/A,FALSE,"2.IS";#N/A,#N/A,FALSE,"3.BS";#N/A,#N/A,FALSE,"4.PER PL";#N/A,#N/A,FALSE,"5.INVESTMENT";#N/A,#N/A,FALSE,"6.공문";#N/A,#N/A,FALSE,"7.netinvest"}</definedName>
    <definedName name="보이" hidden="1">{#N/A,#N/A,FALSE,"1.CRITERIA";#N/A,#N/A,FALSE,"2.IS";#N/A,#N/A,FALSE,"3.BS";#N/A,#N/A,FALSE,"4.PER PL";#N/A,#N/A,FALSE,"5.INVESTMENT";#N/A,#N/A,FALSE,"6.공문";#N/A,#N/A,FALSE,"7.netinvest"}</definedName>
    <definedName name="보이아" localSheetId="17" hidden="1">{#N/A,#N/A,FALSE,"1.CRITERIA";#N/A,#N/A,FALSE,"2.IS";#N/A,#N/A,FALSE,"3.BS";#N/A,#N/A,FALSE,"4.PER PL";#N/A,#N/A,FALSE,"5.INVESTMENT";#N/A,#N/A,FALSE,"6.공문";#N/A,#N/A,FALSE,"7.netinvest"}</definedName>
    <definedName name="보이아" hidden="1">{#N/A,#N/A,FALSE,"1.CRITERIA";#N/A,#N/A,FALSE,"2.IS";#N/A,#N/A,FALSE,"3.BS";#N/A,#N/A,FALSE,"4.PER PL";#N/A,#N/A,FALSE,"5.INVESTMENT";#N/A,#N/A,FALSE,"6.공문";#N/A,#N/A,FALSE,"7.netinvest"}</definedName>
    <definedName name="본사" localSheetId="17" hidden="1">{#N/A,#N/A,FALSE,"1.CRITERIA";#N/A,#N/A,FALSE,"2.IS";#N/A,#N/A,FALSE,"3.BS";#N/A,#N/A,FALSE,"4.PER PL";#N/A,#N/A,FALSE,"5.INVESTMENT";#N/A,#N/A,FALSE,"6.공문";#N/A,#N/A,FALSE,"7.netinvest"}</definedName>
    <definedName name="본사" hidden="1">{#N/A,#N/A,FALSE,"1.CRITERIA";#N/A,#N/A,FALSE,"2.IS";#N/A,#N/A,FALSE,"3.BS";#N/A,#N/A,FALSE,"4.PER PL";#N/A,#N/A,FALSE,"5.INVESTMENT";#N/A,#N/A,FALSE,"6.공문";#N/A,#N/A,FALSE,"7.netinvest"}</definedName>
    <definedName name="볼" localSheetId="17" hidden="1">{#N/A,#N/A,FALSE,"1.CRITERIA";#N/A,#N/A,FALSE,"2.IS";#N/A,#N/A,FALSE,"3.BS";#N/A,#N/A,FALSE,"4.PER PL";#N/A,#N/A,FALSE,"5.INVESTMENT";#N/A,#N/A,FALSE,"6.공문";#N/A,#N/A,FALSE,"7.netinvest"}</definedName>
    <definedName name="볼" hidden="1">{#N/A,#N/A,FALSE,"1.CRITERIA";#N/A,#N/A,FALSE,"2.IS";#N/A,#N/A,FALSE,"3.BS";#N/A,#N/A,FALSE,"4.PER PL";#N/A,#N/A,FALSE,"5.INVESTMENT";#N/A,#N/A,FALSE,"6.공문";#N/A,#N/A,FALSE,"7.netinvest"}</definedName>
    <definedName name="봐" localSheetId="17" hidden="1">{#N/A,#N/A,FALSE,"1.CRITERIA";#N/A,#N/A,FALSE,"2.IS";#N/A,#N/A,FALSE,"3.BS";#N/A,#N/A,FALSE,"4.PER PL";#N/A,#N/A,FALSE,"5.INVESTMENT";#N/A,#N/A,FALSE,"6.공문";#N/A,#N/A,FALSE,"7.netinvest"}</definedName>
    <definedName name="봐" hidden="1">{#N/A,#N/A,FALSE,"1.CRITERIA";#N/A,#N/A,FALSE,"2.IS";#N/A,#N/A,FALSE,"3.BS";#N/A,#N/A,FALSE,"4.PER PL";#N/A,#N/A,FALSE,"5.INVESTMENT";#N/A,#N/A,FALSE,"6.공문";#N/A,#N/A,FALSE,"7.netinvest"}</definedName>
    <definedName name="비과세" localSheetId="14" hidden="1">#REF!</definedName>
    <definedName name="비과세" localSheetId="3" hidden="1">#REF!</definedName>
    <definedName name="비과세" localSheetId="2" hidden="1">#REF!</definedName>
    <definedName name="비과세" hidden="1">#REF!</definedName>
    <definedName name="빙수" localSheetId="17" hidden="1">{#N/A,#N/A,FALSE,"1.CRITERIA";#N/A,#N/A,FALSE,"2.IS";#N/A,#N/A,FALSE,"3.BS";#N/A,#N/A,FALSE,"4.PER PL";#N/A,#N/A,FALSE,"5.INVESTMENT";#N/A,#N/A,FALSE,"6.공문";#N/A,#N/A,FALSE,"7.netinvest"}</definedName>
    <definedName name="빙수" hidden="1">{#N/A,#N/A,FALSE,"1.CRITERIA";#N/A,#N/A,FALSE,"2.IS";#N/A,#N/A,FALSE,"3.BS";#N/A,#N/A,FALSE,"4.PER PL";#N/A,#N/A,FALSE,"5.INVESTMENT";#N/A,#N/A,FALSE,"6.공문";#N/A,#N/A,FALSE,"7.netinvest"}</definedName>
    <definedName name="ㅅ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ㅅ쇼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ㅅ쇼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사" localSheetId="17" hidden="1">{#N/A,#N/A,FALSE,"1.CRITERIA";#N/A,#N/A,FALSE,"2.IS";#N/A,#N/A,FALSE,"3.BS";#N/A,#N/A,FALSE,"4.PER PL";#N/A,#N/A,FALSE,"5.INVESTMENT";#N/A,#N/A,FALSE,"6.공문";#N/A,#N/A,FALSE,"7.netinvest"}</definedName>
    <definedName name="사" hidden="1">{#N/A,#N/A,FALSE,"1.CRITERIA";#N/A,#N/A,FALSE,"2.IS";#N/A,#N/A,FALSE,"3.BS";#N/A,#N/A,FALSE,"4.PER PL";#N/A,#N/A,FALSE,"5.INVESTMENT";#N/A,#N/A,FALSE,"6.공문";#N/A,#N/A,FALSE,"7.netinvest"}</definedName>
    <definedName name="사원미지급" localSheetId="17" hidden="1">{#N/A,#N/A,FALSE,"1.CRITERIA";#N/A,#N/A,FALSE,"2.IS";#N/A,#N/A,FALSE,"3.BS";#N/A,#N/A,FALSE,"4.PER PL";#N/A,#N/A,FALSE,"5.INVESTMENT";#N/A,#N/A,FALSE,"6.공문";#N/A,#N/A,FALSE,"7.netinvest"}</definedName>
    <definedName name="사원미지급" hidden="1">{#N/A,#N/A,FALSE,"1.CRITERIA";#N/A,#N/A,FALSE,"2.IS";#N/A,#N/A,FALSE,"3.BS";#N/A,#N/A,FALSE,"4.PER PL";#N/A,#N/A,FALSE,"5.INVESTMENT";#N/A,#N/A,FALSE,"6.공문";#N/A,#N/A,FALSE,"7.netinvest"}</definedName>
    <definedName name="서이" localSheetId="17" hidden="1">{#N/A,#N/A,FALSE,"1.CRITERIA";#N/A,#N/A,FALSE,"2.IS";#N/A,#N/A,FALSE,"3.BS";#N/A,#N/A,FALSE,"4.PER PL";#N/A,#N/A,FALSE,"5.INVESTMENT";#N/A,#N/A,FALSE,"6.공문";#N/A,#N/A,FALSE,"7.netinvest"}</definedName>
    <definedName name="서이" hidden="1">{#N/A,#N/A,FALSE,"1.CRITERIA";#N/A,#N/A,FALSE,"2.IS";#N/A,#N/A,FALSE,"3.BS";#N/A,#N/A,FALSE,"4.PER PL";#N/A,#N/A,FALSE,"5.INVESTMENT";#N/A,#N/A,FALSE,"6.공문";#N/A,#N/A,FALSE,"7.netinvest"}</definedName>
    <definedName name="선급금" localSheetId="17" hidden="1">{#N/A,#N/A,FALSE,"1.CRITERIA";#N/A,#N/A,FALSE,"2.IS";#N/A,#N/A,FALSE,"3.BS";#N/A,#N/A,FALSE,"4.PER PL";#N/A,#N/A,FALSE,"5.INVESTMENT";#N/A,#N/A,FALSE,"6.공문";#N/A,#N/A,FALSE,"7.netinvest"}</definedName>
    <definedName name="선급금" hidden="1">{#N/A,#N/A,FALSE,"1.CRITERIA";#N/A,#N/A,FALSE,"2.IS";#N/A,#N/A,FALSE,"3.BS";#N/A,#N/A,FALSE,"4.PER PL";#N/A,#N/A,FALSE,"5.INVESTMENT";#N/A,#N/A,FALSE,"6.공문";#N/A,#N/A,FALSE,"7.netinvest"}</definedName>
    <definedName name="손실" localSheetId="17" hidden="1">{#N/A,#N/A,FALSE,"1.CRITERIA";#N/A,#N/A,FALSE,"2.IS";#N/A,#N/A,FALSE,"3.BS";#N/A,#N/A,FALSE,"4.PER PL";#N/A,#N/A,FALSE,"5.INVESTMENT";#N/A,#N/A,FALSE,"6.공문";#N/A,#N/A,FALSE,"7.netinvest"}</definedName>
    <definedName name="손실" hidden="1">{#N/A,#N/A,FALSE,"1.CRITERIA";#N/A,#N/A,FALSE,"2.IS";#N/A,#N/A,FALSE,"3.BS";#N/A,#N/A,FALSE,"4.PER PL";#N/A,#N/A,FALSE,"5.INVESTMENT";#N/A,#N/A,FALSE,"6.공문";#N/A,#N/A,FALSE,"7.netinvest"}</definedName>
    <definedName name="손익계산서" localSheetId="17" hidden="1">{#N/A,#N/A,FALSE,"Aging Summary";#N/A,#N/A,FALSE,"Ratio Analysis";#N/A,#N/A,FALSE,"Test 120 Day Accts";#N/A,#N/A,FALSE,"Tickmarks"}</definedName>
    <definedName name="손익계산서" hidden="1">{#N/A,#N/A,FALSE,"Aging Summary";#N/A,#N/A,FALSE,"Ratio Analysis";#N/A,#N/A,FALSE,"Test 120 Day Accts";#N/A,#N/A,FALSE,"Tickmarks"}</definedName>
    <definedName name="손익계산서조정_04_12" localSheetId="17" hidden="1">{#N/A,#N/A,FALSE,"1.CRITERIA";#N/A,#N/A,FALSE,"2.IS";#N/A,#N/A,FALSE,"3.BS";#N/A,#N/A,FALSE,"4.PER PL";#N/A,#N/A,FALSE,"5.INVESTMENT";#N/A,#N/A,FALSE,"6.공문";#N/A,#N/A,FALSE,"7.netinvest"}</definedName>
    <definedName name="손익계산서조정_04_12" hidden="1">{#N/A,#N/A,FALSE,"1.CRITERIA";#N/A,#N/A,FALSE,"2.IS";#N/A,#N/A,FALSE,"3.BS";#N/A,#N/A,FALSE,"4.PER PL";#N/A,#N/A,FALSE,"5.INVESTMENT";#N/A,#N/A,FALSE,"6.공문";#N/A,#N/A,FALSE,"7.netinvest"}</definedName>
    <definedName name="쇽ㄷ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쇽ㄷ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ㄴ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ㄴ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ㄴㅀ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ㄴ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ㄹㄹ" localSheetId="14" hidden="1">#REF!</definedName>
    <definedName name="ㅇㄹㄹ" localSheetId="3" hidden="1">#REF!</definedName>
    <definedName name="ㅇㄹㄹ" localSheetId="2" hidden="1">#REF!</definedName>
    <definedName name="ㅇㄹㄹ" hidden="1">#REF!</definedName>
    <definedName name="ㅇㄹ호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ㄹ호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롱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롱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ㅀ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ㅇ" localSheetId="1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ㅇㅇ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ㅇㅇㄹ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ㅇㄹ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ㅇㅇ" localSheetId="17" hidden="1">{#N/A,#N/A,FALSE,"1.CRITERIA";#N/A,#N/A,FALSE,"2.IS";#N/A,#N/A,FALSE,"3.BS";#N/A,#N/A,FALSE,"4.PER PL";#N/A,#N/A,FALSE,"5.INVESTMENT";#N/A,#N/A,FALSE,"6.공문";#N/A,#N/A,FALSE,"7.netinvest"}</definedName>
    <definedName name="ㅇㅇㅇ" hidden="1">{#N/A,#N/A,FALSE,"1.CRITERIA";#N/A,#N/A,FALSE,"2.IS";#N/A,#N/A,FALSE,"3.BS";#N/A,#N/A,FALSE,"4.PER PL";#N/A,#N/A,FALSE,"5.INVESTMENT";#N/A,#N/A,FALSE,"6.공문";#N/A,#N/A,FALSE,"7.netinvest"}</definedName>
    <definedName name="ㅇㅇ이ㅏ읾" localSheetId="17" hidden="1">{#N/A,#N/A,FALSE,"1.CRITERIA";#N/A,#N/A,FALSE,"2.IS";#N/A,#N/A,FALSE,"3.BS";#N/A,#N/A,FALSE,"4.PER PL";#N/A,#N/A,FALSE,"5.INVESTMENT";#N/A,#N/A,FALSE,"6.공문";#N/A,#N/A,FALSE,"7.netinvest"}</definedName>
    <definedName name="ㅇㅇ이ㅏ읾" hidden="1">{#N/A,#N/A,FALSE,"1.CRITERIA";#N/A,#N/A,FALSE,"2.IS";#N/A,#N/A,FALSE,"3.BS";#N/A,#N/A,FALSE,"4.PER PL";#N/A,#N/A,FALSE,"5.INVESTMENT";#N/A,#N/A,FALSE,"6.공문";#N/A,#N/A,FALSE,"7.netinvest"}</definedName>
    <definedName name="아" localSheetId="17" hidden="1">{#N/A,#N/A,FALSE,"1.CRITERIA";#N/A,#N/A,FALSE,"2.IS";#N/A,#N/A,FALSE,"3.BS";#N/A,#N/A,FALSE,"4.PER PL";#N/A,#N/A,FALSE,"5.INVESTMENT";#N/A,#N/A,FALSE,"6.공문";#N/A,#N/A,FALSE,"7.netinvest"}</definedName>
    <definedName name="아" hidden="1">{#N/A,#N/A,FALSE,"1.CRITERIA";#N/A,#N/A,FALSE,"2.IS";#N/A,#N/A,FALSE,"3.BS";#N/A,#N/A,FALSE,"4.PER PL";#N/A,#N/A,FALSE,"5.INVESTMENT";#N/A,#N/A,FALSE,"6.공문";#N/A,#N/A,FALSE,"7.netinvest"}</definedName>
    <definedName name="아아" localSheetId="17" hidden="1">{#N/A,#N/A,FALSE,"1.CRITERIA";#N/A,#N/A,FALSE,"2.IS";#N/A,#N/A,FALSE,"3.BS";#N/A,#N/A,FALSE,"4.PER PL";#N/A,#N/A,FALSE,"5.INVESTMENT";#N/A,#N/A,FALSE,"6.공문";#N/A,#N/A,FALSE,"7.netinvest"}</definedName>
    <definedName name="아아" hidden="1">{#N/A,#N/A,FALSE,"1.CRITERIA";#N/A,#N/A,FALSE,"2.IS";#N/A,#N/A,FALSE,"3.BS";#N/A,#N/A,FALSE,"4.PER PL";#N/A,#N/A,FALSE,"5.INVESTMENT";#N/A,#N/A,FALSE,"6.공문";#N/A,#N/A,FALSE,"7.netinvest"}</definedName>
    <definedName name="아아아" localSheetId="17" hidden="1">{#N/A,#N/A,FALSE,"1.CRITERIA";#N/A,#N/A,FALSE,"2.IS";#N/A,#N/A,FALSE,"3.BS";#N/A,#N/A,FALSE,"4.PER PL";#N/A,#N/A,FALSE,"5.INVESTMENT";#N/A,#N/A,FALSE,"6.공문";#N/A,#N/A,FALSE,"7.netinvest"}</definedName>
    <definedName name="아아아" hidden="1">{#N/A,#N/A,FALSE,"1.CRITERIA";#N/A,#N/A,FALSE,"2.IS";#N/A,#N/A,FALSE,"3.BS";#N/A,#N/A,FALSE,"4.PER PL";#N/A,#N/A,FALSE,"5.INVESTMENT";#N/A,#N/A,FALSE,"6.공문";#N/A,#N/A,FALSE,"7.netinvest"}</definedName>
    <definedName name="아이" localSheetId="17" hidden="1">{#N/A,#N/A,FALSE,"1.CRITERIA";#N/A,#N/A,FALSE,"2.IS";#N/A,#N/A,FALSE,"3.BS";#N/A,#N/A,FALSE,"4.PER PL";#N/A,#N/A,FALSE,"5.INVESTMENT";#N/A,#N/A,FALSE,"6.공문";#N/A,#N/A,FALSE,"7.netinvest"}</definedName>
    <definedName name="아이" hidden="1">{#N/A,#N/A,FALSE,"1.CRITERIA";#N/A,#N/A,FALSE,"2.IS";#N/A,#N/A,FALSE,"3.BS";#N/A,#N/A,FALSE,"4.PER PL";#N/A,#N/A,FALSE,"5.INVESTMENT";#N/A,#N/A,FALSE,"6.공문";#N/A,#N/A,FALSE,"7.netinvest"}</definedName>
    <definedName name="어어" localSheetId="17" hidden="1">{#N/A,#N/A,FALSE,"1.CRITERIA";#N/A,#N/A,FALSE,"2.IS";#N/A,#N/A,FALSE,"3.BS";#N/A,#N/A,FALSE,"4.PER PL";#N/A,#N/A,FALSE,"5.INVESTMENT";#N/A,#N/A,FALSE,"6.공문";#N/A,#N/A,FALSE,"7.netinvest"}</definedName>
    <definedName name="어어" hidden="1">{#N/A,#N/A,FALSE,"1.CRITERIA";#N/A,#N/A,FALSE,"2.IS";#N/A,#N/A,FALSE,"3.BS";#N/A,#N/A,FALSE,"4.PER PL";#N/A,#N/A,FALSE,"5.INVESTMENT";#N/A,#N/A,FALSE,"6.공문";#N/A,#N/A,FALSE,"7.netinvest"}</definedName>
    <definedName name="여이" localSheetId="17" hidden="1">{#N/A,#N/A,FALSE,"1.CRITERIA";#N/A,#N/A,FALSE,"2.IS";#N/A,#N/A,FALSE,"3.BS";#N/A,#N/A,FALSE,"4.PER PL";#N/A,#N/A,FALSE,"5.INVESTMENT";#N/A,#N/A,FALSE,"6.공문";#N/A,#N/A,FALSE,"7.netinvest"}</definedName>
    <definedName name="여이" hidden="1">{#N/A,#N/A,FALSE,"1.CRITERIA";#N/A,#N/A,FALSE,"2.IS";#N/A,#N/A,FALSE,"3.BS";#N/A,#N/A,FALSE,"4.PER PL";#N/A,#N/A,FALSE,"5.INVESTMENT";#N/A,#N/A,FALSE,"6.공문";#N/A,#N/A,FALSE,"7.netinvest"}</definedName>
    <definedName name="영" localSheetId="17" hidden="1">{#N/A,#N/A,FALSE,"1.CRITERIA";#N/A,#N/A,FALSE,"2.IS";#N/A,#N/A,FALSE,"3.BS";#N/A,#N/A,FALSE,"4.PER PL";#N/A,#N/A,FALSE,"5.INVESTMENT";#N/A,#N/A,FALSE,"6.공문";#N/A,#N/A,FALSE,"7.netinvest"}</definedName>
    <definedName name="영" hidden="1">{#N/A,#N/A,FALSE,"1.CRITERIA";#N/A,#N/A,FALSE,"2.IS";#N/A,#N/A,FALSE,"3.BS";#N/A,#N/A,FALSE,"4.PER PL";#N/A,#N/A,FALSE,"5.INVESTMENT";#N/A,#N/A,FALSE,"6.공문";#N/A,#N/A,FALSE,"7.netinvest"}</definedName>
    <definedName name="영업" localSheetId="17" hidden="1">{#N/A,#N/A,FALSE,"1.CRITERIA";#N/A,#N/A,FALSE,"2.IS";#N/A,#N/A,FALSE,"3.BS";#N/A,#N/A,FALSE,"4.PER PL";#N/A,#N/A,FALSE,"5.INVESTMENT";#N/A,#N/A,FALSE,"6.공문";#N/A,#N/A,FALSE,"7.netinvest"}</definedName>
    <definedName name="영업" hidden="1">{#N/A,#N/A,FALSE,"1.CRITERIA";#N/A,#N/A,FALSE,"2.IS";#N/A,#N/A,FALSE,"3.BS";#N/A,#N/A,FALSE,"4.PER PL";#N/A,#N/A,FALSE,"5.INVESTMENT";#N/A,#N/A,FALSE,"6.공문";#N/A,#N/A,FALSE,"7.netinvest"}</definedName>
    <definedName name="영업수" localSheetId="17" hidden="1">{#N/A,#N/A,FALSE,"1.CRITERIA";#N/A,#N/A,FALSE,"2.IS";#N/A,#N/A,FALSE,"3.BS";#N/A,#N/A,FALSE,"4.PER PL";#N/A,#N/A,FALSE,"5.INVESTMENT";#N/A,#N/A,FALSE,"6.공문";#N/A,#N/A,FALSE,"7.netinvest"}</definedName>
    <definedName name="영업수" hidden="1">{#N/A,#N/A,FALSE,"1.CRITERIA";#N/A,#N/A,FALSE,"2.IS";#N/A,#N/A,FALSE,"3.BS";#N/A,#N/A,FALSE,"4.PER PL";#N/A,#N/A,FALSE,"5.INVESTMENT";#N/A,#N/A,FALSE,"6.공문";#N/A,#N/A,FALSE,"7.netinvest"}</definedName>
    <definedName name="영업수익" localSheetId="17" hidden="1">{#N/A,#N/A,FALSE,"1.CRITERIA";#N/A,#N/A,FALSE,"2.IS";#N/A,#N/A,FALSE,"3.BS";#N/A,#N/A,FALSE,"4.PER PL";#N/A,#N/A,FALSE,"5.INVESTMENT";#N/A,#N/A,FALSE,"6.공문";#N/A,#N/A,FALSE,"7.netinvest"}</definedName>
    <definedName name="영업수익" hidden="1">{#N/A,#N/A,FALSE,"1.CRITERIA";#N/A,#N/A,FALSE,"2.IS";#N/A,#N/A,FALSE,"3.BS";#N/A,#N/A,FALSE,"4.PER PL";#N/A,#N/A,FALSE,"5.INVESTMENT";#N/A,#N/A,FALSE,"6.공문";#N/A,#N/A,FALSE,"7.netinvest"}</definedName>
    <definedName name="영업외수익" localSheetId="17" hidden="1">{#N/A,#N/A,FALSE,"1.CRITERIA";#N/A,#N/A,FALSE,"2.IS";#N/A,#N/A,FALSE,"3.BS";#N/A,#N/A,FALSE,"4.PER PL";#N/A,#N/A,FALSE,"5.INVESTMENT";#N/A,#N/A,FALSE,"6.공문";#N/A,#N/A,FALSE,"7.netinvest"}</definedName>
    <definedName name="영업외수익" hidden="1">{#N/A,#N/A,FALSE,"1.CRITERIA";#N/A,#N/A,FALSE,"2.IS";#N/A,#N/A,FALSE,"3.BS";#N/A,#N/A,FALSE,"4.PER PL";#N/A,#N/A,FALSE,"5.INVESTMENT";#N/A,#N/A,FALSE,"6.공문";#N/A,#N/A,FALSE,"7.netinvest"}</definedName>
    <definedName name="예금" localSheetId="17" hidden="1">{#N/A,#N/A,FALSE,"1.CRITERIA";#N/A,#N/A,FALSE,"2.IS";#N/A,#N/A,FALSE,"3.BS";#N/A,#N/A,FALSE,"4.PER PL";#N/A,#N/A,FALSE,"5.INVESTMENT";#N/A,#N/A,FALSE,"6.공문";#N/A,#N/A,FALSE,"7.netinvest"}</definedName>
    <definedName name="예금" hidden="1">{#N/A,#N/A,FALSE,"1.CRITERIA";#N/A,#N/A,FALSE,"2.IS";#N/A,#N/A,FALSE,"3.BS";#N/A,#N/A,FALSE,"4.PER PL";#N/A,#N/A,FALSE,"5.INVESTMENT";#N/A,#N/A,FALSE,"6.공문";#N/A,#N/A,FALSE,"7.netinvest"}</definedName>
    <definedName name="오" localSheetId="17" hidden="1">{#N/A,#N/A,FALSE,"1.CRITERIA";#N/A,#N/A,FALSE,"2.IS";#N/A,#N/A,FALSE,"3.BS";#N/A,#N/A,FALSE,"4.PER PL";#N/A,#N/A,FALSE,"5.INVESTMENT";#N/A,#N/A,FALSE,"6.공문";#N/A,#N/A,FALSE,"7.netinvest"}</definedName>
    <definedName name="오" hidden="1">{#N/A,#N/A,FALSE,"1.CRITERIA";#N/A,#N/A,FALSE,"2.IS";#N/A,#N/A,FALSE,"3.BS";#N/A,#N/A,FALSE,"4.PER PL";#N/A,#N/A,FALSE,"5.INVESTMENT";#N/A,#N/A,FALSE,"6.공문";#N/A,#N/A,FALSE,"7.netinvest"}</definedName>
    <definedName name="오수토공" localSheetId="17" hidden="1">{#N/A,#N/A,FALSE,"기안지";#N/A,#N/A,FALSE,"통신지"}</definedName>
    <definedName name="오수토공" hidden="1">{#N/A,#N/A,FALSE,"기안지";#N/A,#N/A,FALSE,"통신지"}</definedName>
    <definedName name="외예금" localSheetId="17" hidden="1">{#N/A,#N/A,FALSE,"1.CRITERIA";#N/A,#N/A,FALSE,"2.IS";#N/A,#N/A,FALSE,"3.BS";#N/A,#N/A,FALSE,"4.PER PL";#N/A,#N/A,FALSE,"5.INVESTMENT";#N/A,#N/A,FALSE,"6.공문";#N/A,#N/A,FALSE,"7.netinvest"}</definedName>
    <definedName name="외예금" hidden="1">{#N/A,#N/A,FALSE,"1.CRITERIA";#N/A,#N/A,FALSE,"2.IS";#N/A,#N/A,FALSE,"3.BS";#N/A,#N/A,FALSE,"4.PER PL";#N/A,#N/A,FALSE,"5.INVESTMENT";#N/A,#N/A,FALSE,"6.공문";#N/A,#N/A,FALSE,"7.netinvest"}</definedName>
    <definedName name="요" localSheetId="17" hidden="1">{#N/A,#N/A,FALSE,"1.CRITERIA";#N/A,#N/A,FALSE,"2.IS";#N/A,#N/A,FALSE,"3.BS";#N/A,#N/A,FALSE,"4.PER PL";#N/A,#N/A,FALSE,"5.INVESTMENT";#N/A,#N/A,FALSE,"6.공문";#N/A,#N/A,FALSE,"7.netinvest"}</definedName>
    <definedName name="요" hidden="1">{#N/A,#N/A,FALSE,"1.CRITERIA";#N/A,#N/A,FALSE,"2.IS";#N/A,#N/A,FALSE,"3.BS";#N/A,#N/A,FALSE,"4.PER PL";#N/A,#N/A,FALSE,"5.INVESTMENT";#N/A,#N/A,FALSE,"6.공문";#N/A,#N/A,FALSE,"7.netinvest"}</definedName>
    <definedName name="우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울산\\" localSheetId="17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울산\\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울상" localSheetId="1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울상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원가" localSheetId="17" hidden="1">{#N/A,#N/A,FALSE,"1.CRITERIA";#N/A,#N/A,FALSE,"2.IS";#N/A,#N/A,FALSE,"3.BS";#N/A,#N/A,FALSE,"4.PER PL";#N/A,#N/A,FALSE,"5.INVESTMENT";#N/A,#N/A,FALSE,"6.공문";#N/A,#N/A,FALSE,"7.netinvest"}</definedName>
    <definedName name="원가" hidden="1">{#N/A,#N/A,FALSE,"1.CRITERIA";#N/A,#N/A,FALSE,"2.IS";#N/A,#N/A,FALSE,"3.BS";#N/A,#N/A,FALSE,"4.PER PL";#N/A,#N/A,FALSE,"5.INVESTMENT";#N/A,#N/A,FALSE,"6.공문";#N/A,#N/A,FALSE,"7.netinvest"}</definedName>
    <definedName name="원가분석" localSheetId="17" hidden="1">{#N/A,#N/A,FALSE,"1.CRITERIA";#N/A,#N/A,FALSE,"2.IS";#N/A,#N/A,FALSE,"3.BS";#N/A,#N/A,FALSE,"4.PER PL";#N/A,#N/A,FALSE,"5.INVESTMENT";#N/A,#N/A,FALSE,"6.공문";#N/A,#N/A,FALSE,"7.netinvest"}</definedName>
    <definedName name="원가분석" hidden="1">{#N/A,#N/A,FALSE,"1.CRITERIA";#N/A,#N/A,FALSE,"2.IS";#N/A,#N/A,FALSE,"3.BS";#N/A,#N/A,FALSE,"4.PER PL";#N/A,#N/A,FALSE,"5.INVESTMENT";#N/A,#N/A,FALSE,"6.공문";#N/A,#N/A,FALSE,"7.netinvest"}</definedName>
    <definedName name="월" localSheetId="17" hidden="1">{#N/A,#N/A,FALSE,"1.CRITERIA";#N/A,#N/A,FALSE,"2.IS";#N/A,#N/A,FALSE,"3.BS";#N/A,#N/A,FALSE,"4.PER PL";#N/A,#N/A,FALSE,"5.INVESTMENT";#N/A,#N/A,FALSE,"6.공문";#N/A,#N/A,FALSE,"7.netinvest"}</definedName>
    <definedName name="월" hidden="1">{#N/A,#N/A,FALSE,"1.CRITERIA";#N/A,#N/A,FALSE,"2.IS";#N/A,#N/A,FALSE,"3.BS";#N/A,#N/A,FALSE,"4.PER PL";#N/A,#N/A,FALSE,"5.INVESTMENT";#N/A,#N/A,FALSE,"6.공문";#N/A,#N/A,FALSE,"7.netinvest"}</definedName>
    <definedName name="월말" localSheetId="17" hidden="1">{#N/A,#N/A,FALSE,"1.CRITERIA";#N/A,#N/A,FALSE,"2.IS";#N/A,#N/A,FALSE,"3.BS";#N/A,#N/A,FALSE,"4.PER PL";#N/A,#N/A,FALSE,"5.INVESTMENT";#N/A,#N/A,FALSE,"6.공문";#N/A,#N/A,FALSE,"7.netinvest"}</definedName>
    <definedName name="월말" hidden="1">{#N/A,#N/A,FALSE,"1.CRITERIA";#N/A,#N/A,FALSE,"2.IS";#N/A,#N/A,FALSE,"3.BS";#N/A,#N/A,FALSE,"4.PER PL";#N/A,#N/A,FALSE,"5.INVESTMENT";#N/A,#N/A,FALSE,"6.공문";#N/A,#N/A,FALSE,"7.netinvest"}</definedName>
    <definedName name="월별" localSheetId="17" hidden="1">{#N/A,#N/A,FALSE,"1.CRITERIA";#N/A,#N/A,FALSE,"2.IS";#N/A,#N/A,FALSE,"3.BS";#N/A,#N/A,FALSE,"4.PER PL";#N/A,#N/A,FALSE,"5.INVESTMENT";#N/A,#N/A,FALSE,"6.공문";#N/A,#N/A,FALSE,"7.netinvest"}</definedName>
    <definedName name="월별" hidden="1">{#N/A,#N/A,FALSE,"1.CRITERIA";#N/A,#N/A,FALSE,"2.IS";#N/A,#N/A,FALSE,"3.BS";#N/A,#N/A,FALSE,"4.PER PL";#N/A,#N/A,FALSE,"5.INVESTMENT";#N/A,#N/A,FALSE,"6.공문";#N/A,#N/A,FALSE,"7.netinvest"}</definedName>
    <definedName name="월별영업비용" localSheetId="17" hidden="1">{#N/A,#N/A,FALSE,"1.CRITERIA";#N/A,#N/A,FALSE,"2.IS";#N/A,#N/A,FALSE,"3.BS";#N/A,#N/A,FALSE,"4.PER PL";#N/A,#N/A,FALSE,"5.INVESTMENT";#N/A,#N/A,FALSE,"6.공문";#N/A,#N/A,FALSE,"7.netinvest"}</definedName>
    <definedName name="월별영업비용" hidden="1">{#N/A,#N/A,FALSE,"1.CRITERIA";#N/A,#N/A,FALSE,"2.IS";#N/A,#N/A,FALSE,"3.BS";#N/A,#N/A,FALSE,"4.PER PL";#N/A,#N/A,FALSE,"5.INVESTMENT";#N/A,#N/A,FALSE,"6.공문";#N/A,#N/A,FALSE,"7.netinvest"}</definedName>
    <definedName name="유이" localSheetId="17" hidden="1">{#N/A,#N/A,FALSE,"1.CRITERIA";#N/A,#N/A,FALSE,"2.IS";#N/A,#N/A,FALSE,"3.BS";#N/A,#N/A,FALSE,"4.PER PL";#N/A,#N/A,FALSE,"5.INVESTMENT";#N/A,#N/A,FALSE,"6.공문";#N/A,#N/A,FALSE,"7.netinvest"}</definedName>
    <definedName name="유이" hidden="1">{#N/A,#N/A,FALSE,"1.CRITERIA";#N/A,#N/A,FALSE,"2.IS";#N/A,#N/A,FALSE,"3.BS";#N/A,#N/A,FALSE,"4.PER PL";#N/A,#N/A,FALSE,"5.INVESTMENT";#N/A,#N/A,FALSE,"6.공문";#N/A,#N/A,FALSE,"7.netinvest"}</definedName>
    <definedName name="이름" localSheetId="17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이름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이익잉여금처분계산서" localSheetId="17" hidden="1">{#N/A,#N/A,FALSE,"현장 NCR 분석";#N/A,#N/A,FALSE,"현장품질감사";#N/A,#N/A,FALSE,"현장품질감사"}</definedName>
    <definedName name="이익잉여금처분계산서" hidden="1">{#N/A,#N/A,FALSE,"현장 NCR 분석";#N/A,#N/A,FALSE,"현장품질감사";#N/A,#N/A,FALSE,"현장품질감사"}</definedName>
    <definedName name="이익잉여금처분계산서B" localSheetId="17" hidden="1">{#N/A,#N/A,FALSE,"현장 NCR 분석";#N/A,#N/A,FALSE,"현장품질감사";#N/A,#N/A,FALSE,"현장품질감사"}</definedName>
    <definedName name="이익잉여금처분계산서B" hidden="1">{#N/A,#N/A,FALSE,"현장 NCR 분석";#N/A,#N/A,FALSE,"현장품질감사";#N/A,#N/A,FALSE,"현장품질감사"}</definedName>
    <definedName name="이천순복음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ㄷㄳ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ㄷㄳ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ㄷㄳㅈ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ㄷㄳㅈ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ㄷㅅ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ㄷ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ㅂㄱ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ㅂㄱ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ㅈ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ㅈㅈ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자금수지" localSheetId="14" hidden="1">#REF!</definedName>
    <definedName name="자금수지" localSheetId="3" hidden="1">#REF!</definedName>
    <definedName name="자금수지" localSheetId="2" hidden="1">#REF!</definedName>
    <definedName name="자금수지" hidden="1">#REF!</definedName>
    <definedName name="잡이익" localSheetId="17" hidden="1">{#N/A,#N/A,FALSE,"1.CRITERIA";#N/A,#N/A,FALSE,"2.IS";#N/A,#N/A,FALSE,"3.BS";#N/A,#N/A,FALSE,"4.PER PL";#N/A,#N/A,FALSE,"5.INVESTMENT";#N/A,#N/A,FALSE,"6.공문";#N/A,#N/A,FALSE,"7.netinvest"}</definedName>
    <definedName name="잡이익" hidden="1">{#N/A,#N/A,FALSE,"1.CRITERIA";#N/A,#N/A,FALSE,"2.IS";#N/A,#N/A,FALSE,"3.BS";#N/A,#N/A,FALSE,"4.PER PL";#N/A,#N/A,FALSE,"5.INVESTMENT";#N/A,#N/A,FALSE,"6.공문";#N/A,#N/A,FALSE,"7.netinvest"}</definedName>
    <definedName name="재가공내역" localSheetId="14" hidden="1">'[13]1-7(재가공내역)'!#REF!</definedName>
    <definedName name="재가공내역" localSheetId="3" hidden="1">'[13]1-7(재가공내역)'!#REF!</definedName>
    <definedName name="재가공내역" localSheetId="2" hidden="1">'[13]1-7(재가공내역)'!#REF!</definedName>
    <definedName name="재가공내역" hidden="1">'[13]1-7(재가공내역)'!#REF!</definedName>
    <definedName name="제조" localSheetId="17" hidden="1">{#N/A,#N/A,FALSE,"1.CRITERIA";#N/A,#N/A,FALSE,"2.IS";#N/A,#N/A,FALSE,"3.BS";#N/A,#N/A,FALSE,"4.PER PL";#N/A,#N/A,FALSE,"5.INVESTMENT";#N/A,#N/A,FALSE,"6.공문";#N/A,#N/A,FALSE,"7.netinvest"}</definedName>
    <definedName name="제조" hidden="1">{#N/A,#N/A,FALSE,"1.CRITERIA";#N/A,#N/A,FALSE,"2.IS";#N/A,#N/A,FALSE,"3.BS";#N/A,#N/A,FALSE,"4.PER PL";#N/A,#N/A,FALSE,"5.INVESTMENT";#N/A,#N/A,FALSE,"6.공문";#N/A,#N/A,FALSE,"7.netinvest"}</definedName>
    <definedName name="조" localSheetId="17" hidden="1">{#N/A,#N/A,FALSE,"1.CRITERIA";#N/A,#N/A,FALSE,"2.IS";#N/A,#N/A,FALSE,"3.BS";#N/A,#N/A,FALSE,"4.PER PL";#N/A,#N/A,FALSE,"5.INVESTMENT";#N/A,#N/A,FALSE,"6.공문";#N/A,#N/A,FALSE,"7.netinvest"}</definedName>
    <definedName name="조" hidden="1">{#N/A,#N/A,FALSE,"1.CRITERIA";#N/A,#N/A,FALSE,"2.IS";#N/A,#N/A,FALSE,"3.BS";#N/A,#N/A,FALSE,"4.PER PL";#N/A,#N/A,FALSE,"5.INVESTMENT";#N/A,#N/A,FALSE,"6.공문";#N/A,#N/A,FALSE,"7.netinvest"}</definedName>
    <definedName name="종합청사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준" localSheetId="17" hidden="1">{#N/A,#N/A,FALSE,"Aging Summary";#N/A,#N/A,FALSE,"Ratio Analysis";#N/A,#N/A,FALSE,"Test 120 Day Accts";#N/A,#N/A,FALSE,"Tickmarks"}</definedName>
    <definedName name="준" hidden="1">{#N/A,#N/A,FALSE,"Aging Summary";#N/A,#N/A,FALSE,"Ratio Analysis";#N/A,#N/A,FALSE,"Test 120 Day Accts";#N/A,#N/A,FALSE,"Tickmarks"}</definedName>
    <definedName name="차" localSheetId="17" hidden="1">{#N/A,#N/A,FALSE,"1.CRITERIA";#N/A,#N/A,FALSE,"2.IS";#N/A,#N/A,FALSE,"3.BS";#N/A,#N/A,FALSE,"4.PER PL";#N/A,#N/A,FALSE,"5.INVESTMENT";#N/A,#N/A,FALSE,"6.공문";#N/A,#N/A,FALSE,"7.netinvest"}</definedName>
    <definedName name="차" hidden="1">{#N/A,#N/A,FALSE,"1.CRITERIA";#N/A,#N/A,FALSE,"2.IS";#N/A,#N/A,FALSE,"3.BS";#N/A,#N/A,FALSE,"4.PER PL";#N/A,#N/A,FALSE,"5.INVESTMENT";#N/A,#N/A,FALSE,"6.공문";#N/A,#N/A,FALSE,"7.netinvest"}</definedName>
    <definedName name="철훈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철훈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촤" localSheetId="17" hidden="1">{#N/A,#N/A,FALSE,"1.CRITERIA";#N/A,#N/A,FALSE,"2.IS";#N/A,#N/A,FALSE,"3.BS";#N/A,#N/A,FALSE,"4.PER PL";#N/A,#N/A,FALSE,"5.INVESTMENT";#N/A,#N/A,FALSE,"6.공문";#N/A,#N/A,FALSE,"7.netinvest"}</definedName>
    <definedName name="촤" hidden="1">{#N/A,#N/A,FALSE,"1.CRITERIA";#N/A,#N/A,FALSE,"2.IS";#N/A,#N/A,FALSE,"3.BS";#N/A,#N/A,FALSE,"4.PER PL";#N/A,#N/A,FALSE,"5.INVESTMENT";#N/A,#N/A,FALSE,"6.공문";#N/A,#N/A,FALSE,"7.netinvest"}</definedName>
    <definedName name="ㅋㅋㅋㅋ" localSheetId="17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ㅋㅋㅋㅋ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카러" localSheetId="17" hidden="1">{#N/A,#N/A,FALSE,"1.CRITERIA";#N/A,#N/A,FALSE,"2.IS";#N/A,#N/A,FALSE,"3.BS";#N/A,#N/A,FALSE,"4.PER PL";#N/A,#N/A,FALSE,"5.INVESTMENT";#N/A,#N/A,FALSE,"6.공문";#N/A,#N/A,FALSE,"7.netinvest"}</definedName>
    <definedName name="카러" hidden="1">{#N/A,#N/A,FALSE,"1.CRITERIA";#N/A,#N/A,FALSE,"2.IS";#N/A,#N/A,FALSE,"3.BS";#N/A,#N/A,FALSE,"4.PER PL";#N/A,#N/A,FALSE,"5.INVESTMENT";#N/A,#N/A,FALSE,"6.공문";#N/A,#N/A,FALSE,"7.netinvest"}</definedName>
    <definedName name="커머" localSheetId="17" hidden="1">{#N/A,#N/A,FALSE,"1.CRITERIA";#N/A,#N/A,FALSE,"2.IS";#N/A,#N/A,FALSE,"3.BS";#N/A,#N/A,FALSE,"4.PER PL";#N/A,#N/A,FALSE,"5.INVESTMENT";#N/A,#N/A,FALSE,"6.공문";#N/A,#N/A,FALSE,"7.netinvest"}</definedName>
    <definedName name="커머" hidden="1">{#N/A,#N/A,FALSE,"1.CRITERIA";#N/A,#N/A,FALSE,"2.IS";#N/A,#N/A,FALSE,"3.BS";#N/A,#N/A,FALSE,"4.PER PL";#N/A,#N/A,FALSE,"5.INVESTMENT";#N/A,#N/A,FALSE,"6.공문";#N/A,#N/A,FALSE,"7.netinvest"}</definedName>
    <definedName name="컼커" localSheetId="17" hidden="1">{#N/A,#N/A,FALSE,"1.CRITERIA";#N/A,#N/A,FALSE,"2.IS";#N/A,#N/A,FALSE,"3.BS";#N/A,#N/A,FALSE,"4.PER PL";#N/A,#N/A,FALSE,"5.INVESTMENT";#N/A,#N/A,FALSE,"6.공문";#N/A,#N/A,FALSE,"7.netinvest"}</definedName>
    <definedName name="컼커" hidden="1">{#N/A,#N/A,FALSE,"1.CRITERIA";#N/A,#N/A,FALSE,"2.IS";#N/A,#N/A,FALSE,"3.BS";#N/A,#N/A,FALSE,"4.PER PL";#N/A,#N/A,FALSE,"5.INVESTMENT";#N/A,#N/A,FALSE,"6.공문";#N/A,#N/A,FALSE,"7.netinvest"}</definedName>
    <definedName name="코" localSheetId="17" hidden="1">{#N/A,#N/A,FALSE,"1.CRITERIA";#N/A,#N/A,FALSE,"2.IS";#N/A,#N/A,FALSE,"3.BS";#N/A,#N/A,FALSE,"4.PER PL";#N/A,#N/A,FALSE,"5.INVESTMENT";#N/A,#N/A,FALSE,"6.공문";#N/A,#N/A,FALSE,"7.netinvest"}</definedName>
    <definedName name="코" hidden="1">{#N/A,#N/A,FALSE,"1.CRITERIA";#N/A,#N/A,FALSE,"2.IS";#N/A,#N/A,FALSE,"3.BS";#N/A,#N/A,FALSE,"4.PER PL";#N/A,#N/A,FALSE,"5.INVESTMENT";#N/A,#N/A,FALSE,"6.공문";#N/A,#N/A,FALSE,"7.netinvest"}</definedName>
    <definedName name="키" localSheetId="17" hidden="1">{#N/A,#N/A,FALSE,"1.CRITERIA";#N/A,#N/A,FALSE,"2.IS";#N/A,#N/A,FALSE,"3.BS";#N/A,#N/A,FALSE,"4.PER PL";#N/A,#N/A,FALSE,"5.INVESTMENT";#N/A,#N/A,FALSE,"6.공문";#N/A,#N/A,FALSE,"7.netinvest"}</definedName>
    <definedName name="키" hidden="1">{#N/A,#N/A,FALSE,"1.CRITERIA";#N/A,#N/A,FALSE,"2.IS";#N/A,#N/A,FALSE,"3.BS";#N/A,#N/A,FALSE,"4.PER PL";#N/A,#N/A,FALSE,"5.INVESTMENT";#N/A,#N/A,FALSE,"6.공문";#N/A,#N/A,FALSE,"7.netinvest"}</definedName>
    <definedName name="튶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튶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특정" localSheetId="17" hidden="1">{#N/A,#N/A,FALSE,"1.CRITERIA";#N/A,#N/A,FALSE,"2.IS";#N/A,#N/A,FALSE,"3.BS";#N/A,#N/A,FALSE,"4.PER PL";#N/A,#N/A,FALSE,"5.INVESTMENT";#N/A,#N/A,FALSE,"6.공문";#N/A,#N/A,FALSE,"7.netinvest"}</definedName>
    <definedName name="특정" hidden="1">{#N/A,#N/A,FALSE,"1.CRITERIA";#N/A,#N/A,FALSE,"2.IS";#N/A,#N/A,FALSE,"3.BS";#N/A,#N/A,FALSE,"4.PER PL";#N/A,#N/A,FALSE,"5.INVESTMENT";#N/A,#N/A,FALSE,"6.공문";#N/A,#N/A,FALSE,"7.netinvest"}</definedName>
    <definedName name="ㅍㄹㅇㅍ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ㅍㄹㅇㅍ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파아라" localSheetId="17" hidden="1">{#N/A,#N/A,FALSE,"1.CRITERIA";#N/A,#N/A,FALSE,"2.IS";#N/A,#N/A,FALSE,"3.BS";#N/A,#N/A,FALSE,"4.PER PL";#N/A,#N/A,FALSE,"5.INVESTMENT";#N/A,#N/A,FALSE,"6.공문";#N/A,#N/A,FALSE,"7.netinvest"}</definedName>
    <definedName name="파아라" hidden="1">{#N/A,#N/A,FALSE,"1.CRITERIA";#N/A,#N/A,FALSE,"2.IS";#N/A,#N/A,FALSE,"3.BS";#N/A,#N/A,FALSE,"4.PER PL";#N/A,#N/A,FALSE,"5.INVESTMENT";#N/A,#N/A,FALSE,"6.공문";#N/A,#N/A,FALSE,"7.netinvest"}</definedName>
    <definedName name="파하" localSheetId="17" hidden="1">{#N/A,#N/A,FALSE,"1.CRITERIA";#N/A,#N/A,FALSE,"2.IS";#N/A,#N/A,FALSE,"3.BS";#N/A,#N/A,FALSE,"4.PER PL";#N/A,#N/A,FALSE,"5.INVESTMENT";#N/A,#N/A,FALSE,"6.공문";#N/A,#N/A,FALSE,"7.netinvest"}</definedName>
    <definedName name="파하" hidden="1">{#N/A,#N/A,FALSE,"1.CRITERIA";#N/A,#N/A,FALSE,"2.IS";#N/A,#N/A,FALSE,"3.BS";#N/A,#N/A,FALSE,"4.PER PL";#N/A,#N/A,FALSE,"5.INVESTMENT";#N/A,#N/A,FALSE,"6.공문";#N/A,#N/A,FALSE,"7.netinvest"}</definedName>
    <definedName name="퍄" localSheetId="17" hidden="1">{#N/A,#N/A,FALSE,"1.CRITERIA";#N/A,#N/A,FALSE,"2.IS";#N/A,#N/A,FALSE,"3.BS";#N/A,#N/A,FALSE,"4.PER PL";#N/A,#N/A,FALSE,"5.INVESTMENT";#N/A,#N/A,FALSE,"6.공문";#N/A,#N/A,FALSE,"7.netinvest"}</definedName>
    <definedName name="퍄" hidden="1">{#N/A,#N/A,FALSE,"1.CRITERIA";#N/A,#N/A,FALSE,"2.IS";#N/A,#N/A,FALSE,"3.BS";#N/A,#N/A,FALSE,"4.PER PL";#N/A,#N/A,FALSE,"5.INVESTMENT";#N/A,#N/A,FALSE,"6.공문";#N/A,#N/A,FALSE,"7.netinvest"}</definedName>
    <definedName name="페" localSheetId="17" hidden="1">{#N/A,#N/A,FALSE,"1.CRITERIA";#N/A,#N/A,FALSE,"2.IS";#N/A,#N/A,FALSE,"3.BS";#N/A,#N/A,FALSE,"4.PER PL";#N/A,#N/A,FALSE,"5.INVESTMENT";#N/A,#N/A,FALSE,"6.공문";#N/A,#N/A,FALSE,"7.netinvest"}</definedName>
    <definedName name="페" hidden="1">{#N/A,#N/A,FALSE,"1.CRITERIA";#N/A,#N/A,FALSE,"2.IS";#N/A,#N/A,FALSE,"3.BS";#N/A,#N/A,FALSE,"4.PER PL";#N/A,#N/A,FALSE,"5.INVESTMENT";#N/A,#N/A,FALSE,"6.공문";#N/A,#N/A,FALSE,"7.netinvest"}</definedName>
    <definedName name="펴" localSheetId="17" hidden="1">{#N/A,#N/A,FALSE,"1.CRITERIA";#N/A,#N/A,FALSE,"2.IS";#N/A,#N/A,FALSE,"3.BS";#N/A,#N/A,FALSE,"4.PER PL";#N/A,#N/A,FALSE,"5.INVESTMENT";#N/A,#N/A,FALSE,"6.공문";#N/A,#N/A,FALSE,"7.netinvest"}</definedName>
    <definedName name="펴" hidden="1">{#N/A,#N/A,FALSE,"1.CRITERIA";#N/A,#N/A,FALSE,"2.IS";#N/A,#N/A,FALSE,"3.BS";#N/A,#N/A,FALSE,"4.PER PL";#N/A,#N/A,FALSE,"5.INVESTMENT";#N/A,#N/A,FALSE,"6.공문";#N/A,#N/A,FALSE,"7.netinvest"}</definedName>
    <definedName name="포" localSheetId="17" hidden="1">{#N/A,#N/A,FALSE,"1.CRITERIA";#N/A,#N/A,FALSE,"2.IS";#N/A,#N/A,FALSE,"3.BS";#N/A,#N/A,FALSE,"4.PER PL";#N/A,#N/A,FALSE,"5.INVESTMENT";#N/A,#N/A,FALSE,"6.공문";#N/A,#N/A,FALSE,"7.netinvest"}</definedName>
    <definedName name="포" hidden="1">{#N/A,#N/A,FALSE,"1.CRITERIA";#N/A,#N/A,FALSE,"2.IS";#N/A,#N/A,FALSE,"3.BS";#N/A,#N/A,FALSE,"4.PER PL";#N/A,#N/A,FALSE,"5.INVESTMENT";#N/A,#N/A,FALSE,"6.공문";#N/A,#N/A,FALSE,"7.netinvest"}</definedName>
    <definedName name="표지" localSheetId="14" hidden="1">[14]간접경상비!#REF!</definedName>
    <definedName name="표지" localSheetId="3" hidden="1">[14]간접경상비!#REF!</definedName>
    <definedName name="표지" localSheetId="2" hidden="1">[14]간접경상비!#REF!</definedName>
    <definedName name="표지" hidden="1">[14]간접경상비!#REF!</definedName>
    <definedName name="표지1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localSheetId="14" hidden="1">[14]간접경상비!#REF!</definedName>
    <definedName name="표지2" localSheetId="3" hidden="1">[14]간접경상비!#REF!</definedName>
    <definedName name="표지2" localSheetId="2" hidden="1">[14]간접경상비!#REF!</definedName>
    <definedName name="표지2" hidden="1">[14]간접경상비!#REF!</definedName>
    <definedName name="ㅎㄴㅇ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ㄴㅇ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ㄷ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ㄷ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로ㅜ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로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" localSheetId="17" hidden="1">{#N/A,#N/A,FALSE,"1.CRITERIA";#N/A,#N/A,FALSE,"2.IS";#N/A,#N/A,FALSE,"3.BS";#N/A,#N/A,FALSE,"4.PER PL";#N/A,#N/A,FALSE,"5.INVESTMENT";#N/A,#N/A,FALSE,"6.공문";#N/A,#N/A,FALSE,"7.netinvest"}</definedName>
    <definedName name="하" hidden="1">{#N/A,#N/A,FALSE,"1.CRITERIA";#N/A,#N/A,FALSE,"2.IS";#N/A,#N/A,FALSE,"3.BS";#N/A,#N/A,FALSE,"4.PER PL";#N/A,#N/A,FALSE,"5.INVESTMENT";#N/A,#N/A,FALSE,"6.공문";#N/A,#N/A,FALSE,"7.netinvest"}</definedName>
    <definedName name="하도사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해외관게\" localSheetId="14" hidden="1">#REF!</definedName>
    <definedName name="해외관게\" localSheetId="3" hidden="1">#REF!</definedName>
    <definedName name="해외관게\" localSheetId="2" hidden="1">#REF!</definedName>
    <definedName name="해외관게\" hidden="1">#REF!</definedName>
    <definedName name="햐" localSheetId="17" hidden="1">{#N/A,#N/A,FALSE,"1.CRITERIA";#N/A,#N/A,FALSE,"2.IS";#N/A,#N/A,FALSE,"3.BS";#N/A,#N/A,FALSE,"4.PER PL";#N/A,#N/A,FALSE,"5.INVESTMENT";#N/A,#N/A,FALSE,"6.공문";#N/A,#N/A,FALSE,"7.netinvest"}</definedName>
    <definedName name="햐" hidden="1">{#N/A,#N/A,FALSE,"1.CRITERIA";#N/A,#N/A,FALSE,"2.IS";#N/A,#N/A,FALSE,"3.BS";#N/A,#N/A,FALSE,"4.PER PL";#N/A,#N/A,FALSE,"5.INVESTMENT";#N/A,#N/A,FALSE,"6.공문";#N/A,#N/A,FALSE,"7.netinvest"}</definedName>
    <definedName name="혀" localSheetId="17" hidden="1">{#N/A,#N/A,FALSE,"1.CRITERIA";#N/A,#N/A,FALSE,"2.IS";#N/A,#N/A,FALSE,"3.BS";#N/A,#N/A,FALSE,"4.PER PL";#N/A,#N/A,FALSE,"5.INVESTMENT";#N/A,#N/A,FALSE,"6.공문";#N/A,#N/A,FALSE,"7.netinvest"}</definedName>
    <definedName name="혀" hidden="1">{#N/A,#N/A,FALSE,"1.CRITERIA";#N/A,#N/A,FALSE,"2.IS";#N/A,#N/A,FALSE,"3.BS";#N/A,#N/A,FALSE,"4.PER PL";#N/A,#N/A,FALSE,"5.INVESTMENT";#N/A,#N/A,FALSE,"6.공문";#N/A,#N/A,FALSE,"7.netinvest"}</definedName>
    <definedName name="호" localSheetId="17" hidden="1">{#N/A,#N/A,FALSE,"1.CRITERIA";#N/A,#N/A,FALSE,"2.IS";#N/A,#N/A,FALSE,"3.BS";#N/A,#N/A,FALSE,"4.PER PL";#N/A,#N/A,FALSE,"5.INVESTMENT";#N/A,#N/A,FALSE,"6.공문";#N/A,#N/A,FALSE,"7.netinvest"}</definedName>
    <definedName name="호" hidden="1">{#N/A,#N/A,FALSE,"1.CRITERIA";#N/A,#N/A,FALSE,"2.IS";#N/A,#N/A,FALSE,"3.BS";#N/A,#N/A,FALSE,"4.PER PL";#N/A,#N/A,FALSE,"5.INVESTMENT";#N/A,#N/A,FALSE,"6.공문";#N/A,#N/A,FALSE,"7.netinvest"}</definedName>
    <definedName name="효" localSheetId="17" hidden="1">{#N/A,#N/A,FALSE,"1.CRITERIA";#N/A,#N/A,FALSE,"2.IS";#N/A,#N/A,FALSE,"3.BS";#N/A,#N/A,FALSE,"4.PER PL";#N/A,#N/A,FALSE,"5.INVESTMENT";#N/A,#N/A,FALSE,"6.공문";#N/A,#N/A,FALSE,"7.netinvest"}</definedName>
    <definedName name="효" hidden="1">{#N/A,#N/A,FALSE,"1.CRITERIA";#N/A,#N/A,FALSE,"2.IS";#N/A,#N/A,FALSE,"3.BS";#N/A,#N/A,FALSE,"4.PER PL";#N/A,#N/A,FALSE,"5.INVESTMENT";#N/A,#N/A,FALSE,"6.공문";#N/A,#N/A,FALSE,"7.netinvest"}</definedName>
    <definedName name="후" localSheetId="17" hidden="1">{#N/A,#N/A,FALSE,"1.CRITERIA";#N/A,#N/A,FALSE,"2.IS";#N/A,#N/A,FALSE,"3.BS";#N/A,#N/A,FALSE,"4.PER PL";#N/A,#N/A,FALSE,"5.INVESTMENT";#N/A,#N/A,FALSE,"6.공문";#N/A,#N/A,FALSE,"7.netinvest"}</definedName>
    <definedName name="후" hidden="1">{#N/A,#N/A,FALSE,"1.CRITERIA";#N/A,#N/A,FALSE,"2.IS";#N/A,#N/A,FALSE,"3.BS";#N/A,#N/A,FALSE,"4.PER PL";#N/A,#N/A,FALSE,"5.INVESTMENT";#N/A,#N/A,FALSE,"6.공문";#N/A,#N/A,FALSE,"7.netinvest"}</definedName>
    <definedName name="휴" localSheetId="17" hidden="1">{#N/A,#N/A,FALSE,"1.CRITERIA";#N/A,#N/A,FALSE,"2.IS";#N/A,#N/A,FALSE,"3.BS";#N/A,#N/A,FALSE,"4.PER PL";#N/A,#N/A,FALSE,"5.INVESTMENT";#N/A,#N/A,FALSE,"6.공문";#N/A,#N/A,FALSE,"7.netinvest"}</definedName>
    <definedName name="휴" hidden="1">{#N/A,#N/A,FALSE,"1.CRITERIA";#N/A,#N/A,FALSE,"2.IS";#N/A,#N/A,FALSE,"3.BS";#N/A,#N/A,FALSE,"4.PER PL";#N/A,#N/A,FALSE,"5.INVESTMENT";#N/A,#N/A,FALSE,"6.공문";#N/A,#N/A,FALSE,"7.netinvest"}</definedName>
    <definedName name="흐" localSheetId="17" hidden="1">{#N/A,#N/A,FALSE,"1.CRITERIA";#N/A,#N/A,FALSE,"2.IS";#N/A,#N/A,FALSE,"3.BS";#N/A,#N/A,FALSE,"4.PER PL";#N/A,#N/A,FALSE,"5.INVESTMENT";#N/A,#N/A,FALSE,"6.공문";#N/A,#N/A,FALSE,"7.netinvest"}</definedName>
    <definedName name="흐" hidden="1">{#N/A,#N/A,FALSE,"1.CRITERIA";#N/A,#N/A,FALSE,"2.IS";#N/A,#N/A,FALSE,"3.BS";#N/A,#N/A,FALSE,"4.PER PL";#N/A,#N/A,FALSE,"5.INVESTMENT";#N/A,#N/A,FALSE,"6.공문";#N/A,#N/A,FALSE,"7.netinvest"}</definedName>
    <definedName name="ㅏ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ㅏ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ㅗㅜ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ㅗ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ㅡ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ㅡ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ㅠ푸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ㅠ푸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ㅏ" localSheetId="17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ㅏ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</definedNames>
  <calcPr calcId="191028" calcMode="autoNoTable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7" i="70" l="1"/>
  <c r="P35" i="62"/>
  <c r="H30" i="62"/>
  <c r="H35" i="62"/>
  <c r="H509" i="62"/>
  <c r="H538" i="62" s="1"/>
  <c r="G509" i="62"/>
  <c r="G538" i="62" s="1"/>
  <c r="H508" i="62"/>
  <c r="H537" i="62" s="1"/>
  <c r="G508" i="62"/>
  <c r="G537" i="62" s="1"/>
  <c r="H507" i="62"/>
  <c r="H536" i="62" s="1"/>
  <c r="G507" i="62"/>
  <c r="G536" i="62" s="1"/>
  <c r="H506" i="62"/>
  <c r="H535" i="62" s="1"/>
  <c r="G506" i="62"/>
  <c r="G535" i="62" s="1"/>
  <c r="H505" i="62"/>
  <c r="H534" i="62" s="1"/>
  <c r="G505" i="62"/>
  <c r="G534" i="62" s="1"/>
  <c r="H504" i="62"/>
  <c r="H533" i="62" s="1"/>
  <c r="G504" i="62"/>
  <c r="G533" i="62" s="1"/>
  <c r="H503" i="62"/>
  <c r="H532" i="62" s="1"/>
  <c r="G503" i="62"/>
  <c r="G532" i="62" s="1"/>
  <c r="H502" i="62"/>
  <c r="H531" i="62" s="1"/>
  <c r="G502" i="62"/>
  <c r="G531" i="62" s="1"/>
  <c r="H501" i="62"/>
  <c r="H530" i="62" s="1"/>
  <c r="G501" i="62"/>
  <c r="G530" i="62" s="1"/>
  <c r="H500" i="62"/>
  <c r="H529" i="62" s="1"/>
  <c r="G500" i="62"/>
  <c r="G529" i="62" s="1"/>
  <c r="H499" i="62"/>
  <c r="H528" i="62" s="1"/>
  <c r="G499" i="62"/>
  <c r="G528" i="62" s="1"/>
  <c r="H446" i="62"/>
  <c r="H480" i="62" s="1"/>
  <c r="G446" i="62"/>
  <c r="G480" i="62" s="1"/>
  <c r="H445" i="62"/>
  <c r="H479" i="62" s="1"/>
  <c r="G445" i="62"/>
  <c r="G479" i="62" s="1"/>
  <c r="H444" i="62"/>
  <c r="H478" i="62" s="1"/>
  <c r="G444" i="62"/>
  <c r="G478" i="62" s="1"/>
  <c r="H443" i="62"/>
  <c r="H477" i="62" s="1"/>
  <c r="G443" i="62"/>
  <c r="G477" i="62" s="1"/>
  <c r="H442" i="62"/>
  <c r="H476" i="62" s="1"/>
  <c r="G442" i="62"/>
  <c r="G476" i="62" s="1"/>
  <c r="I134" i="91" l="1"/>
  <c r="G259" i="91" l="1"/>
  <c r="G383" i="91" s="1"/>
  <c r="F259" i="91"/>
  <c r="G258" i="91"/>
  <c r="G382" i="91" s="1"/>
  <c r="F258" i="91"/>
  <c r="G257" i="91"/>
  <c r="G381" i="91" s="1"/>
  <c r="F257" i="91"/>
  <c r="G256" i="91"/>
  <c r="G380" i="91" s="1"/>
  <c r="F256" i="91"/>
  <c r="G255" i="91"/>
  <c r="G379" i="91" s="1"/>
  <c r="F255" i="91"/>
  <c r="G254" i="91"/>
  <c r="G378" i="91" s="1"/>
  <c r="F254" i="91"/>
  <c r="G253" i="91"/>
  <c r="G377" i="91" s="1"/>
  <c r="F253" i="91"/>
  <c r="G252" i="91"/>
  <c r="G376" i="91" s="1"/>
  <c r="F252" i="91"/>
  <c r="G251" i="91"/>
  <c r="G375" i="91" s="1"/>
  <c r="F251" i="91"/>
  <c r="G250" i="91"/>
  <c r="G374" i="91" s="1"/>
  <c r="F250" i="91"/>
  <c r="G249" i="91"/>
  <c r="G373" i="91" s="1"/>
  <c r="F249" i="91"/>
  <c r="G248" i="91"/>
  <c r="G372" i="91" s="1"/>
  <c r="F248" i="91"/>
  <c r="F372" i="91" s="1"/>
  <c r="K372" i="91" s="1"/>
  <c r="G247" i="91"/>
  <c r="G371" i="91" s="1"/>
  <c r="F247" i="91"/>
  <c r="G246" i="91"/>
  <c r="G370" i="91" s="1"/>
  <c r="F246" i="91"/>
  <c r="G245" i="91"/>
  <c r="G369" i="91" s="1"/>
  <c r="F245" i="91"/>
  <c r="G244" i="91"/>
  <c r="G368" i="91" s="1"/>
  <c r="F244" i="91"/>
  <c r="G243" i="91"/>
  <c r="G367" i="91" s="1"/>
  <c r="F243" i="91"/>
  <c r="G242" i="91"/>
  <c r="G366" i="91" s="1"/>
  <c r="F242" i="91"/>
  <c r="G241" i="91"/>
  <c r="G365" i="91" s="1"/>
  <c r="F241" i="91"/>
  <c r="G240" i="91"/>
  <c r="G364" i="91" s="1"/>
  <c r="F240" i="91"/>
  <c r="G239" i="91"/>
  <c r="G363" i="91" s="1"/>
  <c r="F239" i="91"/>
  <c r="K239" i="91" s="1"/>
  <c r="G238" i="91"/>
  <c r="G362" i="91" s="1"/>
  <c r="F238" i="91"/>
  <c r="G237" i="91"/>
  <c r="G361" i="91" s="1"/>
  <c r="F237" i="91"/>
  <c r="G236" i="91"/>
  <c r="G360" i="91" s="1"/>
  <c r="F236" i="91"/>
  <c r="G235" i="91"/>
  <c r="G359" i="91" s="1"/>
  <c r="F235" i="91"/>
  <c r="G232" i="91"/>
  <c r="G356" i="91" s="1"/>
  <c r="F232" i="91"/>
  <c r="K232" i="91" s="1"/>
  <c r="G231" i="91"/>
  <c r="G355" i="91" s="1"/>
  <c r="F231" i="91"/>
  <c r="G230" i="91"/>
  <c r="G354" i="91" s="1"/>
  <c r="F230" i="91"/>
  <c r="G229" i="91"/>
  <c r="G353" i="91" s="1"/>
  <c r="F229" i="91"/>
  <c r="K229" i="91" s="1"/>
  <c r="G227" i="91"/>
  <c r="F227" i="91"/>
  <c r="G226" i="91"/>
  <c r="F226" i="91"/>
  <c r="G225" i="91"/>
  <c r="F225" i="91"/>
  <c r="G224" i="91"/>
  <c r="F224" i="91"/>
  <c r="G223" i="91"/>
  <c r="F223" i="91"/>
  <c r="G222" i="91"/>
  <c r="F222" i="91"/>
  <c r="G221" i="91"/>
  <c r="F221" i="91"/>
  <c r="G220" i="91"/>
  <c r="F220" i="91"/>
  <c r="G219" i="91"/>
  <c r="F219" i="91"/>
  <c r="G218" i="91"/>
  <c r="F218" i="91"/>
  <c r="G217" i="91"/>
  <c r="F217" i="91"/>
  <c r="G216" i="91"/>
  <c r="F216" i="91"/>
  <c r="G215" i="91"/>
  <c r="F215" i="91"/>
  <c r="G214" i="91"/>
  <c r="F214" i="91"/>
  <c r="G213" i="91"/>
  <c r="F213" i="91"/>
  <c r="G212" i="91"/>
  <c r="F212" i="91"/>
  <c r="G211" i="91"/>
  <c r="F211" i="91"/>
  <c r="G210" i="91"/>
  <c r="F210" i="91"/>
  <c r="G209" i="91"/>
  <c r="F209" i="91"/>
  <c r="G208" i="91"/>
  <c r="F208" i="91"/>
  <c r="G207" i="91"/>
  <c r="F207" i="91"/>
  <c r="G206" i="91"/>
  <c r="F206" i="91"/>
  <c r="G205" i="91"/>
  <c r="F205" i="91"/>
  <c r="G204" i="91"/>
  <c r="F204" i="91"/>
  <c r="G203" i="91"/>
  <c r="F203" i="91"/>
  <c r="G228" i="91"/>
  <c r="G352" i="91" s="1"/>
  <c r="F228" i="91"/>
  <c r="AW6" i="91"/>
  <c r="AX6" i="91" s="1"/>
  <c r="AY6" i="91" s="1"/>
  <c r="G194" i="91"/>
  <c r="G318" i="91" s="1"/>
  <c r="F194" i="91"/>
  <c r="F318" i="91" s="1"/>
  <c r="G193" i="91"/>
  <c r="G317" i="91" s="1"/>
  <c r="F193" i="91"/>
  <c r="F317" i="91" s="1"/>
  <c r="G192" i="91"/>
  <c r="G316" i="91" s="1"/>
  <c r="F192" i="91"/>
  <c r="F316" i="91" s="1"/>
  <c r="G191" i="91"/>
  <c r="G315" i="91" s="1"/>
  <c r="F191" i="91"/>
  <c r="F315" i="91" s="1"/>
  <c r="G190" i="91"/>
  <c r="G314" i="91" s="1"/>
  <c r="F190" i="91"/>
  <c r="F314" i="91" s="1"/>
  <c r="G189" i="91"/>
  <c r="G313" i="91" s="1"/>
  <c r="F189" i="91"/>
  <c r="F313" i="91" s="1"/>
  <c r="G188" i="91"/>
  <c r="G312" i="91" s="1"/>
  <c r="F188" i="91"/>
  <c r="F312" i="91" s="1"/>
  <c r="G187" i="91"/>
  <c r="G311" i="91" s="1"/>
  <c r="F187" i="91"/>
  <c r="F311" i="91" s="1"/>
  <c r="G186" i="91"/>
  <c r="G310" i="91" s="1"/>
  <c r="F186" i="91"/>
  <c r="F310" i="91" s="1"/>
  <c r="G185" i="91"/>
  <c r="G309" i="91" s="1"/>
  <c r="F185" i="91"/>
  <c r="F309" i="91" s="1"/>
  <c r="G184" i="91"/>
  <c r="G308" i="91" s="1"/>
  <c r="F184" i="91"/>
  <c r="F308" i="91" s="1"/>
  <c r="G183" i="91"/>
  <c r="G307" i="91" s="1"/>
  <c r="F183" i="91"/>
  <c r="F307" i="91" s="1"/>
  <c r="G182" i="91"/>
  <c r="G306" i="91" s="1"/>
  <c r="F182" i="91"/>
  <c r="F306" i="91" s="1"/>
  <c r="G181" i="91"/>
  <c r="G305" i="91" s="1"/>
  <c r="F181" i="91"/>
  <c r="F305" i="91" s="1"/>
  <c r="G180" i="91"/>
  <c r="G304" i="91" s="1"/>
  <c r="F180" i="91"/>
  <c r="F304" i="91" s="1"/>
  <c r="G179" i="91"/>
  <c r="G303" i="91" s="1"/>
  <c r="F179" i="91"/>
  <c r="F303" i="91" s="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AT61" i="91"/>
  <c r="AS61" i="91"/>
  <c r="AR61" i="91"/>
  <c r="AQ61" i="91"/>
  <c r="AP61" i="91"/>
  <c r="AO61" i="91"/>
  <c r="AN61" i="91"/>
  <c r="AM61" i="91"/>
  <c r="AL61" i="91"/>
  <c r="AK61" i="91"/>
  <c r="AJ61" i="91"/>
  <c r="AI61" i="91"/>
  <c r="AH61" i="91"/>
  <c r="AG61" i="91"/>
  <c r="AF61" i="91"/>
  <c r="AE61" i="91"/>
  <c r="AD61" i="91"/>
  <c r="AC61" i="91"/>
  <c r="AB61" i="91"/>
  <c r="AA61" i="91"/>
  <c r="Z61" i="91"/>
  <c r="Y61" i="91"/>
  <c r="X61" i="91"/>
  <c r="W61" i="91"/>
  <c r="V61" i="91"/>
  <c r="U61" i="91"/>
  <c r="T61" i="91"/>
  <c r="S61" i="91"/>
  <c r="R61" i="91"/>
  <c r="Q61" i="91"/>
  <c r="P61" i="91"/>
  <c r="O61" i="91"/>
  <c r="N61" i="91"/>
  <c r="M61" i="91"/>
  <c r="L61" i="91"/>
  <c r="K61" i="91"/>
  <c r="AT60" i="91"/>
  <c r="AS60" i="91"/>
  <c r="AR60" i="91"/>
  <c r="AQ60" i="91"/>
  <c r="AP60" i="91"/>
  <c r="AO60" i="91"/>
  <c r="AN60" i="91"/>
  <c r="AM60" i="91"/>
  <c r="AL60" i="91"/>
  <c r="AK60" i="91"/>
  <c r="AJ60" i="91"/>
  <c r="AI60" i="91"/>
  <c r="AH60" i="91"/>
  <c r="AG60" i="91"/>
  <c r="AF60" i="91"/>
  <c r="AE60" i="91"/>
  <c r="AD60" i="91"/>
  <c r="AC60" i="91"/>
  <c r="AB60" i="91"/>
  <c r="AA60" i="91"/>
  <c r="Z60" i="91"/>
  <c r="Y60" i="91"/>
  <c r="X60" i="91"/>
  <c r="W60" i="91"/>
  <c r="V60" i="91"/>
  <c r="U60" i="91"/>
  <c r="T60" i="91"/>
  <c r="S60" i="91"/>
  <c r="R60" i="91"/>
  <c r="Q60" i="91"/>
  <c r="P60" i="91"/>
  <c r="O60" i="91"/>
  <c r="N60" i="91"/>
  <c r="M60" i="91"/>
  <c r="L60" i="91"/>
  <c r="K60" i="91"/>
  <c r="AT59" i="91"/>
  <c r="AS59" i="91"/>
  <c r="AR59" i="91"/>
  <c r="AQ59" i="91"/>
  <c r="AP59" i="91"/>
  <c r="AO59" i="91"/>
  <c r="AN59" i="91"/>
  <c r="AM59" i="91"/>
  <c r="AL59" i="91"/>
  <c r="AK59" i="91"/>
  <c r="AJ59" i="91"/>
  <c r="AI59" i="91"/>
  <c r="AH59" i="91"/>
  <c r="AG59" i="91"/>
  <c r="AF59" i="91"/>
  <c r="AE59" i="91"/>
  <c r="AD59" i="91"/>
  <c r="AC59" i="91"/>
  <c r="AB59" i="91"/>
  <c r="AA59" i="91"/>
  <c r="Z59" i="91"/>
  <c r="Y59" i="91"/>
  <c r="X59" i="91"/>
  <c r="W59" i="91"/>
  <c r="V59" i="91"/>
  <c r="U59" i="91"/>
  <c r="T59" i="91"/>
  <c r="S59" i="91"/>
  <c r="R59" i="91"/>
  <c r="Q59" i="91"/>
  <c r="P59" i="91"/>
  <c r="O59" i="91"/>
  <c r="N59" i="91"/>
  <c r="M59" i="91"/>
  <c r="L59" i="91"/>
  <c r="K59" i="91"/>
  <c r="AT58" i="91"/>
  <c r="AS58" i="91"/>
  <c r="AR58" i="91"/>
  <c r="AQ58" i="91"/>
  <c r="AP58" i="91"/>
  <c r="AO58" i="91"/>
  <c r="AN58" i="91"/>
  <c r="AM58" i="91"/>
  <c r="AL58" i="91"/>
  <c r="AK58" i="91"/>
  <c r="AJ58" i="91"/>
  <c r="AI58" i="91"/>
  <c r="AH58" i="91"/>
  <c r="AG58" i="91"/>
  <c r="AF58" i="91"/>
  <c r="AE58" i="91"/>
  <c r="AD58" i="91"/>
  <c r="AC58" i="91"/>
  <c r="AB58" i="91"/>
  <c r="AA58" i="91"/>
  <c r="Z58" i="91"/>
  <c r="Y58" i="91"/>
  <c r="X58" i="91"/>
  <c r="W58" i="91"/>
  <c r="V58" i="91"/>
  <c r="U58" i="91"/>
  <c r="T58" i="91"/>
  <c r="S58" i="91"/>
  <c r="R58" i="91"/>
  <c r="Q58" i="91"/>
  <c r="P58" i="91"/>
  <c r="O58" i="91"/>
  <c r="N58" i="91"/>
  <c r="M58" i="91"/>
  <c r="L58" i="91"/>
  <c r="K58" i="91"/>
  <c r="AT57" i="91"/>
  <c r="AS57" i="91"/>
  <c r="AR57" i="91"/>
  <c r="AQ57" i="91"/>
  <c r="AP57" i="91"/>
  <c r="AO57" i="91"/>
  <c r="AN57" i="91"/>
  <c r="AM57" i="91"/>
  <c r="AL57" i="91"/>
  <c r="AK57" i="91"/>
  <c r="AJ57" i="91"/>
  <c r="AI57" i="91"/>
  <c r="AH57" i="91"/>
  <c r="AG57" i="91"/>
  <c r="AF57" i="91"/>
  <c r="AE57" i="91"/>
  <c r="AD57" i="91"/>
  <c r="AC57" i="91"/>
  <c r="AB57" i="91"/>
  <c r="AA57" i="91"/>
  <c r="Z57" i="91"/>
  <c r="Y57" i="91"/>
  <c r="X57" i="91"/>
  <c r="W57" i="91"/>
  <c r="V57" i="91"/>
  <c r="U57" i="91"/>
  <c r="T57" i="91"/>
  <c r="S57" i="91"/>
  <c r="R57" i="91"/>
  <c r="Q57" i="91"/>
  <c r="P57" i="91"/>
  <c r="O57" i="91"/>
  <c r="N57" i="91"/>
  <c r="M57" i="91"/>
  <c r="L57" i="91"/>
  <c r="K57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F69" i="91"/>
  <c r="F353" i="91" l="1"/>
  <c r="K353" i="91" s="1"/>
  <c r="K253" i="91"/>
  <c r="F377" i="91"/>
  <c r="K377" i="91" s="1"/>
  <c r="K231" i="91"/>
  <c r="F355" i="91"/>
  <c r="K355" i="91" s="1"/>
  <c r="K257" i="91"/>
  <c r="F381" i="91"/>
  <c r="K381" i="91" s="1"/>
  <c r="K230" i="91"/>
  <c r="F354" i="91"/>
  <c r="K354" i="91" s="1"/>
  <c r="K236" i="91"/>
  <c r="F360" i="91"/>
  <c r="K240" i="91"/>
  <c r="F364" i="91"/>
  <c r="K364" i="91" s="1"/>
  <c r="K244" i="91"/>
  <c r="F368" i="91"/>
  <c r="K252" i="91"/>
  <c r="F376" i="91"/>
  <c r="K256" i="91"/>
  <c r="F380" i="91"/>
  <c r="K380" i="91" s="1"/>
  <c r="K248" i="91"/>
  <c r="K237" i="91"/>
  <c r="F361" i="91"/>
  <c r="K361" i="91" s="1"/>
  <c r="K249" i="91"/>
  <c r="F373" i="91"/>
  <c r="K373" i="91" s="1"/>
  <c r="K228" i="91"/>
  <c r="F352" i="91"/>
  <c r="K352" i="91" s="1"/>
  <c r="K241" i="91"/>
  <c r="F365" i="91"/>
  <c r="K365" i="91" s="1"/>
  <c r="K245" i="91"/>
  <c r="F369" i="91"/>
  <c r="K369" i="91" s="1"/>
  <c r="F356" i="91"/>
  <c r="K356" i="91" s="1"/>
  <c r="K238" i="91"/>
  <c r="F362" i="91"/>
  <c r="K362" i="91" s="1"/>
  <c r="K242" i="91"/>
  <c r="F366" i="91"/>
  <c r="K366" i="91" s="1"/>
  <c r="K246" i="91"/>
  <c r="F370" i="91"/>
  <c r="K370" i="91" s="1"/>
  <c r="K250" i="91"/>
  <c r="F374" i="91"/>
  <c r="K374" i="91" s="1"/>
  <c r="K254" i="91"/>
  <c r="F378" i="91"/>
  <c r="K378" i="91" s="1"/>
  <c r="K258" i="91"/>
  <c r="F382" i="91"/>
  <c r="K382" i="91" s="1"/>
  <c r="K235" i="91"/>
  <c r="F359" i="91"/>
  <c r="K359" i="91" s="1"/>
  <c r="F363" i="91"/>
  <c r="K363" i="91" s="1"/>
  <c r="K243" i="91"/>
  <c r="F367" i="91"/>
  <c r="K367" i="91" s="1"/>
  <c r="K247" i="91"/>
  <c r="F371" i="91"/>
  <c r="K371" i="91" s="1"/>
  <c r="K251" i="91"/>
  <c r="F375" i="91"/>
  <c r="K375" i="91" s="1"/>
  <c r="K255" i="91"/>
  <c r="F379" i="91"/>
  <c r="K379" i="91" s="1"/>
  <c r="K259" i="91"/>
  <c r="F383" i="91"/>
  <c r="K383" i="91" s="1"/>
  <c r="AT321" i="91"/>
  <c r="AT322" i="91" s="1"/>
  <c r="AS321" i="91"/>
  <c r="AS322" i="91" s="1"/>
  <c r="AR321" i="91"/>
  <c r="AR322" i="91" s="1"/>
  <c r="AQ321" i="91"/>
  <c r="AQ322" i="91" s="1"/>
  <c r="AP321" i="91"/>
  <c r="AP322" i="91" s="1"/>
  <c r="AT197" i="91"/>
  <c r="AT198" i="91" s="1"/>
  <c r="AS197" i="91"/>
  <c r="AS198" i="91" s="1"/>
  <c r="AR197" i="91"/>
  <c r="AR198" i="91" s="1"/>
  <c r="AQ197" i="91"/>
  <c r="AQ198" i="91" s="1"/>
  <c r="AP197" i="91"/>
  <c r="AP198" i="91" s="1"/>
  <c r="AT68" i="91"/>
  <c r="AS68" i="91"/>
  <c r="AR68" i="91"/>
  <c r="AQ68" i="91"/>
  <c r="AP68" i="91"/>
  <c r="AT67" i="91"/>
  <c r="AS67" i="91"/>
  <c r="AR67" i="91"/>
  <c r="AQ67" i="91"/>
  <c r="AP67" i="91"/>
  <c r="AT50" i="91"/>
  <c r="AS50" i="91"/>
  <c r="AR50" i="91"/>
  <c r="AQ50" i="91"/>
  <c r="AP50" i="91"/>
  <c r="AT49" i="91"/>
  <c r="AS49" i="91"/>
  <c r="AR49" i="91"/>
  <c r="AQ49" i="91"/>
  <c r="AP49" i="91"/>
  <c r="AT48" i="91"/>
  <c r="AS48" i="91"/>
  <c r="AR48" i="91"/>
  <c r="AQ48" i="91"/>
  <c r="AP48" i="91"/>
  <c r="AT47" i="91"/>
  <c r="AS47" i="91"/>
  <c r="AR47" i="91"/>
  <c r="AQ47" i="91"/>
  <c r="AP47" i="91"/>
  <c r="AT46" i="91"/>
  <c r="AS46" i="91"/>
  <c r="AR46" i="91"/>
  <c r="AQ46" i="91"/>
  <c r="AP46" i="91"/>
  <c r="AT45" i="91"/>
  <c r="AS45" i="91"/>
  <c r="AR45" i="91"/>
  <c r="AQ45" i="91"/>
  <c r="AP45" i="91"/>
  <c r="AT44" i="91"/>
  <c r="AS44" i="91"/>
  <c r="AR44" i="91"/>
  <c r="AQ44" i="91"/>
  <c r="AP44" i="91"/>
  <c r="AT43" i="91"/>
  <c r="AS43" i="91"/>
  <c r="AR43" i="91"/>
  <c r="AQ43" i="91"/>
  <c r="AP43" i="91"/>
  <c r="AT42" i="91"/>
  <c r="AS42" i="91"/>
  <c r="AR42" i="91"/>
  <c r="AQ42" i="91"/>
  <c r="AP42" i="91"/>
  <c r="AT41" i="91"/>
  <c r="AS41" i="91"/>
  <c r="AR41" i="91"/>
  <c r="AQ41" i="91"/>
  <c r="AP41" i="91"/>
  <c r="AT40" i="91"/>
  <c r="AS40" i="91"/>
  <c r="AR40" i="91"/>
  <c r="AQ40" i="91"/>
  <c r="AP40" i="91"/>
  <c r="AT39" i="91"/>
  <c r="AS39" i="91"/>
  <c r="AR39" i="91"/>
  <c r="AQ39" i="91"/>
  <c r="AP39" i="91"/>
  <c r="AT38" i="91"/>
  <c r="AS38" i="91"/>
  <c r="AR38" i="91"/>
  <c r="AQ38" i="91"/>
  <c r="AP38" i="91"/>
  <c r="AT37" i="91"/>
  <c r="AS37" i="91"/>
  <c r="AR37" i="91"/>
  <c r="AQ37" i="91"/>
  <c r="AP37" i="91"/>
  <c r="AT36" i="91"/>
  <c r="AS36" i="91"/>
  <c r="AR36" i="91"/>
  <c r="AQ36" i="91"/>
  <c r="AP36" i="91"/>
  <c r="AT35" i="91"/>
  <c r="AS35" i="91"/>
  <c r="AR35" i="91"/>
  <c r="AQ35" i="91"/>
  <c r="AP35" i="91"/>
  <c r="AT34" i="91"/>
  <c r="AS34" i="91"/>
  <c r="AR34" i="91"/>
  <c r="AQ34" i="91"/>
  <c r="AP34" i="91"/>
  <c r="AT33" i="91"/>
  <c r="AS33" i="91"/>
  <c r="AR33" i="91"/>
  <c r="AQ33" i="91"/>
  <c r="AP33" i="91"/>
  <c r="AT32" i="91"/>
  <c r="AS32" i="91"/>
  <c r="AR32" i="91"/>
  <c r="AQ32" i="91"/>
  <c r="AP32" i="91"/>
  <c r="AT31" i="91"/>
  <c r="AS31" i="91"/>
  <c r="AR31" i="91"/>
  <c r="AQ31" i="91"/>
  <c r="AP31" i="91"/>
  <c r="AT30" i="91"/>
  <c r="AS30" i="91"/>
  <c r="AR30" i="91"/>
  <c r="AQ30" i="91"/>
  <c r="AP30" i="91"/>
  <c r="AT29" i="91"/>
  <c r="AS29" i="91"/>
  <c r="AR29" i="91"/>
  <c r="AQ29" i="91"/>
  <c r="AP29" i="91"/>
  <c r="AT28" i="91"/>
  <c r="AS28" i="91"/>
  <c r="AR28" i="91"/>
  <c r="AQ28" i="91"/>
  <c r="AP28" i="91"/>
  <c r="AT27" i="91"/>
  <c r="AS27" i="91"/>
  <c r="AR27" i="91"/>
  <c r="AQ27" i="91"/>
  <c r="AP27" i="91"/>
  <c r="AT26" i="91"/>
  <c r="AS26" i="91"/>
  <c r="AR26" i="91"/>
  <c r="AQ26" i="91"/>
  <c r="AP26" i="91"/>
  <c r="AT25" i="91"/>
  <c r="AS25" i="91"/>
  <c r="AR25" i="91"/>
  <c r="AQ25" i="91"/>
  <c r="AP25" i="91"/>
  <c r="AT24" i="91"/>
  <c r="AS24" i="91"/>
  <c r="AR24" i="91"/>
  <c r="AQ24" i="91"/>
  <c r="AP24" i="91"/>
  <c r="AT23" i="91"/>
  <c r="AS23" i="91"/>
  <c r="AR23" i="91"/>
  <c r="AQ23" i="91"/>
  <c r="AP23" i="91"/>
  <c r="AT22" i="91"/>
  <c r="AS22" i="91"/>
  <c r="AR22" i="91"/>
  <c r="AQ22" i="91"/>
  <c r="AP22" i="91"/>
  <c r="AT21" i="91"/>
  <c r="AS21" i="91"/>
  <c r="AR21" i="91"/>
  <c r="AQ21" i="91"/>
  <c r="AP21" i="91"/>
  <c r="AT20" i="91"/>
  <c r="AS20" i="91"/>
  <c r="AR20" i="91"/>
  <c r="AQ20" i="91"/>
  <c r="AP20" i="91"/>
  <c r="AT19" i="91"/>
  <c r="AS19" i="91"/>
  <c r="AR19" i="91"/>
  <c r="AQ19" i="91"/>
  <c r="AP19" i="91"/>
  <c r="AT18" i="91"/>
  <c r="AS18" i="91"/>
  <c r="AR18" i="91"/>
  <c r="AQ18" i="91"/>
  <c r="AP18" i="91"/>
  <c r="AT17" i="91"/>
  <c r="AS17" i="91"/>
  <c r="AR17" i="91"/>
  <c r="AQ17" i="91"/>
  <c r="AP17" i="91"/>
  <c r="AT16" i="91"/>
  <c r="AS16" i="91"/>
  <c r="AR16" i="91"/>
  <c r="AQ16" i="91"/>
  <c r="AP16" i="91"/>
  <c r="AT15" i="91"/>
  <c r="AS15" i="91"/>
  <c r="AR15" i="91"/>
  <c r="AQ15" i="91"/>
  <c r="AP15" i="91"/>
  <c r="AT14" i="91"/>
  <c r="AS14" i="91"/>
  <c r="AR14" i="91"/>
  <c r="AQ14" i="91"/>
  <c r="AP14" i="91"/>
  <c r="AT13" i="91"/>
  <c r="AS13" i="91"/>
  <c r="AR13" i="91"/>
  <c r="AQ13" i="91"/>
  <c r="AP13" i="91"/>
  <c r="AT12" i="91"/>
  <c r="AS12" i="91"/>
  <c r="AR12" i="91"/>
  <c r="AQ12" i="91"/>
  <c r="AP12" i="91"/>
  <c r="AT11" i="91"/>
  <c r="AS11" i="91"/>
  <c r="AR11" i="91"/>
  <c r="AQ11" i="91"/>
  <c r="AP11" i="91"/>
  <c r="CC62" i="30"/>
  <c r="CB62" i="30"/>
  <c r="CA62" i="30"/>
  <c r="BZ62" i="30"/>
  <c r="BY62" i="30"/>
  <c r="CC61" i="30"/>
  <c r="CB61" i="30"/>
  <c r="CA61" i="30"/>
  <c r="BZ61" i="30"/>
  <c r="BY61" i="30"/>
  <c r="CC60" i="30"/>
  <c r="CB60" i="30"/>
  <c r="CA60" i="30"/>
  <c r="BZ60" i="30"/>
  <c r="BY60" i="30"/>
  <c r="CC59" i="30"/>
  <c r="CB59" i="30"/>
  <c r="CA59" i="30"/>
  <c r="BZ59" i="30"/>
  <c r="BY59" i="30"/>
  <c r="CC58" i="30"/>
  <c r="CB58" i="30"/>
  <c r="CA58" i="30"/>
  <c r="BZ58" i="30"/>
  <c r="BY58" i="30"/>
  <c r="CC57" i="30"/>
  <c r="CB57" i="30"/>
  <c r="CA57" i="30"/>
  <c r="BZ57" i="30"/>
  <c r="BY57" i="30"/>
  <c r="CC56" i="30"/>
  <c r="CB56" i="30"/>
  <c r="CA56" i="30"/>
  <c r="BZ56" i="30"/>
  <c r="BY56" i="30"/>
  <c r="CC55" i="30"/>
  <c r="CB55" i="30"/>
  <c r="CA55" i="30"/>
  <c r="BZ55" i="30"/>
  <c r="BY55" i="30"/>
  <c r="CC54" i="30"/>
  <c r="CB54" i="30"/>
  <c r="CA54" i="30"/>
  <c r="BZ54" i="30"/>
  <c r="BY54" i="30"/>
  <c r="CC53" i="30"/>
  <c r="CB53" i="30"/>
  <c r="CA53" i="30"/>
  <c r="BZ53" i="30"/>
  <c r="BY53" i="30"/>
  <c r="CC52" i="30"/>
  <c r="CB52" i="30"/>
  <c r="CA52" i="30"/>
  <c r="BZ52" i="30"/>
  <c r="BY52" i="30"/>
  <c r="CC51" i="30"/>
  <c r="CB51" i="30"/>
  <c r="CA51" i="30"/>
  <c r="BZ51" i="30"/>
  <c r="BY51" i="30"/>
  <c r="CC50" i="30"/>
  <c r="CB50" i="30"/>
  <c r="CA50" i="30"/>
  <c r="BZ50" i="30"/>
  <c r="BY50" i="30"/>
  <c r="CC49" i="30"/>
  <c r="CB49" i="30"/>
  <c r="CA49" i="30"/>
  <c r="BZ49" i="30"/>
  <c r="BY49" i="30"/>
  <c r="CC48" i="30"/>
  <c r="CB48" i="30"/>
  <c r="CA48" i="30"/>
  <c r="BZ48" i="30"/>
  <c r="BY48" i="30"/>
  <c r="CC47" i="30"/>
  <c r="CB47" i="30"/>
  <c r="CA47" i="30"/>
  <c r="BZ47" i="30"/>
  <c r="BY47" i="30"/>
  <c r="CC46" i="30"/>
  <c r="CB46" i="30"/>
  <c r="CA46" i="30"/>
  <c r="BZ46" i="30"/>
  <c r="BY46" i="30"/>
  <c r="CC45" i="30"/>
  <c r="CB45" i="30"/>
  <c r="CA45" i="30"/>
  <c r="BZ45" i="30"/>
  <c r="BY45" i="30"/>
  <c r="CC44" i="30"/>
  <c r="CB44" i="30"/>
  <c r="CA44" i="30"/>
  <c r="BZ44" i="30"/>
  <c r="BY44" i="30"/>
  <c r="CC43" i="30"/>
  <c r="CB43" i="30"/>
  <c r="CA43" i="30"/>
  <c r="BZ43" i="30"/>
  <c r="BY43" i="30"/>
  <c r="CC42" i="30"/>
  <c r="CB42" i="30"/>
  <c r="CA42" i="30"/>
  <c r="BZ42" i="30"/>
  <c r="BY42" i="30"/>
  <c r="CC41" i="30"/>
  <c r="CB41" i="30"/>
  <c r="CA41" i="30"/>
  <c r="BZ41" i="30"/>
  <c r="BY41" i="30"/>
  <c r="CC40" i="30"/>
  <c r="CB40" i="30"/>
  <c r="CA40" i="30"/>
  <c r="BZ40" i="30"/>
  <c r="BY40" i="30"/>
  <c r="CC39" i="30"/>
  <c r="CB39" i="30"/>
  <c r="CA39" i="30"/>
  <c r="BZ39" i="30"/>
  <c r="BY39" i="30"/>
  <c r="CC38" i="30"/>
  <c r="CB38" i="30"/>
  <c r="CA38" i="30"/>
  <c r="BZ38" i="30"/>
  <c r="BY38" i="30"/>
  <c r="CC37" i="30"/>
  <c r="CB37" i="30"/>
  <c r="CA37" i="30"/>
  <c r="BZ37" i="30"/>
  <c r="BY37" i="30"/>
  <c r="CC36" i="30"/>
  <c r="CC35" i="30" s="1"/>
  <c r="CB36" i="30"/>
  <c r="CA36" i="30"/>
  <c r="BZ36" i="30"/>
  <c r="BZ35" i="30" s="1"/>
  <c r="BY36" i="30"/>
  <c r="CC295" i="71"/>
  <c r="CB295" i="71"/>
  <c r="CA295" i="71"/>
  <c r="BZ295" i="71"/>
  <c r="BY295" i="71"/>
  <c r="CC256" i="71"/>
  <c r="CB256" i="71"/>
  <c r="CA256" i="71"/>
  <c r="BZ256" i="71"/>
  <c r="BY256" i="71"/>
  <c r="CC247" i="71"/>
  <c r="CB247" i="71"/>
  <c r="CA247" i="71"/>
  <c r="BZ247" i="71"/>
  <c r="BY247" i="71"/>
  <c r="CC125" i="71"/>
  <c r="CB125" i="71"/>
  <c r="CA125" i="71"/>
  <c r="BZ125" i="71"/>
  <c r="BY125" i="71"/>
  <c r="CC244" i="30"/>
  <c r="CC253" i="30" s="1"/>
  <c r="CB244" i="30"/>
  <c r="CB253" i="30" s="1"/>
  <c r="CA244" i="30"/>
  <c r="CA253" i="30" s="1"/>
  <c r="BZ244" i="30"/>
  <c r="BZ253" i="30" s="1"/>
  <c r="BY244" i="30"/>
  <c r="BY253" i="30" s="1"/>
  <c r="CC231" i="30"/>
  <c r="CB231" i="30"/>
  <c r="CA231" i="30"/>
  <c r="BZ231" i="30"/>
  <c r="BY231" i="30"/>
  <c r="CC220" i="30"/>
  <c r="CC242" i="30" s="1"/>
  <c r="CB220" i="30"/>
  <c r="CB242" i="30" s="1"/>
  <c r="CA220" i="30"/>
  <c r="CA242" i="30" s="1"/>
  <c r="BZ220" i="30"/>
  <c r="BY220" i="30"/>
  <c r="CC214" i="30"/>
  <c r="CB214" i="30"/>
  <c r="CA214" i="30"/>
  <c r="BZ214" i="30"/>
  <c r="BY214" i="30"/>
  <c r="CC204" i="30"/>
  <c r="CB204" i="30"/>
  <c r="CA204" i="30"/>
  <c r="BZ204" i="30"/>
  <c r="BY204" i="30"/>
  <c r="CC190" i="30"/>
  <c r="CB190" i="30"/>
  <c r="CA190" i="30"/>
  <c r="BZ190" i="30"/>
  <c r="BY190" i="30"/>
  <c r="CC185" i="30"/>
  <c r="CB185" i="30"/>
  <c r="CB184" i="30" s="1"/>
  <c r="CA185" i="30"/>
  <c r="CA184" i="30" s="1"/>
  <c r="BZ185" i="30"/>
  <c r="BZ184" i="30" s="1"/>
  <c r="BY185" i="30"/>
  <c r="CC172" i="30"/>
  <c r="CC171" i="30" s="1"/>
  <c r="CB172" i="30"/>
  <c r="CB171" i="30" s="1"/>
  <c r="CA172" i="30"/>
  <c r="CA171" i="30" s="1"/>
  <c r="BZ172" i="30"/>
  <c r="BZ171" i="30" s="1"/>
  <c r="BY172" i="30"/>
  <c r="BY171" i="30" s="1"/>
  <c r="CC166" i="30"/>
  <c r="CB166" i="30"/>
  <c r="CA166" i="30"/>
  <c r="BZ166" i="30"/>
  <c r="BY166" i="30"/>
  <c r="CC134" i="30"/>
  <c r="CB134" i="30"/>
  <c r="CA134" i="30"/>
  <c r="BZ134" i="30"/>
  <c r="BY134" i="30"/>
  <c r="CC125" i="30"/>
  <c r="CB125" i="30"/>
  <c r="CA125" i="30"/>
  <c r="BZ125" i="30"/>
  <c r="BY125" i="30"/>
  <c r="CC75" i="30"/>
  <c r="CB75" i="30"/>
  <c r="CA75" i="30"/>
  <c r="BZ75" i="30"/>
  <c r="BY75" i="30"/>
  <c r="CC64" i="30"/>
  <c r="CB64" i="30"/>
  <c r="CA64" i="30"/>
  <c r="BZ64" i="30"/>
  <c r="BY64" i="30"/>
  <c r="CC11" i="30"/>
  <c r="CC34" i="30" s="1"/>
  <c r="CB11" i="30"/>
  <c r="CB34" i="30" s="1"/>
  <c r="CA11" i="30"/>
  <c r="CA34" i="30" s="1"/>
  <c r="BZ11" i="30"/>
  <c r="BZ34" i="30" s="1"/>
  <c r="BY11" i="30"/>
  <c r="BY34" i="30" s="1"/>
  <c r="O120" i="62"/>
  <c r="N120" i="62"/>
  <c r="M120" i="62"/>
  <c r="L120" i="62"/>
  <c r="K120" i="62"/>
  <c r="N112" i="62"/>
  <c r="O112" i="62"/>
  <c r="N113" i="62"/>
  <c r="O113" i="62"/>
  <c r="N114" i="62"/>
  <c r="O114" i="62"/>
  <c r="N115" i="62"/>
  <c r="O115" i="62"/>
  <c r="N116" i="62"/>
  <c r="O116" i="62"/>
  <c r="N122" i="62"/>
  <c r="O122" i="62"/>
  <c r="N123" i="62"/>
  <c r="O123" i="62"/>
  <c r="N124" i="62"/>
  <c r="O124" i="62"/>
  <c r="N125" i="62"/>
  <c r="O125" i="62"/>
  <c r="N126" i="62"/>
  <c r="O126" i="62"/>
  <c r="N127" i="62"/>
  <c r="O127" i="62"/>
  <c r="N128" i="62"/>
  <c r="O128" i="62"/>
  <c r="N129" i="62"/>
  <c r="O129" i="62"/>
  <c r="CA218" i="30" l="1"/>
  <c r="CC184" i="30"/>
  <c r="CC218" i="30" s="1"/>
  <c r="CA35" i="30"/>
  <c r="CB35" i="30"/>
  <c r="BY35" i="30"/>
  <c r="K376" i="91"/>
  <c r="K368" i="91"/>
  <c r="K360" i="91"/>
  <c r="AR69" i="91"/>
  <c r="AT69" i="91"/>
  <c r="AQ69" i="91"/>
  <c r="AS69" i="91"/>
  <c r="AP69" i="91"/>
  <c r="CB218" i="30"/>
  <c r="BY242" i="30"/>
  <c r="BY254" i="30" s="1"/>
  <c r="BY184" i="30"/>
  <c r="BZ242" i="30"/>
  <c r="BZ254" i="30" s="1"/>
  <c r="CC254" i="30"/>
  <c r="CC255" i="30" s="1"/>
  <c r="BY218" i="30"/>
  <c r="CB63" i="30"/>
  <c r="CB89" i="30" s="1"/>
  <c r="CB91" i="30" s="1"/>
  <c r="BZ63" i="30"/>
  <c r="BZ89" i="30" s="1"/>
  <c r="BZ91" i="30" s="1"/>
  <c r="BY63" i="30"/>
  <c r="BY89" i="30" s="1"/>
  <c r="BY91" i="30" s="1"/>
  <c r="CC63" i="30"/>
  <c r="CC89" i="30" s="1"/>
  <c r="CC91" i="30" s="1"/>
  <c r="BZ218" i="30"/>
  <c r="CA254" i="30"/>
  <c r="CA255" i="30" s="1"/>
  <c r="CB254" i="30"/>
  <c r="CB255" i="30" s="1"/>
  <c r="BY255" i="30"/>
  <c r="CA63" i="30"/>
  <c r="CA89" i="30" s="1"/>
  <c r="CA91" i="30" s="1"/>
  <c r="O121" i="62"/>
  <c r="N121" i="62"/>
  <c r="BZ255" i="30" l="1"/>
  <c r="V280" i="62" l="1"/>
  <c r="U280" i="62"/>
  <c r="T280" i="62"/>
  <c r="S280" i="62"/>
  <c r="V279" i="62"/>
  <c r="U279" i="62"/>
  <c r="T279" i="62"/>
  <c r="S279" i="62"/>
  <c r="V278" i="62"/>
  <c r="U278" i="62"/>
  <c r="T278" i="62"/>
  <c r="S278" i="62"/>
  <c r="V277" i="62"/>
  <c r="U277" i="62"/>
  <c r="T277" i="62"/>
  <c r="S277" i="62"/>
  <c r="V276" i="62"/>
  <c r="U276" i="62"/>
  <c r="T276" i="62"/>
  <c r="S276" i="62"/>
  <c r="V275" i="62"/>
  <c r="U275" i="62"/>
  <c r="T275" i="62"/>
  <c r="S275" i="62"/>
  <c r="V274" i="62"/>
  <c r="U274" i="62"/>
  <c r="T274" i="62"/>
  <c r="S274" i="62"/>
  <c r="V273" i="62"/>
  <c r="U273" i="62"/>
  <c r="T273" i="62"/>
  <c r="S273" i="62"/>
  <c r="V272" i="62"/>
  <c r="U272" i="62"/>
  <c r="T272" i="62"/>
  <c r="S272" i="62"/>
  <c r="V271" i="62"/>
  <c r="U271" i="62"/>
  <c r="T271" i="62"/>
  <c r="S271" i="62"/>
  <c r="V270" i="62"/>
  <c r="U270" i="62"/>
  <c r="T270" i="62"/>
  <c r="S270" i="62"/>
  <c r="V269" i="62"/>
  <c r="U269" i="62"/>
  <c r="T269" i="62"/>
  <c r="S269" i="62"/>
  <c r="R280" i="62"/>
  <c r="R279" i="62"/>
  <c r="R278" i="62"/>
  <c r="R277" i="62"/>
  <c r="R276" i="62"/>
  <c r="R275" i="62"/>
  <c r="R274" i="62"/>
  <c r="R273" i="62"/>
  <c r="R272" i="62"/>
  <c r="R271" i="62"/>
  <c r="R270" i="62"/>
  <c r="R269" i="62"/>
  <c r="H498" i="62"/>
  <c r="H527" i="62" s="1"/>
  <c r="G498" i="62"/>
  <c r="G527" i="62" s="1"/>
  <c r="H497" i="62"/>
  <c r="H526" i="62" s="1"/>
  <c r="G497" i="62"/>
  <c r="G526" i="62" s="1"/>
  <c r="H496" i="62"/>
  <c r="H525" i="62" s="1"/>
  <c r="G496" i="62"/>
  <c r="G525" i="62" s="1"/>
  <c r="H495" i="62"/>
  <c r="H524" i="62" s="1"/>
  <c r="G495" i="62"/>
  <c r="G524" i="62" s="1"/>
  <c r="H494" i="62"/>
  <c r="H523" i="62" s="1"/>
  <c r="G494" i="62"/>
  <c r="G523" i="62" s="1"/>
  <c r="H493" i="62"/>
  <c r="H522" i="62" s="1"/>
  <c r="G493" i="62"/>
  <c r="G522" i="62" s="1"/>
  <c r="H441" i="62"/>
  <c r="H475" i="62" s="1"/>
  <c r="G441" i="62"/>
  <c r="G475" i="62" s="1"/>
  <c r="H440" i="62"/>
  <c r="H474" i="62" s="1"/>
  <c r="G440" i="62"/>
  <c r="G474" i="62" s="1"/>
  <c r="H439" i="62"/>
  <c r="H473" i="62" s="1"/>
  <c r="G439" i="62"/>
  <c r="G473" i="62" s="1"/>
  <c r="H438" i="62"/>
  <c r="H472" i="62" s="1"/>
  <c r="G438" i="62"/>
  <c r="G472" i="62" s="1"/>
  <c r="H437" i="62"/>
  <c r="H471" i="62" s="1"/>
  <c r="G437" i="62"/>
  <c r="G471" i="62" s="1"/>
  <c r="H436" i="62"/>
  <c r="H470" i="62" s="1"/>
  <c r="G436" i="62"/>
  <c r="G470" i="62" s="1"/>
  <c r="H435" i="62"/>
  <c r="H469" i="62" s="1"/>
  <c r="G435" i="62"/>
  <c r="G469" i="62" s="1"/>
  <c r="X82" i="62" l="1"/>
  <c r="W82" i="62"/>
  <c r="V82" i="62"/>
  <c r="U82" i="62"/>
  <c r="T82" i="62"/>
  <c r="S82" i="62"/>
  <c r="R82" i="62"/>
  <c r="X81" i="62"/>
  <c r="W81" i="62"/>
  <c r="V81" i="62"/>
  <c r="U81" i="62"/>
  <c r="T81" i="62"/>
  <c r="S81" i="62"/>
  <c r="R81" i="62"/>
  <c r="R29" i="62"/>
  <c r="Q29" i="62"/>
  <c r="P29" i="62"/>
  <c r="O29" i="62"/>
  <c r="N29" i="62"/>
  <c r="R28" i="62"/>
  <c r="Q28" i="62"/>
  <c r="P28" i="62"/>
  <c r="O28" i="62"/>
  <c r="N28" i="62"/>
  <c r="R27" i="62"/>
  <c r="Q27" i="62"/>
  <c r="P27" i="62"/>
  <c r="O27" i="62"/>
  <c r="N27" i="62"/>
  <c r="R26" i="62"/>
  <c r="Q26" i="62"/>
  <c r="P26" i="62"/>
  <c r="O26" i="62"/>
  <c r="N26" i="62"/>
  <c r="R25" i="62"/>
  <c r="Q25" i="62"/>
  <c r="P25" i="62"/>
  <c r="O25" i="62"/>
  <c r="N25" i="62"/>
  <c r="M27" i="62"/>
  <c r="X257" i="62"/>
  <c r="X255" i="62"/>
  <c r="X253" i="62"/>
  <c r="W257" i="62"/>
  <c r="W255" i="62"/>
  <c r="W253" i="62"/>
  <c r="V80" i="62" l="1"/>
  <c r="W80" i="62"/>
  <c r="U80" i="62"/>
  <c r="S80" i="62"/>
  <c r="T80" i="62"/>
  <c r="R80" i="62"/>
  <c r="X80" i="62"/>
  <c r="G351" i="91" l="1"/>
  <c r="K227" i="91"/>
  <c r="G350" i="91"/>
  <c r="K226" i="91"/>
  <c r="G349" i="91"/>
  <c r="K225" i="91"/>
  <c r="G348" i="91"/>
  <c r="K224" i="91"/>
  <c r="G347" i="91"/>
  <c r="K223" i="91"/>
  <c r="G346" i="91"/>
  <c r="K222" i="91"/>
  <c r="G345" i="91"/>
  <c r="K221" i="91"/>
  <c r="K220" i="91"/>
  <c r="K219" i="91"/>
  <c r="K218" i="91"/>
  <c r="K217" i="91"/>
  <c r="K216" i="91"/>
  <c r="K215" i="91"/>
  <c r="K214" i="91"/>
  <c r="K213" i="91"/>
  <c r="K212" i="91"/>
  <c r="K211" i="91"/>
  <c r="K210" i="91"/>
  <c r="K209" i="91"/>
  <c r="K208" i="91"/>
  <c r="K207" i="91"/>
  <c r="K206" i="91"/>
  <c r="K205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AO44" i="91"/>
  <c r="AN44" i="91"/>
  <c r="AM44" i="91"/>
  <c r="AL44" i="91"/>
  <c r="AK44" i="91"/>
  <c r="AJ44" i="91"/>
  <c r="AI44" i="91"/>
  <c r="AH44" i="91"/>
  <c r="AG44" i="91"/>
  <c r="AF44" i="91"/>
  <c r="AE44" i="91"/>
  <c r="AD44" i="91"/>
  <c r="AC44" i="91"/>
  <c r="AB44" i="91"/>
  <c r="AA44" i="91"/>
  <c r="Z44" i="91"/>
  <c r="Y44" i="91"/>
  <c r="X44" i="91"/>
  <c r="W44" i="91"/>
  <c r="V44" i="91"/>
  <c r="U44" i="91"/>
  <c r="T44" i="91"/>
  <c r="S44" i="91"/>
  <c r="R44" i="91"/>
  <c r="Q44" i="91"/>
  <c r="P44" i="91"/>
  <c r="O44" i="91"/>
  <c r="N44" i="91"/>
  <c r="M44" i="91"/>
  <c r="L44" i="91"/>
  <c r="K44" i="91"/>
  <c r="AO43" i="91"/>
  <c r="AN43" i="91"/>
  <c r="AM43" i="91"/>
  <c r="AL43" i="91"/>
  <c r="AK43" i="91"/>
  <c r="AJ43" i="91"/>
  <c r="AI43" i="91"/>
  <c r="AH43" i="91"/>
  <c r="AG43" i="91"/>
  <c r="AF43" i="91"/>
  <c r="AE43" i="91"/>
  <c r="AD43" i="91"/>
  <c r="AC43" i="91"/>
  <c r="AB43" i="91"/>
  <c r="AA43" i="91"/>
  <c r="Z43" i="91"/>
  <c r="Y43" i="91"/>
  <c r="X43" i="91"/>
  <c r="W43" i="91"/>
  <c r="V43" i="91"/>
  <c r="U43" i="91"/>
  <c r="T43" i="91"/>
  <c r="S43" i="91"/>
  <c r="R43" i="91"/>
  <c r="Q43" i="91"/>
  <c r="P43" i="91"/>
  <c r="O43" i="91"/>
  <c r="N43" i="91"/>
  <c r="M43" i="91"/>
  <c r="L43" i="91"/>
  <c r="K43" i="91"/>
  <c r="AO42" i="91"/>
  <c r="AN42" i="91"/>
  <c r="AM42" i="91"/>
  <c r="AL42" i="91"/>
  <c r="AK42" i="91"/>
  <c r="AJ42" i="91"/>
  <c r="AI42" i="91"/>
  <c r="AH42" i="91"/>
  <c r="AG42" i="91"/>
  <c r="AF42" i="91"/>
  <c r="AE42" i="91"/>
  <c r="AD42" i="91"/>
  <c r="AC42" i="91"/>
  <c r="AB42" i="91"/>
  <c r="AA42" i="91"/>
  <c r="Z42" i="91"/>
  <c r="Y42" i="91"/>
  <c r="X42" i="91"/>
  <c r="W42" i="91"/>
  <c r="V42" i="91"/>
  <c r="U42" i="91"/>
  <c r="T42" i="91"/>
  <c r="S42" i="91"/>
  <c r="R42" i="91"/>
  <c r="Q42" i="91"/>
  <c r="P42" i="91"/>
  <c r="O42" i="91"/>
  <c r="N42" i="91"/>
  <c r="M42" i="91"/>
  <c r="L42" i="91"/>
  <c r="K42" i="91"/>
  <c r="AO41" i="91"/>
  <c r="AN41" i="91"/>
  <c r="AM41" i="91"/>
  <c r="AL41" i="91"/>
  <c r="AK41" i="91"/>
  <c r="AJ41" i="91"/>
  <c r="AI41" i="91"/>
  <c r="AH41" i="91"/>
  <c r="AG41" i="91"/>
  <c r="AF41" i="91"/>
  <c r="AE41" i="91"/>
  <c r="AD41" i="91"/>
  <c r="AC41" i="91"/>
  <c r="AB41" i="91"/>
  <c r="AA41" i="91"/>
  <c r="Z41" i="91"/>
  <c r="Y41" i="91"/>
  <c r="X41" i="91"/>
  <c r="W41" i="91"/>
  <c r="V41" i="91"/>
  <c r="U41" i="91"/>
  <c r="T41" i="91"/>
  <c r="S41" i="91"/>
  <c r="R41" i="91"/>
  <c r="Q41" i="91"/>
  <c r="P41" i="91"/>
  <c r="O41" i="91"/>
  <c r="N41" i="91"/>
  <c r="M41" i="91"/>
  <c r="L41" i="91"/>
  <c r="K41" i="91"/>
  <c r="AO40" i="91"/>
  <c r="AN40" i="91"/>
  <c r="AM40" i="91"/>
  <c r="AL40" i="91"/>
  <c r="AK40" i="91"/>
  <c r="AJ40" i="91"/>
  <c r="AI40" i="91"/>
  <c r="AH40" i="91"/>
  <c r="AG40" i="91"/>
  <c r="AF40" i="91"/>
  <c r="AE40" i="91"/>
  <c r="AD40" i="91"/>
  <c r="AC40" i="91"/>
  <c r="AB40" i="91"/>
  <c r="AA40" i="91"/>
  <c r="Z40" i="91"/>
  <c r="Y40" i="91"/>
  <c r="X40" i="91"/>
  <c r="W40" i="91"/>
  <c r="V40" i="91"/>
  <c r="U40" i="91"/>
  <c r="T40" i="91"/>
  <c r="S40" i="91"/>
  <c r="R40" i="91"/>
  <c r="Q40" i="91"/>
  <c r="P40" i="91"/>
  <c r="O40" i="91"/>
  <c r="N40" i="91"/>
  <c r="M40" i="91"/>
  <c r="L40" i="91"/>
  <c r="K40" i="91"/>
  <c r="AO39" i="91"/>
  <c r="AN39" i="91"/>
  <c r="AM39" i="91"/>
  <c r="AL39" i="91"/>
  <c r="AK39" i="91"/>
  <c r="AJ39" i="91"/>
  <c r="AI39" i="91"/>
  <c r="AH39" i="91"/>
  <c r="AG39" i="91"/>
  <c r="AF39" i="91"/>
  <c r="AE39" i="91"/>
  <c r="AD39" i="91"/>
  <c r="AC39" i="91"/>
  <c r="AB39" i="91"/>
  <c r="AA39" i="91"/>
  <c r="Z39" i="91"/>
  <c r="Y39" i="91"/>
  <c r="X39" i="91"/>
  <c r="W39" i="91"/>
  <c r="V39" i="91"/>
  <c r="U39" i="91"/>
  <c r="T39" i="91"/>
  <c r="S39" i="91"/>
  <c r="R39" i="91"/>
  <c r="Q39" i="91"/>
  <c r="P39" i="91"/>
  <c r="O39" i="91"/>
  <c r="N39" i="91"/>
  <c r="M39" i="91"/>
  <c r="L39" i="91"/>
  <c r="K39" i="91"/>
  <c r="AO38" i="91"/>
  <c r="AN38" i="91"/>
  <c r="AM38" i="91"/>
  <c r="AL38" i="91"/>
  <c r="AK38" i="91"/>
  <c r="AJ38" i="91"/>
  <c r="AI38" i="91"/>
  <c r="AH38" i="91"/>
  <c r="AG38" i="91"/>
  <c r="AF38" i="91"/>
  <c r="AE38" i="91"/>
  <c r="AD38" i="91"/>
  <c r="AC38" i="91"/>
  <c r="AB38" i="91"/>
  <c r="AA38" i="91"/>
  <c r="Z38" i="91"/>
  <c r="Y38" i="91"/>
  <c r="X38" i="91"/>
  <c r="W38" i="91"/>
  <c r="V38" i="91"/>
  <c r="U38" i="91"/>
  <c r="T38" i="91"/>
  <c r="S38" i="91"/>
  <c r="R38" i="91"/>
  <c r="Q38" i="91"/>
  <c r="P38" i="91"/>
  <c r="O38" i="91"/>
  <c r="N38" i="91"/>
  <c r="M38" i="91"/>
  <c r="L38" i="91"/>
  <c r="K38" i="91"/>
  <c r="G172" i="91"/>
  <c r="G296" i="91" s="1"/>
  <c r="F172" i="91"/>
  <c r="F296" i="91" s="1"/>
  <c r="G178" i="91"/>
  <c r="G302" i="91" s="1"/>
  <c r="F178" i="91"/>
  <c r="F302" i="91" s="1"/>
  <c r="G177" i="91"/>
  <c r="G301" i="91" s="1"/>
  <c r="F177" i="91"/>
  <c r="F301" i="91" s="1"/>
  <c r="G176" i="91"/>
  <c r="G300" i="91" s="1"/>
  <c r="F176" i="91"/>
  <c r="F300" i="91" s="1"/>
  <c r="G175" i="91"/>
  <c r="G299" i="91" s="1"/>
  <c r="F175" i="91"/>
  <c r="F299" i="91" s="1"/>
  <c r="G174" i="91"/>
  <c r="G298" i="91" s="1"/>
  <c r="F174" i="91"/>
  <c r="F298" i="91" s="1"/>
  <c r="G173" i="91"/>
  <c r="G297" i="91" s="1"/>
  <c r="F173" i="91"/>
  <c r="F297" i="91" s="1"/>
  <c r="G171" i="91"/>
  <c r="G295" i="91" s="1"/>
  <c r="F171" i="91"/>
  <c r="F295" i="91" s="1"/>
  <c r="G170" i="91"/>
  <c r="G294" i="91" s="1"/>
  <c r="F170" i="91"/>
  <c r="F294" i="91" s="1"/>
  <c r="G169" i="91"/>
  <c r="G293" i="91" s="1"/>
  <c r="F169" i="91"/>
  <c r="F293" i="91" s="1"/>
  <c r="G168" i="91"/>
  <c r="G292" i="91" s="1"/>
  <c r="F168" i="91"/>
  <c r="F292" i="91" s="1"/>
  <c r="G167" i="91"/>
  <c r="G291" i="91" s="1"/>
  <c r="F167" i="91"/>
  <c r="F291" i="91" s="1"/>
  <c r="G166" i="91"/>
  <c r="G290" i="91" s="1"/>
  <c r="F166" i="91"/>
  <c r="F290" i="91" s="1"/>
  <c r="AO197" i="91"/>
  <c r="AN197" i="91"/>
  <c r="AN198" i="91" s="1"/>
  <c r="AM197" i="91"/>
  <c r="AM198" i="91" s="1"/>
  <c r="AL197" i="91"/>
  <c r="AL198" i="91" s="1"/>
  <c r="AK197" i="91"/>
  <c r="AK198" i="91" s="1"/>
  <c r="AJ197" i="91"/>
  <c r="AJ198" i="91" s="1"/>
  <c r="AI197" i="91"/>
  <c r="AI198" i="91" s="1"/>
  <c r="AH197" i="91"/>
  <c r="AH198" i="91" s="1"/>
  <c r="AO321" i="91"/>
  <c r="AO322" i="91" s="1"/>
  <c r="AN321" i="91"/>
  <c r="AN322" i="91" s="1"/>
  <c r="AM321" i="91"/>
  <c r="AM322" i="91" s="1"/>
  <c r="AL321" i="91"/>
  <c r="AL322" i="91" s="1"/>
  <c r="AK321" i="91"/>
  <c r="AK322" i="91" s="1"/>
  <c r="AJ321" i="91"/>
  <c r="AJ322" i="91" s="1"/>
  <c r="AI321" i="91"/>
  <c r="AI322" i="91" s="1"/>
  <c r="AH321" i="91"/>
  <c r="AH322" i="91" s="1"/>
  <c r="AO68" i="91"/>
  <c r="AN68" i="91"/>
  <c r="AM68" i="91"/>
  <c r="AL68" i="91"/>
  <c r="AK68" i="91"/>
  <c r="AJ68" i="91"/>
  <c r="AI68" i="91"/>
  <c r="AH68" i="91"/>
  <c r="AO67" i="91"/>
  <c r="AN67" i="91"/>
  <c r="AM67" i="91"/>
  <c r="AL67" i="91"/>
  <c r="AK67" i="91"/>
  <c r="AJ67" i="91"/>
  <c r="AI67" i="91"/>
  <c r="AH67" i="91"/>
  <c r="AO37" i="91"/>
  <c r="AN37" i="91"/>
  <c r="AM37" i="91"/>
  <c r="AL37" i="91"/>
  <c r="AK37" i="91"/>
  <c r="AJ37" i="91"/>
  <c r="AI37" i="91"/>
  <c r="AH37" i="91"/>
  <c r="AO36" i="91"/>
  <c r="AN36" i="91"/>
  <c r="AM36" i="91"/>
  <c r="AL36" i="91"/>
  <c r="AK36" i="91"/>
  <c r="AJ36" i="91"/>
  <c r="AI36" i="91"/>
  <c r="AH36" i="91"/>
  <c r="AO35" i="91"/>
  <c r="AN35" i="91"/>
  <c r="AM35" i="91"/>
  <c r="AL35" i="91"/>
  <c r="AK35" i="91"/>
  <c r="AJ35" i="91"/>
  <c r="AI35" i="91"/>
  <c r="AH35" i="91"/>
  <c r="AO34" i="91"/>
  <c r="AN34" i="91"/>
  <c r="AM34" i="91"/>
  <c r="AL34" i="91"/>
  <c r="AK34" i="91"/>
  <c r="AJ34" i="91"/>
  <c r="AI34" i="91"/>
  <c r="AH34" i="91"/>
  <c r="AO33" i="91"/>
  <c r="AN33" i="91"/>
  <c r="AM33" i="91"/>
  <c r="AL33" i="91"/>
  <c r="AK33" i="91"/>
  <c r="AJ33" i="91"/>
  <c r="AI33" i="91"/>
  <c r="AH33" i="91"/>
  <c r="AO32" i="91"/>
  <c r="AN32" i="91"/>
  <c r="AM32" i="91"/>
  <c r="AL32" i="91"/>
  <c r="AK32" i="91"/>
  <c r="AJ32" i="91"/>
  <c r="AI32" i="91"/>
  <c r="AH32" i="91"/>
  <c r="AO31" i="91"/>
  <c r="AN31" i="91"/>
  <c r="AM31" i="91"/>
  <c r="AL31" i="91"/>
  <c r="AK31" i="91"/>
  <c r="AJ31" i="91"/>
  <c r="AI31" i="91"/>
  <c r="AH31" i="91"/>
  <c r="AO30" i="91"/>
  <c r="AN30" i="91"/>
  <c r="AM30" i="91"/>
  <c r="AL30" i="91"/>
  <c r="AK30" i="91"/>
  <c r="AJ30" i="91"/>
  <c r="AI30" i="91"/>
  <c r="AH30" i="91"/>
  <c r="AO29" i="91"/>
  <c r="AN29" i="91"/>
  <c r="AM29" i="91"/>
  <c r="AL29" i="91"/>
  <c r="AK29" i="91"/>
  <c r="AJ29" i="91"/>
  <c r="AI29" i="91"/>
  <c r="AH29" i="91"/>
  <c r="AO28" i="91"/>
  <c r="AN28" i="91"/>
  <c r="AM28" i="91"/>
  <c r="AL28" i="91"/>
  <c r="AK28" i="91"/>
  <c r="AJ28" i="91"/>
  <c r="AI28" i="91"/>
  <c r="AH28" i="91"/>
  <c r="AO27" i="91"/>
  <c r="AN27" i="91"/>
  <c r="AM27" i="91"/>
  <c r="AL27" i="91"/>
  <c r="AK27" i="91"/>
  <c r="AJ27" i="91"/>
  <c r="AI27" i="91"/>
  <c r="AH27" i="91"/>
  <c r="AO26" i="91"/>
  <c r="AN26" i="91"/>
  <c r="AM26" i="91"/>
  <c r="AL26" i="91"/>
  <c r="AK26" i="91"/>
  <c r="AJ26" i="91"/>
  <c r="AI26" i="91"/>
  <c r="AH26" i="91"/>
  <c r="AO25" i="91"/>
  <c r="AN25" i="91"/>
  <c r="AM25" i="91"/>
  <c r="AL25" i="91"/>
  <c r="AK25" i="91"/>
  <c r="AJ25" i="91"/>
  <c r="AI25" i="91"/>
  <c r="AH25" i="91"/>
  <c r="AO24" i="91"/>
  <c r="AN24" i="91"/>
  <c r="AM24" i="91"/>
  <c r="AL24" i="91"/>
  <c r="AK24" i="91"/>
  <c r="AJ24" i="91"/>
  <c r="AI24" i="91"/>
  <c r="AH24" i="91"/>
  <c r="AO23" i="91"/>
  <c r="AN23" i="91"/>
  <c r="AM23" i="91"/>
  <c r="AL23" i="91"/>
  <c r="AK23" i="91"/>
  <c r="AJ23" i="91"/>
  <c r="AI23" i="91"/>
  <c r="AH23" i="91"/>
  <c r="AO22" i="91"/>
  <c r="AN22" i="91"/>
  <c r="AM22" i="91"/>
  <c r="AL22" i="91"/>
  <c r="AK22" i="91"/>
  <c r="AJ22" i="91"/>
  <c r="AI22" i="91"/>
  <c r="AH22" i="91"/>
  <c r="AO21" i="91"/>
  <c r="AN21" i="91"/>
  <c r="AM21" i="91"/>
  <c r="AL21" i="91"/>
  <c r="AK21" i="91"/>
  <c r="AJ21" i="91"/>
  <c r="AI21" i="91"/>
  <c r="AH21" i="91"/>
  <c r="AO20" i="91"/>
  <c r="AN20" i="91"/>
  <c r="AM20" i="91"/>
  <c r="AL20" i="91"/>
  <c r="AK20" i="91"/>
  <c r="AJ20" i="91"/>
  <c r="AI20" i="91"/>
  <c r="AH20" i="91"/>
  <c r="AO19" i="91"/>
  <c r="AN19" i="91"/>
  <c r="AM19" i="91"/>
  <c r="AL19" i="91"/>
  <c r="AK19" i="91"/>
  <c r="AJ19" i="91"/>
  <c r="AI19" i="91"/>
  <c r="AH19" i="91"/>
  <c r="AO18" i="91"/>
  <c r="AN18" i="91"/>
  <c r="AM18" i="91"/>
  <c r="AL18" i="91"/>
  <c r="AK18" i="91"/>
  <c r="AJ18" i="91"/>
  <c r="AI18" i="91"/>
  <c r="AH18" i="91"/>
  <c r="AO17" i="91"/>
  <c r="AN17" i="91"/>
  <c r="AM17" i="91"/>
  <c r="AL17" i="91"/>
  <c r="AK17" i="91"/>
  <c r="AJ17" i="91"/>
  <c r="AI17" i="91"/>
  <c r="AH17" i="91"/>
  <c r="AO16" i="91"/>
  <c r="AN16" i="91"/>
  <c r="AM16" i="91"/>
  <c r="AL16" i="91"/>
  <c r="AK16" i="91"/>
  <c r="AJ16" i="91"/>
  <c r="AI16" i="91"/>
  <c r="AH16" i="91"/>
  <c r="AO15" i="91"/>
  <c r="AN15" i="91"/>
  <c r="AM15" i="91"/>
  <c r="AL15" i="91"/>
  <c r="AK15" i="91"/>
  <c r="AJ15" i="91"/>
  <c r="AI15" i="91"/>
  <c r="AH15" i="91"/>
  <c r="AO14" i="91"/>
  <c r="AN14" i="91"/>
  <c r="AM14" i="91"/>
  <c r="AL14" i="91"/>
  <c r="AK14" i="91"/>
  <c r="AJ14" i="91"/>
  <c r="AI14" i="91"/>
  <c r="AH14" i="91"/>
  <c r="AO13" i="91"/>
  <c r="AN13" i="91"/>
  <c r="AM13" i="91"/>
  <c r="AL13" i="91"/>
  <c r="AK13" i="91"/>
  <c r="AJ13" i="91"/>
  <c r="AI13" i="91"/>
  <c r="AH13" i="91"/>
  <c r="AO12" i="91"/>
  <c r="AN12" i="91"/>
  <c r="AM12" i="91"/>
  <c r="AL12" i="91"/>
  <c r="AK12" i="91"/>
  <c r="AJ12" i="91"/>
  <c r="AI12" i="91"/>
  <c r="AH12" i="91"/>
  <c r="AO11" i="91"/>
  <c r="AN11" i="91"/>
  <c r="AM11" i="91"/>
  <c r="AL11" i="91"/>
  <c r="AK11" i="91"/>
  <c r="AJ11" i="91"/>
  <c r="AI11" i="91"/>
  <c r="AH11" i="91"/>
  <c r="AG321" i="91"/>
  <c r="AG322" i="91" s="1"/>
  <c r="AG197" i="91"/>
  <c r="AG198" i="91" s="1"/>
  <c r="AG68" i="91"/>
  <c r="AG67" i="91"/>
  <c r="AG37" i="91"/>
  <c r="AG36" i="91"/>
  <c r="AG35" i="91"/>
  <c r="AG34" i="91"/>
  <c r="AG33" i="91"/>
  <c r="AG32" i="91"/>
  <c r="AG31" i="91"/>
  <c r="AG30" i="91"/>
  <c r="AG29" i="91"/>
  <c r="AG28" i="91"/>
  <c r="AG27" i="91"/>
  <c r="AG26" i="91"/>
  <c r="AG25" i="91"/>
  <c r="AG24" i="91"/>
  <c r="AG23" i="91"/>
  <c r="AG22" i="91"/>
  <c r="AG21" i="91"/>
  <c r="AG20" i="91"/>
  <c r="AG19" i="91"/>
  <c r="AG18" i="91"/>
  <c r="AG17" i="91"/>
  <c r="AG16" i="91"/>
  <c r="AG15" i="91"/>
  <c r="AG14" i="91"/>
  <c r="AG13" i="91"/>
  <c r="AG12" i="91"/>
  <c r="AG11" i="91"/>
  <c r="K203" i="91" l="1"/>
  <c r="K204" i="91"/>
  <c r="F348" i="91"/>
  <c r="K348" i="91" s="1"/>
  <c r="F346" i="91"/>
  <c r="K346" i="91" s="1"/>
  <c r="F350" i="91"/>
  <c r="K350" i="91" s="1"/>
  <c r="F351" i="91"/>
  <c r="K351" i="91" s="1"/>
  <c r="F349" i="91"/>
  <c r="K349" i="91" s="1"/>
  <c r="F345" i="91"/>
  <c r="K345" i="91" s="1"/>
  <c r="F347" i="91"/>
  <c r="K347" i="91" s="1"/>
  <c r="AL69" i="91"/>
  <c r="AO69" i="91"/>
  <c r="AI69" i="91"/>
  <c r="AM69" i="91"/>
  <c r="AJ69" i="91"/>
  <c r="AN69" i="91"/>
  <c r="AK69" i="91"/>
  <c r="AH69" i="91"/>
  <c r="AG69" i="91"/>
  <c r="J38" i="11" l="1"/>
  <c r="J37" i="11"/>
  <c r="J36" i="11"/>
  <c r="J35" i="11"/>
  <c r="BX30" i="30"/>
  <c r="BQ125" i="71"/>
  <c r="BX125" i="71"/>
  <c r="BW125" i="71"/>
  <c r="BV125" i="71"/>
  <c r="BU125" i="71"/>
  <c r="BT125" i="71"/>
  <c r="BS125" i="71"/>
  <c r="BR125" i="71"/>
  <c r="BX62" i="30"/>
  <c r="BW62" i="30"/>
  <c r="BV62" i="30"/>
  <c r="BU62" i="30"/>
  <c r="BT62" i="30"/>
  <c r="BS62" i="30"/>
  <c r="BR62" i="30"/>
  <c r="BQ62" i="30"/>
  <c r="BP62" i="30"/>
  <c r="BX61" i="30"/>
  <c r="BW61" i="30"/>
  <c r="BV61" i="30"/>
  <c r="BU61" i="30"/>
  <c r="BT61" i="30"/>
  <c r="BS61" i="30"/>
  <c r="BR61" i="30"/>
  <c r="BQ61" i="30"/>
  <c r="BP61" i="30"/>
  <c r="BX60" i="30"/>
  <c r="BW60" i="30"/>
  <c r="BV60" i="30"/>
  <c r="BU60" i="30"/>
  <c r="BT60" i="30"/>
  <c r="BS60" i="30"/>
  <c r="BR60" i="30"/>
  <c r="BQ60" i="30"/>
  <c r="BP60" i="30"/>
  <c r="BX59" i="30"/>
  <c r="BW59" i="30"/>
  <c r="BV59" i="30"/>
  <c r="BU59" i="30"/>
  <c r="BT59" i="30"/>
  <c r="BS59" i="30"/>
  <c r="BR59" i="30"/>
  <c r="BQ59" i="30"/>
  <c r="BP59" i="30"/>
  <c r="BX58" i="30"/>
  <c r="BW58" i="30"/>
  <c r="BV58" i="30"/>
  <c r="BU58" i="30"/>
  <c r="BT58" i="30"/>
  <c r="BS58" i="30"/>
  <c r="BR58" i="30"/>
  <c r="BQ58" i="30"/>
  <c r="BP58" i="30"/>
  <c r="BX57" i="30"/>
  <c r="BW57" i="30"/>
  <c r="BV57" i="30"/>
  <c r="BU57" i="30"/>
  <c r="BT57" i="30"/>
  <c r="BS57" i="30"/>
  <c r="BR57" i="30"/>
  <c r="BQ57" i="30"/>
  <c r="BP57" i="30"/>
  <c r="BX56" i="30"/>
  <c r="BW56" i="30"/>
  <c r="BV56" i="30"/>
  <c r="BU56" i="30"/>
  <c r="BT56" i="30"/>
  <c r="BS56" i="30"/>
  <c r="BR56" i="30"/>
  <c r="BQ56" i="30"/>
  <c r="BP56" i="30"/>
  <c r="BX55" i="30"/>
  <c r="BW55" i="30"/>
  <c r="BV55" i="30"/>
  <c r="BU55" i="30"/>
  <c r="BT55" i="30"/>
  <c r="BS55" i="30"/>
  <c r="BR55" i="30"/>
  <c r="BQ55" i="30"/>
  <c r="BP55" i="30"/>
  <c r="BX54" i="30"/>
  <c r="BW54" i="30"/>
  <c r="BV54" i="30"/>
  <c r="BU54" i="30"/>
  <c r="BT54" i="30"/>
  <c r="BS54" i="30"/>
  <c r="BR54" i="30"/>
  <c r="BQ54" i="30"/>
  <c r="BP54" i="30"/>
  <c r="BX53" i="30"/>
  <c r="BW53" i="30"/>
  <c r="BV53" i="30"/>
  <c r="BU53" i="30"/>
  <c r="BT53" i="30"/>
  <c r="BS53" i="30"/>
  <c r="BR53" i="30"/>
  <c r="BQ53" i="30"/>
  <c r="BP53" i="30"/>
  <c r="BX52" i="30"/>
  <c r="BW52" i="30"/>
  <c r="BV52" i="30"/>
  <c r="BU52" i="30"/>
  <c r="BT52" i="30"/>
  <c r="BS52" i="30"/>
  <c r="BR52" i="30"/>
  <c r="BQ52" i="30"/>
  <c r="BP52" i="30"/>
  <c r="BX51" i="30"/>
  <c r="BW51" i="30"/>
  <c r="BV51" i="30"/>
  <c r="BU51" i="30"/>
  <c r="BT51" i="30"/>
  <c r="BS51" i="30"/>
  <c r="BR51" i="30"/>
  <c r="BQ51" i="30"/>
  <c r="BP51" i="30"/>
  <c r="BX50" i="30"/>
  <c r="BW50" i="30"/>
  <c r="BV50" i="30"/>
  <c r="BU50" i="30"/>
  <c r="BT50" i="30"/>
  <c r="BS50" i="30"/>
  <c r="BR50" i="30"/>
  <c r="BQ50" i="30"/>
  <c r="BP50" i="30"/>
  <c r="BX49" i="30"/>
  <c r="BW49" i="30"/>
  <c r="BV49" i="30"/>
  <c r="BU49" i="30"/>
  <c r="BT49" i="30"/>
  <c r="BS49" i="30"/>
  <c r="BR49" i="30"/>
  <c r="BQ49" i="30"/>
  <c r="BP49" i="30"/>
  <c r="BX48" i="30"/>
  <c r="BW48" i="30"/>
  <c r="BV48" i="30"/>
  <c r="BU48" i="30"/>
  <c r="BT48" i="30"/>
  <c r="BS48" i="30"/>
  <c r="BR48" i="30"/>
  <c r="BQ48" i="30"/>
  <c r="BP48" i="30"/>
  <c r="BX47" i="30"/>
  <c r="BW47" i="30"/>
  <c r="BV47" i="30"/>
  <c r="BU47" i="30"/>
  <c r="BT47" i="30"/>
  <c r="BS47" i="30"/>
  <c r="BR47" i="30"/>
  <c r="BQ47" i="30"/>
  <c r="BP47" i="30"/>
  <c r="BX46" i="30"/>
  <c r="BW46" i="30"/>
  <c r="BV46" i="30"/>
  <c r="BU46" i="30"/>
  <c r="BT46" i="30"/>
  <c r="BS46" i="30"/>
  <c r="BR46" i="30"/>
  <c r="BQ46" i="30"/>
  <c r="BP46" i="30"/>
  <c r="BX45" i="30"/>
  <c r="BW45" i="30"/>
  <c r="BV45" i="30"/>
  <c r="BU45" i="30"/>
  <c r="BT45" i="30"/>
  <c r="BS45" i="30"/>
  <c r="BR45" i="30"/>
  <c r="BQ45" i="30"/>
  <c r="BP45" i="30"/>
  <c r="BX44" i="30"/>
  <c r="BW44" i="30"/>
  <c r="BV44" i="30"/>
  <c r="BU44" i="30"/>
  <c r="BT44" i="30"/>
  <c r="BS44" i="30"/>
  <c r="BR44" i="30"/>
  <c r="BQ44" i="30"/>
  <c r="BP44" i="30"/>
  <c r="BX43" i="30"/>
  <c r="BW43" i="30"/>
  <c r="BV43" i="30"/>
  <c r="BU43" i="30"/>
  <c r="BT43" i="30"/>
  <c r="BS43" i="30"/>
  <c r="BR43" i="30"/>
  <c r="BQ43" i="30"/>
  <c r="BP43" i="30"/>
  <c r="BX42" i="30"/>
  <c r="BW42" i="30"/>
  <c r="BV42" i="30"/>
  <c r="BU42" i="30"/>
  <c r="BT42" i="30"/>
  <c r="BS42" i="30"/>
  <c r="BR42" i="30"/>
  <c r="BQ42" i="30"/>
  <c r="BP42" i="30"/>
  <c r="BX41" i="30"/>
  <c r="BW41" i="30"/>
  <c r="BV41" i="30"/>
  <c r="BU41" i="30"/>
  <c r="BT41" i="30"/>
  <c r="BS41" i="30"/>
  <c r="BR41" i="30"/>
  <c r="BQ41" i="30"/>
  <c r="BP41" i="30"/>
  <c r="BX40" i="30"/>
  <c r="BW40" i="30"/>
  <c r="BV40" i="30"/>
  <c r="BU40" i="30"/>
  <c r="BT40" i="30"/>
  <c r="BS40" i="30"/>
  <c r="BR40" i="30"/>
  <c r="BQ40" i="30"/>
  <c r="BP40" i="30"/>
  <c r="BX39" i="30"/>
  <c r="BW39" i="30"/>
  <c r="BV39" i="30"/>
  <c r="BU39" i="30"/>
  <c r="BT39" i="30"/>
  <c r="BS39" i="30"/>
  <c r="BR39" i="30"/>
  <c r="BQ39" i="30"/>
  <c r="BP39" i="30"/>
  <c r="BX38" i="30"/>
  <c r="BW38" i="30"/>
  <c r="BV38" i="30"/>
  <c r="BU38" i="30"/>
  <c r="BT38" i="30"/>
  <c r="BS38" i="30"/>
  <c r="BR38" i="30"/>
  <c r="BQ38" i="30"/>
  <c r="BP38" i="30"/>
  <c r="BX37" i="30"/>
  <c r="BW37" i="30"/>
  <c r="BV37" i="30"/>
  <c r="BU37" i="30"/>
  <c r="BT37" i="30"/>
  <c r="BS37" i="30"/>
  <c r="BR37" i="30"/>
  <c r="BQ37" i="30"/>
  <c r="BP37" i="30"/>
  <c r="BX36" i="30"/>
  <c r="BW36" i="30"/>
  <c r="BV36" i="30"/>
  <c r="BU36" i="30"/>
  <c r="BT36" i="30"/>
  <c r="BS36" i="30"/>
  <c r="BR36" i="30"/>
  <c r="BQ36" i="30"/>
  <c r="BP36" i="30"/>
  <c r="BP125" i="71"/>
  <c r="CJ247" i="30"/>
  <c r="CJ244" i="30"/>
  <c r="CJ231" i="30"/>
  <c r="CJ220" i="30"/>
  <c r="CJ214" i="30"/>
  <c r="CJ204" i="30"/>
  <c r="O118" i="62" s="1"/>
  <c r="CJ190" i="30"/>
  <c r="O117" i="62" s="1"/>
  <c r="CJ185" i="30"/>
  <c r="O119" i="62" s="1"/>
  <c r="CJ172" i="30"/>
  <c r="CJ171" i="30" s="1"/>
  <c r="BX244" i="30"/>
  <c r="BX253" i="30" s="1"/>
  <c r="BW244" i="30"/>
  <c r="BW253" i="30" s="1"/>
  <c r="BV244" i="30"/>
  <c r="BV253" i="30" s="1"/>
  <c r="BU244" i="30"/>
  <c r="BU253" i="30" s="1"/>
  <c r="BT244" i="30"/>
  <c r="BT253" i="30" s="1"/>
  <c r="BS244" i="30"/>
  <c r="BS253" i="30" s="1"/>
  <c r="BR244" i="30"/>
  <c r="BR253" i="30" s="1"/>
  <c r="BQ244" i="30"/>
  <c r="BQ253" i="30" s="1"/>
  <c r="BX231" i="30"/>
  <c r="BW231" i="30"/>
  <c r="BV231" i="30"/>
  <c r="BU231" i="30"/>
  <c r="BT231" i="30"/>
  <c r="BS231" i="30"/>
  <c r="BR231" i="30"/>
  <c r="BQ231" i="30"/>
  <c r="BX220" i="30"/>
  <c r="BW220" i="30"/>
  <c r="BW242" i="30" s="1"/>
  <c r="BW254" i="30" s="1"/>
  <c r="BV220" i="30"/>
  <c r="BU220" i="30"/>
  <c r="BT220" i="30"/>
  <c r="BS220" i="30"/>
  <c r="BR220" i="30"/>
  <c r="BR242" i="30" s="1"/>
  <c r="BQ220" i="30"/>
  <c r="BX214" i="30"/>
  <c r="BW214" i="30"/>
  <c r="BV214" i="30"/>
  <c r="BU214" i="30"/>
  <c r="BT214" i="30"/>
  <c r="BS214" i="30"/>
  <c r="BR214" i="30"/>
  <c r="BQ214" i="30"/>
  <c r="BX204" i="30"/>
  <c r="BW204" i="30"/>
  <c r="BV204" i="30"/>
  <c r="BU204" i="30"/>
  <c r="BT204" i="30"/>
  <c r="BS204" i="30"/>
  <c r="BR204" i="30"/>
  <c r="BQ204" i="30"/>
  <c r="BX190" i="30"/>
  <c r="BW190" i="30"/>
  <c r="BV190" i="30"/>
  <c r="BU190" i="30"/>
  <c r="BT190" i="30"/>
  <c r="BS190" i="30"/>
  <c r="BR190" i="30"/>
  <c r="BQ190" i="30"/>
  <c r="BX185" i="30"/>
  <c r="BX184" i="30" s="1"/>
  <c r="BW185" i="30"/>
  <c r="BV185" i="30"/>
  <c r="BU185" i="30"/>
  <c r="BT185" i="30"/>
  <c r="BS185" i="30"/>
  <c r="BR185" i="30"/>
  <c r="BQ185" i="30"/>
  <c r="BX172" i="30"/>
  <c r="BX171" i="30" s="1"/>
  <c r="BW172" i="30"/>
  <c r="BW171" i="30" s="1"/>
  <c r="BV172" i="30"/>
  <c r="BV171" i="30" s="1"/>
  <c r="BU172" i="30"/>
  <c r="BU171" i="30" s="1"/>
  <c r="BT172" i="30"/>
  <c r="BT171" i="30" s="1"/>
  <c r="BS172" i="30"/>
  <c r="BS171" i="30" s="1"/>
  <c r="BR172" i="30"/>
  <c r="BR171" i="30" s="1"/>
  <c r="BQ172" i="30"/>
  <c r="BQ171" i="30" s="1"/>
  <c r="BX75" i="30"/>
  <c r="BW75" i="30"/>
  <c r="BV75" i="30"/>
  <c r="BU75" i="30"/>
  <c r="BT75" i="30"/>
  <c r="BS75" i="30"/>
  <c r="BR75" i="30"/>
  <c r="BQ75" i="30"/>
  <c r="BX64" i="30"/>
  <c r="BW64" i="30"/>
  <c r="BV64" i="30"/>
  <c r="BU64" i="30"/>
  <c r="BT64" i="30"/>
  <c r="BS64" i="30"/>
  <c r="BR64" i="30"/>
  <c r="BQ64" i="30"/>
  <c r="BW30" i="30"/>
  <c r="BV30" i="30"/>
  <c r="BU30" i="30"/>
  <c r="BT30" i="30"/>
  <c r="BS30" i="30"/>
  <c r="BR30" i="30"/>
  <c r="BQ30" i="30"/>
  <c r="BX11" i="30"/>
  <c r="BW11" i="30"/>
  <c r="BW34" i="30" s="1"/>
  <c r="BV11" i="30"/>
  <c r="BU11" i="30"/>
  <c r="BT11" i="30"/>
  <c r="BS11" i="30"/>
  <c r="BR11" i="30"/>
  <c r="BQ11" i="30"/>
  <c r="BQ34" i="30" s="1"/>
  <c r="BP244" i="30"/>
  <c r="BP253" i="30" s="1"/>
  <c r="BP231" i="30"/>
  <c r="BP220" i="30"/>
  <c r="BP214" i="30"/>
  <c r="BP204" i="30"/>
  <c r="BP190" i="30"/>
  <c r="BP185" i="30"/>
  <c r="BP172" i="30"/>
  <c r="BP171" i="30" s="1"/>
  <c r="BP166" i="30"/>
  <c r="BP134" i="30"/>
  <c r="BP125" i="30"/>
  <c r="BP75" i="30"/>
  <c r="BP64" i="30"/>
  <c r="BP30" i="30"/>
  <c r="BP11" i="30"/>
  <c r="J12" i="11"/>
  <c r="J34" i="11"/>
  <c r="O111" i="62" l="1"/>
  <c r="O130" i="62" s="1"/>
  <c r="BR34" i="30"/>
  <c r="BX34" i="30"/>
  <c r="BU34" i="30"/>
  <c r="BW184" i="30"/>
  <c r="BW218" i="30" s="1"/>
  <c r="BW255" i="30" s="1"/>
  <c r="BX242" i="30"/>
  <c r="BX254" i="30" s="1"/>
  <c r="BU184" i="30"/>
  <c r="BU218" i="30" s="1"/>
  <c r="BV34" i="30"/>
  <c r="BT34" i="30"/>
  <c r="BU242" i="30"/>
  <c r="BU254" i="30" s="1"/>
  <c r="BQ184" i="30"/>
  <c r="BQ218" i="30" s="1"/>
  <c r="BS242" i="30"/>
  <c r="BS254" i="30" s="1"/>
  <c r="BV242" i="30"/>
  <c r="BV254" i="30" s="1"/>
  <c r="BS34" i="30"/>
  <c r="BQ242" i="30"/>
  <c r="BQ254" i="30" s="1"/>
  <c r="BV184" i="30"/>
  <c r="BV218" i="30" s="1"/>
  <c r="BT184" i="30"/>
  <c r="BT218" i="30" s="1"/>
  <c r="Y33" i="11"/>
  <c r="Y25" i="11"/>
  <c r="Y17" i="11"/>
  <c r="Y32" i="11"/>
  <c r="Y24" i="11"/>
  <c r="Y16" i="11"/>
  <c r="Y26" i="11"/>
  <c r="Y38" i="11"/>
  <c r="Y31" i="11"/>
  <c r="Y23" i="11"/>
  <c r="Y15" i="11"/>
  <c r="Y37" i="11"/>
  <c r="Y30" i="11"/>
  <c r="Y22" i="11"/>
  <c r="Y14" i="11"/>
  <c r="Y18" i="11"/>
  <c r="Y36" i="11"/>
  <c r="Y29" i="11"/>
  <c r="Y21" i="11"/>
  <c r="Y13" i="11"/>
  <c r="Y35" i="11"/>
  <c r="Y28" i="11"/>
  <c r="Y20" i="11"/>
  <c r="Y12" i="11"/>
  <c r="Y27" i="11"/>
  <c r="Y19" i="11"/>
  <c r="Y11" i="11"/>
  <c r="Y34" i="11"/>
  <c r="BX218" i="30"/>
  <c r="BS184" i="30"/>
  <c r="BS218" i="30" s="1"/>
  <c r="BT242" i="30"/>
  <c r="BT254" i="30" s="1"/>
  <c r="BW35" i="30"/>
  <c r="BW63" i="30" s="1"/>
  <c r="BW89" i="30" s="1"/>
  <c r="BW91" i="30" s="1"/>
  <c r="BS35" i="30"/>
  <c r="BU35" i="30"/>
  <c r="BV35" i="30"/>
  <c r="BT35" i="30"/>
  <c r="BR35" i="30"/>
  <c r="BQ35" i="30"/>
  <c r="BQ63" i="30" s="1"/>
  <c r="BQ89" i="30" s="1"/>
  <c r="BQ91" i="30" s="1"/>
  <c r="CJ253" i="30"/>
  <c r="BR254" i="30"/>
  <c r="BR184" i="30"/>
  <c r="BR218" i="30" s="1"/>
  <c r="BP242" i="30"/>
  <c r="BP254" i="30" s="1"/>
  <c r="CJ242" i="30"/>
  <c r="CJ184" i="30"/>
  <c r="CJ218" i="30" s="1"/>
  <c r="BP35" i="30"/>
  <c r="BP34" i="30"/>
  <c r="BP184" i="30"/>
  <c r="BP218" i="30" s="1"/>
  <c r="S40" i="11" l="1" a="1"/>
  <c r="S40" i="11" s="1"/>
  <c r="T40" i="11" a="1"/>
  <c r="T40" i="11" s="1"/>
  <c r="W40" i="11" a="1"/>
  <c r="W40" i="11" s="1"/>
  <c r="U42" i="11" a="1"/>
  <c r="U42" i="11" s="1"/>
  <c r="W42" i="11" a="1"/>
  <c r="W42" i="11" s="1"/>
  <c r="T39" i="11" a="1"/>
  <c r="T39" i="11" s="1"/>
  <c r="W41" i="11" a="1"/>
  <c r="W41" i="11" s="1"/>
  <c r="S41" i="11" a="1"/>
  <c r="S41" i="11" s="1"/>
  <c r="Y39" i="11"/>
  <c r="V39" i="11" a="1"/>
  <c r="V39" i="11" s="1"/>
  <c r="W39" i="11" a="1"/>
  <c r="W39" i="11" s="1"/>
  <c r="T42" i="11" a="1"/>
  <c r="T42" i="11" s="1"/>
  <c r="V40" i="11" a="1"/>
  <c r="V40" i="11" s="1"/>
  <c r="S42" i="11" a="1"/>
  <c r="S42" i="11" s="1"/>
  <c r="U39" i="11" a="1"/>
  <c r="U39" i="11" s="1"/>
  <c r="V41" i="11" a="1"/>
  <c r="V41" i="11" s="1"/>
  <c r="S39" i="11" a="1"/>
  <c r="S39" i="11" s="1"/>
  <c r="U40" i="11" a="1"/>
  <c r="U40" i="11" s="1"/>
  <c r="V42" i="11" a="1"/>
  <c r="V42" i="11" s="1"/>
  <c r="T41" i="11" a="1"/>
  <c r="T41" i="11" s="1"/>
  <c r="U41" i="11" a="1"/>
  <c r="U41" i="11" s="1"/>
  <c r="O131" i="62"/>
  <c r="BR63" i="30"/>
  <c r="BR89" i="30" s="1"/>
  <c r="BR91" i="30" s="1"/>
  <c r="BU63" i="30"/>
  <c r="BU89" i="30" s="1"/>
  <c r="BU91" i="30" s="1"/>
  <c r="BV63" i="30"/>
  <c r="BV89" i="30" s="1"/>
  <c r="BV91" i="30" s="1"/>
  <c r="BT63" i="30"/>
  <c r="BT89" i="30" s="1"/>
  <c r="BT91" i="30" s="1"/>
  <c r="BV255" i="30"/>
  <c r="BX255" i="30"/>
  <c r="BT255" i="30"/>
  <c r="BS63" i="30"/>
  <c r="BS89" i="30" s="1"/>
  <c r="BS91" i="30" s="1"/>
  <c r="BU255" i="30"/>
  <c r="BR255" i="30"/>
  <c r="BS255" i="30"/>
  <c r="CJ254" i="30"/>
  <c r="CJ255" i="30" s="1"/>
  <c r="BP255" i="30"/>
  <c r="BP63" i="30"/>
  <c r="BP89" i="30" s="1"/>
  <c r="BP91" i="30" s="1"/>
  <c r="BQ255" i="30"/>
  <c r="S281" i="62" l="1"/>
  <c r="S283" i="62"/>
  <c r="S284" i="62"/>
  <c r="S282" i="62"/>
  <c r="R281" i="62"/>
  <c r="U283" i="62"/>
  <c r="R283" i="62"/>
  <c r="T281" i="62"/>
  <c r="V283" i="62"/>
  <c r="R284" i="62"/>
  <c r="T283" i="62"/>
  <c r="U282" i="62"/>
  <c r="V284" i="62"/>
  <c r="T284" i="62"/>
  <c r="U284" i="62"/>
  <c r="V281" i="62"/>
  <c r="V282" i="62"/>
  <c r="T282" i="62"/>
  <c r="U281" i="62"/>
  <c r="R282" i="62"/>
  <c r="H492" i="62" l="1"/>
  <c r="H521" i="62" s="1"/>
  <c r="G492" i="62"/>
  <c r="G521" i="62" s="1"/>
  <c r="H491" i="62"/>
  <c r="H520" i="62" s="1"/>
  <c r="G491" i="62"/>
  <c r="G520" i="62" s="1"/>
  <c r="H490" i="62"/>
  <c r="H519" i="62" s="1"/>
  <c r="G490" i="62"/>
  <c r="G519" i="62" s="1"/>
  <c r="H489" i="62"/>
  <c r="H518" i="62" s="1"/>
  <c r="G489" i="62"/>
  <c r="G518" i="62" s="1"/>
  <c r="H488" i="62"/>
  <c r="H517" i="62" s="1"/>
  <c r="G488" i="62"/>
  <c r="G517" i="62" s="1"/>
  <c r="H487" i="62"/>
  <c r="H516" i="62" s="1"/>
  <c r="G487" i="62"/>
  <c r="G516" i="62" s="1"/>
  <c r="H486" i="62"/>
  <c r="H515" i="62" s="1"/>
  <c r="G486" i="62"/>
  <c r="G515" i="62" s="1"/>
  <c r="H485" i="62"/>
  <c r="H514" i="62" s="1"/>
  <c r="G485" i="62"/>
  <c r="G514" i="62" s="1"/>
  <c r="L415" i="62"/>
  <c r="M415" i="62" s="1"/>
  <c r="N415" i="62" s="1"/>
  <c r="O415" i="62" s="1"/>
  <c r="P415" i="62" s="1"/>
  <c r="Q415" i="62" s="1"/>
  <c r="R415" i="62" s="1"/>
  <c r="H434" i="62"/>
  <c r="H468" i="62" s="1"/>
  <c r="G434" i="62"/>
  <c r="G468" i="62" s="1"/>
  <c r="H433" i="62"/>
  <c r="H467" i="62" s="1"/>
  <c r="G433" i="62"/>
  <c r="G467" i="62" s="1"/>
  <c r="H432" i="62"/>
  <c r="H466" i="62" s="1"/>
  <c r="G432" i="62"/>
  <c r="G466" i="62" s="1"/>
  <c r="H431" i="62"/>
  <c r="H465" i="62" s="1"/>
  <c r="G431" i="62"/>
  <c r="G465" i="62" s="1"/>
  <c r="H430" i="62"/>
  <c r="H464" i="62" s="1"/>
  <c r="G430" i="62"/>
  <c r="G464" i="62" s="1"/>
  <c r="H429" i="62"/>
  <c r="H463" i="62" s="1"/>
  <c r="G429" i="62"/>
  <c r="G463" i="62" s="1"/>
  <c r="H428" i="62"/>
  <c r="H462" i="62" s="1"/>
  <c r="G428" i="62"/>
  <c r="G462" i="62" s="1"/>
  <c r="H427" i="62"/>
  <c r="H461" i="62" s="1"/>
  <c r="G427" i="62"/>
  <c r="G461" i="62" s="1"/>
  <c r="H426" i="62"/>
  <c r="H460" i="62" s="1"/>
  <c r="G426" i="62"/>
  <c r="G460" i="62" s="1"/>
  <c r="H425" i="62"/>
  <c r="H459" i="62" s="1"/>
  <c r="G425" i="62"/>
  <c r="G459" i="62" s="1"/>
  <c r="H424" i="62"/>
  <c r="H458" i="62" s="1"/>
  <c r="G424" i="62"/>
  <c r="G458" i="62" s="1"/>
  <c r="H423" i="62"/>
  <c r="H457" i="62" s="1"/>
  <c r="G423" i="62"/>
  <c r="G457" i="62" s="1"/>
  <c r="H422" i="62"/>
  <c r="H456" i="62" s="1"/>
  <c r="G422" i="62"/>
  <c r="G456" i="62" s="1"/>
  <c r="H421" i="62"/>
  <c r="H455" i="62" s="1"/>
  <c r="G421" i="62"/>
  <c r="G455" i="62" s="1"/>
  <c r="H420" i="62"/>
  <c r="H454" i="62" s="1"/>
  <c r="G420" i="62"/>
  <c r="G454" i="62" s="1"/>
  <c r="H419" i="62"/>
  <c r="H453" i="62" s="1"/>
  <c r="G419" i="62"/>
  <c r="G453" i="62" s="1"/>
  <c r="H418" i="62"/>
  <c r="H452" i="62" s="1"/>
  <c r="G418" i="62"/>
  <c r="G452" i="62" s="1"/>
  <c r="H417" i="62"/>
  <c r="H451" i="62" s="1"/>
  <c r="G417" i="62"/>
  <c r="G451" i="62" s="1"/>
  <c r="L280" i="62"/>
  <c r="L279" i="62"/>
  <c r="L278" i="62"/>
  <c r="L277" i="62"/>
  <c r="L276" i="62"/>
  <c r="L275" i="62"/>
  <c r="L274" i="62"/>
  <c r="L273" i="62"/>
  <c r="L272" i="62"/>
  <c r="L271" i="62"/>
  <c r="L270" i="62"/>
  <c r="K280" i="62"/>
  <c r="K279" i="62"/>
  <c r="K278" i="62"/>
  <c r="K277" i="62"/>
  <c r="K276" i="62"/>
  <c r="K275" i="62"/>
  <c r="K274" i="62"/>
  <c r="K273" i="62"/>
  <c r="K272" i="62"/>
  <c r="K271" i="62"/>
  <c r="K270" i="62"/>
  <c r="K269" i="62"/>
  <c r="L269" i="62"/>
  <c r="M280" i="62"/>
  <c r="M279" i="62"/>
  <c r="M278" i="62"/>
  <c r="M277" i="62"/>
  <c r="M276" i="62"/>
  <c r="M275" i="62"/>
  <c r="M274" i="62"/>
  <c r="M273" i="62"/>
  <c r="M272" i="62"/>
  <c r="M271" i="62"/>
  <c r="M270" i="62"/>
  <c r="M269" i="62"/>
  <c r="V257" i="62"/>
  <c r="U257" i="62"/>
  <c r="T257" i="62"/>
  <c r="S257" i="62"/>
  <c r="R257" i="62"/>
  <c r="Q257" i="62"/>
  <c r="P257" i="62"/>
  <c r="O257" i="62"/>
  <c r="V255" i="62"/>
  <c r="U255" i="62"/>
  <c r="T255" i="62"/>
  <c r="S255" i="62"/>
  <c r="R255" i="62"/>
  <c r="Q255" i="62"/>
  <c r="P255" i="62"/>
  <c r="O255" i="62"/>
  <c r="M129" i="62"/>
  <c r="L129" i="62"/>
  <c r="K129" i="62"/>
  <c r="M128" i="62"/>
  <c r="M127" i="62"/>
  <c r="M126" i="62"/>
  <c r="M125" i="62"/>
  <c r="M124" i="62"/>
  <c r="M123" i="62"/>
  <c r="M122" i="62"/>
  <c r="M116" i="62"/>
  <c r="M115" i="62"/>
  <c r="M114" i="62"/>
  <c r="M113" i="62"/>
  <c r="M112" i="62"/>
  <c r="L128" i="62"/>
  <c r="K128" i="62"/>
  <c r="L127" i="62"/>
  <c r="K127" i="62"/>
  <c r="L126" i="62"/>
  <c r="K126" i="62"/>
  <c r="L125" i="62"/>
  <c r="K125" i="62"/>
  <c r="L124" i="62"/>
  <c r="K124" i="62"/>
  <c r="L123" i="62"/>
  <c r="K123" i="62"/>
  <c r="L122" i="62"/>
  <c r="K122" i="62"/>
  <c r="L116" i="62"/>
  <c r="K116" i="62"/>
  <c r="L115" i="62"/>
  <c r="K115" i="62"/>
  <c r="L114" i="62"/>
  <c r="K114" i="62"/>
  <c r="L113" i="62"/>
  <c r="K113" i="62"/>
  <c r="L112" i="62"/>
  <c r="K112" i="62"/>
  <c r="Q82" i="62"/>
  <c r="O82" i="62"/>
  <c r="Q81" i="62"/>
  <c r="O81" i="62"/>
  <c r="T108" i="91"/>
  <c r="U108" i="91" s="1"/>
  <c r="V108" i="91" s="1"/>
  <c r="W108" i="91" s="1"/>
  <c r="X108" i="91" s="1"/>
  <c r="Y108" i="91" s="1"/>
  <c r="Z108" i="91" s="1"/>
  <c r="L108" i="91"/>
  <c r="M108" i="91" s="1"/>
  <c r="N108" i="91" s="1"/>
  <c r="O108" i="91" s="1"/>
  <c r="P108" i="91" s="1"/>
  <c r="Q108" i="91" s="1"/>
  <c r="R108" i="91" s="1"/>
  <c r="L71" i="91"/>
  <c r="K72" i="91"/>
  <c r="L74" i="91"/>
  <c r="M74" i="91" s="1"/>
  <c r="N74" i="91" s="1"/>
  <c r="O74" i="91" s="1"/>
  <c r="P74" i="91" s="1"/>
  <c r="Q74" i="91" s="1"/>
  <c r="R74" i="91" s="1"/>
  <c r="G344" i="91"/>
  <c r="G343" i="91"/>
  <c r="G342" i="91"/>
  <c r="G329" i="91"/>
  <c r="X68" i="91"/>
  <c r="Y68" i="91"/>
  <c r="Z68" i="91"/>
  <c r="AA68" i="91"/>
  <c r="K68" i="91"/>
  <c r="L68" i="91"/>
  <c r="M68" i="91"/>
  <c r="N68" i="91"/>
  <c r="O68" i="91"/>
  <c r="P68" i="91"/>
  <c r="Q68" i="91"/>
  <c r="R68" i="91"/>
  <c r="S68" i="91"/>
  <c r="T68" i="91"/>
  <c r="U68" i="91"/>
  <c r="V68" i="91"/>
  <c r="W68" i="91"/>
  <c r="AB68" i="91"/>
  <c r="AC68" i="91"/>
  <c r="AD68" i="91"/>
  <c r="AE68" i="91"/>
  <c r="AF68" i="91"/>
  <c r="K5" i="91"/>
  <c r="L6" i="91"/>
  <c r="AW5" i="91"/>
  <c r="AV5" i="91"/>
  <c r="X67" i="91"/>
  <c r="Y67" i="91"/>
  <c r="Z67" i="91"/>
  <c r="AA67" i="91"/>
  <c r="K67" i="91"/>
  <c r="L67" i="91"/>
  <c r="M67" i="91"/>
  <c r="N67" i="91"/>
  <c r="O67" i="91"/>
  <c r="P67" i="91"/>
  <c r="Q67" i="91"/>
  <c r="R67" i="91"/>
  <c r="S67" i="91"/>
  <c r="T67" i="91"/>
  <c r="U67" i="91"/>
  <c r="V67" i="91"/>
  <c r="W67" i="91"/>
  <c r="AB67" i="91"/>
  <c r="AC67" i="91"/>
  <c r="AD67" i="91"/>
  <c r="AE67" i="91"/>
  <c r="AF67" i="91"/>
  <c r="X37" i="91"/>
  <c r="Y37" i="91"/>
  <c r="Z37" i="91"/>
  <c r="AA37" i="91"/>
  <c r="K37" i="91"/>
  <c r="L37" i="91"/>
  <c r="M37" i="91"/>
  <c r="N37" i="91"/>
  <c r="O37" i="91"/>
  <c r="P37" i="91"/>
  <c r="Q37" i="91"/>
  <c r="R37" i="91"/>
  <c r="S37" i="91"/>
  <c r="T37" i="91"/>
  <c r="U37" i="91"/>
  <c r="V37" i="91"/>
  <c r="W37" i="91"/>
  <c r="AB37" i="91"/>
  <c r="AC37" i="91"/>
  <c r="AD37" i="91"/>
  <c r="AE37" i="91"/>
  <c r="AF37" i="91"/>
  <c r="X11" i="91"/>
  <c r="Y11" i="91"/>
  <c r="Z11" i="91"/>
  <c r="AA11" i="91"/>
  <c r="K11" i="91"/>
  <c r="L11" i="91"/>
  <c r="M11" i="91"/>
  <c r="N11" i="91"/>
  <c r="O11" i="91"/>
  <c r="P11" i="91"/>
  <c r="Q11" i="91"/>
  <c r="R11" i="91"/>
  <c r="S11" i="91"/>
  <c r="T11" i="91"/>
  <c r="U11" i="91"/>
  <c r="V11" i="91"/>
  <c r="W11" i="91"/>
  <c r="AB11" i="91"/>
  <c r="AC11" i="91"/>
  <c r="AD11" i="91"/>
  <c r="AE11" i="91"/>
  <c r="AF11" i="91"/>
  <c r="X12" i="91"/>
  <c r="Y12" i="91"/>
  <c r="Z12" i="91"/>
  <c r="AA12" i="91"/>
  <c r="K12" i="91"/>
  <c r="L12" i="91"/>
  <c r="M12" i="91"/>
  <c r="N12" i="91"/>
  <c r="O12" i="91"/>
  <c r="P12" i="91"/>
  <c r="Q12" i="91"/>
  <c r="R12" i="91"/>
  <c r="S12" i="91"/>
  <c r="T12" i="91"/>
  <c r="U12" i="91"/>
  <c r="V12" i="91"/>
  <c r="W12" i="91"/>
  <c r="AB12" i="91"/>
  <c r="AC12" i="91"/>
  <c r="AD12" i="91"/>
  <c r="AE12" i="91"/>
  <c r="AF12" i="91"/>
  <c r="X13" i="91"/>
  <c r="Y13" i="91"/>
  <c r="Z13" i="91"/>
  <c r="AA13" i="91"/>
  <c r="K13" i="91"/>
  <c r="L13" i="91"/>
  <c r="M13" i="91"/>
  <c r="N13" i="91"/>
  <c r="O13" i="91"/>
  <c r="P13" i="91"/>
  <c r="Q13" i="91"/>
  <c r="R13" i="91"/>
  <c r="S13" i="91"/>
  <c r="T13" i="91"/>
  <c r="U13" i="91"/>
  <c r="V13" i="91"/>
  <c r="W13" i="91"/>
  <c r="AB13" i="91"/>
  <c r="AC13" i="91"/>
  <c r="AD13" i="91"/>
  <c r="AE13" i="91"/>
  <c r="AF13" i="91"/>
  <c r="X14" i="91"/>
  <c r="Y14" i="91"/>
  <c r="Z14" i="91"/>
  <c r="AA14" i="91"/>
  <c r="K14" i="91"/>
  <c r="L14" i="91"/>
  <c r="M14" i="91"/>
  <c r="N14" i="91"/>
  <c r="O14" i="91"/>
  <c r="P14" i="91"/>
  <c r="Q14" i="91"/>
  <c r="R14" i="91"/>
  <c r="S14" i="91"/>
  <c r="T14" i="91"/>
  <c r="U14" i="91"/>
  <c r="V14" i="91"/>
  <c r="W14" i="91"/>
  <c r="AB14" i="91"/>
  <c r="AC14" i="91"/>
  <c r="AD14" i="91"/>
  <c r="AE14" i="91"/>
  <c r="AF14" i="91"/>
  <c r="X15" i="91"/>
  <c r="Y15" i="91"/>
  <c r="Z15" i="91"/>
  <c r="AA15" i="91"/>
  <c r="K15" i="91"/>
  <c r="L15" i="91"/>
  <c r="M15" i="91"/>
  <c r="N15" i="91"/>
  <c r="O15" i="91"/>
  <c r="P15" i="91"/>
  <c r="Q15" i="91"/>
  <c r="R15" i="91"/>
  <c r="S15" i="91"/>
  <c r="T15" i="91"/>
  <c r="U15" i="91"/>
  <c r="V15" i="91"/>
  <c r="W15" i="91"/>
  <c r="AB15" i="91"/>
  <c r="AC15" i="91"/>
  <c r="AD15" i="91"/>
  <c r="AE15" i="91"/>
  <c r="AF15" i="91"/>
  <c r="X16" i="91"/>
  <c r="Y16" i="91"/>
  <c r="Z16" i="91"/>
  <c r="AA16" i="91"/>
  <c r="K16" i="91"/>
  <c r="L16" i="91"/>
  <c r="M16" i="91"/>
  <c r="N16" i="91"/>
  <c r="O16" i="91"/>
  <c r="P16" i="91"/>
  <c r="Q16" i="91"/>
  <c r="R16" i="91"/>
  <c r="S16" i="91"/>
  <c r="T16" i="91"/>
  <c r="U16" i="91"/>
  <c r="V16" i="91"/>
  <c r="W16" i="91"/>
  <c r="AB16" i="91"/>
  <c r="AC16" i="91"/>
  <c r="AD16" i="91"/>
  <c r="AE16" i="91"/>
  <c r="AF16" i="91"/>
  <c r="X17" i="91"/>
  <c r="Y17" i="91"/>
  <c r="Z17" i="91"/>
  <c r="AA17" i="91"/>
  <c r="K17" i="91"/>
  <c r="L17" i="91"/>
  <c r="M17" i="91"/>
  <c r="N17" i="91"/>
  <c r="O17" i="91"/>
  <c r="P17" i="91"/>
  <c r="Q17" i="91"/>
  <c r="R17" i="91"/>
  <c r="S17" i="91"/>
  <c r="T17" i="91"/>
  <c r="U17" i="91"/>
  <c r="V17" i="91"/>
  <c r="W17" i="91"/>
  <c r="AB17" i="91"/>
  <c r="AC17" i="91"/>
  <c r="AD17" i="91"/>
  <c r="AE17" i="91"/>
  <c r="AF17" i="91"/>
  <c r="X18" i="91"/>
  <c r="Y18" i="91"/>
  <c r="Z18" i="91"/>
  <c r="AA18" i="91"/>
  <c r="K18" i="91"/>
  <c r="L18" i="91"/>
  <c r="M18" i="91"/>
  <c r="N18" i="91"/>
  <c r="O18" i="91"/>
  <c r="P18" i="91"/>
  <c r="Q18" i="91"/>
  <c r="R18" i="91"/>
  <c r="S18" i="91"/>
  <c r="T18" i="91"/>
  <c r="U18" i="91"/>
  <c r="V18" i="91"/>
  <c r="W18" i="91"/>
  <c r="AB18" i="91"/>
  <c r="AC18" i="91"/>
  <c r="AD18" i="91"/>
  <c r="AE18" i="91"/>
  <c r="AF18" i="91"/>
  <c r="X19" i="91"/>
  <c r="Y19" i="91"/>
  <c r="Z19" i="91"/>
  <c r="AA19" i="91"/>
  <c r="K19" i="91"/>
  <c r="L19" i="91"/>
  <c r="M19" i="91"/>
  <c r="N19" i="91"/>
  <c r="O19" i="91"/>
  <c r="P19" i="91"/>
  <c r="Q19" i="91"/>
  <c r="R19" i="91"/>
  <c r="S19" i="91"/>
  <c r="T19" i="91"/>
  <c r="U19" i="91"/>
  <c r="V19" i="91"/>
  <c r="W19" i="91"/>
  <c r="AB19" i="91"/>
  <c r="AC19" i="91"/>
  <c r="AD19" i="91"/>
  <c r="AE19" i="91"/>
  <c r="AF19" i="91"/>
  <c r="X20" i="91"/>
  <c r="Y20" i="91"/>
  <c r="Z20" i="91"/>
  <c r="AA20" i="91"/>
  <c r="K20" i="91"/>
  <c r="L20" i="91"/>
  <c r="M20" i="91"/>
  <c r="N20" i="91"/>
  <c r="O20" i="91"/>
  <c r="P20" i="91"/>
  <c r="Q20" i="91"/>
  <c r="R20" i="91"/>
  <c r="S20" i="91"/>
  <c r="T20" i="91"/>
  <c r="U20" i="91"/>
  <c r="V20" i="91"/>
  <c r="W20" i="91"/>
  <c r="AB20" i="91"/>
  <c r="AC20" i="91"/>
  <c r="AD20" i="91"/>
  <c r="AE20" i="91"/>
  <c r="AF20" i="91"/>
  <c r="X21" i="91"/>
  <c r="Y21" i="91"/>
  <c r="Z21" i="91"/>
  <c r="AA21" i="91"/>
  <c r="K21" i="91"/>
  <c r="L21" i="91"/>
  <c r="M21" i="91"/>
  <c r="N21" i="91"/>
  <c r="O21" i="91"/>
  <c r="P21" i="91"/>
  <c r="Q21" i="91"/>
  <c r="R21" i="91"/>
  <c r="S21" i="91"/>
  <c r="T21" i="91"/>
  <c r="U21" i="91"/>
  <c r="V21" i="91"/>
  <c r="W21" i="91"/>
  <c r="AB21" i="91"/>
  <c r="AC21" i="91"/>
  <c r="AD21" i="91"/>
  <c r="AE21" i="91"/>
  <c r="AF21" i="91"/>
  <c r="X22" i="91"/>
  <c r="Y22" i="91"/>
  <c r="Z22" i="91"/>
  <c r="AA22" i="91"/>
  <c r="K22" i="91"/>
  <c r="L22" i="91"/>
  <c r="M22" i="91"/>
  <c r="N22" i="91"/>
  <c r="O22" i="91"/>
  <c r="P22" i="91"/>
  <c r="Q22" i="91"/>
  <c r="R22" i="91"/>
  <c r="S22" i="91"/>
  <c r="T22" i="91"/>
  <c r="U22" i="91"/>
  <c r="V22" i="91"/>
  <c r="W22" i="91"/>
  <c r="AB22" i="91"/>
  <c r="AC22" i="91"/>
  <c r="AD22" i="91"/>
  <c r="AE22" i="91"/>
  <c r="AF22" i="91"/>
  <c r="X23" i="91"/>
  <c r="Y23" i="91"/>
  <c r="Z23" i="91"/>
  <c r="AA23" i="91"/>
  <c r="K23" i="91"/>
  <c r="L23" i="91"/>
  <c r="M23" i="91"/>
  <c r="N23" i="91"/>
  <c r="O23" i="91"/>
  <c r="P23" i="91"/>
  <c r="Q23" i="91"/>
  <c r="R23" i="91"/>
  <c r="S23" i="91"/>
  <c r="T23" i="91"/>
  <c r="U23" i="91"/>
  <c r="V23" i="91"/>
  <c r="W23" i="91"/>
  <c r="AB23" i="91"/>
  <c r="AC23" i="91"/>
  <c r="AD23" i="91"/>
  <c r="AE23" i="91"/>
  <c r="AF23" i="91"/>
  <c r="X24" i="91"/>
  <c r="Y24" i="91"/>
  <c r="Z24" i="91"/>
  <c r="AA24" i="91"/>
  <c r="K24" i="91"/>
  <c r="L24" i="91"/>
  <c r="M24" i="91"/>
  <c r="N24" i="91"/>
  <c r="O24" i="91"/>
  <c r="P24" i="91"/>
  <c r="Q24" i="91"/>
  <c r="R24" i="91"/>
  <c r="S24" i="91"/>
  <c r="T24" i="91"/>
  <c r="U24" i="91"/>
  <c r="V24" i="91"/>
  <c r="W24" i="91"/>
  <c r="AB24" i="91"/>
  <c r="AC24" i="91"/>
  <c r="AD24" i="91"/>
  <c r="AE24" i="91"/>
  <c r="AF24" i="91"/>
  <c r="X25" i="91"/>
  <c r="Y25" i="91"/>
  <c r="Z25" i="91"/>
  <c r="AA25" i="91"/>
  <c r="K25" i="91"/>
  <c r="L25" i="91"/>
  <c r="M25" i="91"/>
  <c r="N25" i="91"/>
  <c r="O25" i="91"/>
  <c r="P25" i="91"/>
  <c r="Q25" i="91"/>
  <c r="R25" i="91"/>
  <c r="S25" i="91"/>
  <c r="T25" i="91"/>
  <c r="U25" i="91"/>
  <c r="V25" i="91"/>
  <c r="W25" i="91"/>
  <c r="AB25" i="91"/>
  <c r="AC25" i="91"/>
  <c r="AD25" i="91"/>
  <c r="AE25" i="91"/>
  <c r="AF25" i="91"/>
  <c r="X26" i="91"/>
  <c r="Y26" i="91"/>
  <c r="Z26" i="91"/>
  <c r="AA26" i="91"/>
  <c r="K26" i="91"/>
  <c r="L26" i="91"/>
  <c r="M26" i="91"/>
  <c r="N26" i="91"/>
  <c r="O26" i="91"/>
  <c r="P26" i="91"/>
  <c r="Q26" i="91"/>
  <c r="R26" i="91"/>
  <c r="S26" i="91"/>
  <c r="T26" i="91"/>
  <c r="U26" i="91"/>
  <c r="V26" i="91"/>
  <c r="W26" i="91"/>
  <c r="AB26" i="91"/>
  <c r="AC26" i="91"/>
  <c r="AD26" i="91"/>
  <c r="AE26" i="91"/>
  <c r="AF26" i="91"/>
  <c r="X27" i="91"/>
  <c r="Y27" i="91"/>
  <c r="Z27" i="91"/>
  <c r="AA27" i="91"/>
  <c r="K27" i="91"/>
  <c r="L27" i="91"/>
  <c r="M27" i="91"/>
  <c r="N27" i="91"/>
  <c r="O27" i="91"/>
  <c r="P27" i="91"/>
  <c r="Q27" i="91"/>
  <c r="R27" i="91"/>
  <c r="S27" i="91"/>
  <c r="T27" i="91"/>
  <c r="U27" i="91"/>
  <c r="V27" i="91"/>
  <c r="W27" i="91"/>
  <c r="AB27" i="91"/>
  <c r="AC27" i="91"/>
  <c r="AD27" i="91"/>
  <c r="AE27" i="91"/>
  <c r="AF27" i="91"/>
  <c r="X28" i="91"/>
  <c r="Y28" i="91"/>
  <c r="Z28" i="91"/>
  <c r="AA28" i="91"/>
  <c r="K28" i="91"/>
  <c r="L28" i="91"/>
  <c r="M28" i="91"/>
  <c r="N28" i="91"/>
  <c r="O28" i="91"/>
  <c r="P28" i="91"/>
  <c r="Q28" i="91"/>
  <c r="R28" i="91"/>
  <c r="S28" i="91"/>
  <c r="T28" i="91"/>
  <c r="U28" i="91"/>
  <c r="V28" i="91"/>
  <c r="W28" i="91"/>
  <c r="AB28" i="91"/>
  <c r="AC28" i="91"/>
  <c r="AD28" i="91"/>
  <c r="AE28" i="91"/>
  <c r="AF28" i="91"/>
  <c r="X29" i="91"/>
  <c r="Y29" i="91"/>
  <c r="Z29" i="91"/>
  <c r="AA29" i="91"/>
  <c r="K29" i="91"/>
  <c r="L29" i="91"/>
  <c r="M29" i="91"/>
  <c r="N29" i="91"/>
  <c r="O29" i="91"/>
  <c r="P29" i="91"/>
  <c r="Q29" i="91"/>
  <c r="R29" i="91"/>
  <c r="S29" i="91"/>
  <c r="T29" i="91"/>
  <c r="U29" i="91"/>
  <c r="V29" i="91"/>
  <c r="W29" i="91"/>
  <c r="AB29" i="91"/>
  <c r="AC29" i="91"/>
  <c r="AD29" i="91"/>
  <c r="AE29" i="91"/>
  <c r="AF29" i="91"/>
  <c r="X30" i="91"/>
  <c r="Y30" i="91"/>
  <c r="Z30" i="91"/>
  <c r="AA30" i="91"/>
  <c r="K30" i="91"/>
  <c r="L30" i="91"/>
  <c r="M30" i="91"/>
  <c r="N30" i="91"/>
  <c r="O30" i="91"/>
  <c r="P30" i="91"/>
  <c r="Q30" i="91"/>
  <c r="R30" i="91"/>
  <c r="S30" i="91"/>
  <c r="T30" i="91"/>
  <c r="U30" i="91"/>
  <c r="V30" i="91"/>
  <c r="W30" i="91"/>
  <c r="AB30" i="91"/>
  <c r="AC30" i="91"/>
  <c r="AD30" i="91"/>
  <c r="AE30" i="91"/>
  <c r="AF30" i="91"/>
  <c r="X31" i="91"/>
  <c r="Y31" i="91"/>
  <c r="Z31" i="91"/>
  <c r="AA31" i="91"/>
  <c r="K31" i="91"/>
  <c r="L31" i="91"/>
  <c r="M31" i="91"/>
  <c r="N31" i="91"/>
  <c r="O31" i="91"/>
  <c r="P31" i="91"/>
  <c r="Q31" i="91"/>
  <c r="R31" i="91"/>
  <c r="S31" i="91"/>
  <c r="T31" i="91"/>
  <c r="U31" i="91"/>
  <c r="V31" i="91"/>
  <c r="W31" i="91"/>
  <c r="AB31" i="91"/>
  <c r="AC31" i="91"/>
  <c r="AD31" i="91"/>
  <c r="AE31" i="91"/>
  <c r="AF31" i="91"/>
  <c r="X32" i="91"/>
  <c r="Y32" i="91"/>
  <c r="Z32" i="91"/>
  <c r="AA32" i="91"/>
  <c r="K32" i="91"/>
  <c r="L32" i="91"/>
  <c r="M32" i="91"/>
  <c r="N32" i="91"/>
  <c r="O32" i="91"/>
  <c r="P32" i="91"/>
  <c r="Q32" i="91"/>
  <c r="R32" i="91"/>
  <c r="S32" i="91"/>
  <c r="T32" i="91"/>
  <c r="U32" i="91"/>
  <c r="V32" i="91"/>
  <c r="W32" i="91"/>
  <c r="AB32" i="91"/>
  <c r="AC32" i="91"/>
  <c r="AD32" i="91"/>
  <c r="AE32" i="91"/>
  <c r="AF32" i="91"/>
  <c r="X33" i="91"/>
  <c r="Y33" i="91"/>
  <c r="Z33" i="91"/>
  <c r="AA33" i="91"/>
  <c r="K33" i="91"/>
  <c r="L33" i="91"/>
  <c r="M33" i="91"/>
  <c r="N33" i="91"/>
  <c r="O33" i="91"/>
  <c r="P33" i="91"/>
  <c r="Q33" i="91"/>
  <c r="R33" i="91"/>
  <c r="S33" i="91"/>
  <c r="T33" i="91"/>
  <c r="U33" i="91"/>
  <c r="V33" i="91"/>
  <c r="W33" i="91"/>
  <c r="AB33" i="91"/>
  <c r="AC33" i="91"/>
  <c r="AD33" i="91"/>
  <c r="AE33" i="91"/>
  <c r="AF33" i="91"/>
  <c r="X34" i="91"/>
  <c r="Y34" i="91"/>
  <c r="Z34" i="91"/>
  <c r="AA34" i="91"/>
  <c r="K34" i="91"/>
  <c r="L34" i="91"/>
  <c r="M34" i="91"/>
  <c r="N34" i="91"/>
  <c r="O34" i="91"/>
  <c r="P34" i="91"/>
  <c r="Q34" i="91"/>
  <c r="R34" i="91"/>
  <c r="S34" i="91"/>
  <c r="T34" i="91"/>
  <c r="U34" i="91"/>
  <c r="V34" i="91"/>
  <c r="W34" i="91"/>
  <c r="AB34" i="91"/>
  <c r="AC34" i="91"/>
  <c r="AD34" i="91"/>
  <c r="AE34" i="91"/>
  <c r="AF34" i="91"/>
  <c r="X35" i="91"/>
  <c r="Y35" i="91"/>
  <c r="Z35" i="91"/>
  <c r="AA35" i="91"/>
  <c r="K35" i="91"/>
  <c r="L35" i="91"/>
  <c r="M35" i="91"/>
  <c r="N35" i="91"/>
  <c r="O35" i="91"/>
  <c r="P35" i="91"/>
  <c r="Q35" i="91"/>
  <c r="R35" i="91"/>
  <c r="S35" i="91"/>
  <c r="T35" i="91"/>
  <c r="U35" i="91"/>
  <c r="V35" i="91"/>
  <c r="W35" i="91"/>
  <c r="AB35" i="91"/>
  <c r="AC35" i="91"/>
  <c r="AD35" i="91"/>
  <c r="AE35" i="91"/>
  <c r="AF35" i="91"/>
  <c r="X36" i="91"/>
  <c r="Y36" i="91"/>
  <c r="Z36" i="91"/>
  <c r="AA36" i="91"/>
  <c r="K36" i="91"/>
  <c r="L36" i="91"/>
  <c r="M36" i="91"/>
  <c r="N36" i="91"/>
  <c r="O36" i="91"/>
  <c r="P36" i="91"/>
  <c r="Q36" i="91"/>
  <c r="R36" i="91"/>
  <c r="S36" i="91"/>
  <c r="T36" i="91"/>
  <c r="U36" i="91"/>
  <c r="V36" i="91"/>
  <c r="W36" i="91"/>
  <c r="AB36" i="91"/>
  <c r="AC36" i="91"/>
  <c r="AD36" i="91"/>
  <c r="AE36" i="91"/>
  <c r="AF36" i="91"/>
  <c r="AF321" i="91"/>
  <c r="AF322" i="91" s="1"/>
  <c r="AE321" i="91"/>
  <c r="AE322" i="91" s="1"/>
  <c r="AD321" i="91"/>
  <c r="AD322" i="91" s="1"/>
  <c r="AC321" i="91"/>
  <c r="AC322" i="91" s="1"/>
  <c r="AB321" i="91"/>
  <c r="AB322" i="91" s="1"/>
  <c r="AA321" i="91"/>
  <c r="AA322" i="91" s="1"/>
  <c r="Z321" i="91"/>
  <c r="Z322" i="91" s="1"/>
  <c r="Y321" i="91"/>
  <c r="Y322" i="91" s="1"/>
  <c r="X321" i="91"/>
  <c r="X322" i="91" s="1"/>
  <c r="W321" i="91"/>
  <c r="W322" i="91" s="1"/>
  <c r="V321" i="91"/>
  <c r="V322" i="91" s="1"/>
  <c r="U321" i="91"/>
  <c r="U322" i="91" s="1"/>
  <c r="T321" i="91"/>
  <c r="T322" i="91" s="1"/>
  <c r="S321" i="91"/>
  <c r="S322" i="91" s="1"/>
  <c r="R321" i="91"/>
  <c r="R322" i="91" s="1"/>
  <c r="Q321" i="91"/>
  <c r="Q322" i="91" s="1"/>
  <c r="P321" i="91"/>
  <c r="P322" i="91" s="1"/>
  <c r="O321" i="91"/>
  <c r="O322" i="91" s="1"/>
  <c r="N321" i="91"/>
  <c r="N322" i="91" s="1"/>
  <c r="M321" i="91"/>
  <c r="M322" i="91" s="1"/>
  <c r="L321" i="91"/>
  <c r="L322" i="91" s="1"/>
  <c r="K321" i="91"/>
  <c r="K322" i="91" s="1"/>
  <c r="AO198" i="91"/>
  <c r="AF197" i="91"/>
  <c r="AF198" i="91" s="1"/>
  <c r="AE197" i="91"/>
  <c r="AE198" i="91" s="1"/>
  <c r="AD197" i="91"/>
  <c r="AD198" i="91" s="1"/>
  <c r="AC197" i="91"/>
  <c r="AC198" i="91" s="1"/>
  <c r="AB197" i="91"/>
  <c r="AB198" i="91" s="1"/>
  <c r="AA197" i="91"/>
  <c r="AA198" i="91" s="1"/>
  <c r="Z197" i="91"/>
  <c r="Z198" i="91" s="1"/>
  <c r="Y197" i="91"/>
  <c r="Y198" i="91" s="1"/>
  <c r="X197" i="91"/>
  <c r="X198" i="91" s="1"/>
  <c r="W197" i="91"/>
  <c r="W198" i="91" s="1"/>
  <c r="V197" i="91"/>
  <c r="V198" i="91" s="1"/>
  <c r="U197" i="91"/>
  <c r="U198" i="91" s="1"/>
  <c r="T197" i="91"/>
  <c r="T198" i="91" s="1"/>
  <c r="S197" i="91"/>
  <c r="S198" i="91" s="1"/>
  <c r="R197" i="91"/>
  <c r="R198" i="91" s="1"/>
  <c r="Q197" i="91"/>
  <c r="Q198" i="91" s="1"/>
  <c r="P197" i="91"/>
  <c r="P198" i="91" s="1"/>
  <c r="O197" i="91"/>
  <c r="O198" i="91" s="1"/>
  <c r="N197" i="91"/>
  <c r="N198" i="91" s="1"/>
  <c r="M197" i="91"/>
  <c r="M198" i="91" s="1"/>
  <c r="L197" i="91"/>
  <c r="L198" i="91" s="1"/>
  <c r="K197" i="91"/>
  <c r="K198" i="91" s="1"/>
  <c r="T74" i="91"/>
  <c r="U74" i="91" s="1"/>
  <c r="V74" i="91" s="1"/>
  <c r="W74" i="91" s="1"/>
  <c r="X74" i="91" s="1"/>
  <c r="Y74" i="91" s="1"/>
  <c r="Z74" i="91" s="1"/>
  <c r="F340" i="91"/>
  <c r="K340" i="91" s="1"/>
  <c r="G341" i="91"/>
  <c r="G340" i="91"/>
  <c r="G339" i="91"/>
  <c r="G338" i="91"/>
  <c r="G337" i="91"/>
  <c r="G336" i="91"/>
  <c r="G335" i="91"/>
  <c r="G334" i="91"/>
  <c r="G333" i="91"/>
  <c r="G332" i="91"/>
  <c r="G331" i="91"/>
  <c r="G330" i="91"/>
  <c r="G328" i="91"/>
  <c r="G327" i="91"/>
  <c r="G139" i="91"/>
  <c r="G263" i="91" s="1"/>
  <c r="F139" i="91"/>
  <c r="G165" i="91"/>
  <c r="G289" i="91" s="1"/>
  <c r="F165" i="91"/>
  <c r="F289" i="91" s="1"/>
  <c r="G164" i="91"/>
  <c r="G288" i="91" s="1"/>
  <c r="F164" i="91"/>
  <c r="F288" i="91" s="1"/>
  <c r="G163" i="91"/>
  <c r="G287" i="91" s="1"/>
  <c r="F163" i="91"/>
  <c r="F287" i="91" s="1"/>
  <c r="G162" i="91"/>
  <c r="G286" i="91" s="1"/>
  <c r="F162" i="91"/>
  <c r="F286" i="91" s="1"/>
  <c r="G161" i="91"/>
  <c r="G285" i="91" s="1"/>
  <c r="F161" i="91"/>
  <c r="F285" i="91" s="1"/>
  <c r="G160" i="91"/>
  <c r="G284" i="91" s="1"/>
  <c r="F160" i="91"/>
  <c r="F284" i="91" s="1"/>
  <c r="G159" i="91"/>
  <c r="G283" i="91" s="1"/>
  <c r="F159" i="91"/>
  <c r="F283" i="91" s="1"/>
  <c r="G158" i="91"/>
  <c r="G282" i="91" s="1"/>
  <c r="F158" i="91"/>
  <c r="F282" i="91" s="1"/>
  <c r="G157" i="91"/>
  <c r="G281" i="91" s="1"/>
  <c r="F157" i="91"/>
  <c r="F281" i="91" s="1"/>
  <c r="G156" i="91"/>
  <c r="G280" i="91" s="1"/>
  <c r="F156" i="91"/>
  <c r="F280" i="91" s="1"/>
  <c r="G155" i="91"/>
  <c r="G279" i="91" s="1"/>
  <c r="F155" i="91"/>
  <c r="F279" i="91" s="1"/>
  <c r="G154" i="91"/>
  <c r="G278" i="91" s="1"/>
  <c r="F154" i="91"/>
  <c r="F278" i="91" s="1"/>
  <c r="G153" i="91"/>
  <c r="G277" i="91" s="1"/>
  <c r="F153" i="91"/>
  <c r="F277" i="91" s="1"/>
  <c r="G152" i="91"/>
  <c r="G276" i="91" s="1"/>
  <c r="F152" i="91"/>
  <c r="F276" i="91" s="1"/>
  <c r="G151" i="91"/>
  <c r="G275" i="91" s="1"/>
  <c r="F151" i="91"/>
  <c r="F275" i="91" s="1"/>
  <c r="G150" i="91"/>
  <c r="G274" i="91" s="1"/>
  <c r="F150" i="91"/>
  <c r="F274" i="91" s="1"/>
  <c r="G149" i="91"/>
  <c r="G273" i="91" s="1"/>
  <c r="F149" i="91"/>
  <c r="F273" i="91" s="1"/>
  <c r="G148" i="91"/>
  <c r="G272" i="91" s="1"/>
  <c r="F148" i="91"/>
  <c r="F272" i="91" s="1"/>
  <c r="G147" i="91"/>
  <c r="G271" i="91" s="1"/>
  <c r="F147" i="91"/>
  <c r="F271" i="91" s="1"/>
  <c r="G146" i="91"/>
  <c r="G270" i="91" s="1"/>
  <c r="F146" i="91"/>
  <c r="F270" i="91" s="1"/>
  <c r="G145" i="91"/>
  <c r="G269" i="91" s="1"/>
  <c r="F145" i="91"/>
  <c r="F269" i="91" s="1"/>
  <c r="G144" i="91"/>
  <c r="G268" i="91" s="1"/>
  <c r="F144" i="91"/>
  <c r="F268" i="91" s="1"/>
  <c r="G143" i="91"/>
  <c r="G267" i="91" s="1"/>
  <c r="F143" i="91"/>
  <c r="F267" i="91" s="1"/>
  <c r="G142" i="91"/>
  <c r="G266" i="91" s="1"/>
  <c r="F142" i="91"/>
  <c r="F266" i="91" s="1"/>
  <c r="G141" i="91"/>
  <c r="G265" i="91" s="1"/>
  <c r="F141" i="91"/>
  <c r="F265" i="91" s="1"/>
  <c r="G140" i="91"/>
  <c r="G264" i="91" s="1"/>
  <c r="F140" i="91"/>
  <c r="F264" i="91" s="1"/>
  <c r="B2" i="91"/>
  <c r="B1" i="91"/>
  <c r="BO62" i="30"/>
  <c r="BN62" i="30"/>
  <c r="BM62" i="30"/>
  <c r="BL62" i="30"/>
  <c r="BK62" i="30"/>
  <c r="BJ62" i="30"/>
  <c r="BI62" i="30"/>
  <c r="BH62" i="30"/>
  <c r="BG62" i="30"/>
  <c r="BF62" i="30"/>
  <c r="BE62" i="30"/>
  <c r="BO61" i="30"/>
  <c r="BN61" i="30"/>
  <c r="BM61" i="30"/>
  <c r="BL61" i="30"/>
  <c r="BK61" i="30"/>
  <c r="BJ61" i="30"/>
  <c r="BI61" i="30"/>
  <c r="BH61" i="30"/>
  <c r="BG61" i="30"/>
  <c r="BF61" i="30"/>
  <c r="BE61" i="30"/>
  <c r="BO60" i="30"/>
  <c r="BN60" i="30"/>
  <c r="BM60" i="30"/>
  <c r="BL60" i="30"/>
  <c r="BK60" i="30"/>
  <c r="BJ60" i="30"/>
  <c r="BI60" i="30"/>
  <c r="BH60" i="30"/>
  <c r="BG60" i="30"/>
  <c r="BF60" i="30"/>
  <c r="BE60" i="30"/>
  <c r="BO59" i="30"/>
  <c r="BN59" i="30"/>
  <c r="BM59" i="30"/>
  <c r="BL59" i="30"/>
  <c r="BK59" i="30"/>
  <c r="BJ59" i="30"/>
  <c r="BI59" i="30"/>
  <c r="BH59" i="30"/>
  <c r="BG59" i="30"/>
  <c r="BF59" i="30"/>
  <c r="BE59" i="30"/>
  <c r="BO58" i="30"/>
  <c r="BN58" i="30"/>
  <c r="BM58" i="30"/>
  <c r="BL58" i="30"/>
  <c r="BK58" i="30"/>
  <c r="BJ58" i="30"/>
  <c r="BI58" i="30"/>
  <c r="BH58" i="30"/>
  <c r="BG58" i="30"/>
  <c r="BF58" i="30"/>
  <c r="BE58" i="30"/>
  <c r="BO57" i="30"/>
  <c r="BN57" i="30"/>
  <c r="BM57" i="30"/>
  <c r="BL57" i="30"/>
  <c r="BK57" i="30"/>
  <c r="BJ57" i="30"/>
  <c r="BI57" i="30"/>
  <c r="BH57" i="30"/>
  <c r="BG57" i="30"/>
  <c r="BF57" i="30"/>
  <c r="BE57" i="30"/>
  <c r="BO56" i="30"/>
  <c r="BN56" i="30"/>
  <c r="BM56" i="30"/>
  <c r="BL56" i="30"/>
  <c r="BK56" i="30"/>
  <c r="BJ56" i="30"/>
  <c r="BI56" i="30"/>
  <c r="BH56" i="30"/>
  <c r="BG56" i="30"/>
  <c r="BF56" i="30"/>
  <c r="BE56" i="30"/>
  <c r="BO55" i="30"/>
  <c r="BN55" i="30"/>
  <c r="BM55" i="30"/>
  <c r="BL55" i="30"/>
  <c r="BK55" i="30"/>
  <c r="BJ55" i="30"/>
  <c r="BI55" i="30"/>
  <c r="BH55" i="30"/>
  <c r="BG55" i="30"/>
  <c r="BF55" i="30"/>
  <c r="BE55" i="30"/>
  <c r="BO54" i="30"/>
  <c r="BN54" i="30"/>
  <c r="BM54" i="30"/>
  <c r="BL54" i="30"/>
  <c r="BK54" i="30"/>
  <c r="BJ54" i="30"/>
  <c r="BI54" i="30"/>
  <c r="BH54" i="30"/>
  <c r="BG54" i="30"/>
  <c r="BF54" i="30"/>
  <c r="BE54" i="30"/>
  <c r="BO53" i="30"/>
  <c r="BN53" i="30"/>
  <c r="BM53" i="30"/>
  <c r="BL53" i="30"/>
  <c r="BK53" i="30"/>
  <c r="BJ53" i="30"/>
  <c r="BI53" i="30"/>
  <c r="BH53" i="30"/>
  <c r="BG53" i="30"/>
  <c r="BF53" i="30"/>
  <c r="BE53" i="30"/>
  <c r="BO52" i="30"/>
  <c r="BN52" i="30"/>
  <c r="BM52" i="30"/>
  <c r="BL52" i="30"/>
  <c r="BK52" i="30"/>
  <c r="BJ52" i="30"/>
  <c r="BI52" i="30"/>
  <c r="BH52" i="30"/>
  <c r="BG52" i="30"/>
  <c r="BF52" i="30"/>
  <c r="BE52" i="30"/>
  <c r="BO51" i="30"/>
  <c r="BN51" i="30"/>
  <c r="BM51" i="30"/>
  <c r="BL51" i="30"/>
  <c r="BK51" i="30"/>
  <c r="BJ51" i="30"/>
  <c r="BI51" i="30"/>
  <c r="BH51" i="30"/>
  <c r="BG51" i="30"/>
  <c r="BF51" i="30"/>
  <c r="BE51" i="30"/>
  <c r="BO50" i="30"/>
  <c r="BN50" i="30"/>
  <c r="BM50" i="30"/>
  <c r="BL50" i="30"/>
  <c r="BK50" i="30"/>
  <c r="BJ50" i="30"/>
  <c r="BI50" i="30"/>
  <c r="BH50" i="30"/>
  <c r="BG50" i="30"/>
  <c r="BF50" i="30"/>
  <c r="BE50" i="30"/>
  <c r="BO49" i="30"/>
  <c r="BN49" i="30"/>
  <c r="BM49" i="30"/>
  <c r="BL49" i="30"/>
  <c r="BK49" i="30"/>
  <c r="BJ49" i="30"/>
  <c r="BI49" i="30"/>
  <c r="BH49" i="30"/>
  <c r="BG49" i="30"/>
  <c r="BF49" i="30"/>
  <c r="BE49" i="30"/>
  <c r="BO48" i="30"/>
  <c r="BN48" i="30"/>
  <c r="BM48" i="30"/>
  <c r="BL48" i="30"/>
  <c r="BK48" i="30"/>
  <c r="BJ48" i="30"/>
  <c r="BI48" i="30"/>
  <c r="BH48" i="30"/>
  <c r="BG48" i="30"/>
  <c r="BF48" i="30"/>
  <c r="BE48" i="30"/>
  <c r="BO47" i="30"/>
  <c r="BN47" i="30"/>
  <c r="BM47" i="30"/>
  <c r="BL47" i="30"/>
  <c r="BK47" i="30"/>
  <c r="BJ47" i="30"/>
  <c r="BI47" i="30"/>
  <c r="BH47" i="30"/>
  <c r="BG47" i="30"/>
  <c r="BF47" i="30"/>
  <c r="BE47" i="30"/>
  <c r="BO46" i="30"/>
  <c r="BN46" i="30"/>
  <c r="BM46" i="30"/>
  <c r="BL46" i="30"/>
  <c r="BK46" i="30"/>
  <c r="BJ46" i="30"/>
  <c r="BI46" i="30"/>
  <c r="BH46" i="30"/>
  <c r="BG46" i="30"/>
  <c r="BF46" i="30"/>
  <c r="BE46" i="30"/>
  <c r="BO45" i="30"/>
  <c r="BN45" i="30"/>
  <c r="BM45" i="30"/>
  <c r="BL45" i="30"/>
  <c r="BK45" i="30"/>
  <c r="BJ45" i="30"/>
  <c r="BI45" i="30"/>
  <c r="BH45" i="30"/>
  <c r="BG45" i="30"/>
  <c r="BF45" i="30"/>
  <c r="BE45" i="30"/>
  <c r="BO44" i="30"/>
  <c r="BN44" i="30"/>
  <c r="BM44" i="30"/>
  <c r="BL44" i="30"/>
  <c r="BK44" i="30"/>
  <c r="BJ44" i="30"/>
  <c r="BI44" i="30"/>
  <c r="BH44" i="30"/>
  <c r="BG44" i="30"/>
  <c r="BF44" i="30"/>
  <c r="BE44" i="30"/>
  <c r="BO43" i="30"/>
  <c r="BN43" i="30"/>
  <c r="BM43" i="30"/>
  <c r="BL43" i="30"/>
  <c r="BK43" i="30"/>
  <c r="BJ43" i="30"/>
  <c r="BI43" i="30"/>
  <c r="BH43" i="30"/>
  <c r="BG43" i="30"/>
  <c r="BF43" i="30"/>
  <c r="BE43" i="30"/>
  <c r="BO42" i="30"/>
  <c r="BN42" i="30"/>
  <c r="BM42" i="30"/>
  <c r="BL42" i="30"/>
  <c r="BK42" i="30"/>
  <c r="BJ42" i="30"/>
  <c r="BI42" i="30"/>
  <c r="BH42" i="30"/>
  <c r="BG42" i="30"/>
  <c r="BF42" i="30"/>
  <c r="BE42" i="30"/>
  <c r="BO41" i="30"/>
  <c r="BN41" i="30"/>
  <c r="BM41" i="30"/>
  <c r="BL41" i="30"/>
  <c r="BK41" i="30"/>
  <c r="BJ41" i="30"/>
  <c r="BI41" i="30"/>
  <c r="BH41" i="30"/>
  <c r="BG41" i="30"/>
  <c r="BF41" i="30"/>
  <c r="BE41" i="30"/>
  <c r="BO40" i="30"/>
  <c r="BN40" i="30"/>
  <c r="BM40" i="30"/>
  <c r="BL40" i="30"/>
  <c r="BK40" i="30"/>
  <c r="BJ40" i="30"/>
  <c r="BI40" i="30"/>
  <c r="BH40" i="30"/>
  <c r="BG40" i="30"/>
  <c r="BF40" i="30"/>
  <c r="BE40" i="30"/>
  <c r="BO39" i="30"/>
  <c r="BN39" i="30"/>
  <c r="BM39" i="30"/>
  <c r="BL39" i="30"/>
  <c r="BK39" i="30"/>
  <c r="BJ39" i="30"/>
  <c r="BI39" i="30"/>
  <c r="BH39" i="30"/>
  <c r="BG39" i="30"/>
  <c r="BF39" i="30"/>
  <c r="BE39" i="30"/>
  <c r="BO38" i="30"/>
  <c r="BN38" i="30"/>
  <c r="BM38" i="30"/>
  <c r="BL38" i="30"/>
  <c r="BK38" i="30"/>
  <c r="BJ38" i="30"/>
  <c r="BI38" i="30"/>
  <c r="BH38" i="30"/>
  <c r="BG38" i="30"/>
  <c r="BF38" i="30"/>
  <c r="BE38" i="30"/>
  <c r="BO37" i="30"/>
  <c r="BN37" i="30"/>
  <c r="BM37" i="30"/>
  <c r="BL37" i="30"/>
  <c r="BK37" i="30"/>
  <c r="BJ37" i="30"/>
  <c r="BI37" i="30"/>
  <c r="BH37" i="30"/>
  <c r="BG37" i="30"/>
  <c r="BF37" i="30"/>
  <c r="BE37" i="30"/>
  <c r="BX35" i="30"/>
  <c r="BX63" i="30" s="1"/>
  <c r="BX89" i="30" s="1"/>
  <c r="BX91" i="30" s="1"/>
  <c r="BO36" i="30"/>
  <c r="BN36" i="30"/>
  <c r="BM36" i="30"/>
  <c r="BL36" i="30"/>
  <c r="BK36" i="30"/>
  <c r="BJ36" i="30"/>
  <c r="BI36" i="30"/>
  <c r="BH36" i="30"/>
  <c r="BG36" i="30"/>
  <c r="BF36" i="30"/>
  <c r="BE36" i="30"/>
  <c r="BD62" i="30"/>
  <c r="BD61" i="30"/>
  <c r="BD60" i="30"/>
  <c r="BD59" i="30"/>
  <c r="BD58" i="30"/>
  <c r="BD57" i="30"/>
  <c r="BD56" i="30"/>
  <c r="BD55" i="30"/>
  <c r="BD54" i="30"/>
  <c r="BD53" i="30"/>
  <c r="BD52" i="30"/>
  <c r="BD51" i="30"/>
  <c r="BD50" i="30"/>
  <c r="BD49" i="30"/>
  <c r="BD48" i="30"/>
  <c r="BD47" i="30"/>
  <c r="BD46" i="30"/>
  <c r="BD45" i="30"/>
  <c r="BD44" i="30"/>
  <c r="BD43" i="30"/>
  <c r="BD42" i="30"/>
  <c r="BD41" i="30"/>
  <c r="BD40" i="30"/>
  <c r="BD39" i="30"/>
  <c r="BD38" i="30"/>
  <c r="BD37" i="30"/>
  <c r="BD36" i="30"/>
  <c r="BO125" i="71"/>
  <c r="BN125" i="71"/>
  <c r="BM125" i="71"/>
  <c r="BL125" i="71"/>
  <c r="BK125" i="71"/>
  <c r="BJ125" i="71"/>
  <c r="BI125" i="71"/>
  <c r="BH125" i="71"/>
  <c r="BG125" i="71"/>
  <c r="BF125" i="71"/>
  <c r="BE125" i="71"/>
  <c r="BX247" i="71"/>
  <c r="BO247" i="71"/>
  <c r="BN247" i="71"/>
  <c r="BM247" i="71"/>
  <c r="BL247" i="71"/>
  <c r="BK247" i="71"/>
  <c r="BJ247" i="71"/>
  <c r="BI247" i="71"/>
  <c r="BH247" i="71"/>
  <c r="BG247" i="71"/>
  <c r="BF247" i="71"/>
  <c r="BE247" i="71"/>
  <c r="BX256" i="71"/>
  <c r="BO256" i="71"/>
  <c r="BN256" i="71"/>
  <c r="BM256" i="71"/>
  <c r="BL256" i="71"/>
  <c r="BK256" i="71"/>
  <c r="BJ256" i="71"/>
  <c r="BI256" i="71"/>
  <c r="BH256" i="71"/>
  <c r="BG256" i="71"/>
  <c r="BF256" i="71"/>
  <c r="BE256" i="71"/>
  <c r="BO295" i="71"/>
  <c r="BN295" i="71"/>
  <c r="BM295" i="71"/>
  <c r="BL295" i="71"/>
  <c r="BK295" i="71"/>
  <c r="BJ295" i="71"/>
  <c r="BI295" i="71"/>
  <c r="BH295" i="71"/>
  <c r="BG295" i="71"/>
  <c r="BF295" i="71"/>
  <c r="BE295" i="71"/>
  <c r="BD295" i="71"/>
  <c r="BD256" i="71"/>
  <c r="BD247" i="71"/>
  <c r="BD125" i="71"/>
  <c r="CI185" i="30"/>
  <c r="N119" i="62" s="1"/>
  <c r="CH185" i="30"/>
  <c r="M119" i="62" s="1"/>
  <c r="CG185" i="30"/>
  <c r="L119" i="62" s="1"/>
  <c r="CF185" i="30"/>
  <c r="K119" i="62" s="1"/>
  <c r="CE185" i="30"/>
  <c r="BO185" i="30"/>
  <c r="BN185" i="30"/>
  <c r="BM185" i="30"/>
  <c r="BL185" i="30"/>
  <c r="BK185" i="30"/>
  <c r="BJ185" i="30"/>
  <c r="BI185" i="30"/>
  <c r="BH185" i="30"/>
  <c r="BG185" i="30"/>
  <c r="BF185" i="30"/>
  <c r="BE185" i="30"/>
  <c r="BD185" i="30"/>
  <c r="BC185" i="30"/>
  <c r="BB185" i="30"/>
  <c r="BA185" i="30"/>
  <c r="AZ185" i="30"/>
  <c r="AY185" i="30"/>
  <c r="AX185" i="30"/>
  <c r="AW185" i="30"/>
  <c r="AV185" i="30"/>
  <c r="AU185" i="30"/>
  <c r="AT185" i="30"/>
  <c r="AS185" i="30"/>
  <c r="AR185" i="30"/>
  <c r="AQ185" i="30"/>
  <c r="AP185" i="30"/>
  <c r="AO185" i="30"/>
  <c r="AN185" i="30"/>
  <c r="AM185" i="30"/>
  <c r="AL185" i="30"/>
  <c r="AK185" i="30"/>
  <c r="AJ185" i="30"/>
  <c r="AI185" i="30"/>
  <c r="AH185" i="30"/>
  <c r="AG185" i="30"/>
  <c r="AF185" i="30"/>
  <c r="AE185" i="30"/>
  <c r="AD185" i="30"/>
  <c r="AC185" i="30"/>
  <c r="AB185" i="30"/>
  <c r="AA185" i="30"/>
  <c r="Z185" i="30"/>
  <c r="Y185" i="30"/>
  <c r="X185" i="30"/>
  <c r="W185" i="30"/>
  <c r="V185" i="30"/>
  <c r="U185" i="30"/>
  <c r="T185" i="30"/>
  <c r="S185" i="30"/>
  <c r="R185" i="30"/>
  <c r="Q185" i="30"/>
  <c r="P185" i="30"/>
  <c r="O185" i="30"/>
  <c r="N185" i="30"/>
  <c r="M185" i="30"/>
  <c r="L185" i="30"/>
  <c r="K185" i="30"/>
  <c r="CI247" i="30"/>
  <c r="CI244" i="30"/>
  <c r="CI231" i="30"/>
  <c r="CI220" i="30"/>
  <c r="CI214" i="30"/>
  <c r="CI204" i="30"/>
  <c r="N118" i="62" s="1"/>
  <c r="CI190" i="30"/>
  <c r="N117" i="62" s="1"/>
  <c r="CI172" i="30"/>
  <c r="CI171" i="30" s="1"/>
  <c r="BO244" i="30"/>
  <c r="BO253" i="30" s="1"/>
  <c r="BN244" i="30"/>
  <c r="BN253" i="30" s="1"/>
  <c r="BM244" i="30"/>
  <c r="BM253" i="30" s="1"/>
  <c r="BL244" i="30"/>
  <c r="BL253" i="30" s="1"/>
  <c r="BK244" i="30"/>
  <c r="BK253" i="30" s="1"/>
  <c r="BJ244" i="30"/>
  <c r="BJ253" i="30" s="1"/>
  <c r="BI244" i="30"/>
  <c r="BI253" i="30" s="1"/>
  <c r="BH244" i="30"/>
  <c r="BH253" i="30" s="1"/>
  <c r="BG244" i="30"/>
  <c r="BG253" i="30" s="1"/>
  <c r="BF244" i="30"/>
  <c r="BF253" i="30" s="1"/>
  <c r="BE244" i="30"/>
  <c r="BE253" i="30" s="1"/>
  <c r="BO231" i="30"/>
  <c r="BN231" i="30"/>
  <c r="BM231" i="30"/>
  <c r="BL231" i="30"/>
  <c r="BK231" i="30"/>
  <c r="BJ231" i="30"/>
  <c r="BI231" i="30"/>
  <c r="BH231" i="30"/>
  <c r="BG231" i="30"/>
  <c r="BF231" i="30"/>
  <c r="BE231" i="30"/>
  <c r="BO220" i="30"/>
  <c r="BN220" i="30"/>
  <c r="BM220" i="30"/>
  <c r="BL220" i="30"/>
  <c r="BK220" i="30"/>
  <c r="BJ220" i="30"/>
  <c r="BI220" i="30"/>
  <c r="BH220" i="30"/>
  <c r="BG220" i="30"/>
  <c r="BF220" i="30"/>
  <c r="BE220" i="30"/>
  <c r="BO214" i="30"/>
  <c r="BN214" i="30"/>
  <c r="BM214" i="30"/>
  <c r="BL214" i="30"/>
  <c r="BK214" i="30"/>
  <c r="BJ214" i="30"/>
  <c r="BI214" i="30"/>
  <c r="BH214" i="30"/>
  <c r="BG214" i="30"/>
  <c r="BF214" i="30"/>
  <c r="BE214" i="30"/>
  <c r="BO204" i="30"/>
  <c r="BN204" i="30"/>
  <c r="BM204" i="30"/>
  <c r="BL204" i="30"/>
  <c r="BK204" i="30"/>
  <c r="BJ204" i="30"/>
  <c r="BI204" i="30"/>
  <c r="BH204" i="30"/>
  <c r="BG204" i="30"/>
  <c r="BF204" i="30"/>
  <c r="BE204" i="30"/>
  <c r="BO190" i="30"/>
  <c r="BN190" i="30"/>
  <c r="BM190" i="30"/>
  <c r="BL190" i="30"/>
  <c r="BK190" i="30"/>
  <c r="BJ190" i="30"/>
  <c r="BI190" i="30"/>
  <c r="BH190" i="30"/>
  <c r="BG190" i="30"/>
  <c r="BF190" i="30"/>
  <c r="BE190" i="30"/>
  <c r="BO172" i="30"/>
  <c r="BO171" i="30" s="1"/>
  <c r="BN172" i="30"/>
  <c r="BN171" i="30" s="1"/>
  <c r="BM172" i="30"/>
  <c r="BM171" i="30" s="1"/>
  <c r="BL172" i="30"/>
  <c r="BL171" i="30" s="1"/>
  <c r="BK172" i="30"/>
  <c r="BK171" i="30" s="1"/>
  <c r="BJ172" i="30"/>
  <c r="BJ171" i="30" s="1"/>
  <c r="BI172" i="30"/>
  <c r="BI171" i="30" s="1"/>
  <c r="BH172" i="30"/>
  <c r="BH171" i="30" s="1"/>
  <c r="BG172" i="30"/>
  <c r="BG171" i="30" s="1"/>
  <c r="BF172" i="30"/>
  <c r="BF171" i="30" s="1"/>
  <c r="BE172" i="30"/>
  <c r="BE171" i="30" s="1"/>
  <c r="BX166" i="30"/>
  <c r="BO166" i="30"/>
  <c r="BN166" i="30"/>
  <c r="BM166" i="30"/>
  <c r="BL166" i="30"/>
  <c r="BK166" i="30"/>
  <c r="BJ166" i="30"/>
  <c r="BI166" i="30"/>
  <c r="BH166" i="30"/>
  <c r="BG166" i="30"/>
  <c r="BF166" i="30"/>
  <c r="BE166" i="30"/>
  <c r="BX134" i="30"/>
  <c r="BO134" i="30"/>
  <c r="BN134" i="30"/>
  <c r="BM134" i="30"/>
  <c r="BL134" i="30"/>
  <c r="BK134" i="30"/>
  <c r="BJ134" i="30"/>
  <c r="BI134" i="30"/>
  <c r="BH134" i="30"/>
  <c r="BG134" i="30"/>
  <c r="BF134" i="30"/>
  <c r="BE134" i="30"/>
  <c r="BX125" i="30"/>
  <c r="BO125" i="30"/>
  <c r="BN125" i="30"/>
  <c r="BM125" i="30"/>
  <c r="BL125" i="30"/>
  <c r="BK125" i="30"/>
  <c r="BJ125" i="30"/>
  <c r="BI125" i="30"/>
  <c r="BH125" i="30"/>
  <c r="BG125" i="30"/>
  <c r="BF125" i="30"/>
  <c r="BE125" i="30"/>
  <c r="BO75" i="30"/>
  <c r="BN75" i="30"/>
  <c r="BM75" i="30"/>
  <c r="BL75" i="30"/>
  <c r="BK75" i="30"/>
  <c r="BJ75" i="30"/>
  <c r="BI75" i="30"/>
  <c r="BH75" i="30"/>
  <c r="BG75" i="30"/>
  <c r="BF75" i="30"/>
  <c r="BE75" i="30"/>
  <c r="BO64" i="30"/>
  <c r="BN64" i="30"/>
  <c r="BM64" i="30"/>
  <c r="BL64" i="30"/>
  <c r="BK64" i="30"/>
  <c r="BJ64" i="30"/>
  <c r="BI64" i="30"/>
  <c r="BH64" i="30"/>
  <c r="BG64" i="30"/>
  <c r="BF64" i="30"/>
  <c r="BE64" i="30"/>
  <c r="BO30" i="30"/>
  <c r="BN30" i="30"/>
  <c r="BM30" i="30"/>
  <c r="BL30" i="30"/>
  <c r="BK30" i="30"/>
  <c r="BJ30" i="30"/>
  <c r="BI30" i="30"/>
  <c r="BH30" i="30"/>
  <c r="BG30" i="30"/>
  <c r="BF30" i="30"/>
  <c r="BE30" i="30"/>
  <c r="BO11" i="30"/>
  <c r="BN11" i="30"/>
  <c r="BM11" i="30"/>
  <c r="BL11" i="30"/>
  <c r="BK11" i="30"/>
  <c r="BJ11" i="30"/>
  <c r="BI11" i="30"/>
  <c r="BH11" i="30"/>
  <c r="BG11" i="30"/>
  <c r="BF11" i="30"/>
  <c r="BE11" i="30"/>
  <c r="N279" i="62"/>
  <c r="N278" i="62"/>
  <c r="N277" i="62"/>
  <c r="J33" i="11"/>
  <c r="N272" i="62" s="1"/>
  <c r="B8" i="11"/>
  <c r="B7" i="11"/>
  <c r="B6" i="11"/>
  <c r="E36" i="82"/>
  <c r="E35" i="82"/>
  <c r="E34" i="82"/>
  <c r="E33" i="82"/>
  <c r="E32" i="82"/>
  <c r="E31" i="82"/>
  <c r="E30" i="82"/>
  <c r="E29" i="82"/>
  <c r="E28" i="82"/>
  <c r="E27" i="82"/>
  <c r="E26" i="82"/>
  <c r="E25" i="82"/>
  <c r="E24" i="82"/>
  <c r="E23" i="82"/>
  <c r="E22" i="82"/>
  <c r="E21" i="82"/>
  <c r="E20" i="82"/>
  <c r="E19" i="82"/>
  <c r="E18" i="82"/>
  <c r="E17" i="82"/>
  <c r="E16" i="82"/>
  <c r="E15" i="82"/>
  <c r="E14" i="82"/>
  <c r="E13" i="82"/>
  <c r="E12" i="82"/>
  <c r="E11" i="82"/>
  <c r="E10" i="82"/>
  <c r="E9" i="82"/>
  <c r="E8" i="82"/>
  <c r="V2" i="82"/>
  <c r="U2" i="82"/>
  <c r="T2" i="82"/>
  <c r="S2" i="82"/>
  <c r="R2" i="82"/>
  <c r="Q2" i="82"/>
  <c r="P2" i="82"/>
  <c r="O2" i="82"/>
  <c r="N2" i="82"/>
  <c r="M2" i="82"/>
  <c r="L2" i="82"/>
  <c r="K2" i="82"/>
  <c r="J2" i="82"/>
  <c r="I2" i="82"/>
  <c r="H2" i="82"/>
  <c r="G2" i="82"/>
  <c r="I48" i="68"/>
  <c r="N280" i="62"/>
  <c r="J32" i="11"/>
  <c r="J31" i="11"/>
  <c r="J30" i="11"/>
  <c r="J29" i="11"/>
  <c r="N273" i="62" s="1"/>
  <c r="J28" i="11"/>
  <c r="N276" i="62" s="1"/>
  <c r="J27" i="11"/>
  <c r="N270" i="62" s="1"/>
  <c r="J26" i="11"/>
  <c r="J25" i="11"/>
  <c r="J24" i="11"/>
  <c r="J23" i="11"/>
  <c r="J22" i="11"/>
  <c r="N271" i="62" s="1"/>
  <c r="J21" i="11"/>
  <c r="J20" i="11"/>
  <c r="J19" i="11"/>
  <c r="J18" i="11"/>
  <c r="J17" i="11"/>
  <c r="N269" i="62" s="1"/>
  <c r="J16" i="11"/>
  <c r="J15" i="11"/>
  <c r="N275" i="62" s="1"/>
  <c r="J14" i="11"/>
  <c r="N274" i="62" s="1"/>
  <c r="J13" i="11"/>
  <c r="J11" i="11"/>
  <c r="BD30" i="30"/>
  <c r="BC30" i="30"/>
  <c r="BB30" i="30"/>
  <c r="BC48" i="30"/>
  <c r="BB48" i="30"/>
  <c r="BA48" i="30"/>
  <c r="AZ48" i="30"/>
  <c r="AY48" i="30"/>
  <c r="AX48" i="30"/>
  <c r="AW48" i="30"/>
  <c r="AV48" i="30"/>
  <c r="AU48" i="30"/>
  <c r="AT48" i="30"/>
  <c r="AS48" i="30"/>
  <c r="AR48" i="30"/>
  <c r="AQ48" i="30"/>
  <c r="AP48" i="30"/>
  <c r="AO48" i="30"/>
  <c r="AN48" i="30"/>
  <c r="AM48" i="30"/>
  <c r="AL48" i="30"/>
  <c r="AK48" i="30"/>
  <c r="AJ48" i="30"/>
  <c r="AI48" i="30"/>
  <c r="AH48" i="30"/>
  <c r="AG48" i="30"/>
  <c r="AF48" i="30"/>
  <c r="AE48" i="30"/>
  <c r="AD48" i="30"/>
  <c r="AC48" i="30"/>
  <c r="AB48" i="30"/>
  <c r="AA48" i="30"/>
  <c r="Z48" i="30"/>
  <c r="Y48" i="30"/>
  <c r="X48" i="30"/>
  <c r="W48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BD244" i="30"/>
  <c r="BD253" i="30" s="1"/>
  <c r="BC244" i="30"/>
  <c r="BC253" i="30" s="1"/>
  <c r="BB244" i="30"/>
  <c r="BB253" i="30" s="1"/>
  <c r="BA244" i="30"/>
  <c r="BA253" i="30" s="1"/>
  <c r="BD231" i="30"/>
  <c r="BC231" i="30"/>
  <c r="BB231" i="30"/>
  <c r="BA231" i="30"/>
  <c r="BD220" i="30"/>
  <c r="BC220" i="30"/>
  <c r="BB220" i="30"/>
  <c r="BA220" i="30"/>
  <c r="BD214" i="30"/>
  <c r="BC214" i="30"/>
  <c r="BB214" i="30"/>
  <c r="BA214" i="30"/>
  <c r="BD204" i="30"/>
  <c r="BC204" i="30"/>
  <c r="BB204" i="30"/>
  <c r="BA204" i="30"/>
  <c r="BD190" i="30"/>
  <c r="BC190" i="30"/>
  <c r="BB190" i="30"/>
  <c r="BA190" i="30"/>
  <c r="BD172" i="30"/>
  <c r="BD171" i="30" s="1"/>
  <c r="BC172" i="30"/>
  <c r="BC171" i="30" s="1"/>
  <c r="BB172" i="30"/>
  <c r="BB171" i="30" s="1"/>
  <c r="BA172" i="30"/>
  <c r="BA171" i="30" s="1"/>
  <c r="BD134" i="30"/>
  <c r="BC134" i="30"/>
  <c r="BB134" i="30"/>
  <c r="BA134" i="30"/>
  <c r="BD125" i="30"/>
  <c r="BC125" i="30"/>
  <c r="BB125" i="30"/>
  <c r="BA125" i="30"/>
  <c r="BC62" i="30"/>
  <c r="BB62" i="30"/>
  <c r="BA62" i="30"/>
  <c r="BC61" i="30"/>
  <c r="BB61" i="30"/>
  <c r="BA61" i="30"/>
  <c r="BC60" i="30"/>
  <c r="BB60" i="30"/>
  <c r="BA60" i="30"/>
  <c r="BC59" i="30"/>
  <c r="BB59" i="30"/>
  <c r="BA59" i="30"/>
  <c r="BC58" i="30"/>
  <c r="BB58" i="30"/>
  <c r="BA58" i="30"/>
  <c r="BC57" i="30"/>
  <c r="BB57" i="30"/>
  <c r="BA57" i="30"/>
  <c r="BC56" i="30"/>
  <c r="BB56" i="30"/>
  <c r="BA56" i="30"/>
  <c r="BC55" i="30"/>
  <c r="BB55" i="30"/>
  <c r="BA55" i="30"/>
  <c r="BC54" i="30"/>
  <c r="BB54" i="30"/>
  <c r="BA54" i="30"/>
  <c r="BC53" i="30"/>
  <c r="BB53" i="30"/>
  <c r="BA53" i="30"/>
  <c r="BC52" i="30"/>
  <c r="BB52" i="30"/>
  <c r="BA52" i="30"/>
  <c r="BC51" i="30"/>
  <c r="BB51" i="30"/>
  <c r="BA51" i="30"/>
  <c r="BC50" i="30"/>
  <c r="BB50" i="30"/>
  <c r="BA50" i="30"/>
  <c r="BC49" i="30"/>
  <c r="BB49" i="30"/>
  <c r="BA49" i="30"/>
  <c r="BC47" i="30"/>
  <c r="BB47" i="30"/>
  <c r="BA47" i="30"/>
  <c r="BC46" i="30"/>
  <c r="BB46" i="30"/>
  <c r="BA46" i="30"/>
  <c r="BC45" i="30"/>
  <c r="BB45" i="30"/>
  <c r="BA45" i="30"/>
  <c r="BC44" i="30"/>
  <c r="BB44" i="30"/>
  <c r="BA44" i="30"/>
  <c r="BC43" i="30"/>
  <c r="BB43" i="30"/>
  <c r="BA43" i="30"/>
  <c r="BC42" i="30"/>
  <c r="BB42" i="30"/>
  <c r="BA42" i="30"/>
  <c r="BC41" i="30"/>
  <c r="BB41" i="30"/>
  <c r="BA41" i="30"/>
  <c r="BC40" i="30"/>
  <c r="BB40" i="30"/>
  <c r="BA40" i="30"/>
  <c r="BC39" i="30"/>
  <c r="BB39" i="30"/>
  <c r="BA39" i="30"/>
  <c r="BC38" i="30"/>
  <c r="BB38" i="30"/>
  <c r="BA38" i="30"/>
  <c r="BC37" i="30"/>
  <c r="BB37" i="30"/>
  <c r="BA37" i="30"/>
  <c r="BC36" i="30"/>
  <c r="BB36" i="30"/>
  <c r="BA36" i="30"/>
  <c r="BX295" i="71"/>
  <c r="BC295" i="71"/>
  <c r="BB295" i="71"/>
  <c r="BA295" i="71"/>
  <c r="BC125" i="71"/>
  <c r="BB125" i="71"/>
  <c r="BC247" i="71"/>
  <c r="BB247" i="71"/>
  <c r="BA247" i="71"/>
  <c r="BC256" i="71"/>
  <c r="BB256" i="71"/>
  <c r="BA256" i="71"/>
  <c r="BA125" i="71"/>
  <c r="BB166" i="30"/>
  <c r="BB75" i="30"/>
  <c r="BB64" i="30"/>
  <c r="BB11" i="30"/>
  <c r="BB34" i="30" s="1"/>
  <c r="BC166" i="30"/>
  <c r="BC75" i="30"/>
  <c r="BC64" i="30"/>
  <c r="BC11" i="30"/>
  <c r="BA75" i="30"/>
  <c r="BA64" i="30"/>
  <c r="BA30" i="30"/>
  <c r="BA11" i="30"/>
  <c r="L6" i="62"/>
  <c r="M6" i="62" s="1"/>
  <c r="N6" i="62" s="1"/>
  <c r="N244" i="62"/>
  <c r="M244" i="62"/>
  <c r="L244" i="62"/>
  <c r="K244" i="62"/>
  <c r="L243" i="62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BD75" i="30"/>
  <c r="AZ75" i="30"/>
  <c r="AY75" i="30"/>
  <c r="AX75" i="30"/>
  <c r="AW75" i="30"/>
  <c r="AV75" i="30"/>
  <c r="AU75" i="30"/>
  <c r="AT75" i="30"/>
  <c r="AS75" i="30"/>
  <c r="AR75" i="30"/>
  <c r="AQ75" i="30"/>
  <c r="AP75" i="30"/>
  <c r="AO75" i="30"/>
  <c r="AN75" i="30"/>
  <c r="AM75" i="30"/>
  <c r="AL75" i="30"/>
  <c r="AK75" i="30"/>
  <c r="AJ75" i="30"/>
  <c r="AI75" i="30"/>
  <c r="AH75" i="30"/>
  <c r="AG75" i="30"/>
  <c r="AF75" i="30"/>
  <c r="AE75" i="30"/>
  <c r="AD75" i="30"/>
  <c r="AC75" i="30"/>
  <c r="AB75" i="30"/>
  <c r="AA75" i="30"/>
  <c r="Z75" i="30"/>
  <c r="Y75" i="30"/>
  <c r="X75" i="30"/>
  <c r="W75" i="30"/>
  <c r="V75" i="30"/>
  <c r="U75" i="30"/>
  <c r="T75" i="30"/>
  <c r="S75" i="30"/>
  <c r="R75" i="30"/>
  <c r="Q75" i="30"/>
  <c r="P75" i="30"/>
  <c r="O75" i="30"/>
  <c r="N75" i="30"/>
  <c r="M75" i="30"/>
  <c r="L75" i="30"/>
  <c r="K75" i="30"/>
  <c r="BD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N64" i="30"/>
  <c r="M64" i="30"/>
  <c r="L64" i="30"/>
  <c r="K64" i="30"/>
  <c r="AZ30" i="30"/>
  <c r="AY30" i="30"/>
  <c r="AX30" i="30"/>
  <c r="AW30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BD11" i="30"/>
  <c r="AZ11" i="30"/>
  <c r="AY11" i="30"/>
  <c r="AX11" i="30"/>
  <c r="AW11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N62" i="30"/>
  <c r="M62" i="30"/>
  <c r="L62" i="30"/>
  <c r="K62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N61" i="30"/>
  <c r="M61" i="30"/>
  <c r="L61" i="30"/>
  <c r="K61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N60" i="30"/>
  <c r="M60" i="30"/>
  <c r="L60" i="30"/>
  <c r="K60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N59" i="30"/>
  <c r="M59" i="30"/>
  <c r="L59" i="30"/>
  <c r="K59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N58" i="30"/>
  <c r="M58" i="30"/>
  <c r="L58" i="30"/>
  <c r="K58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N57" i="30"/>
  <c r="M57" i="30"/>
  <c r="L57" i="30"/>
  <c r="K57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N56" i="30"/>
  <c r="M56" i="30"/>
  <c r="L56" i="30"/>
  <c r="K56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N55" i="30"/>
  <c r="M55" i="30"/>
  <c r="L55" i="30"/>
  <c r="K55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N54" i="30"/>
  <c r="M54" i="30"/>
  <c r="L54" i="30"/>
  <c r="K54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N53" i="30"/>
  <c r="M53" i="30"/>
  <c r="L53" i="30"/>
  <c r="K53" i="30"/>
  <c r="AZ52" i="30"/>
  <c r="AY52" i="30"/>
  <c r="AX52" i="30"/>
  <c r="AW52" i="30"/>
  <c r="AV52" i="30"/>
  <c r="AU52" i="30"/>
  <c r="AT52" i="30"/>
  <c r="AS52" i="30"/>
  <c r="AR52" i="30"/>
  <c r="AQ52" i="30"/>
  <c r="AP52" i="30"/>
  <c r="AO52" i="30"/>
  <c r="AN52" i="30"/>
  <c r="AM52" i="30"/>
  <c r="AL52" i="30"/>
  <c r="AK52" i="30"/>
  <c r="AJ52" i="30"/>
  <c r="AI52" i="30"/>
  <c r="AH52" i="30"/>
  <c r="AG52" i="30"/>
  <c r="AF52" i="30"/>
  <c r="AE52" i="30"/>
  <c r="AD52" i="30"/>
  <c r="AC52" i="30"/>
  <c r="AB52" i="30"/>
  <c r="AA52" i="30"/>
  <c r="Z52" i="30"/>
  <c r="Y52" i="30"/>
  <c r="X52" i="30"/>
  <c r="W52" i="30"/>
  <c r="V52" i="30"/>
  <c r="U52" i="30"/>
  <c r="T52" i="30"/>
  <c r="S52" i="30"/>
  <c r="R52" i="30"/>
  <c r="Q52" i="30"/>
  <c r="P52" i="30"/>
  <c r="O52" i="30"/>
  <c r="N52" i="30"/>
  <c r="M52" i="30"/>
  <c r="L52" i="30"/>
  <c r="K52" i="30"/>
  <c r="AZ51" i="30"/>
  <c r="AY51" i="30"/>
  <c r="AX51" i="30"/>
  <c r="AW51" i="30"/>
  <c r="AV51" i="30"/>
  <c r="AU51" i="30"/>
  <c r="AT51" i="30"/>
  <c r="AS51" i="30"/>
  <c r="AR51" i="30"/>
  <c r="AQ51" i="30"/>
  <c r="AP51" i="30"/>
  <c r="AO51" i="30"/>
  <c r="AN51" i="30"/>
  <c r="AM51" i="30"/>
  <c r="AL51" i="30"/>
  <c r="AK51" i="30"/>
  <c r="AJ51" i="30"/>
  <c r="AI51" i="30"/>
  <c r="AH51" i="30"/>
  <c r="AG51" i="30"/>
  <c r="AF51" i="30"/>
  <c r="AE51" i="30"/>
  <c r="AD51" i="30"/>
  <c r="AC51" i="30"/>
  <c r="AB51" i="30"/>
  <c r="AA51" i="30"/>
  <c r="Z51" i="30"/>
  <c r="Y51" i="30"/>
  <c r="X51" i="30"/>
  <c r="W51" i="30"/>
  <c r="V51" i="30"/>
  <c r="U51" i="30"/>
  <c r="T51" i="30"/>
  <c r="S51" i="30"/>
  <c r="R51" i="30"/>
  <c r="Q51" i="30"/>
  <c r="P51" i="30"/>
  <c r="O51" i="30"/>
  <c r="N51" i="30"/>
  <c r="M51" i="30"/>
  <c r="L51" i="30"/>
  <c r="K51" i="30"/>
  <c r="AZ50" i="30"/>
  <c r="AY50" i="30"/>
  <c r="AX50" i="30"/>
  <c r="AW50" i="30"/>
  <c r="AV50" i="30"/>
  <c r="AU50" i="30"/>
  <c r="AT50" i="30"/>
  <c r="AS50" i="30"/>
  <c r="AR50" i="30"/>
  <c r="AQ50" i="30"/>
  <c r="AP50" i="30"/>
  <c r="AO50" i="30"/>
  <c r="AN50" i="30"/>
  <c r="AM50" i="30"/>
  <c r="AL50" i="30"/>
  <c r="AK50" i="30"/>
  <c r="AJ50" i="30"/>
  <c r="AI50" i="30"/>
  <c r="AH50" i="30"/>
  <c r="AG50" i="30"/>
  <c r="AF50" i="30"/>
  <c r="AE50" i="30"/>
  <c r="AD50" i="30"/>
  <c r="AC50" i="30"/>
  <c r="AB50" i="30"/>
  <c r="AA50" i="30"/>
  <c r="Z50" i="30"/>
  <c r="Y50" i="30"/>
  <c r="X50" i="30"/>
  <c r="W50" i="30"/>
  <c r="V50" i="30"/>
  <c r="U50" i="30"/>
  <c r="T50" i="30"/>
  <c r="S50" i="30"/>
  <c r="R50" i="30"/>
  <c r="Q50" i="30"/>
  <c r="P50" i="30"/>
  <c r="O50" i="30"/>
  <c r="N50" i="30"/>
  <c r="M50" i="30"/>
  <c r="L50" i="30"/>
  <c r="K50" i="30"/>
  <c r="AZ49" i="30"/>
  <c r="AY49" i="30"/>
  <c r="AX49" i="30"/>
  <c r="AW49" i="30"/>
  <c r="AV49" i="30"/>
  <c r="AU49" i="30"/>
  <c r="AT49" i="30"/>
  <c r="AS49" i="30"/>
  <c r="AR49" i="30"/>
  <c r="AQ49" i="30"/>
  <c r="AP49" i="30"/>
  <c r="AO49" i="30"/>
  <c r="AN49" i="30"/>
  <c r="AM49" i="30"/>
  <c r="AL49" i="30"/>
  <c r="AK49" i="30"/>
  <c r="AJ49" i="30"/>
  <c r="AI49" i="30"/>
  <c r="AH49" i="30"/>
  <c r="AG49" i="30"/>
  <c r="AF49" i="30"/>
  <c r="AE49" i="30"/>
  <c r="AD49" i="30"/>
  <c r="AC49" i="30"/>
  <c r="AB49" i="30"/>
  <c r="AA49" i="30"/>
  <c r="Z49" i="30"/>
  <c r="Y49" i="30"/>
  <c r="X49" i="30"/>
  <c r="W49" i="30"/>
  <c r="V49" i="30"/>
  <c r="U49" i="30"/>
  <c r="T49" i="30"/>
  <c r="S49" i="30"/>
  <c r="R49" i="30"/>
  <c r="Q49" i="30"/>
  <c r="P49" i="30"/>
  <c r="O49" i="30"/>
  <c r="N49" i="30"/>
  <c r="M49" i="30"/>
  <c r="L49" i="30"/>
  <c r="K49" i="30"/>
  <c r="AZ47" i="30"/>
  <c r="AY47" i="30"/>
  <c r="AX47" i="30"/>
  <c r="AW47" i="30"/>
  <c r="AV47" i="30"/>
  <c r="AU47" i="30"/>
  <c r="AT47" i="30"/>
  <c r="AS47" i="30"/>
  <c r="AR47" i="30"/>
  <c r="AQ47" i="30"/>
  <c r="AP47" i="30"/>
  <c r="AO47" i="30"/>
  <c r="AN47" i="30"/>
  <c r="AM47" i="30"/>
  <c r="AL47" i="30"/>
  <c r="AK47" i="30"/>
  <c r="AJ47" i="30"/>
  <c r="AI47" i="30"/>
  <c r="AH47" i="30"/>
  <c r="AG47" i="30"/>
  <c r="AF47" i="30"/>
  <c r="AE47" i="30"/>
  <c r="AD47" i="30"/>
  <c r="AC47" i="30"/>
  <c r="AB47" i="30"/>
  <c r="AA47" i="30"/>
  <c r="Z47" i="30"/>
  <c r="Y47" i="30"/>
  <c r="X47" i="30"/>
  <c r="W47" i="30"/>
  <c r="V47" i="30"/>
  <c r="U47" i="30"/>
  <c r="T47" i="30"/>
  <c r="S47" i="30"/>
  <c r="R47" i="30"/>
  <c r="Q47" i="30"/>
  <c r="P47" i="30"/>
  <c r="O47" i="30"/>
  <c r="N47" i="30"/>
  <c r="M47" i="30"/>
  <c r="L47" i="30"/>
  <c r="K47" i="30"/>
  <c r="AZ45" i="30"/>
  <c r="AY45" i="30"/>
  <c r="AX45" i="30"/>
  <c r="AW45" i="30"/>
  <c r="AV45" i="30"/>
  <c r="AU45" i="30"/>
  <c r="AT45" i="30"/>
  <c r="AS45" i="30"/>
  <c r="AR45" i="30"/>
  <c r="AQ45" i="30"/>
  <c r="AP45" i="30"/>
  <c r="AO45" i="30"/>
  <c r="AN45" i="30"/>
  <c r="AM45" i="30"/>
  <c r="AL45" i="30"/>
  <c r="AK45" i="30"/>
  <c r="AJ45" i="30"/>
  <c r="AI45" i="30"/>
  <c r="AH45" i="30"/>
  <c r="AG45" i="30"/>
  <c r="AF45" i="30"/>
  <c r="AE45" i="30"/>
  <c r="AD45" i="30"/>
  <c r="AC45" i="30"/>
  <c r="AB45" i="30"/>
  <c r="AA45" i="30"/>
  <c r="Z45" i="30"/>
  <c r="Y45" i="30"/>
  <c r="X45" i="30"/>
  <c r="W45" i="30"/>
  <c r="V45" i="30"/>
  <c r="U45" i="30"/>
  <c r="T45" i="30"/>
  <c r="S45" i="30"/>
  <c r="R45" i="30"/>
  <c r="Q45" i="30"/>
  <c r="P45" i="30"/>
  <c r="O45" i="30"/>
  <c r="N45" i="30"/>
  <c r="M45" i="30"/>
  <c r="L45" i="30"/>
  <c r="K45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AZ43" i="30"/>
  <c r="AY43" i="30"/>
  <c r="AX43" i="30"/>
  <c r="AW43" i="30"/>
  <c r="AV43" i="30"/>
  <c r="AU43" i="30"/>
  <c r="AT43" i="30"/>
  <c r="AS43" i="30"/>
  <c r="AR43" i="30"/>
  <c r="AQ43" i="30"/>
  <c r="AP43" i="30"/>
  <c r="AO43" i="30"/>
  <c r="AN43" i="30"/>
  <c r="AM43" i="30"/>
  <c r="AL43" i="30"/>
  <c r="AK43" i="30"/>
  <c r="AJ43" i="30"/>
  <c r="AI43" i="30"/>
  <c r="AH43" i="30"/>
  <c r="AG43" i="30"/>
  <c r="AF43" i="30"/>
  <c r="AE43" i="30"/>
  <c r="AD43" i="30"/>
  <c r="AC43" i="30"/>
  <c r="AB43" i="30"/>
  <c r="AA43" i="30"/>
  <c r="Z43" i="30"/>
  <c r="Y43" i="30"/>
  <c r="X43" i="30"/>
  <c r="W43" i="30"/>
  <c r="V43" i="30"/>
  <c r="U43" i="30"/>
  <c r="T43" i="30"/>
  <c r="S43" i="30"/>
  <c r="R43" i="30"/>
  <c r="Q43" i="30"/>
  <c r="P43" i="30"/>
  <c r="O43" i="30"/>
  <c r="N43" i="30"/>
  <c r="M43" i="30"/>
  <c r="L43" i="30"/>
  <c r="K43" i="30"/>
  <c r="AZ42" i="30"/>
  <c r="AY42" i="30"/>
  <c r="AX42" i="30"/>
  <c r="AW42" i="30"/>
  <c r="AV42" i="30"/>
  <c r="AU42" i="30"/>
  <c r="AT42" i="30"/>
  <c r="AS42" i="30"/>
  <c r="AR42" i="30"/>
  <c r="AQ42" i="30"/>
  <c r="AP42" i="30"/>
  <c r="AO42" i="30"/>
  <c r="AN42" i="30"/>
  <c r="AM42" i="30"/>
  <c r="AL42" i="30"/>
  <c r="AK42" i="30"/>
  <c r="AJ42" i="30"/>
  <c r="AI42" i="30"/>
  <c r="AH42" i="30"/>
  <c r="AG42" i="30"/>
  <c r="AF42" i="30"/>
  <c r="AE42" i="30"/>
  <c r="AD42" i="30"/>
  <c r="AC42" i="30"/>
  <c r="AB42" i="30"/>
  <c r="AA42" i="30"/>
  <c r="Z42" i="30"/>
  <c r="Y42" i="30"/>
  <c r="X42" i="30"/>
  <c r="W42" i="30"/>
  <c r="V42" i="30"/>
  <c r="U42" i="30"/>
  <c r="T42" i="30"/>
  <c r="S42" i="30"/>
  <c r="R42" i="30"/>
  <c r="Q42" i="30"/>
  <c r="P42" i="30"/>
  <c r="O42" i="30"/>
  <c r="N42" i="30"/>
  <c r="M42" i="30"/>
  <c r="L42" i="30"/>
  <c r="K42" i="30"/>
  <c r="AZ41" i="30"/>
  <c r="AY41" i="30"/>
  <c r="AX41" i="30"/>
  <c r="AW41" i="30"/>
  <c r="AV41" i="30"/>
  <c r="AU41" i="30"/>
  <c r="AT41" i="30"/>
  <c r="AS41" i="30"/>
  <c r="AR41" i="30"/>
  <c r="AQ41" i="30"/>
  <c r="AP41" i="30"/>
  <c r="AO41" i="30"/>
  <c r="AN41" i="30"/>
  <c r="AM41" i="30"/>
  <c r="AL41" i="30"/>
  <c r="AK41" i="30"/>
  <c r="AJ41" i="30"/>
  <c r="AI41" i="30"/>
  <c r="AH41" i="30"/>
  <c r="AG41" i="30"/>
  <c r="AF41" i="30"/>
  <c r="AE41" i="30"/>
  <c r="AD41" i="30"/>
  <c r="AC41" i="30"/>
  <c r="AB41" i="30"/>
  <c r="AA41" i="30"/>
  <c r="Z41" i="30"/>
  <c r="Y41" i="30"/>
  <c r="X41" i="30"/>
  <c r="W41" i="30"/>
  <c r="V41" i="30"/>
  <c r="U41" i="30"/>
  <c r="T41" i="30"/>
  <c r="S41" i="30"/>
  <c r="R41" i="30"/>
  <c r="Q41" i="30"/>
  <c r="P41" i="30"/>
  <c r="O41" i="30"/>
  <c r="N41" i="30"/>
  <c r="M41" i="30"/>
  <c r="L41" i="30"/>
  <c r="K41" i="30"/>
  <c r="AZ40" i="30"/>
  <c r="AY40" i="30"/>
  <c r="AX40" i="30"/>
  <c r="AW40" i="30"/>
  <c r="AV40" i="30"/>
  <c r="AU40" i="30"/>
  <c r="AT40" i="30"/>
  <c r="AS40" i="30"/>
  <c r="AR40" i="30"/>
  <c r="AQ40" i="30"/>
  <c r="AP40" i="30"/>
  <c r="AO40" i="30"/>
  <c r="AN40" i="30"/>
  <c r="AM40" i="30"/>
  <c r="AL40" i="30"/>
  <c r="AK40" i="30"/>
  <c r="AJ40" i="30"/>
  <c r="AI40" i="30"/>
  <c r="AH40" i="30"/>
  <c r="AG40" i="30"/>
  <c r="AF40" i="30"/>
  <c r="AE40" i="30"/>
  <c r="AD40" i="30"/>
  <c r="AC40" i="30"/>
  <c r="AB40" i="30"/>
  <c r="AA40" i="30"/>
  <c r="Z40" i="30"/>
  <c r="Y40" i="30"/>
  <c r="X40" i="30"/>
  <c r="W40" i="30"/>
  <c r="V40" i="30"/>
  <c r="U40" i="30"/>
  <c r="T40" i="30"/>
  <c r="S40" i="30"/>
  <c r="R40" i="30"/>
  <c r="Q40" i="30"/>
  <c r="P40" i="30"/>
  <c r="O40" i="30"/>
  <c r="N40" i="30"/>
  <c r="M40" i="30"/>
  <c r="L40" i="30"/>
  <c r="K40" i="30"/>
  <c r="AZ39" i="30"/>
  <c r="AY39" i="30"/>
  <c r="AX39" i="30"/>
  <c r="AW39" i="30"/>
  <c r="AV39" i="30"/>
  <c r="AU39" i="30"/>
  <c r="AT39" i="30"/>
  <c r="AS39" i="30"/>
  <c r="AR39" i="30"/>
  <c r="AQ39" i="30"/>
  <c r="AP39" i="30"/>
  <c r="AO39" i="30"/>
  <c r="AN39" i="30"/>
  <c r="AM39" i="30"/>
  <c r="AL39" i="30"/>
  <c r="AK39" i="30"/>
  <c r="AJ39" i="30"/>
  <c r="AI39" i="30"/>
  <c r="AH39" i="30"/>
  <c r="AG39" i="30"/>
  <c r="AF39" i="30"/>
  <c r="AE39" i="30"/>
  <c r="AD39" i="30"/>
  <c r="AC39" i="30"/>
  <c r="AB39" i="30"/>
  <c r="AA39" i="30"/>
  <c r="Z39" i="30"/>
  <c r="Y39" i="30"/>
  <c r="X39" i="30"/>
  <c r="W39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AZ38" i="30"/>
  <c r="AY38" i="30"/>
  <c r="AX38" i="30"/>
  <c r="AW38" i="30"/>
  <c r="AV38" i="30"/>
  <c r="AU38" i="30"/>
  <c r="AT38" i="30"/>
  <c r="AS38" i="30"/>
  <c r="AR38" i="30"/>
  <c r="AQ38" i="30"/>
  <c r="AP38" i="30"/>
  <c r="AO38" i="30"/>
  <c r="AN38" i="30"/>
  <c r="AM38" i="30"/>
  <c r="AL38" i="30"/>
  <c r="AK38" i="30"/>
  <c r="AJ38" i="30"/>
  <c r="AI38" i="30"/>
  <c r="AH38" i="30"/>
  <c r="AG38" i="30"/>
  <c r="AF38" i="30"/>
  <c r="AE38" i="30"/>
  <c r="AD38" i="30"/>
  <c r="AC38" i="30"/>
  <c r="AB38" i="30"/>
  <c r="AA38" i="30"/>
  <c r="Z38" i="30"/>
  <c r="Y38" i="30"/>
  <c r="X38" i="30"/>
  <c r="W38" i="30"/>
  <c r="V38" i="30"/>
  <c r="U38" i="30"/>
  <c r="T38" i="30"/>
  <c r="S38" i="30"/>
  <c r="R38" i="30"/>
  <c r="Q38" i="30"/>
  <c r="P38" i="30"/>
  <c r="O38" i="30"/>
  <c r="N38" i="30"/>
  <c r="M38" i="30"/>
  <c r="L38" i="30"/>
  <c r="K38" i="30"/>
  <c r="AZ37" i="30"/>
  <c r="AY37" i="30"/>
  <c r="AX37" i="30"/>
  <c r="AW37" i="30"/>
  <c r="AV37" i="30"/>
  <c r="AU37" i="30"/>
  <c r="AT37" i="30"/>
  <c r="AS37" i="30"/>
  <c r="AR37" i="30"/>
  <c r="AQ37" i="30"/>
  <c r="AP37" i="30"/>
  <c r="AO37" i="30"/>
  <c r="AN37" i="30"/>
  <c r="AM37" i="30"/>
  <c r="AL37" i="30"/>
  <c r="AK37" i="30"/>
  <c r="AJ37" i="30"/>
  <c r="AI37" i="30"/>
  <c r="AH37" i="30"/>
  <c r="AG37" i="30"/>
  <c r="AF37" i="30"/>
  <c r="AE37" i="30"/>
  <c r="AD37" i="30"/>
  <c r="AC37" i="30"/>
  <c r="AB37" i="30"/>
  <c r="AA37" i="30"/>
  <c r="Z37" i="30"/>
  <c r="Y37" i="30"/>
  <c r="X37" i="30"/>
  <c r="W37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AZ125" i="71"/>
  <c r="AY125" i="71"/>
  <c r="AX125" i="71"/>
  <c r="AW125" i="71"/>
  <c r="AV125" i="71"/>
  <c r="AU125" i="71"/>
  <c r="AT125" i="71"/>
  <c r="AS125" i="71"/>
  <c r="AR125" i="71"/>
  <c r="AQ125" i="71"/>
  <c r="AP125" i="71"/>
  <c r="AO125" i="71"/>
  <c r="AN125" i="71"/>
  <c r="AM125" i="71"/>
  <c r="AL125" i="71"/>
  <c r="AK125" i="71"/>
  <c r="AJ125" i="71"/>
  <c r="AI125" i="71"/>
  <c r="AH125" i="71"/>
  <c r="AG125" i="71"/>
  <c r="AF125" i="71"/>
  <c r="AE125" i="71"/>
  <c r="AD125" i="71"/>
  <c r="AC125" i="71"/>
  <c r="AB125" i="71"/>
  <c r="AA125" i="71"/>
  <c r="Z125" i="71"/>
  <c r="Y125" i="71"/>
  <c r="X125" i="71"/>
  <c r="W125" i="71"/>
  <c r="V125" i="71"/>
  <c r="U125" i="71"/>
  <c r="T125" i="71"/>
  <c r="S125" i="71"/>
  <c r="R125" i="71"/>
  <c r="Q125" i="71"/>
  <c r="P125" i="71"/>
  <c r="O125" i="71"/>
  <c r="N125" i="71"/>
  <c r="M125" i="71"/>
  <c r="L125" i="71"/>
  <c r="K125" i="71"/>
  <c r="AT164" i="30"/>
  <c r="AS164" i="30"/>
  <c r="AR164" i="30"/>
  <c r="AQ164" i="30"/>
  <c r="AP164" i="30"/>
  <c r="AO164" i="30"/>
  <c r="AN164" i="30"/>
  <c r="AM164" i="30"/>
  <c r="AL164" i="30"/>
  <c r="AK164" i="30"/>
  <c r="AJ164" i="30"/>
  <c r="AI164" i="30"/>
  <c r="AH164" i="30"/>
  <c r="AG164" i="30"/>
  <c r="AF164" i="30"/>
  <c r="AE164" i="30"/>
  <c r="AD164" i="30"/>
  <c r="AC164" i="30"/>
  <c r="AB164" i="30"/>
  <c r="AA164" i="30"/>
  <c r="Z164" i="30"/>
  <c r="Y164" i="30"/>
  <c r="X164" i="30"/>
  <c r="W164" i="30"/>
  <c r="V164" i="30"/>
  <c r="U164" i="30"/>
  <c r="T164" i="30"/>
  <c r="S164" i="30"/>
  <c r="R164" i="30"/>
  <c r="Q164" i="30"/>
  <c r="P164" i="30"/>
  <c r="O164" i="30"/>
  <c r="N164" i="30"/>
  <c r="M164" i="30"/>
  <c r="L164" i="30"/>
  <c r="K164" i="30"/>
  <c r="AT163" i="30"/>
  <c r="AS163" i="30"/>
  <c r="AR163" i="30"/>
  <c r="AQ163" i="30"/>
  <c r="AP163" i="30"/>
  <c r="AO163" i="30"/>
  <c r="AN163" i="30"/>
  <c r="AM163" i="30"/>
  <c r="AL163" i="30"/>
  <c r="AK163" i="30"/>
  <c r="AJ163" i="30"/>
  <c r="AI163" i="30"/>
  <c r="AH163" i="30"/>
  <c r="AG163" i="30"/>
  <c r="AF163" i="30"/>
  <c r="AE163" i="30"/>
  <c r="AD163" i="30"/>
  <c r="AC163" i="30"/>
  <c r="AB163" i="30"/>
  <c r="AA163" i="30"/>
  <c r="Z163" i="30"/>
  <c r="Y163" i="30"/>
  <c r="X163" i="30"/>
  <c r="W163" i="30"/>
  <c r="V163" i="30"/>
  <c r="U163" i="30"/>
  <c r="T163" i="30"/>
  <c r="S163" i="30"/>
  <c r="R163" i="30"/>
  <c r="Q163" i="30"/>
  <c r="P163" i="30"/>
  <c r="O163" i="30"/>
  <c r="N163" i="30"/>
  <c r="M163" i="30"/>
  <c r="L163" i="30"/>
  <c r="K163" i="30"/>
  <c r="AT162" i="30"/>
  <c r="AS162" i="30"/>
  <c r="AR162" i="30"/>
  <c r="AQ162" i="30"/>
  <c r="AP162" i="30"/>
  <c r="AO162" i="30"/>
  <c r="AN162" i="30"/>
  <c r="AM162" i="30"/>
  <c r="AL162" i="30"/>
  <c r="AK162" i="30"/>
  <c r="AJ162" i="30"/>
  <c r="AI162" i="30"/>
  <c r="AH162" i="30"/>
  <c r="AG162" i="30"/>
  <c r="AF162" i="30"/>
  <c r="AE162" i="30"/>
  <c r="AD162" i="30"/>
  <c r="AC162" i="30"/>
  <c r="AB162" i="30"/>
  <c r="AA162" i="30"/>
  <c r="Z162" i="30"/>
  <c r="Y162" i="30"/>
  <c r="X162" i="30"/>
  <c r="W162" i="30"/>
  <c r="V162" i="30"/>
  <c r="U162" i="30"/>
  <c r="T162" i="30"/>
  <c r="S162" i="30"/>
  <c r="R162" i="30"/>
  <c r="Q162" i="30"/>
  <c r="P162" i="30"/>
  <c r="O162" i="30"/>
  <c r="N162" i="30"/>
  <c r="M162" i="30"/>
  <c r="L162" i="30"/>
  <c r="K162" i="30"/>
  <c r="AT161" i="30"/>
  <c r="AS161" i="30"/>
  <c r="AR161" i="30"/>
  <c r="AQ161" i="30"/>
  <c r="AP161" i="30"/>
  <c r="AO161" i="30"/>
  <c r="AN161" i="30"/>
  <c r="AM161" i="30"/>
  <c r="AL161" i="30"/>
  <c r="AK161" i="30"/>
  <c r="AJ161" i="30"/>
  <c r="AI161" i="30"/>
  <c r="AH161" i="30"/>
  <c r="AG161" i="30"/>
  <c r="AF161" i="30"/>
  <c r="AE161" i="30"/>
  <c r="AD161" i="30"/>
  <c r="AC161" i="30"/>
  <c r="AB161" i="30"/>
  <c r="AA161" i="30"/>
  <c r="Z161" i="30"/>
  <c r="Y161" i="30"/>
  <c r="X161" i="30"/>
  <c r="W161" i="30"/>
  <c r="V161" i="30"/>
  <c r="U161" i="30"/>
  <c r="T161" i="30"/>
  <c r="S161" i="30"/>
  <c r="R161" i="30"/>
  <c r="Q161" i="30"/>
  <c r="P161" i="30"/>
  <c r="O161" i="30"/>
  <c r="N161" i="30"/>
  <c r="M161" i="30"/>
  <c r="L161" i="30"/>
  <c r="K161" i="30"/>
  <c r="AT160" i="30"/>
  <c r="AS160" i="30"/>
  <c r="AR160" i="30"/>
  <c r="AQ160" i="30"/>
  <c r="AP160" i="30"/>
  <c r="AO160" i="30"/>
  <c r="AN160" i="30"/>
  <c r="AM160" i="30"/>
  <c r="AL160" i="30"/>
  <c r="AK160" i="30"/>
  <c r="AJ160" i="30"/>
  <c r="AI160" i="30"/>
  <c r="AH160" i="30"/>
  <c r="AG160" i="30"/>
  <c r="AF160" i="30"/>
  <c r="AE160" i="30"/>
  <c r="AD160" i="30"/>
  <c r="AC160" i="30"/>
  <c r="AB160" i="30"/>
  <c r="AA160" i="30"/>
  <c r="Z160" i="30"/>
  <c r="Y160" i="30"/>
  <c r="X160" i="30"/>
  <c r="W160" i="30"/>
  <c r="V160" i="30"/>
  <c r="U160" i="30"/>
  <c r="T160" i="30"/>
  <c r="S160" i="30"/>
  <c r="R160" i="30"/>
  <c r="Q160" i="30"/>
  <c r="P160" i="30"/>
  <c r="O160" i="30"/>
  <c r="N160" i="30"/>
  <c r="M160" i="30"/>
  <c r="L160" i="30"/>
  <c r="K160" i="30"/>
  <c r="AT159" i="30"/>
  <c r="AS159" i="30"/>
  <c r="AR159" i="30"/>
  <c r="AQ159" i="30"/>
  <c r="AP159" i="30"/>
  <c r="AO159" i="30"/>
  <c r="AN159" i="30"/>
  <c r="AM159" i="30"/>
  <c r="AL159" i="30"/>
  <c r="AK159" i="30"/>
  <c r="AJ159" i="30"/>
  <c r="AI159" i="30"/>
  <c r="AH159" i="30"/>
  <c r="AG159" i="30"/>
  <c r="AF159" i="30"/>
  <c r="AE159" i="30"/>
  <c r="AD159" i="30"/>
  <c r="AC159" i="30"/>
  <c r="AB159" i="30"/>
  <c r="AA159" i="30"/>
  <c r="Z159" i="30"/>
  <c r="Y159" i="30"/>
  <c r="X159" i="30"/>
  <c r="W159" i="30"/>
  <c r="V159" i="30"/>
  <c r="U159" i="30"/>
  <c r="T159" i="30"/>
  <c r="S159" i="30"/>
  <c r="R159" i="30"/>
  <c r="Q159" i="30"/>
  <c r="P159" i="30"/>
  <c r="O159" i="30"/>
  <c r="N159" i="30"/>
  <c r="M159" i="30"/>
  <c r="L159" i="30"/>
  <c r="K159" i="30"/>
  <c r="AT158" i="30"/>
  <c r="AS158" i="30"/>
  <c r="AR158" i="30"/>
  <c r="AQ158" i="30"/>
  <c r="AP158" i="30"/>
  <c r="AO158" i="30"/>
  <c r="AN158" i="30"/>
  <c r="AM158" i="30"/>
  <c r="AL158" i="30"/>
  <c r="AK158" i="30"/>
  <c r="AJ158" i="30"/>
  <c r="AI158" i="30"/>
  <c r="AH158" i="30"/>
  <c r="AG158" i="30"/>
  <c r="AF158" i="30"/>
  <c r="AE158" i="30"/>
  <c r="AD158" i="30"/>
  <c r="AC158" i="30"/>
  <c r="AB158" i="30"/>
  <c r="AA158" i="30"/>
  <c r="Z158" i="30"/>
  <c r="Y158" i="30"/>
  <c r="X158" i="30"/>
  <c r="W158" i="30"/>
  <c r="V158" i="30"/>
  <c r="U158" i="30"/>
  <c r="T158" i="30"/>
  <c r="S158" i="30"/>
  <c r="R158" i="30"/>
  <c r="Q158" i="30"/>
  <c r="P158" i="30"/>
  <c r="O158" i="30"/>
  <c r="N158" i="30"/>
  <c r="M158" i="30"/>
  <c r="L158" i="30"/>
  <c r="K158" i="30"/>
  <c r="AT157" i="30"/>
  <c r="AS157" i="30"/>
  <c r="AR157" i="30"/>
  <c r="AQ157" i="30"/>
  <c r="AP157" i="30"/>
  <c r="AO157" i="30"/>
  <c r="AN157" i="30"/>
  <c r="AM157" i="30"/>
  <c r="AL157" i="30"/>
  <c r="AK157" i="30"/>
  <c r="AJ157" i="30"/>
  <c r="AI157" i="30"/>
  <c r="AH157" i="30"/>
  <c r="AG157" i="30"/>
  <c r="AF157" i="30"/>
  <c r="AE157" i="30"/>
  <c r="AD157" i="30"/>
  <c r="AC157" i="30"/>
  <c r="AB157" i="30"/>
  <c r="AA157" i="30"/>
  <c r="Z157" i="30"/>
  <c r="Y157" i="30"/>
  <c r="X157" i="30"/>
  <c r="W157" i="30"/>
  <c r="V157" i="30"/>
  <c r="U157" i="30"/>
  <c r="T157" i="30"/>
  <c r="S157" i="30"/>
  <c r="R157" i="30"/>
  <c r="Q157" i="30"/>
  <c r="P157" i="30"/>
  <c r="O157" i="30"/>
  <c r="N157" i="30"/>
  <c r="M157" i="30"/>
  <c r="L157" i="30"/>
  <c r="K157" i="30"/>
  <c r="AT156" i="30"/>
  <c r="AS156" i="30"/>
  <c r="AR156" i="30"/>
  <c r="AQ156" i="30"/>
  <c r="AP156" i="30"/>
  <c r="AO156" i="30"/>
  <c r="AN156" i="30"/>
  <c r="AM156" i="30"/>
  <c r="AL156" i="30"/>
  <c r="AK156" i="30"/>
  <c r="AJ156" i="30"/>
  <c r="AI156" i="30"/>
  <c r="AH156" i="30"/>
  <c r="AG156" i="30"/>
  <c r="AF156" i="30"/>
  <c r="AE156" i="30"/>
  <c r="AD156" i="30"/>
  <c r="AC156" i="30"/>
  <c r="AB156" i="30"/>
  <c r="AA156" i="30"/>
  <c r="Z156" i="30"/>
  <c r="Y156" i="30"/>
  <c r="X156" i="30"/>
  <c r="W156" i="30"/>
  <c r="V156" i="30"/>
  <c r="U156" i="30"/>
  <c r="T156" i="30"/>
  <c r="S156" i="30"/>
  <c r="R156" i="30"/>
  <c r="Q156" i="30"/>
  <c r="P156" i="30"/>
  <c r="O156" i="30"/>
  <c r="N156" i="30"/>
  <c r="M156" i="30"/>
  <c r="L156" i="30"/>
  <c r="K156" i="30"/>
  <c r="AT155" i="30"/>
  <c r="AS155" i="30"/>
  <c r="AR155" i="30"/>
  <c r="AQ155" i="30"/>
  <c r="AP155" i="30"/>
  <c r="AO155" i="30"/>
  <c r="AN155" i="30"/>
  <c r="AM155" i="30"/>
  <c r="AL155" i="30"/>
  <c r="AK155" i="30"/>
  <c r="AJ155" i="30"/>
  <c r="AI155" i="30"/>
  <c r="AH155" i="30"/>
  <c r="AG155" i="30"/>
  <c r="AF155" i="30"/>
  <c r="AE155" i="30"/>
  <c r="AD155" i="30"/>
  <c r="AC155" i="30"/>
  <c r="AB155" i="30"/>
  <c r="AA155" i="30"/>
  <c r="Z155" i="30"/>
  <c r="Y155" i="30"/>
  <c r="X155" i="30"/>
  <c r="W155" i="30"/>
  <c r="V155" i="30"/>
  <c r="U155" i="30"/>
  <c r="T155" i="30"/>
  <c r="S155" i="30"/>
  <c r="R155" i="30"/>
  <c r="Q155" i="30"/>
  <c r="P155" i="30"/>
  <c r="O155" i="30"/>
  <c r="N155" i="30"/>
  <c r="M155" i="30"/>
  <c r="L155" i="30"/>
  <c r="K155" i="30"/>
  <c r="AT154" i="30"/>
  <c r="AS154" i="30"/>
  <c r="AR154" i="30"/>
  <c r="AQ154" i="30"/>
  <c r="AP154" i="30"/>
  <c r="AO154" i="30"/>
  <c r="AN154" i="30"/>
  <c r="AM154" i="30"/>
  <c r="AL154" i="30"/>
  <c r="AK154" i="30"/>
  <c r="AJ154" i="30"/>
  <c r="AI154" i="30"/>
  <c r="AH154" i="30"/>
  <c r="AG154" i="30"/>
  <c r="AF154" i="30"/>
  <c r="AE154" i="30"/>
  <c r="AD154" i="30"/>
  <c r="AC154" i="30"/>
  <c r="AB154" i="30"/>
  <c r="AA154" i="30"/>
  <c r="Z154" i="30"/>
  <c r="Y154" i="30"/>
  <c r="X154" i="30"/>
  <c r="W154" i="30"/>
  <c r="V154" i="30"/>
  <c r="U154" i="30"/>
  <c r="T154" i="30"/>
  <c r="S154" i="30"/>
  <c r="R154" i="30"/>
  <c r="Q154" i="30"/>
  <c r="P154" i="30"/>
  <c r="O154" i="30"/>
  <c r="N154" i="30"/>
  <c r="M154" i="30"/>
  <c r="L154" i="30"/>
  <c r="K154" i="30"/>
  <c r="AT153" i="30"/>
  <c r="AS153" i="30"/>
  <c r="AR153" i="30"/>
  <c r="AQ153" i="30"/>
  <c r="AP153" i="30"/>
  <c r="AO153" i="30"/>
  <c r="AN153" i="30"/>
  <c r="AM153" i="30"/>
  <c r="AL153" i="30"/>
  <c r="AK153" i="30"/>
  <c r="AJ153" i="30"/>
  <c r="AI153" i="30"/>
  <c r="AH153" i="30"/>
  <c r="AG153" i="30"/>
  <c r="AF153" i="30"/>
  <c r="AE153" i="30"/>
  <c r="AD153" i="30"/>
  <c r="AC153" i="30"/>
  <c r="AB153" i="30"/>
  <c r="AA153" i="30"/>
  <c r="Z153" i="30"/>
  <c r="Y153" i="30"/>
  <c r="X153" i="30"/>
  <c r="W153" i="30"/>
  <c r="V153" i="30"/>
  <c r="U153" i="30"/>
  <c r="T153" i="30"/>
  <c r="S153" i="30"/>
  <c r="R153" i="30"/>
  <c r="Q153" i="30"/>
  <c r="P153" i="30"/>
  <c r="O153" i="30"/>
  <c r="N153" i="30"/>
  <c r="M153" i="30"/>
  <c r="L153" i="30"/>
  <c r="K153" i="30"/>
  <c r="AT152" i="30"/>
  <c r="AS152" i="30"/>
  <c r="AR152" i="30"/>
  <c r="AQ152" i="30"/>
  <c r="AP152" i="30"/>
  <c r="AO152" i="30"/>
  <c r="AN152" i="30"/>
  <c r="AM152" i="30"/>
  <c r="AL152" i="30"/>
  <c r="AK152" i="30"/>
  <c r="AJ152" i="30"/>
  <c r="AI152" i="30"/>
  <c r="AH152" i="30"/>
  <c r="AG152" i="30"/>
  <c r="AF152" i="30"/>
  <c r="AE152" i="30"/>
  <c r="AD152" i="30"/>
  <c r="AC152" i="30"/>
  <c r="AB152" i="30"/>
  <c r="AA152" i="30"/>
  <c r="Z152" i="30"/>
  <c r="Y152" i="30"/>
  <c r="X152" i="30"/>
  <c r="W152" i="30"/>
  <c r="V152" i="30"/>
  <c r="U152" i="30"/>
  <c r="T152" i="30"/>
  <c r="S152" i="30"/>
  <c r="R152" i="30"/>
  <c r="Q152" i="30"/>
  <c r="P152" i="30"/>
  <c r="O152" i="30"/>
  <c r="N152" i="30"/>
  <c r="M152" i="30"/>
  <c r="L152" i="30"/>
  <c r="K152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AT150" i="30"/>
  <c r="AS150" i="30"/>
  <c r="AR150" i="30"/>
  <c r="AQ150" i="30"/>
  <c r="AP150" i="30"/>
  <c r="AO150" i="30"/>
  <c r="AN150" i="30"/>
  <c r="AM150" i="30"/>
  <c r="AL150" i="30"/>
  <c r="AK150" i="30"/>
  <c r="AJ150" i="30"/>
  <c r="AI150" i="30"/>
  <c r="AH150" i="30"/>
  <c r="AG150" i="30"/>
  <c r="AF150" i="30"/>
  <c r="AE150" i="30"/>
  <c r="AD150" i="30"/>
  <c r="AC150" i="30"/>
  <c r="AB150" i="30"/>
  <c r="AA150" i="30"/>
  <c r="Z150" i="30"/>
  <c r="Y150" i="30"/>
  <c r="X150" i="30"/>
  <c r="W150" i="30"/>
  <c r="V150" i="30"/>
  <c r="U150" i="30"/>
  <c r="T150" i="30"/>
  <c r="S150" i="30"/>
  <c r="R150" i="30"/>
  <c r="Q150" i="30"/>
  <c r="P150" i="30"/>
  <c r="O150" i="30"/>
  <c r="N150" i="30"/>
  <c r="M150" i="30"/>
  <c r="L150" i="30"/>
  <c r="K150" i="30"/>
  <c r="AT149" i="30"/>
  <c r="AS149" i="30"/>
  <c r="AR149" i="30"/>
  <c r="AQ149" i="30"/>
  <c r="AP149" i="30"/>
  <c r="AO149" i="30"/>
  <c r="AN149" i="30"/>
  <c r="AM149" i="30"/>
  <c r="AL149" i="30"/>
  <c r="AK149" i="30"/>
  <c r="AJ149" i="30"/>
  <c r="AI149" i="30"/>
  <c r="AH149" i="30"/>
  <c r="AG149" i="30"/>
  <c r="AF149" i="30"/>
  <c r="AE149" i="30"/>
  <c r="AD149" i="30"/>
  <c r="AC149" i="30"/>
  <c r="AB149" i="30"/>
  <c r="AA149" i="30"/>
  <c r="Z149" i="30"/>
  <c r="Y149" i="30"/>
  <c r="X149" i="30"/>
  <c r="W149" i="30"/>
  <c r="V149" i="30"/>
  <c r="U149" i="30"/>
  <c r="T149" i="30"/>
  <c r="S149" i="30"/>
  <c r="R149" i="30"/>
  <c r="Q149" i="30"/>
  <c r="P149" i="30"/>
  <c r="O149" i="30"/>
  <c r="N149" i="30"/>
  <c r="M149" i="30"/>
  <c r="L149" i="30"/>
  <c r="K149" i="30"/>
  <c r="AT148" i="30"/>
  <c r="AS148" i="30"/>
  <c r="AR148" i="30"/>
  <c r="AQ148" i="30"/>
  <c r="AP148" i="30"/>
  <c r="AO148" i="30"/>
  <c r="AN148" i="30"/>
  <c r="AM148" i="30"/>
  <c r="AL148" i="30"/>
  <c r="AK148" i="30"/>
  <c r="AJ148" i="30"/>
  <c r="AI148" i="30"/>
  <c r="AH148" i="30"/>
  <c r="AG148" i="30"/>
  <c r="AF148" i="30"/>
  <c r="AE148" i="30"/>
  <c r="AD148" i="30"/>
  <c r="AC148" i="30"/>
  <c r="AB148" i="30"/>
  <c r="AA148" i="30"/>
  <c r="Z148" i="30"/>
  <c r="Y148" i="30"/>
  <c r="X148" i="30"/>
  <c r="W148" i="30"/>
  <c r="V148" i="30"/>
  <c r="U148" i="30"/>
  <c r="T148" i="30"/>
  <c r="S148" i="30"/>
  <c r="R148" i="30"/>
  <c r="Q148" i="30"/>
  <c r="P148" i="30"/>
  <c r="O148" i="30"/>
  <c r="N148" i="30"/>
  <c r="M148" i="30"/>
  <c r="L148" i="30"/>
  <c r="K148" i="30"/>
  <c r="AT147" i="30"/>
  <c r="AS147" i="30"/>
  <c r="AR147" i="30"/>
  <c r="AQ147" i="30"/>
  <c r="AP147" i="30"/>
  <c r="AO147" i="30"/>
  <c r="AN147" i="30"/>
  <c r="AM147" i="30"/>
  <c r="AL147" i="30"/>
  <c r="AK147" i="30"/>
  <c r="AJ147" i="30"/>
  <c r="AI147" i="30"/>
  <c r="AH147" i="30"/>
  <c r="AG147" i="30"/>
  <c r="AF147" i="30"/>
  <c r="AE147" i="30"/>
  <c r="AD147" i="30"/>
  <c r="AC147" i="30"/>
  <c r="AB147" i="30"/>
  <c r="AA147" i="30"/>
  <c r="Z147" i="30"/>
  <c r="Y147" i="30"/>
  <c r="X147" i="30"/>
  <c r="W147" i="30"/>
  <c r="V147" i="30"/>
  <c r="U147" i="30"/>
  <c r="T147" i="30"/>
  <c r="S147" i="30"/>
  <c r="R147" i="30"/>
  <c r="Q147" i="30"/>
  <c r="P147" i="30"/>
  <c r="O147" i="30"/>
  <c r="N147" i="30"/>
  <c r="M147" i="30"/>
  <c r="L147" i="30"/>
  <c r="K147" i="30"/>
  <c r="AT146" i="30"/>
  <c r="AS146" i="30"/>
  <c r="AR146" i="30"/>
  <c r="AQ146" i="30"/>
  <c r="AP146" i="30"/>
  <c r="AO146" i="30"/>
  <c r="AN146" i="30"/>
  <c r="AM146" i="30"/>
  <c r="AL146" i="30"/>
  <c r="AK146" i="30"/>
  <c r="AJ146" i="30"/>
  <c r="AI146" i="30"/>
  <c r="AH146" i="30"/>
  <c r="AG146" i="30"/>
  <c r="AF146" i="30"/>
  <c r="AE146" i="30"/>
  <c r="AD146" i="30"/>
  <c r="AC146" i="30"/>
  <c r="AB146" i="30"/>
  <c r="AA146" i="30"/>
  <c r="Z146" i="30"/>
  <c r="Y146" i="30"/>
  <c r="X146" i="30"/>
  <c r="W146" i="30"/>
  <c r="V146" i="30"/>
  <c r="U146" i="30"/>
  <c r="T146" i="30"/>
  <c r="S146" i="30"/>
  <c r="R146" i="30"/>
  <c r="Q146" i="30"/>
  <c r="P146" i="30"/>
  <c r="O146" i="30"/>
  <c r="N146" i="30"/>
  <c r="M146" i="30"/>
  <c r="L146" i="30"/>
  <c r="K146" i="30"/>
  <c r="AT145" i="30"/>
  <c r="AS145" i="30"/>
  <c r="AR145" i="30"/>
  <c r="AQ145" i="30"/>
  <c r="AP145" i="30"/>
  <c r="AO145" i="30"/>
  <c r="AN145" i="30"/>
  <c r="AM145" i="30"/>
  <c r="AL145" i="30"/>
  <c r="AK145" i="30"/>
  <c r="AJ145" i="30"/>
  <c r="AI145" i="30"/>
  <c r="AH145" i="30"/>
  <c r="AG145" i="30"/>
  <c r="AF145" i="30"/>
  <c r="AE145" i="30"/>
  <c r="AD145" i="30"/>
  <c r="AC145" i="30"/>
  <c r="AB145" i="30"/>
  <c r="AA145" i="30"/>
  <c r="Z145" i="30"/>
  <c r="Y145" i="30"/>
  <c r="X145" i="30"/>
  <c r="W145" i="30"/>
  <c r="V145" i="30"/>
  <c r="U145" i="30"/>
  <c r="T145" i="30"/>
  <c r="S145" i="30"/>
  <c r="R145" i="30"/>
  <c r="Q145" i="30"/>
  <c r="P145" i="30"/>
  <c r="O145" i="30"/>
  <c r="N145" i="30"/>
  <c r="M145" i="30"/>
  <c r="L145" i="30"/>
  <c r="K145" i="30"/>
  <c r="AT144" i="30"/>
  <c r="AS144" i="30"/>
  <c r="AR144" i="30"/>
  <c r="AQ144" i="30"/>
  <c r="AP144" i="30"/>
  <c r="AO144" i="30"/>
  <c r="AN144" i="30"/>
  <c r="AM144" i="30"/>
  <c r="AL144" i="30"/>
  <c r="AK144" i="30"/>
  <c r="AJ144" i="30"/>
  <c r="AI144" i="30"/>
  <c r="AH144" i="30"/>
  <c r="AG144" i="30"/>
  <c r="AF144" i="30"/>
  <c r="AE144" i="30"/>
  <c r="AD144" i="30"/>
  <c r="AC144" i="30"/>
  <c r="AB144" i="30"/>
  <c r="AA144" i="30"/>
  <c r="Z144" i="30"/>
  <c r="Y144" i="30"/>
  <c r="X144" i="30"/>
  <c r="W144" i="30"/>
  <c r="V144" i="30"/>
  <c r="U144" i="30"/>
  <c r="T144" i="30"/>
  <c r="S144" i="30"/>
  <c r="R144" i="30"/>
  <c r="Q144" i="30"/>
  <c r="P144" i="30"/>
  <c r="O144" i="30"/>
  <c r="N144" i="30"/>
  <c r="M144" i="30"/>
  <c r="L144" i="30"/>
  <c r="K144" i="30"/>
  <c r="AT143" i="30"/>
  <c r="AS143" i="30"/>
  <c r="AR143" i="30"/>
  <c r="AQ143" i="30"/>
  <c r="AP143" i="30"/>
  <c r="AO143" i="30"/>
  <c r="AN143" i="30"/>
  <c r="AM143" i="30"/>
  <c r="AL143" i="30"/>
  <c r="AK143" i="30"/>
  <c r="AJ143" i="30"/>
  <c r="AI143" i="30"/>
  <c r="AH143" i="30"/>
  <c r="AG143" i="30"/>
  <c r="AF143" i="30"/>
  <c r="AE143" i="30"/>
  <c r="AD143" i="30"/>
  <c r="AC143" i="30"/>
  <c r="AB143" i="30"/>
  <c r="AA143" i="30"/>
  <c r="Z143" i="30"/>
  <c r="Y143" i="30"/>
  <c r="X143" i="30"/>
  <c r="W143" i="30"/>
  <c r="V143" i="30"/>
  <c r="U143" i="30"/>
  <c r="T143" i="30"/>
  <c r="S143" i="30"/>
  <c r="R143" i="30"/>
  <c r="Q143" i="30"/>
  <c r="P143" i="30"/>
  <c r="O143" i="30"/>
  <c r="N143" i="30"/>
  <c r="M143" i="30"/>
  <c r="L143" i="30"/>
  <c r="K143" i="30"/>
  <c r="AT141" i="30"/>
  <c r="AS141" i="30"/>
  <c r="AR141" i="30"/>
  <c r="AQ141" i="30"/>
  <c r="AP141" i="30"/>
  <c r="AO141" i="30"/>
  <c r="AN141" i="30"/>
  <c r="AM141" i="30"/>
  <c r="AL141" i="30"/>
  <c r="AK141" i="30"/>
  <c r="AJ141" i="30"/>
  <c r="AI141" i="30"/>
  <c r="AH141" i="30"/>
  <c r="AG141" i="30"/>
  <c r="AF141" i="30"/>
  <c r="AE141" i="30"/>
  <c r="AD141" i="30"/>
  <c r="AC141" i="30"/>
  <c r="AB141" i="30"/>
  <c r="AA141" i="30"/>
  <c r="Z141" i="30"/>
  <c r="Y141" i="30"/>
  <c r="X141" i="30"/>
  <c r="W141" i="30"/>
  <c r="V141" i="30"/>
  <c r="U141" i="30"/>
  <c r="T141" i="30"/>
  <c r="S141" i="30"/>
  <c r="R141" i="30"/>
  <c r="Q141" i="30"/>
  <c r="P141" i="30"/>
  <c r="O141" i="30"/>
  <c r="N141" i="30"/>
  <c r="M141" i="30"/>
  <c r="L141" i="30"/>
  <c r="K141" i="30"/>
  <c r="AT140" i="30"/>
  <c r="AS140" i="30"/>
  <c r="AR140" i="30"/>
  <c r="AQ140" i="30"/>
  <c r="AP140" i="30"/>
  <c r="AO140" i="30"/>
  <c r="AN140" i="30"/>
  <c r="AM140" i="30"/>
  <c r="AL140" i="30"/>
  <c r="AK140" i="30"/>
  <c r="AJ140" i="30"/>
  <c r="AI140" i="30"/>
  <c r="AH140" i="30"/>
  <c r="AG140" i="30"/>
  <c r="AF140" i="30"/>
  <c r="AE140" i="30"/>
  <c r="AD140" i="30"/>
  <c r="AC140" i="30"/>
  <c r="AB140" i="30"/>
  <c r="AA140" i="30"/>
  <c r="Z140" i="30"/>
  <c r="Y140" i="30"/>
  <c r="X140" i="30"/>
  <c r="W140" i="30"/>
  <c r="V140" i="30"/>
  <c r="U140" i="30"/>
  <c r="T140" i="30"/>
  <c r="S140" i="30"/>
  <c r="R140" i="30"/>
  <c r="Q140" i="30"/>
  <c r="P140" i="30"/>
  <c r="O140" i="30"/>
  <c r="N140" i="30"/>
  <c r="M140" i="30"/>
  <c r="L140" i="30"/>
  <c r="K140" i="30"/>
  <c r="AT139" i="30"/>
  <c r="AS139" i="30"/>
  <c r="AR139" i="30"/>
  <c r="AQ139" i="30"/>
  <c r="AP139" i="30"/>
  <c r="AO139" i="30"/>
  <c r="AN139" i="30"/>
  <c r="AM139" i="30"/>
  <c r="AL139" i="30"/>
  <c r="AK139" i="30"/>
  <c r="AJ139" i="30"/>
  <c r="AI139" i="30"/>
  <c r="AH139" i="30"/>
  <c r="AG139" i="30"/>
  <c r="AF139" i="30"/>
  <c r="AE139" i="30"/>
  <c r="AD139" i="30"/>
  <c r="AC139" i="30"/>
  <c r="AB139" i="30"/>
  <c r="AA139" i="30"/>
  <c r="Z139" i="30"/>
  <c r="Y139" i="30"/>
  <c r="X139" i="30"/>
  <c r="W139" i="30"/>
  <c r="V139" i="30"/>
  <c r="U139" i="30"/>
  <c r="T139" i="30"/>
  <c r="S139" i="30"/>
  <c r="R139" i="30"/>
  <c r="Q139" i="30"/>
  <c r="P139" i="30"/>
  <c r="O139" i="30"/>
  <c r="N139" i="30"/>
  <c r="M139" i="30"/>
  <c r="L139" i="30"/>
  <c r="K139" i="30"/>
  <c r="AT132" i="30"/>
  <c r="AS132" i="30"/>
  <c r="AR132" i="30"/>
  <c r="AQ132" i="30"/>
  <c r="AP132" i="30"/>
  <c r="AO132" i="30"/>
  <c r="AN132" i="30"/>
  <c r="AM132" i="30"/>
  <c r="AL132" i="30"/>
  <c r="AK132" i="30"/>
  <c r="AJ132" i="30"/>
  <c r="AI132" i="30"/>
  <c r="AH132" i="30"/>
  <c r="AG132" i="30"/>
  <c r="AF132" i="30"/>
  <c r="AE132" i="30"/>
  <c r="AD132" i="30"/>
  <c r="AC132" i="30"/>
  <c r="AB132" i="30"/>
  <c r="AA132" i="30"/>
  <c r="Z132" i="30"/>
  <c r="Y132" i="30"/>
  <c r="X132" i="30"/>
  <c r="W132" i="30"/>
  <c r="V132" i="30"/>
  <c r="U132" i="30"/>
  <c r="T132" i="30"/>
  <c r="S132" i="30"/>
  <c r="R132" i="30"/>
  <c r="Q132" i="30"/>
  <c r="P132" i="30"/>
  <c r="O132" i="30"/>
  <c r="N132" i="30"/>
  <c r="M132" i="30"/>
  <c r="L132" i="30"/>
  <c r="K132" i="30"/>
  <c r="AT131" i="30"/>
  <c r="AS131" i="30"/>
  <c r="AR131" i="30"/>
  <c r="AQ131" i="30"/>
  <c r="AP131" i="30"/>
  <c r="AO131" i="30"/>
  <c r="AN131" i="30"/>
  <c r="AM131" i="30"/>
  <c r="AL131" i="30"/>
  <c r="AK131" i="30"/>
  <c r="AJ131" i="30"/>
  <c r="AI131" i="30"/>
  <c r="AH131" i="30"/>
  <c r="AG131" i="30"/>
  <c r="AF131" i="30"/>
  <c r="AE131" i="30"/>
  <c r="AD131" i="30"/>
  <c r="AC131" i="30"/>
  <c r="AB131" i="30"/>
  <c r="AA131" i="30"/>
  <c r="Z131" i="30"/>
  <c r="Y131" i="30"/>
  <c r="X131" i="30"/>
  <c r="W131" i="30"/>
  <c r="V131" i="30"/>
  <c r="U131" i="30"/>
  <c r="T131" i="30"/>
  <c r="S131" i="30"/>
  <c r="R131" i="30"/>
  <c r="Q131" i="30"/>
  <c r="P131" i="30"/>
  <c r="O131" i="30"/>
  <c r="N131" i="30"/>
  <c r="M131" i="30"/>
  <c r="L131" i="30"/>
  <c r="K131" i="30"/>
  <c r="AT108" i="30"/>
  <c r="AS108" i="30"/>
  <c r="AR108" i="30"/>
  <c r="AQ108" i="30"/>
  <c r="AP108" i="30"/>
  <c r="AO108" i="30"/>
  <c r="AN108" i="30"/>
  <c r="AM108" i="30"/>
  <c r="AL108" i="30"/>
  <c r="AK108" i="30"/>
  <c r="AJ108" i="30"/>
  <c r="AI108" i="30"/>
  <c r="AH108" i="30"/>
  <c r="AG108" i="30"/>
  <c r="AF108" i="30"/>
  <c r="AE108" i="30"/>
  <c r="AD108" i="30"/>
  <c r="AC108" i="30"/>
  <c r="AB108" i="30"/>
  <c r="AA108" i="30"/>
  <c r="Z108" i="30"/>
  <c r="Y108" i="30"/>
  <c r="X108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AT123" i="30"/>
  <c r="AS123" i="30"/>
  <c r="AR123" i="30"/>
  <c r="AQ123" i="30"/>
  <c r="AP123" i="30"/>
  <c r="AO123" i="30"/>
  <c r="AN123" i="30"/>
  <c r="AM123" i="30"/>
  <c r="AL123" i="30"/>
  <c r="AK123" i="30"/>
  <c r="AJ123" i="30"/>
  <c r="AI123" i="30"/>
  <c r="AH123" i="30"/>
  <c r="AG123" i="30"/>
  <c r="AF123" i="30"/>
  <c r="AE123" i="30"/>
  <c r="AD123" i="30"/>
  <c r="AC123" i="30"/>
  <c r="AB123" i="30"/>
  <c r="AA123" i="30"/>
  <c r="Z123" i="30"/>
  <c r="Y123" i="30"/>
  <c r="X123" i="30"/>
  <c r="W123" i="30"/>
  <c r="V123" i="30"/>
  <c r="U123" i="30"/>
  <c r="T123" i="30"/>
  <c r="S123" i="30"/>
  <c r="R123" i="30"/>
  <c r="Q123" i="30"/>
  <c r="P123" i="30"/>
  <c r="O123" i="30"/>
  <c r="N123" i="30"/>
  <c r="M123" i="30"/>
  <c r="L123" i="30"/>
  <c r="K123" i="30"/>
  <c r="AT122" i="30"/>
  <c r="AS122" i="30"/>
  <c r="AR122" i="30"/>
  <c r="AQ122" i="30"/>
  <c r="AP122" i="30"/>
  <c r="AO122" i="30"/>
  <c r="AN122" i="30"/>
  <c r="AM122" i="30"/>
  <c r="AL122" i="30"/>
  <c r="AK122" i="30"/>
  <c r="AJ122" i="30"/>
  <c r="AI122" i="30"/>
  <c r="AH122" i="30"/>
  <c r="AG122" i="30"/>
  <c r="AF122" i="30"/>
  <c r="AE122" i="30"/>
  <c r="AD122" i="30"/>
  <c r="AC122" i="30"/>
  <c r="AB122" i="30"/>
  <c r="AA122" i="30"/>
  <c r="Z122" i="30"/>
  <c r="Y122" i="30"/>
  <c r="X122" i="30"/>
  <c r="W122" i="30"/>
  <c r="V122" i="30"/>
  <c r="U122" i="30"/>
  <c r="T122" i="30"/>
  <c r="S122" i="30"/>
  <c r="R122" i="30"/>
  <c r="Q122" i="30"/>
  <c r="P122" i="30"/>
  <c r="O122" i="30"/>
  <c r="N122" i="30"/>
  <c r="M122" i="30"/>
  <c r="L122" i="30"/>
  <c r="K122" i="30"/>
  <c r="AT121" i="30"/>
  <c r="AS121" i="30"/>
  <c r="AR121" i="30"/>
  <c r="AQ121" i="30"/>
  <c r="AP121" i="30"/>
  <c r="AO121" i="30"/>
  <c r="AN121" i="30"/>
  <c r="AM121" i="30"/>
  <c r="AL121" i="30"/>
  <c r="AK121" i="30"/>
  <c r="AJ121" i="30"/>
  <c r="AI121" i="30"/>
  <c r="AH121" i="30"/>
  <c r="AG121" i="30"/>
  <c r="AF121" i="30"/>
  <c r="AE121" i="30"/>
  <c r="AD121" i="30"/>
  <c r="AC121" i="30"/>
  <c r="AB121" i="30"/>
  <c r="AA121" i="30"/>
  <c r="Z121" i="30"/>
  <c r="Y121" i="30"/>
  <c r="X121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AT120" i="30"/>
  <c r="AS120" i="30"/>
  <c r="AR120" i="30"/>
  <c r="AQ120" i="30"/>
  <c r="AP120" i="30"/>
  <c r="AO120" i="30"/>
  <c r="AN120" i="30"/>
  <c r="AM120" i="30"/>
  <c r="AL120" i="30"/>
  <c r="AK120" i="30"/>
  <c r="AJ120" i="30"/>
  <c r="AI120" i="30"/>
  <c r="AH120" i="30"/>
  <c r="AG120" i="30"/>
  <c r="AF120" i="30"/>
  <c r="AE120" i="30"/>
  <c r="AD120" i="30"/>
  <c r="AC120" i="30"/>
  <c r="AB120" i="30"/>
  <c r="AA120" i="30"/>
  <c r="Z120" i="30"/>
  <c r="Y120" i="30"/>
  <c r="X120" i="30"/>
  <c r="W120" i="30"/>
  <c r="V120" i="30"/>
  <c r="U120" i="30"/>
  <c r="T120" i="30"/>
  <c r="S120" i="30"/>
  <c r="R120" i="30"/>
  <c r="Q120" i="30"/>
  <c r="P120" i="30"/>
  <c r="O120" i="30"/>
  <c r="N120" i="30"/>
  <c r="M120" i="30"/>
  <c r="L120" i="30"/>
  <c r="K120" i="30"/>
  <c r="AT119" i="30"/>
  <c r="AS119" i="30"/>
  <c r="AR119" i="30"/>
  <c r="AQ119" i="30"/>
  <c r="AP119" i="30"/>
  <c r="AO119" i="30"/>
  <c r="AN119" i="30"/>
  <c r="AM119" i="30"/>
  <c r="AL119" i="30"/>
  <c r="AK119" i="30"/>
  <c r="AJ119" i="30"/>
  <c r="AI119" i="30"/>
  <c r="AH119" i="30"/>
  <c r="AG119" i="30"/>
  <c r="AF119" i="30"/>
  <c r="AE119" i="30"/>
  <c r="AD119" i="30"/>
  <c r="AC119" i="30"/>
  <c r="AB119" i="30"/>
  <c r="AA119" i="30"/>
  <c r="Z119" i="30"/>
  <c r="Y119" i="30"/>
  <c r="X119" i="30"/>
  <c r="W119" i="30"/>
  <c r="V119" i="30"/>
  <c r="U119" i="30"/>
  <c r="T119" i="30"/>
  <c r="S119" i="30"/>
  <c r="R119" i="30"/>
  <c r="Q119" i="30"/>
  <c r="P119" i="30"/>
  <c r="O119" i="30"/>
  <c r="N119" i="30"/>
  <c r="M119" i="30"/>
  <c r="L119" i="30"/>
  <c r="K119" i="30"/>
  <c r="AT118" i="30"/>
  <c r="AS118" i="30"/>
  <c r="AR118" i="30"/>
  <c r="AQ118" i="30"/>
  <c r="AP118" i="30"/>
  <c r="AO118" i="30"/>
  <c r="AN118" i="30"/>
  <c r="AM118" i="30"/>
  <c r="AL118" i="30"/>
  <c r="AK118" i="30"/>
  <c r="AJ118" i="30"/>
  <c r="AI118" i="30"/>
  <c r="AH118" i="30"/>
  <c r="AG118" i="30"/>
  <c r="AF118" i="30"/>
  <c r="AE118" i="30"/>
  <c r="AD118" i="30"/>
  <c r="AC118" i="30"/>
  <c r="AB118" i="30"/>
  <c r="AA118" i="30"/>
  <c r="Z118" i="30"/>
  <c r="Y118" i="30"/>
  <c r="X118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AT117" i="30"/>
  <c r="AS117" i="30"/>
  <c r="AR117" i="30"/>
  <c r="AQ117" i="30"/>
  <c r="AP117" i="30"/>
  <c r="AO117" i="30"/>
  <c r="AN117" i="30"/>
  <c r="AM117" i="30"/>
  <c r="AL117" i="30"/>
  <c r="AK117" i="30"/>
  <c r="AJ117" i="30"/>
  <c r="AI117" i="30"/>
  <c r="AH117" i="30"/>
  <c r="AG117" i="30"/>
  <c r="AF117" i="30"/>
  <c r="AE117" i="30"/>
  <c r="AD117" i="30"/>
  <c r="AC117" i="30"/>
  <c r="AB117" i="30"/>
  <c r="AA117" i="30"/>
  <c r="Z117" i="30"/>
  <c r="Y117" i="30"/>
  <c r="X117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AT116" i="30"/>
  <c r="AS116" i="30"/>
  <c r="AR116" i="30"/>
  <c r="AQ116" i="30"/>
  <c r="AP116" i="30"/>
  <c r="AO116" i="30"/>
  <c r="AN116" i="30"/>
  <c r="AM116" i="30"/>
  <c r="AL116" i="30"/>
  <c r="AK116" i="30"/>
  <c r="AJ116" i="30"/>
  <c r="AI116" i="30"/>
  <c r="AH116" i="30"/>
  <c r="AG116" i="30"/>
  <c r="AF116" i="30"/>
  <c r="AE116" i="30"/>
  <c r="AD116" i="30"/>
  <c r="AC116" i="30"/>
  <c r="AB116" i="30"/>
  <c r="AA116" i="30"/>
  <c r="Z116" i="30"/>
  <c r="Y116" i="30"/>
  <c r="X116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AT115" i="30"/>
  <c r="AS115" i="30"/>
  <c r="AR115" i="30"/>
  <c r="AQ115" i="30"/>
  <c r="AP115" i="30"/>
  <c r="AO115" i="30"/>
  <c r="AN115" i="30"/>
  <c r="AM115" i="30"/>
  <c r="AL115" i="30"/>
  <c r="AK115" i="30"/>
  <c r="AJ115" i="30"/>
  <c r="AI115" i="30"/>
  <c r="AH115" i="30"/>
  <c r="AG115" i="30"/>
  <c r="AF115" i="30"/>
  <c r="AE115" i="30"/>
  <c r="AD115" i="30"/>
  <c r="AC115" i="30"/>
  <c r="AB115" i="30"/>
  <c r="AA115" i="30"/>
  <c r="Z115" i="30"/>
  <c r="Y115" i="30"/>
  <c r="X115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AT114" i="30"/>
  <c r="AS114" i="30"/>
  <c r="AR114" i="30"/>
  <c r="AQ114" i="30"/>
  <c r="AP114" i="30"/>
  <c r="AO114" i="30"/>
  <c r="AN114" i="30"/>
  <c r="AM114" i="30"/>
  <c r="AL114" i="30"/>
  <c r="AK114" i="30"/>
  <c r="AJ114" i="30"/>
  <c r="AI114" i="30"/>
  <c r="AH114" i="30"/>
  <c r="AG114" i="30"/>
  <c r="AF114" i="30"/>
  <c r="AE114" i="30"/>
  <c r="AD114" i="30"/>
  <c r="AC114" i="30"/>
  <c r="AB114" i="30"/>
  <c r="AA114" i="30"/>
  <c r="Z114" i="30"/>
  <c r="Y114" i="30"/>
  <c r="X114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AT113" i="30"/>
  <c r="AS113" i="30"/>
  <c r="AR113" i="30"/>
  <c r="AQ113" i="30"/>
  <c r="AP113" i="30"/>
  <c r="AO113" i="30"/>
  <c r="AN113" i="30"/>
  <c r="AM113" i="30"/>
  <c r="AL113" i="30"/>
  <c r="AK113" i="30"/>
  <c r="AJ113" i="30"/>
  <c r="AI113" i="30"/>
  <c r="AH113" i="30"/>
  <c r="AG113" i="30"/>
  <c r="AF113" i="30"/>
  <c r="AE113" i="30"/>
  <c r="AD113" i="30"/>
  <c r="AC113" i="30"/>
  <c r="AB113" i="30"/>
  <c r="AA113" i="30"/>
  <c r="Z113" i="30"/>
  <c r="Y113" i="30"/>
  <c r="X113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AT112" i="30"/>
  <c r="AS112" i="30"/>
  <c r="AR112" i="30"/>
  <c r="AQ112" i="30"/>
  <c r="AP112" i="30"/>
  <c r="AO112" i="30"/>
  <c r="AN112" i="30"/>
  <c r="AM112" i="30"/>
  <c r="AL112" i="30"/>
  <c r="AK112" i="30"/>
  <c r="AJ112" i="30"/>
  <c r="AI112" i="30"/>
  <c r="AH112" i="30"/>
  <c r="AG112" i="30"/>
  <c r="AF112" i="30"/>
  <c r="AE112" i="30"/>
  <c r="AD112" i="30"/>
  <c r="AC112" i="30"/>
  <c r="AB112" i="30"/>
  <c r="AA112" i="30"/>
  <c r="Z112" i="30"/>
  <c r="Y112" i="30"/>
  <c r="X112" i="30"/>
  <c r="W112" i="30"/>
  <c r="V112" i="30"/>
  <c r="U112" i="30"/>
  <c r="T112" i="30"/>
  <c r="S112" i="30"/>
  <c r="R112" i="30"/>
  <c r="Q112" i="30"/>
  <c r="P112" i="30"/>
  <c r="O112" i="30"/>
  <c r="N112" i="30"/>
  <c r="M112" i="30"/>
  <c r="L112" i="30"/>
  <c r="K112" i="30"/>
  <c r="AT111" i="30"/>
  <c r="AS111" i="30"/>
  <c r="AR111" i="30"/>
  <c r="AQ111" i="30"/>
  <c r="AP111" i="30"/>
  <c r="AO111" i="30"/>
  <c r="AN111" i="30"/>
  <c r="AM111" i="30"/>
  <c r="AL111" i="30"/>
  <c r="AK111" i="30"/>
  <c r="AJ111" i="30"/>
  <c r="AI111" i="30"/>
  <c r="AH111" i="30"/>
  <c r="AG111" i="30"/>
  <c r="AF111" i="30"/>
  <c r="AE111" i="30"/>
  <c r="AD111" i="30"/>
  <c r="AC111" i="30"/>
  <c r="AB111" i="30"/>
  <c r="AA111" i="30"/>
  <c r="Z111" i="30"/>
  <c r="Y111" i="30"/>
  <c r="X111" i="30"/>
  <c r="W111" i="30"/>
  <c r="V111" i="30"/>
  <c r="U111" i="30"/>
  <c r="T111" i="30"/>
  <c r="S111" i="30"/>
  <c r="R111" i="30"/>
  <c r="Q111" i="30"/>
  <c r="P111" i="30"/>
  <c r="O111" i="30"/>
  <c r="N111" i="30"/>
  <c r="M111" i="30"/>
  <c r="L111" i="30"/>
  <c r="K111" i="30"/>
  <c r="AT110" i="30"/>
  <c r="AS110" i="30"/>
  <c r="AR110" i="30"/>
  <c r="AQ110" i="30"/>
  <c r="AP110" i="30"/>
  <c r="AO110" i="30"/>
  <c r="AN110" i="30"/>
  <c r="AM110" i="30"/>
  <c r="AL110" i="30"/>
  <c r="AK110" i="30"/>
  <c r="AJ110" i="30"/>
  <c r="AI110" i="30"/>
  <c r="AH110" i="30"/>
  <c r="AG110" i="30"/>
  <c r="AF110" i="30"/>
  <c r="AE110" i="30"/>
  <c r="AD110" i="30"/>
  <c r="AC110" i="30"/>
  <c r="AB110" i="30"/>
  <c r="AA110" i="30"/>
  <c r="Z110" i="30"/>
  <c r="Y110" i="30"/>
  <c r="X110" i="30"/>
  <c r="W110" i="30"/>
  <c r="V110" i="30"/>
  <c r="U110" i="30"/>
  <c r="T110" i="30"/>
  <c r="S110" i="30"/>
  <c r="R110" i="30"/>
  <c r="Q110" i="30"/>
  <c r="P110" i="30"/>
  <c r="O110" i="30"/>
  <c r="N110" i="30"/>
  <c r="M110" i="30"/>
  <c r="L110" i="30"/>
  <c r="K110" i="30"/>
  <c r="AT109" i="30"/>
  <c r="AS109" i="30"/>
  <c r="AR109" i="30"/>
  <c r="AQ109" i="30"/>
  <c r="AP109" i="30"/>
  <c r="AO109" i="30"/>
  <c r="AN109" i="30"/>
  <c r="AM109" i="30"/>
  <c r="AL109" i="30"/>
  <c r="AK109" i="30"/>
  <c r="AJ109" i="30"/>
  <c r="AI109" i="30"/>
  <c r="AH109" i="30"/>
  <c r="AG109" i="30"/>
  <c r="AF109" i="30"/>
  <c r="AE109" i="30"/>
  <c r="AD109" i="30"/>
  <c r="AC109" i="30"/>
  <c r="AB109" i="30"/>
  <c r="AA109" i="30"/>
  <c r="Z109" i="30"/>
  <c r="Y109" i="30"/>
  <c r="X109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AT107" i="30"/>
  <c r="AS107" i="30"/>
  <c r="AR107" i="30"/>
  <c r="AQ107" i="30"/>
  <c r="AP107" i="30"/>
  <c r="AO107" i="30"/>
  <c r="AN107" i="30"/>
  <c r="AM107" i="30"/>
  <c r="AL107" i="30"/>
  <c r="AK107" i="30"/>
  <c r="AJ107" i="30"/>
  <c r="AI107" i="30"/>
  <c r="AH107" i="30"/>
  <c r="AG107" i="30"/>
  <c r="AF107" i="30"/>
  <c r="AE107" i="30"/>
  <c r="AD107" i="30"/>
  <c r="AC107" i="30"/>
  <c r="AB107" i="30"/>
  <c r="AA107" i="30"/>
  <c r="Z107" i="30"/>
  <c r="Y107" i="30"/>
  <c r="X107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AT106" i="30"/>
  <c r="AS106" i="30"/>
  <c r="AR106" i="30"/>
  <c r="AQ106" i="30"/>
  <c r="AP106" i="30"/>
  <c r="AO106" i="30"/>
  <c r="AN106" i="30"/>
  <c r="AM106" i="30"/>
  <c r="AL106" i="30"/>
  <c r="AK106" i="30"/>
  <c r="AJ106" i="30"/>
  <c r="AI106" i="30"/>
  <c r="AH106" i="30"/>
  <c r="AG106" i="30"/>
  <c r="AF106" i="30"/>
  <c r="AE106" i="30"/>
  <c r="AD106" i="30"/>
  <c r="AC106" i="30"/>
  <c r="AB106" i="30"/>
  <c r="AA106" i="30"/>
  <c r="Z106" i="30"/>
  <c r="Y106" i="30"/>
  <c r="X106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AT105" i="30"/>
  <c r="AS105" i="30"/>
  <c r="AR105" i="30"/>
  <c r="AQ105" i="30"/>
  <c r="AP105" i="30"/>
  <c r="AO105" i="30"/>
  <c r="AN105" i="30"/>
  <c r="AM105" i="30"/>
  <c r="AL105" i="30"/>
  <c r="AK105" i="30"/>
  <c r="AJ105" i="30"/>
  <c r="AI105" i="30"/>
  <c r="AH105" i="30"/>
  <c r="AG105" i="30"/>
  <c r="AF105" i="30"/>
  <c r="AE105" i="30"/>
  <c r="AD105" i="30"/>
  <c r="AC105" i="30"/>
  <c r="AB105" i="30"/>
  <c r="AA105" i="30"/>
  <c r="Z105" i="30"/>
  <c r="Y105" i="30"/>
  <c r="X105" i="30"/>
  <c r="W105" i="30"/>
  <c r="V105" i="30"/>
  <c r="U105" i="30"/>
  <c r="T105" i="30"/>
  <c r="S105" i="30"/>
  <c r="R105" i="30"/>
  <c r="Q105" i="30"/>
  <c r="P105" i="30"/>
  <c r="O105" i="30"/>
  <c r="N105" i="30"/>
  <c r="M105" i="30"/>
  <c r="L105" i="30"/>
  <c r="K105" i="30"/>
  <c r="AT104" i="30"/>
  <c r="AS104" i="30"/>
  <c r="AR104" i="30"/>
  <c r="AQ104" i="30"/>
  <c r="AP104" i="30"/>
  <c r="AO104" i="30"/>
  <c r="AN104" i="30"/>
  <c r="AM104" i="30"/>
  <c r="AL104" i="30"/>
  <c r="AK104" i="30"/>
  <c r="AJ104" i="30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AT103" i="30"/>
  <c r="AS103" i="30"/>
  <c r="AR103" i="30"/>
  <c r="AQ103" i="30"/>
  <c r="AP103" i="30"/>
  <c r="AO103" i="30"/>
  <c r="AN103" i="30"/>
  <c r="AM103" i="30"/>
  <c r="AL103" i="30"/>
  <c r="AK103" i="30"/>
  <c r="AJ103" i="30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AT102" i="30"/>
  <c r="AS102" i="30"/>
  <c r="AR102" i="30"/>
  <c r="AQ102" i="30"/>
  <c r="AP102" i="30"/>
  <c r="AO102" i="30"/>
  <c r="AN102" i="30"/>
  <c r="AM102" i="30"/>
  <c r="AL102" i="30"/>
  <c r="AK102" i="30"/>
  <c r="AJ102" i="30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AT100" i="30"/>
  <c r="AS100" i="30"/>
  <c r="AR100" i="30"/>
  <c r="AQ100" i="30"/>
  <c r="AP100" i="30"/>
  <c r="AO100" i="30"/>
  <c r="AN100" i="30"/>
  <c r="AM100" i="30"/>
  <c r="AL100" i="30"/>
  <c r="AK100" i="30"/>
  <c r="AJ100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AT99" i="30"/>
  <c r="AS99" i="30"/>
  <c r="AR99" i="30"/>
  <c r="AQ99" i="30"/>
  <c r="AP99" i="30"/>
  <c r="AO99" i="30"/>
  <c r="AN99" i="30"/>
  <c r="AM99" i="30"/>
  <c r="AL99" i="30"/>
  <c r="AK99" i="30"/>
  <c r="AJ99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AT98" i="30"/>
  <c r="AS98" i="30"/>
  <c r="AR98" i="30"/>
  <c r="AQ98" i="30"/>
  <c r="AP98" i="30"/>
  <c r="AO98" i="30"/>
  <c r="AN98" i="30"/>
  <c r="AM98" i="30"/>
  <c r="AL98" i="30"/>
  <c r="AK98" i="30"/>
  <c r="AJ98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AZ295" i="71"/>
  <c r="AY295" i="71"/>
  <c r="AX295" i="71"/>
  <c r="AW295" i="71"/>
  <c r="AV295" i="71"/>
  <c r="AU295" i="71"/>
  <c r="AT295" i="71"/>
  <c r="AS295" i="71"/>
  <c r="AR295" i="71"/>
  <c r="AQ295" i="71"/>
  <c r="AP295" i="71"/>
  <c r="AO295" i="71"/>
  <c r="AN295" i="71"/>
  <c r="AM295" i="71"/>
  <c r="AL295" i="71"/>
  <c r="AK295" i="71"/>
  <c r="AJ295" i="71"/>
  <c r="AI295" i="71"/>
  <c r="AH295" i="71"/>
  <c r="AG295" i="71"/>
  <c r="AF295" i="71"/>
  <c r="AE295" i="71"/>
  <c r="AD295" i="71"/>
  <c r="AC295" i="71"/>
  <c r="AB295" i="71"/>
  <c r="AA295" i="71"/>
  <c r="Z295" i="71"/>
  <c r="Y295" i="71"/>
  <c r="X295" i="71"/>
  <c r="W295" i="71"/>
  <c r="V295" i="71"/>
  <c r="U295" i="71"/>
  <c r="T295" i="71"/>
  <c r="S295" i="71"/>
  <c r="R295" i="71"/>
  <c r="Q295" i="71"/>
  <c r="P295" i="71"/>
  <c r="O295" i="71"/>
  <c r="N295" i="71"/>
  <c r="M295" i="71"/>
  <c r="L295" i="71"/>
  <c r="K295" i="71"/>
  <c r="AZ256" i="71"/>
  <c r="AY256" i="71"/>
  <c r="AX256" i="71"/>
  <c r="AW256" i="71"/>
  <c r="AV256" i="71"/>
  <c r="AU256" i="71"/>
  <c r="AT256" i="71"/>
  <c r="AS256" i="71"/>
  <c r="AR256" i="71"/>
  <c r="AQ256" i="71"/>
  <c r="AP256" i="71"/>
  <c r="AO256" i="71"/>
  <c r="AN256" i="71"/>
  <c r="AM256" i="71"/>
  <c r="AL256" i="71"/>
  <c r="AK256" i="71"/>
  <c r="AJ256" i="71"/>
  <c r="AI256" i="71"/>
  <c r="AH256" i="71"/>
  <c r="AG256" i="71"/>
  <c r="AF256" i="71"/>
  <c r="AE256" i="71"/>
  <c r="AD256" i="71"/>
  <c r="AC256" i="71"/>
  <c r="AB256" i="71"/>
  <c r="AA256" i="71"/>
  <c r="Z256" i="71"/>
  <c r="Y256" i="71"/>
  <c r="X256" i="71"/>
  <c r="W256" i="71"/>
  <c r="V256" i="71"/>
  <c r="U256" i="71"/>
  <c r="T256" i="71"/>
  <c r="S256" i="71"/>
  <c r="R256" i="71"/>
  <c r="Q256" i="71"/>
  <c r="P256" i="71"/>
  <c r="O256" i="71"/>
  <c r="N256" i="71"/>
  <c r="M256" i="71"/>
  <c r="L256" i="71"/>
  <c r="K256" i="71"/>
  <c r="AZ247" i="71"/>
  <c r="AY247" i="71"/>
  <c r="AX247" i="71"/>
  <c r="AW247" i="71"/>
  <c r="AV247" i="71"/>
  <c r="AU247" i="71"/>
  <c r="AT247" i="71"/>
  <c r="AS247" i="71"/>
  <c r="AR247" i="71"/>
  <c r="AQ247" i="71"/>
  <c r="AP247" i="71"/>
  <c r="AO247" i="71"/>
  <c r="AN247" i="71"/>
  <c r="AM247" i="71"/>
  <c r="AL247" i="71"/>
  <c r="AK247" i="71"/>
  <c r="AJ247" i="71"/>
  <c r="AI247" i="71"/>
  <c r="AH247" i="71"/>
  <c r="AG247" i="71"/>
  <c r="AF247" i="71"/>
  <c r="AE247" i="71"/>
  <c r="AD247" i="71"/>
  <c r="AC247" i="71"/>
  <c r="AB247" i="71"/>
  <c r="AA247" i="71"/>
  <c r="Z247" i="71"/>
  <c r="Y247" i="71"/>
  <c r="X247" i="71"/>
  <c r="W247" i="71"/>
  <c r="V247" i="71"/>
  <c r="U247" i="71"/>
  <c r="T247" i="71"/>
  <c r="S247" i="71"/>
  <c r="R247" i="71"/>
  <c r="Q247" i="71"/>
  <c r="P247" i="71"/>
  <c r="O247" i="71"/>
  <c r="N247" i="71"/>
  <c r="M247" i="71"/>
  <c r="L247" i="71"/>
  <c r="K247" i="71"/>
  <c r="CF6" i="71"/>
  <c r="CF5" i="71" s="1"/>
  <c r="L6" i="71"/>
  <c r="M6" i="71" s="1"/>
  <c r="CE5" i="71"/>
  <c r="K5" i="71"/>
  <c r="B2" i="71"/>
  <c r="B1" i="71"/>
  <c r="K166" i="30"/>
  <c r="L166" i="30"/>
  <c r="M166" i="30"/>
  <c r="N166" i="30"/>
  <c r="O166" i="30"/>
  <c r="P166" i="30"/>
  <c r="Q166" i="30"/>
  <c r="R166" i="30"/>
  <c r="S166" i="30"/>
  <c r="T166" i="30"/>
  <c r="U166" i="30"/>
  <c r="V166" i="30"/>
  <c r="W166" i="30"/>
  <c r="X166" i="30"/>
  <c r="Y166" i="30"/>
  <c r="Z166" i="30"/>
  <c r="AA166" i="30"/>
  <c r="AB166" i="30"/>
  <c r="AC166" i="30"/>
  <c r="AD166" i="30"/>
  <c r="AE166" i="30"/>
  <c r="AF166" i="30"/>
  <c r="AG166" i="30"/>
  <c r="AH166" i="30"/>
  <c r="AI166" i="30"/>
  <c r="AJ166" i="30"/>
  <c r="AK166" i="30"/>
  <c r="AL166" i="30"/>
  <c r="AM166" i="30"/>
  <c r="AN166" i="30"/>
  <c r="AO166" i="30"/>
  <c r="AP166" i="30"/>
  <c r="AQ166" i="30"/>
  <c r="AR166" i="30"/>
  <c r="AS166" i="30"/>
  <c r="AT166" i="30"/>
  <c r="CH247" i="30"/>
  <c r="CE190" i="30"/>
  <c r="CF190" i="30"/>
  <c r="K117" i="62" s="1"/>
  <c r="CG190" i="30"/>
  <c r="L117" i="62" s="1"/>
  <c r="CH190" i="30"/>
  <c r="M117" i="62" s="1"/>
  <c r="AZ244" i="30"/>
  <c r="AZ253" i="30" s="1"/>
  <c r="AY244" i="30"/>
  <c r="AY253" i="30" s="1"/>
  <c r="AX244" i="30"/>
  <c r="AX253" i="30" s="1"/>
  <c r="AW244" i="30"/>
  <c r="AW253" i="30" s="1"/>
  <c r="AV244" i="30"/>
  <c r="AV253" i="30" s="1"/>
  <c r="AU244" i="30"/>
  <c r="AU253" i="30" s="1"/>
  <c r="AT244" i="30"/>
  <c r="AT253" i="30" s="1"/>
  <c r="AS244" i="30"/>
  <c r="AS253" i="30" s="1"/>
  <c r="AR244" i="30"/>
  <c r="AR253" i="30" s="1"/>
  <c r="AQ244" i="30"/>
  <c r="AQ253" i="30" s="1"/>
  <c r="AP244" i="30"/>
  <c r="AP253" i="30" s="1"/>
  <c r="AO244" i="30"/>
  <c r="AO253" i="30" s="1"/>
  <c r="AN244" i="30"/>
  <c r="AN253" i="30" s="1"/>
  <c r="AM244" i="30"/>
  <c r="AM253" i="30" s="1"/>
  <c r="AL244" i="30"/>
  <c r="AL253" i="30" s="1"/>
  <c r="AK244" i="30"/>
  <c r="AK253" i="30" s="1"/>
  <c r="AJ244" i="30"/>
  <c r="AJ253" i="30" s="1"/>
  <c r="AI244" i="30"/>
  <c r="AI253" i="30" s="1"/>
  <c r="AH244" i="30"/>
  <c r="AH253" i="30" s="1"/>
  <c r="AG244" i="30"/>
  <c r="AG253" i="30" s="1"/>
  <c r="AF244" i="30"/>
  <c r="AF253" i="30" s="1"/>
  <c r="AE244" i="30"/>
  <c r="AE253" i="30" s="1"/>
  <c r="AD244" i="30"/>
  <c r="AD253" i="30" s="1"/>
  <c r="AC244" i="30"/>
  <c r="AC253" i="30" s="1"/>
  <c r="AB244" i="30"/>
  <c r="AB253" i="30" s="1"/>
  <c r="AA244" i="30"/>
  <c r="AA253" i="30" s="1"/>
  <c r="Z244" i="30"/>
  <c r="Z253" i="30" s="1"/>
  <c r="Y244" i="30"/>
  <c r="Y253" i="30" s="1"/>
  <c r="X244" i="30"/>
  <c r="X253" i="30" s="1"/>
  <c r="W244" i="30"/>
  <c r="W253" i="30" s="1"/>
  <c r="V244" i="30"/>
  <c r="V253" i="30" s="1"/>
  <c r="U244" i="30"/>
  <c r="U253" i="30" s="1"/>
  <c r="T244" i="30"/>
  <c r="T253" i="30" s="1"/>
  <c r="S244" i="30"/>
  <c r="S253" i="30" s="1"/>
  <c r="R244" i="30"/>
  <c r="R253" i="30" s="1"/>
  <c r="Q244" i="30"/>
  <c r="Q253" i="30" s="1"/>
  <c r="P244" i="30"/>
  <c r="P253" i="30" s="1"/>
  <c r="O244" i="30"/>
  <c r="O253" i="30" s="1"/>
  <c r="N244" i="30"/>
  <c r="N253" i="30" s="1"/>
  <c r="M244" i="30"/>
  <c r="M253" i="30" s="1"/>
  <c r="AZ231" i="30"/>
  <c r="AY231" i="30"/>
  <c r="AX231" i="30"/>
  <c r="AW231" i="30"/>
  <c r="AV231" i="30"/>
  <c r="AU231" i="30"/>
  <c r="AT231" i="30"/>
  <c r="AS231" i="30"/>
  <c r="AR231" i="30"/>
  <c r="AQ231" i="30"/>
  <c r="AP231" i="30"/>
  <c r="AO231" i="30"/>
  <c r="AN231" i="30"/>
  <c r="AM231" i="30"/>
  <c r="AL231" i="30"/>
  <c r="AK231" i="30"/>
  <c r="AJ231" i="30"/>
  <c r="AI231" i="30"/>
  <c r="AH231" i="30"/>
  <c r="AG231" i="30"/>
  <c r="AF231" i="30"/>
  <c r="AE231" i="30"/>
  <c r="AD231" i="30"/>
  <c r="AC231" i="30"/>
  <c r="AB231" i="30"/>
  <c r="AA231" i="30"/>
  <c r="Z231" i="30"/>
  <c r="Y231" i="30"/>
  <c r="X231" i="30"/>
  <c r="W231" i="30"/>
  <c r="V231" i="30"/>
  <c r="U231" i="30"/>
  <c r="T231" i="30"/>
  <c r="S231" i="30"/>
  <c r="R231" i="30"/>
  <c r="Q231" i="30"/>
  <c r="P231" i="30"/>
  <c r="O231" i="30"/>
  <c r="N231" i="30"/>
  <c r="M231" i="30"/>
  <c r="AZ220" i="30"/>
  <c r="AY220" i="30"/>
  <c r="AX220" i="30"/>
  <c r="AW220" i="30"/>
  <c r="AV220" i="30"/>
  <c r="AU220" i="30"/>
  <c r="AT220" i="30"/>
  <c r="AS220" i="30"/>
  <c r="AR220" i="30"/>
  <c r="AQ220" i="30"/>
  <c r="AP220" i="30"/>
  <c r="AO220" i="30"/>
  <c r="AN220" i="30"/>
  <c r="AM220" i="30"/>
  <c r="AL220" i="30"/>
  <c r="AL242" i="30" s="1"/>
  <c r="AL254" i="30" s="1"/>
  <c r="AK220" i="30"/>
  <c r="AJ220" i="30"/>
  <c r="AI220" i="30"/>
  <c r="AH220" i="30"/>
  <c r="AG220" i="30"/>
  <c r="AF220" i="30"/>
  <c r="AE220" i="30"/>
  <c r="AD220" i="30"/>
  <c r="AD242" i="30" s="1"/>
  <c r="AC220" i="30"/>
  <c r="AC242" i="30" s="1"/>
  <c r="AB220" i="30"/>
  <c r="AA220" i="30"/>
  <c r="AA242" i="30" s="1"/>
  <c r="Z220" i="30"/>
  <c r="Y220" i="30"/>
  <c r="Y242" i="30" s="1"/>
  <c r="X220" i="30"/>
  <c r="X242" i="30" s="1"/>
  <c r="W220" i="30"/>
  <c r="V220" i="30"/>
  <c r="U220" i="30"/>
  <c r="T220" i="30"/>
  <c r="S220" i="30"/>
  <c r="R220" i="30"/>
  <c r="Q220" i="30"/>
  <c r="P220" i="30"/>
  <c r="O220" i="30"/>
  <c r="N220" i="30"/>
  <c r="M220" i="30"/>
  <c r="AZ214" i="30"/>
  <c r="AY214" i="30"/>
  <c r="AX214" i="30"/>
  <c r="AW214" i="30"/>
  <c r="AV214" i="30"/>
  <c r="AU214" i="30"/>
  <c r="AT214" i="30"/>
  <c r="AS214" i="30"/>
  <c r="AR214" i="30"/>
  <c r="AQ214" i="30"/>
  <c r="AP214" i="30"/>
  <c r="AO214" i="30"/>
  <c r="AN214" i="30"/>
  <c r="AM214" i="30"/>
  <c r="AL214" i="30"/>
  <c r="AK214" i="30"/>
  <c r="AJ214" i="30"/>
  <c r="AI214" i="30"/>
  <c r="AH214" i="30"/>
  <c r="AG214" i="30"/>
  <c r="AF214" i="30"/>
  <c r="AE214" i="30"/>
  <c r="AD214" i="30"/>
  <c r="AC214" i="30"/>
  <c r="AB214" i="30"/>
  <c r="AA214" i="30"/>
  <c r="Z214" i="30"/>
  <c r="Y214" i="30"/>
  <c r="X214" i="30"/>
  <c r="W214" i="30"/>
  <c r="V214" i="30"/>
  <c r="U214" i="30"/>
  <c r="T214" i="30"/>
  <c r="S214" i="30"/>
  <c r="R214" i="30"/>
  <c r="Q214" i="30"/>
  <c r="P214" i="30"/>
  <c r="O214" i="30"/>
  <c r="N214" i="30"/>
  <c r="M214" i="30"/>
  <c r="AZ204" i="30"/>
  <c r="AY204" i="30"/>
  <c r="AX204" i="30"/>
  <c r="AW204" i="30"/>
  <c r="AV204" i="30"/>
  <c r="AU204" i="30"/>
  <c r="AT204" i="30"/>
  <c r="AS204" i="30"/>
  <c r="AR204" i="30"/>
  <c r="AQ204" i="30"/>
  <c r="AP204" i="30"/>
  <c r="AO204" i="30"/>
  <c r="AN204" i="30"/>
  <c r="AM204" i="30"/>
  <c r="AL204" i="30"/>
  <c r="AK204" i="30"/>
  <c r="AJ204" i="30"/>
  <c r="AI204" i="30"/>
  <c r="AH204" i="30"/>
  <c r="AG204" i="30"/>
  <c r="AF204" i="30"/>
  <c r="AE204" i="30"/>
  <c r="AD204" i="30"/>
  <c r="AC204" i="30"/>
  <c r="AB204" i="30"/>
  <c r="AA204" i="30"/>
  <c r="Z204" i="30"/>
  <c r="Y204" i="30"/>
  <c r="X204" i="30"/>
  <c r="W204" i="30"/>
  <c r="V204" i="30"/>
  <c r="U204" i="30"/>
  <c r="T204" i="30"/>
  <c r="S204" i="30"/>
  <c r="R204" i="30"/>
  <c r="Q204" i="30"/>
  <c r="P204" i="30"/>
  <c r="O204" i="30"/>
  <c r="N204" i="30"/>
  <c r="M204" i="30"/>
  <c r="AZ190" i="30"/>
  <c r="AY190" i="30"/>
  <c r="AX190" i="30"/>
  <c r="AW190" i="30"/>
  <c r="AV190" i="30"/>
  <c r="AU190" i="30"/>
  <c r="AT190" i="30"/>
  <c r="AS190" i="30"/>
  <c r="AR190" i="30"/>
  <c r="AQ190" i="30"/>
  <c r="AP190" i="30"/>
  <c r="AO190" i="30"/>
  <c r="AN190" i="30"/>
  <c r="AN184" i="30" s="1"/>
  <c r="AM190" i="30"/>
  <c r="AL190" i="30"/>
  <c r="AK190" i="30"/>
  <c r="AJ190" i="30"/>
  <c r="AI190" i="30"/>
  <c r="AH190" i="30"/>
  <c r="AG190" i="30"/>
  <c r="AF190" i="30"/>
  <c r="AE190" i="30"/>
  <c r="AD190" i="30"/>
  <c r="AC190" i="30"/>
  <c r="AB190" i="30"/>
  <c r="AA190" i="30"/>
  <c r="Z190" i="30"/>
  <c r="Y190" i="30"/>
  <c r="X190" i="30"/>
  <c r="W190" i="30"/>
  <c r="V190" i="30"/>
  <c r="U190" i="30"/>
  <c r="T190" i="30"/>
  <c r="S190" i="30"/>
  <c r="R190" i="30"/>
  <c r="Q190" i="30"/>
  <c r="P190" i="30"/>
  <c r="O190" i="30"/>
  <c r="N190" i="30"/>
  <c r="M190" i="30"/>
  <c r="AZ172" i="30"/>
  <c r="AZ171" i="30" s="1"/>
  <c r="AY172" i="30"/>
  <c r="AY171" i="30" s="1"/>
  <c r="AX172" i="30"/>
  <c r="AX171" i="30" s="1"/>
  <c r="AW172" i="30"/>
  <c r="AW171" i="30" s="1"/>
  <c r="AV172" i="30"/>
  <c r="AV171" i="30" s="1"/>
  <c r="AU172" i="30"/>
  <c r="AU171" i="30" s="1"/>
  <c r="AT172" i="30"/>
  <c r="AT171" i="30" s="1"/>
  <c r="AS172" i="30"/>
  <c r="AS171" i="30" s="1"/>
  <c r="AR172" i="30"/>
  <c r="AR171" i="30" s="1"/>
  <c r="AQ172" i="30"/>
  <c r="AQ171" i="30" s="1"/>
  <c r="AP172" i="30"/>
  <c r="AP171" i="30" s="1"/>
  <c r="AO172" i="30"/>
  <c r="AO171" i="30" s="1"/>
  <c r="AN172" i="30"/>
  <c r="AN171" i="30" s="1"/>
  <c r="AM172" i="30"/>
  <c r="AM171" i="30" s="1"/>
  <c r="AL172" i="30"/>
  <c r="AL171" i="30" s="1"/>
  <c r="AK172" i="30"/>
  <c r="AK171" i="30" s="1"/>
  <c r="AJ172" i="30"/>
  <c r="AJ171" i="30" s="1"/>
  <c r="AI172" i="30"/>
  <c r="AI171" i="30" s="1"/>
  <c r="AH172" i="30"/>
  <c r="AH171" i="30" s="1"/>
  <c r="AG172" i="30"/>
  <c r="AG171" i="30" s="1"/>
  <c r="AF172" i="30"/>
  <c r="AF171" i="30" s="1"/>
  <c r="AE172" i="30"/>
  <c r="AE171" i="30" s="1"/>
  <c r="AD172" i="30"/>
  <c r="AD171" i="30" s="1"/>
  <c r="AC172" i="30"/>
  <c r="AC171" i="30" s="1"/>
  <c r="AB172" i="30"/>
  <c r="AB171" i="30" s="1"/>
  <c r="AA172" i="30"/>
  <c r="AA171" i="30" s="1"/>
  <c r="Z172" i="30"/>
  <c r="Z171" i="30" s="1"/>
  <c r="Y172" i="30"/>
  <c r="Y171" i="30" s="1"/>
  <c r="X172" i="30"/>
  <c r="X171" i="30" s="1"/>
  <c r="W172" i="30"/>
  <c r="W171" i="30" s="1"/>
  <c r="V172" i="30"/>
  <c r="V171" i="30" s="1"/>
  <c r="U172" i="30"/>
  <c r="U171" i="30" s="1"/>
  <c r="T172" i="30"/>
  <c r="T171" i="30" s="1"/>
  <c r="S172" i="30"/>
  <c r="S171" i="30" s="1"/>
  <c r="R172" i="30"/>
  <c r="R171" i="30" s="1"/>
  <c r="Q172" i="30"/>
  <c r="Q171" i="30" s="1"/>
  <c r="P172" i="30"/>
  <c r="P171" i="30" s="1"/>
  <c r="O172" i="30"/>
  <c r="O171" i="30" s="1"/>
  <c r="N172" i="30"/>
  <c r="N171" i="30" s="1"/>
  <c r="M172" i="30"/>
  <c r="M171" i="30" s="1"/>
  <c r="CG247" i="30"/>
  <c r="CF247" i="30"/>
  <c r="CE247" i="30"/>
  <c r="CH244" i="30"/>
  <c r="CG244" i="30"/>
  <c r="CF244" i="30"/>
  <c r="CE244" i="30"/>
  <c r="CH204" i="30"/>
  <c r="M118" i="62" s="1"/>
  <c r="CG204" i="30"/>
  <c r="L118" i="62" s="1"/>
  <c r="CF204" i="30"/>
  <c r="K118" i="62" s="1"/>
  <c r="CE204" i="30"/>
  <c r="L204" i="30"/>
  <c r="K204" i="30"/>
  <c r="AZ134" i="30"/>
  <c r="AY134" i="30"/>
  <c r="AX134" i="30"/>
  <c r="AW134" i="30"/>
  <c r="AV134" i="30"/>
  <c r="AU134" i="30"/>
  <c r="AT134" i="30"/>
  <c r="AS134" i="30"/>
  <c r="AR134" i="30"/>
  <c r="AQ134" i="30"/>
  <c r="AP134" i="30"/>
  <c r="AO134" i="30"/>
  <c r="AN134" i="30"/>
  <c r="AM134" i="30"/>
  <c r="AL134" i="30"/>
  <c r="AK134" i="30"/>
  <c r="AJ134" i="30"/>
  <c r="AI134" i="30"/>
  <c r="AH134" i="30"/>
  <c r="AG134" i="30"/>
  <c r="AF134" i="30"/>
  <c r="AE134" i="30"/>
  <c r="AD134" i="30"/>
  <c r="AC134" i="30"/>
  <c r="AB134" i="30"/>
  <c r="AA134" i="30"/>
  <c r="Z134" i="30"/>
  <c r="Y134" i="30"/>
  <c r="X134" i="30"/>
  <c r="W134" i="30"/>
  <c r="V134" i="30"/>
  <c r="U134" i="30"/>
  <c r="T134" i="30"/>
  <c r="S134" i="30"/>
  <c r="R134" i="30"/>
  <c r="Q134" i="30"/>
  <c r="P134" i="30"/>
  <c r="O134" i="30"/>
  <c r="N134" i="30"/>
  <c r="M134" i="30"/>
  <c r="L134" i="30"/>
  <c r="K134" i="30"/>
  <c r="BD166" i="30"/>
  <c r="AZ166" i="30"/>
  <c r="AY166" i="30"/>
  <c r="AX166" i="30"/>
  <c r="AW166" i="30"/>
  <c r="AV166" i="30"/>
  <c r="AU166" i="30"/>
  <c r="AZ125" i="30"/>
  <c r="AY125" i="30"/>
  <c r="AX125" i="30"/>
  <c r="AW125" i="30"/>
  <c r="AV125" i="30"/>
  <c r="AU125" i="30"/>
  <c r="AT125" i="30"/>
  <c r="AS125" i="30"/>
  <c r="AR125" i="30"/>
  <c r="AQ125" i="30"/>
  <c r="AP125" i="30"/>
  <c r="AO125" i="30"/>
  <c r="AN125" i="30"/>
  <c r="AM125" i="30"/>
  <c r="AL125" i="30"/>
  <c r="AK125" i="30"/>
  <c r="AJ125" i="30"/>
  <c r="AI125" i="30"/>
  <c r="AH125" i="30"/>
  <c r="AG125" i="30"/>
  <c r="AF125" i="30"/>
  <c r="AE125" i="30"/>
  <c r="AD125" i="30"/>
  <c r="AC125" i="30"/>
  <c r="AB125" i="30"/>
  <c r="AA125" i="30"/>
  <c r="Z125" i="30"/>
  <c r="Y125" i="30"/>
  <c r="X125" i="30"/>
  <c r="W125" i="30"/>
  <c r="V125" i="30"/>
  <c r="U125" i="30"/>
  <c r="T125" i="30"/>
  <c r="S125" i="30"/>
  <c r="R125" i="30"/>
  <c r="Q125" i="30"/>
  <c r="P125" i="30"/>
  <c r="O125" i="30"/>
  <c r="N125" i="30"/>
  <c r="M125" i="30"/>
  <c r="L125" i="30"/>
  <c r="K125" i="30"/>
  <c r="L6" i="30"/>
  <c r="M6" i="30" s="1"/>
  <c r="K5" i="62"/>
  <c r="B2" i="62"/>
  <c r="B1" i="62"/>
  <c r="L244" i="30"/>
  <c r="L253" i="30" s="1"/>
  <c r="K244" i="30"/>
  <c r="K253" i="30" s="1"/>
  <c r="CE231" i="30"/>
  <c r="L231" i="30"/>
  <c r="CE220" i="30"/>
  <c r="L220" i="30"/>
  <c r="CE214" i="30"/>
  <c r="L214" i="30"/>
  <c r="L190" i="30"/>
  <c r="CE172" i="30"/>
  <c r="CE171" i="30" s="1"/>
  <c r="L172" i="30"/>
  <c r="L171" i="30" s="1"/>
  <c r="CF6" i="30"/>
  <c r="CF5" i="30" s="1"/>
  <c r="CE5" i="30"/>
  <c r="M26" i="62"/>
  <c r="K5" i="30"/>
  <c r="B2" i="30"/>
  <c r="B1" i="30"/>
  <c r="E6" i="12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CG172" i="30"/>
  <c r="CG171" i="30" s="1"/>
  <c r="CG220" i="30"/>
  <c r="CG214" i="30"/>
  <c r="CG231" i="30"/>
  <c r="CF214" i="30"/>
  <c r="CF231" i="30"/>
  <c r="K220" i="30"/>
  <c r="CF220" i="30"/>
  <c r="K172" i="30"/>
  <c r="K171" i="30" s="1"/>
  <c r="CH220" i="30"/>
  <c r="CH172" i="30"/>
  <c r="CH171" i="30" s="1"/>
  <c r="CH231" i="30"/>
  <c r="K231" i="30"/>
  <c r="CF172" i="30"/>
  <c r="CF171" i="30" s="1"/>
  <c r="K214" i="30"/>
  <c r="CH214" i="30"/>
  <c r="K190" i="30"/>
  <c r="L375" i="91" l="1"/>
  <c r="L373" i="91"/>
  <c r="L382" i="91"/>
  <c r="L380" i="91"/>
  <c r="L378" i="91"/>
  <c r="L383" i="91"/>
  <c r="L381" i="91"/>
  <c r="L379" i="91"/>
  <c r="L377" i="91"/>
  <c r="L372" i="91"/>
  <c r="L370" i="91"/>
  <c r="L367" i="91"/>
  <c r="L365" i="91"/>
  <c r="L363" i="91"/>
  <c r="L361" i="91"/>
  <c r="L374" i="91"/>
  <c r="L362" i="91"/>
  <c r="L369" i="91"/>
  <c r="L359" i="91"/>
  <c r="L366" i="91"/>
  <c r="L364" i="91"/>
  <c r="L371" i="91"/>
  <c r="L368" i="91"/>
  <c r="L376" i="91"/>
  <c r="L360" i="91"/>
  <c r="L356" i="91"/>
  <c r="L354" i="91"/>
  <c r="L352" i="91"/>
  <c r="L350" i="91"/>
  <c r="L348" i="91"/>
  <c r="L346" i="91"/>
  <c r="L340" i="91"/>
  <c r="L345" i="91"/>
  <c r="L355" i="91"/>
  <c r="L349" i="91"/>
  <c r="L351" i="91"/>
  <c r="L347" i="91"/>
  <c r="L353" i="91"/>
  <c r="L253" i="91"/>
  <c r="L251" i="91"/>
  <c r="L249" i="91"/>
  <c r="L247" i="91"/>
  <c r="L245" i="91"/>
  <c r="L243" i="91"/>
  <c r="L259" i="91"/>
  <c r="L257" i="91"/>
  <c r="L255" i="91"/>
  <c r="L254" i="91"/>
  <c r="L252" i="91"/>
  <c r="L250" i="91"/>
  <c r="L248" i="91"/>
  <c r="L246" i="91"/>
  <c r="L244" i="91"/>
  <c r="L242" i="91"/>
  <c r="L258" i="91"/>
  <c r="L256" i="91"/>
  <c r="L240" i="91"/>
  <c r="L238" i="91"/>
  <c r="L236" i="91"/>
  <c r="L241" i="91"/>
  <c r="L239" i="91"/>
  <c r="L237" i="91"/>
  <c r="L235" i="91"/>
  <c r="L232" i="91"/>
  <c r="L230" i="91"/>
  <c r="L228" i="91"/>
  <c r="L231" i="91"/>
  <c r="L229" i="91"/>
  <c r="L225" i="91"/>
  <c r="L223" i="91"/>
  <c r="L221" i="91"/>
  <c r="L219" i="91"/>
  <c r="L217" i="91"/>
  <c r="L227" i="91"/>
  <c r="L226" i="91"/>
  <c r="L224" i="91"/>
  <c r="L222" i="91"/>
  <c r="L220" i="91"/>
  <c r="L218" i="91"/>
  <c r="L216" i="91"/>
  <c r="L214" i="91"/>
  <c r="L212" i="91"/>
  <c r="L210" i="91"/>
  <c r="L207" i="91"/>
  <c r="L209" i="91"/>
  <c r="L211" i="91"/>
  <c r="L208" i="91"/>
  <c r="L206" i="91"/>
  <c r="L215" i="91"/>
  <c r="L213" i="91"/>
  <c r="F263" i="91"/>
  <c r="F321" i="91" s="1"/>
  <c r="F197" i="91"/>
  <c r="L205" i="91"/>
  <c r="L204" i="91"/>
  <c r="L203" i="91"/>
  <c r="N111" i="62"/>
  <c r="N130" i="62" s="1"/>
  <c r="O242" i="30"/>
  <c r="O254" i="30" s="1"/>
  <c r="S242" i="30"/>
  <c r="X184" i="30"/>
  <c r="X218" i="30" s="1"/>
  <c r="AT34" i="30"/>
  <c r="AT242" i="30"/>
  <c r="AT254" i="30" s="1"/>
  <c r="N34" i="30"/>
  <c r="AE242" i="30"/>
  <c r="AE254" i="30" s="1"/>
  <c r="V184" i="30"/>
  <c r="V218" i="30" s="1"/>
  <c r="AB242" i="30"/>
  <c r="AB254" i="30" s="1"/>
  <c r="AH242" i="30"/>
  <c r="AH254" i="30" s="1"/>
  <c r="AF184" i="30"/>
  <c r="AF218" i="30" s="1"/>
  <c r="T34" i="30"/>
  <c r="R242" i="30"/>
  <c r="R254" i="30" s="1"/>
  <c r="AI242" i="30"/>
  <c r="AI254" i="30" s="1"/>
  <c r="AX242" i="30"/>
  <c r="AX254" i="30" s="1"/>
  <c r="AD184" i="30"/>
  <c r="AD218" i="30" s="1"/>
  <c r="Z242" i="30"/>
  <c r="Z254" i="30" s="1"/>
  <c r="N184" i="30"/>
  <c r="N218" i="30" s="1"/>
  <c r="AU242" i="30"/>
  <c r="AU254" i="30" s="1"/>
  <c r="V34" i="30"/>
  <c r="AD34" i="30"/>
  <c r="AL34" i="30"/>
  <c r="AJ242" i="30"/>
  <c r="AJ254" i="30" s="1"/>
  <c r="L5" i="62"/>
  <c r="U242" i="30"/>
  <c r="U254" i="30" s="1"/>
  <c r="AK242" i="30"/>
  <c r="AK254" i="30" s="1"/>
  <c r="N242" i="30"/>
  <c r="N254" i="30" s="1"/>
  <c r="M242" i="30"/>
  <c r="M254" i="30" s="1"/>
  <c r="AM242" i="30"/>
  <c r="AM254" i="30" s="1"/>
  <c r="P184" i="30"/>
  <c r="P218" i="30" s="1"/>
  <c r="T242" i="30"/>
  <c r="T254" i="30" s="1"/>
  <c r="AQ242" i="30"/>
  <c r="AQ254" i="30" s="1"/>
  <c r="AR242" i="30"/>
  <c r="AR254" i="30" s="1"/>
  <c r="M29" i="62"/>
  <c r="M28" i="62"/>
  <c r="W242" i="30"/>
  <c r="W254" i="30" s="1"/>
  <c r="AL184" i="30"/>
  <c r="AL218" i="30" s="1"/>
  <c r="AL255" i="30" s="1"/>
  <c r="Q242" i="30"/>
  <c r="Q254" i="30" s="1"/>
  <c r="AG242" i="30"/>
  <c r="AG254" i="30" s="1"/>
  <c r="AV242" i="30"/>
  <c r="AV254" i="30" s="1"/>
  <c r="AS242" i="30"/>
  <c r="AS254" i="30" s="1"/>
  <c r="AW242" i="30"/>
  <c r="AW254" i="30" s="1"/>
  <c r="AF242" i="30"/>
  <c r="AF254" i="30" s="1"/>
  <c r="AV184" i="30"/>
  <c r="AV218" i="30" s="1"/>
  <c r="P242" i="30"/>
  <c r="P254" i="30" s="1"/>
  <c r="AN242" i="30"/>
  <c r="AN254" i="30" s="1"/>
  <c r="V242" i="30"/>
  <c r="V254" i="30" s="1"/>
  <c r="Q80" i="62"/>
  <c r="AP242" i="30"/>
  <c r="AP254" i="30" s="1"/>
  <c r="AZ242" i="30"/>
  <c r="AZ254" i="30" s="1"/>
  <c r="K34" i="30"/>
  <c r="L259" i="62"/>
  <c r="N260" i="62"/>
  <c r="K254" i="62"/>
  <c r="N262" i="62"/>
  <c r="F328" i="91"/>
  <c r="K328" i="91" s="1"/>
  <c r="F335" i="91"/>
  <c r="K335" i="91" s="1"/>
  <c r="F333" i="91"/>
  <c r="K333" i="91" s="1"/>
  <c r="F337" i="91"/>
  <c r="K337" i="91" s="1"/>
  <c r="AX5" i="91"/>
  <c r="AY5" i="91"/>
  <c r="F334" i="91"/>
  <c r="K334" i="91" s="1"/>
  <c r="F339" i="91"/>
  <c r="K339" i="91" s="1"/>
  <c r="F327" i="91"/>
  <c r="K327" i="91" s="1"/>
  <c r="F329" i="91"/>
  <c r="K329" i="91" s="1"/>
  <c r="F331" i="91"/>
  <c r="K331" i="91" s="1"/>
  <c r="F343" i="91"/>
  <c r="K343" i="91" s="1"/>
  <c r="M6" i="91"/>
  <c r="M5" i="91" s="1"/>
  <c r="L5" i="91"/>
  <c r="F330" i="91"/>
  <c r="K330" i="91" s="1"/>
  <c r="L69" i="91"/>
  <c r="Z69" i="91"/>
  <c r="AF69" i="91"/>
  <c r="T69" i="91"/>
  <c r="K69" i="91"/>
  <c r="AA69" i="91"/>
  <c r="P69" i="91"/>
  <c r="Y69" i="91"/>
  <c r="F338" i="91"/>
  <c r="K338" i="91" s="1"/>
  <c r="M71" i="91"/>
  <c r="L72" i="91"/>
  <c r="AB69" i="91"/>
  <c r="F336" i="91"/>
  <c r="K336" i="91" s="1"/>
  <c r="Q69" i="91"/>
  <c r="W69" i="91"/>
  <c r="O69" i="91"/>
  <c r="X69" i="91"/>
  <c r="AE69" i="91"/>
  <c r="S69" i="91"/>
  <c r="AC69" i="91"/>
  <c r="R69" i="91"/>
  <c r="AD69" i="91"/>
  <c r="V69" i="91"/>
  <c r="N69" i="91"/>
  <c r="F332" i="91"/>
  <c r="K332" i="91" s="1"/>
  <c r="F341" i="91"/>
  <c r="K341" i="91" s="1"/>
  <c r="U69" i="91"/>
  <c r="M69" i="91"/>
  <c r="F342" i="91"/>
  <c r="K342" i="91" s="1"/>
  <c r="F344" i="91"/>
  <c r="K344" i="91" s="1"/>
  <c r="L242" i="62"/>
  <c r="K243" i="62"/>
  <c r="K242" i="62" s="1"/>
  <c r="M243" i="62"/>
  <c r="M242" i="62" s="1"/>
  <c r="N243" i="62"/>
  <c r="N242" i="62" s="1"/>
  <c r="Z12" i="12"/>
  <c r="R12" i="12"/>
  <c r="J12" i="12"/>
  <c r="N17" i="11" s="1"/>
  <c r="S12" i="12"/>
  <c r="Y12" i="12"/>
  <c r="Q12" i="12"/>
  <c r="I12" i="12"/>
  <c r="K12" i="12"/>
  <c r="AE12" i="12"/>
  <c r="X12" i="12"/>
  <c r="P12" i="12"/>
  <c r="H12" i="12"/>
  <c r="N15" i="11" s="1"/>
  <c r="AD12" i="12"/>
  <c r="W12" i="12"/>
  <c r="O12" i="12"/>
  <c r="G12" i="12"/>
  <c r="N14" i="11" s="1"/>
  <c r="AA12" i="12"/>
  <c r="AC12" i="12"/>
  <c r="V12" i="12"/>
  <c r="N12" i="12"/>
  <c r="F12" i="12"/>
  <c r="AB12" i="12"/>
  <c r="U12" i="12"/>
  <c r="M12" i="12"/>
  <c r="E12" i="12"/>
  <c r="T12" i="12"/>
  <c r="L12" i="12"/>
  <c r="D12" i="12"/>
  <c r="N11" i="11" s="1"/>
  <c r="O11" i="11" s="1"/>
  <c r="N10" i="11"/>
  <c r="C12" i="12" s="1"/>
  <c r="AA6" i="12"/>
  <c r="AB6" i="12" s="1"/>
  <c r="AT184" i="30"/>
  <c r="AT218" i="30" s="1"/>
  <c r="L5" i="71"/>
  <c r="CG6" i="71"/>
  <c r="CG5" i="71" s="1"/>
  <c r="M5" i="71"/>
  <c r="N6" i="71"/>
  <c r="Q184" i="30"/>
  <c r="Q218" i="30" s="1"/>
  <c r="Y184" i="30"/>
  <c r="Y218" i="30" s="1"/>
  <c r="AG184" i="30"/>
  <c r="AG218" i="30" s="1"/>
  <c r="AO184" i="30"/>
  <c r="AO218" i="30" s="1"/>
  <c r="AW184" i="30"/>
  <c r="AW218" i="30" s="1"/>
  <c r="R34" i="30"/>
  <c r="Z34" i="30"/>
  <c r="AH34" i="30"/>
  <c r="AP34" i="30"/>
  <c r="AX34" i="30"/>
  <c r="S34" i="30"/>
  <c r="AA34" i="30"/>
  <c r="AI34" i="30"/>
  <c r="AQ34" i="30"/>
  <c r="AY34" i="30"/>
  <c r="AO242" i="30"/>
  <c r="AO254" i="30" s="1"/>
  <c r="AD254" i="30"/>
  <c r="BL34" i="30"/>
  <c r="BC34" i="30"/>
  <c r="P34" i="30"/>
  <c r="O184" i="30"/>
  <c r="O218" i="30" s="1"/>
  <c r="W184" i="30"/>
  <c r="W218" i="30" s="1"/>
  <c r="AE184" i="30"/>
  <c r="AE218" i="30" s="1"/>
  <c r="AM184" i="30"/>
  <c r="AM218" i="30" s="1"/>
  <c r="AU184" i="30"/>
  <c r="AU218" i="30" s="1"/>
  <c r="T184" i="30"/>
  <c r="T218" i="30" s="1"/>
  <c r="AB184" i="30"/>
  <c r="AB218" i="30" s="1"/>
  <c r="AJ184" i="30"/>
  <c r="AJ218" i="30" s="1"/>
  <c r="AR184" i="30"/>
  <c r="AR218" i="30" s="1"/>
  <c r="AZ184" i="30"/>
  <c r="AZ218" i="30" s="1"/>
  <c r="AS34" i="30"/>
  <c r="M184" i="30"/>
  <c r="M218" i="30" s="1"/>
  <c r="U184" i="30"/>
  <c r="U218" i="30" s="1"/>
  <c r="AC184" i="30"/>
  <c r="AC218" i="30" s="1"/>
  <c r="AK184" i="30"/>
  <c r="AK218" i="30" s="1"/>
  <c r="AS184" i="30"/>
  <c r="AS218" i="30" s="1"/>
  <c r="BD184" i="30"/>
  <c r="BD218" i="30" s="1"/>
  <c r="BD34" i="30"/>
  <c r="BD242" i="30"/>
  <c r="BD254" i="30" s="1"/>
  <c r="BI35" i="30"/>
  <c r="BI34" i="30"/>
  <c r="BB242" i="30"/>
  <c r="BB254" i="30" s="1"/>
  <c r="BH35" i="30"/>
  <c r="L34" i="30"/>
  <c r="AB34" i="30"/>
  <c r="AJ34" i="30"/>
  <c r="AR34" i="30"/>
  <c r="AZ34" i="30"/>
  <c r="Q34" i="30"/>
  <c r="Y34" i="30"/>
  <c r="AG34" i="30"/>
  <c r="AW34" i="30"/>
  <c r="M34" i="30"/>
  <c r="U34" i="30"/>
  <c r="AC34" i="30"/>
  <c r="AK34" i="30"/>
  <c r="CI242" i="30"/>
  <c r="BC184" i="30"/>
  <c r="BC218" i="30" s="1"/>
  <c r="BC242" i="30"/>
  <c r="BC254" i="30" s="1"/>
  <c r="CG242" i="30"/>
  <c r="P35" i="30"/>
  <c r="X35" i="30"/>
  <c r="AF35" i="30"/>
  <c r="AN35" i="30"/>
  <c r="AV35" i="30"/>
  <c r="BK34" i="30"/>
  <c r="BG34" i="30"/>
  <c r="S184" i="30"/>
  <c r="S218" i="30" s="1"/>
  <c r="AA184" i="30"/>
  <c r="AA218" i="30" s="1"/>
  <c r="AI184" i="30"/>
  <c r="AI218" i="30" s="1"/>
  <c r="AQ184" i="30"/>
  <c r="AQ218" i="30" s="1"/>
  <c r="AY184" i="30"/>
  <c r="AY218" i="30" s="1"/>
  <c r="BM35" i="30"/>
  <c r="W34" i="30"/>
  <c r="AE34" i="30"/>
  <c r="BB184" i="30"/>
  <c r="BB218" i="30" s="1"/>
  <c r="BH34" i="30"/>
  <c r="BI242" i="30"/>
  <c r="BI254" i="30" s="1"/>
  <c r="BE184" i="30"/>
  <c r="BE218" i="30" s="1"/>
  <c r="CG6" i="30"/>
  <c r="CG5" i="30" s="1"/>
  <c r="CE253" i="30"/>
  <c r="R35" i="30"/>
  <c r="Z35" i="30"/>
  <c r="AP35" i="30"/>
  <c r="BK242" i="30"/>
  <c r="BK254" i="30" s="1"/>
  <c r="AY242" i="30"/>
  <c r="AY254" i="30" s="1"/>
  <c r="BE34" i="30"/>
  <c r="BG35" i="30"/>
  <c r="BO35" i="30"/>
  <c r="AO34" i="30"/>
  <c r="BF34" i="30"/>
  <c r="BN34" i="30"/>
  <c r="BM242" i="30"/>
  <c r="BM254" i="30" s="1"/>
  <c r="CG253" i="30"/>
  <c r="AH35" i="30"/>
  <c r="BF242" i="30"/>
  <c r="BF254" i="30" s="1"/>
  <c r="BN242" i="30"/>
  <c r="BN254" i="30" s="1"/>
  <c r="BJ242" i="30"/>
  <c r="BJ254" i="30" s="1"/>
  <c r="L184" i="30"/>
  <c r="L218" i="30" s="1"/>
  <c r="AD35" i="30"/>
  <c r="BG184" i="30"/>
  <c r="BG218" i="30" s="1"/>
  <c r="BO184" i="30"/>
  <c r="BO218" i="30" s="1"/>
  <c r="CE184" i="30"/>
  <c r="CE218" i="30" s="1"/>
  <c r="AX35" i="30"/>
  <c r="BD35" i="30"/>
  <c r="X34" i="30"/>
  <c r="AF34" i="30"/>
  <c r="AN34" i="30"/>
  <c r="AU34" i="30"/>
  <c r="BG242" i="30"/>
  <c r="BG254" i="30" s="1"/>
  <c r="L242" i="30"/>
  <c r="L254" i="30" s="1"/>
  <c r="X254" i="30"/>
  <c r="AC254" i="30"/>
  <c r="AT35" i="30"/>
  <c r="AT63" i="30" s="1"/>
  <c r="AT89" i="30" s="1"/>
  <c r="AT91" i="30" s="1"/>
  <c r="V35" i="30"/>
  <c r="AV34" i="30"/>
  <c r="BA184" i="30"/>
  <c r="BA218" i="30" s="1"/>
  <c r="BA242" i="30"/>
  <c r="BA254" i="30" s="1"/>
  <c r="BK35" i="30"/>
  <c r="Y254" i="30"/>
  <c r="BM184" i="30"/>
  <c r="BM218" i="30" s="1"/>
  <c r="R184" i="30"/>
  <c r="R218" i="30" s="1"/>
  <c r="Z184" i="30"/>
  <c r="Z218" i="30" s="1"/>
  <c r="AH184" i="30"/>
  <c r="AH218" i="30" s="1"/>
  <c r="AP184" i="30"/>
  <c r="AP218" i="30" s="1"/>
  <c r="AX184" i="30"/>
  <c r="AX218" i="30" s="1"/>
  <c r="AL35" i="30"/>
  <c r="AA254" i="30"/>
  <c r="N35" i="30"/>
  <c r="Q35" i="30"/>
  <c r="Y35" i="30"/>
  <c r="AG35" i="30"/>
  <c r="AO35" i="30"/>
  <c r="AW35" i="30"/>
  <c r="K184" i="30"/>
  <c r="K218" i="30" s="1"/>
  <c r="CF242" i="30"/>
  <c r="CE242" i="30"/>
  <c r="CF184" i="30"/>
  <c r="CF218" i="30" s="1"/>
  <c r="L5" i="30"/>
  <c r="CH253" i="30"/>
  <c r="O34" i="30"/>
  <c r="BA35" i="30"/>
  <c r="S254" i="30"/>
  <c r="CF253" i="30"/>
  <c r="BO34" i="30"/>
  <c r="AM34" i="30"/>
  <c r="BB35" i="30"/>
  <c r="BB63" i="30" s="1"/>
  <c r="BB89" i="30" s="1"/>
  <c r="BB91" i="30" s="1"/>
  <c r="BH184" i="30"/>
  <c r="BH218" i="30" s="1"/>
  <c r="BL242" i="30"/>
  <c r="BL254" i="30" s="1"/>
  <c r="BH242" i="30"/>
  <c r="BH254" i="30" s="1"/>
  <c r="BM34" i="30"/>
  <c r="BE242" i="30"/>
  <c r="BE254" i="30" s="1"/>
  <c r="CI253" i="30"/>
  <c r="BI184" i="30"/>
  <c r="BI218" i="30" s="1"/>
  <c r="BJ184" i="30"/>
  <c r="BJ218" i="30" s="1"/>
  <c r="BO242" i="30"/>
  <c r="BO254" i="30" s="1"/>
  <c r="BK184" i="30"/>
  <c r="BK218" i="30" s="1"/>
  <c r="BL35" i="30"/>
  <c r="BL184" i="30"/>
  <c r="BL218" i="30" s="1"/>
  <c r="CI184" i="30"/>
  <c r="CI218" i="30" s="1"/>
  <c r="BA34" i="30"/>
  <c r="BJ34" i="30"/>
  <c r="BF184" i="30"/>
  <c r="BF218" i="30" s="1"/>
  <c r="BN184" i="30"/>
  <c r="BN218" i="30" s="1"/>
  <c r="O35" i="30"/>
  <c r="W35" i="30"/>
  <c r="AE35" i="30"/>
  <c r="AM35" i="30"/>
  <c r="AU35" i="30"/>
  <c r="M35" i="30"/>
  <c r="U35" i="30"/>
  <c r="AC35" i="30"/>
  <c r="AK35" i="30"/>
  <c r="AS35" i="30"/>
  <c r="S35" i="30"/>
  <c r="AA35" i="30"/>
  <c r="AI35" i="30"/>
  <c r="AQ35" i="30"/>
  <c r="L35" i="30"/>
  <c r="T35" i="30"/>
  <c r="AB35" i="30"/>
  <c r="AJ35" i="30"/>
  <c r="AR35" i="30"/>
  <c r="K35" i="30"/>
  <c r="AZ35" i="30"/>
  <c r="M5" i="30"/>
  <c r="N6" i="30"/>
  <c r="K242" i="30"/>
  <c r="K254" i="30" s="1"/>
  <c r="AY35" i="30"/>
  <c r="CH242" i="30"/>
  <c r="CG184" i="30"/>
  <c r="CG218" i="30" s="1"/>
  <c r="AN218" i="30"/>
  <c r="CH184" i="30"/>
  <c r="CH218" i="30" s="1"/>
  <c r="BC35" i="30"/>
  <c r="BE35" i="30"/>
  <c r="BJ35" i="30"/>
  <c r="BF35" i="30"/>
  <c r="BN35" i="30"/>
  <c r="K111" i="62"/>
  <c r="L111" i="62"/>
  <c r="L121" i="62"/>
  <c r="K121" i="62"/>
  <c r="M121" i="62"/>
  <c r="M25" i="62"/>
  <c r="O80" i="62"/>
  <c r="M111" i="62"/>
  <c r="N5" i="62"/>
  <c r="M5" i="62"/>
  <c r="P6" i="62"/>
  <c r="N37" i="11" l="1"/>
  <c r="N28" i="11"/>
  <c r="N38" i="11"/>
  <c r="N33" i="11"/>
  <c r="N27" i="11"/>
  <c r="N22" i="11"/>
  <c r="O22" i="11" s="1"/>
  <c r="N36" i="11"/>
  <c r="O278" i="62" s="1"/>
  <c r="N35" i="11"/>
  <c r="O35" i="11" s="1"/>
  <c r="P277" i="62" s="1"/>
  <c r="N29" i="11"/>
  <c r="O29" i="11" s="1"/>
  <c r="L338" i="91"/>
  <c r="L339" i="91"/>
  <c r="L335" i="91"/>
  <c r="L331" i="91"/>
  <c r="L328" i="91"/>
  <c r="L342" i="91"/>
  <c r="L330" i="91"/>
  <c r="L344" i="91"/>
  <c r="L337" i="91"/>
  <c r="L341" i="91"/>
  <c r="L332" i="91"/>
  <c r="L329" i="91"/>
  <c r="L327" i="91"/>
  <c r="L334" i="91"/>
  <c r="M375" i="91"/>
  <c r="M382" i="91"/>
  <c r="M380" i="91"/>
  <c r="M378" i="91"/>
  <c r="M374" i="91"/>
  <c r="M381" i="91"/>
  <c r="M372" i="91"/>
  <c r="M370" i="91"/>
  <c r="M379" i="91"/>
  <c r="M371" i="91"/>
  <c r="M369" i="91"/>
  <c r="M366" i="91"/>
  <c r="M364" i="91"/>
  <c r="M362" i="91"/>
  <c r="M383" i="91"/>
  <c r="M377" i="91"/>
  <c r="M367" i="91"/>
  <c r="M365" i="91"/>
  <c r="M359" i="91"/>
  <c r="M361" i="91"/>
  <c r="M363" i="91"/>
  <c r="M373" i="91"/>
  <c r="M360" i="91"/>
  <c r="M368" i="91"/>
  <c r="M376" i="91"/>
  <c r="M356" i="91"/>
  <c r="M354" i="91"/>
  <c r="M352" i="91"/>
  <c r="M350" i="91"/>
  <c r="M348" i="91"/>
  <c r="M346" i="91"/>
  <c r="M344" i="91"/>
  <c r="M342" i="91"/>
  <c r="M340" i="91"/>
  <c r="M338" i="91"/>
  <c r="M355" i="91"/>
  <c r="M339" i="91"/>
  <c r="M349" i="91"/>
  <c r="M343" i="91"/>
  <c r="M327" i="91"/>
  <c r="M353" i="91"/>
  <c r="M337" i="91"/>
  <c r="M335" i="91"/>
  <c r="M333" i="91"/>
  <c r="M331" i="91"/>
  <c r="M329" i="91"/>
  <c r="M351" i="91"/>
  <c r="M334" i="91"/>
  <c r="M341" i="91"/>
  <c r="M347" i="91"/>
  <c r="M332" i="91"/>
  <c r="M336" i="91"/>
  <c r="M328" i="91"/>
  <c r="M345" i="91"/>
  <c r="M330" i="91"/>
  <c r="L333" i="91"/>
  <c r="L343" i="91"/>
  <c r="L336" i="91"/>
  <c r="M253" i="91"/>
  <c r="M251" i="91"/>
  <c r="M249" i="91"/>
  <c r="M247" i="91"/>
  <c r="M245" i="91"/>
  <c r="M243" i="91"/>
  <c r="M259" i="91"/>
  <c r="M257" i="91"/>
  <c r="M255" i="91"/>
  <c r="M254" i="91"/>
  <c r="M252" i="91"/>
  <c r="M250" i="91"/>
  <c r="M248" i="91"/>
  <c r="M246" i="91"/>
  <c r="M244" i="91"/>
  <c r="M242" i="91"/>
  <c r="M258" i="91"/>
  <c r="M256" i="91"/>
  <c r="M240" i="91"/>
  <c r="M238" i="91"/>
  <c r="M236" i="91"/>
  <c r="M241" i="91"/>
  <c r="M239" i="91"/>
  <c r="M237" i="91"/>
  <c r="M235" i="91"/>
  <c r="M232" i="91"/>
  <c r="M230" i="91"/>
  <c r="M228" i="91"/>
  <c r="M231" i="91"/>
  <c r="M229" i="91"/>
  <c r="M225" i="91"/>
  <c r="M223" i="91"/>
  <c r="M221" i="91"/>
  <c r="M219" i="91"/>
  <c r="M217" i="91"/>
  <c r="M215" i="91"/>
  <c r="M213" i="91"/>
  <c r="M211" i="91"/>
  <c r="M227" i="91"/>
  <c r="M226" i="91"/>
  <c r="M216" i="91"/>
  <c r="M224" i="91"/>
  <c r="M222" i="91"/>
  <c r="M208" i="91"/>
  <c r="M206" i="91"/>
  <c r="M220" i="91"/>
  <c r="M214" i="91"/>
  <c r="M212" i="91"/>
  <c r="M218" i="91"/>
  <c r="M210" i="91"/>
  <c r="M209" i="91"/>
  <c r="M207" i="91"/>
  <c r="M203" i="91"/>
  <c r="M204" i="91"/>
  <c r="M205" i="91"/>
  <c r="N131" i="62"/>
  <c r="N16" i="11"/>
  <c r="O16" i="11" s="1"/>
  <c r="N30" i="11"/>
  <c r="O30" i="11" s="1"/>
  <c r="N24" i="11"/>
  <c r="O24" i="11" s="1"/>
  <c r="N32" i="11"/>
  <c r="O32" i="11" s="1"/>
  <c r="N21" i="11"/>
  <c r="O21" i="11" s="1"/>
  <c r="N26" i="11"/>
  <c r="O26" i="11" s="1"/>
  <c r="N13" i="11"/>
  <c r="N19" i="11"/>
  <c r="O19" i="11" s="1"/>
  <c r="N23" i="11"/>
  <c r="O23" i="11" s="1"/>
  <c r="N31" i="11"/>
  <c r="O31" i="11" s="1"/>
  <c r="N25" i="11"/>
  <c r="O25" i="11" s="1"/>
  <c r="N12" i="11"/>
  <c r="O12" i="11" s="1"/>
  <c r="N34" i="11"/>
  <c r="O34" i="11" s="1"/>
  <c r="N20" i="11"/>
  <c r="O20" i="11" s="1"/>
  <c r="N18" i="11"/>
  <c r="O18" i="11" s="1"/>
  <c r="N63" i="30"/>
  <c r="N89" i="30" s="1"/>
  <c r="N91" i="30" s="1"/>
  <c r="AB255" i="30"/>
  <c r="T63" i="30"/>
  <c r="T89" i="30" s="1"/>
  <c r="T91" i="30" s="1"/>
  <c r="V63" i="30"/>
  <c r="V89" i="30" s="1"/>
  <c r="V91" i="30" s="1"/>
  <c r="AL63" i="30"/>
  <c r="AL89" i="30" s="1"/>
  <c r="AL91" i="30" s="1"/>
  <c r="L263" i="62"/>
  <c r="M255" i="30"/>
  <c r="U255" i="30"/>
  <c r="AD63" i="30"/>
  <c r="AD89" i="30" s="1"/>
  <c r="AD91" i="30" s="1"/>
  <c r="AK255" i="30"/>
  <c r="O14" i="11"/>
  <c r="P274" i="62" s="1"/>
  <c r="O28" i="11"/>
  <c r="O38" i="11"/>
  <c r="O33" i="11"/>
  <c r="O27" i="11"/>
  <c r="P270" i="62" s="1"/>
  <c r="O37" i="11"/>
  <c r="O15" i="11"/>
  <c r="P275" i="62" s="1"/>
  <c r="O17" i="11"/>
  <c r="P269" i="62" s="1"/>
  <c r="W63" i="30"/>
  <c r="W89" i="30" s="1"/>
  <c r="W91" i="30" s="1"/>
  <c r="AG255" i="30"/>
  <c r="AQ255" i="30"/>
  <c r="BJ63" i="30"/>
  <c r="BJ89" i="30" s="1"/>
  <c r="BJ91" i="30" s="1"/>
  <c r="AB63" i="30"/>
  <c r="AB89" i="30" s="1"/>
  <c r="AB91" i="30" s="1"/>
  <c r="N255" i="30"/>
  <c r="AS63" i="30"/>
  <c r="AS89" i="30" s="1"/>
  <c r="AS91" i="30" s="1"/>
  <c r="BL63" i="30"/>
  <c r="BL89" i="30" s="1"/>
  <c r="BL91" i="30" s="1"/>
  <c r="AF255" i="30"/>
  <c r="K63" i="30"/>
  <c r="K89" i="30" s="1"/>
  <c r="K91" i="30" s="1"/>
  <c r="AY63" i="30"/>
  <c r="AY89" i="30" s="1"/>
  <c r="AY91" i="30" s="1"/>
  <c r="AE63" i="30"/>
  <c r="AE89" i="30" s="1"/>
  <c r="AE91" i="30" s="1"/>
  <c r="V255" i="30"/>
  <c r="AJ63" i="30"/>
  <c r="AJ89" i="30" s="1"/>
  <c r="AJ91" i="30" s="1"/>
  <c r="S63" i="30"/>
  <c r="S89" i="30" s="1"/>
  <c r="S91" i="30" s="1"/>
  <c r="Q255" i="30"/>
  <c r="AC255" i="30"/>
  <c r="AP63" i="30"/>
  <c r="AP89" i="30" s="1"/>
  <c r="AP91" i="30" s="1"/>
  <c r="AN255" i="30"/>
  <c r="AC63" i="30"/>
  <c r="AC89" i="30" s="1"/>
  <c r="AC91" i="30" s="1"/>
  <c r="AZ63" i="30"/>
  <c r="AZ89" i="30" s="1"/>
  <c r="AZ91" i="30" s="1"/>
  <c r="Y63" i="30"/>
  <c r="Y89" i="30" s="1"/>
  <c r="Y91" i="30" s="1"/>
  <c r="CE254" i="30"/>
  <c r="CE255" i="30" s="1"/>
  <c r="AQ63" i="30"/>
  <c r="AQ89" i="30" s="1"/>
  <c r="AQ91" i="30" s="1"/>
  <c r="AH63" i="30"/>
  <c r="AH89" i="30" s="1"/>
  <c r="AH91" i="30" s="1"/>
  <c r="BC63" i="30"/>
  <c r="BC89" i="30" s="1"/>
  <c r="BC91" i="30" s="1"/>
  <c r="R63" i="30"/>
  <c r="R89" i="30" s="1"/>
  <c r="R91" i="30" s="1"/>
  <c r="CH6" i="30"/>
  <c r="CI6" i="30" s="1"/>
  <c r="AV255" i="30"/>
  <c r="BC255" i="30"/>
  <c r="AX63" i="30"/>
  <c r="AX89" i="30" s="1"/>
  <c r="AX91" i="30" s="1"/>
  <c r="AP255" i="30"/>
  <c r="BH255" i="30"/>
  <c r="M63" i="30"/>
  <c r="M89" i="30" s="1"/>
  <c r="M91" i="30" s="1"/>
  <c r="BK255" i="30"/>
  <c r="AA63" i="30"/>
  <c r="AA89" i="30" s="1"/>
  <c r="AA91" i="30" s="1"/>
  <c r="P63" i="30"/>
  <c r="P89" i="30" s="1"/>
  <c r="P91" i="30" s="1"/>
  <c r="BM255" i="30"/>
  <c r="AI63" i="30"/>
  <c r="AI89" i="30" s="1"/>
  <c r="AI91" i="30" s="1"/>
  <c r="N6" i="91"/>
  <c r="N5" i="91" s="1"/>
  <c r="AR63" i="30"/>
  <c r="AR89" i="30" s="1"/>
  <c r="AR91" i="30" s="1"/>
  <c r="U63" i="30"/>
  <c r="U89" i="30" s="1"/>
  <c r="U91" i="30" s="1"/>
  <c r="BJ255" i="30"/>
  <c r="BB255" i="30"/>
  <c r="BI63" i="30"/>
  <c r="BI89" i="30" s="1"/>
  <c r="BI91" i="30" s="1"/>
  <c r="I28" i="62"/>
  <c r="M72" i="91"/>
  <c r="N71" i="91"/>
  <c r="AC6" i="12"/>
  <c r="AD6" i="12" s="1"/>
  <c r="AE6" i="12" s="1"/>
  <c r="CH254" i="30"/>
  <c r="CH255" i="30" s="1"/>
  <c r="AU63" i="30"/>
  <c r="AU89" i="30" s="1"/>
  <c r="AU91" i="30" s="1"/>
  <c r="BM63" i="30"/>
  <c r="BM89" i="30" s="1"/>
  <c r="BM91" i="30" s="1"/>
  <c r="CH6" i="71"/>
  <c r="AV63" i="30"/>
  <c r="AV89" i="30" s="1"/>
  <c r="AV91" i="30" s="1"/>
  <c r="Q63" i="30"/>
  <c r="Q89" i="30" s="1"/>
  <c r="Q91" i="30" s="1"/>
  <c r="O6" i="71"/>
  <c r="N5" i="71"/>
  <c r="AF63" i="30"/>
  <c r="AF89" i="30" s="1"/>
  <c r="AF91" i="30" s="1"/>
  <c r="AW255" i="30"/>
  <c r="O255" i="30"/>
  <c r="AI255" i="30"/>
  <c r="AK63" i="30"/>
  <c r="AK89" i="30" s="1"/>
  <c r="AK91" i="30" s="1"/>
  <c r="BA255" i="30"/>
  <c r="BH63" i="30"/>
  <c r="BH89" i="30" s="1"/>
  <c r="BH91" i="30" s="1"/>
  <c r="AD255" i="30"/>
  <c r="BO63" i="30"/>
  <c r="BO89" i="30" s="1"/>
  <c r="BO91" i="30" s="1"/>
  <c r="Z63" i="30"/>
  <c r="Z89" i="30" s="1"/>
  <c r="Z91" i="30" s="1"/>
  <c r="CG254" i="30"/>
  <c r="CG255" i="30" s="1"/>
  <c r="CI254" i="30"/>
  <c r="CI255" i="30" s="1"/>
  <c r="AJ255" i="30"/>
  <c r="T255" i="30"/>
  <c r="K255" i="30"/>
  <c r="AN63" i="30"/>
  <c r="AN89" i="30" s="1"/>
  <c r="AN91" i="30" s="1"/>
  <c r="BD255" i="30"/>
  <c r="BG255" i="30"/>
  <c r="AR255" i="30"/>
  <c r="X63" i="30"/>
  <c r="X89" i="30" s="1"/>
  <c r="X91" i="30" s="1"/>
  <c r="BD63" i="30"/>
  <c r="BD89" i="30" s="1"/>
  <c r="BD91" i="30" s="1"/>
  <c r="BK63" i="30"/>
  <c r="BK89" i="30" s="1"/>
  <c r="BK91" i="30" s="1"/>
  <c r="BG63" i="30"/>
  <c r="BG89" i="30" s="1"/>
  <c r="BG91" i="30" s="1"/>
  <c r="K130" i="62"/>
  <c r="K131" i="62" s="1"/>
  <c r="BA63" i="30"/>
  <c r="BA89" i="30" s="1"/>
  <c r="BA91" i="30" s="1"/>
  <c r="AG63" i="30"/>
  <c r="AG89" i="30" s="1"/>
  <c r="AG91" i="30" s="1"/>
  <c r="AZ255" i="30"/>
  <c r="AM255" i="30"/>
  <c r="AW63" i="30"/>
  <c r="AW89" i="30" s="1"/>
  <c r="AW91" i="30" s="1"/>
  <c r="AX255" i="30"/>
  <c r="AE255" i="30"/>
  <c r="L63" i="30"/>
  <c r="L89" i="30" s="1"/>
  <c r="L91" i="30" s="1"/>
  <c r="BI255" i="30"/>
  <c r="BF63" i="30"/>
  <c r="BF89" i="30" s="1"/>
  <c r="BF91" i="30" s="1"/>
  <c r="BL255" i="30"/>
  <c r="BE255" i="30"/>
  <c r="O272" i="62"/>
  <c r="Y255" i="30"/>
  <c r="AM63" i="30"/>
  <c r="AM89" i="30" s="1"/>
  <c r="AM91" i="30" s="1"/>
  <c r="P255" i="30"/>
  <c r="BE63" i="30"/>
  <c r="BE89" i="30" s="1"/>
  <c r="BE91" i="30" s="1"/>
  <c r="BN63" i="30"/>
  <c r="BN89" i="30" s="1"/>
  <c r="BN91" i="30" s="1"/>
  <c r="X255" i="30"/>
  <c r="BO255" i="30"/>
  <c r="AU255" i="30"/>
  <c r="AO63" i="30"/>
  <c r="AO89" i="30" s="1"/>
  <c r="AO91" i="30" s="1"/>
  <c r="BN255" i="30"/>
  <c r="S255" i="30"/>
  <c r="BF255" i="30"/>
  <c r="O63" i="30"/>
  <c r="O89" i="30" s="1"/>
  <c r="O91" i="30" s="1"/>
  <c r="R255" i="30"/>
  <c r="L255" i="30"/>
  <c r="AS255" i="30"/>
  <c r="J40" i="11" a="1"/>
  <c r="J40" i="11" s="1"/>
  <c r="AA255" i="30"/>
  <c r="AO255" i="30"/>
  <c r="AY255" i="30"/>
  <c r="W255" i="30"/>
  <c r="M130" i="62"/>
  <c r="M131" i="62" s="1"/>
  <c r="AH255" i="30"/>
  <c r="L130" i="62"/>
  <c r="L131" i="62" s="1"/>
  <c r="AT255" i="30"/>
  <c r="CF254" i="30"/>
  <c r="CF255" i="30" s="1"/>
  <c r="Z255" i="30"/>
  <c r="J39" i="11" a="1"/>
  <c r="J39" i="11" s="1"/>
  <c r="N5" i="30"/>
  <c r="O6" i="30"/>
  <c r="Q39" i="11"/>
  <c r="J41" i="11" a="1"/>
  <c r="J41" i="11" s="1"/>
  <c r="J42" i="11" a="1"/>
  <c r="J42" i="11" s="1"/>
  <c r="O276" i="62"/>
  <c r="O270" i="62"/>
  <c r="O275" i="62"/>
  <c r="L261" i="62"/>
  <c r="O269" i="62"/>
  <c r="O274" i="62"/>
  <c r="K256" i="62"/>
  <c r="O253" i="62"/>
  <c r="N253" i="62"/>
  <c r="M255" i="62"/>
  <c r="N256" i="62"/>
  <c r="M253" i="62"/>
  <c r="M252" i="62"/>
  <c r="L255" i="62"/>
  <c r="L253" i="62"/>
  <c r="K252" i="62"/>
  <c r="N261" i="62"/>
  <c r="M261" i="62"/>
  <c r="M260" i="62"/>
  <c r="K260" i="62"/>
  <c r="N259" i="62"/>
  <c r="M259" i="62"/>
  <c r="K255" i="62"/>
  <c r="N257" i="62"/>
  <c r="L260" i="62"/>
  <c r="L257" i="62"/>
  <c r="K257" i="62"/>
  <c r="L262" i="62"/>
  <c r="K253" i="62"/>
  <c r="M257" i="62"/>
  <c r="L256" i="62"/>
  <c r="N255" i="62"/>
  <c r="K261" i="62"/>
  <c r="M256" i="62"/>
  <c r="L254" i="62"/>
  <c r="K259" i="62"/>
  <c r="N254" i="62"/>
  <c r="N252" i="62"/>
  <c r="M254" i="62"/>
  <c r="L252" i="62"/>
  <c r="K262" i="62"/>
  <c r="O279" i="62"/>
  <c r="O6" i="62"/>
  <c r="O5" i="62" s="1"/>
  <c r="P5" i="62"/>
  <c r="Q6" i="62"/>
  <c r="M262" i="62"/>
  <c r="K263" i="62"/>
  <c r="O280" i="62"/>
  <c r="M263" i="62"/>
  <c r="N264" i="62"/>
  <c r="K264" i="62"/>
  <c r="L264" i="62"/>
  <c r="N263" i="62"/>
  <c r="M264" i="62"/>
  <c r="O277" i="62" l="1"/>
  <c r="O273" i="62"/>
  <c r="O271" i="62"/>
  <c r="O36" i="11"/>
  <c r="N382" i="91"/>
  <c r="N380" i="91"/>
  <c r="N378" i="91"/>
  <c r="N383" i="91"/>
  <c r="N381" i="91"/>
  <c r="N379" i="91"/>
  <c r="N377" i="91"/>
  <c r="N371" i="91"/>
  <c r="N369" i="91"/>
  <c r="N366" i="91"/>
  <c r="N364" i="91"/>
  <c r="N362" i="91"/>
  <c r="N373" i="91"/>
  <c r="N370" i="91"/>
  <c r="N365" i="91"/>
  <c r="N359" i="91"/>
  <c r="N374" i="91"/>
  <c r="N363" i="91"/>
  <c r="N367" i="91"/>
  <c r="N361" i="91"/>
  <c r="N375" i="91"/>
  <c r="N372" i="91"/>
  <c r="N368" i="91"/>
  <c r="N376" i="91"/>
  <c r="N360" i="91"/>
  <c r="N356" i="91"/>
  <c r="N354" i="91"/>
  <c r="N352" i="91"/>
  <c r="N350" i="91"/>
  <c r="N348" i="91"/>
  <c r="N346" i="91"/>
  <c r="N344" i="91"/>
  <c r="N342" i="91"/>
  <c r="N340" i="91"/>
  <c r="N355" i="91"/>
  <c r="N353" i="91"/>
  <c r="N351" i="91"/>
  <c r="N349" i="91"/>
  <c r="N347" i="91"/>
  <c r="N345" i="91"/>
  <c r="N343" i="91"/>
  <c r="N341" i="91"/>
  <c r="N339" i="91"/>
  <c r="N327" i="91"/>
  <c r="N337" i="91"/>
  <c r="N335" i="91"/>
  <c r="N333" i="91"/>
  <c r="N331" i="91"/>
  <c r="N329" i="91"/>
  <c r="N336" i="91"/>
  <c r="N334" i="91"/>
  <c r="N332" i="91"/>
  <c r="N330" i="91"/>
  <c r="N328" i="91"/>
  <c r="N338" i="91"/>
  <c r="N253" i="91"/>
  <c r="N251" i="91"/>
  <c r="N249" i="91"/>
  <c r="N247" i="91"/>
  <c r="N245" i="91"/>
  <c r="N259" i="91"/>
  <c r="N257" i="91"/>
  <c r="N255" i="91"/>
  <c r="N254" i="91"/>
  <c r="N252" i="91"/>
  <c r="N250" i="91"/>
  <c r="N258" i="91"/>
  <c r="N256" i="91"/>
  <c r="N244" i="91"/>
  <c r="N242" i="91"/>
  <c r="N240" i="91"/>
  <c r="N238" i="91"/>
  <c r="N236" i="91"/>
  <c r="N241" i="91"/>
  <c r="N235" i="91"/>
  <c r="N239" i="91"/>
  <c r="N248" i="91"/>
  <c r="N246" i="91"/>
  <c r="N237" i="91"/>
  <c r="N243" i="91"/>
  <c r="N232" i="91"/>
  <c r="N230" i="91"/>
  <c r="N228" i="91"/>
  <c r="N231" i="91"/>
  <c r="N229" i="91"/>
  <c r="N225" i="91"/>
  <c r="N223" i="91"/>
  <c r="N221" i="91"/>
  <c r="N219" i="91"/>
  <c r="N217" i="91"/>
  <c r="N215" i="91"/>
  <c r="N227" i="91"/>
  <c r="N226" i="91"/>
  <c r="N224" i="91"/>
  <c r="N222" i="91"/>
  <c r="N220" i="91"/>
  <c r="N218" i="91"/>
  <c r="N216" i="91"/>
  <c r="N214" i="91"/>
  <c r="N212" i="91"/>
  <c r="N210" i="91"/>
  <c r="N211" i="91"/>
  <c r="N208" i="91"/>
  <c r="N206" i="91"/>
  <c r="N213" i="91"/>
  <c r="N209" i="91"/>
  <c r="N207" i="91"/>
  <c r="N204" i="91"/>
  <c r="N203" i="91"/>
  <c r="N205" i="91"/>
  <c r="CI5" i="30"/>
  <c r="CJ6" i="30"/>
  <c r="N40" i="11" a="1"/>
  <c r="N40" i="11" s="1"/>
  <c r="N39" i="11" a="1"/>
  <c r="N39" i="11" s="1"/>
  <c r="N41" i="11" a="1"/>
  <c r="N41" i="11" s="1"/>
  <c r="O13" i="11"/>
  <c r="N42" i="11" a="1"/>
  <c r="N42" i="11" s="1"/>
  <c r="P276" i="62"/>
  <c r="P272" i="62"/>
  <c r="P273" i="62"/>
  <c r="P271" i="62"/>
  <c r="N284" i="62"/>
  <c r="N283" i="62"/>
  <c r="N282" i="62"/>
  <c r="N281" i="62"/>
  <c r="CJ5" i="30"/>
  <c r="O6" i="91"/>
  <c r="O5" i="91" s="1"/>
  <c r="CH5" i="30"/>
  <c r="N72" i="91"/>
  <c r="O71" i="91"/>
  <c r="CI6" i="71"/>
  <c r="CJ6" i="71" s="1"/>
  <c r="CH5" i="71"/>
  <c r="P6" i="71"/>
  <c r="O5" i="71"/>
  <c r="J43" i="11"/>
  <c r="P6" i="30"/>
  <c r="O5" i="30"/>
  <c r="L258" i="62"/>
  <c r="K258" i="62"/>
  <c r="N251" i="62"/>
  <c r="K251" i="62"/>
  <c r="M251" i="62"/>
  <c r="L251" i="62"/>
  <c r="P280" i="62"/>
  <c r="P278" i="62"/>
  <c r="P279" i="62"/>
  <c r="R6" i="62"/>
  <c r="Q5" i="62"/>
  <c r="N258" i="62"/>
  <c r="M258" i="62"/>
  <c r="O39" i="11" l="1" a="1"/>
  <c r="O39" i="11" s="1"/>
  <c r="P281" i="62" s="1"/>
  <c r="N43" i="11"/>
  <c r="O383" i="91"/>
  <c r="O381" i="91"/>
  <c r="O379" i="91"/>
  <c r="O375" i="91"/>
  <c r="O380" i="91"/>
  <c r="O371" i="91"/>
  <c r="O369" i="91"/>
  <c r="O366" i="91"/>
  <c r="O364" i="91"/>
  <c r="O362" i="91"/>
  <c r="O378" i="91"/>
  <c r="O373" i="91"/>
  <c r="O374" i="91"/>
  <c r="O359" i="91"/>
  <c r="O372" i="91"/>
  <c r="O370" i="91"/>
  <c r="O367" i="91"/>
  <c r="O365" i="91"/>
  <c r="O363" i="91"/>
  <c r="O361" i="91"/>
  <c r="O382" i="91"/>
  <c r="O377" i="91"/>
  <c r="O360" i="91"/>
  <c r="O368" i="91"/>
  <c r="O355" i="91"/>
  <c r="O353" i="91"/>
  <c r="O351" i="91"/>
  <c r="O349" i="91"/>
  <c r="O347" i="91"/>
  <c r="O345" i="91"/>
  <c r="O343" i="91"/>
  <c r="O341" i="91"/>
  <c r="O339" i="91"/>
  <c r="O342" i="91"/>
  <c r="O327" i="91"/>
  <c r="O352" i="91"/>
  <c r="O337" i="91"/>
  <c r="O335" i="91"/>
  <c r="O333" i="91"/>
  <c r="O331" i="91"/>
  <c r="O329" i="91"/>
  <c r="O346" i="91"/>
  <c r="O356" i="91"/>
  <c r="O340" i="91"/>
  <c r="O354" i="91"/>
  <c r="O338" i="91"/>
  <c r="O328" i="91"/>
  <c r="O332" i="91"/>
  <c r="O330" i="91"/>
  <c r="O344" i="91"/>
  <c r="O350" i="91"/>
  <c r="O336" i="91"/>
  <c r="O348" i="91"/>
  <c r="O334" i="91"/>
  <c r="O376" i="91"/>
  <c r="O259" i="91"/>
  <c r="O257" i="91"/>
  <c r="O255" i="91"/>
  <c r="O254" i="91"/>
  <c r="O252" i="91"/>
  <c r="O250" i="91"/>
  <c r="O248" i="91"/>
  <c r="O246" i="91"/>
  <c r="O258" i="91"/>
  <c r="O256" i="91"/>
  <c r="O244" i="91"/>
  <c r="O242" i="91"/>
  <c r="O240" i="91"/>
  <c r="O238" i="91"/>
  <c r="O236" i="91"/>
  <c r="O249" i="91"/>
  <c r="O241" i="91"/>
  <c r="O239" i="91"/>
  <c r="O237" i="91"/>
  <c r="O235" i="91"/>
  <c r="O247" i="91"/>
  <c r="O253" i="91"/>
  <c r="O243" i="91"/>
  <c r="O251" i="91"/>
  <c r="O245" i="91"/>
  <c r="O230" i="91"/>
  <c r="O231" i="91"/>
  <c r="O229" i="91"/>
  <c r="O232" i="91"/>
  <c r="O228" i="91"/>
  <c r="O227" i="91"/>
  <c r="O226" i="91"/>
  <c r="O224" i="91"/>
  <c r="O222" i="91"/>
  <c r="O220" i="91"/>
  <c r="O218" i="91"/>
  <c r="O216" i="91"/>
  <c r="O214" i="91"/>
  <c r="O212" i="91"/>
  <c r="O210" i="91"/>
  <c r="O225" i="91"/>
  <c r="O223" i="91"/>
  <c r="O221" i="91"/>
  <c r="O219" i="91"/>
  <c r="O217" i="91"/>
  <c r="O211" i="91"/>
  <c r="O208" i="91"/>
  <c r="O206" i="91"/>
  <c r="O213" i="91"/>
  <c r="O209" i="91"/>
  <c r="O207" i="91"/>
  <c r="O215" i="91"/>
  <c r="O203" i="91"/>
  <c r="O205" i="91"/>
  <c r="O204" i="91"/>
  <c r="O41" i="11" a="1"/>
  <c r="O41" i="11" s="1"/>
  <c r="P283" i="62" s="1"/>
  <c r="O40" i="11" a="1"/>
  <c r="O40" i="11" s="1"/>
  <c r="O42" i="11" a="1"/>
  <c r="O42" i="11" s="1"/>
  <c r="P284" i="62" s="1"/>
  <c r="P6" i="91"/>
  <c r="Q6" i="91" s="1"/>
  <c r="O72" i="91"/>
  <c r="P71" i="91"/>
  <c r="CJ5" i="71"/>
  <c r="CI5" i="71"/>
  <c r="P5" i="71"/>
  <c r="Q6" i="71"/>
  <c r="P5" i="30"/>
  <c r="Q6" i="30"/>
  <c r="K265" i="62"/>
  <c r="K266" i="62" s="1"/>
  <c r="P253" i="62"/>
  <c r="L265" i="62"/>
  <c r="L266" i="62" s="1"/>
  <c r="M265" i="62"/>
  <c r="M266" i="62" s="1"/>
  <c r="N265" i="62"/>
  <c r="N266" i="62" s="1"/>
  <c r="S6" i="62"/>
  <c r="R5" i="62"/>
  <c r="O43" i="11" l="1"/>
  <c r="P374" i="91"/>
  <c r="P383" i="91"/>
  <c r="P381" i="91"/>
  <c r="P379" i="91"/>
  <c r="P377" i="91"/>
  <c r="P382" i="91"/>
  <c r="P380" i="91"/>
  <c r="P378" i="91"/>
  <c r="P376" i="91"/>
  <c r="P371" i="91"/>
  <c r="P369" i="91"/>
  <c r="P366" i="91"/>
  <c r="P364" i="91"/>
  <c r="P362" i="91"/>
  <c r="P373" i="91"/>
  <c r="P359" i="91"/>
  <c r="P375" i="91"/>
  <c r="P368" i="91"/>
  <c r="P363" i="91"/>
  <c r="P370" i="91"/>
  <c r="P360" i="91"/>
  <c r="P361" i="91"/>
  <c r="P367" i="91"/>
  <c r="P372" i="91"/>
  <c r="P365" i="91"/>
  <c r="P355" i="91"/>
  <c r="P353" i="91"/>
  <c r="P351" i="91"/>
  <c r="P349" i="91"/>
  <c r="P347" i="91"/>
  <c r="P345" i="91"/>
  <c r="P343" i="91"/>
  <c r="P341" i="91"/>
  <c r="P339" i="91"/>
  <c r="P352" i="91"/>
  <c r="P337" i="91"/>
  <c r="P335" i="91"/>
  <c r="P333" i="91"/>
  <c r="P331" i="91"/>
  <c r="P329" i="91"/>
  <c r="P346" i="91"/>
  <c r="P356" i="91"/>
  <c r="P340" i="91"/>
  <c r="P350" i="91"/>
  <c r="P348" i="91"/>
  <c r="P354" i="91"/>
  <c r="P338" i="91"/>
  <c r="P344" i="91"/>
  <c r="P330" i="91"/>
  <c r="P342" i="91"/>
  <c r="P336" i="91"/>
  <c r="P327" i="91"/>
  <c r="P334" i="91"/>
  <c r="P328" i="91"/>
  <c r="P332" i="91"/>
  <c r="P254" i="91"/>
  <c r="P252" i="91"/>
  <c r="P250" i="91"/>
  <c r="P248" i="91"/>
  <c r="P246" i="91"/>
  <c r="P244" i="91"/>
  <c r="P242" i="91"/>
  <c r="P258" i="91"/>
  <c r="P256" i="91"/>
  <c r="P253" i="91"/>
  <c r="P251" i="91"/>
  <c r="P249" i="91"/>
  <c r="P247" i="91"/>
  <c r="P245" i="91"/>
  <c r="P243" i="91"/>
  <c r="P241" i="91"/>
  <c r="P255" i="91"/>
  <c r="P259" i="91"/>
  <c r="P239" i="91"/>
  <c r="P237" i="91"/>
  <c r="P235" i="91"/>
  <c r="P257" i="91"/>
  <c r="P240" i="91"/>
  <c r="P238" i="91"/>
  <c r="P236" i="91"/>
  <c r="P231" i="91"/>
  <c r="P229" i="91"/>
  <c r="P232" i="91"/>
  <c r="P230" i="91"/>
  <c r="P228" i="91"/>
  <c r="P226" i="91"/>
  <c r="P224" i="91"/>
  <c r="P222" i="91"/>
  <c r="P220" i="91"/>
  <c r="P218" i="91"/>
  <c r="P225" i="91"/>
  <c r="P223" i="91"/>
  <c r="P221" i="91"/>
  <c r="P219" i="91"/>
  <c r="P217" i="91"/>
  <c r="P215" i="91"/>
  <c r="P213" i="91"/>
  <c r="P211" i="91"/>
  <c r="P227" i="91"/>
  <c r="P206" i="91"/>
  <c r="P214" i="91"/>
  <c r="P208" i="91"/>
  <c r="P209" i="91"/>
  <c r="P207" i="91"/>
  <c r="P210" i="91"/>
  <c r="P212" i="91"/>
  <c r="P216" i="91"/>
  <c r="P203" i="91"/>
  <c r="P205" i="91"/>
  <c r="P204" i="91"/>
  <c r="P282" i="62"/>
  <c r="P5" i="91"/>
  <c r="P72" i="91"/>
  <c r="Q71" i="91"/>
  <c r="Q5" i="91"/>
  <c r="R6" i="91"/>
  <c r="Q5" i="71"/>
  <c r="R6" i="71"/>
  <c r="R6" i="30"/>
  <c r="Q5" i="30"/>
  <c r="Q253" i="62"/>
  <c r="R253" i="62"/>
  <c r="S5" i="62"/>
  <c r="T6" i="62"/>
  <c r="I26" i="62"/>
  <c r="Q374" i="91" l="1"/>
  <c r="Q383" i="91"/>
  <c r="Q381" i="91"/>
  <c r="Q379" i="91"/>
  <c r="Q377" i="91"/>
  <c r="Q375" i="91"/>
  <c r="Q380" i="91"/>
  <c r="Q371" i="91"/>
  <c r="Q369" i="91"/>
  <c r="Q373" i="91"/>
  <c r="Q359" i="91"/>
  <c r="Q378" i="91"/>
  <c r="Q376" i="91"/>
  <c r="Q372" i="91"/>
  <c r="Q370" i="91"/>
  <c r="Q367" i="91"/>
  <c r="Q365" i="91"/>
  <c r="Q363" i="91"/>
  <c r="Q361" i="91"/>
  <c r="Q382" i="91"/>
  <c r="Q362" i="91"/>
  <c r="Q366" i="91"/>
  <c r="Q364" i="91"/>
  <c r="Q368" i="91"/>
  <c r="Q360" i="91"/>
  <c r="Q355" i="91"/>
  <c r="Q353" i="91"/>
  <c r="Q351" i="91"/>
  <c r="Q349" i="91"/>
  <c r="Q347" i="91"/>
  <c r="Q345" i="91"/>
  <c r="Q343" i="91"/>
  <c r="Q341" i="91"/>
  <c r="Q339" i="91"/>
  <c r="Q346" i="91"/>
  <c r="Q356" i="91"/>
  <c r="Q340" i="91"/>
  <c r="Q350" i="91"/>
  <c r="Q344" i="91"/>
  <c r="Q336" i="91"/>
  <c r="Q334" i="91"/>
  <c r="Q332" i="91"/>
  <c r="Q330" i="91"/>
  <c r="Q328" i="91"/>
  <c r="Q342" i="91"/>
  <c r="Q327" i="91"/>
  <c r="Q338" i="91"/>
  <c r="Q352" i="91"/>
  <c r="Q329" i="91"/>
  <c r="Q333" i="91"/>
  <c r="Q348" i="91"/>
  <c r="Q337" i="91"/>
  <c r="Q354" i="91"/>
  <c r="Q331" i="91"/>
  <c r="Q335" i="91"/>
  <c r="Q254" i="91"/>
  <c r="Q252" i="91"/>
  <c r="Q250" i="91"/>
  <c r="Q248" i="91"/>
  <c r="Q246" i="91"/>
  <c r="Q244" i="91"/>
  <c r="Q242" i="91"/>
  <c r="Q258" i="91"/>
  <c r="Q256" i="91"/>
  <c r="Q253" i="91"/>
  <c r="Q251" i="91"/>
  <c r="Q249" i="91"/>
  <c r="Q247" i="91"/>
  <c r="Q245" i="91"/>
  <c r="Q243" i="91"/>
  <c r="Q259" i="91"/>
  <c r="Q257" i="91"/>
  <c r="Q255" i="91"/>
  <c r="Q239" i="91"/>
  <c r="Q237" i="91"/>
  <c r="Q235" i="91"/>
  <c r="Q241" i="91"/>
  <c r="Q240" i="91"/>
  <c r="Q238" i="91"/>
  <c r="Q236" i="91"/>
  <c r="Q231" i="91"/>
  <c r="Q229" i="91"/>
  <c r="Q232" i="91"/>
  <c r="Q230" i="91"/>
  <c r="Q228" i="91"/>
  <c r="Q226" i="91"/>
  <c r="Q224" i="91"/>
  <c r="Q222" i="91"/>
  <c r="Q220" i="91"/>
  <c r="Q218" i="91"/>
  <c r="Q216" i="91"/>
  <c r="Q214" i="91"/>
  <c r="Q212" i="91"/>
  <c r="Q210" i="91"/>
  <c r="Q227" i="91"/>
  <c r="Q217" i="91"/>
  <c r="Q209" i="91"/>
  <c r="Q207" i="91"/>
  <c r="Q213" i="91"/>
  <c r="Q225" i="91"/>
  <c r="Q215" i="91"/>
  <c r="Q223" i="91"/>
  <c r="Q219" i="91"/>
  <c r="Q211" i="91"/>
  <c r="Q221" i="91"/>
  <c r="Q208" i="91"/>
  <c r="Q206" i="91"/>
  <c r="Q204" i="91"/>
  <c r="Q203" i="91"/>
  <c r="Q205" i="91"/>
  <c r="Q72" i="91"/>
  <c r="R71" i="91"/>
  <c r="R5" i="91"/>
  <c r="S6" i="91"/>
  <c r="S6" i="71"/>
  <c r="R5" i="71"/>
  <c r="S6" i="30"/>
  <c r="R5" i="30"/>
  <c r="S253" i="62"/>
  <c r="U6" i="62"/>
  <c r="T5" i="62"/>
  <c r="R383" i="91" l="1"/>
  <c r="R381" i="91"/>
  <c r="R379" i="91"/>
  <c r="R377" i="91"/>
  <c r="R382" i="91"/>
  <c r="R380" i="91"/>
  <c r="R378" i="91"/>
  <c r="R376" i="91"/>
  <c r="R373" i="91"/>
  <c r="R359" i="91"/>
  <c r="R374" i="91"/>
  <c r="R372" i="91"/>
  <c r="R370" i="91"/>
  <c r="R367" i="91"/>
  <c r="R365" i="91"/>
  <c r="R363" i="91"/>
  <c r="R361" i="91"/>
  <c r="R369" i="91"/>
  <c r="R371" i="91"/>
  <c r="R366" i="91"/>
  <c r="R375" i="91"/>
  <c r="R364" i="91"/>
  <c r="R362" i="91"/>
  <c r="R368" i="91"/>
  <c r="R360" i="91"/>
  <c r="R355" i="91"/>
  <c r="R353" i="91"/>
  <c r="R351" i="91"/>
  <c r="R349" i="91"/>
  <c r="R347" i="91"/>
  <c r="R345" i="91"/>
  <c r="R343" i="91"/>
  <c r="R341" i="91"/>
  <c r="R339" i="91"/>
  <c r="R356" i="91"/>
  <c r="R354" i="91"/>
  <c r="R352" i="91"/>
  <c r="R350" i="91"/>
  <c r="R348" i="91"/>
  <c r="R346" i="91"/>
  <c r="R344" i="91"/>
  <c r="R342" i="91"/>
  <c r="R340" i="91"/>
  <c r="R338" i="91"/>
  <c r="R336" i="91"/>
  <c r="R334" i="91"/>
  <c r="R332" i="91"/>
  <c r="R330" i="91"/>
  <c r="R328" i="91"/>
  <c r="R337" i="91"/>
  <c r="R335" i="91"/>
  <c r="R333" i="91"/>
  <c r="R331" i="91"/>
  <c r="R329" i="91"/>
  <c r="R327" i="91"/>
  <c r="R254" i="91"/>
  <c r="R252" i="91"/>
  <c r="R250" i="91"/>
  <c r="R248" i="91"/>
  <c r="R246" i="91"/>
  <c r="R244" i="91"/>
  <c r="R258" i="91"/>
  <c r="R256" i="91"/>
  <c r="R253" i="91"/>
  <c r="R251" i="91"/>
  <c r="R259" i="91"/>
  <c r="R257" i="91"/>
  <c r="R255" i="91"/>
  <c r="R239" i="91"/>
  <c r="R237" i="91"/>
  <c r="R235" i="91"/>
  <c r="R249" i="91"/>
  <c r="R241" i="91"/>
  <c r="R247" i="91"/>
  <c r="R243" i="91"/>
  <c r="R240" i="91"/>
  <c r="R245" i="91"/>
  <c r="R242" i="91"/>
  <c r="R238" i="91"/>
  <c r="R236" i="91"/>
  <c r="R231" i="91"/>
  <c r="R229" i="91"/>
  <c r="R232" i="91"/>
  <c r="R230" i="91"/>
  <c r="R228" i="91"/>
  <c r="R226" i="91"/>
  <c r="R224" i="91"/>
  <c r="R222" i="91"/>
  <c r="R220" i="91"/>
  <c r="R218" i="91"/>
  <c r="R216" i="91"/>
  <c r="R214" i="91"/>
  <c r="R225" i="91"/>
  <c r="R223" i="91"/>
  <c r="R221" i="91"/>
  <c r="R219" i="91"/>
  <c r="R217" i="91"/>
  <c r="R215" i="91"/>
  <c r="R213" i="91"/>
  <c r="R211" i="91"/>
  <c r="R209" i="91"/>
  <c r="R207" i="91"/>
  <c r="R227" i="91"/>
  <c r="R210" i="91"/>
  <c r="R212" i="91"/>
  <c r="R208" i="91"/>
  <c r="R206" i="91"/>
  <c r="R203" i="91"/>
  <c r="R204" i="91"/>
  <c r="R205" i="91"/>
  <c r="O24" i="62"/>
  <c r="R72" i="91"/>
  <c r="S71" i="91"/>
  <c r="S5" i="91"/>
  <c r="T6" i="91"/>
  <c r="S5" i="71"/>
  <c r="T6" i="71"/>
  <c r="T6" i="30"/>
  <c r="S5" i="30"/>
  <c r="T253" i="62"/>
  <c r="U5" i="62"/>
  <c r="V6" i="62"/>
  <c r="S375" i="91" l="1"/>
  <c r="S382" i="91"/>
  <c r="S380" i="91"/>
  <c r="S378" i="91"/>
  <c r="S374" i="91"/>
  <c r="S379" i="91"/>
  <c r="S376" i="91"/>
  <c r="S372" i="91"/>
  <c r="S370" i="91"/>
  <c r="S367" i="91"/>
  <c r="S365" i="91"/>
  <c r="S363" i="91"/>
  <c r="S361" i="91"/>
  <c r="S377" i="91"/>
  <c r="S371" i="91"/>
  <c r="S369" i="91"/>
  <c r="S366" i="91"/>
  <c r="S364" i="91"/>
  <c r="S362" i="91"/>
  <c r="S383" i="91"/>
  <c r="S359" i="91"/>
  <c r="S381" i="91"/>
  <c r="S373" i="91"/>
  <c r="S368" i="91"/>
  <c r="S360" i="91"/>
  <c r="S356" i="91"/>
  <c r="S354" i="91"/>
  <c r="S352" i="91"/>
  <c r="S350" i="91"/>
  <c r="S348" i="91"/>
  <c r="S346" i="91"/>
  <c r="S344" i="91"/>
  <c r="S342" i="91"/>
  <c r="S340" i="91"/>
  <c r="S338" i="91"/>
  <c r="S349" i="91"/>
  <c r="S343" i="91"/>
  <c r="S336" i="91"/>
  <c r="S334" i="91"/>
  <c r="S332" i="91"/>
  <c r="S330" i="91"/>
  <c r="S328" i="91"/>
  <c r="S353" i="91"/>
  <c r="S347" i="91"/>
  <c r="S345" i="91"/>
  <c r="S335" i="91"/>
  <c r="S355" i="91"/>
  <c r="S333" i="91"/>
  <c r="S327" i="91"/>
  <c r="S339" i="91"/>
  <c r="S337" i="91"/>
  <c r="S331" i="91"/>
  <c r="S351" i="91"/>
  <c r="S341" i="91"/>
  <c r="S329" i="91"/>
  <c r="S258" i="91"/>
  <c r="S256" i="91"/>
  <c r="S253" i="91"/>
  <c r="S251" i="91"/>
  <c r="S249" i="91"/>
  <c r="S247" i="91"/>
  <c r="S245" i="91"/>
  <c r="S259" i="91"/>
  <c r="S257" i="91"/>
  <c r="S255" i="91"/>
  <c r="S239" i="91"/>
  <c r="S237" i="91"/>
  <c r="S235" i="91"/>
  <c r="S254" i="91"/>
  <c r="S241" i="91"/>
  <c r="S252" i="91"/>
  <c r="S246" i="91"/>
  <c r="S250" i="91"/>
  <c r="S248" i="91"/>
  <c r="S243" i="91"/>
  <c r="S240" i="91"/>
  <c r="S238" i="91"/>
  <c r="S236" i="91"/>
  <c r="S242" i="91"/>
  <c r="S244" i="91"/>
  <c r="S232" i="91"/>
  <c r="S230" i="91"/>
  <c r="S228" i="91"/>
  <c r="S229" i="91"/>
  <c r="S231" i="91"/>
  <c r="S225" i="91"/>
  <c r="S223" i="91"/>
  <c r="S221" i="91"/>
  <c r="S219" i="91"/>
  <c r="S217" i="91"/>
  <c r="S215" i="91"/>
  <c r="S213" i="91"/>
  <c r="S211" i="91"/>
  <c r="S209" i="91"/>
  <c r="S227" i="91"/>
  <c r="S226" i="91"/>
  <c r="S224" i="91"/>
  <c r="S222" i="91"/>
  <c r="S220" i="91"/>
  <c r="S218" i="91"/>
  <c r="S207" i="91"/>
  <c r="S214" i="91"/>
  <c r="S210" i="91"/>
  <c r="S212" i="91"/>
  <c r="S208" i="91"/>
  <c r="S206" i="91"/>
  <c r="S216" i="91"/>
  <c r="R24" i="62"/>
  <c r="S203" i="91"/>
  <c r="S204" i="91"/>
  <c r="S205" i="91"/>
  <c r="P24" i="62"/>
  <c r="S72" i="91"/>
  <c r="T71" i="91"/>
  <c r="N24" i="62"/>
  <c r="V5" i="62"/>
  <c r="W6" i="62"/>
  <c r="U6" i="91"/>
  <c r="T5" i="91"/>
  <c r="T5" i="71"/>
  <c r="U6" i="71"/>
  <c r="T5" i="30"/>
  <c r="U6" i="30"/>
  <c r="U253" i="62"/>
  <c r="T375" i="91" l="1"/>
  <c r="T373" i="91"/>
  <c r="T382" i="91"/>
  <c r="T380" i="91"/>
  <c r="T378" i="91"/>
  <c r="T376" i="91"/>
  <c r="T383" i="91"/>
  <c r="T381" i="91"/>
  <c r="T379" i="91"/>
  <c r="T377" i="91"/>
  <c r="T372" i="91"/>
  <c r="T370" i="91"/>
  <c r="T367" i="91"/>
  <c r="T365" i="91"/>
  <c r="T363" i="91"/>
  <c r="T361" i="91"/>
  <c r="T374" i="91"/>
  <c r="T366" i="91"/>
  <c r="T359" i="91"/>
  <c r="T362" i="91"/>
  <c r="T364" i="91"/>
  <c r="T369" i="91"/>
  <c r="T371" i="91"/>
  <c r="T368" i="91"/>
  <c r="T360" i="91"/>
  <c r="T356" i="91"/>
  <c r="T354" i="91"/>
  <c r="T352" i="91"/>
  <c r="T350" i="91"/>
  <c r="T348" i="91"/>
  <c r="T346" i="91"/>
  <c r="T344" i="91"/>
  <c r="T342" i="91"/>
  <c r="T340" i="91"/>
  <c r="T338" i="91"/>
  <c r="T343" i="91"/>
  <c r="T336" i="91"/>
  <c r="T334" i="91"/>
  <c r="T332" i="91"/>
  <c r="T330" i="91"/>
  <c r="T328" i="91"/>
  <c r="T353" i="91"/>
  <c r="T347" i="91"/>
  <c r="T341" i="91"/>
  <c r="T327" i="91"/>
  <c r="T355" i="91"/>
  <c r="T339" i="91"/>
  <c r="T329" i="91"/>
  <c r="T333" i="91"/>
  <c r="T337" i="91"/>
  <c r="T345" i="91"/>
  <c r="T331" i="91"/>
  <c r="T351" i="91"/>
  <c r="T335" i="91"/>
  <c r="T349" i="91"/>
  <c r="T253" i="91"/>
  <c r="T251" i="91"/>
  <c r="T249" i="91"/>
  <c r="T247" i="91"/>
  <c r="T245" i="91"/>
  <c r="T243" i="91"/>
  <c r="T241" i="91"/>
  <c r="T259" i="91"/>
  <c r="T257" i="91"/>
  <c r="T255" i="91"/>
  <c r="T254" i="91"/>
  <c r="T252" i="91"/>
  <c r="T250" i="91"/>
  <c r="T248" i="91"/>
  <c r="T246" i="91"/>
  <c r="T244" i="91"/>
  <c r="T242" i="91"/>
  <c r="T256" i="91"/>
  <c r="T240" i="91"/>
  <c r="T238" i="91"/>
  <c r="T236" i="91"/>
  <c r="T258" i="91"/>
  <c r="T239" i="91"/>
  <c r="T237" i="91"/>
  <c r="T235" i="91"/>
  <c r="T232" i="91"/>
  <c r="T230" i="91"/>
  <c r="T228" i="91"/>
  <c r="T231" i="91"/>
  <c r="T229" i="91"/>
  <c r="Q24" i="62"/>
  <c r="T225" i="91"/>
  <c r="T223" i="91"/>
  <c r="T221" i="91"/>
  <c r="T219" i="91"/>
  <c r="T217" i="91"/>
  <c r="T227" i="91"/>
  <c r="T226" i="91"/>
  <c r="T224" i="91"/>
  <c r="T222" i="91"/>
  <c r="T220" i="91"/>
  <c r="T218" i="91"/>
  <c r="T216" i="91"/>
  <c r="T214" i="91"/>
  <c r="T212" i="91"/>
  <c r="T209" i="91"/>
  <c r="T213" i="91"/>
  <c r="T210" i="91"/>
  <c r="T215" i="91"/>
  <c r="T208" i="91"/>
  <c r="T206" i="91"/>
  <c r="T207" i="91"/>
  <c r="T211" i="91"/>
  <c r="T204" i="91"/>
  <c r="T203" i="91"/>
  <c r="T205" i="91"/>
  <c r="O20" i="62"/>
  <c r="U20" i="62"/>
  <c r="T20" i="62"/>
  <c r="Q20" i="62"/>
  <c r="V20" i="62"/>
  <c r="R20" i="62"/>
  <c r="H20" i="62"/>
  <c r="W20" i="62"/>
  <c r="X20" i="62"/>
  <c r="S20" i="62"/>
  <c r="T72" i="91"/>
  <c r="U71" i="91"/>
  <c r="W5" i="62"/>
  <c r="X6" i="62"/>
  <c r="X5" i="62" s="1"/>
  <c r="U5" i="91"/>
  <c r="V6" i="91"/>
  <c r="V6" i="71"/>
  <c r="U5" i="71"/>
  <c r="V6" i="30"/>
  <c r="U5" i="30"/>
  <c r="V253" i="62"/>
  <c r="U375" i="91" l="1"/>
  <c r="U373" i="91"/>
  <c r="U382" i="91"/>
  <c r="U380" i="91"/>
  <c r="U378" i="91"/>
  <c r="U376" i="91"/>
  <c r="U374" i="91"/>
  <c r="U379" i="91"/>
  <c r="U372" i="91"/>
  <c r="U370" i="91"/>
  <c r="U377" i="91"/>
  <c r="U383" i="91"/>
  <c r="U371" i="91"/>
  <c r="U369" i="91"/>
  <c r="U366" i="91"/>
  <c r="U364" i="91"/>
  <c r="U362" i="91"/>
  <c r="U381" i="91"/>
  <c r="U365" i="91"/>
  <c r="U363" i="91"/>
  <c r="U359" i="91"/>
  <c r="U367" i="91"/>
  <c r="U361" i="91"/>
  <c r="U368" i="91"/>
  <c r="U360" i="91"/>
  <c r="U356" i="91"/>
  <c r="U354" i="91"/>
  <c r="U352" i="91"/>
  <c r="U350" i="91"/>
  <c r="U348" i="91"/>
  <c r="U346" i="91"/>
  <c r="U344" i="91"/>
  <c r="U342" i="91"/>
  <c r="U340" i="91"/>
  <c r="U338" i="91"/>
  <c r="U353" i="91"/>
  <c r="U347" i="91"/>
  <c r="U341" i="91"/>
  <c r="U327" i="91"/>
  <c r="U351" i="91"/>
  <c r="U337" i="91"/>
  <c r="U335" i="91"/>
  <c r="U333" i="91"/>
  <c r="U331" i="91"/>
  <c r="U329" i="91"/>
  <c r="U349" i="91"/>
  <c r="U332" i="91"/>
  <c r="U355" i="91"/>
  <c r="U336" i="91"/>
  <c r="U345" i="91"/>
  <c r="U334" i="91"/>
  <c r="U339" i="91"/>
  <c r="U330" i="91"/>
  <c r="U328" i="91"/>
  <c r="U343" i="91"/>
  <c r="U253" i="91"/>
  <c r="U251" i="91"/>
  <c r="U249" i="91"/>
  <c r="U247" i="91"/>
  <c r="U245" i="91"/>
  <c r="U243" i="91"/>
  <c r="U259" i="91"/>
  <c r="U257" i="91"/>
  <c r="U255" i="91"/>
  <c r="U254" i="91"/>
  <c r="U252" i="91"/>
  <c r="U250" i="91"/>
  <c r="U248" i="91"/>
  <c r="U246" i="91"/>
  <c r="U244" i="91"/>
  <c r="U242" i="91"/>
  <c r="U258" i="91"/>
  <c r="U256" i="91"/>
  <c r="U241" i="91"/>
  <c r="U240" i="91"/>
  <c r="U238" i="91"/>
  <c r="U236" i="91"/>
  <c r="U239" i="91"/>
  <c r="U237" i="91"/>
  <c r="U235" i="91"/>
  <c r="U232" i="91"/>
  <c r="U230" i="91"/>
  <c r="U228" i="91"/>
  <c r="U231" i="91"/>
  <c r="U229" i="91"/>
  <c r="U225" i="91"/>
  <c r="U223" i="91"/>
  <c r="U221" i="91"/>
  <c r="U219" i="91"/>
  <c r="U217" i="91"/>
  <c r="U215" i="91"/>
  <c r="U213" i="91"/>
  <c r="U211" i="91"/>
  <c r="U209" i="91"/>
  <c r="U227" i="91"/>
  <c r="U224" i="91"/>
  <c r="U214" i="91"/>
  <c r="U226" i="91"/>
  <c r="U222" i="91"/>
  <c r="U210" i="91"/>
  <c r="U220" i="91"/>
  <c r="U208" i="91"/>
  <c r="U206" i="91"/>
  <c r="U218" i="91"/>
  <c r="U212" i="91"/>
  <c r="U216" i="91"/>
  <c r="U207" i="91"/>
  <c r="U205" i="91"/>
  <c r="U203" i="91"/>
  <c r="U204" i="91"/>
  <c r="U72" i="91"/>
  <c r="V71" i="91"/>
  <c r="V5" i="91"/>
  <c r="W6" i="91"/>
  <c r="W6" i="71"/>
  <c r="V5" i="71"/>
  <c r="W6" i="30"/>
  <c r="V5" i="30"/>
  <c r="V382" i="91" l="1"/>
  <c r="V380" i="91"/>
  <c r="V378" i="91"/>
  <c r="V376" i="91"/>
  <c r="V383" i="91"/>
  <c r="V381" i="91"/>
  <c r="V379" i="91"/>
  <c r="V377" i="91"/>
  <c r="V374" i="91"/>
  <c r="V371" i="91"/>
  <c r="V369" i="91"/>
  <c r="V366" i="91"/>
  <c r="V364" i="91"/>
  <c r="V362" i="91"/>
  <c r="V375" i="91"/>
  <c r="V373" i="91"/>
  <c r="V363" i="91"/>
  <c r="V367" i="91"/>
  <c r="V361" i="91"/>
  <c r="V365" i="91"/>
  <c r="V372" i="91"/>
  <c r="V359" i="91"/>
  <c r="V370" i="91"/>
  <c r="V368" i="91"/>
  <c r="V360" i="91"/>
  <c r="V356" i="91"/>
  <c r="V354" i="91"/>
  <c r="V352" i="91"/>
  <c r="V350" i="91"/>
  <c r="V348" i="91"/>
  <c r="V346" i="91"/>
  <c r="V344" i="91"/>
  <c r="V342" i="91"/>
  <c r="V340" i="91"/>
  <c r="V338" i="91"/>
  <c r="V355" i="91"/>
  <c r="V353" i="91"/>
  <c r="V351" i="91"/>
  <c r="V349" i="91"/>
  <c r="V347" i="91"/>
  <c r="V345" i="91"/>
  <c r="V343" i="91"/>
  <c r="V341" i="91"/>
  <c r="V339" i="91"/>
  <c r="V327" i="91"/>
  <c r="V337" i="91"/>
  <c r="V335" i="91"/>
  <c r="V333" i="91"/>
  <c r="V331" i="91"/>
  <c r="V329" i="91"/>
  <c r="V336" i="91"/>
  <c r="V334" i="91"/>
  <c r="V332" i="91"/>
  <c r="V330" i="91"/>
  <c r="V328" i="91"/>
  <c r="V253" i="91"/>
  <c r="V251" i="91"/>
  <c r="V249" i="91"/>
  <c r="V247" i="91"/>
  <c r="V245" i="91"/>
  <c r="V243" i="91"/>
  <c r="V259" i="91"/>
  <c r="V257" i="91"/>
  <c r="V255" i="91"/>
  <c r="V254" i="91"/>
  <c r="V252" i="91"/>
  <c r="V250" i="91"/>
  <c r="V258" i="91"/>
  <c r="V256" i="91"/>
  <c r="V239" i="91"/>
  <c r="V237" i="91"/>
  <c r="V235" i="91"/>
  <c r="V240" i="91"/>
  <c r="V238" i="91"/>
  <c r="V236" i="91"/>
  <c r="V248" i="91"/>
  <c r="V242" i="91"/>
  <c r="V246" i="91"/>
  <c r="V244" i="91"/>
  <c r="V241" i="91"/>
  <c r="V232" i="91"/>
  <c r="V230" i="91"/>
  <c r="V228" i="91"/>
  <c r="V231" i="91"/>
  <c r="V229" i="91"/>
  <c r="V225" i="91"/>
  <c r="V223" i="91"/>
  <c r="V221" i="91"/>
  <c r="V219" i="91"/>
  <c r="V217" i="91"/>
  <c r="V215" i="91"/>
  <c r="V227" i="91"/>
  <c r="V226" i="91"/>
  <c r="V224" i="91"/>
  <c r="V222" i="91"/>
  <c r="V220" i="91"/>
  <c r="V218" i="91"/>
  <c r="V216" i="91"/>
  <c r="V214" i="91"/>
  <c r="V212" i="91"/>
  <c r="V210" i="91"/>
  <c r="V209" i="91"/>
  <c r="V213" i="91"/>
  <c r="V208" i="91"/>
  <c r="V206" i="91"/>
  <c r="V211" i="91"/>
  <c r="V207" i="91"/>
  <c r="V203" i="91"/>
  <c r="V205" i="91"/>
  <c r="V204" i="91"/>
  <c r="V72" i="91"/>
  <c r="W71" i="91"/>
  <c r="W5" i="91"/>
  <c r="X6" i="91"/>
  <c r="X6" i="71"/>
  <c r="W5" i="71"/>
  <c r="W5" i="30"/>
  <c r="X6" i="30"/>
  <c r="W374" i="91" l="1"/>
  <c r="W383" i="91"/>
  <c r="W381" i="91"/>
  <c r="W379" i="91"/>
  <c r="W375" i="91"/>
  <c r="W376" i="91"/>
  <c r="W378" i="91"/>
  <c r="W377" i="91"/>
  <c r="W371" i="91"/>
  <c r="W369" i="91"/>
  <c r="W366" i="91"/>
  <c r="W364" i="91"/>
  <c r="W362" i="91"/>
  <c r="W359" i="91"/>
  <c r="W372" i="91"/>
  <c r="W370" i="91"/>
  <c r="W367" i="91"/>
  <c r="W365" i="91"/>
  <c r="W363" i="91"/>
  <c r="W361" i="91"/>
  <c r="W382" i="91"/>
  <c r="W373" i="91"/>
  <c r="W380" i="91"/>
  <c r="W360" i="91"/>
  <c r="W355" i="91"/>
  <c r="W353" i="91"/>
  <c r="W351" i="91"/>
  <c r="W349" i="91"/>
  <c r="W347" i="91"/>
  <c r="W345" i="91"/>
  <c r="W343" i="91"/>
  <c r="W341" i="91"/>
  <c r="W339" i="91"/>
  <c r="W356" i="91"/>
  <c r="W340" i="91"/>
  <c r="W327" i="91"/>
  <c r="W350" i="91"/>
  <c r="W337" i="91"/>
  <c r="W335" i="91"/>
  <c r="W333" i="91"/>
  <c r="W331" i="91"/>
  <c r="W329" i="91"/>
  <c r="W344" i="91"/>
  <c r="W354" i="91"/>
  <c r="W338" i="91"/>
  <c r="W352" i="91"/>
  <c r="W346" i="91"/>
  <c r="W330" i="91"/>
  <c r="W342" i="91"/>
  <c r="W334" i="91"/>
  <c r="W348" i="91"/>
  <c r="W328" i="91"/>
  <c r="W332" i="91"/>
  <c r="W336" i="91"/>
  <c r="W368" i="91"/>
  <c r="W259" i="91"/>
  <c r="W257" i="91"/>
  <c r="W255" i="91"/>
  <c r="W254" i="91"/>
  <c r="W252" i="91"/>
  <c r="W250" i="91"/>
  <c r="W248" i="91"/>
  <c r="W246" i="91"/>
  <c r="W244" i="91"/>
  <c r="W258" i="91"/>
  <c r="W256" i="91"/>
  <c r="W240" i="91"/>
  <c r="W238" i="91"/>
  <c r="W236" i="91"/>
  <c r="W253" i="91"/>
  <c r="W249" i="91"/>
  <c r="W245" i="91"/>
  <c r="W247" i="91"/>
  <c r="W243" i="91"/>
  <c r="W242" i="91"/>
  <c r="W239" i="91"/>
  <c r="W237" i="91"/>
  <c r="W235" i="91"/>
  <c r="W251" i="91"/>
  <c r="W241" i="91"/>
  <c r="W230" i="91"/>
  <c r="W231" i="91"/>
  <c r="W229" i="91"/>
  <c r="W228" i="91"/>
  <c r="W232" i="91"/>
  <c r="W227" i="91"/>
  <c r="W226" i="91"/>
  <c r="W224" i="91"/>
  <c r="W222" i="91"/>
  <c r="W220" i="91"/>
  <c r="W218" i="91"/>
  <c r="W216" i="91"/>
  <c r="W214" i="91"/>
  <c r="W212" i="91"/>
  <c r="W210" i="91"/>
  <c r="W225" i="91"/>
  <c r="W223" i="91"/>
  <c r="W221" i="91"/>
  <c r="W219" i="91"/>
  <c r="W217" i="91"/>
  <c r="W213" i="91"/>
  <c r="W208" i="91"/>
  <c r="W206" i="91"/>
  <c r="W215" i="91"/>
  <c r="W209" i="91"/>
  <c r="W211" i="91"/>
  <c r="W207" i="91"/>
  <c r="W205" i="91"/>
  <c r="W204" i="91"/>
  <c r="W203" i="91"/>
  <c r="W72" i="91"/>
  <c r="X71" i="91"/>
  <c r="X5" i="91"/>
  <c r="Y6" i="91"/>
  <c r="X5" i="71"/>
  <c r="Y6" i="71"/>
  <c r="X5" i="30"/>
  <c r="Y6" i="30"/>
  <c r="X374" i="91" l="1"/>
  <c r="X383" i="91"/>
  <c r="X381" i="91"/>
  <c r="X379" i="91"/>
  <c r="X377" i="91"/>
  <c r="X382" i="91"/>
  <c r="X380" i="91"/>
  <c r="X378" i="91"/>
  <c r="X376" i="91"/>
  <c r="X371" i="91"/>
  <c r="X369" i="91"/>
  <c r="X366" i="91"/>
  <c r="X364" i="91"/>
  <c r="X362" i="91"/>
  <c r="X375" i="91"/>
  <c r="X359" i="91"/>
  <c r="X373" i="91"/>
  <c r="X360" i="91"/>
  <c r="X368" i="91"/>
  <c r="X361" i="91"/>
  <c r="X363" i="91"/>
  <c r="X367" i="91"/>
  <c r="X372" i="91"/>
  <c r="X370" i="91"/>
  <c r="X365" i="91"/>
  <c r="X355" i="91"/>
  <c r="X353" i="91"/>
  <c r="X351" i="91"/>
  <c r="X349" i="91"/>
  <c r="X347" i="91"/>
  <c r="X345" i="91"/>
  <c r="X343" i="91"/>
  <c r="X341" i="91"/>
  <c r="X339" i="91"/>
  <c r="X350" i="91"/>
  <c r="X337" i="91"/>
  <c r="X335" i="91"/>
  <c r="X333" i="91"/>
  <c r="X331" i="91"/>
  <c r="X329" i="91"/>
  <c r="X344" i="91"/>
  <c r="X354" i="91"/>
  <c r="X338" i="91"/>
  <c r="X348" i="91"/>
  <c r="X346" i="91"/>
  <c r="X356" i="91"/>
  <c r="X336" i="91"/>
  <c r="X352" i="91"/>
  <c r="X327" i="91"/>
  <c r="X342" i="91"/>
  <c r="X334" i="91"/>
  <c r="X328" i="91"/>
  <c r="X330" i="91"/>
  <c r="X340" i="91"/>
  <c r="X332" i="91"/>
  <c r="X254" i="91"/>
  <c r="X252" i="91"/>
  <c r="X250" i="91"/>
  <c r="X248" i="91"/>
  <c r="X246" i="91"/>
  <c r="X244" i="91"/>
  <c r="X242" i="91"/>
  <c r="X258" i="91"/>
  <c r="X256" i="91"/>
  <c r="X253" i="91"/>
  <c r="X251" i="91"/>
  <c r="X249" i="91"/>
  <c r="X247" i="91"/>
  <c r="X245" i="91"/>
  <c r="X243" i="91"/>
  <c r="X241" i="91"/>
  <c r="X259" i="91"/>
  <c r="X257" i="91"/>
  <c r="X239" i="91"/>
  <c r="X237" i="91"/>
  <c r="X235" i="91"/>
  <c r="X255" i="91"/>
  <c r="X240" i="91"/>
  <c r="X238" i="91"/>
  <c r="X236" i="91"/>
  <c r="X231" i="91"/>
  <c r="X229" i="91"/>
  <c r="X232" i="91"/>
  <c r="X230" i="91"/>
  <c r="X228" i="91"/>
  <c r="X226" i="91"/>
  <c r="X224" i="91"/>
  <c r="X222" i="91"/>
  <c r="X220" i="91"/>
  <c r="X218" i="91"/>
  <c r="X216" i="91"/>
  <c r="X225" i="91"/>
  <c r="X223" i="91"/>
  <c r="X221" i="91"/>
  <c r="X219" i="91"/>
  <c r="X217" i="91"/>
  <c r="X215" i="91"/>
  <c r="X213" i="91"/>
  <c r="X211" i="91"/>
  <c r="X227" i="91"/>
  <c r="X210" i="91"/>
  <c r="X212" i="91"/>
  <c r="X206" i="91"/>
  <c r="X207" i="91"/>
  <c r="X214" i="91"/>
  <c r="X209" i="91"/>
  <c r="X208" i="91"/>
  <c r="X203" i="91"/>
  <c r="X204" i="91"/>
  <c r="X205" i="91"/>
  <c r="X72" i="91"/>
  <c r="Y71" i="91"/>
  <c r="Y5" i="91"/>
  <c r="Z6" i="91"/>
  <c r="Z6" i="71"/>
  <c r="Y5" i="71"/>
  <c r="Y5" i="30"/>
  <c r="Z6" i="30"/>
  <c r="Y374" i="91" l="1"/>
  <c r="Y383" i="91"/>
  <c r="Y381" i="91"/>
  <c r="Y379" i="91"/>
  <c r="Y377" i="91"/>
  <c r="Y375" i="91"/>
  <c r="Y373" i="91"/>
  <c r="Y378" i="91"/>
  <c r="Y371" i="91"/>
  <c r="Y369" i="91"/>
  <c r="Y359" i="91"/>
  <c r="Y382" i="91"/>
  <c r="Y372" i="91"/>
  <c r="Y370" i="91"/>
  <c r="Y368" i="91"/>
  <c r="Y367" i="91"/>
  <c r="Y365" i="91"/>
  <c r="Y363" i="91"/>
  <c r="Y361" i="91"/>
  <c r="Y380" i="91"/>
  <c r="Y376" i="91"/>
  <c r="Y362" i="91"/>
  <c r="Y366" i="91"/>
  <c r="Y364" i="91"/>
  <c r="Y360" i="91"/>
  <c r="Y355" i="91"/>
  <c r="Y353" i="91"/>
  <c r="Y351" i="91"/>
  <c r="Y349" i="91"/>
  <c r="Y347" i="91"/>
  <c r="Y345" i="91"/>
  <c r="Y343" i="91"/>
  <c r="Y341" i="91"/>
  <c r="Y339" i="91"/>
  <c r="Y344" i="91"/>
  <c r="Y354" i="91"/>
  <c r="Y338" i="91"/>
  <c r="Y348" i="91"/>
  <c r="Y342" i="91"/>
  <c r="Y336" i="91"/>
  <c r="Y334" i="91"/>
  <c r="Y332" i="91"/>
  <c r="Y330" i="91"/>
  <c r="Y328" i="91"/>
  <c r="Y356" i="91"/>
  <c r="Y340" i="91"/>
  <c r="Y327" i="91"/>
  <c r="Y352" i="91"/>
  <c r="Y331" i="91"/>
  <c r="Y350" i="91"/>
  <c r="Y337" i="91"/>
  <c r="Y335" i="91"/>
  <c r="Y346" i="91"/>
  <c r="Y329" i="91"/>
  <c r="Y333" i="91"/>
  <c r="Y254" i="91"/>
  <c r="Y252" i="91"/>
  <c r="Y250" i="91"/>
  <c r="Y248" i="91"/>
  <c r="Y246" i="91"/>
  <c r="Y244" i="91"/>
  <c r="Y242" i="91"/>
  <c r="Y258" i="91"/>
  <c r="Y256" i="91"/>
  <c r="Y253" i="91"/>
  <c r="Y251" i="91"/>
  <c r="Y249" i="91"/>
  <c r="Y247" i="91"/>
  <c r="Y245" i="91"/>
  <c r="Y243" i="91"/>
  <c r="Y241" i="91"/>
  <c r="Y259" i="91"/>
  <c r="Y257" i="91"/>
  <c r="Y255" i="91"/>
  <c r="Y239" i="91"/>
  <c r="Y237" i="91"/>
  <c r="Y235" i="91"/>
  <c r="Y240" i="91"/>
  <c r="Y238" i="91"/>
  <c r="Y236" i="91"/>
  <c r="Y231" i="91"/>
  <c r="Y229" i="91"/>
  <c r="Y232" i="91"/>
  <c r="Y230" i="91"/>
  <c r="Y228" i="91"/>
  <c r="Y226" i="91"/>
  <c r="Y224" i="91"/>
  <c r="Y222" i="91"/>
  <c r="Y220" i="91"/>
  <c r="Y218" i="91"/>
  <c r="Y216" i="91"/>
  <c r="Y214" i="91"/>
  <c r="Y212" i="91"/>
  <c r="Y210" i="91"/>
  <c r="Y227" i="91"/>
  <c r="Y215" i="91"/>
  <c r="Y207" i="91"/>
  <c r="Y213" i="91"/>
  <c r="Y225" i="91"/>
  <c r="Y211" i="91"/>
  <c r="Y223" i="91"/>
  <c r="Y217" i="91"/>
  <c r="Y221" i="91"/>
  <c r="Y209" i="91"/>
  <c r="Y219" i="91"/>
  <c r="Y208" i="91"/>
  <c r="Y206" i="91"/>
  <c r="Y203" i="91"/>
  <c r="Y205" i="91"/>
  <c r="Y204" i="91"/>
  <c r="Z71" i="91"/>
  <c r="Y72" i="91"/>
  <c r="Z5" i="91"/>
  <c r="AA6" i="91"/>
  <c r="Z5" i="71"/>
  <c r="AA6" i="71"/>
  <c r="AA6" i="30"/>
  <c r="Z5" i="30"/>
  <c r="Z383" i="91" l="1"/>
  <c r="Z381" i="91"/>
  <c r="Z379" i="91"/>
  <c r="Z377" i="91"/>
  <c r="Z382" i="91"/>
  <c r="Z380" i="91"/>
  <c r="Z378" i="91"/>
  <c r="Z376" i="91"/>
  <c r="Z374" i="91"/>
  <c r="Z359" i="91"/>
  <c r="Z375" i="91"/>
  <c r="Z373" i="91"/>
  <c r="Z372" i="91"/>
  <c r="Z370" i="91"/>
  <c r="Z368" i="91"/>
  <c r="Z367" i="91"/>
  <c r="Z365" i="91"/>
  <c r="Z363" i="91"/>
  <c r="Z361" i="91"/>
  <c r="Z369" i="91"/>
  <c r="Z364" i="91"/>
  <c r="Z371" i="91"/>
  <c r="Z362" i="91"/>
  <c r="Z366" i="91"/>
  <c r="Z360" i="91"/>
  <c r="Z355" i="91"/>
  <c r="Z353" i="91"/>
  <c r="Z351" i="91"/>
  <c r="Z349" i="91"/>
  <c r="Z347" i="91"/>
  <c r="Z345" i="91"/>
  <c r="Z343" i="91"/>
  <c r="Z341" i="91"/>
  <c r="Z339" i="91"/>
  <c r="Z356" i="91"/>
  <c r="Z354" i="91"/>
  <c r="Z352" i="91"/>
  <c r="Z350" i="91"/>
  <c r="Z348" i="91"/>
  <c r="Z346" i="91"/>
  <c r="Z344" i="91"/>
  <c r="Z342" i="91"/>
  <c r="Z340" i="91"/>
  <c r="Z338" i="91"/>
  <c r="Z336" i="91"/>
  <c r="Z334" i="91"/>
  <c r="Z332" i="91"/>
  <c r="Z330" i="91"/>
  <c r="Z328" i="91"/>
  <c r="Z337" i="91"/>
  <c r="Z335" i="91"/>
  <c r="Z333" i="91"/>
  <c r="Z331" i="91"/>
  <c r="Z329" i="91"/>
  <c r="Z327" i="91"/>
  <c r="Z254" i="91"/>
  <c r="Z252" i="91"/>
  <c r="Z250" i="91"/>
  <c r="Z248" i="91"/>
  <c r="Z246" i="91"/>
  <c r="Z244" i="91"/>
  <c r="Z258" i="91"/>
  <c r="Z256" i="91"/>
  <c r="Z253" i="91"/>
  <c r="Z251" i="91"/>
  <c r="Z259" i="91"/>
  <c r="Z257" i="91"/>
  <c r="Z255" i="91"/>
  <c r="Z249" i="91"/>
  <c r="Z239" i="91"/>
  <c r="Z237" i="91"/>
  <c r="Z235" i="91"/>
  <c r="Z247" i="91"/>
  <c r="Z243" i="91"/>
  <c r="Z242" i="91"/>
  <c r="Z240" i="91"/>
  <c r="Z236" i="91"/>
  <c r="Z245" i="91"/>
  <c r="Z238" i="91"/>
  <c r="Z241" i="91"/>
  <c r="Z231" i="91"/>
  <c r="Z229" i="91"/>
  <c r="Z232" i="91"/>
  <c r="Z230" i="91"/>
  <c r="Z228" i="91"/>
  <c r="Z226" i="91"/>
  <c r="Z224" i="91"/>
  <c r="Z222" i="91"/>
  <c r="Z220" i="91"/>
  <c r="Z218" i="91"/>
  <c r="Z216" i="91"/>
  <c r="Z214" i="91"/>
  <c r="Z225" i="91"/>
  <c r="Z223" i="91"/>
  <c r="Z221" i="91"/>
  <c r="Z219" i="91"/>
  <c r="Z217" i="91"/>
  <c r="Z215" i="91"/>
  <c r="Z213" i="91"/>
  <c r="Z211" i="91"/>
  <c r="Z209" i="91"/>
  <c r="Z212" i="91"/>
  <c r="Z207" i="91"/>
  <c r="Z227" i="91"/>
  <c r="Z210" i="91"/>
  <c r="Z208" i="91"/>
  <c r="Z206" i="91"/>
  <c r="Z203" i="91"/>
  <c r="Z204" i="91"/>
  <c r="Z205" i="91"/>
  <c r="AA71" i="91"/>
  <c r="Z72" i="91"/>
  <c r="AA5" i="91"/>
  <c r="AB6" i="91"/>
  <c r="AB6" i="71"/>
  <c r="AA5" i="71"/>
  <c r="AA5" i="30"/>
  <c r="AB6" i="30"/>
  <c r="AA375" i="91" l="1"/>
  <c r="AA382" i="91"/>
  <c r="AA380" i="91"/>
  <c r="AA378" i="91"/>
  <c r="AA374" i="91"/>
  <c r="AA377" i="91"/>
  <c r="AA373" i="91"/>
  <c r="AA372" i="91"/>
  <c r="AA370" i="91"/>
  <c r="AA368" i="91"/>
  <c r="AA367" i="91"/>
  <c r="AA365" i="91"/>
  <c r="AA363" i="91"/>
  <c r="AA361" i="91"/>
  <c r="AA383" i="91"/>
  <c r="AA376" i="91"/>
  <c r="AA371" i="91"/>
  <c r="AA369" i="91"/>
  <c r="AA366" i="91"/>
  <c r="AA364" i="91"/>
  <c r="AA362" i="91"/>
  <c r="AA379" i="91"/>
  <c r="AA381" i="91"/>
  <c r="AA359" i="91"/>
  <c r="AA360" i="91"/>
  <c r="AA356" i="91"/>
  <c r="AA354" i="91"/>
  <c r="AA352" i="91"/>
  <c r="AA350" i="91"/>
  <c r="AA348" i="91"/>
  <c r="AA346" i="91"/>
  <c r="AA344" i="91"/>
  <c r="AA342" i="91"/>
  <c r="AA340" i="91"/>
  <c r="AA338" i="91"/>
  <c r="AA347" i="91"/>
  <c r="AA341" i="91"/>
  <c r="AA336" i="91"/>
  <c r="AA334" i="91"/>
  <c r="AA332" i="91"/>
  <c r="AA330" i="91"/>
  <c r="AA328" i="91"/>
  <c r="AA351" i="91"/>
  <c r="AA345" i="91"/>
  <c r="AA355" i="91"/>
  <c r="AA343" i="91"/>
  <c r="AA349" i="91"/>
  <c r="AA333" i="91"/>
  <c r="AA327" i="91"/>
  <c r="AA339" i="91"/>
  <c r="AA337" i="91"/>
  <c r="AA335" i="91"/>
  <c r="AA331" i="91"/>
  <c r="AA353" i="91"/>
  <c r="AA329" i="91"/>
  <c r="AA72" i="91"/>
  <c r="AB71" i="91"/>
  <c r="AB253" i="91" s="1"/>
  <c r="AB243" i="91"/>
  <c r="AB241" i="91"/>
  <c r="AB259" i="91"/>
  <c r="AB257" i="91"/>
  <c r="AB254" i="91"/>
  <c r="AB252" i="91"/>
  <c r="AB250" i="91"/>
  <c r="AB248" i="91"/>
  <c r="AB246" i="91"/>
  <c r="AB244" i="91"/>
  <c r="AB242" i="91"/>
  <c r="AB240" i="91"/>
  <c r="AB238" i="91"/>
  <c r="AB236" i="91"/>
  <c r="AB258" i="91"/>
  <c r="AB256" i="91"/>
  <c r="AB239" i="91"/>
  <c r="AB237" i="91"/>
  <c r="AB235" i="91"/>
  <c r="AA258" i="91"/>
  <c r="AA256" i="91"/>
  <c r="AA253" i="91"/>
  <c r="AA251" i="91"/>
  <c r="AA249" i="91"/>
  <c r="AA247" i="91"/>
  <c r="AA245" i="91"/>
  <c r="AA259" i="91"/>
  <c r="AA257" i="91"/>
  <c r="AA255" i="91"/>
  <c r="AA254" i="91"/>
  <c r="AA239" i="91"/>
  <c r="AA237" i="91"/>
  <c r="AA235" i="91"/>
  <c r="AA252" i="91"/>
  <c r="AA248" i="91"/>
  <c r="AA243" i="91"/>
  <c r="AA250" i="91"/>
  <c r="AA242" i="91"/>
  <c r="AA246" i="91"/>
  <c r="AA241" i="91"/>
  <c r="AA240" i="91"/>
  <c r="AA238" i="91"/>
  <c r="AA236" i="91"/>
  <c r="AA244" i="91"/>
  <c r="AA232" i="91"/>
  <c r="AA230" i="91"/>
  <c r="AA228" i="91"/>
  <c r="AA231" i="91"/>
  <c r="AA229" i="91"/>
  <c r="AB232" i="91"/>
  <c r="AB230" i="91"/>
  <c r="AB228" i="91"/>
  <c r="AB231" i="91"/>
  <c r="AB229" i="91"/>
  <c r="AB225" i="91"/>
  <c r="AB223" i="91"/>
  <c r="AB221" i="91"/>
  <c r="AB219" i="91"/>
  <c r="AB217" i="91"/>
  <c r="AB227" i="91"/>
  <c r="AB226" i="91"/>
  <c r="AB224" i="91"/>
  <c r="AB222" i="91"/>
  <c r="AB220" i="91"/>
  <c r="AB218" i="91"/>
  <c r="AB216" i="91"/>
  <c r="AB214" i="91"/>
  <c r="AB212" i="91"/>
  <c r="AB215" i="91"/>
  <c r="AB211" i="91"/>
  <c r="AB208" i="91"/>
  <c r="AB206" i="91"/>
  <c r="AB209" i="91"/>
  <c r="AB207" i="91"/>
  <c r="AB210" i="91"/>
  <c r="AB213" i="91"/>
  <c r="AA225" i="91"/>
  <c r="AA223" i="91"/>
  <c r="AA221" i="91"/>
  <c r="AA219" i="91"/>
  <c r="AA217" i="91"/>
  <c r="AA215" i="91"/>
  <c r="AA213" i="91"/>
  <c r="AA211" i="91"/>
  <c r="AA209" i="91"/>
  <c r="AA227" i="91"/>
  <c r="AA226" i="91"/>
  <c r="AA224" i="91"/>
  <c r="AA222" i="91"/>
  <c r="AA220" i="91"/>
  <c r="AA218" i="91"/>
  <c r="AA212" i="91"/>
  <c r="AA207" i="91"/>
  <c r="AA216" i="91"/>
  <c r="AA208" i="91"/>
  <c r="AA206" i="91"/>
  <c r="AA214" i="91"/>
  <c r="AA210" i="91"/>
  <c r="AB204" i="91"/>
  <c r="AB203" i="91"/>
  <c r="AB205" i="91"/>
  <c r="AA205" i="91"/>
  <c r="AA203" i="91"/>
  <c r="AA204" i="91"/>
  <c r="AB72" i="91"/>
  <c r="AC71" i="91"/>
  <c r="AB5" i="91"/>
  <c r="AC6" i="91"/>
  <c r="AB5" i="71"/>
  <c r="AC6" i="71"/>
  <c r="AC6" i="30"/>
  <c r="AB5" i="30"/>
  <c r="AB245" i="91" l="1"/>
  <c r="AB249" i="91"/>
  <c r="AB247" i="91"/>
  <c r="AC375" i="91"/>
  <c r="AC373" i="91"/>
  <c r="AC382" i="91"/>
  <c r="AC380" i="91"/>
  <c r="AC378" i="91"/>
  <c r="AC376" i="91"/>
  <c r="AC374" i="91"/>
  <c r="AC377" i="91"/>
  <c r="AC372" i="91"/>
  <c r="AC370" i="91"/>
  <c r="AC383" i="91"/>
  <c r="AC381" i="91"/>
  <c r="AC371" i="91"/>
  <c r="AC369" i="91"/>
  <c r="AC366" i="91"/>
  <c r="AC364" i="91"/>
  <c r="AC362" i="91"/>
  <c r="AC379" i="91"/>
  <c r="AC359" i="91"/>
  <c r="AC367" i="91"/>
  <c r="AC363" i="91"/>
  <c r="AC368" i="91"/>
  <c r="AC361" i="91"/>
  <c r="AC365" i="91"/>
  <c r="AC360" i="91"/>
  <c r="AC356" i="91"/>
  <c r="AC354" i="91"/>
  <c r="AC352" i="91"/>
  <c r="AC350" i="91"/>
  <c r="AC348" i="91"/>
  <c r="AC346" i="91"/>
  <c r="AC344" i="91"/>
  <c r="AC342" i="91"/>
  <c r="AC340" i="91"/>
  <c r="AC338" i="91"/>
  <c r="AC351" i="91"/>
  <c r="AC345" i="91"/>
  <c r="AC355" i="91"/>
  <c r="AC339" i="91"/>
  <c r="AC327" i="91"/>
  <c r="AC349" i="91"/>
  <c r="AC337" i="91"/>
  <c r="AC335" i="91"/>
  <c r="AC333" i="91"/>
  <c r="AC331" i="91"/>
  <c r="AC329" i="91"/>
  <c r="AC347" i="91"/>
  <c r="AC341" i="91"/>
  <c r="AC330" i="91"/>
  <c r="AC334" i="91"/>
  <c r="AC353" i="91"/>
  <c r="AC328" i="91"/>
  <c r="AC343" i="91"/>
  <c r="AC332" i="91"/>
  <c r="AC336" i="91"/>
  <c r="AB255" i="91"/>
  <c r="AB251" i="91"/>
  <c r="AB375" i="91"/>
  <c r="AB373" i="91"/>
  <c r="AB382" i="91"/>
  <c r="AB380" i="91"/>
  <c r="AB378" i="91"/>
  <c r="AB376" i="91"/>
  <c r="AB383" i="91"/>
  <c r="AB381" i="91"/>
  <c r="AB379" i="91"/>
  <c r="AB377" i="91"/>
  <c r="AB372" i="91"/>
  <c r="AB370" i="91"/>
  <c r="AB368" i="91"/>
  <c r="AB367" i="91"/>
  <c r="AB365" i="91"/>
  <c r="AB363" i="91"/>
  <c r="AB361" i="91"/>
  <c r="AB364" i="91"/>
  <c r="AB359" i="91"/>
  <c r="AB371" i="91"/>
  <c r="AB362" i="91"/>
  <c r="AB369" i="91"/>
  <c r="AB366" i="91"/>
  <c r="AB374" i="91"/>
  <c r="AB360" i="91"/>
  <c r="AB356" i="91"/>
  <c r="AB354" i="91"/>
  <c r="AB352" i="91"/>
  <c r="AB350" i="91"/>
  <c r="AB348" i="91"/>
  <c r="AB346" i="91"/>
  <c r="AB344" i="91"/>
  <c r="AB342" i="91"/>
  <c r="AB340" i="91"/>
  <c r="AB338" i="91"/>
  <c r="AB341" i="91"/>
  <c r="AB336" i="91"/>
  <c r="AB334" i="91"/>
  <c r="AB332" i="91"/>
  <c r="AB330" i="91"/>
  <c r="AB328" i="91"/>
  <c r="AB351" i="91"/>
  <c r="AB345" i="91"/>
  <c r="AB355" i="91"/>
  <c r="AB339" i="91"/>
  <c r="AB327" i="91"/>
  <c r="AB353" i="91"/>
  <c r="AB347" i="91"/>
  <c r="AB331" i="91"/>
  <c r="AB335" i="91"/>
  <c r="AB329" i="91"/>
  <c r="AB343" i="91"/>
  <c r="AB349" i="91"/>
  <c r="AB333" i="91"/>
  <c r="AB337" i="91"/>
  <c r="AC253" i="91"/>
  <c r="AC251" i="91"/>
  <c r="AC249" i="91"/>
  <c r="AC247" i="91"/>
  <c r="AC245" i="91"/>
  <c r="AC243" i="91"/>
  <c r="AC241" i="91"/>
  <c r="AC259" i="91"/>
  <c r="AC257" i="91"/>
  <c r="AC255" i="91"/>
  <c r="AC254" i="91"/>
  <c r="AC252" i="91"/>
  <c r="AC250" i="91"/>
  <c r="AC248" i="91"/>
  <c r="AC246" i="91"/>
  <c r="AC244" i="91"/>
  <c r="AC242" i="91"/>
  <c r="AC258" i="91"/>
  <c r="AC256" i="91"/>
  <c r="AC240" i="91"/>
  <c r="AC238" i="91"/>
  <c r="AC236" i="91"/>
  <c r="AC239" i="91"/>
  <c r="AC237" i="91"/>
  <c r="AC235" i="91"/>
  <c r="AC232" i="91"/>
  <c r="AC230" i="91"/>
  <c r="AC228" i="91"/>
  <c r="AC231" i="91"/>
  <c r="AC229" i="91"/>
  <c r="AC225" i="91"/>
  <c r="AC223" i="91"/>
  <c r="AC221" i="91"/>
  <c r="AC219" i="91"/>
  <c r="AC217" i="91"/>
  <c r="AC215" i="91"/>
  <c r="AC213" i="91"/>
  <c r="AC211" i="91"/>
  <c r="AC209" i="91"/>
  <c r="AC227" i="91"/>
  <c r="AC222" i="91"/>
  <c r="AC220" i="91"/>
  <c r="AC212" i="91"/>
  <c r="AC218" i="91"/>
  <c r="AC208" i="91"/>
  <c r="AC206" i="91"/>
  <c r="AC216" i="91"/>
  <c r="AC224" i="91"/>
  <c r="AC210" i="91"/>
  <c r="AC214" i="91"/>
  <c r="AC226" i="91"/>
  <c r="AC207" i="91"/>
  <c r="AC203" i="91"/>
  <c r="AC204" i="91"/>
  <c r="AC205" i="91"/>
  <c r="AD71" i="91"/>
  <c r="AC72" i="91"/>
  <c r="AC5" i="91"/>
  <c r="AD6" i="91"/>
  <c r="AC5" i="71"/>
  <c r="AD6" i="71"/>
  <c r="AC5" i="30"/>
  <c r="AD6" i="30"/>
  <c r="AD382" i="91" l="1"/>
  <c r="AD380" i="91"/>
  <c r="AD378" i="91"/>
  <c r="AD376" i="91"/>
  <c r="AD383" i="91"/>
  <c r="AD381" i="91"/>
  <c r="AD379" i="91"/>
  <c r="AD377" i="91"/>
  <c r="AD375" i="91"/>
  <c r="AD373" i="91"/>
  <c r="AD371" i="91"/>
  <c r="AD369" i="91"/>
  <c r="AD366" i="91"/>
  <c r="AD364" i="91"/>
  <c r="AD362" i="91"/>
  <c r="AD374" i="91"/>
  <c r="AD361" i="91"/>
  <c r="AD359" i="91"/>
  <c r="AD365" i="91"/>
  <c r="AD372" i="91"/>
  <c r="AD363" i="91"/>
  <c r="AD368" i="91"/>
  <c r="AD370" i="91"/>
  <c r="AD367" i="91"/>
  <c r="AD360" i="91"/>
  <c r="AD356" i="91"/>
  <c r="AD354" i="91"/>
  <c r="AD352" i="91"/>
  <c r="AD350" i="91"/>
  <c r="AD348" i="91"/>
  <c r="AD346" i="91"/>
  <c r="AD344" i="91"/>
  <c r="AD342" i="91"/>
  <c r="AD340" i="91"/>
  <c r="AD338" i="91"/>
  <c r="AD355" i="91"/>
  <c r="AD353" i="91"/>
  <c r="AD351" i="91"/>
  <c r="AD349" i="91"/>
  <c r="AD347" i="91"/>
  <c r="AD345" i="91"/>
  <c r="AD343" i="91"/>
  <c r="AD341" i="91"/>
  <c r="AD339" i="91"/>
  <c r="AD327" i="91"/>
  <c r="AD337" i="91"/>
  <c r="AD335" i="91"/>
  <c r="AD333" i="91"/>
  <c r="AD331" i="91"/>
  <c r="AD329" i="91"/>
  <c r="AD336" i="91"/>
  <c r="AD334" i="91"/>
  <c r="AD332" i="91"/>
  <c r="AD330" i="91"/>
  <c r="AD328" i="91"/>
  <c r="AD253" i="91"/>
  <c r="AD251" i="91"/>
  <c r="AD249" i="91"/>
  <c r="AD247" i="91"/>
  <c r="AD245" i="91"/>
  <c r="AD243" i="91"/>
  <c r="AD259" i="91"/>
  <c r="AD257" i="91"/>
  <c r="AD255" i="91"/>
  <c r="AD254" i="91"/>
  <c r="AD252" i="91"/>
  <c r="AD250" i="91"/>
  <c r="AD258" i="91"/>
  <c r="AD256" i="91"/>
  <c r="AD248" i="91"/>
  <c r="AD242" i="91"/>
  <c r="AD240" i="91"/>
  <c r="AD238" i="91"/>
  <c r="AD236" i="91"/>
  <c r="AD239" i="91"/>
  <c r="AD246" i="91"/>
  <c r="AD241" i="91"/>
  <c r="AD237" i="91"/>
  <c r="AD244" i="91"/>
  <c r="AD235" i="91"/>
  <c r="AD232" i="91"/>
  <c r="AD230" i="91"/>
  <c r="AD228" i="91"/>
  <c r="AD231" i="91"/>
  <c r="AD229" i="91"/>
  <c r="AD225" i="91"/>
  <c r="AD223" i="91"/>
  <c r="AD221" i="91"/>
  <c r="AD219" i="91"/>
  <c r="AD217" i="91"/>
  <c r="AD215" i="91"/>
  <c r="AD227" i="91"/>
  <c r="AD226" i="91"/>
  <c r="AD224" i="91"/>
  <c r="AD222" i="91"/>
  <c r="AD220" i="91"/>
  <c r="AD218" i="91"/>
  <c r="AD216" i="91"/>
  <c r="AD214" i="91"/>
  <c r="AD212" i="91"/>
  <c r="AD210" i="91"/>
  <c r="AD211" i="91"/>
  <c r="AD208" i="91"/>
  <c r="AD206" i="91"/>
  <c r="AD209" i="91"/>
  <c r="AD213" i="91"/>
  <c r="AD207" i="91"/>
  <c r="AD203" i="91"/>
  <c r="AD204" i="91"/>
  <c r="AD205" i="91"/>
  <c r="AD5" i="91"/>
  <c r="AE6" i="91"/>
  <c r="AD72" i="91"/>
  <c r="AE71" i="91"/>
  <c r="AD5" i="71"/>
  <c r="AE6" i="71"/>
  <c r="AE6" i="30"/>
  <c r="AD5" i="30"/>
  <c r="AE374" i="91" l="1"/>
  <c r="AE383" i="91"/>
  <c r="AE381" i="91"/>
  <c r="AE379" i="91"/>
  <c r="AE377" i="91"/>
  <c r="AE375" i="91"/>
  <c r="AE373" i="91"/>
  <c r="AE371" i="91"/>
  <c r="AE369" i="91"/>
  <c r="AE366" i="91"/>
  <c r="AE364" i="91"/>
  <c r="AE362" i="91"/>
  <c r="AE382" i="91"/>
  <c r="AE359" i="91"/>
  <c r="AE372" i="91"/>
  <c r="AE370" i="91"/>
  <c r="AE368" i="91"/>
  <c r="AE367" i="91"/>
  <c r="AE365" i="91"/>
  <c r="AE363" i="91"/>
  <c r="AE361" i="91"/>
  <c r="AE378" i="91"/>
  <c r="AE376" i="91"/>
  <c r="AE380" i="91"/>
  <c r="AE355" i="91"/>
  <c r="AE353" i="91"/>
  <c r="AE351" i="91"/>
  <c r="AE349" i="91"/>
  <c r="AE347" i="91"/>
  <c r="AE345" i="91"/>
  <c r="AE343" i="91"/>
  <c r="AE341" i="91"/>
  <c r="AE339" i="91"/>
  <c r="AE354" i="91"/>
  <c r="AE338" i="91"/>
  <c r="AE327" i="91"/>
  <c r="AE348" i="91"/>
  <c r="AE337" i="91"/>
  <c r="AE335" i="91"/>
  <c r="AE333" i="91"/>
  <c r="AE331" i="91"/>
  <c r="AE329" i="91"/>
  <c r="AE342" i="91"/>
  <c r="AE352" i="91"/>
  <c r="AE350" i="91"/>
  <c r="AE356" i="91"/>
  <c r="AE344" i="91"/>
  <c r="AE328" i="91"/>
  <c r="AE332" i="91"/>
  <c r="AE334" i="91"/>
  <c r="AE340" i="91"/>
  <c r="AE346" i="91"/>
  <c r="AE336" i="91"/>
  <c r="AE330" i="91"/>
  <c r="AE360" i="91"/>
  <c r="AE259" i="91"/>
  <c r="AE257" i="91"/>
  <c r="AE255" i="91"/>
  <c r="AE254" i="91"/>
  <c r="AE252" i="91"/>
  <c r="AE250" i="91"/>
  <c r="AE248" i="91"/>
  <c r="AE246" i="91"/>
  <c r="AE244" i="91"/>
  <c r="AE258" i="91"/>
  <c r="AE256" i="91"/>
  <c r="AE243" i="91"/>
  <c r="AE242" i="91"/>
  <c r="AE240" i="91"/>
  <c r="AE238" i="91"/>
  <c r="AE236" i="91"/>
  <c r="AE247" i="91"/>
  <c r="AE241" i="91"/>
  <c r="AE245" i="91"/>
  <c r="AE253" i="91"/>
  <c r="AE239" i="91"/>
  <c r="AE237" i="91"/>
  <c r="AE235" i="91"/>
  <c r="AE251" i="91"/>
  <c r="AE249" i="91"/>
  <c r="AE232" i="91"/>
  <c r="AE231" i="91"/>
  <c r="AE229" i="91"/>
  <c r="AE230" i="91"/>
  <c r="AE228" i="91"/>
  <c r="AE227" i="91"/>
  <c r="AE226" i="91"/>
  <c r="AE224" i="91"/>
  <c r="AE222" i="91"/>
  <c r="AE220" i="91"/>
  <c r="AE218" i="91"/>
  <c r="AE216" i="91"/>
  <c r="AE214" i="91"/>
  <c r="AE212" i="91"/>
  <c r="AE210" i="91"/>
  <c r="AE225" i="91"/>
  <c r="AE223" i="91"/>
  <c r="AE221" i="91"/>
  <c r="AE219" i="91"/>
  <c r="AE217" i="91"/>
  <c r="AE211" i="91"/>
  <c r="AE208" i="91"/>
  <c r="AE206" i="91"/>
  <c r="AE209" i="91"/>
  <c r="AE213" i="91"/>
  <c r="AE207" i="91"/>
  <c r="AE215" i="91"/>
  <c r="AE205" i="91"/>
  <c r="AE204" i="91"/>
  <c r="AE203" i="91"/>
  <c r="AE72" i="91"/>
  <c r="AF71" i="91"/>
  <c r="AE5" i="91"/>
  <c r="AF6" i="91"/>
  <c r="AG6" i="91" s="1"/>
  <c r="AF6" i="71"/>
  <c r="AE5" i="71"/>
  <c r="AF6" i="30"/>
  <c r="AE5" i="30"/>
  <c r="AF374" i="91" l="1"/>
  <c r="AF383" i="91"/>
  <c r="AF381" i="91"/>
  <c r="AF379" i="91"/>
  <c r="AF377" i="91"/>
  <c r="AF382" i="91"/>
  <c r="AF380" i="91"/>
  <c r="AF378" i="91"/>
  <c r="AF376" i="91"/>
  <c r="AF375" i="91"/>
  <c r="AF371" i="91"/>
  <c r="AF369" i="91"/>
  <c r="AF366" i="91"/>
  <c r="AF364" i="91"/>
  <c r="AF362" i="91"/>
  <c r="AF360" i="91"/>
  <c r="AF359" i="91"/>
  <c r="AF361" i="91"/>
  <c r="AF373" i="91"/>
  <c r="AF372" i="91"/>
  <c r="AF365" i="91"/>
  <c r="AF370" i="91"/>
  <c r="AF363" i="91"/>
  <c r="AF368" i="91"/>
  <c r="AF367" i="91"/>
  <c r="AF355" i="91"/>
  <c r="AF353" i="91"/>
  <c r="AF351" i="91"/>
  <c r="AF349" i="91"/>
  <c r="AF347" i="91"/>
  <c r="AF345" i="91"/>
  <c r="AF343" i="91"/>
  <c r="AF341" i="91"/>
  <c r="AF339" i="91"/>
  <c r="AF348" i="91"/>
  <c r="AF337" i="91"/>
  <c r="AF335" i="91"/>
  <c r="AF333" i="91"/>
  <c r="AF331" i="91"/>
  <c r="AF329" i="91"/>
  <c r="AF342" i="91"/>
  <c r="AF352" i="91"/>
  <c r="AF346" i="91"/>
  <c r="AF356" i="91"/>
  <c r="AF344" i="91"/>
  <c r="AF334" i="91"/>
  <c r="AF350" i="91"/>
  <c r="AF340" i="91"/>
  <c r="AF336" i="91"/>
  <c r="AF332" i="91"/>
  <c r="AF328" i="91"/>
  <c r="AF354" i="91"/>
  <c r="AF330" i="91"/>
  <c r="AF338" i="91"/>
  <c r="AF327" i="91"/>
  <c r="AF254" i="91"/>
  <c r="AF252" i="91"/>
  <c r="AF250" i="91"/>
  <c r="AF248" i="91"/>
  <c r="AF246" i="91"/>
  <c r="AF244" i="91"/>
  <c r="AF242" i="91"/>
  <c r="AF258" i="91"/>
  <c r="AF256" i="91"/>
  <c r="AF253" i="91"/>
  <c r="AF251" i="91"/>
  <c r="AF249" i="91"/>
  <c r="AF247" i="91"/>
  <c r="AF245" i="91"/>
  <c r="AF243" i="91"/>
  <c r="AF241" i="91"/>
  <c r="AF259" i="91"/>
  <c r="AF257" i="91"/>
  <c r="AF255" i="91"/>
  <c r="AF239" i="91"/>
  <c r="AF237" i="91"/>
  <c r="AF235" i="91"/>
  <c r="AF240" i="91"/>
  <c r="AF238" i="91"/>
  <c r="AF236" i="91"/>
  <c r="AF231" i="91"/>
  <c r="AF229" i="91"/>
  <c r="AF232" i="91"/>
  <c r="AF230" i="91"/>
  <c r="AF228" i="91"/>
  <c r="AF226" i="91"/>
  <c r="AF224" i="91"/>
  <c r="AF222" i="91"/>
  <c r="AF220" i="91"/>
  <c r="AF218" i="91"/>
  <c r="AF216" i="91"/>
  <c r="AF225" i="91"/>
  <c r="AF223" i="91"/>
  <c r="AF221" i="91"/>
  <c r="AF219" i="91"/>
  <c r="AF217" i="91"/>
  <c r="AF215" i="91"/>
  <c r="AF213" i="91"/>
  <c r="AF211" i="91"/>
  <c r="AF227" i="91"/>
  <c r="AF208" i="91"/>
  <c r="AF209" i="91"/>
  <c r="AF210" i="91"/>
  <c r="AF207" i="91"/>
  <c r="AF214" i="91"/>
  <c r="AF212" i="91"/>
  <c r="AF206" i="91"/>
  <c r="AF203" i="91"/>
  <c r="AF204" i="91"/>
  <c r="AF205" i="91"/>
  <c r="AG71" i="91"/>
  <c r="AG5" i="91"/>
  <c r="AH6" i="91"/>
  <c r="AF5" i="91"/>
  <c r="AF72" i="91"/>
  <c r="AF5" i="71"/>
  <c r="AG6" i="71"/>
  <c r="AG6" i="30"/>
  <c r="AF5" i="30"/>
  <c r="AG374" i="91" l="1"/>
  <c r="AG383" i="91"/>
  <c r="AG381" i="91"/>
  <c r="AG379" i="91"/>
  <c r="AG377" i="91"/>
  <c r="AG375" i="91"/>
  <c r="AG373" i="91"/>
  <c r="AG371" i="91"/>
  <c r="AG369" i="91"/>
  <c r="AG359" i="91"/>
  <c r="AG382" i="91"/>
  <c r="AG380" i="91"/>
  <c r="AG376" i="91"/>
  <c r="AG372" i="91"/>
  <c r="AG370" i="91"/>
  <c r="AG368" i="91"/>
  <c r="AG367" i="91"/>
  <c r="AG365" i="91"/>
  <c r="AG363" i="91"/>
  <c r="AG361" i="91"/>
  <c r="AG378" i="91"/>
  <c r="AG362" i="91"/>
  <c r="AG364" i="91"/>
  <c r="AG366" i="91"/>
  <c r="AG360" i="91"/>
  <c r="AG355" i="91"/>
  <c r="AG353" i="91"/>
  <c r="AG351" i="91"/>
  <c r="AG349" i="91"/>
  <c r="AG347" i="91"/>
  <c r="AG345" i="91"/>
  <c r="AG343" i="91"/>
  <c r="AG341" i="91"/>
  <c r="AG339" i="91"/>
  <c r="AG342" i="91"/>
  <c r="AG352" i="91"/>
  <c r="AG346" i="91"/>
  <c r="AG356" i="91"/>
  <c r="AG340" i="91"/>
  <c r="AG336" i="91"/>
  <c r="AG334" i="91"/>
  <c r="AG332" i="91"/>
  <c r="AG330" i="91"/>
  <c r="AG328" i="91"/>
  <c r="AG354" i="91"/>
  <c r="AG338" i="91"/>
  <c r="AG327" i="91"/>
  <c r="AG344" i="91"/>
  <c r="AG337" i="91"/>
  <c r="AG350" i="91"/>
  <c r="AG331" i="91"/>
  <c r="AG348" i="91"/>
  <c r="AG335" i="91"/>
  <c r="AG329" i="91"/>
  <c r="AG333" i="91"/>
  <c r="AG254" i="91"/>
  <c r="AG252" i="91"/>
  <c r="AG250" i="91"/>
  <c r="AG248" i="91"/>
  <c r="AG246" i="91"/>
  <c r="AG244" i="91"/>
  <c r="AG242" i="91"/>
  <c r="AG258" i="91"/>
  <c r="AG256" i="91"/>
  <c r="AG253" i="91"/>
  <c r="AG251" i="91"/>
  <c r="AG249" i="91"/>
  <c r="AG247" i="91"/>
  <c r="AG245" i="91"/>
  <c r="AG243" i="91"/>
  <c r="AG241" i="91"/>
  <c r="AG259" i="91"/>
  <c r="AG257" i="91"/>
  <c r="AG255" i="91"/>
  <c r="AG239" i="91"/>
  <c r="AG237" i="91"/>
  <c r="AG235" i="91"/>
  <c r="AG240" i="91"/>
  <c r="AG238" i="91"/>
  <c r="AG236" i="91"/>
  <c r="AG231" i="91"/>
  <c r="AG229" i="91"/>
  <c r="AG232" i="91"/>
  <c r="AG230" i="91"/>
  <c r="AG228" i="91"/>
  <c r="AG226" i="91"/>
  <c r="AG224" i="91"/>
  <c r="AG222" i="91"/>
  <c r="AG220" i="91"/>
  <c r="AG218" i="91"/>
  <c r="AG216" i="91"/>
  <c r="AG214" i="91"/>
  <c r="AG212" i="91"/>
  <c r="AG210" i="91"/>
  <c r="AG227" i="91"/>
  <c r="AG209" i="91"/>
  <c r="AG225" i="91"/>
  <c r="AG207" i="91"/>
  <c r="AG223" i="91"/>
  <c r="AG213" i="91"/>
  <c r="AG221" i="91"/>
  <c r="AG211" i="91"/>
  <c r="AG219" i="91"/>
  <c r="AG217" i="91"/>
  <c r="AG215" i="91"/>
  <c r="AG208" i="91"/>
  <c r="AG206" i="91"/>
  <c r="AG203" i="91"/>
  <c r="AG205" i="91"/>
  <c r="AG204" i="91"/>
  <c r="AG72" i="91"/>
  <c r="AH71" i="91"/>
  <c r="AI6" i="91"/>
  <c r="AH5" i="91"/>
  <c r="AG5" i="71"/>
  <c r="AH6" i="71"/>
  <c r="AH6" i="30"/>
  <c r="AG5" i="30"/>
  <c r="AH383" i="91" l="1"/>
  <c r="AH381" i="91"/>
  <c r="AH379" i="91"/>
  <c r="AH377" i="91"/>
  <c r="AH382" i="91"/>
  <c r="AH380" i="91"/>
  <c r="AH378" i="91"/>
  <c r="AH376" i="91"/>
  <c r="AH359" i="91"/>
  <c r="AH372" i="91"/>
  <c r="AH370" i="91"/>
  <c r="AH368" i="91"/>
  <c r="AH367" i="91"/>
  <c r="AH365" i="91"/>
  <c r="AH363" i="91"/>
  <c r="AH361" i="91"/>
  <c r="AH373" i="91"/>
  <c r="AH375" i="91"/>
  <c r="AH371" i="91"/>
  <c r="AH362" i="91"/>
  <c r="AH366" i="91"/>
  <c r="AH369" i="91"/>
  <c r="AH374" i="91"/>
  <c r="AH364" i="91"/>
  <c r="AH360" i="91"/>
  <c r="AH355" i="91"/>
  <c r="AH353" i="91"/>
  <c r="AH351" i="91"/>
  <c r="AH349" i="91"/>
  <c r="AH347" i="91"/>
  <c r="AH345" i="91"/>
  <c r="AH343" i="91"/>
  <c r="AH341" i="91"/>
  <c r="AH339" i="91"/>
  <c r="AH356" i="91"/>
  <c r="AH354" i="91"/>
  <c r="AH352" i="91"/>
  <c r="AH350" i="91"/>
  <c r="AH348" i="91"/>
  <c r="AH346" i="91"/>
  <c r="AH344" i="91"/>
  <c r="AH342" i="91"/>
  <c r="AH340" i="91"/>
  <c r="AH338" i="91"/>
  <c r="AH336" i="91"/>
  <c r="AH334" i="91"/>
  <c r="AH332" i="91"/>
  <c r="AH330" i="91"/>
  <c r="AH328" i="91"/>
  <c r="AH337" i="91"/>
  <c r="AH335" i="91"/>
  <c r="AH333" i="91"/>
  <c r="AH331" i="91"/>
  <c r="AH329" i="91"/>
  <c r="AH327" i="91"/>
  <c r="AH254" i="91"/>
  <c r="AH252" i="91"/>
  <c r="AH250" i="91"/>
  <c r="AH248" i="91"/>
  <c r="AH246" i="91"/>
  <c r="AH244" i="91"/>
  <c r="AH258" i="91"/>
  <c r="AH256" i="91"/>
  <c r="AH253" i="91"/>
  <c r="AH251" i="91"/>
  <c r="AH259" i="91"/>
  <c r="AH257" i="91"/>
  <c r="AH255" i="91"/>
  <c r="AH247" i="91"/>
  <c r="AH241" i="91"/>
  <c r="AH239" i="91"/>
  <c r="AH237" i="91"/>
  <c r="AH235" i="91"/>
  <c r="AH236" i="91"/>
  <c r="AH245" i="91"/>
  <c r="AH240" i="91"/>
  <c r="AH249" i="91"/>
  <c r="AH238" i="91"/>
  <c r="AH243" i="91"/>
  <c r="AH242" i="91"/>
  <c r="AH231" i="91"/>
  <c r="AH229" i="91"/>
  <c r="AH232" i="91"/>
  <c r="AH230" i="91"/>
  <c r="AH228" i="91"/>
  <c r="AH226" i="91"/>
  <c r="AH224" i="91"/>
  <c r="AH222" i="91"/>
  <c r="AH220" i="91"/>
  <c r="AH218" i="91"/>
  <c r="AH216" i="91"/>
  <c r="AH214" i="91"/>
  <c r="AH225" i="91"/>
  <c r="AH223" i="91"/>
  <c r="AH221" i="91"/>
  <c r="AH219" i="91"/>
  <c r="AH217" i="91"/>
  <c r="AH215" i="91"/>
  <c r="AH213" i="91"/>
  <c r="AH211" i="91"/>
  <c r="AH209" i="91"/>
  <c r="AH227" i="91"/>
  <c r="AH207" i="91"/>
  <c r="AH210" i="91"/>
  <c r="AH212" i="91"/>
  <c r="AH208" i="91"/>
  <c r="AH206" i="91"/>
  <c r="AH205" i="91"/>
  <c r="AH203" i="91"/>
  <c r="AH204" i="91"/>
  <c r="AI71" i="91"/>
  <c r="AH72" i="91"/>
  <c r="AJ6" i="91"/>
  <c r="AI5" i="91"/>
  <c r="AI6" i="71"/>
  <c r="AH5" i="71"/>
  <c r="AI6" i="30"/>
  <c r="AH5" i="30"/>
  <c r="AI375" i="91" l="1"/>
  <c r="AI382" i="91"/>
  <c r="AI380" i="91"/>
  <c r="AI378" i="91"/>
  <c r="AI374" i="91"/>
  <c r="AI383" i="91"/>
  <c r="AI372" i="91"/>
  <c r="AI370" i="91"/>
  <c r="AI368" i="91"/>
  <c r="AI367" i="91"/>
  <c r="AI365" i="91"/>
  <c r="AI363" i="91"/>
  <c r="AI361" i="91"/>
  <c r="AI381" i="91"/>
  <c r="AI376" i="91"/>
  <c r="AI371" i="91"/>
  <c r="AI369" i="91"/>
  <c r="AI366" i="91"/>
  <c r="AI364" i="91"/>
  <c r="AI362" i="91"/>
  <c r="AI379" i="91"/>
  <c r="AI359" i="91"/>
  <c r="AI373" i="91"/>
  <c r="AI377" i="91"/>
  <c r="AI360" i="91"/>
  <c r="AI356" i="91"/>
  <c r="AI354" i="91"/>
  <c r="AI352" i="91"/>
  <c r="AI350" i="91"/>
  <c r="AI348" i="91"/>
  <c r="AI346" i="91"/>
  <c r="AI344" i="91"/>
  <c r="AI342" i="91"/>
  <c r="AI340" i="91"/>
  <c r="AI338" i="91"/>
  <c r="AI345" i="91"/>
  <c r="AI355" i="91"/>
  <c r="AI339" i="91"/>
  <c r="AI336" i="91"/>
  <c r="AI334" i="91"/>
  <c r="AI332" i="91"/>
  <c r="AI330" i="91"/>
  <c r="AI328" i="91"/>
  <c r="AI349" i="91"/>
  <c r="AI343" i="91"/>
  <c r="AI341" i="91"/>
  <c r="AI331" i="91"/>
  <c r="AI347" i="91"/>
  <c r="AI353" i="91"/>
  <c r="AI335" i="91"/>
  <c r="AI327" i="91"/>
  <c r="AI329" i="91"/>
  <c r="AI351" i="91"/>
  <c r="AI333" i="91"/>
  <c r="AI337" i="91"/>
  <c r="AI258" i="91"/>
  <c r="AI256" i="91"/>
  <c r="AI253" i="91"/>
  <c r="AI251" i="91"/>
  <c r="AI249" i="91"/>
  <c r="AI247" i="91"/>
  <c r="AI245" i="91"/>
  <c r="AI259" i="91"/>
  <c r="AI257" i="91"/>
  <c r="AI255" i="91"/>
  <c r="AI252" i="91"/>
  <c r="AI241" i="91"/>
  <c r="AI239" i="91"/>
  <c r="AI237" i="91"/>
  <c r="AI235" i="91"/>
  <c r="AI250" i="91"/>
  <c r="AI246" i="91"/>
  <c r="AI244" i="91"/>
  <c r="AI240" i="91"/>
  <c r="AI238" i="91"/>
  <c r="AI236" i="91"/>
  <c r="AI243" i="91"/>
  <c r="AI242" i="91"/>
  <c r="AI254" i="91"/>
  <c r="AI248" i="91"/>
  <c r="AI232" i="91"/>
  <c r="AI230" i="91"/>
  <c r="AI228" i="91"/>
  <c r="AI231" i="91"/>
  <c r="AI229" i="91"/>
  <c r="AI225" i="91"/>
  <c r="AI223" i="91"/>
  <c r="AI221" i="91"/>
  <c r="AI219" i="91"/>
  <c r="AI217" i="91"/>
  <c r="AI215" i="91"/>
  <c r="AI213" i="91"/>
  <c r="AI211" i="91"/>
  <c r="AI209" i="91"/>
  <c r="AI227" i="91"/>
  <c r="AI226" i="91"/>
  <c r="AI224" i="91"/>
  <c r="AI222" i="91"/>
  <c r="AI220" i="91"/>
  <c r="AI218" i="91"/>
  <c r="AI216" i="91"/>
  <c r="AI207" i="91"/>
  <c r="AI210" i="91"/>
  <c r="AI214" i="91"/>
  <c r="AI212" i="91"/>
  <c r="AI208" i="91"/>
  <c r="AI206" i="91"/>
  <c r="AI205" i="91"/>
  <c r="AI203" i="91"/>
  <c r="AI204" i="91"/>
  <c r="AJ71" i="91"/>
  <c r="AI72" i="91"/>
  <c r="AJ5" i="91"/>
  <c r="AK6" i="91"/>
  <c r="AI5" i="71"/>
  <c r="AJ6" i="71"/>
  <c r="AI5" i="30"/>
  <c r="AJ6" i="30"/>
  <c r="AJ375" i="91" l="1"/>
  <c r="AJ373" i="91"/>
  <c r="AJ382" i="91"/>
  <c r="AJ380" i="91"/>
  <c r="AJ378" i="91"/>
  <c r="AJ376" i="91"/>
  <c r="AJ383" i="91"/>
  <c r="AJ381" i="91"/>
  <c r="AJ379" i="91"/>
  <c r="AJ377" i="91"/>
  <c r="AJ372" i="91"/>
  <c r="AJ370" i="91"/>
  <c r="AJ368" i="91"/>
  <c r="AJ367" i="91"/>
  <c r="AJ365" i="91"/>
  <c r="AJ363" i="91"/>
  <c r="AJ361" i="91"/>
  <c r="AJ374" i="91"/>
  <c r="AJ362" i="91"/>
  <c r="AJ366" i="91"/>
  <c r="AJ359" i="91"/>
  <c r="AJ371" i="91"/>
  <c r="AJ369" i="91"/>
  <c r="AJ364" i="91"/>
  <c r="AJ360" i="91"/>
  <c r="AJ356" i="91"/>
  <c r="AJ354" i="91"/>
  <c r="AJ352" i="91"/>
  <c r="AJ350" i="91"/>
  <c r="AJ348" i="91"/>
  <c r="AJ346" i="91"/>
  <c r="AJ344" i="91"/>
  <c r="AJ342" i="91"/>
  <c r="AJ340" i="91"/>
  <c r="AJ338" i="91"/>
  <c r="AJ355" i="91"/>
  <c r="AJ339" i="91"/>
  <c r="AJ336" i="91"/>
  <c r="AJ334" i="91"/>
  <c r="AJ332" i="91"/>
  <c r="AJ330" i="91"/>
  <c r="AJ328" i="91"/>
  <c r="AJ349" i="91"/>
  <c r="AJ343" i="91"/>
  <c r="AJ353" i="91"/>
  <c r="AJ327" i="91"/>
  <c r="AJ351" i="91"/>
  <c r="AJ347" i="91"/>
  <c r="AJ335" i="91"/>
  <c r="AJ329" i="91"/>
  <c r="AJ333" i="91"/>
  <c r="AJ345" i="91"/>
  <c r="AJ337" i="91"/>
  <c r="AJ341" i="91"/>
  <c r="AJ331" i="91"/>
  <c r="AJ253" i="91"/>
  <c r="AJ251" i="91"/>
  <c r="AJ249" i="91"/>
  <c r="AJ247" i="91"/>
  <c r="AJ245" i="91"/>
  <c r="AJ243" i="91"/>
  <c r="AJ241" i="91"/>
  <c r="AJ259" i="91"/>
  <c r="AJ257" i="91"/>
  <c r="AJ255" i="91"/>
  <c r="AJ254" i="91"/>
  <c r="AJ252" i="91"/>
  <c r="AJ250" i="91"/>
  <c r="AJ248" i="91"/>
  <c r="AJ246" i="91"/>
  <c r="AJ244" i="91"/>
  <c r="AJ242" i="91"/>
  <c r="AJ240" i="91"/>
  <c r="AJ238" i="91"/>
  <c r="AJ236" i="91"/>
  <c r="AJ256" i="91"/>
  <c r="AJ239" i="91"/>
  <c r="AJ237" i="91"/>
  <c r="AJ235" i="91"/>
  <c r="AJ258" i="91"/>
  <c r="AJ232" i="91"/>
  <c r="AJ230" i="91"/>
  <c r="AJ228" i="91"/>
  <c r="AJ231" i="91"/>
  <c r="AJ229" i="91"/>
  <c r="AJ225" i="91"/>
  <c r="AJ223" i="91"/>
  <c r="AJ221" i="91"/>
  <c r="AJ219" i="91"/>
  <c r="AJ217" i="91"/>
  <c r="AJ227" i="91"/>
  <c r="AJ226" i="91"/>
  <c r="AJ224" i="91"/>
  <c r="AJ222" i="91"/>
  <c r="AJ220" i="91"/>
  <c r="AJ218" i="91"/>
  <c r="AJ216" i="91"/>
  <c r="AJ214" i="91"/>
  <c r="AJ212" i="91"/>
  <c r="AJ210" i="91"/>
  <c r="AJ207" i="91"/>
  <c r="AJ213" i="91"/>
  <c r="AJ208" i="91"/>
  <c r="AJ206" i="91"/>
  <c r="AJ215" i="91"/>
  <c r="AJ209" i="91"/>
  <c r="AJ211" i="91"/>
  <c r="AJ205" i="91"/>
  <c r="AJ204" i="91"/>
  <c r="AJ203" i="91"/>
  <c r="AJ72" i="91"/>
  <c r="AK71" i="91"/>
  <c r="AL6" i="91"/>
  <c r="AK5" i="91"/>
  <c r="AJ5" i="71"/>
  <c r="AK6" i="71"/>
  <c r="AJ5" i="30"/>
  <c r="AK6" i="30"/>
  <c r="AK375" i="91" l="1"/>
  <c r="AK373" i="91"/>
  <c r="AK382" i="91"/>
  <c r="AK380" i="91"/>
  <c r="AK378" i="91"/>
  <c r="AK376" i="91"/>
  <c r="AK374" i="91"/>
  <c r="AK383" i="91"/>
  <c r="AK372" i="91"/>
  <c r="AK370" i="91"/>
  <c r="AK368" i="91"/>
  <c r="AK381" i="91"/>
  <c r="AK379" i="91"/>
  <c r="AK371" i="91"/>
  <c r="AK369" i="91"/>
  <c r="AK366" i="91"/>
  <c r="AK364" i="91"/>
  <c r="AK362" i="91"/>
  <c r="AK377" i="91"/>
  <c r="AK359" i="91"/>
  <c r="AK365" i="91"/>
  <c r="AK361" i="91"/>
  <c r="AK363" i="91"/>
  <c r="AK367" i="91"/>
  <c r="AK360" i="91"/>
  <c r="AK356" i="91"/>
  <c r="AK354" i="91"/>
  <c r="AK352" i="91"/>
  <c r="AK350" i="91"/>
  <c r="AK348" i="91"/>
  <c r="AK346" i="91"/>
  <c r="AK344" i="91"/>
  <c r="AK342" i="91"/>
  <c r="AK340" i="91"/>
  <c r="AK338" i="91"/>
  <c r="AK349" i="91"/>
  <c r="AK343" i="91"/>
  <c r="AK353" i="91"/>
  <c r="AK327" i="91"/>
  <c r="AK347" i="91"/>
  <c r="AK337" i="91"/>
  <c r="AK335" i="91"/>
  <c r="AK333" i="91"/>
  <c r="AK331" i="91"/>
  <c r="AK329" i="91"/>
  <c r="AK345" i="91"/>
  <c r="AK355" i="91"/>
  <c r="AK328" i="91"/>
  <c r="AK339" i="91"/>
  <c r="AK332" i="91"/>
  <c r="AK351" i="91"/>
  <c r="AK336" i="91"/>
  <c r="AK330" i="91"/>
  <c r="AK341" i="91"/>
  <c r="AK334" i="91"/>
  <c r="AK253" i="91"/>
  <c r="AK251" i="91"/>
  <c r="AK249" i="91"/>
  <c r="AK247" i="91"/>
  <c r="AK245" i="91"/>
  <c r="AK243" i="91"/>
  <c r="AK241" i="91"/>
  <c r="AK259" i="91"/>
  <c r="AK257" i="91"/>
  <c r="AK255" i="91"/>
  <c r="AK254" i="91"/>
  <c r="AK252" i="91"/>
  <c r="AK250" i="91"/>
  <c r="AK248" i="91"/>
  <c r="AK246" i="91"/>
  <c r="AK244" i="91"/>
  <c r="AK242" i="91"/>
  <c r="AK258" i="91"/>
  <c r="AK256" i="91"/>
  <c r="AK240" i="91"/>
  <c r="AK238" i="91"/>
  <c r="AK236" i="91"/>
  <c r="AK239" i="91"/>
  <c r="AK237" i="91"/>
  <c r="AK235" i="91"/>
  <c r="AK232" i="91"/>
  <c r="AK230" i="91"/>
  <c r="AK228" i="91"/>
  <c r="AK231" i="91"/>
  <c r="AK229" i="91"/>
  <c r="AK225" i="91"/>
  <c r="AK223" i="91"/>
  <c r="AK221" i="91"/>
  <c r="AK219" i="91"/>
  <c r="AK217" i="91"/>
  <c r="AK215" i="91"/>
  <c r="AK213" i="91"/>
  <c r="AK211" i="91"/>
  <c r="AK209" i="91"/>
  <c r="AK227" i="91"/>
  <c r="AK220" i="91"/>
  <c r="AK218" i="91"/>
  <c r="AK216" i="91"/>
  <c r="AK214" i="91"/>
  <c r="AK208" i="91"/>
  <c r="AK206" i="91"/>
  <c r="AK222" i="91"/>
  <c r="AK212" i="91"/>
  <c r="AK226" i="91"/>
  <c r="AK224" i="91"/>
  <c r="AK207" i="91"/>
  <c r="AK210" i="91"/>
  <c r="AK205" i="91"/>
  <c r="AK204" i="91"/>
  <c r="AK203" i="91"/>
  <c r="AL71" i="91"/>
  <c r="AK72" i="91"/>
  <c r="AL5" i="91"/>
  <c r="AM6" i="91"/>
  <c r="AL6" i="71"/>
  <c r="AK5" i="71"/>
  <c r="AK5" i="30"/>
  <c r="AL6" i="30"/>
  <c r="AL382" i="91" l="1"/>
  <c r="AL380" i="91"/>
  <c r="AL378" i="91"/>
  <c r="AL376" i="91"/>
  <c r="AL383" i="91"/>
  <c r="AL381" i="91"/>
  <c r="AL379" i="91"/>
  <c r="AL377" i="91"/>
  <c r="AL374" i="91"/>
  <c r="AL371" i="91"/>
  <c r="AL369" i="91"/>
  <c r="AL366" i="91"/>
  <c r="AL364" i="91"/>
  <c r="AL362" i="91"/>
  <c r="AL373" i="91"/>
  <c r="AL375" i="91"/>
  <c r="AL372" i="91"/>
  <c r="AL363" i="91"/>
  <c r="AL370" i="91"/>
  <c r="AL365" i="91"/>
  <c r="AL368" i="91"/>
  <c r="AL367" i="91"/>
  <c r="AL361" i="91"/>
  <c r="AL359" i="91"/>
  <c r="AL360" i="91"/>
  <c r="AL356" i="91"/>
  <c r="AL354" i="91"/>
  <c r="AL352" i="91"/>
  <c r="AL350" i="91"/>
  <c r="AL348" i="91"/>
  <c r="AL346" i="91"/>
  <c r="AL344" i="91"/>
  <c r="AL342" i="91"/>
  <c r="AL340" i="91"/>
  <c r="AL338" i="91"/>
  <c r="AL355" i="91"/>
  <c r="AL353" i="91"/>
  <c r="AL351" i="91"/>
  <c r="AL349" i="91"/>
  <c r="AL347" i="91"/>
  <c r="AL345" i="91"/>
  <c r="AL343" i="91"/>
  <c r="AL341" i="91"/>
  <c r="AL339" i="91"/>
  <c r="AL327" i="91"/>
  <c r="AL337" i="91"/>
  <c r="AL335" i="91"/>
  <c r="AL333" i="91"/>
  <c r="AL331" i="91"/>
  <c r="AL329" i="91"/>
  <c r="AL336" i="91"/>
  <c r="AL334" i="91"/>
  <c r="AL332" i="91"/>
  <c r="AL330" i="91"/>
  <c r="AL328" i="91"/>
  <c r="AL253" i="91"/>
  <c r="AL251" i="91"/>
  <c r="AL249" i="91"/>
  <c r="AL247" i="91"/>
  <c r="AL245" i="91"/>
  <c r="AL243" i="91"/>
  <c r="AL259" i="91"/>
  <c r="AL257" i="91"/>
  <c r="AL255" i="91"/>
  <c r="AL254" i="91"/>
  <c r="AL252" i="91"/>
  <c r="AL250" i="91"/>
  <c r="AL258" i="91"/>
  <c r="AL256" i="91"/>
  <c r="AL246" i="91"/>
  <c r="AL240" i="91"/>
  <c r="AL238" i="91"/>
  <c r="AL236" i="91"/>
  <c r="AL244" i="91"/>
  <c r="AL237" i="91"/>
  <c r="AL242" i="91"/>
  <c r="AL248" i="91"/>
  <c r="AL235" i="91"/>
  <c r="AL241" i="91"/>
  <c r="AL239" i="91"/>
  <c r="AL232" i="91"/>
  <c r="AL230" i="91"/>
  <c r="AL228" i="91"/>
  <c r="AL231" i="91"/>
  <c r="AL229" i="91"/>
  <c r="AL225" i="91"/>
  <c r="AL223" i="91"/>
  <c r="AL221" i="91"/>
  <c r="AL219" i="91"/>
  <c r="AL217" i="91"/>
  <c r="AL215" i="91"/>
  <c r="AL227" i="91"/>
  <c r="AL226" i="91"/>
  <c r="AL224" i="91"/>
  <c r="AL222" i="91"/>
  <c r="AL220" i="91"/>
  <c r="AL218" i="91"/>
  <c r="AL216" i="91"/>
  <c r="AL214" i="91"/>
  <c r="AL212" i="91"/>
  <c r="AL210" i="91"/>
  <c r="AL213" i="91"/>
  <c r="AL208" i="91"/>
  <c r="AL206" i="91"/>
  <c r="AL211" i="91"/>
  <c r="AL207" i="91"/>
  <c r="AL209" i="91"/>
  <c r="AL205" i="91"/>
  <c r="AL204" i="91"/>
  <c r="AL203" i="91"/>
  <c r="AM71" i="91"/>
  <c r="AL72" i="91"/>
  <c r="AM5" i="91"/>
  <c r="AN6" i="91"/>
  <c r="AM6" i="71"/>
  <c r="AL5" i="71"/>
  <c r="AM6" i="30"/>
  <c r="AL5" i="30"/>
  <c r="AM374" i="91" l="1"/>
  <c r="AM359" i="91"/>
  <c r="AM383" i="91"/>
  <c r="AM381" i="91"/>
  <c r="AM379" i="91"/>
  <c r="AM377" i="91"/>
  <c r="AM375" i="91"/>
  <c r="AM382" i="91"/>
  <c r="AM360" i="91"/>
  <c r="AM376" i="91"/>
  <c r="AM371" i="91"/>
  <c r="AM369" i="91"/>
  <c r="AM366" i="91"/>
  <c r="AM364" i="91"/>
  <c r="AM362" i="91"/>
  <c r="AM380" i="91"/>
  <c r="AM373" i="91"/>
  <c r="AM372" i="91"/>
  <c r="AM370" i="91"/>
  <c r="AM368" i="91"/>
  <c r="AM367" i="91"/>
  <c r="AM365" i="91"/>
  <c r="AM363" i="91"/>
  <c r="AM361" i="91"/>
  <c r="AM378" i="91"/>
  <c r="AM355" i="91"/>
  <c r="AM353" i="91"/>
  <c r="AM351" i="91"/>
  <c r="AM349" i="91"/>
  <c r="AM347" i="91"/>
  <c r="AM345" i="91"/>
  <c r="AM343" i="91"/>
  <c r="AM341" i="91"/>
  <c r="AM339" i="91"/>
  <c r="AM352" i="91"/>
  <c r="AM327" i="91"/>
  <c r="AM346" i="91"/>
  <c r="AM337" i="91"/>
  <c r="AM335" i="91"/>
  <c r="AM333" i="91"/>
  <c r="AM331" i="91"/>
  <c r="AM329" i="91"/>
  <c r="AM356" i="91"/>
  <c r="AM340" i="91"/>
  <c r="AM350" i="91"/>
  <c r="AM348" i="91"/>
  <c r="AM332" i="91"/>
  <c r="AM342" i="91"/>
  <c r="AM336" i="91"/>
  <c r="AM330" i="91"/>
  <c r="AM354" i="91"/>
  <c r="AM338" i="91"/>
  <c r="AM334" i="91"/>
  <c r="AM344" i="91"/>
  <c r="AM328" i="91"/>
  <c r="AM259" i="91"/>
  <c r="AM257" i="91"/>
  <c r="AM255" i="91"/>
  <c r="AM254" i="91"/>
  <c r="AM252" i="91"/>
  <c r="AM250" i="91"/>
  <c r="AM248" i="91"/>
  <c r="AM246" i="91"/>
  <c r="AM244" i="91"/>
  <c r="AM258" i="91"/>
  <c r="AM256" i="91"/>
  <c r="AM240" i="91"/>
  <c r="AM238" i="91"/>
  <c r="AM236" i="91"/>
  <c r="AM245" i="91"/>
  <c r="AM253" i="91"/>
  <c r="AM249" i="91"/>
  <c r="AM251" i="91"/>
  <c r="AM242" i="91"/>
  <c r="AM239" i="91"/>
  <c r="AM237" i="91"/>
  <c r="AM235" i="91"/>
  <c r="AM241" i="91"/>
  <c r="AM243" i="91"/>
  <c r="AM247" i="91"/>
  <c r="AM231" i="91"/>
  <c r="AM229" i="91"/>
  <c r="AM230" i="91"/>
  <c r="AM228" i="91"/>
  <c r="AM232" i="91"/>
  <c r="AM227" i="91"/>
  <c r="AM226" i="91"/>
  <c r="AM224" i="91"/>
  <c r="AM222" i="91"/>
  <c r="AM220" i="91"/>
  <c r="AM218" i="91"/>
  <c r="AM216" i="91"/>
  <c r="AM214" i="91"/>
  <c r="AM212" i="91"/>
  <c r="AM210" i="91"/>
  <c r="AM225" i="91"/>
  <c r="AM223" i="91"/>
  <c r="AM221" i="91"/>
  <c r="AM219" i="91"/>
  <c r="AM217" i="91"/>
  <c r="AM213" i="91"/>
  <c r="AM208" i="91"/>
  <c r="AM206" i="91"/>
  <c r="AM215" i="91"/>
  <c r="AM211" i="91"/>
  <c r="AM207" i="91"/>
  <c r="AM209" i="91"/>
  <c r="AM205" i="91"/>
  <c r="AM204" i="91"/>
  <c r="AM203" i="91"/>
  <c r="AM72" i="91"/>
  <c r="AN71" i="91"/>
  <c r="AO6" i="91"/>
  <c r="AN5" i="91"/>
  <c r="AN6" i="71"/>
  <c r="AM5" i="71"/>
  <c r="AN6" i="30"/>
  <c r="AM5" i="30"/>
  <c r="AN374" i="91" l="1"/>
  <c r="AN383" i="91"/>
  <c r="AN381" i="91"/>
  <c r="AN379" i="91"/>
  <c r="AN377" i="91"/>
  <c r="AN382" i="91"/>
  <c r="AN380" i="91"/>
  <c r="AN378" i="91"/>
  <c r="AN376" i="91"/>
  <c r="AN371" i="91"/>
  <c r="AN369" i="91"/>
  <c r="AN366" i="91"/>
  <c r="AN364" i="91"/>
  <c r="AN362" i="91"/>
  <c r="AN360" i="91"/>
  <c r="AN373" i="91"/>
  <c r="AN359" i="91"/>
  <c r="AN375" i="91"/>
  <c r="AN370" i="91"/>
  <c r="AN363" i="91"/>
  <c r="AN368" i="91"/>
  <c r="AN367" i="91"/>
  <c r="AN365" i="91"/>
  <c r="AN361" i="91"/>
  <c r="AN372" i="91"/>
  <c r="AN355" i="91"/>
  <c r="AN353" i="91"/>
  <c r="AN351" i="91"/>
  <c r="AN349" i="91"/>
  <c r="AN347" i="91"/>
  <c r="AN345" i="91"/>
  <c r="AN343" i="91"/>
  <c r="AN341" i="91"/>
  <c r="AN339" i="91"/>
  <c r="AN346" i="91"/>
  <c r="AN337" i="91"/>
  <c r="AN335" i="91"/>
  <c r="AN333" i="91"/>
  <c r="AN331" i="91"/>
  <c r="AN329" i="91"/>
  <c r="AN356" i="91"/>
  <c r="AN340" i="91"/>
  <c r="AN350" i="91"/>
  <c r="AN344" i="91"/>
  <c r="AN342" i="91"/>
  <c r="AN332" i="91"/>
  <c r="AN336" i="91"/>
  <c r="AN354" i="91"/>
  <c r="AN348" i="91"/>
  <c r="AN330" i="91"/>
  <c r="AN327" i="91"/>
  <c r="AN338" i="91"/>
  <c r="AN334" i="91"/>
  <c r="AN328" i="91"/>
  <c r="AN352" i="91"/>
  <c r="AN254" i="91"/>
  <c r="AN252" i="91"/>
  <c r="AN250" i="91"/>
  <c r="AN248" i="91"/>
  <c r="AN246" i="91"/>
  <c r="AN244" i="91"/>
  <c r="AN242" i="91"/>
  <c r="AN258" i="91"/>
  <c r="AN256" i="91"/>
  <c r="AN253" i="91"/>
  <c r="AN251" i="91"/>
  <c r="AN249" i="91"/>
  <c r="AN247" i="91"/>
  <c r="AN245" i="91"/>
  <c r="AN243" i="91"/>
  <c r="AN241" i="91"/>
  <c r="AN259" i="91"/>
  <c r="AN257" i="91"/>
  <c r="AN255" i="91"/>
  <c r="AN239" i="91"/>
  <c r="AN237" i="91"/>
  <c r="AN235" i="91"/>
  <c r="AN240" i="91"/>
  <c r="AN238" i="91"/>
  <c r="AN236" i="91"/>
  <c r="AN231" i="91"/>
  <c r="AN229" i="91"/>
  <c r="AN232" i="91"/>
  <c r="AN230" i="91"/>
  <c r="AN228" i="91"/>
  <c r="AN226" i="91"/>
  <c r="AN224" i="91"/>
  <c r="AN222" i="91"/>
  <c r="AN220" i="91"/>
  <c r="AN218" i="91"/>
  <c r="AN216" i="91"/>
  <c r="AN225" i="91"/>
  <c r="AN223" i="91"/>
  <c r="AN221" i="91"/>
  <c r="AN219" i="91"/>
  <c r="AN217" i="91"/>
  <c r="AN215" i="91"/>
  <c r="AN213" i="91"/>
  <c r="AN211" i="91"/>
  <c r="AN227" i="91"/>
  <c r="AN214" i="91"/>
  <c r="AN212" i="91"/>
  <c r="AN207" i="91"/>
  <c r="AN209" i="91"/>
  <c r="AN208" i="91"/>
  <c r="AN206" i="91"/>
  <c r="AN210" i="91"/>
  <c r="AN205" i="91"/>
  <c r="AN204" i="91"/>
  <c r="AN203" i="91"/>
  <c r="AO5" i="91"/>
  <c r="AP6" i="91"/>
  <c r="AO71" i="91"/>
  <c r="AN72" i="91"/>
  <c r="AN5" i="71"/>
  <c r="AO6" i="71"/>
  <c r="AN5" i="30"/>
  <c r="AO6" i="30"/>
  <c r="AO374" i="91" l="1"/>
  <c r="AO383" i="91"/>
  <c r="AO381" i="91"/>
  <c r="AO379" i="91"/>
  <c r="AO377" i="91"/>
  <c r="AO375" i="91"/>
  <c r="AO373" i="91"/>
  <c r="AO382" i="91"/>
  <c r="AO371" i="91"/>
  <c r="AO369" i="91"/>
  <c r="AO376" i="91"/>
  <c r="AO380" i="91"/>
  <c r="AO359" i="91"/>
  <c r="AO378" i="91"/>
  <c r="AO372" i="91"/>
  <c r="AO370" i="91"/>
  <c r="AO368" i="91"/>
  <c r="AO367" i="91"/>
  <c r="AO365" i="91"/>
  <c r="AO363" i="91"/>
  <c r="AO361" i="91"/>
  <c r="AO366" i="91"/>
  <c r="AO360" i="91"/>
  <c r="AO362" i="91"/>
  <c r="AO364" i="91"/>
  <c r="AO355" i="91"/>
  <c r="AO353" i="91"/>
  <c r="AO351" i="91"/>
  <c r="AO349" i="91"/>
  <c r="AO347" i="91"/>
  <c r="AO345" i="91"/>
  <c r="AO343" i="91"/>
  <c r="AO341" i="91"/>
  <c r="AO339" i="91"/>
  <c r="AO356" i="91"/>
  <c r="AO340" i="91"/>
  <c r="AO350" i="91"/>
  <c r="AO344" i="91"/>
  <c r="AO354" i="91"/>
  <c r="AO338" i="91"/>
  <c r="AO336" i="91"/>
  <c r="AO334" i="91"/>
  <c r="AO332" i="91"/>
  <c r="AO330" i="91"/>
  <c r="AO328" i="91"/>
  <c r="AO352" i="91"/>
  <c r="AO327" i="91"/>
  <c r="AO335" i="91"/>
  <c r="AO342" i="91"/>
  <c r="AO329" i="91"/>
  <c r="AO348" i="91"/>
  <c r="AO346" i="91"/>
  <c r="AO337" i="91"/>
  <c r="AO333" i="91"/>
  <c r="AO331" i="91"/>
  <c r="AO254" i="91"/>
  <c r="AO252" i="91"/>
  <c r="AO250" i="91"/>
  <c r="AO248" i="91"/>
  <c r="AO246" i="91"/>
  <c r="AO244" i="91"/>
  <c r="AO242" i="91"/>
  <c r="AO258" i="91"/>
  <c r="AO256" i="91"/>
  <c r="AO253" i="91"/>
  <c r="AO251" i="91"/>
  <c r="AO249" i="91"/>
  <c r="AO247" i="91"/>
  <c r="AO245" i="91"/>
  <c r="AO243" i="91"/>
  <c r="AO241" i="91"/>
  <c r="AO259" i="91"/>
  <c r="AO257" i="91"/>
  <c r="AO255" i="91"/>
  <c r="AO239" i="91"/>
  <c r="AO237" i="91"/>
  <c r="AO235" i="91"/>
  <c r="AO240" i="91"/>
  <c r="AO238" i="91"/>
  <c r="AO236" i="91"/>
  <c r="AO231" i="91"/>
  <c r="AO229" i="91"/>
  <c r="AO232" i="91"/>
  <c r="AO230" i="91"/>
  <c r="AO228" i="91"/>
  <c r="AO226" i="91"/>
  <c r="AO224" i="91"/>
  <c r="AO222" i="91"/>
  <c r="AO220" i="91"/>
  <c r="AO218" i="91"/>
  <c r="AO216" i="91"/>
  <c r="AO214" i="91"/>
  <c r="AO212" i="91"/>
  <c r="AO210" i="91"/>
  <c r="AO227" i="91"/>
  <c r="AO225" i="91"/>
  <c r="AO223" i="91"/>
  <c r="AO207" i="91"/>
  <c r="AO221" i="91"/>
  <c r="AO215" i="91"/>
  <c r="AO211" i="91"/>
  <c r="AO209" i="91"/>
  <c r="AO219" i="91"/>
  <c r="AO217" i="91"/>
  <c r="AO208" i="91"/>
  <c r="AO206" i="91"/>
  <c r="AO213" i="91"/>
  <c r="AO205" i="91"/>
  <c r="AO204" i="91"/>
  <c r="AP71" i="91"/>
  <c r="AO203" i="91"/>
  <c r="AP5" i="91"/>
  <c r="AQ6" i="91"/>
  <c r="AO72" i="91"/>
  <c r="AP6" i="71"/>
  <c r="AO5" i="71"/>
  <c r="AO5" i="30"/>
  <c r="AP6" i="30"/>
  <c r="AP383" i="91" l="1"/>
  <c r="AP381" i="91"/>
  <c r="AP379" i="91"/>
  <c r="AP377" i="91"/>
  <c r="AP382" i="91"/>
  <c r="AP380" i="91"/>
  <c r="AP378" i="91"/>
  <c r="AP376" i="91"/>
  <c r="AP373" i="91"/>
  <c r="AP359" i="91"/>
  <c r="AP374" i="91"/>
  <c r="AP372" i="91"/>
  <c r="AP370" i="91"/>
  <c r="AP368" i="91"/>
  <c r="AP367" i="91"/>
  <c r="AP365" i="91"/>
  <c r="AP363" i="91"/>
  <c r="AP361" i="91"/>
  <c r="AP375" i="91"/>
  <c r="AP371" i="91"/>
  <c r="AP366" i="91"/>
  <c r="AP360" i="91"/>
  <c r="AP369" i="91"/>
  <c r="AP364" i="91"/>
  <c r="AP362" i="91"/>
  <c r="AP355" i="91"/>
  <c r="AP353" i="91"/>
  <c r="AP351" i="91"/>
  <c r="AP349" i="91"/>
  <c r="AP347" i="91"/>
  <c r="AP345" i="91"/>
  <c r="AP343" i="91"/>
  <c r="AP341" i="91"/>
  <c r="AP339" i="91"/>
  <c r="AP356" i="91"/>
  <c r="AP354" i="91"/>
  <c r="AP352" i="91"/>
  <c r="AP350" i="91"/>
  <c r="AP348" i="91"/>
  <c r="AP346" i="91"/>
  <c r="AP344" i="91"/>
  <c r="AP342" i="91"/>
  <c r="AP340" i="91"/>
  <c r="AP338" i="91"/>
  <c r="AP336" i="91"/>
  <c r="AP334" i="91"/>
  <c r="AP332" i="91"/>
  <c r="AP330" i="91"/>
  <c r="AP328" i="91"/>
  <c r="AP337" i="91"/>
  <c r="AP335" i="91"/>
  <c r="AP333" i="91"/>
  <c r="AP331" i="91"/>
  <c r="AP329" i="91"/>
  <c r="AP327" i="91"/>
  <c r="AP254" i="91"/>
  <c r="AP252" i="91"/>
  <c r="AP250" i="91"/>
  <c r="AP248" i="91"/>
  <c r="AP246" i="91"/>
  <c r="AP244" i="91"/>
  <c r="AP258" i="91"/>
  <c r="AP256" i="91"/>
  <c r="AP253" i="91"/>
  <c r="AP251" i="91"/>
  <c r="AP249" i="91"/>
  <c r="AP259" i="91"/>
  <c r="AP257" i="91"/>
  <c r="AP255" i="91"/>
  <c r="AP245" i="91"/>
  <c r="AP239" i="91"/>
  <c r="AP237" i="91"/>
  <c r="AP235" i="91"/>
  <c r="AP242" i="91"/>
  <c r="AP238" i="91"/>
  <c r="AP243" i="91"/>
  <c r="AP241" i="91"/>
  <c r="AP236" i="91"/>
  <c r="AP247" i="91"/>
  <c r="AP240" i="91"/>
  <c r="AP231" i="91"/>
  <c r="AP229" i="91"/>
  <c r="AP232" i="91"/>
  <c r="AP230" i="91"/>
  <c r="AP228" i="91"/>
  <c r="AP226" i="91"/>
  <c r="AP224" i="91"/>
  <c r="AP222" i="91"/>
  <c r="AP220" i="91"/>
  <c r="AP218" i="91"/>
  <c r="AP216" i="91"/>
  <c r="AP214" i="91"/>
  <c r="AP225" i="91"/>
  <c r="AP223" i="91"/>
  <c r="AP221" i="91"/>
  <c r="AP219" i="91"/>
  <c r="AP217" i="91"/>
  <c r="AP215" i="91"/>
  <c r="AP213" i="91"/>
  <c r="AP211" i="91"/>
  <c r="AP209" i="91"/>
  <c r="AP227" i="91"/>
  <c r="AP212" i="91"/>
  <c r="AP207" i="91"/>
  <c r="AP210" i="91"/>
  <c r="AP208" i="91"/>
  <c r="AP206" i="91"/>
  <c r="AP204" i="91"/>
  <c r="AP203" i="91"/>
  <c r="AP205" i="91"/>
  <c r="AP72" i="91"/>
  <c r="AQ71" i="91"/>
  <c r="AQ5" i="91"/>
  <c r="AR6" i="91"/>
  <c r="AQ6" i="71"/>
  <c r="AP5" i="71"/>
  <c r="AQ6" i="30"/>
  <c r="AP5" i="30"/>
  <c r="AQ375" i="91" l="1"/>
  <c r="AQ382" i="91"/>
  <c r="AQ380" i="91"/>
  <c r="AQ378" i="91"/>
  <c r="AQ374" i="91"/>
  <c r="AQ376" i="91"/>
  <c r="AQ373" i="91"/>
  <c r="AQ381" i="91"/>
  <c r="AQ359" i="91"/>
  <c r="AQ372" i="91"/>
  <c r="AQ370" i="91"/>
  <c r="AQ368" i="91"/>
  <c r="AQ367" i="91"/>
  <c r="AQ365" i="91"/>
  <c r="AQ363" i="91"/>
  <c r="AQ361" i="91"/>
  <c r="AQ379" i="91"/>
  <c r="AQ371" i="91"/>
  <c r="AQ369" i="91"/>
  <c r="AQ366" i="91"/>
  <c r="AQ364" i="91"/>
  <c r="AQ362" i="91"/>
  <c r="AQ360" i="91"/>
  <c r="AQ383" i="91"/>
  <c r="AQ377" i="91"/>
  <c r="AQ356" i="91"/>
  <c r="AQ354" i="91"/>
  <c r="AQ352" i="91"/>
  <c r="AQ350" i="91"/>
  <c r="AQ348" i="91"/>
  <c r="AQ346" i="91"/>
  <c r="AQ344" i="91"/>
  <c r="AQ342" i="91"/>
  <c r="AQ340" i="91"/>
  <c r="AQ338" i="91"/>
  <c r="AQ343" i="91"/>
  <c r="AQ353" i="91"/>
  <c r="AQ336" i="91"/>
  <c r="AQ334" i="91"/>
  <c r="AQ332" i="91"/>
  <c r="AQ330" i="91"/>
  <c r="AQ328" i="91"/>
  <c r="AQ347" i="91"/>
  <c r="AQ341" i="91"/>
  <c r="AQ355" i="91"/>
  <c r="AQ339" i="91"/>
  <c r="AQ329" i="91"/>
  <c r="AQ345" i="91"/>
  <c r="AQ333" i="91"/>
  <c r="AQ327" i="91"/>
  <c r="AQ337" i="91"/>
  <c r="AQ331" i="91"/>
  <c r="AQ351" i="91"/>
  <c r="AQ349" i="91"/>
  <c r="AQ335" i="91"/>
  <c r="AQ258" i="91"/>
  <c r="AQ256" i="91"/>
  <c r="AQ253" i="91"/>
  <c r="AQ251" i="91"/>
  <c r="AQ249" i="91"/>
  <c r="AQ247" i="91"/>
  <c r="AQ245" i="91"/>
  <c r="AQ259" i="91"/>
  <c r="AQ257" i="91"/>
  <c r="AQ255" i="91"/>
  <c r="AQ250" i="91"/>
  <c r="AQ239" i="91"/>
  <c r="AQ237" i="91"/>
  <c r="AQ235" i="91"/>
  <c r="AQ244" i="91"/>
  <c r="AQ242" i="91"/>
  <c r="AQ248" i="91"/>
  <c r="AQ243" i="91"/>
  <c r="AQ241" i="91"/>
  <c r="AQ240" i="91"/>
  <c r="AQ238" i="91"/>
  <c r="AQ236" i="91"/>
  <c r="AQ254" i="91"/>
  <c r="AQ252" i="91"/>
  <c r="AQ246" i="91"/>
  <c r="AQ229" i="91"/>
  <c r="AQ232" i="91"/>
  <c r="AQ230" i="91"/>
  <c r="AQ228" i="91"/>
  <c r="AQ231" i="91"/>
  <c r="AQ225" i="91"/>
  <c r="AQ223" i="91"/>
  <c r="AQ221" i="91"/>
  <c r="AQ219" i="91"/>
  <c r="AQ217" i="91"/>
  <c r="AQ215" i="91"/>
  <c r="AQ213" i="91"/>
  <c r="AQ211" i="91"/>
  <c r="AQ209" i="91"/>
  <c r="AQ227" i="91"/>
  <c r="AQ226" i="91"/>
  <c r="AQ224" i="91"/>
  <c r="AQ222" i="91"/>
  <c r="AQ220" i="91"/>
  <c r="AQ218" i="91"/>
  <c r="AQ216" i="91"/>
  <c r="AQ214" i="91"/>
  <c r="AQ212" i="91"/>
  <c r="AQ207" i="91"/>
  <c r="AQ210" i="91"/>
  <c r="AQ208" i="91"/>
  <c r="AQ206" i="91"/>
  <c r="AR5" i="91"/>
  <c r="AS6" i="91"/>
  <c r="AQ204" i="91"/>
  <c r="AQ203" i="91"/>
  <c r="AQ205" i="91"/>
  <c r="AR71" i="91"/>
  <c r="AQ72" i="91"/>
  <c r="AQ5" i="71"/>
  <c r="AR6" i="71"/>
  <c r="AQ5" i="30"/>
  <c r="AR6" i="30"/>
  <c r="AR375" i="91" l="1"/>
  <c r="AR373" i="91"/>
  <c r="AR382" i="91"/>
  <c r="AR380" i="91"/>
  <c r="AR378" i="91"/>
  <c r="AR376" i="91"/>
  <c r="AR383" i="91"/>
  <c r="AR381" i="91"/>
  <c r="AR379" i="91"/>
  <c r="AR377" i="91"/>
  <c r="AR374" i="91"/>
  <c r="AR372" i="91"/>
  <c r="AR370" i="91"/>
  <c r="AR368" i="91"/>
  <c r="AR367" i="91"/>
  <c r="AR365" i="91"/>
  <c r="AR363" i="91"/>
  <c r="AR361" i="91"/>
  <c r="AR360" i="91"/>
  <c r="AR359" i="91"/>
  <c r="AR371" i="91"/>
  <c r="AR369" i="91"/>
  <c r="AR364" i="91"/>
  <c r="AR362" i="91"/>
  <c r="AR366" i="91"/>
  <c r="AR356" i="91"/>
  <c r="AR354" i="91"/>
  <c r="AR352" i="91"/>
  <c r="AR350" i="91"/>
  <c r="AR348" i="91"/>
  <c r="AR346" i="91"/>
  <c r="AR344" i="91"/>
  <c r="AR342" i="91"/>
  <c r="AR340" i="91"/>
  <c r="AR338" i="91"/>
  <c r="AR353" i="91"/>
  <c r="AR336" i="91"/>
  <c r="AR334" i="91"/>
  <c r="AR332" i="91"/>
  <c r="AR330" i="91"/>
  <c r="AR328" i="91"/>
  <c r="AR347" i="91"/>
  <c r="AR341" i="91"/>
  <c r="AR351" i="91"/>
  <c r="AR327" i="91"/>
  <c r="AR349" i="91"/>
  <c r="AR339" i="91"/>
  <c r="AR355" i="91"/>
  <c r="AR337" i="91"/>
  <c r="AR343" i="91"/>
  <c r="AR331" i="91"/>
  <c r="AR333" i="91"/>
  <c r="AR335" i="91"/>
  <c r="AR329" i="91"/>
  <c r="AR345" i="91"/>
  <c r="AR253" i="91"/>
  <c r="AR251" i="91"/>
  <c r="AR249" i="91"/>
  <c r="AR247" i="91"/>
  <c r="AR245" i="91"/>
  <c r="AR243" i="91"/>
  <c r="AR241" i="91"/>
  <c r="AR259" i="91"/>
  <c r="AR257" i="91"/>
  <c r="AR255" i="91"/>
  <c r="AR254" i="91"/>
  <c r="AR252" i="91"/>
  <c r="AR250" i="91"/>
  <c r="AR248" i="91"/>
  <c r="AR246" i="91"/>
  <c r="AR244" i="91"/>
  <c r="AR242" i="91"/>
  <c r="AR240" i="91"/>
  <c r="AR238" i="91"/>
  <c r="AR236" i="91"/>
  <c r="AR258" i="91"/>
  <c r="AR256" i="91"/>
  <c r="AR239" i="91"/>
  <c r="AR237" i="91"/>
  <c r="AR235" i="91"/>
  <c r="AR232" i="91"/>
  <c r="AR230" i="91"/>
  <c r="AR228" i="91"/>
  <c r="AR231" i="91"/>
  <c r="AR229" i="91"/>
  <c r="AR225" i="91"/>
  <c r="AR223" i="91"/>
  <c r="AR221" i="91"/>
  <c r="AR219" i="91"/>
  <c r="AR217" i="91"/>
  <c r="AR227" i="91"/>
  <c r="AR226" i="91"/>
  <c r="AR224" i="91"/>
  <c r="AR222" i="91"/>
  <c r="AR220" i="91"/>
  <c r="AR218" i="91"/>
  <c r="AR216" i="91"/>
  <c r="AR214" i="91"/>
  <c r="AR212" i="91"/>
  <c r="AR210" i="91"/>
  <c r="AR215" i="91"/>
  <c r="AR211" i="91"/>
  <c r="AR209" i="91"/>
  <c r="AR208" i="91"/>
  <c r="AR206" i="91"/>
  <c r="AR207" i="91"/>
  <c r="AR213" i="91"/>
  <c r="AR204" i="91"/>
  <c r="AR203" i="91"/>
  <c r="AR205" i="91"/>
  <c r="AS71" i="91"/>
  <c r="AR72" i="91"/>
  <c r="AT6" i="91"/>
  <c r="AT5" i="91" s="1"/>
  <c r="AS5" i="91"/>
  <c r="AR5" i="71"/>
  <c r="AS6" i="71"/>
  <c r="AR5" i="30"/>
  <c r="AS6" i="30"/>
  <c r="AV37" i="91" l="1"/>
  <c r="AW21" i="91"/>
  <c r="AW13" i="91"/>
  <c r="AW68" i="91"/>
  <c r="AV46" i="91"/>
  <c r="AW46" i="91"/>
  <c r="AW28" i="91"/>
  <c r="AV53" i="91"/>
  <c r="AW11" i="91"/>
  <c r="AV32" i="91"/>
  <c r="AV36" i="91"/>
  <c r="AY23" i="91"/>
  <c r="AW53" i="91"/>
  <c r="AV42" i="91"/>
  <c r="AV45" i="91"/>
  <c r="AV55" i="91"/>
  <c r="AW48" i="91"/>
  <c r="AW52" i="91"/>
  <c r="AW16" i="91"/>
  <c r="AV56" i="91"/>
  <c r="AW36" i="91"/>
  <c r="AW31" i="91"/>
  <c r="AW57" i="91"/>
  <c r="AW63" i="91"/>
  <c r="AW40" i="91"/>
  <c r="AV28" i="91"/>
  <c r="AV43" i="91"/>
  <c r="AV30" i="91"/>
  <c r="AV59" i="91"/>
  <c r="AW54" i="91"/>
  <c r="AW55" i="91"/>
  <c r="AW24" i="91"/>
  <c r="AV38" i="91"/>
  <c r="AV13" i="91"/>
  <c r="AV22" i="91"/>
  <c r="AV48" i="91"/>
  <c r="AV12" i="91"/>
  <c r="AV35" i="91"/>
  <c r="AV41" i="91"/>
  <c r="AV52" i="91"/>
  <c r="AW17" i="91"/>
  <c r="AW61" i="91"/>
  <c r="AV54" i="91"/>
  <c r="AW56" i="91"/>
  <c r="AV64" i="91"/>
  <c r="AW65" i="91"/>
  <c r="AW29" i="91"/>
  <c r="AV49" i="91"/>
  <c r="AW50" i="91"/>
  <c r="AV61" i="91"/>
  <c r="AV60" i="91"/>
  <c r="AV24" i="91"/>
  <c r="AW12" i="91"/>
  <c r="AW22" i="91"/>
  <c r="AV47" i="91"/>
  <c r="AV63" i="91"/>
  <c r="AW44" i="91"/>
  <c r="AV15" i="91"/>
  <c r="AW32" i="91"/>
  <c r="AW37" i="91"/>
  <c r="AW43" i="91"/>
  <c r="AW62" i="91"/>
  <c r="AV58" i="91"/>
  <c r="AV27" i="91"/>
  <c r="AW39" i="91"/>
  <c r="AV11" i="91"/>
  <c r="AV17" i="91"/>
  <c r="AW23" i="91"/>
  <c r="AV20" i="91"/>
  <c r="AW33" i="91"/>
  <c r="AW47" i="91"/>
  <c r="AV31" i="91"/>
  <c r="AW64" i="91"/>
  <c r="AW34" i="91"/>
  <c r="AW27" i="91"/>
  <c r="AV68" i="91"/>
  <c r="AV33" i="91"/>
  <c r="AV65" i="91"/>
  <c r="AW66" i="91"/>
  <c r="AW14" i="91"/>
  <c r="AW25" i="91"/>
  <c r="AY41" i="91"/>
  <c r="AY51" i="91"/>
  <c r="AY45" i="91"/>
  <c r="AV51" i="91"/>
  <c r="AV39" i="91"/>
  <c r="AV21" i="91"/>
  <c r="AY55" i="91"/>
  <c r="AY14" i="91"/>
  <c r="AX50" i="91"/>
  <c r="AX58" i="91"/>
  <c r="AV14" i="91"/>
  <c r="AY48" i="91"/>
  <c r="AV19" i="91"/>
  <c r="AX62" i="91"/>
  <c r="AX22" i="91"/>
  <c r="AY46" i="91"/>
  <c r="AW26" i="91"/>
  <c r="AX41" i="91"/>
  <c r="AX42" i="91"/>
  <c r="AX19" i="91"/>
  <c r="AW15" i="91"/>
  <c r="AW58" i="91"/>
  <c r="AW59" i="91"/>
  <c r="AY68" i="91"/>
  <c r="AV57" i="91"/>
  <c r="AV23" i="91"/>
  <c r="AW41" i="91"/>
  <c r="AY42" i="91"/>
  <c r="AV34" i="91"/>
  <c r="AX64" i="91"/>
  <c r="AY65" i="91"/>
  <c r="AY39" i="91"/>
  <c r="AY56" i="91"/>
  <c r="AW60" i="91"/>
  <c r="AV25" i="91"/>
  <c r="AY26" i="91"/>
  <c r="AW45" i="91"/>
  <c r="AY47" i="91"/>
  <c r="AY17" i="91"/>
  <c r="AX33" i="91"/>
  <c r="AY57" i="91"/>
  <c r="AX60" i="91"/>
  <c r="AY19" i="91"/>
  <c r="AY13" i="91"/>
  <c r="AV29" i="91"/>
  <c r="AX23" i="91"/>
  <c r="AX12" i="91"/>
  <c r="AX49" i="91"/>
  <c r="AY61" i="91"/>
  <c r="AV62" i="91"/>
  <c r="AX59" i="91"/>
  <c r="AX46" i="91"/>
  <c r="AX66" i="91"/>
  <c r="AX18" i="91"/>
  <c r="AX57" i="91"/>
  <c r="AX14" i="91"/>
  <c r="AY31" i="91"/>
  <c r="AY35" i="91"/>
  <c r="AV66" i="91"/>
  <c r="AY22" i="91"/>
  <c r="AV50" i="91"/>
  <c r="AY49" i="91"/>
  <c r="AV40" i="91"/>
  <c r="AY50" i="91"/>
  <c r="AW42" i="91"/>
  <c r="AW35" i="91"/>
  <c r="AX38" i="91"/>
  <c r="AX29" i="91"/>
  <c r="AW67" i="91"/>
  <c r="AY27" i="91"/>
  <c r="AX24" i="91"/>
  <c r="AY54" i="91"/>
  <c r="AV67" i="91"/>
  <c r="AY11" i="91"/>
  <c r="AY29" i="91"/>
  <c r="AY38" i="91"/>
  <c r="AY59" i="91"/>
  <c r="AY18" i="91"/>
  <c r="AY36" i="91"/>
  <c r="AV16" i="91"/>
  <c r="AY34" i="91"/>
  <c r="AX61" i="91"/>
  <c r="AX51" i="91"/>
  <c r="AX11" i="91"/>
  <c r="AX25" i="91"/>
  <c r="AX31" i="91"/>
  <c r="AY64" i="91"/>
  <c r="AX15" i="91"/>
  <c r="AX28" i="91"/>
  <c r="AV18" i="91"/>
  <c r="AV26" i="91"/>
  <c r="AX37" i="91"/>
  <c r="AX43" i="91"/>
  <c r="AY58" i="91"/>
  <c r="AY52" i="91"/>
  <c r="AX17" i="91"/>
  <c r="AX16" i="91"/>
  <c r="AY62" i="91"/>
  <c r="AX55" i="91"/>
  <c r="AW49" i="91"/>
  <c r="AX26" i="91"/>
  <c r="AY25" i="91"/>
  <c r="AX27" i="91"/>
  <c r="AY63" i="91"/>
  <c r="AY43" i="91"/>
  <c r="AX48" i="91"/>
  <c r="AX67" i="91"/>
  <c r="AW38" i="91"/>
  <c r="AX32" i="91"/>
  <c r="AX20" i="91"/>
  <c r="AY37" i="91"/>
  <c r="AW30" i="91"/>
  <c r="AX68" i="91"/>
  <c r="AX30" i="91"/>
  <c r="AX40" i="91"/>
  <c r="AY60" i="91"/>
  <c r="AY15" i="91"/>
  <c r="AY24" i="91"/>
  <c r="AY32" i="91"/>
  <c r="AX13" i="91"/>
  <c r="AV44" i="91"/>
  <c r="AW19" i="91"/>
  <c r="AY20" i="91"/>
  <c r="AY40" i="91"/>
  <c r="AW20" i="91"/>
  <c r="AX39" i="91"/>
  <c r="AX34" i="91"/>
  <c r="AY66" i="91"/>
  <c r="AY16" i="91"/>
  <c r="AX56" i="91"/>
  <c r="AY21" i="91"/>
  <c r="AY30" i="91"/>
  <c r="AX44" i="91"/>
  <c r="AX53" i="91"/>
  <c r="AY33" i="91"/>
  <c r="AW18" i="91"/>
  <c r="AX21" i="91"/>
  <c r="AW51" i="91"/>
  <c r="AX35" i="91"/>
  <c r="AY12" i="91"/>
  <c r="AX65" i="91"/>
  <c r="AX63" i="91"/>
  <c r="AY44" i="91"/>
  <c r="AY28" i="91"/>
  <c r="AX36" i="91"/>
  <c r="AX52" i="91"/>
  <c r="AX45" i="91"/>
  <c r="AX54" i="91"/>
  <c r="AX47" i="91"/>
  <c r="AY53" i="91"/>
  <c r="AY67" i="91"/>
  <c r="AS375" i="91"/>
  <c r="AS373" i="91"/>
  <c r="AS382" i="91"/>
  <c r="AS380" i="91"/>
  <c r="AS378" i="91"/>
  <c r="AS376" i="91"/>
  <c r="AS374" i="91"/>
  <c r="AS381" i="91"/>
  <c r="AS372" i="91"/>
  <c r="AS370" i="91"/>
  <c r="AS368" i="91"/>
  <c r="AS379" i="91"/>
  <c r="AS377" i="91"/>
  <c r="AS371" i="91"/>
  <c r="AS369" i="91"/>
  <c r="AS366" i="91"/>
  <c r="AS364" i="91"/>
  <c r="AS362" i="91"/>
  <c r="AS360" i="91"/>
  <c r="AS383" i="91"/>
  <c r="AS363" i="91"/>
  <c r="AS367" i="91"/>
  <c r="AS361" i="91"/>
  <c r="AS359" i="91"/>
  <c r="AS365" i="91"/>
  <c r="AS356" i="91"/>
  <c r="AS354" i="91"/>
  <c r="AS352" i="91"/>
  <c r="AS350" i="91"/>
  <c r="AS348" i="91"/>
  <c r="AS346" i="91"/>
  <c r="AS344" i="91"/>
  <c r="AS342" i="91"/>
  <c r="AS340" i="91"/>
  <c r="AS338" i="91"/>
  <c r="AS347" i="91"/>
  <c r="AS341" i="91"/>
  <c r="AS351" i="91"/>
  <c r="AS327" i="91"/>
  <c r="AS345" i="91"/>
  <c r="AS337" i="91"/>
  <c r="AS335" i="91"/>
  <c r="AS333" i="91"/>
  <c r="AS331" i="91"/>
  <c r="AS329" i="91"/>
  <c r="AS355" i="91"/>
  <c r="AS343" i="91"/>
  <c r="AS336" i="91"/>
  <c r="AS330" i="91"/>
  <c r="AS349" i="91"/>
  <c r="AS328" i="91"/>
  <c r="AS334" i="91"/>
  <c r="AS339" i="91"/>
  <c r="AS332" i="91"/>
  <c r="AS353" i="91"/>
  <c r="AV319" i="91"/>
  <c r="AW274" i="91"/>
  <c r="AW266" i="91"/>
  <c r="AV320" i="91"/>
  <c r="AV284" i="91"/>
  <c r="AW276" i="91"/>
  <c r="AW271" i="91"/>
  <c r="AW287" i="91"/>
  <c r="AW275" i="91"/>
  <c r="AV316" i="91"/>
  <c r="AV272" i="91"/>
  <c r="AV309" i="91"/>
  <c r="AW278" i="91"/>
  <c r="AW296" i="91"/>
  <c r="AV274" i="91"/>
  <c r="AV286" i="91"/>
  <c r="AV308" i="91"/>
  <c r="AX264" i="91"/>
  <c r="AV270" i="91"/>
  <c r="AV299" i="91"/>
  <c r="AW315" i="91"/>
  <c r="AW307" i="91"/>
  <c r="AV315" i="91"/>
  <c r="AV301" i="91"/>
  <c r="AW299" i="91"/>
  <c r="AV266" i="91"/>
  <c r="AV304" i="91"/>
  <c r="AW282" i="91"/>
  <c r="AV312" i="91"/>
  <c r="AW290" i="91"/>
  <c r="AV313" i="91"/>
  <c r="AW317" i="91"/>
  <c r="AW291" i="91"/>
  <c r="AW265" i="91"/>
  <c r="AV311" i="91"/>
  <c r="AV293" i="91"/>
  <c r="AW264" i="91"/>
  <c r="AW279" i="91"/>
  <c r="AW286" i="91"/>
  <c r="AV278" i="91"/>
  <c r="AV263" i="91"/>
  <c r="AW302" i="91"/>
  <c r="AW310" i="91"/>
  <c r="AV297" i="91"/>
  <c r="AV279" i="91"/>
  <c r="AW306" i="91"/>
  <c r="AV295" i="91"/>
  <c r="AV276" i="91"/>
  <c r="AW263" i="91"/>
  <c r="AV317" i="91"/>
  <c r="AW294" i="91"/>
  <c r="AW268" i="91"/>
  <c r="AV268" i="91"/>
  <c r="AW273" i="91"/>
  <c r="AV294" i="91"/>
  <c r="AV275" i="91"/>
  <c r="AW301" i="91"/>
  <c r="AV280" i="91"/>
  <c r="AW284" i="91"/>
  <c r="AV291" i="91"/>
  <c r="AW298" i="91"/>
  <c r="AV271" i="91"/>
  <c r="AV267" i="91"/>
  <c r="AW269" i="91"/>
  <c r="AW281" i="91"/>
  <c r="AW285" i="91"/>
  <c r="AW295" i="91"/>
  <c r="AW297" i="91"/>
  <c r="AV265" i="91"/>
  <c r="AV269" i="91"/>
  <c r="AV292" i="91"/>
  <c r="AV306" i="91"/>
  <c r="AV264" i="91"/>
  <c r="AW305" i="91"/>
  <c r="AW308" i="91"/>
  <c r="AV318" i="91"/>
  <c r="AW270" i="91"/>
  <c r="AW313" i="91"/>
  <c r="AV310" i="91"/>
  <c r="AV282" i="91"/>
  <c r="AW311" i="91"/>
  <c r="AW300" i="91"/>
  <c r="AV296" i="91"/>
  <c r="AW283" i="91"/>
  <c r="AW316" i="91"/>
  <c r="AV285" i="91"/>
  <c r="AW318" i="91"/>
  <c r="AW292" i="91"/>
  <c r="AW319" i="91"/>
  <c r="AW289" i="91"/>
  <c r="AV277" i="91"/>
  <c r="AV307" i="91"/>
  <c r="AW314" i="91"/>
  <c r="AV303" i="91"/>
  <c r="AV314" i="91"/>
  <c r="AV283" i="91"/>
  <c r="AW280" i="91"/>
  <c r="AW312" i="91"/>
  <c r="AW267" i="91"/>
  <c r="AV287" i="91"/>
  <c r="AV298" i="91"/>
  <c r="AV281" i="91"/>
  <c r="AW303" i="91"/>
  <c r="AY268" i="91"/>
  <c r="AX311" i="91"/>
  <c r="AX278" i="91"/>
  <c r="AV289" i="91"/>
  <c r="AX283" i="91"/>
  <c r="AX270" i="91"/>
  <c r="AW288" i="91"/>
  <c r="AY312" i="91"/>
  <c r="AX302" i="91"/>
  <c r="AX268" i="91"/>
  <c r="AX295" i="91"/>
  <c r="AX316" i="91"/>
  <c r="AV288" i="91"/>
  <c r="AX282" i="91"/>
  <c r="AY264" i="91"/>
  <c r="AY265" i="91"/>
  <c r="AX301" i="91"/>
  <c r="AX313" i="91"/>
  <c r="AY269" i="91"/>
  <c r="AY284" i="91"/>
  <c r="AY276" i="91"/>
  <c r="AX303" i="91"/>
  <c r="AY318" i="91"/>
  <c r="AY300" i="91"/>
  <c r="AX310" i="91"/>
  <c r="AX292" i="91"/>
  <c r="AY277" i="91"/>
  <c r="AX275" i="91"/>
  <c r="AX266" i="91"/>
  <c r="AX314" i="91"/>
  <c r="AX286" i="91"/>
  <c r="AW272" i="91"/>
  <c r="AY298" i="91"/>
  <c r="AV273" i="91"/>
  <c r="AV302" i="91"/>
  <c r="AY314" i="91"/>
  <c r="AX294" i="91"/>
  <c r="AX284" i="91"/>
  <c r="AX291" i="91"/>
  <c r="AY271" i="91"/>
  <c r="AY274" i="91"/>
  <c r="AY307" i="91"/>
  <c r="AX279" i="91"/>
  <c r="AX309" i="91"/>
  <c r="AX317" i="91"/>
  <c r="AY306" i="91"/>
  <c r="AY287" i="91"/>
  <c r="AY290" i="91"/>
  <c r="AX277" i="91"/>
  <c r="AY272" i="91"/>
  <c r="AY288" i="91"/>
  <c r="AY273" i="91"/>
  <c r="AX285" i="91"/>
  <c r="AX280" i="91"/>
  <c r="AX265" i="91"/>
  <c r="AY289" i="91"/>
  <c r="AY297" i="91"/>
  <c r="AY296" i="91"/>
  <c r="AY320" i="91"/>
  <c r="AY291" i="91"/>
  <c r="AY310" i="91"/>
  <c r="AX290" i="91"/>
  <c r="AY263" i="91"/>
  <c r="AY267" i="91"/>
  <c r="AX296" i="91"/>
  <c r="AY301" i="91"/>
  <c r="AX267" i="91"/>
  <c r="AX288" i="91"/>
  <c r="AY278" i="91"/>
  <c r="AX305" i="91"/>
  <c r="AY294" i="91"/>
  <c r="AY280" i="91"/>
  <c r="AV290" i="91"/>
  <c r="AX306" i="91"/>
  <c r="AX299" i="91"/>
  <c r="AY293" i="91"/>
  <c r="AX274" i="91"/>
  <c r="AX297" i="91"/>
  <c r="AX300" i="91"/>
  <c r="AY308" i="91"/>
  <c r="AW304" i="91"/>
  <c r="AX281" i="91"/>
  <c r="AV300" i="91"/>
  <c r="AY303" i="91"/>
  <c r="AY317" i="91"/>
  <c r="AY270" i="91"/>
  <c r="AV305" i="91"/>
  <c r="AX304" i="91"/>
  <c r="AX263" i="91"/>
  <c r="AY286" i="91"/>
  <c r="AY315" i="91"/>
  <c r="AW277" i="91"/>
  <c r="AX319" i="91"/>
  <c r="AX315" i="91"/>
  <c r="AY266" i="91"/>
  <c r="AW293" i="91"/>
  <c r="AY302" i="91"/>
  <c r="AX287" i="91"/>
  <c r="AY305" i="91"/>
  <c r="AY279" i="91"/>
  <c r="AX320" i="91"/>
  <c r="AX289" i="91"/>
  <c r="AX272" i="91"/>
  <c r="AY295" i="91"/>
  <c r="AY281" i="91"/>
  <c r="AX308" i="91"/>
  <c r="AY299" i="91"/>
  <c r="AX312" i="91"/>
  <c r="AX273" i="91"/>
  <c r="AX318" i="91"/>
  <c r="AW320" i="91"/>
  <c r="AY292" i="91"/>
  <c r="AY304" i="91"/>
  <c r="AY275" i="91"/>
  <c r="AX269" i="91"/>
  <c r="AW309" i="91"/>
  <c r="AX276" i="91"/>
  <c r="AX298" i="91"/>
  <c r="AY283" i="91"/>
  <c r="AX307" i="91"/>
  <c r="AY316" i="91"/>
  <c r="AX293" i="91"/>
  <c r="AY282" i="91"/>
  <c r="AY313" i="91"/>
  <c r="AY309" i="91"/>
  <c r="AY285" i="91"/>
  <c r="AX271" i="91"/>
  <c r="AY311" i="91"/>
  <c r="AY319" i="91"/>
  <c r="AS253" i="91"/>
  <c r="AS251" i="91"/>
  <c r="AS249" i="91"/>
  <c r="AS247" i="91"/>
  <c r="AS245" i="91"/>
  <c r="AS243" i="91"/>
  <c r="AS241" i="91"/>
  <c r="AS259" i="91"/>
  <c r="AS257" i="91"/>
  <c r="AS255" i="91"/>
  <c r="AS254" i="91"/>
  <c r="AS252" i="91"/>
  <c r="AS250" i="91"/>
  <c r="AS248" i="91"/>
  <c r="AS246" i="91"/>
  <c r="AS244" i="91"/>
  <c r="AS242" i="91"/>
  <c r="AS258" i="91"/>
  <c r="AS256" i="91"/>
  <c r="AS240" i="91"/>
  <c r="AS238" i="91"/>
  <c r="AS236" i="91"/>
  <c r="AS239" i="91"/>
  <c r="AS237" i="91"/>
  <c r="AS235" i="91"/>
  <c r="AS232" i="91"/>
  <c r="AS230" i="91"/>
  <c r="AS228" i="91"/>
  <c r="AS231" i="91"/>
  <c r="AS229" i="91"/>
  <c r="AV185" i="91"/>
  <c r="AV183" i="91"/>
  <c r="AV159" i="91"/>
  <c r="AV189" i="91"/>
  <c r="AW140" i="91"/>
  <c r="AW165" i="91"/>
  <c r="AV152" i="91"/>
  <c r="AV167" i="91"/>
  <c r="AW152" i="91"/>
  <c r="AV195" i="91"/>
  <c r="AW159" i="91"/>
  <c r="AW169" i="91"/>
  <c r="AW190" i="91"/>
  <c r="AW180" i="91"/>
  <c r="AW156" i="91"/>
  <c r="AV160" i="91"/>
  <c r="AV174" i="91"/>
  <c r="AW184" i="91"/>
  <c r="AW196" i="91"/>
  <c r="AV164" i="91"/>
  <c r="AV171" i="91"/>
  <c r="AV193" i="91"/>
  <c r="AV175" i="91"/>
  <c r="AW144" i="91"/>
  <c r="AV156" i="91"/>
  <c r="AV153" i="91"/>
  <c r="AV172" i="91"/>
  <c r="AV147" i="91"/>
  <c r="AV154" i="91"/>
  <c r="AV179" i="91"/>
  <c r="AW166" i="91"/>
  <c r="AV180" i="91"/>
  <c r="AV184" i="91"/>
  <c r="AW187" i="91"/>
  <c r="AW193" i="91"/>
  <c r="AW179" i="91"/>
  <c r="AW167" i="91"/>
  <c r="AV144" i="91"/>
  <c r="AV149" i="91"/>
  <c r="AW145" i="91"/>
  <c r="AV182" i="91"/>
  <c r="AW191" i="91"/>
  <c r="AW154" i="91"/>
  <c r="AW182" i="91"/>
  <c r="AW177" i="91"/>
  <c r="AV194" i="91"/>
  <c r="AW153" i="91"/>
  <c r="AV166" i="91"/>
  <c r="AV140" i="91"/>
  <c r="AV139" i="91"/>
  <c r="AV196" i="91"/>
  <c r="AW150" i="91"/>
  <c r="AV145" i="91"/>
  <c r="AW162" i="91"/>
  <c r="AV157" i="91"/>
  <c r="AW192" i="91"/>
  <c r="AW172" i="91"/>
  <c r="AW160" i="91"/>
  <c r="AW170" i="91"/>
  <c r="AV178" i="91"/>
  <c r="AW141" i="91"/>
  <c r="AW189" i="91"/>
  <c r="AV190" i="91"/>
  <c r="AW175" i="91"/>
  <c r="AW155" i="91"/>
  <c r="AW194" i="91"/>
  <c r="AV148" i="91"/>
  <c r="AW164" i="91"/>
  <c r="AW147" i="91"/>
  <c r="AW173" i="91"/>
  <c r="AV176" i="91"/>
  <c r="AW157" i="91"/>
  <c r="AV158" i="91"/>
  <c r="AW174" i="91"/>
  <c r="AV142" i="91"/>
  <c r="AV192" i="91"/>
  <c r="AW142" i="91"/>
  <c r="AW143" i="91"/>
  <c r="AW195" i="91"/>
  <c r="AV162" i="91"/>
  <c r="AV177" i="91"/>
  <c r="AW158" i="91"/>
  <c r="AY156" i="91"/>
  <c r="AX188" i="91"/>
  <c r="AV181" i="91"/>
  <c r="AY196" i="91"/>
  <c r="AV151" i="91"/>
  <c r="AY181" i="91"/>
  <c r="AX145" i="91"/>
  <c r="AV165" i="91"/>
  <c r="AY188" i="91"/>
  <c r="AY171" i="91"/>
  <c r="AX165" i="91"/>
  <c r="AV169" i="91"/>
  <c r="AY183" i="91"/>
  <c r="AX190" i="91"/>
  <c r="AY186" i="91"/>
  <c r="AV141" i="91"/>
  <c r="AY192" i="91"/>
  <c r="AY166" i="91"/>
  <c r="AX178" i="91"/>
  <c r="AX183" i="91"/>
  <c r="AV163" i="91"/>
  <c r="AX155" i="91"/>
  <c r="AW161" i="91"/>
  <c r="AY147" i="91"/>
  <c r="AW151" i="91"/>
  <c r="AX195" i="91"/>
  <c r="AV187" i="91"/>
  <c r="AV191" i="91"/>
  <c r="AY164" i="91"/>
  <c r="AX142" i="91"/>
  <c r="AV143" i="91"/>
  <c r="AV155" i="91"/>
  <c r="AY170" i="91"/>
  <c r="AX152" i="91"/>
  <c r="AV150" i="91"/>
  <c r="AY159" i="91"/>
  <c r="AW176" i="91"/>
  <c r="AW149" i="91"/>
  <c r="AY149" i="91"/>
  <c r="AX171" i="91"/>
  <c r="AY182" i="91"/>
  <c r="AV188" i="91"/>
  <c r="AY161" i="91"/>
  <c r="AY148" i="91"/>
  <c r="AV186" i="91"/>
  <c r="AY152" i="91"/>
  <c r="AX158" i="91"/>
  <c r="AV168" i="91"/>
  <c r="AY154" i="91"/>
  <c r="AX146" i="91"/>
  <c r="AY151" i="91"/>
  <c r="AW148" i="91"/>
  <c r="AW168" i="91"/>
  <c r="AY195" i="91"/>
  <c r="AY175" i="91"/>
  <c r="AW139" i="91"/>
  <c r="AY150" i="91"/>
  <c r="AY179" i="91"/>
  <c r="AX148" i="91"/>
  <c r="AW183" i="91"/>
  <c r="AX161" i="91"/>
  <c r="AW163" i="91"/>
  <c r="AX180" i="91"/>
  <c r="AX160" i="91"/>
  <c r="AX189" i="91"/>
  <c r="AY193" i="91"/>
  <c r="AX187" i="91"/>
  <c r="AX194" i="91"/>
  <c r="AY144" i="91"/>
  <c r="AX177" i="91"/>
  <c r="AX144" i="91"/>
  <c r="AY139" i="91"/>
  <c r="AX167" i="91"/>
  <c r="AV161" i="91"/>
  <c r="AX156" i="91"/>
  <c r="AY191" i="91"/>
  <c r="AX169" i="91"/>
  <c r="AW181" i="91"/>
  <c r="AW146" i="91"/>
  <c r="AX191" i="91"/>
  <c r="AV173" i="91"/>
  <c r="AW178" i="91"/>
  <c r="AV146" i="91"/>
  <c r="AY163" i="91"/>
  <c r="AW188" i="91"/>
  <c r="AX184" i="91"/>
  <c r="AW185" i="91"/>
  <c r="AX172" i="91"/>
  <c r="AY187" i="91"/>
  <c r="AX141" i="91"/>
  <c r="AX168" i="91"/>
  <c r="AV170" i="91"/>
  <c r="AX173" i="91"/>
  <c r="AX151" i="91"/>
  <c r="AY180" i="91"/>
  <c r="AX139" i="91"/>
  <c r="AX192" i="91"/>
  <c r="AY184" i="91"/>
  <c r="AY153" i="91"/>
  <c r="AX181" i="91"/>
  <c r="AY146" i="91"/>
  <c r="AX140" i="91"/>
  <c r="AY162" i="91"/>
  <c r="AW171" i="91"/>
  <c r="AY165" i="91"/>
  <c r="AX170" i="91"/>
  <c r="AX154" i="91"/>
  <c r="AX175" i="91"/>
  <c r="AX163" i="91"/>
  <c r="AY143" i="91"/>
  <c r="AX179" i="91"/>
  <c r="AY178" i="91"/>
  <c r="AY167" i="91"/>
  <c r="AY155" i="91"/>
  <c r="AY160" i="91"/>
  <c r="AX143" i="91"/>
  <c r="AX149" i="91"/>
  <c r="AX193" i="91"/>
  <c r="AX166" i="91"/>
  <c r="AY177" i="91"/>
  <c r="AX174" i="91"/>
  <c r="AY172" i="91"/>
  <c r="AW186" i="91"/>
  <c r="AY145" i="91"/>
  <c r="AY142" i="91"/>
  <c r="AX150" i="91"/>
  <c r="AX196" i="91"/>
  <c r="AX159" i="91"/>
  <c r="AY173" i="91"/>
  <c r="AX162" i="91"/>
  <c r="AX182" i="91"/>
  <c r="AY141" i="91"/>
  <c r="AY174" i="91"/>
  <c r="AY157" i="91"/>
  <c r="AY158" i="91"/>
  <c r="AX176" i="91"/>
  <c r="AY140" i="91"/>
  <c r="AX157" i="91"/>
  <c r="AY190" i="91"/>
  <c r="AY185" i="91"/>
  <c r="AX185" i="91"/>
  <c r="AX147" i="91"/>
  <c r="AX153" i="91"/>
  <c r="AY176" i="91"/>
  <c r="AX186" i="91"/>
  <c r="AY189" i="91"/>
  <c r="AY168" i="91"/>
  <c r="AY169" i="91"/>
  <c r="AX164" i="91"/>
  <c r="AY194" i="91"/>
  <c r="AS225" i="91"/>
  <c r="AS223" i="91"/>
  <c r="AS221" i="91"/>
  <c r="AS219" i="91"/>
  <c r="AS217" i="91"/>
  <c r="AS215" i="91"/>
  <c r="AS213" i="91"/>
  <c r="AS211" i="91"/>
  <c r="AS209" i="91"/>
  <c r="AS227" i="91"/>
  <c r="AS218" i="91"/>
  <c r="AS214" i="91"/>
  <c r="AS212" i="91"/>
  <c r="AS216" i="91"/>
  <c r="AS220" i="91"/>
  <c r="AS208" i="91"/>
  <c r="AS206" i="91"/>
  <c r="AS210" i="91"/>
  <c r="AS226" i="91"/>
  <c r="AS224" i="91"/>
  <c r="AS222" i="91"/>
  <c r="AS207" i="91"/>
  <c r="AS203" i="91"/>
  <c r="AS204" i="91"/>
  <c r="AS205" i="91"/>
  <c r="AS72" i="91"/>
  <c r="AT71" i="91"/>
  <c r="AS5" i="71"/>
  <c r="AT6" i="71"/>
  <c r="AS5" i="30"/>
  <c r="AT6" i="30"/>
  <c r="H16" i="91" l="1"/>
  <c r="H50" i="91"/>
  <c r="H29" i="91"/>
  <c r="H34" i="91"/>
  <c r="H19" i="91"/>
  <c r="H39" i="91"/>
  <c r="H11" i="91"/>
  <c r="H35" i="91"/>
  <c r="H42" i="91"/>
  <c r="H40" i="91"/>
  <c r="H31" i="91"/>
  <c r="H27" i="91"/>
  <c r="H63" i="91"/>
  <c r="H49" i="91"/>
  <c r="H52" i="91"/>
  <c r="H55" i="91"/>
  <c r="H53" i="91"/>
  <c r="H21" i="91"/>
  <c r="H58" i="91"/>
  <c r="H47" i="91"/>
  <c r="H41" i="91"/>
  <c r="H45" i="91"/>
  <c r="AX69" i="91"/>
  <c r="H51" i="91"/>
  <c r="H33" i="91"/>
  <c r="H20" i="91"/>
  <c r="H64" i="91"/>
  <c r="H12" i="91"/>
  <c r="H59" i="91"/>
  <c r="H46" i="91"/>
  <c r="H26" i="91"/>
  <c r="H66" i="91"/>
  <c r="H25" i="91"/>
  <c r="H14" i="91"/>
  <c r="H24" i="91"/>
  <c r="H48" i="91"/>
  <c r="H30" i="91"/>
  <c r="H56" i="91"/>
  <c r="H65" i="91"/>
  <c r="H18" i="91"/>
  <c r="AY69" i="91"/>
  <c r="H62" i="91"/>
  <c r="H23" i="91"/>
  <c r="H17" i="91"/>
  <c r="H60" i="91"/>
  <c r="H54" i="91"/>
  <c r="H22" i="91"/>
  <c r="H43" i="91"/>
  <c r="H36" i="91"/>
  <c r="H44" i="91"/>
  <c r="H57" i="91"/>
  <c r="AV69" i="91"/>
  <c r="H15" i="91"/>
  <c r="H61" i="91"/>
  <c r="H13" i="91"/>
  <c r="H28" i="91"/>
  <c r="H32" i="91"/>
  <c r="H38" i="91"/>
  <c r="AW69" i="91"/>
  <c r="H37" i="91"/>
  <c r="AT382" i="91"/>
  <c r="I382" i="91" s="1"/>
  <c r="AT380" i="91"/>
  <c r="I380" i="91" s="1"/>
  <c r="AT378" i="91"/>
  <c r="I378" i="91" s="1"/>
  <c r="AT376" i="91"/>
  <c r="I376" i="91" s="1"/>
  <c r="AT327" i="91"/>
  <c r="I327" i="91" s="1"/>
  <c r="AT383" i="91"/>
  <c r="I383" i="91" s="1"/>
  <c r="AT381" i="91"/>
  <c r="I381" i="91" s="1"/>
  <c r="AT379" i="91"/>
  <c r="I379" i="91" s="1"/>
  <c r="AT377" i="91"/>
  <c r="I377" i="91" s="1"/>
  <c r="AT374" i="91"/>
  <c r="I374" i="91" s="1"/>
  <c r="AT375" i="91"/>
  <c r="I375" i="91" s="1"/>
  <c r="AT371" i="91"/>
  <c r="I371" i="91" s="1"/>
  <c r="AT369" i="91"/>
  <c r="I369" i="91" s="1"/>
  <c r="AT366" i="91"/>
  <c r="I366" i="91" s="1"/>
  <c r="AT364" i="91"/>
  <c r="I364" i="91" s="1"/>
  <c r="AT362" i="91"/>
  <c r="I362" i="91" s="1"/>
  <c r="AT360" i="91"/>
  <c r="I360" i="91" s="1"/>
  <c r="AT359" i="91"/>
  <c r="I359" i="91" s="1"/>
  <c r="AT373" i="91"/>
  <c r="I373" i="91" s="1"/>
  <c r="AT370" i="91"/>
  <c r="I370" i="91" s="1"/>
  <c r="AT372" i="91"/>
  <c r="I372" i="91" s="1"/>
  <c r="AT367" i="91"/>
  <c r="I367" i="91" s="1"/>
  <c r="AT368" i="91"/>
  <c r="I368" i="91" s="1"/>
  <c r="AT361" i="91"/>
  <c r="I361" i="91" s="1"/>
  <c r="AT363" i="91"/>
  <c r="I363" i="91" s="1"/>
  <c r="AT365" i="91"/>
  <c r="I365" i="91" s="1"/>
  <c r="AT356" i="91"/>
  <c r="I356" i="91" s="1"/>
  <c r="AT354" i="91"/>
  <c r="I354" i="91" s="1"/>
  <c r="AT352" i="91"/>
  <c r="I352" i="91" s="1"/>
  <c r="AT350" i="91"/>
  <c r="I350" i="91" s="1"/>
  <c r="AT348" i="91"/>
  <c r="I348" i="91" s="1"/>
  <c r="AT346" i="91"/>
  <c r="I346" i="91" s="1"/>
  <c r="AT344" i="91"/>
  <c r="I344" i="91" s="1"/>
  <c r="AT342" i="91"/>
  <c r="I342" i="91" s="1"/>
  <c r="AT340" i="91"/>
  <c r="I340" i="91" s="1"/>
  <c r="AT338" i="91"/>
  <c r="I338" i="91" s="1"/>
  <c r="AT355" i="91"/>
  <c r="I355" i="91" s="1"/>
  <c r="AT353" i="91"/>
  <c r="I353" i="91" s="1"/>
  <c r="AT351" i="91"/>
  <c r="I351" i="91" s="1"/>
  <c r="AT349" i="91"/>
  <c r="I349" i="91" s="1"/>
  <c r="AT347" i="91"/>
  <c r="I347" i="91" s="1"/>
  <c r="AT345" i="91"/>
  <c r="I345" i="91" s="1"/>
  <c r="AT343" i="91"/>
  <c r="I343" i="91" s="1"/>
  <c r="AT341" i="91"/>
  <c r="I341" i="91" s="1"/>
  <c r="AT339" i="91"/>
  <c r="I339" i="91" s="1"/>
  <c r="AT337" i="91"/>
  <c r="I337" i="91" s="1"/>
  <c r="AT335" i="91"/>
  <c r="I335" i="91" s="1"/>
  <c r="AT333" i="91"/>
  <c r="I333" i="91" s="1"/>
  <c r="AT331" i="91"/>
  <c r="I331" i="91" s="1"/>
  <c r="AT329" i="91"/>
  <c r="I329" i="91" s="1"/>
  <c r="AT336" i="91"/>
  <c r="I336" i="91" s="1"/>
  <c r="AT334" i="91"/>
  <c r="I334" i="91" s="1"/>
  <c r="AT332" i="91"/>
  <c r="I332" i="91" s="1"/>
  <c r="AT330" i="91"/>
  <c r="I330" i="91" s="1"/>
  <c r="AT328" i="91"/>
  <c r="I328" i="91" s="1"/>
  <c r="AW321" i="91"/>
  <c r="AV321" i="91"/>
  <c r="AX321" i="91"/>
  <c r="AY321" i="91"/>
  <c r="AT253" i="91"/>
  <c r="AT251" i="91"/>
  <c r="AT249" i="91"/>
  <c r="AT247" i="91"/>
  <c r="AT245" i="91"/>
  <c r="AT243" i="91"/>
  <c r="AT259" i="91"/>
  <c r="AT257" i="91"/>
  <c r="AT255" i="91"/>
  <c r="AT254" i="91"/>
  <c r="AT252" i="91"/>
  <c r="AT250" i="91"/>
  <c r="AT258" i="91"/>
  <c r="AT256" i="91"/>
  <c r="AT244" i="91"/>
  <c r="AT242" i="91"/>
  <c r="AT240" i="91"/>
  <c r="AT238" i="91"/>
  <c r="H238" i="91" s="1"/>
  <c r="AT236" i="91"/>
  <c r="AT237" i="91"/>
  <c r="AT235" i="91"/>
  <c r="AT241" i="91"/>
  <c r="AT248" i="91"/>
  <c r="AT246" i="91"/>
  <c r="AT239" i="91"/>
  <c r="AT232" i="91"/>
  <c r="AT230" i="91"/>
  <c r="AT228" i="91"/>
  <c r="AT231" i="91"/>
  <c r="AT229" i="91"/>
  <c r="AT225" i="91"/>
  <c r="AT223" i="91"/>
  <c r="AT221" i="91"/>
  <c r="AT219" i="91"/>
  <c r="AT217" i="91"/>
  <c r="AT215" i="91"/>
  <c r="AT227" i="91"/>
  <c r="AT226" i="91"/>
  <c r="AT224" i="91"/>
  <c r="AT222" i="91"/>
  <c r="AT220" i="91"/>
  <c r="AT218" i="91"/>
  <c r="AT216" i="91"/>
  <c r="AT214" i="91"/>
  <c r="AT212" i="91"/>
  <c r="AT210" i="91"/>
  <c r="AT211" i="91"/>
  <c r="AT209" i="91"/>
  <c r="AT208" i="91"/>
  <c r="AT206" i="91"/>
  <c r="AT213" i="91"/>
  <c r="AT207" i="91"/>
  <c r="AX197" i="91"/>
  <c r="AY197" i="91"/>
  <c r="AW197" i="91"/>
  <c r="AV197" i="91"/>
  <c r="AT205" i="91"/>
  <c r="AT203" i="91"/>
  <c r="AT204" i="91"/>
  <c r="AT72" i="91"/>
  <c r="AT5" i="71"/>
  <c r="AU6" i="71"/>
  <c r="AT5" i="30"/>
  <c r="AU6" i="30"/>
  <c r="I248" i="91" l="1"/>
  <c r="H248" i="91"/>
  <c r="I244" i="91"/>
  <c r="H244" i="91"/>
  <c r="I259" i="91"/>
  <c r="H259" i="91"/>
  <c r="I246" i="91"/>
  <c r="H246" i="91"/>
  <c r="I241" i="91"/>
  <c r="H241" i="91"/>
  <c r="I256" i="91"/>
  <c r="H256" i="91"/>
  <c r="I243" i="91"/>
  <c r="H243" i="91"/>
  <c r="I242" i="91"/>
  <c r="H242" i="91"/>
  <c r="I258" i="91"/>
  <c r="H258" i="91"/>
  <c r="I245" i="91"/>
  <c r="H245" i="91"/>
  <c r="I237" i="91"/>
  <c r="H237" i="91"/>
  <c r="I250" i="91"/>
  <c r="H250" i="91"/>
  <c r="I247" i="91"/>
  <c r="H247" i="91"/>
  <c r="I257" i="91"/>
  <c r="H257" i="91"/>
  <c r="I236" i="91"/>
  <c r="H236" i="91"/>
  <c r="I252" i="91"/>
  <c r="H252" i="91"/>
  <c r="I249" i="91"/>
  <c r="H249" i="91"/>
  <c r="I238" i="91"/>
  <c r="I254" i="91"/>
  <c r="H254" i="91"/>
  <c r="I251" i="91"/>
  <c r="H251" i="91"/>
  <c r="I239" i="91"/>
  <c r="H239" i="91"/>
  <c r="I240" i="91"/>
  <c r="H240" i="91"/>
  <c r="I255" i="91"/>
  <c r="H255" i="91"/>
  <c r="I253" i="91"/>
  <c r="H253" i="91"/>
  <c r="I235" i="91"/>
  <c r="H235" i="91"/>
  <c r="I212" i="91"/>
  <c r="H212" i="91"/>
  <c r="I227" i="91"/>
  <c r="H227" i="91"/>
  <c r="I231" i="91"/>
  <c r="H231" i="91"/>
  <c r="I207" i="91"/>
  <c r="H207" i="91"/>
  <c r="I214" i="91"/>
  <c r="H214" i="91"/>
  <c r="I215" i="91"/>
  <c r="H215" i="91"/>
  <c r="I228" i="91"/>
  <c r="H228" i="91"/>
  <c r="I225" i="91"/>
  <c r="H225" i="91"/>
  <c r="I229" i="91"/>
  <c r="H229" i="91"/>
  <c r="I204" i="91"/>
  <c r="H204" i="91"/>
  <c r="I213" i="91"/>
  <c r="H213" i="91"/>
  <c r="I216" i="91"/>
  <c r="H216" i="91"/>
  <c r="I217" i="91"/>
  <c r="H217" i="91"/>
  <c r="I230" i="91"/>
  <c r="H230" i="91"/>
  <c r="I206" i="91"/>
  <c r="H206" i="91"/>
  <c r="I218" i="91"/>
  <c r="H218" i="91"/>
  <c r="I219" i="91"/>
  <c r="H219" i="91"/>
  <c r="I232" i="91"/>
  <c r="H232" i="91"/>
  <c r="I224" i="91"/>
  <c r="H224" i="91"/>
  <c r="I210" i="91"/>
  <c r="H210" i="91"/>
  <c r="I226" i="91"/>
  <c r="H226" i="91"/>
  <c r="I205" i="91"/>
  <c r="H205" i="91"/>
  <c r="I208" i="91"/>
  <c r="H208" i="91"/>
  <c r="I220" i="91"/>
  <c r="H220" i="91"/>
  <c r="I221" i="91"/>
  <c r="H221" i="91"/>
  <c r="I211" i="91"/>
  <c r="H211" i="91"/>
  <c r="I209" i="91"/>
  <c r="H209" i="91"/>
  <c r="I222" i="91"/>
  <c r="H222" i="91"/>
  <c r="I223" i="91"/>
  <c r="H223" i="91"/>
  <c r="I203" i="91"/>
  <c r="H203" i="91"/>
  <c r="AU5" i="71"/>
  <c r="AV6" i="71"/>
  <c r="AV6" i="30"/>
  <c r="AU5" i="30"/>
  <c r="R124" i="91" l="1"/>
  <c r="R500" i="62" s="1"/>
  <c r="Q124" i="91"/>
  <c r="Q500" i="62" s="1"/>
  <c r="M124" i="91"/>
  <c r="M500" i="62" s="1"/>
  <c r="L124" i="91"/>
  <c r="L500" i="62" s="1"/>
  <c r="P124" i="91"/>
  <c r="P500" i="62" s="1"/>
  <c r="O124" i="91"/>
  <c r="O500" i="62" s="1"/>
  <c r="N124" i="91"/>
  <c r="N500" i="62" s="1"/>
  <c r="K124" i="91"/>
  <c r="K500" i="62" s="1"/>
  <c r="H366" i="91"/>
  <c r="R116" i="91"/>
  <c r="Q116" i="91"/>
  <c r="Q492" i="62" s="1"/>
  <c r="M116" i="91"/>
  <c r="K116" i="91"/>
  <c r="P116" i="91"/>
  <c r="P492" i="62" s="1"/>
  <c r="O116" i="91"/>
  <c r="N116" i="91"/>
  <c r="N492" i="62" s="1"/>
  <c r="L116" i="91"/>
  <c r="H370" i="91"/>
  <c r="R120" i="91"/>
  <c r="Q120" i="91"/>
  <c r="Q496" i="62" s="1"/>
  <c r="P120" i="91"/>
  <c r="P496" i="62" s="1"/>
  <c r="M120" i="91"/>
  <c r="O120" i="91"/>
  <c r="N120" i="91"/>
  <c r="K120" i="91"/>
  <c r="L120" i="91"/>
  <c r="R129" i="91"/>
  <c r="R505" i="62" s="1"/>
  <c r="K129" i="91"/>
  <c r="Q129" i="91"/>
  <c r="Q505" i="62" s="1"/>
  <c r="P129" i="91"/>
  <c r="P505" i="62" s="1"/>
  <c r="O129" i="91"/>
  <c r="O505" i="62" s="1"/>
  <c r="N129" i="91"/>
  <c r="N505" i="62" s="1"/>
  <c r="M129" i="91"/>
  <c r="M505" i="62" s="1"/>
  <c r="L129" i="91"/>
  <c r="R128" i="91"/>
  <c r="R504" i="62" s="1"/>
  <c r="Q128" i="91"/>
  <c r="Q504" i="62" s="1"/>
  <c r="P128" i="91"/>
  <c r="P504" i="62" s="1"/>
  <c r="M128" i="91"/>
  <c r="M504" i="62" s="1"/>
  <c r="O128" i="91"/>
  <c r="O504" i="62" s="1"/>
  <c r="N128" i="91"/>
  <c r="N504" i="62" s="1"/>
  <c r="K128" i="91"/>
  <c r="K504" i="62" s="1"/>
  <c r="L128" i="91"/>
  <c r="L504" i="62" s="1"/>
  <c r="H360" i="91"/>
  <c r="R110" i="91"/>
  <c r="K110" i="91"/>
  <c r="Q110" i="91"/>
  <c r="P110" i="91"/>
  <c r="M110" i="91"/>
  <c r="O110" i="91"/>
  <c r="N110" i="91"/>
  <c r="L110" i="91"/>
  <c r="H361" i="91"/>
  <c r="R111" i="91"/>
  <c r="L111" i="91"/>
  <c r="Q111" i="91"/>
  <c r="P111" i="91"/>
  <c r="O111" i="91"/>
  <c r="M111" i="91"/>
  <c r="K111" i="91"/>
  <c r="N111" i="91"/>
  <c r="H367" i="91"/>
  <c r="R117" i="91"/>
  <c r="R493" i="62" s="1"/>
  <c r="Q117" i="91"/>
  <c r="Q493" i="62" s="1"/>
  <c r="L117" i="91"/>
  <c r="P117" i="91"/>
  <c r="P493" i="62" s="1"/>
  <c r="O117" i="91"/>
  <c r="M117" i="91"/>
  <c r="N117" i="91"/>
  <c r="K117" i="91"/>
  <c r="R133" i="91"/>
  <c r="R509" i="62" s="1"/>
  <c r="Q133" i="91"/>
  <c r="Q509" i="62" s="1"/>
  <c r="K133" i="91"/>
  <c r="K509" i="62" s="1"/>
  <c r="P133" i="91"/>
  <c r="P509" i="62" s="1"/>
  <c r="O133" i="91"/>
  <c r="O509" i="62" s="1"/>
  <c r="M133" i="91"/>
  <c r="M509" i="62" s="1"/>
  <c r="N133" i="91"/>
  <c r="N509" i="62" s="1"/>
  <c r="L133" i="91"/>
  <c r="L509" i="62" s="1"/>
  <c r="R126" i="91"/>
  <c r="R502" i="62" s="1"/>
  <c r="K126" i="91"/>
  <c r="K502" i="62" s="1"/>
  <c r="Q126" i="91"/>
  <c r="Q502" i="62" s="1"/>
  <c r="M126" i="91"/>
  <c r="M502" i="62" s="1"/>
  <c r="P126" i="91"/>
  <c r="P502" i="62" s="1"/>
  <c r="O126" i="91"/>
  <c r="O502" i="62" s="1"/>
  <c r="N126" i="91"/>
  <c r="N502" i="62" s="1"/>
  <c r="L126" i="91"/>
  <c r="L502" i="62" s="1"/>
  <c r="H364" i="91"/>
  <c r="R114" i="91"/>
  <c r="R490" i="62" s="1"/>
  <c r="K114" i="91"/>
  <c r="Q114" i="91"/>
  <c r="Q490" i="62" s="1"/>
  <c r="P114" i="91"/>
  <c r="O114" i="91"/>
  <c r="N114" i="91"/>
  <c r="M114" i="91"/>
  <c r="L114" i="91"/>
  <c r="H362" i="91"/>
  <c r="R112" i="91"/>
  <c r="R488" i="62" s="1"/>
  <c r="M112" i="91"/>
  <c r="Q112" i="91"/>
  <c r="Q488" i="62" s="1"/>
  <c r="K112" i="91"/>
  <c r="P112" i="91"/>
  <c r="O112" i="91"/>
  <c r="N112" i="91"/>
  <c r="L112" i="91"/>
  <c r="R131" i="91"/>
  <c r="R507" i="62" s="1"/>
  <c r="Q131" i="91"/>
  <c r="Q507" i="62" s="1"/>
  <c r="M131" i="91"/>
  <c r="M507" i="62" s="1"/>
  <c r="P131" i="91"/>
  <c r="P507" i="62" s="1"/>
  <c r="O131" i="91"/>
  <c r="O507" i="62" s="1"/>
  <c r="K131" i="91"/>
  <c r="K507" i="62" s="1"/>
  <c r="N131" i="91"/>
  <c r="N507" i="62" s="1"/>
  <c r="L131" i="91"/>
  <c r="L507" i="62" s="1"/>
  <c r="H369" i="91"/>
  <c r="R119" i="91"/>
  <c r="R495" i="62" s="1"/>
  <c r="Q119" i="91"/>
  <c r="Q495" i="62" s="1"/>
  <c r="L119" i="91"/>
  <c r="P119" i="91"/>
  <c r="P495" i="62" s="1"/>
  <c r="O119" i="91"/>
  <c r="M119" i="91"/>
  <c r="K119" i="91"/>
  <c r="N119" i="91"/>
  <c r="R130" i="91"/>
  <c r="R506" i="62" s="1"/>
  <c r="Q130" i="91"/>
  <c r="Q506" i="62" s="1"/>
  <c r="M130" i="91"/>
  <c r="M506" i="62" s="1"/>
  <c r="P130" i="91"/>
  <c r="P506" i="62" s="1"/>
  <c r="K130" i="91"/>
  <c r="O130" i="91"/>
  <c r="O506" i="62" s="1"/>
  <c r="N130" i="91"/>
  <c r="N506" i="62" s="1"/>
  <c r="L130" i="91"/>
  <c r="L506" i="62" s="1"/>
  <c r="H368" i="91"/>
  <c r="R118" i="91"/>
  <c r="R494" i="62" s="1"/>
  <c r="M118" i="91"/>
  <c r="K118" i="91"/>
  <c r="Q118" i="91"/>
  <c r="Q494" i="62" s="1"/>
  <c r="P118" i="91"/>
  <c r="P494" i="62" s="1"/>
  <c r="O118" i="91"/>
  <c r="N118" i="91"/>
  <c r="L118" i="91"/>
  <c r="R125" i="91"/>
  <c r="R501" i="62" s="1"/>
  <c r="Q125" i="91"/>
  <c r="Q501" i="62" s="1"/>
  <c r="P125" i="91"/>
  <c r="P501" i="62" s="1"/>
  <c r="M125" i="91"/>
  <c r="M501" i="62" s="1"/>
  <c r="O125" i="91"/>
  <c r="O501" i="62" s="1"/>
  <c r="N125" i="91"/>
  <c r="N501" i="62" s="1"/>
  <c r="L125" i="91"/>
  <c r="K125" i="91"/>
  <c r="H359" i="91"/>
  <c r="R109" i="91"/>
  <c r="Q109" i="91"/>
  <c r="K109" i="91"/>
  <c r="P109" i="91"/>
  <c r="L109" i="91"/>
  <c r="O109" i="91"/>
  <c r="N109" i="91"/>
  <c r="M109" i="91"/>
  <c r="H363" i="91"/>
  <c r="R113" i="91"/>
  <c r="R489" i="62" s="1"/>
  <c r="Q113" i="91"/>
  <c r="P113" i="91"/>
  <c r="L113" i="91"/>
  <c r="O113" i="91"/>
  <c r="M113" i="91"/>
  <c r="N113" i="91"/>
  <c r="K113" i="91"/>
  <c r="R123" i="91"/>
  <c r="R499" i="62" s="1"/>
  <c r="L123" i="91"/>
  <c r="L499" i="62" s="1"/>
  <c r="Q123" i="91"/>
  <c r="Q499" i="62" s="1"/>
  <c r="P123" i="91"/>
  <c r="P499" i="62" s="1"/>
  <c r="O123" i="91"/>
  <c r="O499" i="62" s="1"/>
  <c r="N123" i="91"/>
  <c r="N499" i="62" s="1"/>
  <c r="M123" i="91"/>
  <c r="M499" i="62" s="1"/>
  <c r="K123" i="91"/>
  <c r="K499" i="62" s="1"/>
  <c r="H371" i="91"/>
  <c r="R121" i="91"/>
  <c r="R497" i="62" s="1"/>
  <c r="Q121" i="91"/>
  <c r="Q497" i="62" s="1"/>
  <c r="M121" i="91"/>
  <c r="P121" i="91"/>
  <c r="P497" i="62" s="1"/>
  <c r="O121" i="91"/>
  <c r="O497" i="62" s="1"/>
  <c r="N121" i="91"/>
  <c r="N497" i="62" s="1"/>
  <c r="L121" i="91"/>
  <c r="K121" i="91"/>
  <c r="R132" i="91"/>
  <c r="R508" i="62" s="1"/>
  <c r="M132" i="91"/>
  <c r="M508" i="62" s="1"/>
  <c r="K132" i="91"/>
  <c r="K508" i="62" s="1"/>
  <c r="Q132" i="91"/>
  <c r="Q508" i="62" s="1"/>
  <c r="P132" i="91"/>
  <c r="P508" i="62" s="1"/>
  <c r="O132" i="91"/>
  <c r="O508" i="62" s="1"/>
  <c r="N132" i="91"/>
  <c r="N508" i="62" s="1"/>
  <c r="L132" i="91"/>
  <c r="L508" i="62" s="1"/>
  <c r="H365" i="91"/>
  <c r="R115" i="91"/>
  <c r="R491" i="62" s="1"/>
  <c r="Q115" i="91"/>
  <c r="Q491" i="62" s="1"/>
  <c r="P115" i="91"/>
  <c r="M115" i="91"/>
  <c r="O115" i="91"/>
  <c r="N115" i="91"/>
  <c r="L115" i="91"/>
  <c r="K115" i="91"/>
  <c r="H372" i="91"/>
  <c r="R122" i="91"/>
  <c r="R498" i="62" s="1"/>
  <c r="K122" i="91"/>
  <c r="Q122" i="91"/>
  <c r="Q498" i="62" s="1"/>
  <c r="P122" i="91"/>
  <c r="P498" i="62" s="1"/>
  <c r="L122" i="91"/>
  <c r="O122" i="91"/>
  <c r="O498" i="62" s="1"/>
  <c r="M122" i="91"/>
  <c r="N122" i="91"/>
  <c r="N498" i="62" s="1"/>
  <c r="R127" i="91"/>
  <c r="R503" i="62" s="1"/>
  <c r="M127" i="91"/>
  <c r="M503" i="62" s="1"/>
  <c r="Q127" i="91"/>
  <c r="Q503" i="62" s="1"/>
  <c r="P127" i="91"/>
  <c r="P503" i="62" s="1"/>
  <c r="K127" i="91"/>
  <c r="K503" i="62" s="1"/>
  <c r="O127" i="91"/>
  <c r="O503" i="62" s="1"/>
  <c r="N127" i="91"/>
  <c r="N503" i="62" s="1"/>
  <c r="L127" i="91"/>
  <c r="L503" i="62" s="1"/>
  <c r="R100" i="91"/>
  <c r="R442" i="62" s="1"/>
  <c r="Q100" i="91"/>
  <c r="Q442" i="62" s="1"/>
  <c r="P100" i="91"/>
  <c r="P442" i="62" s="1"/>
  <c r="M100" i="91"/>
  <c r="M442" i="62" s="1"/>
  <c r="O100" i="91"/>
  <c r="O442" i="62" s="1"/>
  <c r="N100" i="91"/>
  <c r="N442" i="62" s="1"/>
  <c r="L100" i="91"/>
  <c r="L442" i="62" s="1"/>
  <c r="K100" i="91"/>
  <c r="K442" i="62" s="1"/>
  <c r="R81" i="91"/>
  <c r="Q81" i="91"/>
  <c r="P81" i="91"/>
  <c r="O81" i="91"/>
  <c r="M81" i="91"/>
  <c r="N81" i="91"/>
  <c r="L81" i="91"/>
  <c r="K81" i="91"/>
  <c r="R103" i="91"/>
  <c r="R445" i="62" s="1"/>
  <c r="M103" i="91"/>
  <c r="M445" i="62" s="1"/>
  <c r="Q103" i="91"/>
  <c r="Q445" i="62" s="1"/>
  <c r="P103" i="91"/>
  <c r="P445" i="62" s="1"/>
  <c r="O103" i="91"/>
  <c r="O445" i="62" s="1"/>
  <c r="N103" i="91"/>
  <c r="N445" i="62" s="1"/>
  <c r="L103" i="91"/>
  <c r="L445" i="62" s="1"/>
  <c r="K103" i="91"/>
  <c r="K445" i="62" s="1"/>
  <c r="R83" i="91"/>
  <c r="Q83" i="91"/>
  <c r="P83" i="91"/>
  <c r="M83" i="91"/>
  <c r="O83" i="91"/>
  <c r="N83" i="91"/>
  <c r="L83" i="91"/>
  <c r="K83" i="91"/>
  <c r="R104" i="91"/>
  <c r="R446" i="62" s="1"/>
  <c r="Q104" i="91"/>
  <c r="Q446" i="62" s="1"/>
  <c r="P104" i="91"/>
  <c r="P446" i="62" s="1"/>
  <c r="O104" i="91"/>
  <c r="O446" i="62" s="1"/>
  <c r="M104" i="91"/>
  <c r="M446" i="62" s="1"/>
  <c r="N104" i="91"/>
  <c r="N446" i="62" s="1"/>
  <c r="L104" i="91"/>
  <c r="L446" i="62" s="1"/>
  <c r="K104" i="91"/>
  <c r="K446" i="62" s="1"/>
  <c r="R102" i="91"/>
  <c r="R444" i="62" s="1"/>
  <c r="Q102" i="91"/>
  <c r="Q444" i="62" s="1"/>
  <c r="M102" i="91"/>
  <c r="M444" i="62" s="1"/>
  <c r="P102" i="91"/>
  <c r="P444" i="62" s="1"/>
  <c r="O102" i="91"/>
  <c r="O444" i="62" s="1"/>
  <c r="N102" i="91"/>
  <c r="N444" i="62" s="1"/>
  <c r="L102" i="91"/>
  <c r="L444" i="62" s="1"/>
  <c r="K102" i="91"/>
  <c r="K444" i="62" s="1"/>
  <c r="R76" i="91"/>
  <c r="Q76" i="91"/>
  <c r="P76" i="91"/>
  <c r="O76" i="91"/>
  <c r="N76" i="91"/>
  <c r="M76" i="91"/>
  <c r="L76" i="91"/>
  <c r="K76" i="91"/>
  <c r="R99" i="91"/>
  <c r="R441" i="62" s="1"/>
  <c r="M99" i="91"/>
  <c r="Q99" i="91"/>
  <c r="Q441" i="62" s="1"/>
  <c r="P99" i="91"/>
  <c r="P441" i="62" s="1"/>
  <c r="O99" i="91"/>
  <c r="O441" i="62" s="1"/>
  <c r="N99" i="91"/>
  <c r="L99" i="91"/>
  <c r="K99" i="91"/>
  <c r="R77" i="91"/>
  <c r="Q77" i="91"/>
  <c r="P77" i="91"/>
  <c r="M77" i="91"/>
  <c r="O77" i="91"/>
  <c r="N77" i="91"/>
  <c r="L77" i="91"/>
  <c r="K77" i="91"/>
  <c r="R87" i="91"/>
  <c r="R429" i="62" s="1"/>
  <c r="Q87" i="91"/>
  <c r="P87" i="91"/>
  <c r="M87" i="91"/>
  <c r="O87" i="91"/>
  <c r="N87" i="91"/>
  <c r="L87" i="91"/>
  <c r="K87" i="91"/>
  <c r="R85" i="91"/>
  <c r="M85" i="91"/>
  <c r="Q85" i="91"/>
  <c r="P85" i="91"/>
  <c r="O85" i="91"/>
  <c r="N85" i="91"/>
  <c r="L85" i="91"/>
  <c r="K85" i="91"/>
  <c r="R95" i="91"/>
  <c r="R437" i="62" s="1"/>
  <c r="M95" i="91"/>
  <c r="Q95" i="91"/>
  <c r="Q437" i="62" s="1"/>
  <c r="P95" i="91"/>
  <c r="P437" i="62" s="1"/>
  <c r="O95" i="91"/>
  <c r="N95" i="91"/>
  <c r="L95" i="91"/>
  <c r="K95" i="91"/>
  <c r="R98" i="91"/>
  <c r="R440" i="62" s="1"/>
  <c r="Q98" i="91"/>
  <c r="Q440" i="62" s="1"/>
  <c r="P98" i="91"/>
  <c r="P440" i="62" s="1"/>
  <c r="O98" i="91"/>
  <c r="O440" i="62" s="1"/>
  <c r="M98" i="91"/>
  <c r="N98" i="91"/>
  <c r="L98" i="91"/>
  <c r="K98" i="91"/>
  <c r="R89" i="91"/>
  <c r="R431" i="62" s="1"/>
  <c r="Q89" i="91"/>
  <c r="Q431" i="62" s="1"/>
  <c r="M89" i="91"/>
  <c r="P89" i="91"/>
  <c r="O89" i="91"/>
  <c r="N89" i="91"/>
  <c r="L89" i="91"/>
  <c r="K89" i="91"/>
  <c r="R86" i="91"/>
  <c r="R428" i="62" s="1"/>
  <c r="Q86" i="91"/>
  <c r="P86" i="91"/>
  <c r="O86" i="91"/>
  <c r="M86" i="91"/>
  <c r="N86" i="91"/>
  <c r="L86" i="91"/>
  <c r="K86" i="91"/>
  <c r="R80" i="91"/>
  <c r="Q80" i="91"/>
  <c r="P80" i="91"/>
  <c r="M80" i="91"/>
  <c r="O80" i="91"/>
  <c r="N80" i="91"/>
  <c r="L80" i="91"/>
  <c r="K80" i="91"/>
  <c r="R93" i="91"/>
  <c r="R435" i="62" s="1"/>
  <c r="Q93" i="91"/>
  <c r="Q435" i="62" s="1"/>
  <c r="P93" i="91"/>
  <c r="P435" i="62" s="1"/>
  <c r="O93" i="91"/>
  <c r="N93" i="91"/>
  <c r="M93" i="91"/>
  <c r="L93" i="91"/>
  <c r="K93" i="91"/>
  <c r="R91" i="91"/>
  <c r="R433" i="62" s="1"/>
  <c r="Q91" i="91"/>
  <c r="Q433" i="62" s="1"/>
  <c r="P91" i="91"/>
  <c r="P433" i="62" s="1"/>
  <c r="O91" i="91"/>
  <c r="M91" i="91"/>
  <c r="N91" i="91"/>
  <c r="L91" i="91"/>
  <c r="K91" i="91"/>
  <c r="R101" i="91"/>
  <c r="R443" i="62" s="1"/>
  <c r="M101" i="91"/>
  <c r="M443" i="62" s="1"/>
  <c r="Q101" i="91"/>
  <c r="Q443" i="62" s="1"/>
  <c r="P101" i="91"/>
  <c r="P443" i="62" s="1"/>
  <c r="O101" i="91"/>
  <c r="O443" i="62" s="1"/>
  <c r="N101" i="91"/>
  <c r="N443" i="62" s="1"/>
  <c r="L101" i="91"/>
  <c r="L443" i="62" s="1"/>
  <c r="K101" i="91"/>
  <c r="K443" i="62" s="1"/>
  <c r="R84" i="91"/>
  <c r="M84" i="91"/>
  <c r="Q84" i="91"/>
  <c r="P84" i="91"/>
  <c r="O84" i="91"/>
  <c r="N84" i="91"/>
  <c r="L84" i="91"/>
  <c r="K84" i="91"/>
  <c r="R96" i="91"/>
  <c r="R438" i="62" s="1"/>
  <c r="Q96" i="91"/>
  <c r="Q438" i="62" s="1"/>
  <c r="M96" i="91"/>
  <c r="P96" i="91"/>
  <c r="P438" i="62" s="1"/>
  <c r="O96" i="91"/>
  <c r="O438" i="62" s="1"/>
  <c r="N96" i="91"/>
  <c r="L96" i="91"/>
  <c r="K96" i="91"/>
  <c r="R94" i="91"/>
  <c r="R436" i="62" s="1"/>
  <c r="Q94" i="91"/>
  <c r="Q436" i="62" s="1"/>
  <c r="P94" i="91"/>
  <c r="P436" i="62" s="1"/>
  <c r="O94" i="91"/>
  <c r="M94" i="91"/>
  <c r="N94" i="91"/>
  <c r="L94" i="91"/>
  <c r="K94" i="91"/>
  <c r="R82" i="91"/>
  <c r="M82" i="91"/>
  <c r="Q82" i="91"/>
  <c r="P82" i="91"/>
  <c r="O82" i="91"/>
  <c r="N82" i="91"/>
  <c r="L82" i="91"/>
  <c r="K82" i="91"/>
  <c r="R88" i="91"/>
  <c r="R430" i="62" s="1"/>
  <c r="Q88" i="91"/>
  <c r="P88" i="91"/>
  <c r="O88" i="91"/>
  <c r="M88" i="91"/>
  <c r="N88" i="91"/>
  <c r="L88" i="91"/>
  <c r="K88" i="91"/>
  <c r="R97" i="91"/>
  <c r="R439" i="62" s="1"/>
  <c r="Q97" i="91"/>
  <c r="Q439" i="62" s="1"/>
  <c r="P97" i="91"/>
  <c r="P439" i="62" s="1"/>
  <c r="M97" i="91"/>
  <c r="O97" i="91"/>
  <c r="O439" i="62" s="1"/>
  <c r="N97" i="91"/>
  <c r="L97" i="91"/>
  <c r="K97" i="91"/>
  <c r="R78" i="91"/>
  <c r="Q78" i="91"/>
  <c r="P78" i="91"/>
  <c r="O78" i="91"/>
  <c r="N78" i="91"/>
  <c r="M78" i="91"/>
  <c r="L78" i="91"/>
  <c r="K78" i="91"/>
  <c r="R75" i="91"/>
  <c r="M75" i="91"/>
  <c r="Q75" i="91"/>
  <c r="P75" i="91"/>
  <c r="O75" i="91"/>
  <c r="N75" i="91"/>
  <c r="L75" i="91"/>
  <c r="K75" i="91"/>
  <c r="R92" i="91"/>
  <c r="R434" i="62" s="1"/>
  <c r="Q92" i="91"/>
  <c r="Q434" i="62" s="1"/>
  <c r="M92" i="91"/>
  <c r="P92" i="91"/>
  <c r="P434" i="62" s="1"/>
  <c r="O92" i="91"/>
  <c r="N92" i="91"/>
  <c r="L92" i="91"/>
  <c r="K92" i="91"/>
  <c r="R90" i="91"/>
  <c r="R432" i="62" s="1"/>
  <c r="Q90" i="91"/>
  <c r="Q432" i="62" s="1"/>
  <c r="P90" i="91"/>
  <c r="P432" i="62" s="1"/>
  <c r="O90" i="91"/>
  <c r="N90" i="91"/>
  <c r="M90" i="91"/>
  <c r="L90" i="91"/>
  <c r="K90" i="91"/>
  <c r="R79" i="91"/>
  <c r="Q79" i="91"/>
  <c r="P79" i="91"/>
  <c r="O79" i="91"/>
  <c r="M79" i="91"/>
  <c r="N79" i="91"/>
  <c r="L79" i="91"/>
  <c r="K79" i="91"/>
  <c r="H374" i="91"/>
  <c r="H377" i="91"/>
  <c r="H379" i="91"/>
  <c r="H378" i="91"/>
  <c r="H383" i="91"/>
  <c r="H381" i="91"/>
  <c r="H380" i="91"/>
  <c r="H375" i="91"/>
  <c r="H376" i="91"/>
  <c r="H373" i="91"/>
  <c r="H382" i="91"/>
  <c r="H352" i="91"/>
  <c r="H356" i="91"/>
  <c r="H354" i="91"/>
  <c r="H355" i="91"/>
  <c r="H353" i="91"/>
  <c r="O492" i="62"/>
  <c r="R492" i="62"/>
  <c r="R496" i="62"/>
  <c r="O493" i="62"/>
  <c r="P490" i="62"/>
  <c r="H333" i="91"/>
  <c r="H332" i="91"/>
  <c r="H348" i="91"/>
  <c r="H330" i="91"/>
  <c r="H337" i="91"/>
  <c r="H346" i="91"/>
  <c r="H344" i="91"/>
  <c r="H340" i="91"/>
  <c r="H331" i="91"/>
  <c r="H335" i="91"/>
  <c r="H329" i="91"/>
  <c r="H328" i="91"/>
  <c r="H339" i="91"/>
  <c r="H351" i="91"/>
  <c r="H334" i="91"/>
  <c r="H342" i="91"/>
  <c r="H349" i="91"/>
  <c r="H347" i="91"/>
  <c r="H345" i="91"/>
  <c r="H350" i="91"/>
  <c r="H343" i="91"/>
  <c r="H341" i="91"/>
  <c r="H338" i="91"/>
  <c r="H336" i="91"/>
  <c r="H327" i="91"/>
  <c r="AV5" i="71"/>
  <c r="AW6" i="71"/>
  <c r="AV5" i="30"/>
  <c r="AW6" i="30"/>
  <c r="L501" i="62" l="1"/>
  <c r="K506" i="62"/>
  <c r="K505" i="62"/>
  <c r="L505" i="62"/>
  <c r="K501" i="62"/>
  <c r="O491" i="62"/>
  <c r="P491" i="62"/>
  <c r="N494" i="62"/>
  <c r="N495" i="62"/>
  <c r="N496" i="62"/>
  <c r="M497" i="62"/>
  <c r="O494" i="62"/>
  <c r="O496" i="62"/>
  <c r="P489" i="62"/>
  <c r="M498" i="62"/>
  <c r="Q489" i="62"/>
  <c r="O495" i="62"/>
  <c r="P488" i="62"/>
  <c r="N493" i="62"/>
  <c r="L498" i="62"/>
  <c r="L497" i="62"/>
  <c r="O490" i="62"/>
  <c r="N436" i="62"/>
  <c r="N438" i="62"/>
  <c r="N440" i="62"/>
  <c r="N437" i="62"/>
  <c r="N441" i="62"/>
  <c r="N435" i="62"/>
  <c r="O431" i="62"/>
  <c r="M440" i="62"/>
  <c r="O437" i="62"/>
  <c r="N439" i="62"/>
  <c r="O436" i="62"/>
  <c r="O433" i="62"/>
  <c r="O435" i="62"/>
  <c r="P431" i="62"/>
  <c r="P428" i="62"/>
  <c r="Q427" i="62"/>
  <c r="P429" i="62"/>
  <c r="O434" i="62"/>
  <c r="Q428" i="62"/>
  <c r="Q429" i="62"/>
  <c r="M441" i="62"/>
  <c r="O432" i="62"/>
  <c r="P430" i="62"/>
  <c r="Q430" i="62"/>
  <c r="R424" i="62"/>
  <c r="R426" i="62"/>
  <c r="R427" i="62"/>
  <c r="R425" i="62"/>
  <c r="R423" i="62"/>
  <c r="Z119" i="91"/>
  <c r="R524" i="62" s="1"/>
  <c r="Y119" i="91"/>
  <c r="Q524" i="62" s="1"/>
  <c r="X119" i="91"/>
  <c r="P524" i="62" s="1"/>
  <c r="S119" i="91"/>
  <c r="W119" i="91"/>
  <c r="V119" i="91"/>
  <c r="U119" i="91"/>
  <c r="T119" i="91"/>
  <c r="Z126" i="91"/>
  <c r="R531" i="62" s="1"/>
  <c r="Y126" i="91"/>
  <c r="Q531" i="62" s="1"/>
  <c r="X126" i="91"/>
  <c r="P531" i="62" s="1"/>
  <c r="W126" i="91"/>
  <c r="O531" i="62" s="1"/>
  <c r="V126" i="91"/>
  <c r="N531" i="62" s="1"/>
  <c r="U126" i="91"/>
  <c r="M531" i="62" s="1"/>
  <c r="T126" i="91"/>
  <c r="S126" i="91"/>
  <c r="Z124" i="91"/>
  <c r="R529" i="62" s="1"/>
  <c r="Y124" i="91"/>
  <c r="Q529" i="62" s="1"/>
  <c r="X124" i="91"/>
  <c r="P529" i="62" s="1"/>
  <c r="S124" i="91"/>
  <c r="K529" i="62" s="1"/>
  <c r="W124" i="91"/>
  <c r="O529" i="62" s="1"/>
  <c r="U124" i="91"/>
  <c r="M529" i="62" s="1"/>
  <c r="V124" i="91"/>
  <c r="N529" i="62" s="1"/>
  <c r="T124" i="91"/>
  <c r="L529" i="62" s="1"/>
  <c r="Z112" i="91"/>
  <c r="R517" i="62" s="1"/>
  <c r="Y112" i="91"/>
  <c r="X112" i="91"/>
  <c r="U112" i="91"/>
  <c r="W112" i="91"/>
  <c r="V112" i="91"/>
  <c r="S112" i="91"/>
  <c r="T112" i="91"/>
  <c r="Z127" i="91"/>
  <c r="R532" i="62" s="1"/>
  <c r="Y127" i="91"/>
  <c r="Q532" i="62" s="1"/>
  <c r="S127" i="91"/>
  <c r="X127" i="91"/>
  <c r="P532" i="62" s="1"/>
  <c r="W127" i="91"/>
  <c r="O532" i="62" s="1"/>
  <c r="U127" i="91"/>
  <c r="M532" i="62" s="1"/>
  <c r="V127" i="91"/>
  <c r="N532" i="62" s="1"/>
  <c r="T127" i="91"/>
  <c r="Z125" i="91"/>
  <c r="R530" i="62" s="1"/>
  <c r="U125" i="91"/>
  <c r="M530" i="62" s="1"/>
  <c r="Y125" i="91"/>
  <c r="Q530" i="62" s="1"/>
  <c r="X125" i="91"/>
  <c r="P530" i="62" s="1"/>
  <c r="W125" i="91"/>
  <c r="O530" i="62" s="1"/>
  <c r="S125" i="91"/>
  <c r="V125" i="91"/>
  <c r="N530" i="62" s="1"/>
  <c r="T125" i="91"/>
  <c r="Z122" i="91"/>
  <c r="R527" i="62" s="1"/>
  <c r="Y122" i="91"/>
  <c r="Q527" i="62" s="1"/>
  <c r="X122" i="91"/>
  <c r="P527" i="62" s="1"/>
  <c r="U122" i="91"/>
  <c r="W122" i="91"/>
  <c r="O527" i="62" s="1"/>
  <c r="S122" i="91"/>
  <c r="V122" i="91"/>
  <c r="N527" i="62" s="1"/>
  <c r="T122" i="91"/>
  <c r="Z114" i="91"/>
  <c r="R519" i="62" s="1"/>
  <c r="U114" i="91"/>
  <c r="Y114" i="91"/>
  <c r="Q519" i="62" s="1"/>
  <c r="T114" i="91"/>
  <c r="X114" i="91"/>
  <c r="W114" i="91"/>
  <c r="S114" i="91"/>
  <c r="V114" i="91"/>
  <c r="Z130" i="91"/>
  <c r="R535" i="62" s="1"/>
  <c r="Y130" i="91"/>
  <c r="Q535" i="62" s="1"/>
  <c r="X130" i="91"/>
  <c r="P535" i="62" s="1"/>
  <c r="W130" i="91"/>
  <c r="O535" i="62" s="1"/>
  <c r="V130" i="91"/>
  <c r="N535" i="62" s="1"/>
  <c r="U130" i="91"/>
  <c r="M535" i="62" s="1"/>
  <c r="T130" i="91"/>
  <c r="L535" i="62" s="1"/>
  <c r="S130" i="91"/>
  <c r="Z115" i="91"/>
  <c r="R520" i="62" s="1"/>
  <c r="Y115" i="91"/>
  <c r="Q520" i="62" s="1"/>
  <c r="X115" i="91"/>
  <c r="T115" i="91"/>
  <c r="S115" i="91"/>
  <c r="W115" i="91"/>
  <c r="U115" i="91"/>
  <c r="V115" i="91"/>
  <c r="Z117" i="91"/>
  <c r="R522" i="62" s="1"/>
  <c r="Y117" i="91"/>
  <c r="Q522" i="62" s="1"/>
  <c r="X117" i="91"/>
  <c r="P522" i="62" s="1"/>
  <c r="S117" i="91"/>
  <c r="W117" i="91"/>
  <c r="T117" i="91"/>
  <c r="V117" i="91"/>
  <c r="U117" i="91"/>
  <c r="Z121" i="91"/>
  <c r="R526" i="62" s="1"/>
  <c r="Y121" i="91"/>
  <c r="Q526" i="62" s="1"/>
  <c r="X121" i="91"/>
  <c r="P526" i="62" s="1"/>
  <c r="S121" i="91"/>
  <c r="W121" i="91"/>
  <c r="O526" i="62" s="1"/>
  <c r="V121" i="91"/>
  <c r="N526" i="62" s="1"/>
  <c r="U121" i="91"/>
  <c r="T121" i="91"/>
  <c r="Z111" i="91"/>
  <c r="Y111" i="91"/>
  <c r="U111" i="91"/>
  <c r="X111" i="91"/>
  <c r="S111" i="91"/>
  <c r="W111" i="91"/>
  <c r="T111" i="91"/>
  <c r="V111" i="91"/>
  <c r="Z133" i="91"/>
  <c r="R538" i="62" s="1"/>
  <c r="Y133" i="91"/>
  <c r="Q538" i="62" s="1"/>
  <c r="X133" i="91"/>
  <c r="P538" i="62" s="1"/>
  <c r="W133" i="91"/>
  <c r="O538" i="62" s="1"/>
  <c r="V133" i="91"/>
  <c r="N538" i="62" s="1"/>
  <c r="U133" i="91"/>
  <c r="M538" i="62" s="1"/>
  <c r="S133" i="91"/>
  <c r="K538" i="62" s="1"/>
  <c r="T133" i="91"/>
  <c r="L538" i="62" s="1"/>
  <c r="Z113" i="91"/>
  <c r="R518" i="62" s="1"/>
  <c r="Y113" i="91"/>
  <c r="U113" i="91"/>
  <c r="T113" i="91"/>
  <c r="X113" i="91"/>
  <c r="S113" i="91"/>
  <c r="W113" i="91"/>
  <c r="V113" i="91"/>
  <c r="Z110" i="91"/>
  <c r="Y110" i="91"/>
  <c r="T110" i="91"/>
  <c r="X110" i="91"/>
  <c r="W110" i="91"/>
  <c r="V110" i="91"/>
  <c r="U110" i="91"/>
  <c r="S110" i="91"/>
  <c r="Z123" i="91"/>
  <c r="R528" i="62" s="1"/>
  <c r="U123" i="91"/>
  <c r="M528" i="62" s="1"/>
  <c r="Y123" i="91"/>
  <c r="Q528" i="62" s="1"/>
  <c r="S123" i="91"/>
  <c r="K528" i="62" s="1"/>
  <c r="X123" i="91"/>
  <c r="P528" i="62" s="1"/>
  <c r="W123" i="91"/>
  <c r="O528" i="62" s="1"/>
  <c r="T123" i="91"/>
  <c r="L528" i="62" s="1"/>
  <c r="V123" i="91"/>
  <c r="N528" i="62" s="1"/>
  <c r="Z128" i="91"/>
  <c r="R533" i="62" s="1"/>
  <c r="Y128" i="91"/>
  <c r="Q533" i="62" s="1"/>
  <c r="U128" i="91"/>
  <c r="M533" i="62" s="1"/>
  <c r="X128" i="91"/>
  <c r="P533" i="62" s="1"/>
  <c r="W128" i="91"/>
  <c r="O533" i="62" s="1"/>
  <c r="S128" i="91"/>
  <c r="V128" i="91"/>
  <c r="N533" i="62" s="1"/>
  <c r="T128" i="91"/>
  <c r="Z109" i="91"/>
  <c r="U109" i="91"/>
  <c r="Y109" i="91"/>
  <c r="X109" i="91"/>
  <c r="W109" i="91"/>
  <c r="V109" i="91"/>
  <c r="S109" i="91"/>
  <c r="T109" i="91"/>
  <c r="Z120" i="91"/>
  <c r="R525" i="62" s="1"/>
  <c r="U120" i="91"/>
  <c r="Y120" i="91"/>
  <c r="Q525" i="62" s="1"/>
  <c r="S120" i="91"/>
  <c r="X120" i="91"/>
  <c r="P525" i="62" s="1"/>
  <c r="W120" i="91"/>
  <c r="V120" i="91"/>
  <c r="T120" i="91"/>
  <c r="Z131" i="91"/>
  <c r="R536" i="62" s="1"/>
  <c r="Y131" i="91"/>
  <c r="Q536" i="62" s="1"/>
  <c r="U131" i="91"/>
  <c r="M536" i="62" s="1"/>
  <c r="X131" i="91"/>
  <c r="P536" i="62" s="1"/>
  <c r="W131" i="91"/>
  <c r="O536" i="62" s="1"/>
  <c r="V131" i="91"/>
  <c r="N536" i="62" s="1"/>
  <c r="T131" i="91"/>
  <c r="L536" i="62" s="1"/>
  <c r="S131" i="91"/>
  <c r="K536" i="62" s="1"/>
  <c r="Z132" i="91"/>
  <c r="R537" i="62" s="1"/>
  <c r="Y132" i="91"/>
  <c r="Q537" i="62" s="1"/>
  <c r="X132" i="91"/>
  <c r="P537" i="62" s="1"/>
  <c r="U132" i="91"/>
  <c r="M537" i="62" s="1"/>
  <c r="S132" i="91"/>
  <c r="K537" i="62" s="1"/>
  <c r="W132" i="91"/>
  <c r="O537" i="62" s="1"/>
  <c r="V132" i="91"/>
  <c r="N537" i="62" s="1"/>
  <c r="T132" i="91"/>
  <c r="L537" i="62" s="1"/>
  <c r="Z129" i="91"/>
  <c r="R534" i="62" s="1"/>
  <c r="U129" i="91"/>
  <c r="M534" i="62" s="1"/>
  <c r="Y129" i="91"/>
  <c r="Q534" i="62" s="1"/>
  <c r="X129" i="91"/>
  <c r="P534" i="62" s="1"/>
  <c r="W129" i="91"/>
  <c r="O534" i="62" s="1"/>
  <c r="V129" i="91"/>
  <c r="N534" i="62" s="1"/>
  <c r="T129" i="91"/>
  <c r="S129" i="91"/>
  <c r="Z118" i="91"/>
  <c r="R523" i="62" s="1"/>
  <c r="Y118" i="91"/>
  <c r="Q523" i="62" s="1"/>
  <c r="U118" i="91"/>
  <c r="X118" i="91"/>
  <c r="P523" i="62" s="1"/>
  <c r="W118" i="91"/>
  <c r="V118" i="91"/>
  <c r="T118" i="91"/>
  <c r="S118" i="91"/>
  <c r="Z116" i="91"/>
  <c r="R521" i="62" s="1"/>
  <c r="T116" i="91"/>
  <c r="Y116" i="91"/>
  <c r="Q521" i="62" s="1"/>
  <c r="X116" i="91"/>
  <c r="P521" i="62" s="1"/>
  <c r="U116" i="91"/>
  <c r="W116" i="91"/>
  <c r="V116" i="91"/>
  <c r="S116" i="91"/>
  <c r="Z86" i="91"/>
  <c r="Y86" i="91"/>
  <c r="U86" i="91"/>
  <c r="X86" i="91"/>
  <c r="W86" i="91"/>
  <c r="V86" i="91"/>
  <c r="T86" i="91"/>
  <c r="S86" i="91"/>
  <c r="Z98" i="91"/>
  <c r="R474" i="62" s="1"/>
  <c r="Y98" i="91"/>
  <c r="Q474" i="62" s="1"/>
  <c r="X98" i="91"/>
  <c r="P474" i="62" s="1"/>
  <c r="W98" i="91"/>
  <c r="O474" i="62" s="1"/>
  <c r="V98" i="91"/>
  <c r="U98" i="91"/>
  <c r="T98" i="91"/>
  <c r="S98" i="91"/>
  <c r="Z97" i="91"/>
  <c r="R473" i="62" s="1"/>
  <c r="Y97" i="91"/>
  <c r="Q473" i="62" s="1"/>
  <c r="U97" i="91"/>
  <c r="X97" i="91"/>
  <c r="P473" i="62" s="1"/>
  <c r="W97" i="91"/>
  <c r="O473" i="62" s="1"/>
  <c r="V97" i="91"/>
  <c r="T97" i="91"/>
  <c r="S97" i="91"/>
  <c r="Z90" i="91"/>
  <c r="R466" i="62" s="1"/>
  <c r="Y90" i="91"/>
  <c r="Q466" i="62" s="1"/>
  <c r="X90" i="91"/>
  <c r="P466" i="62" s="1"/>
  <c r="U90" i="91"/>
  <c r="W90" i="91"/>
  <c r="V90" i="91"/>
  <c r="T90" i="91"/>
  <c r="S90" i="91"/>
  <c r="Z103" i="91"/>
  <c r="R479" i="62" s="1"/>
  <c r="Y103" i="91"/>
  <c r="Q479" i="62" s="1"/>
  <c r="X103" i="91"/>
  <c r="P479" i="62" s="1"/>
  <c r="U103" i="91"/>
  <c r="M479" i="62" s="1"/>
  <c r="W103" i="91"/>
  <c r="O479" i="62" s="1"/>
  <c r="V103" i="91"/>
  <c r="N479" i="62" s="1"/>
  <c r="T103" i="91"/>
  <c r="L479" i="62" s="1"/>
  <c r="S103" i="91"/>
  <c r="K479" i="62" s="1"/>
  <c r="Z101" i="91"/>
  <c r="R477" i="62" s="1"/>
  <c r="Y101" i="91"/>
  <c r="Q477" i="62" s="1"/>
  <c r="X101" i="91"/>
  <c r="P477" i="62" s="1"/>
  <c r="W101" i="91"/>
  <c r="O477" i="62" s="1"/>
  <c r="V101" i="91"/>
  <c r="N477" i="62" s="1"/>
  <c r="U101" i="91"/>
  <c r="M477" i="62" s="1"/>
  <c r="T101" i="91"/>
  <c r="L477" i="62" s="1"/>
  <c r="S101" i="91"/>
  <c r="K477" i="62" s="1"/>
  <c r="Z102" i="91"/>
  <c r="R478" i="62" s="1"/>
  <c r="Y102" i="91"/>
  <c r="Q478" i="62" s="1"/>
  <c r="U102" i="91"/>
  <c r="M478" i="62" s="1"/>
  <c r="X102" i="91"/>
  <c r="P478" i="62" s="1"/>
  <c r="W102" i="91"/>
  <c r="O478" i="62" s="1"/>
  <c r="V102" i="91"/>
  <c r="N478" i="62" s="1"/>
  <c r="T102" i="91"/>
  <c r="L478" i="62" s="1"/>
  <c r="S102" i="91"/>
  <c r="K478" i="62" s="1"/>
  <c r="Z83" i="91"/>
  <c r="Y83" i="91"/>
  <c r="X83" i="91"/>
  <c r="W83" i="91"/>
  <c r="U83" i="91"/>
  <c r="V83" i="91"/>
  <c r="T83" i="91"/>
  <c r="S83" i="91"/>
  <c r="Z82" i="91"/>
  <c r="Y82" i="91"/>
  <c r="X82" i="91"/>
  <c r="W82" i="91"/>
  <c r="V82" i="91"/>
  <c r="U82" i="91"/>
  <c r="T82" i="91"/>
  <c r="S82" i="91"/>
  <c r="Z79" i="91"/>
  <c r="U79" i="91"/>
  <c r="Y79" i="91"/>
  <c r="X79" i="91"/>
  <c r="W79" i="91"/>
  <c r="V79" i="91"/>
  <c r="T79" i="91"/>
  <c r="S79" i="91"/>
  <c r="Z92" i="91"/>
  <c r="R468" i="62" s="1"/>
  <c r="Y92" i="91"/>
  <c r="Q468" i="62" s="1"/>
  <c r="X92" i="91"/>
  <c r="P468" i="62" s="1"/>
  <c r="W92" i="91"/>
  <c r="U92" i="91"/>
  <c r="V92" i="91"/>
  <c r="T92" i="91"/>
  <c r="S92" i="91"/>
  <c r="Z104" i="91"/>
  <c r="R480" i="62" s="1"/>
  <c r="Y104" i="91"/>
  <c r="Q480" i="62" s="1"/>
  <c r="X104" i="91"/>
  <c r="P480" i="62" s="1"/>
  <c r="W104" i="91"/>
  <c r="O480" i="62" s="1"/>
  <c r="V104" i="91"/>
  <c r="N480" i="62" s="1"/>
  <c r="U104" i="91"/>
  <c r="M480" i="62" s="1"/>
  <c r="T104" i="91"/>
  <c r="L480" i="62" s="1"/>
  <c r="S104" i="91"/>
  <c r="K480" i="62" s="1"/>
  <c r="Z91" i="91"/>
  <c r="R467" i="62" s="1"/>
  <c r="U91" i="91"/>
  <c r="Y91" i="91"/>
  <c r="Q467" i="62" s="1"/>
  <c r="X91" i="91"/>
  <c r="P467" i="62" s="1"/>
  <c r="W91" i="91"/>
  <c r="V91" i="91"/>
  <c r="T91" i="91"/>
  <c r="S91" i="91"/>
  <c r="Z100" i="91"/>
  <c r="R476" i="62" s="1"/>
  <c r="Y100" i="91"/>
  <c r="Q476" i="62" s="1"/>
  <c r="X100" i="91"/>
  <c r="P476" i="62" s="1"/>
  <c r="W100" i="91"/>
  <c r="O476" i="62" s="1"/>
  <c r="U100" i="91"/>
  <c r="M476" i="62" s="1"/>
  <c r="V100" i="91"/>
  <c r="N476" i="62" s="1"/>
  <c r="T100" i="91"/>
  <c r="L476" i="62" s="1"/>
  <c r="S100" i="91"/>
  <c r="K476" i="62" s="1"/>
  <c r="Z75" i="91"/>
  <c r="Y75" i="91"/>
  <c r="U75" i="91"/>
  <c r="X75" i="91"/>
  <c r="W75" i="91"/>
  <c r="V75" i="91"/>
  <c r="T75" i="91"/>
  <c r="S75" i="91"/>
  <c r="Z89" i="91"/>
  <c r="R465" i="62" s="1"/>
  <c r="Y89" i="91"/>
  <c r="Q465" i="62" s="1"/>
  <c r="X89" i="91"/>
  <c r="W89" i="91"/>
  <c r="U89" i="91"/>
  <c r="V89" i="91"/>
  <c r="T89" i="91"/>
  <c r="S89" i="91"/>
  <c r="Z99" i="91"/>
  <c r="R475" i="62" s="1"/>
  <c r="Y99" i="91"/>
  <c r="Q475" i="62" s="1"/>
  <c r="U99" i="91"/>
  <c r="X99" i="91"/>
  <c r="P475" i="62" s="1"/>
  <c r="W99" i="91"/>
  <c r="O475" i="62" s="1"/>
  <c r="V99" i="91"/>
  <c r="T99" i="91"/>
  <c r="S99" i="91"/>
  <c r="Z85" i="91"/>
  <c r="Y85" i="91"/>
  <c r="X85" i="91"/>
  <c r="W85" i="91"/>
  <c r="V85" i="91"/>
  <c r="U85" i="91"/>
  <c r="T85" i="91"/>
  <c r="S85" i="91"/>
  <c r="Z80" i="91"/>
  <c r="Y80" i="91"/>
  <c r="X80" i="91"/>
  <c r="W80" i="91"/>
  <c r="V80" i="91"/>
  <c r="U80" i="91"/>
  <c r="T80" i="91"/>
  <c r="S80" i="91"/>
  <c r="Z84" i="91"/>
  <c r="Y84" i="91"/>
  <c r="U84" i="91"/>
  <c r="X84" i="91"/>
  <c r="W84" i="91"/>
  <c r="V84" i="91"/>
  <c r="T84" i="91"/>
  <c r="S84" i="91"/>
  <c r="Z87" i="91"/>
  <c r="R463" i="62" s="1"/>
  <c r="U87" i="91"/>
  <c r="Y87" i="91"/>
  <c r="X87" i="91"/>
  <c r="W87" i="91"/>
  <c r="V87" i="91"/>
  <c r="T87" i="91"/>
  <c r="S87" i="91"/>
  <c r="Z88" i="91"/>
  <c r="R464" i="62" s="1"/>
  <c r="U88" i="91"/>
  <c r="Y88" i="91"/>
  <c r="X88" i="91"/>
  <c r="W88" i="91"/>
  <c r="V88" i="91"/>
  <c r="T88" i="91"/>
  <c r="S88" i="91"/>
  <c r="Z94" i="91"/>
  <c r="R470" i="62" s="1"/>
  <c r="Y94" i="91"/>
  <c r="Q470" i="62" s="1"/>
  <c r="U94" i="91"/>
  <c r="X94" i="91"/>
  <c r="P470" i="62" s="1"/>
  <c r="W94" i="91"/>
  <c r="V94" i="91"/>
  <c r="T94" i="91"/>
  <c r="S94" i="91"/>
  <c r="Z78" i="91"/>
  <c r="Y78" i="91"/>
  <c r="U78" i="91"/>
  <c r="X78" i="91"/>
  <c r="W78" i="91"/>
  <c r="V78" i="91"/>
  <c r="T78" i="91"/>
  <c r="S78" i="91"/>
  <c r="Z81" i="91"/>
  <c r="Y81" i="91"/>
  <c r="U81" i="91"/>
  <c r="X81" i="91"/>
  <c r="W81" i="91"/>
  <c r="V81" i="91"/>
  <c r="T81" i="91"/>
  <c r="S81" i="91"/>
  <c r="Z93" i="91"/>
  <c r="R469" i="62" s="1"/>
  <c r="Y93" i="91"/>
  <c r="Q469" i="62" s="1"/>
  <c r="X93" i="91"/>
  <c r="P469" i="62" s="1"/>
  <c r="U93" i="91"/>
  <c r="W93" i="91"/>
  <c r="V93" i="91"/>
  <c r="T93" i="91"/>
  <c r="S93" i="91"/>
  <c r="Z77" i="91"/>
  <c r="U77" i="91"/>
  <c r="Y77" i="91"/>
  <c r="X77" i="91"/>
  <c r="W77" i="91"/>
  <c r="V77" i="91"/>
  <c r="T77" i="91"/>
  <c r="S77" i="91"/>
  <c r="Z95" i="91"/>
  <c r="R471" i="62" s="1"/>
  <c r="Y95" i="91"/>
  <c r="Q471" i="62" s="1"/>
  <c r="X95" i="91"/>
  <c r="P471" i="62" s="1"/>
  <c r="W95" i="91"/>
  <c r="V95" i="91"/>
  <c r="U95" i="91"/>
  <c r="T95" i="91"/>
  <c r="S95" i="91"/>
  <c r="Z96" i="91"/>
  <c r="R472" i="62" s="1"/>
  <c r="Y96" i="91"/>
  <c r="Q472" i="62" s="1"/>
  <c r="X96" i="91"/>
  <c r="P472" i="62" s="1"/>
  <c r="W96" i="91"/>
  <c r="O472" i="62" s="1"/>
  <c r="U96" i="91"/>
  <c r="V96" i="91"/>
  <c r="T96" i="91"/>
  <c r="S96" i="91"/>
  <c r="Z76" i="91"/>
  <c r="Y76" i="91"/>
  <c r="X76" i="91"/>
  <c r="W76" i="91"/>
  <c r="U76" i="91"/>
  <c r="V76" i="91"/>
  <c r="T76" i="91"/>
  <c r="S76" i="91"/>
  <c r="R134" i="91" a="1"/>
  <c r="R134" i="91" s="1"/>
  <c r="K134" i="91" a="1"/>
  <c r="K134" i="91" s="1"/>
  <c r="O134" i="91" a="1"/>
  <c r="O134" i="91" s="1"/>
  <c r="Q134" i="91" a="1"/>
  <c r="Q134" i="91" s="1"/>
  <c r="L134" i="91" a="1"/>
  <c r="L134" i="91" s="1"/>
  <c r="P134" i="91" a="1"/>
  <c r="P134" i="91" s="1"/>
  <c r="M134" i="91" a="1"/>
  <c r="M134" i="91" s="1"/>
  <c r="N134" i="91" a="1"/>
  <c r="N134" i="91" s="1"/>
  <c r="R135" i="91" a="1"/>
  <c r="R135" i="91" s="1"/>
  <c r="R511" i="62" s="1"/>
  <c r="P135" i="91" a="1"/>
  <c r="P135" i="91" s="1"/>
  <c r="P511" i="62" s="1"/>
  <c r="O135" i="91" a="1"/>
  <c r="O135" i="91" s="1"/>
  <c r="O511" i="62" s="1"/>
  <c r="K135" i="91" a="1"/>
  <c r="K135" i="91" s="1"/>
  <c r="Q135" i="91" a="1"/>
  <c r="Q135" i="91" s="1"/>
  <c r="Q511" i="62" s="1"/>
  <c r="L135" i="91" a="1"/>
  <c r="L135" i="91" s="1"/>
  <c r="L511" i="62" s="1"/>
  <c r="M135" i="91" a="1"/>
  <c r="M135" i="91" s="1"/>
  <c r="M511" i="62" s="1"/>
  <c r="N135" i="91" a="1"/>
  <c r="N135" i="91" s="1"/>
  <c r="N511" i="62" s="1"/>
  <c r="N106" i="91" a="1"/>
  <c r="N106" i="91" s="1"/>
  <c r="N448" i="62" s="1"/>
  <c r="M106" i="91" a="1"/>
  <c r="M106" i="91" s="1"/>
  <c r="M448" i="62" s="1"/>
  <c r="Q106" i="91" a="1"/>
  <c r="Q106" i="91" s="1"/>
  <c r="Q448" i="62" s="1"/>
  <c r="P106" i="91" a="1"/>
  <c r="P106" i="91" s="1"/>
  <c r="P448" i="62" s="1"/>
  <c r="K106" i="91" a="1"/>
  <c r="K106" i="91" s="1"/>
  <c r="O106" i="91" a="1"/>
  <c r="O106" i="91" s="1"/>
  <c r="O448" i="62" s="1"/>
  <c r="L106" i="91" a="1"/>
  <c r="L106" i="91" s="1"/>
  <c r="L448" i="62" s="1"/>
  <c r="R106" i="91" a="1"/>
  <c r="R106" i="91" s="1"/>
  <c r="R448" i="62" s="1"/>
  <c r="N105" i="91" a="1"/>
  <c r="N105" i="91" s="1"/>
  <c r="M105" i="91" a="1"/>
  <c r="M105" i="91" s="1"/>
  <c r="Q105" i="91" a="1"/>
  <c r="Q105" i="91" s="1"/>
  <c r="P105" i="91" a="1"/>
  <c r="P105" i="91" s="1"/>
  <c r="O105" i="91" a="1"/>
  <c r="O105" i="91" s="1"/>
  <c r="L105" i="91" a="1"/>
  <c r="L105" i="91" s="1"/>
  <c r="R105" i="91" a="1"/>
  <c r="R105" i="91" s="1"/>
  <c r="K105" i="91" a="1"/>
  <c r="K105" i="91" s="1"/>
  <c r="L491" i="62"/>
  <c r="L488" i="62"/>
  <c r="O487" i="62"/>
  <c r="Q486" i="62"/>
  <c r="M489" i="62"/>
  <c r="K490" i="62"/>
  <c r="M487" i="62"/>
  <c r="N486" i="62"/>
  <c r="L492" i="62"/>
  <c r="N489" i="62"/>
  <c r="K498" i="62"/>
  <c r="K491" i="62"/>
  <c r="K497" i="62"/>
  <c r="M494" i="62"/>
  <c r="K495" i="62"/>
  <c r="L487" i="62"/>
  <c r="R486" i="62"/>
  <c r="M492" i="62"/>
  <c r="L494" i="62"/>
  <c r="K488" i="62"/>
  <c r="L493" i="62"/>
  <c r="Q487" i="62"/>
  <c r="L486" i="62"/>
  <c r="K496" i="62"/>
  <c r="M491" i="62"/>
  <c r="L489" i="62"/>
  <c r="O488" i="62"/>
  <c r="N490" i="62"/>
  <c r="R487" i="62"/>
  <c r="K486" i="62"/>
  <c r="L496" i="62"/>
  <c r="L490" i="62"/>
  <c r="K494" i="62"/>
  <c r="K493" i="62"/>
  <c r="N487" i="62"/>
  <c r="O486" i="62"/>
  <c r="M496" i="62"/>
  <c r="K492" i="62"/>
  <c r="N491" i="62"/>
  <c r="K489" i="62"/>
  <c r="L495" i="62"/>
  <c r="N488" i="62"/>
  <c r="M490" i="62"/>
  <c r="M493" i="62"/>
  <c r="K487" i="62"/>
  <c r="P486" i="62"/>
  <c r="O489" i="62"/>
  <c r="M495" i="62"/>
  <c r="M488" i="62"/>
  <c r="P487" i="62"/>
  <c r="M486" i="62"/>
  <c r="K485" i="62"/>
  <c r="Q485" i="62"/>
  <c r="L485" i="62"/>
  <c r="M485" i="62"/>
  <c r="N485" i="62"/>
  <c r="R485" i="62"/>
  <c r="P485" i="62"/>
  <c r="O485" i="62"/>
  <c r="L428" i="62"/>
  <c r="K432" i="62"/>
  <c r="O425" i="62"/>
  <c r="L430" i="62"/>
  <c r="Q423" i="62"/>
  <c r="R462" i="62"/>
  <c r="K431" i="62"/>
  <c r="M433" i="62"/>
  <c r="L432" i="62"/>
  <c r="P424" i="62"/>
  <c r="L424" i="62"/>
  <c r="K441" i="62"/>
  <c r="K429" i="62"/>
  <c r="O418" i="62"/>
  <c r="L425" i="62"/>
  <c r="N430" i="62"/>
  <c r="K434" i="62"/>
  <c r="P427" i="62"/>
  <c r="O420" i="62"/>
  <c r="L438" i="62"/>
  <c r="R422" i="62"/>
  <c r="K423" i="62"/>
  <c r="M426" i="62"/>
  <c r="L433" i="62"/>
  <c r="R418" i="62"/>
  <c r="O430" i="62"/>
  <c r="M438" i="62"/>
  <c r="K437" i="62"/>
  <c r="N432" i="62"/>
  <c r="K424" i="62"/>
  <c r="Q418" i="62"/>
  <c r="M419" i="62"/>
  <c r="M425" i="62"/>
  <c r="N421" i="62"/>
  <c r="N434" i="62"/>
  <c r="O427" i="62"/>
  <c r="L420" i="62"/>
  <c r="Q422" i="62"/>
  <c r="K426" i="62"/>
  <c r="M424" i="62"/>
  <c r="R419" i="62"/>
  <c r="P420" i="62"/>
  <c r="N426" i="62"/>
  <c r="M431" i="62"/>
  <c r="K433" i="62"/>
  <c r="L440" i="62"/>
  <c r="M435" i="62"/>
  <c r="L439" i="62"/>
  <c r="M432" i="62"/>
  <c r="O424" i="62"/>
  <c r="O429" i="62"/>
  <c r="L418" i="62"/>
  <c r="K419" i="62"/>
  <c r="K425" i="62"/>
  <c r="K421" i="62"/>
  <c r="N427" i="62"/>
  <c r="L427" i="62"/>
  <c r="M420" i="62"/>
  <c r="K438" i="62"/>
  <c r="L422" i="62"/>
  <c r="L423" i="62"/>
  <c r="N431" i="62"/>
  <c r="L437" i="62"/>
  <c r="N429" i="62"/>
  <c r="M421" i="62"/>
  <c r="M436" i="62"/>
  <c r="O422" i="62"/>
  <c r="P426" i="62"/>
  <c r="M428" i="62"/>
  <c r="L431" i="62"/>
  <c r="N433" i="62"/>
  <c r="K440" i="62"/>
  <c r="K418" i="62"/>
  <c r="L419" i="62"/>
  <c r="P425" i="62"/>
  <c r="P421" i="62"/>
  <c r="K430" i="62"/>
  <c r="L434" i="62"/>
  <c r="K436" i="62"/>
  <c r="K420" i="62"/>
  <c r="M422" i="62"/>
  <c r="O423" i="62"/>
  <c r="O426" i="62"/>
  <c r="O428" i="62"/>
  <c r="L435" i="62"/>
  <c r="K439" i="62"/>
  <c r="Q424" i="62"/>
  <c r="L441" i="62"/>
  <c r="M429" i="62"/>
  <c r="N418" i="62"/>
  <c r="O419" i="62"/>
  <c r="Q419" i="62"/>
  <c r="R421" i="62"/>
  <c r="M430" i="62"/>
  <c r="N420" i="62"/>
  <c r="P422" i="62"/>
  <c r="L426" i="62"/>
  <c r="K428" i="62"/>
  <c r="M437" i="62"/>
  <c r="N424" i="62"/>
  <c r="L429" i="62"/>
  <c r="M418" i="62"/>
  <c r="N419" i="62"/>
  <c r="Q425" i="62"/>
  <c r="O421" i="62"/>
  <c r="L436" i="62"/>
  <c r="M427" i="62"/>
  <c r="Q420" i="62"/>
  <c r="N422" i="62"/>
  <c r="P423" i="62"/>
  <c r="Q426" i="62"/>
  <c r="N428" i="62"/>
  <c r="K435" i="62"/>
  <c r="M439" i="62"/>
  <c r="P418" i="62"/>
  <c r="P419" i="62"/>
  <c r="N425" i="62"/>
  <c r="L421" i="62"/>
  <c r="Q421" i="62"/>
  <c r="M434" i="62"/>
  <c r="K427" i="62"/>
  <c r="R420" i="62"/>
  <c r="K422" i="62"/>
  <c r="M423" i="62"/>
  <c r="N423" i="62"/>
  <c r="N417" i="62"/>
  <c r="M417" i="62"/>
  <c r="Q417" i="62"/>
  <c r="P417" i="62"/>
  <c r="K417" i="62"/>
  <c r="O417" i="62"/>
  <c r="L417" i="62"/>
  <c r="R417" i="62"/>
  <c r="AW5" i="71"/>
  <c r="AX6" i="71"/>
  <c r="AX6" i="30"/>
  <c r="AW5" i="30"/>
  <c r="K534" i="62" l="1"/>
  <c r="L533" i="62"/>
  <c r="K535" i="62"/>
  <c r="L530" i="62"/>
  <c r="L532" i="62"/>
  <c r="K531" i="62"/>
  <c r="L534" i="62"/>
  <c r="L531" i="62"/>
  <c r="K533" i="62"/>
  <c r="K530" i="62"/>
  <c r="K532" i="62"/>
  <c r="P465" i="62"/>
  <c r="L521" i="62"/>
  <c r="M525" i="62"/>
  <c r="M514" i="62"/>
  <c r="Q518" i="62"/>
  <c r="Q516" i="62"/>
  <c r="M519" i="62"/>
  <c r="Q517" i="62"/>
  <c r="R514" i="62"/>
  <c r="R515" i="62"/>
  <c r="R516" i="62"/>
  <c r="K523" i="62"/>
  <c r="L514" i="62"/>
  <c r="K515" i="62"/>
  <c r="N518" i="62"/>
  <c r="L526" i="62"/>
  <c r="M522" i="62"/>
  <c r="N519" i="62"/>
  <c r="L527" i="62"/>
  <c r="L517" i="62"/>
  <c r="N521" i="62"/>
  <c r="L523" i="62"/>
  <c r="N525" i="62"/>
  <c r="L516" i="62"/>
  <c r="M526" i="62"/>
  <c r="N522" i="62"/>
  <c r="M520" i="62"/>
  <c r="K519" i="62"/>
  <c r="M524" i="62"/>
  <c r="O521" i="62"/>
  <c r="N523" i="62"/>
  <c r="O525" i="62"/>
  <c r="N514" i="62"/>
  <c r="N515" i="62"/>
  <c r="L522" i="62"/>
  <c r="O520" i="62"/>
  <c r="O519" i="62"/>
  <c r="K527" i="62"/>
  <c r="N517" i="62"/>
  <c r="N524" i="62"/>
  <c r="M521" i="62"/>
  <c r="O523" i="62"/>
  <c r="O514" i="62"/>
  <c r="O515" i="62"/>
  <c r="P518" i="62"/>
  <c r="K516" i="62"/>
  <c r="O522" i="62"/>
  <c r="K520" i="62"/>
  <c r="P519" i="62"/>
  <c r="O517" i="62"/>
  <c r="O524" i="62"/>
  <c r="P514" i="62"/>
  <c r="P515" i="62"/>
  <c r="L518" i="62"/>
  <c r="P516" i="62"/>
  <c r="K526" i="62"/>
  <c r="L520" i="62"/>
  <c r="L519" i="62"/>
  <c r="M527" i="62"/>
  <c r="K524" i="62"/>
  <c r="M523" i="62"/>
  <c r="Q514" i="62"/>
  <c r="L515" i="62"/>
  <c r="M518" i="62"/>
  <c r="M516" i="62"/>
  <c r="P520" i="62"/>
  <c r="P517" i="62"/>
  <c r="K514" i="62"/>
  <c r="Z135" i="91" a="1"/>
  <c r="Z135" i="91" s="1"/>
  <c r="R540" i="62" s="1"/>
  <c r="R461" i="62"/>
  <c r="R458" i="62"/>
  <c r="R459" i="62"/>
  <c r="R457" i="62"/>
  <c r="Q461" i="62"/>
  <c r="Q462" i="62"/>
  <c r="R460" i="62"/>
  <c r="N475" i="62"/>
  <c r="N473" i="62"/>
  <c r="M474" i="62"/>
  <c r="N471" i="62"/>
  <c r="O469" i="62"/>
  <c r="O470" i="62"/>
  <c r="O467" i="62"/>
  <c r="O466" i="62"/>
  <c r="N474" i="62"/>
  <c r="N472" i="62"/>
  <c r="N470" i="62"/>
  <c r="O465" i="62"/>
  <c r="O468" i="62"/>
  <c r="P462" i="62"/>
  <c r="N469" i="62"/>
  <c r="O471" i="62"/>
  <c r="P464" i="62"/>
  <c r="P463" i="62"/>
  <c r="Q464" i="62"/>
  <c r="Q463" i="62"/>
  <c r="M475" i="62"/>
  <c r="K525" i="62"/>
  <c r="Y134" i="91" a="1"/>
  <c r="Y134" i="91" s="1"/>
  <c r="Q515" i="62"/>
  <c r="M517" i="62"/>
  <c r="K522" i="62"/>
  <c r="Z134" i="91" a="1"/>
  <c r="Z134" i="91" s="1"/>
  <c r="R539" i="62" s="1"/>
  <c r="K517" i="62"/>
  <c r="AB129" i="91"/>
  <c r="AB130" i="91"/>
  <c r="AB126" i="91"/>
  <c r="AB131" i="91"/>
  <c r="AB133" i="91"/>
  <c r="AB128" i="91"/>
  <c r="AB125" i="91"/>
  <c r="AB132" i="91"/>
  <c r="AB127" i="91"/>
  <c r="AB123" i="91"/>
  <c r="AB124" i="91"/>
  <c r="AB100" i="91"/>
  <c r="AB104" i="91"/>
  <c r="AB102" i="91"/>
  <c r="AB101" i="91"/>
  <c r="AB103" i="91"/>
  <c r="Y135" i="91" a="1"/>
  <c r="Y135" i="91" s="1"/>
  <c r="Q540" i="62" s="1"/>
  <c r="X135" i="91" a="1"/>
  <c r="X135" i="91" s="1"/>
  <c r="P540" i="62" s="1"/>
  <c r="M515" i="62"/>
  <c r="X134" i="91" a="1"/>
  <c r="X134" i="91" s="1"/>
  <c r="P539" i="62" s="1"/>
  <c r="K518" i="62"/>
  <c r="O516" i="62"/>
  <c r="AB116" i="91"/>
  <c r="AB120" i="91"/>
  <c r="AB115" i="91"/>
  <c r="AB119" i="91"/>
  <c r="W135" i="91" a="1"/>
  <c r="W135" i="91" s="1"/>
  <c r="O540" i="62" s="1"/>
  <c r="W134" i="91" a="1"/>
  <c r="W134" i="91" s="1"/>
  <c r="AB112" i="91"/>
  <c r="AB117" i="91"/>
  <c r="O518" i="62"/>
  <c r="V135" i="91" a="1"/>
  <c r="V135" i="91" s="1"/>
  <c r="N540" i="62" s="1"/>
  <c r="AB109" i="91"/>
  <c r="AB114" i="91"/>
  <c r="AB113" i="91"/>
  <c r="AB110" i="91"/>
  <c r="N520" i="62"/>
  <c r="AB118" i="91"/>
  <c r="L524" i="62"/>
  <c r="K521" i="62"/>
  <c r="S134" i="91" a="1"/>
  <c r="S134" i="91" s="1"/>
  <c r="L525" i="62"/>
  <c r="V134" i="91" a="1"/>
  <c r="V134" i="91" s="1"/>
  <c r="N539" i="62" s="1"/>
  <c r="AB122" i="91"/>
  <c r="AB111" i="91"/>
  <c r="AB121" i="91"/>
  <c r="N516" i="62"/>
  <c r="T135" i="91" a="1"/>
  <c r="T135" i="91" s="1"/>
  <c r="L540" i="62" s="1"/>
  <c r="U134" i="91" a="1"/>
  <c r="U134" i="91" s="1"/>
  <c r="M539" i="62" s="1"/>
  <c r="T134" i="91" a="1"/>
  <c r="T134" i="91" s="1"/>
  <c r="S135" i="91" a="1"/>
  <c r="S135" i="91" s="1"/>
  <c r="K540" i="62" s="1"/>
  <c r="U135" i="91" a="1"/>
  <c r="U135" i="91" s="1"/>
  <c r="M540" i="62" s="1"/>
  <c r="Z106" i="91" a="1"/>
  <c r="Z106" i="91" s="1"/>
  <c r="R482" i="62" s="1"/>
  <c r="Y106" i="91" a="1"/>
  <c r="Y106" i="91" s="1"/>
  <c r="Q482" i="62" s="1"/>
  <c r="U106" i="91" a="1"/>
  <c r="U106" i="91" s="1"/>
  <c r="M482" i="62" s="1"/>
  <c r="V106" i="91" a="1"/>
  <c r="V106" i="91" s="1"/>
  <c r="N482" i="62" s="1"/>
  <c r="S106" i="91" a="1"/>
  <c r="S106" i="91" s="1"/>
  <c r="W106" i="91" a="1"/>
  <c r="W106" i="91" s="1"/>
  <c r="O482" i="62" s="1"/>
  <c r="X106" i="91" a="1"/>
  <c r="X106" i="91" s="1"/>
  <c r="P482" i="62" s="1"/>
  <c r="T106" i="91" a="1"/>
  <c r="T106" i="91" s="1"/>
  <c r="L482" i="62" s="1"/>
  <c r="Z105" i="91" a="1"/>
  <c r="Z105" i="91" s="1"/>
  <c r="U105" i="91" a="1"/>
  <c r="U105" i="91" s="1"/>
  <c r="V105" i="91" a="1"/>
  <c r="V105" i="91" s="1"/>
  <c r="S105" i="91" a="1"/>
  <c r="S105" i="91" s="1"/>
  <c r="Y105" i="91" a="1"/>
  <c r="Y105" i="91" s="1"/>
  <c r="W105" i="91" a="1"/>
  <c r="W105" i="91" s="1"/>
  <c r="X105" i="91" a="1"/>
  <c r="X105" i="91" s="1"/>
  <c r="T105" i="91" a="1"/>
  <c r="T105" i="91" s="1"/>
  <c r="AB76" i="91"/>
  <c r="AB90" i="91"/>
  <c r="Q510" i="62"/>
  <c r="O510" i="62"/>
  <c r="R510" i="62"/>
  <c r="M510" i="62"/>
  <c r="AB95" i="91"/>
  <c r="L510" i="62"/>
  <c r="K510" i="62"/>
  <c r="AB75" i="91"/>
  <c r="P510" i="62"/>
  <c r="K511" i="62"/>
  <c r="G511" i="62" s="1"/>
  <c r="G135" i="91"/>
  <c r="N510" i="62"/>
  <c r="AB89" i="91"/>
  <c r="AB87" i="91"/>
  <c r="N466" i="62"/>
  <c r="P456" i="62"/>
  <c r="Q459" i="62"/>
  <c r="R454" i="62"/>
  <c r="M452" i="62"/>
  <c r="K469" i="62"/>
  <c r="M473" i="62"/>
  <c r="O455" i="62"/>
  <c r="K460" i="62"/>
  <c r="N461" i="62"/>
  <c r="M468" i="62"/>
  <c r="AB85" i="91"/>
  <c r="L458" i="62"/>
  <c r="M471" i="62"/>
  <c r="L465" i="62"/>
  <c r="K456" i="62"/>
  <c r="AB86" i="91"/>
  <c r="N454" i="62"/>
  <c r="Q452" i="62"/>
  <c r="L469" i="62"/>
  <c r="K457" i="62"/>
  <c r="K473" i="62"/>
  <c r="K467" i="62"/>
  <c r="P455" i="62"/>
  <c r="L453" i="62"/>
  <c r="L462" i="62"/>
  <c r="O460" i="62"/>
  <c r="O461" i="62"/>
  <c r="O457" i="62"/>
  <c r="K472" i="62"/>
  <c r="AB81" i="91"/>
  <c r="N453" i="62"/>
  <c r="L471" i="62"/>
  <c r="AB93" i="91"/>
  <c r="O456" i="62"/>
  <c r="K459" i="62"/>
  <c r="AB97" i="91"/>
  <c r="O454" i="62"/>
  <c r="AB94" i="91"/>
  <c r="R452" i="62"/>
  <c r="M469" i="62"/>
  <c r="L470" i="62"/>
  <c r="M463" i="62"/>
  <c r="L475" i="62"/>
  <c r="M467" i="62"/>
  <c r="Q455" i="62"/>
  <c r="P453" i="62"/>
  <c r="M460" i="62"/>
  <c r="K461" i="62"/>
  <c r="N468" i="62"/>
  <c r="O458" i="62"/>
  <c r="K458" i="62"/>
  <c r="M466" i="62"/>
  <c r="L456" i="62"/>
  <c r="K464" i="62"/>
  <c r="P459" i="62"/>
  <c r="K454" i="62"/>
  <c r="O452" i="62"/>
  <c r="K470" i="62"/>
  <c r="AB83" i="91"/>
  <c r="L463" i="62"/>
  <c r="AB84" i="91"/>
  <c r="P457" i="62"/>
  <c r="L472" i="62"/>
  <c r="AB92" i="91"/>
  <c r="K455" i="62"/>
  <c r="R453" i="62"/>
  <c r="M462" i="62"/>
  <c r="Q460" i="62"/>
  <c r="P461" i="62"/>
  <c r="L468" i="62"/>
  <c r="L464" i="62"/>
  <c r="P458" i="62"/>
  <c r="K466" i="62"/>
  <c r="K465" i="62"/>
  <c r="R456" i="62"/>
  <c r="O464" i="62"/>
  <c r="L459" i="62"/>
  <c r="L454" i="62"/>
  <c r="P452" i="62"/>
  <c r="AB98" i="91"/>
  <c r="M470" i="62"/>
  <c r="M457" i="62"/>
  <c r="L455" i="62"/>
  <c r="M453" i="62"/>
  <c r="L474" i="62"/>
  <c r="N462" i="62"/>
  <c r="P460" i="62"/>
  <c r="AB78" i="91"/>
  <c r="AB80" i="91"/>
  <c r="Q458" i="62"/>
  <c r="Q456" i="62"/>
  <c r="N459" i="62"/>
  <c r="M454" i="62"/>
  <c r="L452" i="62"/>
  <c r="AB77" i="91"/>
  <c r="L457" i="62"/>
  <c r="M472" i="62"/>
  <c r="N455" i="62"/>
  <c r="O453" i="62"/>
  <c r="K474" i="62"/>
  <c r="M461" i="62"/>
  <c r="K468" i="62"/>
  <c r="O463" i="62"/>
  <c r="N458" i="62"/>
  <c r="L466" i="62"/>
  <c r="N465" i="62"/>
  <c r="M456" i="62"/>
  <c r="N464" i="62"/>
  <c r="O459" i="62"/>
  <c r="P454" i="62"/>
  <c r="K452" i="62"/>
  <c r="AB96" i="91"/>
  <c r="K463" i="62"/>
  <c r="K475" i="62"/>
  <c r="AB91" i="91"/>
  <c r="Q457" i="62"/>
  <c r="AB82" i="91"/>
  <c r="N467" i="62"/>
  <c r="R455" i="62"/>
  <c r="K453" i="62"/>
  <c r="O462" i="62"/>
  <c r="L460" i="62"/>
  <c r="L461" i="62"/>
  <c r="M458" i="62"/>
  <c r="K471" i="62"/>
  <c r="M465" i="62"/>
  <c r="N456" i="62"/>
  <c r="M464" i="62"/>
  <c r="M459" i="62"/>
  <c r="Q454" i="62"/>
  <c r="AB88" i="91"/>
  <c r="N452" i="62"/>
  <c r="AB79" i="91"/>
  <c r="N463" i="62"/>
  <c r="N457" i="62"/>
  <c r="L473" i="62"/>
  <c r="L467" i="62"/>
  <c r="M455" i="62"/>
  <c r="Q453" i="62"/>
  <c r="AB99" i="91"/>
  <c r="K462" i="62"/>
  <c r="N460" i="62"/>
  <c r="R447" i="62"/>
  <c r="P451" i="62"/>
  <c r="M447" i="62"/>
  <c r="L451" i="62"/>
  <c r="O447" i="62"/>
  <c r="R451" i="62"/>
  <c r="P447" i="62"/>
  <c r="Q451" i="62"/>
  <c r="L447" i="62"/>
  <c r="K447" i="62"/>
  <c r="M451" i="62"/>
  <c r="Q447" i="62"/>
  <c r="N451" i="62"/>
  <c r="N447" i="62"/>
  <c r="K451" i="62"/>
  <c r="K448" i="62"/>
  <c r="G448" i="62" s="1"/>
  <c r="G106" i="91"/>
  <c r="O451" i="62"/>
  <c r="AY6" i="71"/>
  <c r="AX5" i="71"/>
  <c r="AX5" i="30"/>
  <c r="AY6" i="30"/>
  <c r="G540" i="62" l="1"/>
  <c r="G510" i="62"/>
  <c r="G447" i="62"/>
  <c r="Q539" i="62"/>
  <c r="L539" i="62"/>
  <c r="K539" i="62"/>
  <c r="O539" i="62"/>
  <c r="H135" i="91"/>
  <c r="N481" i="62"/>
  <c r="M481" i="62"/>
  <c r="Q481" i="62"/>
  <c r="K482" i="62"/>
  <c r="G482" i="62" s="1"/>
  <c r="H106" i="91"/>
  <c r="P481" i="62"/>
  <c r="O481" i="62"/>
  <c r="K481" i="62"/>
  <c r="L481" i="62"/>
  <c r="R481" i="62"/>
  <c r="AY5" i="71"/>
  <c r="AZ6" i="71"/>
  <c r="AY5" i="30"/>
  <c r="AZ6" i="30"/>
  <c r="G539" i="62" l="1"/>
  <c r="G481" i="62"/>
  <c r="BA6" i="71"/>
  <c r="AZ5" i="71"/>
  <c r="BA6" i="30"/>
  <c r="AZ5" i="30"/>
  <c r="BB6" i="71" l="1"/>
  <c r="BA5" i="71"/>
  <c r="BA5" i="30"/>
  <c r="BB6" i="30"/>
  <c r="BB5" i="71" l="1"/>
  <c r="BC6" i="71"/>
  <c r="BB5" i="30"/>
  <c r="BC6" i="30"/>
  <c r="BD6" i="71" l="1"/>
  <c r="BC5" i="71"/>
  <c r="BD6" i="30"/>
  <c r="BC5" i="30"/>
  <c r="BE6" i="71" l="1"/>
  <c r="BD5" i="71"/>
  <c r="BE6" i="30"/>
  <c r="BD5" i="30"/>
  <c r="BF6" i="71" l="1"/>
  <c r="BE5" i="71"/>
  <c r="BF6" i="30"/>
  <c r="BE5" i="30"/>
  <c r="BF5" i="71" l="1"/>
  <c r="BG6" i="71"/>
  <c r="BF5" i="30"/>
  <c r="BG6" i="30"/>
  <c r="BH6" i="71" l="1"/>
  <c r="BG5" i="71"/>
  <c r="BG5" i="30"/>
  <c r="BH6" i="30"/>
  <c r="BH5" i="71" l="1"/>
  <c r="BI6" i="71"/>
  <c r="BI6" i="30"/>
  <c r="BH5" i="30"/>
  <c r="BI5" i="71" l="1"/>
  <c r="BJ6" i="71"/>
  <c r="BI5" i="30"/>
  <c r="BJ6" i="30"/>
  <c r="BJ5" i="71" l="1"/>
  <c r="BK6" i="71"/>
  <c r="BJ5" i="30"/>
  <c r="BK6" i="30"/>
  <c r="BK5" i="71" l="1"/>
  <c r="BL6" i="71"/>
  <c r="BK5" i="30"/>
  <c r="BL6" i="30"/>
  <c r="BL5" i="71" l="1"/>
  <c r="BM6" i="71"/>
  <c r="BM6" i="30"/>
  <c r="BL5" i="30"/>
  <c r="BN6" i="71" l="1"/>
  <c r="BM5" i="71"/>
  <c r="BM5" i="30"/>
  <c r="BN6" i="30"/>
  <c r="BN5" i="71" l="1"/>
  <c r="BO6" i="71"/>
  <c r="BP6" i="71" s="1"/>
  <c r="BO6" i="30"/>
  <c r="BP6" i="30" s="1"/>
  <c r="BN5" i="30"/>
  <c r="BP5" i="71" l="1"/>
  <c r="BQ6" i="71"/>
  <c r="BO5" i="71"/>
  <c r="BP5" i="30"/>
  <c r="BQ6" i="30"/>
  <c r="BO5" i="30"/>
  <c r="BQ5" i="71" l="1"/>
  <c r="BR6" i="71"/>
  <c r="BR6" i="30"/>
  <c r="BQ5" i="30"/>
  <c r="BR5" i="71" l="1"/>
  <c r="BS6" i="71"/>
  <c r="BS6" i="30"/>
  <c r="BR5" i="30"/>
  <c r="BT6" i="71" l="1"/>
  <c r="BS5" i="71"/>
  <c r="BT6" i="30"/>
  <c r="BS5" i="30"/>
  <c r="BT5" i="71" l="1"/>
  <c r="BU6" i="71"/>
  <c r="BU6" i="30"/>
  <c r="BT5" i="30"/>
  <c r="BV6" i="71" l="1"/>
  <c r="BU5" i="71"/>
  <c r="BU5" i="30"/>
  <c r="BV6" i="30"/>
  <c r="BV5" i="71" l="1"/>
  <c r="BW6" i="71"/>
  <c r="BW6" i="30"/>
  <c r="BV5" i="30"/>
  <c r="BX6" i="71" l="1"/>
  <c r="BW5" i="71"/>
  <c r="BX6" i="30"/>
  <c r="BW5" i="30"/>
  <c r="BX5" i="71" l="1"/>
  <c r="BY6" i="71"/>
  <c r="BX5" i="30"/>
  <c r="BY6" i="30"/>
  <c r="BZ6" i="71" l="1"/>
  <c r="BY5" i="71"/>
  <c r="BZ6" i="30"/>
  <c r="BY5" i="30"/>
  <c r="CA6" i="71" l="1"/>
  <c r="BZ5" i="71"/>
  <c r="BZ5" i="30"/>
  <c r="CA6" i="30"/>
  <c r="CA5" i="71" l="1"/>
  <c r="CB6" i="71"/>
  <c r="CA5" i="30"/>
  <c r="CB6" i="30"/>
  <c r="CB5" i="71" l="1"/>
  <c r="CC6" i="71"/>
  <c r="CC5" i="71" s="1"/>
  <c r="CB5" i="30"/>
  <c r="CC6" i="30"/>
  <c r="CC5" i="30" s="1"/>
  <c r="CE81" i="30" l="1"/>
  <c r="CF81" i="30"/>
  <c r="CG81" i="30"/>
  <c r="CH81" i="30"/>
  <c r="CJ81" i="30"/>
  <c r="CI81" i="30"/>
  <c r="CG40" i="71"/>
  <c r="CE40" i="71"/>
  <c r="CF40" i="71"/>
  <c r="CH40" i="71"/>
  <c r="CI40" i="71"/>
  <c r="CJ40" i="71"/>
  <c r="CE290" i="71"/>
  <c r="CF230" i="71"/>
  <c r="CE113" i="71"/>
  <c r="CF26" i="71"/>
  <c r="CE222" i="71"/>
  <c r="CF212" i="71"/>
  <c r="CF267" i="71"/>
  <c r="CF117" i="71"/>
  <c r="CF82" i="71"/>
  <c r="CF158" i="71"/>
  <c r="CE203" i="71"/>
  <c r="CF57" i="71"/>
  <c r="CF78" i="71"/>
  <c r="CF99" i="71"/>
  <c r="CE52" i="71"/>
  <c r="CF173" i="71"/>
  <c r="CF293" i="71"/>
  <c r="CF201" i="71"/>
  <c r="CE251" i="71"/>
  <c r="CE241" i="71"/>
  <c r="CF90" i="71"/>
  <c r="CF113" i="71"/>
  <c r="CE183" i="71"/>
  <c r="CF202" i="71"/>
  <c r="CE96" i="71"/>
  <c r="CF197" i="71"/>
  <c r="CF64" i="71"/>
  <c r="CE115" i="71"/>
  <c r="CE106" i="71"/>
  <c r="CF107" i="71"/>
  <c r="CF180" i="71"/>
  <c r="CF19" i="71"/>
  <c r="CE184" i="71"/>
  <c r="CF94" i="71"/>
  <c r="CF146" i="71"/>
  <c r="CE137" i="71"/>
  <c r="CE284" i="71"/>
  <c r="CF166" i="71"/>
  <c r="CE53" i="71"/>
  <c r="CF66" i="71"/>
  <c r="CE71" i="71"/>
  <c r="CF204" i="71"/>
  <c r="CE181" i="71"/>
  <c r="CE231" i="71"/>
  <c r="CE235" i="71"/>
  <c r="CE17" i="71"/>
  <c r="CE43" i="71"/>
  <c r="CF145" i="71"/>
  <c r="CF198" i="71"/>
  <c r="CE83" i="71"/>
  <c r="CE211" i="71"/>
  <c r="CF192" i="71"/>
  <c r="CE160" i="71"/>
  <c r="CE138" i="71"/>
  <c r="CE29" i="71"/>
  <c r="CE156" i="71"/>
  <c r="CF48" i="71"/>
  <c r="CE55" i="71"/>
  <c r="CF21" i="71"/>
  <c r="CF254" i="71"/>
  <c r="CF133" i="71"/>
  <c r="CE110" i="71"/>
  <c r="CF159" i="71"/>
  <c r="CF210" i="71"/>
  <c r="CE155" i="71"/>
  <c r="CE191" i="71"/>
  <c r="CF51" i="71"/>
  <c r="CF205" i="71"/>
  <c r="CE170" i="71"/>
  <c r="CE66" i="71"/>
  <c r="CE50" i="71"/>
  <c r="CE196" i="71"/>
  <c r="CE18" i="71"/>
  <c r="CF240" i="71"/>
  <c r="CE223" i="71"/>
  <c r="CF62" i="71"/>
  <c r="CF20" i="71"/>
  <c r="CE177" i="71"/>
  <c r="CE243" i="71"/>
  <c r="CF45" i="71"/>
  <c r="CF211" i="71"/>
  <c r="CE139" i="71"/>
  <c r="CF289" i="71"/>
  <c r="CF139" i="71"/>
  <c r="CF49" i="71"/>
  <c r="CF25" i="71"/>
  <c r="CE111" i="71"/>
  <c r="CE253" i="71"/>
  <c r="CF79" i="71"/>
  <c r="CF221" i="71"/>
  <c r="CF285" i="71"/>
  <c r="CF14" i="71"/>
  <c r="CE186" i="71"/>
  <c r="CE173" i="71"/>
  <c r="CE44" i="71"/>
  <c r="CF110" i="71"/>
  <c r="CE35" i="71"/>
  <c r="CF134" i="71"/>
  <c r="CE171" i="71"/>
  <c r="CF137" i="71"/>
  <c r="CF132" i="71"/>
  <c r="CF177" i="71"/>
  <c r="CE162" i="71"/>
  <c r="CF263" i="71"/>
  <c r="CE68" i="71"/>
  <c r="CE86" i="71"/>
  <c r="CF184" i="71"/>
  <c r="CF196" i="71"/>
  <c r="CF59" i="71"/>
  <c r="CE190" i="71"/>
  <c r="CF102" i="71"/>
  <c r="CF233" i="71"/>
  <c r="CE93" i="71"/>
  <c r="CF83" i="71"/>
  <c r="CF236" i="71"/>
  <c r="CF17" i="71"/>
  <c r="CE281" i="71"/>
  <c r="CE72" i="71"/>
  <c r="CF261" i="71"/>
  <c r="CF16" i="71"/>
  <c r="CE54" i="71"/>
  <c r="CF169" i="71"/>
  <c r="CE202" i="71"/>
  <c r="CE165" i="71"/>
  <c r="CF81" i="71"/>
  <c r="CF36" i="71"/>
  <c r="CE78" i="71"/>
  <c r="CF229" i="71"/>
  <c r="CF72" i="71"/>
  <c r="CF207" i="71"/>
  <c r="CE69" i="71"/>
  <c r="CE101" i="71"/>
  <c r="CF253" i="71"/>
  <c r="CF252" i="71" s="1"/>
  <c r="CE24" i="71"/>
  <c r="CE104" i="71"/>
  <c r="CF168" i="71"/>
  <c r="CF186" i="71"/>
  <c r="CF282" i="71"/>
  <c r="CF178" i="71"/>
  <c r="CE88" i="71"/>
  <c r="CF209" i="71"/>
  <c r="CF152" i="71"/>
  <c r="CF140" i="71"/>
  <c r="CF195" i="71"/>
  <c r="CF165" i="71"/>
  <c r="CF43" i="71"/>
  <c r="CE34" i="71"/>
  <c r="CE216" i="71"/>
  <c r="CF266" i="71"/>
  <c r="CE134" i="71"/>
  <c r="CF122" i="71"/>
  <c r="CE87" i="71"/>
  <c r="CE175" i="71"/>
  <c r="CF273" i="71"/>
  <c r="CE262" i="71"/>
  <c r="CE159" i="71"/>
  <c r="CF108" i="71"/>
  <c r="CE226" i="71"/>
  <c r="CF181" i="71"/>
  <c r="CE99" i="71"/>
  <c r="CE163" i="71"/>
  <c r="CE80" i="71"/>
  <c r="CE16" i="71"/>
  <c r="CE57" i="71"/>
  <c r="CE89" i="71"/>
  <c r="CE207" i="71"/>
  <c r="CE120" i="71"/>
  <c r="CE38" i="71"/>
  <c r="CF142" i="71"/>
  <c r="CF269" i="71"/>
  <c r="CF251" i="71"/>
  <c r="CF162" i="71"/>
  <c r="CF208" i="71"/>
  <c r="CE102" i="71"/>
  <c r="CF47" i="71"/>
  <c r="CE56" i="71"/>
  <c r="CF148" i="71"/>
  <c r="CE150" i="71"/>
  <c r="CF71" i="71"/>
  <c r="CF53" i="71"/>
  <c r="CE60" i="71"/>
  <c r="CF28" i="71"/>
  <c r="CF228" i="71"/>
  <c r="CE188" i="71"/>
  <c r="CF219" i="71"/>
  <c r="CE141" i="71"/>
  <c r="CE31" i="71"/>
  <c r="CE153" i="71"/>
  <c r="CE33" i="71"/>
  <c r="CF50" i="71"/>
  <c r="CE208" i="71"/>
  <c r="CE20" i="71"/>
  <c r="CE291" i="71"/>
  <c r="CE47" i="71"/>
  <c r="CF245" i="71"/>
  <c r="CF222" i="71"/>
  <c r="CF144" i="71"/>
  <c r="CE283" i="71"/>
  <c r="CF270" i="71"/>
  <c r="CF287" i="71"/>
  <c r="CE269" i="71"/>
  <c r="CF44" i="71"/>
  <c r="CE136" i="71"/>
  <c r="CF80" i="71"/>
  <c r="CE148" i="71"/>
  <c r="CE142" i="71"/>
  <c r="CE39" i="71"/>
  <c r="CE237" i="71"/>
  <c r="CF100" i="71"/>
  <c r="CE100" i="71"/>
  <c r="CF278" i="71"/>
  <c r="CE23" i="71"/>
  <c r="CE108" i="71"/>
  <c r="CF150" i="71"/>
  <c r="CE230" i="71"/>
  <c r="CE114" i="71"/>
  <c r="CF190" i="71"/>
  <c r="CF121" i="71"/>
  <c r="CF58" i="71"/>
  <c r="CF164" i="71"/>
  <c r="CF291" i="71"/>
  <c r="CF38" i="71"/>
  <c r="CF12" i="71"/>
  <c r="CF29" i="71"/>
  <c r="CF215" i="71"/>
  <c r="CF69" i="71"/>
  <c r="CF239" i="71"/>
  <c r="CE285" i="71"/>
  <c r="CF63" i="71"/>
  <c r="CE204" i="71"/>
  <c r="CG168" i="71"/>
  <c r="CF141" i="71"/>
  <c r="CE179" i="71"/>
  <c r="CE85" i="71"/>
  <c r="CF76" i="71"/>
  <c r="CE45" i="71"/>
  <c r="CE77" i="71"/>
  <c r="CE187" i="71"/>
  <c r="CF242" i="71"/>
  <c r="CE98" i="71"/>
  <c r="CE14" i="71"/>
  <c r="CF185" i="71"/>
  <c r="CF187" i="71"/>
  <c r="CF118" i="71"/>
  <c r="CE27" i="71"/>
  <c r="CE122" i="71"/>
  <c r="CF292" i="71"/>
  <c r="CF89" i="71"/>
  <c r="CF217" i="71"/>
  <c r="CF27" i="71"/>
  <c r="CF226" i="71"/>
  <c r="CF18" i="71"/>
  <c r="CF213" i="71"/>
  <c r="CE59" i="71"/>
  <c r="CE25" i="71"/>
  <c r="CE12" i="71"/>
  <c r="CF65" i="71"/>
  <c r="CE218" i="71"/>
  <c r="CF167" i="71"/>
  <c r="CE49" i="71"/>
  <c r="CE228" i="71"/>
  <c r="CF279" i="71"/>
  <c r="CE70" i="71"/>
  <c r="CE75" i="71"/>
  <c r="CF153" i="71"/>
  <c r="CF234" i="71"/>
  <c r="CF172" i="71"/>
  <c r="CF74" i="71"/>
  <c r="CE214" i="71"/>
  <c r="CE198" i="71"/>
  <c r="CE201" i="71"/>
  <c r="CF68" i="71"/>
  <c r="CE92" i="71"/>
  <c r="CF286" i="71"/>
  <c r="CF189" i="71"/>
  <c r="CE274" i="71"/>
  <c r="CE209" i="71"/>
  <c r="CF112" i="71"/>
  <c r="CF171" i="71"/>
  <c r="CF200" i="71"/>
  <c r="CF138" i="71"/>
  <c r="CF218" i="71"/>
  <c r="CF281" i="71"/>
  <c r="CE84" i="71"/>
  <c r="CF175" i="71"/>
  <c r="CE219" i="71"/>
  <c r="CE118" i="71"/>
  <c r="CF34" i="71"/>
  <c r="CF56" i="71"/>
  <c r="CF23" i="71"/>
  <c r="CE147" i="71"/>
  <c r="CE273" i="71"/>
  <c r="CF143" i="71"/>
  <c r="CE263" i="71"/>
  <c r="CF182" i="71"/>
  <c r="CF272" i="71"/>
  <c r="CE182" i="71"/>
  <c r="CE81" i="71"/>
  <c r="CF111" i="71"/>
  <c r="CF103" i="71"/>
  <c r="CF151" i="71"/>
  <c r="CE158" i="71"/>
  <c r="CE22" i="71"/>
  <c r="CF35" i="71"/>
  <c r="CE232" i="71"/>
  <c r="CE278" i="71"/>
  <c r="CF161" i="71"/>
  <c r="CF265" i="71"/>
  <c r="CF91" i="71"/>
  <c r="CE140" i="71"/>
  <c r="CF194" i="71"/>
  <c r="CF275" i="71"/>
  <c r="CE238" i="71"/>
  <c r="CE58" i="71"/>
  <c r="CE266" i="71"/>
  <c r="CE164" i="71"/>
  <c r="CE236" i="71"/>
  <c r="CE220" i="71"/>
  <c r="CF105" i="71"/>
  <c r="CE282" i="71"/>
  <c r="CE240" i="71"/>
  <c r="CE279" i="71"/>
  <c r="CE192" i="71"/>
  <c r="CE32" i="71"/>
  <c r="CF262" i="71"/>
  <c r="CE19" i="71"/>
  <c r="CF30" i="71"/>
  <c r="CE229" i="71"/>
  <c r="CF95" i="71"/>
  <c r="CE121" i="71"/>
  <c r="CF214" i="71"/>
  <c r="CE276" i="71"/>
  <c r="CE46" i="71"/>
  <c r="CE189" i="71"/>
  <c r="CE205" i="71"/>
  <c r="CE82" i="71"/>
  <c r="CE292" i="71"/>
  <c r="CF52" i="71"/>
  <c r="CE26" i="71"/>
  <c r="CE90" i="71"/>
  <c r="CE213" i="71"/>
  <c r="CF101" i="71"/>
  <c r="CF88" i="71"/>
  <c r="CE37" i="71"/>
  <c r="CE157" i="71"/>
  <c r="CF75" i="71"/>
  <c r="CE144" i="71"/>
  <c r="CE95" i="71"/>
  <c r="CE28" i="71"/>
  <c r="CE265" i="71"/>
  <c r="CF276" i="71"/>
  <c r="CF193" i="71"/>
  <c r="CF123" i="71"/>
  <c r="CF216" i="71"/>
  <c r="CE174" i="71"/>
  <c r="CE21" i="71"/>
  <c r="CF106" i="71"/>
  <c r="CE51" i="71"/>
  <c r="CF163" i="71"/>
  <c r="CE199" i="71"/>
  <c r="CE109" i="71"/>
  <c r="CE224" i="71"/>
  <c r="CF203" i="71"/>
  <c r="CF179" i="71"/>
  <c r="CE239" i="71"/>
  <c r="CE176" i="71"/>
  <c r="CF119" i="71"/>
  <c r="CE36" i="71"/>
  <c r="CF96" i="71"/>
  <c r="CE286" i="71"/>
  <c r="CF227" i="71"/>
  <c r="CE146" i="71"/>
  <c r="CE30" i="71"/>
  <c r="CE288" i="71"/>
  <c r="CF147" i="71"/>
  <c r="CE194" i="71"/>
  <c r="CF160" i="71"/>
  <c r="CE268" i="71"/>
  <c r="CF31" i="71"/>
  <c r="CF98" i="71"/>
  <c r="CF225" i="71"/>
  <c r="CF120" i="71"/>
  <c r="CF104" i="71"/>
  <c r="CE149" i="71"/>
  <c r="CF136" i="71"/>
  <c r="CF92" i="71"/>
  <c r="CE65" i="71"/>
  <c r="CE200" i="71"/>
  <c r="CF199" i="71"/>
  <c r="CE123" i="71"/>
  <c r="CE185" i="71"/>
  <c r="CE233" i="71"/>
  <c r="CE103" i="71"/>
  <c r="CF86" i="71"/>
  <c r="CE234" i="71"/>
  <c r="CE261" i="71"/>
  <c r="CE260" i="71" s="1"/>
  <c r="CF93" i="71"/>
  <c r="CF24" i="71"/>
  <c r="CE117" i="71"/>
  <c r="CF42" i="71"/>
  <c r="CE275" i="71"/>
  <c r="CE64" i="71"/>
  <c r="CE293" i="71"/>
  <c r="CF188" i="71"/>
  <c r="CF124" i="71"/>
  <c r="CF183" i="71"/>
  <c r="CF87" i="71"/>
  <c r="CF277" i="71"/>
  <c r="CE63" i="71"/>
  <c r="CF157" i="71"/>
  <c r="CF33" i="71"/>
  <c r="CF70" i="71"/>
  <c r="CE132" i="71"/>
  <c r="CF288" i="71"/>
  <c r="CE67" i="71"/>
  <c r="CE76" i="71"/>
  <c r="CE124" i="71"/>
  <c r="CE107" i="71"/>
  <c r="CF97" i="71"/>
  <c r="CF39" i="71"/>
  <c r="CE161" i="71"/>
  <c r="CF231" i="71"/>
  <c r="CE151" i="71"/>
  <c r="CE280" i="71"/>
  <c r="CF85" i="71"/>
  <c r="CE167" i="71"/>
  <c r="CF61" i="71"/>
  <c r="CF170" i="71"/>
  <c r="CE277" i="71"/>
  <c r="CF67" i="71"/>
  <c r="CE206" i="71"/>
  <c r="CE97" i="71"/>
  <c r="CE61" i="71"/>
  <c r="CE168" i="71"/>
  <c r="CE172" i="71"/>
  <c r="CF243" i="71"/>
  <c r="CF32" i="71"/>
  <c r="CF280" i="71"/>
  <c r="CF290" i="71"/>
  <c r="CF235" i="71"/>
  <c r="CE254" i="71"/>
  <c r="CG232" i="71"/>
  <c r="CF13" i="71"/>
  <c r="CE270" i="71"/>
  <c r="CG236" i="71"/>
  <c r="CG215" i="71"/>
  <c r="CG117" i="71"/>
  <c r="CG109" i="71"/>
  <c r="CG181" i="71"/>
  <c r="CG289" i="71"/>
  <c r="CF244" i="71"/>
  <c r="CE193" i="71"/>
  <c r="CG165" i="71"/>
  <c r="CG278" i="71"/>
  <c r="CG160" i="71"/>
  <c r="CG195" i="71"/>
  <c r="CG148" i="71"/>
  <c r="CG27" i="71"/>
  <c r="CG230" i="71"/>
  <c r="CF191" i="71"/>
  <c r="CG253" i="71"/>
  <c r="CG89" i="71"/>
  <c r="CG46" i="71"/>
  <c r="CG267" i="71"/>
  <c r="CG106" i="71"/>
  <c r="CE271" i="71"/>
  <c r="CG192" i="71"/>
  <c r="CG152" i="71"/>
  <c r="CG54" i="71"/>
  <c r="CG293" i="71"/>
  <c r="CF174" i="71"/>
  <c r="CG91" i="71"/>
  <c r="CG119" i="71"/>
  <c r="CF116" i="71"/>
  <c r="CG193" i="71"/>
  <c r="CG268" i="71"/>
  <c r="CG239" i="71"/>
  <c r="CG158" i="71"/>
  <c r="CG242" i="71"/>
  <c r="CF46" i="71"/>
  <c r="CG99" i="71"/>
  <c r="CG144" i="71"/>
  <c r="CG47" i="71"/>
  <c r="CF22" i="71"/>
  <c r="CE178" i="71"/>
  <c r="CG48" i="71"/>
  <c r="CE287" i="71"/>
  <c r="CG191" i="71"/>
  <c r="CF77" i="71"/>
  <c r="CG234" i="71"/>
  <c r="CG43" i="71"/>
  <c r="CE74" i="71"/>
  <c r="CG17" i="71"/>
  <c r="CG287" i="71"/>
  <c r="CG68" i="71"/>
  <c r="CG197" i="71"/>
  <c r="CG107" i="71"/>
  <c r="CE227" i="71"/>
  <c r="CG151" i="71"/>
  <c r="CG244" i="71"/>
  <c r="CG69" i="71"/>
  <c r="CE48" i="71"/>
  <c r="CG161" i="71"/>
  <c r="CE267" i="71"/>
  <c r="CG100" i="71"/>
  <c r="CG83" i="71"/>
  <c r="CG141" i="71"/>
  <c r="CG183" i="71"/>
  <c r="CG101" i="71"/>
  <c r="CG110" i="71"/>
  <c r="CG273" i="71"/>
  <c r="CG214" i="71"/>
  <c r="CG225" i="71"/>
  <c r="CG147" i="71"/>
  <c r="CF223" i="71"/>
  <c r="CG55" i="71"/>
  <c r="CF41" i="71"/>
  <c r="CG116" i="71"/>
  <c r="CE166" i="71"/>
  <c r="CG42" i="71"/>
  <c r="CG207" i="71"/>
  <c r="CG185" i="71"/>
  <c r="CE217" i="71"/>
  <c r="CG35" i="71"/>
  <c r="CG220" i="71"/>
  <c r="CG124" i="71"/>
  <c r="CE215" i="71"/>
  <c r="CG203" i="71"/>
  <c r="CG56" i="71"/>
  <c r="CG94" i="71"/>
  <c r="CG51" i="71"/>
  <c r="CG286" i="71"/>
  <c r="CG50" i="71"/>
  <c r="CG243" i="71"/>
  <c r="CG150" i="71"/>
  <c r="CF55" i="71"/>
  <c r="CG66" i="71"/>
  <c r="CG187" i="71"/>
  <c r="CG205" i="71"/>
  <c r="CG285" i="71"/>
  <c r="CG182" i="71"/>
  <c r="CF155" i="71"/>
  <c r="CF54" i="71"/>
  <c r="CG241" i="71"/>
  <c r="CG159" i="71"/>
  <c r="CG21" i="71"/>
  <c r="CG108" i="71"/>
  <c r="CF149" i="71"/>
  <c r="CG18" i="71"/>
  <c r="CG19" i="71"/>
  <c r="CG112" i="71"/>
  <c r="CF84" i="71"/>
  <c r="CG223" i="71"/>
  <c r="CG178" i="71"/>
  <c r="CG86" i="71"/>
  <c r="CG251" i="71"/>
  <c r="CG186" i="71"/>
  <c r="CG149" i="71"/>
  <c r="CE41" i="71"/>
  <c r="CF60" i="71"/>
  <c r="CE42" i="71"/>
  <c r="CG219" i="71"/>
  <c r="CG140" i="71"/>
  <c r="CG14" i="71"/>
  <c r="CG111" i="71"/>
  <c r="CE225" i="71"/>
  <c r="CG22" i="71"/>
  <c r="CG231" i="71"/>
  <c r="CG204" i="71"/>
  <c r="CG167" i="71"/>
  <c r="CG218" i="71"/>
  <c r="CG263" i="71"/>
  <c r="CG61" i="71"/>
  <c r="CG180" i="71"/>
  <c r="CE180" i="71"/>
  <c r="CG162" i="71"/>
  <c r="CG13" i="71"/>
  <c r="CE154" i="71"/>
  <c r="CG277" i="71"/>
  <c r="CE221" i="71"/>
  <c r="CG120" i="71"/>
  <c r="CF238" i="71"/>
  <c r="CG95" i="71"/>
  <c r="CG57" i="71"/>
  <c r="CG221" i="71"/>
  <c r="CG45" i="71"/>
  <c r="CG292" i="71"/>
  <c r="CG73" i="71"/>
  <c r="CG163" i="71"/>
  <c r="CG104" i="71"/>
  <c r="CG169" i="71"/>
  <c r="CG59" i="71"/>
  <c r="CF109" i="71"/>
  <c r="CG154" i="71"/>
  <c r="CE272" i="71"/>
  <c r="CG176" i="71"/>
  <c r="CG228" i="71"/>
  <c r="CG226" i="71"/>
  <c r="CG290" i="71"/>
  <c r="CG85" i="71"/>
  <c r="CG41" i="71"/>
  <c r="CE195" i="71"/>
  <c r="CG146" i="71"/>
  <c r="CG164" i="71"/>
  <c r="CG60" i="71"/>
  <c r="CG224" i="71"/>
  <c r="CG138" i="71"/>
  <c r="CG227" i="71"/>
  <c r="CG80" i="71"/>
  <c r="CG87" i="71"/>
  <c r="CG188" i="71"/>
  <c r="CF224" i="71"/>
  <c r="CG28" i="71"/>
  <c r="CG155" i="71"/>
  <c r="CE119" i="71"/>
  <c r="CG209" i="71"/>
  <c r="CE105" i="71"/>
  <c r="CG49" i="71"/>
  <c r="CE152" i="71"/>
  <c r="CE133" i="71"/>
  <c r="CG76" i="71"/>
  <c r="CG212" i="71"/>
  <c r="CG39" i="71"/>
  <c r="CG270" i="71"/>
  <c r="CF176" i="71"/>
  <c r="CG157" i="71"/>
  <c r="CG211" i="71"/>
  <c r="CG82" i="71"/>
  <c r="CG75" i="71"/>
  <c r="CE197" i="71"/>
  <c r="CE289" i="71"/>
  <c r="CG284" i="71"/>
  <c r="CG132" i="71"/>
  <c r="CG272" i="71"/>
  <c r="CG37" i="71"/>
  <c r="CG143" i="71"/>
  <c r="CG81" i="71"/>
  <c r="CG103" i="71"/>
  <c r="CG26" i="71"/>
  <c r="CF232" i="71"/>
  <c r="CG201" i="71"/>
  <c r="CG170" i="71"/>
  <c r="CG166" i="71"/>
  <c r="CG44" i="71"/>
  <c r="CE112" i="71"/>
  <c r="CG279" i="71"/>
  <c r="CG190" i="71"/>
  <c r="CG67" i="71"/>
  <c r="CG70" i="71"/>
  <c r="CG198" i="71"/>
  <c r="CG156" i="71"/>
  <c r="CF114" i="71"/>
  <c r="CG196" i="71"/>
  <c r="CG274" i="71"/>
  <c r="CG77" i="71"/>
  <c r="CF283" i="71"/>
  <c r="CG38" i="71"/>
  <c r="CG52" i="71"/>
  <c r="CE94" i="71"/>
  <c r="CG245" i="71"/>
  <c r="CG114" i="71"/>
  <c r="CE169" i="71"/>
  <c r="CG97" i="71"/>
  <c r="CG139" i="71"/>
  <c r="CG235" i="71"/>
  <c r="CG216" i="71"/>
  <c r="CG179" i="71"/>
  <c r="CG142" i="71"/>
  <c r="CG172" i="71"/>
  <c r="CG133" i="71"/>
  <c r="CF237" i="71"/>
  <c r="CG16" i="71"/>
  <c r="CG53" i="71"/>
  <c r="CG210" i="71"/>
  <c r="CG206" i="71"/>
  <c r="CG174" i="71"/>
  <c r="CF268" i="71"/>
  <c r="CG30" i="71"/>
  <c r="CG269" i="71"/>
  <c r="CE143" i="71"/>
  <c r="CG276" i="71"/>
  <c r="CG78" i="71"/>
  <c r="CG88" i="71"/>
  <c r="CE13" i="71"/>
  <c r="CG271" i="71"/>
  <c r="CG20" i="71"/>
  <c r="CE79" i="71"/>
  <c r="CG79" i="71"/>
  <c r="CE116" i="71"/>
  <c r="CG281" i="71"/>
  <c r="CE91" i="71"/>
  <c r="CE73" i="71"/>
  <c r="CG202" i="71"/>
  <c r="CF241" i="71"/>
  <c r="CG102" i="71"/>
  <c r="CG63" i="71"/>
  <c r="CE245" i="71"/>
  <c r="CG189" i="71"/>
  <c r="CG288" i="71"/>
  <c r="CE62" i="71"/>
  <c r="CG25" i="71"/>
  <c r="CG58" i="71"/>
  <c r="CF284" i="71"/>
  <c r="CF156" i="71"/>
  <c r="CG65" i="71"/>
  <c r="CG213" i="71"/>
  <c r="CF115" i="71"/>
  <c r="CG291" i="71"/>
  <c r="CG262" i="71"/>
  <c r="CG123" i="71"/>
  <c r="CG275" i="71"/>
  <c r="CG266" i="71"/>
  <c r="CG64" i="71"/>
  <c r="CG199" i="71"/>
  <c r="CG32" i="71"/>
  <c r="CG282" i="71"/>
  <c r="CG122" i="71"/>
  <c r="CG153" i="71"/>
  <c r="CG23" i="71"/>
  <c r="CG96" i="71"/>
  <c r="CG31" i="71"/>
  <c r="CE212" i="71"/>
  <c r="CG113" i="71"/>
  <c r="CG93" i="71"/>
  <c r="CG90" i="71"/>
  <c r="CG184" i="71"/>
  <c r="CG134" i="71"/>
  <c r="CG175" i="71"/>
  <c r="CG217" i="71"/>
  <c r="CF220" i="71"/>
  <c r="CF271" i="71"/>
  <c r="CG74" i="71"/>
  <c r="CG34" i="71"/>
  <c r="CG177" i="71"/>
  <c r="CG194" i="71"/>
  <c r="CG208" i="71"/>
  <c r="CE242" i="71"/>
  <c r="CG222" i="71"/>
  <c r="CG283" i="71"/>
  <c r="CG62" i="71"/>
  <c r="CG229" i="71"/>
  <c r="CF73" i="71"/>
  <c r="CG200" i="71"/>
  <c r="CG84" i="71"/>
  <c r="CG71" i="71"/>
  <c r="CF154" i="71"/>
  <c r="CG145" i="71"/>
  <c r="CF37" i="71"/>
  <c r="CG171" i="71"/>
  <c r="CG36" i="71"/>
  <c r="CE244" i="71"/>
  <c r="CG240" i="71"/>
  <c r="CH113" i="71"/>
  <c r="CG237" i="71"/>
  <c r="CE145" i="71"/>
  <c r="CG118" i="71"/>
  <c r="CH216" i="71"/>
  <c r="CG233" i="71"/>
  <c r="CG24" i="71"/>
  <c r="CG254" i="71"/>
  <c r="CG12" i="71"/>
  <c r="CG11" i="71" s="1"/>
  <c r="CG105" i="71"/>
  <c r="CF206" i="71"/>
  <c r="CG115" i="71"/>
  <c r="CG280" i="71"/>
  <c r="CG173" i="71"/>
  <c r="CG238" i="71"/>
  <c r="CG72" i="71"/>
  <c r="CG33" i="71"/>
  <c r="CE210" i="71"/>
  <c r="CG261" i="71"/>
  <c r="CG265" i="71"/>
  <c r="CG137" i="71"/>
  <c r="CG98" i="71"/>
  <c r="CG29" i="71"/>
  <c r="CF274" i="71"/>
  <c r="CG136" i="71"/>
  <c r="CG92" i="71"/>
  <c r="CG121" i="71"/>
  <c r="CJ254" i="71"/>
  <c r="CH35" i="71"/>
  <c r="CH218" i="71"/>
  <c r="CH65" i="71"/>
  <c r="CH251" i="71"/>
  <c r="CH180" i="71"/>
  <c r="CH54" i="71"/>
  <c r="CH271" i="71"/>
  <c r="CH12" i="71"/>
  <c r="CH59" i="71"/>
  <c r="CH224" i="71"/>
  <c r="CH147" i="71"/>
  <c r="CH203" i="71"/>
  <c r="CH155" i="71"/>
  <c r="CH189" i="71"/>
  <c r="CH228" i="71"/>
  <c r="CH138" i="71"/>
  <c r="CH202" i="71"/>
  <c r="CH150" i="71"/>
  <c r="CH108" i="71"/>
  <c r="CH141" i="71"/>
  <c r="CH188" i="71"/>
  <c r="CH68" i="71"/>
  <c r="CH187" i="71"/>
  <c r="CH204" i="71"/>
  <c r="CH132" i="71"/>
  <c r="CH152" i="71"/>
  <c r="CH215" i="71"/>
  <c r="CH290" i="71"/>
  <c r="CH244" i="71"/>
  <c r="CH197" i="71"/>
  <c r="CH153" i="71"/>
  <c r="CH90" i="71"/>
  <c r="CH105" i="71"/>
  <c r="CH83" i="71"/>
  <c r="CH177" i="71"/>
  <c r="CH104" i="71"/>
  <c r="CH27" i="71"/>
  <c r="CH273" i="71"/>
  <c r="CH97" i="71"/>
  <c r="CH275" i="71"/>
  <c r="CH277" i="71"/>
  <c r="CH199" i="71"/>
  <c r="CH159" i="71"/>
  <c r="CH174" i="71"/>
  <c r="CH71" i="71"/>
  <c r="CH235" i="71"/>
  <c r="CH19" i="71"/>
  <c r="CH75" i="71"/>
  <c r="CH60" i="71"/>
  <c r="CH69" i="71"/>
  <c r="CH46" i="71"/>
  <c r="CH124" i="71"/>
  <c r="CH55" i="71"/>
  <c r="CH96" i="71"/>
  <c r="CH112" i="71"/>
  <c r="CH84" i="71"/>
  <c r="CH44" i="71"/>
  <c r="CH160" i="71"/>
  <c r="CH266" i="71"/>
  <c r="CH240" i="71"/>
  <c r="CH236" i="71"/>
  <c r="CH231" i="71"/>
  <c r="CH287" i="71"/>
  <c r="CH61" i="71"/>
  <c r="CH162" i="71"/>
  <c r="CH67" i="71"/>
  <c r="CH13" i="71"/>
  <c r="CH26" i="71"/>
  <c r="CH263" i="71"/>
  <c r="CH173" i="71"/>
  <c r="CH230" i="71"/>
  <c r="CH146" i="71"/>
  <c r="CH232" i="71"/>
  <c r="CH91" i="71"/>
  <c r="CH219" i="71"/>
  <c r="CH77" i="71"/>
  <c r="CH134" i="71"/>
  <c r="CH272" i="71"/>
  <c r="CH212" i="71"/>
  <c r="CH76" i="71"/>
  <c r="CH145" i="71"/>
  <c r="CH213" i="71"/>
  <c r="CH103" i="71"/>
  <c r="CH70" i="71"/>
  <c r="CH227" i="71"/>
  <c r="CH94" i="71"/>
  <c r="CH16" i="71"/>
  <c r="CH80" i="71"/>
  <c r="CH194" i="71"/>
  <c r="CH73" i="71"/>
  <c r="CH179" i="71"/>
  <c r="CH154" i="71"/>
  <c r="CH163" i="71"/>
  <c r="CH181" i="71"/>
  <c r="CH292" i="71"/>
  <c r="CH191" i="71"/>
  <c r="CH222" i="71"/>
  <c r="CH201" i="71"/>
  <c r="CH116" i="71"/>
  <c r="CH161" i="71"/>
  <c r="CH20" i="71"/>
  <c r="CH195" i="71"/>
  <c r="CH58" i="71"/>
  <c r="CH38" i="71"/>
  <c r="CH209" i="71"/>
  <c r="CH34" i="71"/>
  <c r="CH293" i="71"/>
  <c r="CH101" i="71"/>
  <c r="CH49" i="71"/>
  <c r="CH53" i="71"/>
  <c r="CH157" i="71"/>
  <c r="CH117" i="71"/>
  <c r="CH144" i="71"/>
  <c r="CH85" i="71"/>
  <c r="CH78" i="71"/>
  <c r="CH120" i="71"/>
  <c r="CH151" i="71"/>
  <c r="CH32" i="71"/>
  <c r="CH210" i="71"/>
  <c r="CH99" i="71"/>
  <c r="CH208" i="71"/>
  <c r="CH234" i="71"/>
  <c r="CH63" i="71"/>
  <c r="CH106" i="71"/>
  <c r="CH198" i="71"/>
  <c r="CH136" i="71"/>
  <c r="CH186" i="71"/>
  <c r="CH245" i="71"/>
  <c r="CH47" i="71"/>
  <c r="CH92" i="71"/>
  <c r="CH288" i="71"/>
  <c r="CH205" i="71"/>
  <c r="CH143" i="71"/>
  <c r="CH274" i="71"/>
  <c r="CH182" i="71"/>
  <c r="CH24" i="71"/>
  <c r="CH165" i="71"/>
  <c r="CH148" i="71"/>
  <c r="CH37" i="71"/>
  <c r="CH167" i="71"/>
  <c r="CH242" i="71"/>
  <c r="CH87" i="71"/>
  <c r="CH93" i="71"/>
  <c r="CH82" i="71"/>
  <c r="CH45" i="71"/>
  <c r="CH269" i="71"/>
  <c r="CH88" i="71"/>
  <c r="CH41" i="71"/>
  <c r="CH237" i="71"/>
  <c r="CH156" i="71"/>
  <c r="CH107" i="71"/>
  <c r="CH239" i="71"/>
  <c r="CH42" i="71"/>
  <c r="CH56" i="71"/>
  <c r="CH115" i="71"/>
  <c r="CH74" i="71"/>
  <c r="CH282" i="71"/>
  <c r="CH193" i="71"/>
  <c r="CH233" i="71"/>
  <c r="CH109" i="71"/>
  <c r="CH276" i="71"/>
  <c r="CH57" i="71"/>
  <c r="CH207" i="71"/>
  <c r="CH254" i="71"/>
  <c r="CH164" i="71"/>
  <c r="CH184" i="71"/>
  <c r="CH31" i="71"/>
  <c r="CH111" i="71"/>
  <c r="CH22" i="71"/>
  <c r="CH72" i="71"/>
  <c r="CH226" i="71"/>
  <c r="CH185" i="71"/>
  <c r="CH51" i="71"/>
  <c r="CH119" i="71"/>
  <c r="CH50" i="71"/>
  <c r="CH140" i="71"/>
  <c r="CH172" i="71"/>
  <c r="CH114" i="71"/>
  <c r="CH206" i="71"/>
  <c r="CH178" i="71"/>
  <c r="CH102" i="71"/>
  <c r="CH279" i="71"/>
  <c r="CH267" i="71"/>
  <c r="CH100" i="71"/>
  <c r="CH18" i="71"/>
  <c r="CH29" i="71"/>
  <c r="CH221" i="71"/>
  <c r="CH283" i="71"/>
  <c r="CH268" i="71"/>
  <c r="CH52" i="71"/>
  <c r="CH30" i="71"/>
  <c r="CH86" i="71"/>
  <c r="CH137" i="71"/>
  <c r="CH28" i="71"/>
  <c r="CH285" i="71"/>
  <c r="CH43" i="71"/>
  <c r="CH139" i="71"/>
  <c r="CJ286" i="71"/>
  <c r="CI188" i="71"/>
  <c r="CI224" i="71"/>
  <c r="CI34" i="71"/>
  <c r="CJ96" i="71"/>
  <c r="CI266" i="71"/>
  <c r="CJ119" i="71"/>
  <c r="CI89" i="71"/>
  <c r="CI227" i="71"/>
  <c r="CI142" i="71"/>
  <c r="CJ169" i="71"/>
  <c r="CI210" i="71"/>
  <c r="CJ289" i="71"/>
  <c r="CJ266" i="71"/>
  <c r="CH169" i="71"/>
  <c r="CH243" i="71"/>
  <c r="CH223" i="71"/>
  <c r="CH265" i="71"/>
  <c r="CI14" i="71"/>
  <c r="CJ282" i="71"/>
  <c r="CJ180" i="71"/>
  <c r="CI50" i="71"/>
  <c r="CJ290" i="71"/>
  <c r="CI240" i="71"/>
  <c r="CJ227" i="71"/>
  <c r="CI211" i="71"/>
  <c r="CI113" i="71"/>
  <c r="CJ37" i="71"/>
  <c r="CI152" i="71"/>
  <c r="CJ32" i="71"/>
  <c r="CJ207" i="71"/>
  <c r="CI53" i="71"/>
  <c r="CJ229" i="71"/>
  <c r="CJ274" i="71"/>
  <c r="CI73" i="71"/>
  <c r="CI293" i="71"/>
  <c r="CJ241" i="71"/>
  <c r="CI122" i="71"/>
  <c r="CI163" i="71"/>
  <c r="CI88" i="71"/>
  <c r="CI219" i="71"/>
  <c r="CJ80" i="71"/>
  <c r="CI180" i="71"/>
  <c r="CI107" i="71"/>
  <c r="CJ281" i="71"/>
  <c r="CI241" i="71"/>
  <c r="CJ205" i="71"/>
  <c r="CI49" i="71"/>
  <c r="CI146" i="71"/>
  <c r="CJ279" i="71"/>
  <c r="CJ228" i="71"/>
  <c r="CI218" i="71"/>
  <c r="CI24" i="71"/>
  <c r="CI93" i="71"/>
  <c r="CJ83" i="71"/>
  <c r="CH192" i="71"/>
  <c r="CI223" i="71"/>
  <c r="CJ121" i="71"/>
  <c r="CJ155" i="71"/>
  <c r="CI99" i="71"/>
  <c r="CJ175" i="71"/>
  <c r="CJ88" i="71"/>
  <c r="CI287" i="71"/>
  <c r="CJ251" i="71"/>
  <c r="CI280" i="71"/>
  <c r="CJ268" i="71"/>
  <c r="CJ97" i="71"/>
  <c r="CJ151" i="71"/>
  <c r="CI20" i="71"/>
  <c r="CH291" i="71"/>
  <c r="CH17" i="71"/>
  <c r="CH261" i="71"/>
  <c r="CH200" i="71"/>
  <c r="CH176" i="71"/>
  <c r="CH118" i="71"/>
  <c r="CH158" i="71"/>
  <c r="CJ54" i="71"/>
  <c r="CJ104" i="71"/>
  <c r="CI265" i="71"/>
  <c r="CJ56" i="71"/>
  <c r="CI244" i="71"/>
  <c r="CJ288" i="71"/>
  <c r="CJ200" i="71"/>
  <c r="CJ34" i="71"/>
  <c r="CI215" i="71"/>
  <c r="CJ70" i="71"/>
  <c r="CI140" i="71"/>
  <c r="CJ285" i="71"/>
  <c r="CJ101" i="71"/>
  <c r="CI185" i="71"/>
  <c r="CJ179" i="71"/>
  <c r="CJ84" i="71"/>
  <c r="CJ106" i="71"/>
  <c r="CI60" i="71"/>
  <c r="CI45" i="71"/>
  <c r="CJ67" i="71"/>
  <c r="CI79" i="71"/>
  <c r="CI229" i="71"/>
  <c r="CJ214" i="71"/>
  <c r="CI153" i="71"/>
  <c r="CJ204" i="71"/>
  <c r="CJ14" i="71"/>
  <c r="CJ237" i="71"/>
  <c r="CJ152" i="71"/>
  <c r="CI204" i="71"/>
  <c r="CI158" i="71"/>
  <c r="CJ73" i="71"/>
  <c r="CJ115" i="71"/>
  <c r="CJ114" i="71"/>
  <c r="CJ240" i="71"/>
  <c r="CJ149" i="71"/>
  <c r="CI268" i="71"/>
  <c r="CI72" i="71"/>
  <c r="CJ112" i="71"/>
  <c r="CI76" i="71"/>
  <c r="CI196" i="71"/>
  <c r="CI217" i="71"/>
  <c r="CJ174" i="71"/>
  <c r="CJ145" i="71"/>
  <c r="CJ166" i="71"/>
  <c r="CI214" i="71"/>
  <c r="CI184" i="71"/>
  <c r="CI64" i="71"/>
  <c r="CI190" i="71"/>
  <c r="CJ38" i="71"/>
  <c r="CI230" i="71"/>
  <c r="CJ91" i="71"/>
  <c r="CI206" i="71"/>
  <c r="CJ48" i="71"/>
  <c r="CH123" i="71"/>
  <c r="CH214" i="71"/>
  <c r="CH33" i="71"/>
  <c r="CH280" i="71"/>
  <c r="CJ147" i="71"/>
  <c r="CJ284" i="71"/>
  <c r="CJ159" i="71"/>
  <c r="CJ191" i="71"/>
  <c r="CJ12" i="71"/>
  <c r="CI133" i="71"/>
  <c r="CI174" i="71"/>
  <c r="CJ238" i="71"/>
  <c r="CJ245" i="71"/>
  <c r="CJ239" i="71"/>
  <c r="CI18" i="71"/>
  <c r="CJ232" i="71"/>
  <c r="CJ188" i="71"/>
  <c r="CI220" i="71"/>
  <c r="CJ275" i="71"/>
  <c r="CI98" i="71"/>
  <c r="CJ171" i="71"/>
  <c r="CI154" i="71"/>
  <c r="CJ86" i="71"/>
  <c r="CI194" i="71"/>
  <c r="CI166" i="71"/>
  <c r="CJ167" i="71"/>
  <c r="CI132" i="71"/>
  <c r="CJ118" i="71"/>
  <c r="CI32" i="71"/>
  <c r="CI221" i="71"/>
  <c r="CJ203" i="71"/>
  <c r="CI192" i="71"/>
  <c r="CI21" i="71"/>
  <c r="CI102" i="71"/>
  <c r="CJ267" i="71"/>
  <c r="CI175" i="71"/>
  <c r="CI181" i="71"/>
  <c r="CI137" i="71"/>
  <c r="CI171" i="71"/>
  <c r="CI109" i="71"/>
  <c r="CJ272" i="71"/>
  <c r="CI35" i="71"/>
  <c r="CJ182" i="71"/>
  <c r="CJ263" i="71"/>
  <c r="CI278" i="71"/>
  <c r="CJ33" i="71"/>
  <c r="CJ117" i="71"/>
  <c r="CI231" i="71"/>
  <c r="CI238" i="71"/>
  <c r="CJ75" i="71"/>
  <c r="CJ140" i="71"/>
  <c r="CI90" i="71"/>
  <c r="CI235" i="71"/>
  <c r="CJ262" i="71"/>
  <c r="CI286" i="71"/>
  <c r="CJ60" i="71"/>
  <c r="CJ253" i="71"/>
  <c r="CJ252" i="71" s="1"/>
  <c r="CJ255" i="71" s="1"/>
  <c r="CI94" i="71"/>
  <c r="CI183" i="71"/>
  <c r="CI272" i="71"/>
  <c r="CI277" i="71"/>
  <c r="CJ30" i="71"/>
  <c r="CI292" i="71"/>
  <c r="CH122" i="71"/>
  <c r="CH95" i="71"/>
  <c r="CH175" i="71"/>
  <c r="CH170" i="71"/>
  <c r="CH64" i="71"/>
  <c r="CH289" i="71"/>
  <c r="CH121" i="71"/>
  <c r="CH220" i="71"/>
  <c r="CH168" i="71"/>
  <c r="CH238" i="71"/>
  <c r="CH66" i="71"/>
  <c r="CH278" i="71"/>
  <c r="CJ124" i="71"/>
  <c r="CJ208" i="71"/>
  <c r="CH217" i="71"/>
  <c r="CJ168" i="71"/>
  <c r="CJ103" i="71"/>
  <c r="CI283" i="71"/>
  <c r="CI263" i="71"/>
  <c r="CI164" i="71"/>
  <c r="CI36" i="71"/>
  <c r="CJ53" i="71"/>
  <c r="CJ133" i="71"/>
  <c r="CI97" i="71"/>
  <c r="CI232" i="71"/>
  <c r="CJ201" i="71"/>
  <c r="CJ190" i="71"/>
  <c r="CJ31" i="71"/>
  <c r="CJ292" i="71"/>
  <c r="CJ78" i="71"/>
  <c r="CI85" i="71"/>
  <c r="CI216" i="71"/>
  <c r="CI150" i="71"/>
  <c r="CI209" i="71"/>
  <c r="CI289" i="71"/>
  <c r="CI139" i="71"/>
  <c r="CI117" i="71"/>
  <c r="CJ160" i="71"/>
  <c r="CJ183" i="71"/>
  <c r="CJ192" i="71"/>
  <c r="CI100" i="71"/>
  <c r="CJ172" i="71"/>
  <c r="CI121" i="71"/>
  <c r="CJ233" i="71"/>
  <c r="CI67" i="71"/>
  <c r="CJ22" i="71"/>
  <c r="CJ59" i="71"/>
  <c r="CJ41" i="71"/>
  <c r="CI38" i="71"/>
  <c r="CJ181" i="71"/>
  <c r="CJ92" i="71"/>
  <c r="CJ100" i="71"/>
  <c r="CJ82" i="71"/>
  <c r="CI42" i="71"/>
  <c r="CI66" i="71"/>
  <c r="CJ64" i="71"/>
  <c r="CJ138" i="71"/>
  <c r="CI115" i="71"/>
  <c r="CI123" i="71"/>
  <c r="CI48" i="71"/>
  <c r="CI178" i="71"/>
  <c r="CI205" i="71"/>
  <c r="CI84" i="71"/>
  <c r="CI226" i="71"/>
  <c r="CJ36" i="71"/>
  <c r="CI270" i="71"/>
  <c r="CJ107" i="71"/>
  <c r="CI120" i="71"/>
  <c r="CJ217" i="71"/>
  <c r="CI279" i="71"/>
  <c r="CJ42" i="71"/>
  <c r="CI25" i="71"/>
  <c r="CH183" i="71"/>
  <c r="CH229" i="71"/>
  <c r="CH25" i="71"/>
  <c r="CH149" i="71"/>
  <c r="CH190" i="71"/>
  <c r="CH270" i="71"/>
  <c r="CJ280" i="71"/>
  <c r="CJ236" i="71"/>
  <c r="CI284" i="71"/>
  <c r="CI172" i="71"/>
  <c r="CJ220" i="71"/>
  <c r="CJ223" i="71"/>
  <c r="CJ278" i="71"/>
  <c r="CJ63" i="71"/>
  <c r="CI104" i="71"/>
  <c r="CJ293" i="71"/>
  <c r="CJ231" i="71"/>
  <c r="CJ194" i="71"/>
  <c r="CI87" i="71"/>
  <c r="CJ45" i="71"/>
  <c r="CI212" i="71"/>
  <c r="CI22" i="71"/>
  <c r="CJ206" i="71"/>
  <c r="CJ55" i="71"/>
  <c r="CI30" i="71"/>
  <c r="CH171" i="71"/>
  <c r="CJ43" i="71"/>
  <c r="CI242" i="71"/>
  <c r="CJ52" i="71"/>
  <c r="CI203" i="71"/>
  <c r="CI243" i="71"/>
  <c r="CI55" i="71"/>
  <c r="CJ144" i="71"/>
  <c r="CI225" i="71"/>
  <c r="CI17" i="71"/>
  <c r="CI103" i="71"/>
  <c r="CJ273" i="71"/>
  <c r="CJ44" i="71"/>
  <c r="CJ234" i="71"/>
  <c r="CI114" i="71"/>
  <c r="CJ46" i="71"/>
  <c r="CJ58" i="71"/>
  <c r="CI106" i="71"/>
  <c r="CI51" i="71"/>
  <c r="CJ13" i="71"/>
  <c r="CI262" i="71"/>
  <c r="CJ163" i="71"/>
  <c r="CI173" i="71"/>
  <c r="CI91" i="71"/>
  <c r="CJ65" i="71"/>
  <c r="CJ224" i="71"/>
  <c r="CI81" i="71"/>
  <c r="CI16" i="71"/>
  <c r="CJ242" i="71"/>
  <c r="CI29" i="71"/>
  <c r="CJ178" i="71"/>
  <c r="CJ89" i="71"/>
  <c r="CI281" i="71"/>
  <c r="CJ105" i="71"/>
  <c r="CJ90" i="71"/>
  <c r="CJ49" i="71"/>
  <c r="CJ243" i="71"/>
  <c r="CI269" i="71"/>
  <c r="CJ71" i="71"/>
  <c r="CI155" i="71"/>
  <c r="CH262" i="71"/>
  <c r="CH281" i="71"/>
  <c r="CH196" i="71"/>
  <c r="CH21" i="71"/>
  <c r="CH36" i="71"/>
  <c r="CJ270" i="71"/>
  <c r="CI13" i="71"/>
  <c r="CI169" i="71"/>
  <c r="CJ173" i="71"/>
  <c r="CI58" i="71"/>
  <c r="CJ25" i="71"/>
  <c r="CJ123" i="71"/>
  <c r="CJ153" i="71"/>
  <c r="CJ165" i="71"/>
  <c r="CI237" i="71"/>
  <c r="CJ50" i="71"/>
  <c r="CJ39" i="71"/>
  <c r="CI65" i="71"/>
  <c r="CJ210" i="71"/>
  <c r="CI245" i="71"/>
  <c r="CJ199" i="71"/>
  <c r="CI59" i="71"/>
  <c r="CJ161" i="71"/>
  <c r="CJ66" i="71"/>
  <c r="CJ134" i="71"/>
  <c r="CJ18" i="71"/>
  <c r="CJ93" i="71"/>
  <c r="CH133" i="71"/>
  <c r="CH62" i="71"/>
  <c r="CH14" i="71"/>
  <c r="CH286" i="71"/>
  <c r="CH110" i="71"/>
  <c r="CH79" i="71"/>
  <c r="CH211" i="71"/>
  <c r="CH225" i="71"/>
  <c r="CH23" i="71"/>
  <c r="CI149" i="71"/>
  <c r="CI170" i="71"/>
  <c r="CI52" i="71"/>
  <c r="CI187" i="71"/>
  <c r="CJ271" i="71"/>
  <c r="CI160" i="71"/>
  <c r="CI44" i="71"/>
  <c r="CI176" i="71"/>
  <c r="CI157" i="71"/>
  <c r="CI271" i="71"/>
  <c r="CJ113" i="71"/>
  <c r="CI110" i="71"/>
  <c r="CI207" i="71"/>
  <c r="CI200" i="71"/>
  <c r="CJ218" i="71"/>
  <c r="CJ226" i="71"/>
  <c r="CJ197" i="71"/>
  <c r="CI202" i="71"/>
  <c r="CI70" i="71"/>
  <c r="CI195" i="71"/>
  <c r="CI26" i="71"/>
  <c r="CI69" i="71"/>
  <c r="CJ74" i="71"/>
  <c r="CI80" i="71"/>
  <c r="CI31" i="71"/>
  <c r="CJ111" i="71"/>
  <c r="CI228" i="71"/>
  <c r="CJ72" i="71"/>
  <c r="CI37" i="71"/>
  <c r="CJ110" i="71"/>
  <c r="CJ221" i="71"/>
  <c r="CI177" i="71"/>
  <c r="CJ26" i="71"/>
  <c r="CJ185" i="71"/>
  <c r="CJ184" i="71"/>
  <c r="CJ202" i="71"/>
  <c r="CJ136" i="71"/>
  <c r="CJ94" i="71"/>
  <c r="CI61" i="71"/>
  <c r="CI275" i="71"/>
  <c r="CJ156" i="71"/>
  <c r="CJ23" i="71"/>
  <c r="CJ146" i="71"/>
  <c r="CI267" i="71"/>
  <c r="CI233" i="71"/>
  <c r="CH39" i="71"/>
  <c r="CJ143" i="71"/>
  <c r="CI148" i="71"/>
  <c r="CI143" i="71"/>
  <c r="CJ198" i="71"/>
  <c r="CI151" i="71"/>
  <c r="CI19" i="71"/>
  <c r="CH89" i="71"/>
  <c r="CH253" i="71"/>
  <c r="CH252" i="71" s="1"/>
  <c r="CH255" i="71" s="1"/>
  <c r="CH256" i="71" s="1"/>
  <c r="CH48" i="71"/>
  <c r="CH166" i="71"/>
  <c r="CH142" i="71"/>
  <c r="CH98" i="71"/>
  <c r="CH284" i="71"/>
  <c r="CI147" i="71"/>
  <c r="CJ277" i="71"/>
  <c r="CI39" i="71"/>
  <c r="CJ269" i="71"/>
  <c r="CI273" i="71"/>
  <c r="CI167" i="71"/>
  <c r="CJ116" i="71"/>
  <c r="CJ77" i="71"/>
  <c r="CI145" i="71"/>
  <c r="CI251" i="71"/>
  <c r="CI261" i="71"/>
  <c r="CI260" i="71" s="1"/>
  <c r="CI108" i="71"/>
  <c r="CI54" i="71"/>
  <c r="CI144" i="71"/>
  <c r="CJ47" i="71"/>
  <c r="CJ132" i="71"/>
  <c r="CJ131" i="71" s="1"/>
  <c r="CI179" i="71"/>
  <c r="CI290" i="71"/>
  <c r="CJ137" i="71"/>
  <c r="CJ150" i="71"/>
  <c r="CJ85" i="71"/>
  <c r="CI274" i="71"/>
  <c r="CJ29" i="71"/>
  <c r="CJ139" i="71"/>
  <c r="CJ176" i="71"/>
  <c r="CJ196" i="71"/>
  <c r="CH241" i="71"/>
  <c r="CI162" i="71"/>
  <c r="CI239" i="71"/>
  <c r="CI28" i="71"/>
  <c r="CI41" i="71"/>
  <c r="CJ193" i="71"/>
  <c r="CJ154" i="71"/>
  <c r="CJ19" i="71"/>
  <c r="CJ20" i="71"/>
  <c r="CI291" i="71"/>
  <c r="CJ120" i="71"/>
  <c r="CI168" i="71"/>
  <c r="CI208" i="71"/>
  <c r="CJ28" i="71"/>
  <c r="CI33" i="71"/>
  <c r="CI182" i="71"/>
  <c r="CI191" i="71"/>
  <c r="CI118" i="71"/>
  <c r="CI47" i="71"/>
  <c r="CJ108" i="71"/>
  <c r="CJ189" i="71"/>
  <c r="CJ61" i="71"/>
  <c r="CJ186" i="71"/>
  <c r="CJ164" i="71"/>
  <c r="CI75" i="71"/>
  <c r="CJ170" i="71"/>
  <c r="CI156" i="71"/>
  <c r="CJ187" i="71"/>
  <c r="CI74" i="71"/>
  <c r="CI119" i="71"/>
  <c r="CI285" i="71"/>
  <c r="CJ24" i="71"/>
  <c r="CI134" i="71"/>
  <c r="CJ57" i="71"/>
  <c r="CJ17" i="71"/>
  <c r="CJ62" i="71"/>
  <c r="CI136" i="71"/>
  <c r="CI111" i="71"/>
  <c r="CJ69" i="71"/>
  <c r="CJ95" i="71"/>
  <c r="CJ215" i="71"/>
  <c r="CI198" i="71"/>
  <c r="CI96" i="71"/>
  <c r="CJ219" i="71"/>
  <c r="CI288" i="71"/>
  <c r="CJ213" i="71"/>
  <c r="CJ76" i="71"/>
  <c r="CJ157" i="71"/>
  <c r="CJ122" i="71"/>
  <c r="CJ109" i="71"/>
  <c r="CI112" i="71"/>
  <c r="CJ244" i="71"/>
  <c r="CI12" i="71"/>
  <c r="CI11" i="71" s="1"/>
  <c r="CI165" i="71"/>
  <c r="CJ99" i="71"/>
  <c r="CJ16" i="71"/>
  <c r="CI141" i="71"/>
  <c r="CJ142" i="71"/>
  <c r="CJ162" i="71"/>
  <c r="CJ235" i="71"/>
  <c r="CJ216" i="71"/>
  <c r="CI213" i="71"/>
  <c r="CI276" i="71"/>
  <c r="CJ261" i="71"/>
  <c r="CJ260" i="71" s="1"/>
  <c r="CI23" i="71"/>
  <c r="CI82" i="71"/>
  <c r="CJ35" i="71"/>
  <c r="CI193" i="71"/>
  <c r="CI234" i="71"/>
  <c r="CI83" i="71"/>
  <c r="CJ102" i="71"/>
  <c r="CJ276" i="71"/>
  <c r="CI71" i="71"/>
  <c r="CJ230" i="71"/>
  <c r="CJ225" i="71"/>
  <c r="CJ283" i="71"/>
  <c r="CI189" i="71"/>
  <c r="CI86" i="71"/>
  <c r="CJ81" i="71"/>
  <c r="CI77" i="71"/>
  <c r="CJ51" i="71"/>
  <c r="CI43" i="71"/>
  <c r="CJ291" i="71"/>
  <c r="CJ222" i="71"/>
  <c r="CJ177" i="71"/>
  <c r="CI159" i="71"/>
  <c r="CI201" i="71"/>
  <c r="CI222" i="71"/>
  <c r="CI46" i="71"/>
  <c r="CI138" i="71"/>
  <c r="CI27" i="71"/>
  <c r="CI92" i="71"/>
  <c r="CJ79" i="71"/>
  <c r="CI101" i="71"/>
  <c r="CJ141" i="71"/>
  <c r="CI186" i="71"/>
  <c r="CJ209" i="71"/>
  <c r="CI254" i="71"/>
  <c r="CJ21" i="71"/>
  <c r="CJ287" i="71"/>
  <c r="CI197" i="71"/>
  <c r="CI199" i="71"/>
  <c r="CI161" i="71"/>
  <c r="CJ27" i="71"/>
  <c r="CI282" i="71"/>
  <c r="CJ195" i="71"/>
  <c r="CJ68" i="71"/>
  <c r="CI105" i="71"/>
  <c r="CJ265" i="71"/>
  <c r="CJ264" i="71" s="1"/>
  <c r="CJ98" i="71"/>
  <c r="CJ212" i="71"/>
  <c r="CJ211" i="71"/>
  <c r="CI116" i="71"/>
  <c r="CI253" i="71"/>
  <c r="CI252" i="71" s="1"/>
  <c r="CI255" i="71" s="1"/>
  <c r="CI256" i="71" s="1"/>
  <c r="CI56" i="71"/>
  <c r="CJ87" i="71"/>
  <c r="CI62" i="71"/>
  <c r="CI236" i="71"/>
  <c r="CI124" i="71"/>
  <c r="CH81" i="71"/>
  <c r="CI68" i="71"/>
  <c r="CJ148" i="71"/>
  <c r="CI95" i="71"/>
  <c r="CI63" i="71"/>
  <c r="CI57" i="71"/>
  <c r="CJ158" i="71"/>
  <c r="CI78" i="71"/>
  <c r="CE154" i="30"/>
  <c r="CF160" i="30"/>
  <c r="CE50" i="30"/>
  <c r="CF85" i="30"/>
  <c r="CE109" i="30"/>
  <c r="CF146" i="30"/>
  <c r="CF50" i="30"/>
  <c r="CE120" i="30"/>
  <c r="CF58" i="30"/>
  <c r="CF105" i="30"/>
  <c r="CE69" i="30"/>
  <c r="CE161" i="30"/>
  <c r="CF52" i="30"/>
  <c r="CE105" i="30"/>
  <c r="CE119" i="30"/>
  <c r="CE156" i="30"/>
  <c r="CF86" i="30"/>
  <c r="CE157" i="30"/>
  <c r="CE141" i="30"/>
  <c r="CE117" i="30"/>
  <c r="CE87" i="30"/>
  <c r="CE148" i="30"/>
  <c r="CE52" i="30"/>
  <c r="CE149" i="30"/>
  <c r="CF39" i="30"/>
  <c r="CF100" i="30"/>
  <c r="CE70" i="30"/>
  <c r="CE78" i="30"/>
  <c r="CF119" i="30"/>
  <c r="CE150" i="30"/>
  <c r="CF40" i="30"/>
  <c r="CF19" i="30"/>
  <c r="K94" i="62" s="1"/>
  <c r="CE158" i="30"/>
  <c r="CE37" i="30"/>
  <c r="CF121" i="30"/>
  <c r="CF156" i="30"/>
  <c r="CF23" i="30"/>
  <c r="K95" i="62" s="1"/>
  <c r="CE122" i="30"/>
  <c r="CF27" i="30"/>
  <c r="K96" i="62" s="1"/>
  <c r="CE65" i="30"/>
  <c r="CF57" i="30"/>
  <c r="CE107" i="30"/>
  <c r="CF152" i="30"/>
  <c r="CF36" i="30"/>
  <c r="CE72" i="30"/>
  <c r="CF67" i="30"/>
  <c r="CF157" i="30"/>
  <c r="CF87" i="30"/>
  <c r="CF49" i="30"/>
  <c r="CE71" i="30"/>
  <c r="CF114" i="30"/>
  <c r="CE55" i="30"/>
  <c r="CF159" i="30"/>
  <c r="CF55" i="30"/>
  <c r="CE155" i="30"/>
  <c r="CF102" i="30"/>
  <c r="CF123" i="30"/>
  <c r="CF69" i="30"/>
  <c r="CF141" i="30"/>
  <c r="CE116" i="30"/>
  <c r="CE85" i="30"/>
  <c r="CE54" i="30"/>
  <c r="CE103" i="30"/>
  <c r="CF98" i="30"/>
  <c r="CF109" i="30"/>
  <c r="CE111" i="30"/>
  <c r="CF62" i="30"/>
  <c r="CE82" i="30"/>
  <c r="CF99" i="30"/>
  <c r="CF151" i="30"/>
  <c r="CE39" i="30"/>
  <c r="CF118" i="30"/>
  <c r="CE40" i="30"/>
  <c r="CF83" i="30"/>
  <c r="CE60" i="30"/>
  <c r="CF117" i="30"/>
  <c r="CE38" i="30"/>
  <c r="CF79" i="30"/>
  <c r="CF61" i="30"/>
  <c r="CF60" i="30"/>
  <c r="CF53" i="30"/>
  <c r="CF71" i="30"/>
  <c r="CF113" i="30"/>
  <c r="CE102" i="30"/>
  <c r="CE58" i="30"/>
  <c r="CE41" i="30"/>
  <c r="CE115" i="30"/>
  <c r="CE153" i="30"/>
  <c r="CE43" i="30"/>
  <c r="CF37" i="30"/>
  <c r="CF66" i="30"/>
  <c r="CE162" i="30"/>
  <c r="CF149" i="30"/>
  <c r="CE23" i="30"/>
  <c r="CF155" i="30"/>
  <c r="CF84" i="30"/>
  <c r="CE51" i="30"/>
  <c r="CE159" i="30"/>
  <c r="CE36" i="30"/>
  <c r="CF73" i="30"/>
  <c r="CF163" i="30"/>
  <c r="CF115" i="30"/>
  <c r="CE139" i="30"/>
  <c r="CF31" i="30"/>
  <c r="CF65" i="30"/>
  <c r="CE56" i="30"/>
  <c r="CE84" i="30"/>
  <c r="CE104" i="30"/>
  <c r="CF45" i="30"/>
  <c r="CE146" i="30"/>
  <c r="CF42" i="30"/>
  <c r="CE47" i="30"/>
  <c r="CF148" i="30"/>
  <c r="CF153" i="30"/>
  <c r="CF132" i="30"/>
  <c r="CE86" i="30"/>
  <c r="CF12" i="30"/>
  <c r="CF103" i="30"/>
  <c r="CE12" i="30"/>
  <c r="CF150" i="30"/>
  <c r="CE67" i="30"/>
  <c r="CE66" i="30"/>
  <c r="CF44" i="30"/>
  <c r="CE62" i="30"/>
  <c r="CE110" i="30"/>
  <c r="CE32" i="30"/>
  <c r="CF41" i="30"/>
  <c r="CF48" i="30"/>
  <c r="CF104" i="30"/>
  <c r="CE143" i="30"/>
  <c r="CE83" i="30"/>
  <c r="CE88" i="30"/>
  <c r="CF112" i="30"/>
  <c r="CE118" i="30"/>
  <c r="CF116" i="30"/>
  <c r="CE45" i="30"/>
  <c r="CE106" i="30"/>
  <c r="CE79" i="30"/>
  <c r="CE145" i="30"/>
  <c r="CE113" i="30"/>
  <c r="CE114" i="30"/>
  <c r="CE76" i="30"/>
  <c r="CF80" i="30"/>
  <c r="CF56" i="30"/>
  <c r="CF43" i="30"/>
  <c r="CF154" i="30"/>
  <c r="CE123" i="30"/>
  <c r="CF82" i="30"/>
  <c r="CF164" i="30"/>
  <c r="CG155" i="30"/>
  <c r="CF139" i="30"/>
  <c r="CF147" i="30"/>
  <c r="CF77" i="30"/>
  <c r="CF38" i="30"/>
  <c r="CF143" i="30"/>
  <c r="CE90" i="30"/>
  <c r="CE59" i="30"/>
  <c r="CE74" i="30"/>
  <c r="CF88" i="30"/>
  <c r="CE49" i="30"/>
  <c r="CE140" i="30"/>
  <c r="CE27" i="30"/>
  <c r="CE152" i="30"/>
  <c r="CF107" i="30"/>
  <c r="CF120" i="30"/>
  <c r="CE19" i="30"/>
  <c r="CE160" i="30"/>
  <c r="CE68" i="30"/>
  <c r="CE46" i="30"/>
  <c r="CE98" i="30"/>
  <c r="CG76" i="30"/>
  <c r="CF54" i="30"/>
  <c r="CG163" i="30"/>
  <c r="CE61" i="30"/>
  <c r="CG110" i="30"/>
  <c r="CE121" i="30"/>
  <c r="CG107" i="30"/>
  <c r="CG47" i="30"/>
  <c r="CG18" i="30"/>
  <c r="CG66" i="30"/>
  <c r="CG32" i="30"/>
  <c r="CG46" i="30"/>
  <c r="CG151" i="30"/>
  <c r="CG56" i="30"/>
  <c r="CF140" i="30"/>
  <c r="CG90" i="30"/>
  <c r="CG24" i="30"/>
  <c r="CE129" i="30"/>
  <c r="CG87" i="30"/>
  <c r="CE131" i="30"/>
  <c r="CG154" i="30"/>
  <c r="CG26" i="30"/>
  <c r="CG164" i="30"/>
  <c r="CG113" i="30"/>
  <c r="CG108" i="30"/>
  <c r="CE53" i="30"/>
  <c r="CG149" i="30"/>
  <c r="CG25" i="30"/>
  <c r="CG62" i="30"/>
  <c r="CF70" i="30"/>
  <c r="CF129" i="30"/>
  <c r="CG39" i="30"/>
  <c r="CE164" i="30"/>
  <c r="CE80" i="30"/>
  <c r="CG69" i="30"/>
  <c r="CG67" i="30"/>
  <c r="CF51" i="30"/>
  <c r="CG86" i="30"/>
  <c r="CG140" i="30"/>
  <c r="CF72" i="30"/>
  <c r="CF90" i="30"/>
  <c r="K105" i="62" s="1"/>
  <c r="CG146" i="30"/>
  <c r="CG152" i="30"/>
  <c r="CG44" i="30"/>
  <c r="CG77" i="30"/>
  <c r="CE42" i="30"/>
  <c r="CG36" i="30"/>
  <c r="CG111" i="30"/>
  <c r="CF131" i="30"/>
  <c r="CF130" i="30" s="1"/>
  <c r="CG105" i="30"/>
  <c r="CE99" i="30"/>
  <c r="CF110" i="30"/>
  <c r="CG144" i="30"/>
  <c r="CG78" i="30"/>
  <c r="CG159" i="30"/>
  <c r="CG43" i="30"/>
  <c r="CG141" i="30"/>
  <c r="CG129" i="30"/>
  <c r="CG73" i="30"/>
  <c r="CE73" i="30"/>
  <c r="CG41" i="30"/>
  <c r="CF158" i="30"/>
  <c r="CG160" i="30"/>
  <c r="CG16" i="30"/>
  <c r="CG131" i="30"/>
  <c r="CG45" i="30"/>
  <c r="CF122" i="30"/>
  <c r="CG109" i="30"/>
  <c r="CG48" i="30"/>
  <c r="CG49" i="30"/>
  <c r="CG145" i="30"/>
  <c r="CG31" i="30"/>
  <c r="CG68" i="30"/>
  <c r="CG38" i="30"/>
  <c r="CG120" i="30"/>
  <c r="CG103" i="30"/>
  <c r="CF111" i="30"/>
  <c r="CG71" i="30"/>
  <c r="CG85" i="30"/>
  <c r="CF33" i="30"/>
  <c r="CG60" i="30"/>
  <c r="CE163" i="30"/>
  <c r="CF76" i="30"/>
  <c r="CG150" i="30"/>
  <c r="CG61" i="30"/>
  <c r="CG84" i="30"/>
  <c r="CE44" i="30"/>
  <c r="CG106" i="30"/>
  <c r="CG80" i="30"/>
  <c r="CG33" i="30"/>
  <c r="CG79" i="30"/>
  <c r="CF68" i="30"/>
  <c r="CF108" i="30"/>
  <c r="CE147" i="30"/>
  <c r="CG99" i="30"/>
  <c r="CG158" i="30"/>
  <c r="CG21" i="30"/>
  <c r="CG13" i="30"/>
  <c r="CG147" i="30"/>
  <c r="CG118" i="30"/>
  <c r="CG22" i="30"/>
  <c r="CE31" i="30"/>
  <c r="CG115" i="30"/>
  <c r="CG83" i="30"/>
  <c r="CF32" i="30"/>
  <c r="CG15" i="30"/>
  <c r="CF78" i="30"/>
  <c r="CG58" i="30"/>
  <c r="CF162" i="30"/>
  <c r="CG82" i="30"/>
  <c r="CG156" i="30"/>
  <c r="CE132" i="30"/>
  <c r="CG139" i="30"/>
  <c r="CG138" i="30" s="1"/>
  <c r="CF47" i="30"/>
  <c r="CG161" i="30"/>
  <c r="CF145" i="30"/>
  <c r="CG123" i="30"/>
  <c r="CF144" i="30"/>
  <c r="CG112" i="30"/>
  <c r="CG116" i="30"/>
  <c r="CG59" i="30"/>
  <c r="CG74" i="30"/>
  <c r="CG70" i="30"/>
  <c r="CE112" i="30"/>
  <c r="CE77" i="30"/>
  <c r="CG122" i="30"/>
  <c r="CG148" i="30"/>
  <c r="CG51" i="30"/>
  <c r="CG157" i="30"/>
  <c r="CE57" i="30"/>
  <c r="CG100" i="30"/>
  <c r="CG29" i="30"/>
  <c r="CE144" i="30"/>
  <c r="CG132" i="30"/>
  <c r="CE151" i="30"/>
  <c r="CF106" i="30"/>
  <c r="CF46" i="30"/>
  <c r="CF59" i="30"/>
  <c r="CG55" i="30"/>
  <c r="CG114" i="30"/>
  <c r="CF161" i="30"/>
  <c r="CF74" i="30"/>
  <c r="CG14" i="30"/>
  <c r="CG57" i="30"/>
  <c r="CG17" i="30"/>
  <c r="CG88" i="30"/>
  <c r="CE108" i="30"/>
  <c r="CG54" i="30"/>
  <c r="CG119" i="30"/>
  <c r="CG104" i="30"/>
  <c r="CG153" i="30"/>
  <c r="CG72" i="30"/>
  <c r="CG121" i="30"/>
  <c r="CG37" i="30"/>
  <c r="CE48" i="30"/>
  <c r="CG98" i="30"/>
  <c r="CG97" i="30" s="1"/>
  <c r="CG40" i="30"/>
  <c r="CG102" i="30"/>
  <c r="CG162" i="30"/>
  <c r="CE33" i="30"/>
  <c r="CG117" i="30"/>
  <c r="CE100" i="30"/>
  <c r="CG53" i="30"/>
  <c r="CG52" i="30"/>
  <c r="CG143" i="30"/>
  <c r="CG50" i="30"/>
  <c r="CG28" i="30"/>
  <c r="CG42" i="30"/>
  <c r="CH76" i="30"/>
  <c r="CH59" i="30"/>
  <c r="CI82" i="30"/>
  <c r="CH121" i="30"/>
  <c r="CI73" i="30"/>
  <c r="CH78" i="30"/>
  <c r="CI43" i="30"/>
  <c r="CI38" i="30"/>
  <c r="CI109" i="30"/>
  <c r="CI25" i="30"/>
  <c r="CH50" i="30"/>
  <c r="CI60" i="30"/>
  <c r="CI145" i="30"/>
  <c r="CH113" i="30"/>
  <c r="CH46" i="30"/>
  <c r="CH21" i="30"/>
  <c r="CH43" i="30"/>
  <c r="CH129" i="30"/>
  <c r="CH65" i="30"/>
  <c r="CI144" i="30"/>
  <c r="CI85" i="30"/>
  <c r="CH152" i="30"/>
  <c r="CH36" i="30"/>
  <c r="CH20" i="30"/>
  <c r="CI28" i="30"/>
  <c r="CH116" i="30"/>
  <c r="CH90" i="30"/>
  <c r="CI140" i="30"/>
  <c r="CH100" i="30"/>
  <c r="CH49" i="30"/>
  <c r="CI62" i="30"/>
  <c r="CH164" i="30"/>
  <c r="CI13" i="30"/>
  <c r="CI32" i="30"/>
  <c r="CI41" i="30"/>
  <c r="CI24" i="30"/>
  <c r="CH82" i="30"/>
  <c r="CI70" i="30"/>
  <c r="CH117" i="30"/>
  <c r="CI46" i="30"/>
  <c r="CI156" i="30"/>
  <c r="CI112" i="30"/>
  <c r="CI104" i="30"/>
  <c r="CH159" i="30"/>
  <c r="CG20" i="30"/>
  <c r="CG19" i="30" s="1"/>
  <c r="L94" i="62" s="1"/>
  <c r="CH123" i="30"/>
  <c r="CH69" i="30"/>
  <c r="CI66" i="30"/>
  <c r="CH18" i="30"/>
  <c r="CI160" i="30"/>
  <c r="CH109" i="30"/>
  <c r="CH16" i="30"/>
  <c r="CI36" i="30"/>
  <c r="CJ50" i="30"/>
  <c r="CH60" i="30"/>
  <c r="CI110" i="30"/>
  <c r="CI42" i="30"/>
  <c r="CH52" i="30"/>
  <c r="CI163" i="30"/>
  <c r="CH112" i="30"/>
  <c r="CH48" i="30"/>
  <c r="CH146" i="30"/>
  <c r="CI155" i="30"/>
  <c r="CI111" i="30"/>
  <c r="CH155" i="30"/>
  <c r="CH61" i="30"/>
  <c r="CI147" i="30"/>
  <c r="CI18" i="30"/>
  <c r="CH108" i="30"/>
  <c r="CI49" i="30"/>
  <c r="CI108" i="30"/>
  <c r="CH26" i="30"/>
  <c r="CH103" i="30"/>
  <c r="CI44" i="30"/>
  <c r="CH85" i="30"/>
  <c r="CI132" i="30"/>
  <c r="CH72" i="30"/>
  <c r="CH66" i="30"/>
  <c r="CH62" i="30"/>
  <c r="CI68" i="30"/>
  <c r="CI45" i="30"/>
  <c r="CI154" i="30"/>
  <c r="CI33" i="30"/>
  <c r="CH104" i="30"/>
  <c r="CH56" i="30"/>
  <c r="CI117" i="30"/>
  <c r="CH107" i="30"/>
  <c r="CH110" i="30"/>
  <c r="CI57" i="30"/>
  <c r="CH141" i="30"/>
  <c r="CH118" i="30"/>
  <c r="CH17" i="30"/>
  <c r="CH122" i="30"/>
  <c r="CH70" i="30"/>
  <c r="CI53" i="30"/>
  <c r="CH160" i="30"/>
  <c r="CH131" i="30"/>
  <c r="CI14" i="30"/>
  <c r="CI98" i="30"/>
  <c r="CH38" i="30"/>
  <c r="CI17" i="30"/>
  <c r="CI123" i="30"/>
  <c r="CI105" i="30"/>
  <c r="CI131" i="30"/>
  <c r="CH88" i="30"/>
  <c r="CI71" i="30"/>
  <c r="CI153" i="30"/>
  <c r="CI22" i="30"/>
  <c r="CH79" i="30"/>
  <c r="CI72" i="30"/>
  <c r="CI16" i="30"/>
  <c r="CI83" i="30"/>
  <c r="CI87" i="30"/>
  <c r="CH55" i="30"/>
  <c r="CH119" i="30"/>
  <c r="CH161" i="30"/>
  <c r="CI29" i="30"/>
  <c r="CI65" i="30"/>
  <c r="CH67" i="30"/>
  <c r="CI79" i="30"/>
  <c r="CH53" i="30"/>
  <c r="CI122" i="30"/>
  <c r="CI118" i="30"/>
  <c r="CI114" i="30"/>
  <c r="CI31" i="30"/>
  <c r="CI30" i="30" s="1"/>
  <c r="N97" i="62" s="1"/>
  <c r="CI39" i="30"/>
  <c r="CH47" i="30"/>
  <c r="CH29" i="30"/>
  <c r="CH115" i="30"/>
  <c r="CH154" i="30"/>
  <c r="CI113" i="30"/>
  <c r="CG65" i="30"/>
  <c r="CI115" i="30"/>
  <c r="CH145" i="30"/>
  <c r="CH68" i="30"/>
  <c r="CI139" i="30"/>
  <c r="CH153" i="30"/>
  <c r="CH149" i="30"/>
  <c r="CI152" i="30"/>
  <c r="CI55" i="30"/>
  <c r="CH37" i="30"/>
  <c r="CH98" i="30"/>
  <c r="CI77" i="30"/>
  <c r="CH28" i="30"/>
  <c r="CH27" i="30" s="1"/>
  <c r="M96" i="62" s="1"/>
  <c r="CI150" i="30"/>
  <c r="CH54" i="30"/>
  <c r="CI54" i="30"/>
  <c r="CI51" i="30"/>
  <c r="CH51" i="30"/>
  <c r="CH106" i="30"/>
  <c r="CH32" i="30"/>
  <c r="CI141" i="30"/>
  <c r="CH151" i="30"/>
  <c r="CH163" i="30"/>
  <c r="CH73" i="30"/>
  <c r="CH41" i="30"/>
  <c r="CI151" i="30"/>
  <c r="CI120" i="30"/>
  <c r="CI84" i="30"/>
  <c r="CH84" i="30"/>
  <c r="CI56" i="30"/>
  <c r="CH33" i="30"/>
  <c r="CH15" i="30"/>
  <c r="CH102" i="30"/>
  <c r="CI21" i="30"/>
  <c r="CI102" i="30"/>
  <c r="CH157" i="30"/>
  <c r="CI15" i="30"/>
  <c r="CH24" i="30"/>
  <c r="CI67" i="30"/>
  <c r="CH158" i="30"/>
  <c r="CH114" i="30"/>
  <c r="CI90" i="30"/>
  <c r="CI76" i="30"/>
  <c r="CI158" i="30"/>
  <c r="CH58" i="30"/>
  <c r="CH150" i="30"/>
  <c r="CH71" i="30"/>
  <c r="CH147" i="30"/>
  <c r="CI78" i="30"/>
  <c r="CH14" i="30"/>
  <c r="CI159" i="30"/>
  <c r="CH87" i="30"/>
  <c r="CI47" i="30"/>
  <c r="CI80" i="30"/>
  <c r="CH80" i="30"/>
  <c r="CH45" i="30"/>
  <c r="CH39" i="30"/>
  <c r="CI121" i="30"/>
  <c r="CH148" i="30"/>
  <c r="CI129" i="30"/>
  <c r="CH77" i="30"/>
  <c r="CI157" i="30"/>
  <c r="CI58" i="30"/>
  <c r="CH132" i="30"/>
  <c r="CI59" i="30"/>
  <c r="CI103" i="30"/>
  <c r="CH40" i="30"/>
  <c r="CH105" i="30"/>
  <c r="CH144" i="30"/>
  <c r="CI161" i="30"/>
  <c r="CI88" i="30"/>
  <c r="CI37" i="30"/>
  <c r="CI149" i="30"/>
  <c r="CI86" i="30"/>
  <c r="CI48" i="30"/>
  <c r="CI26" i="30"/>
  <c r="CH74" i="30"/>
  <c r="CI61" i="30"/>
  <c r="CI143" i="30"/>
  <c r="CJ150" i="30"/>
  <c r="CJ145" i="30"/>
  <c r="CJ46" i="30"/>
  <c r="CI116" i="30"/>
  <c r="CJ74" i="30"/>
  <c r="CJ69" i="30"/>
  <c r="CJ33" i="30"/>
  <c r="CI20" i="30"/>
  <c r="CJ86" i="30"/>
  <c r="CJ156" i="30"/>
  <c r="CI107" i="30"/>
  <c r="CH99" i="30"/>
  <c r="CJ161" i="30"/>
  <c r="CJ84" i="30"/>
  <c r="CJ72" i="30"/>
  <c r="CJ36" i="30"/>
  <c r="CJ57" i="30"/>
  <c r="CI99" i="30"/>
  <c r="CI162" i="30"/>
  <c r="CJ140" i="30"/>
  <c r="CJ152" i="30"/>
  <c r="CJ82" i="30"/>
  <c r="CJ154" i="30"/>
  <c r="CH13" i="30"/>
  <c r="CI146" i="30"/>
  <c r="CJ52" i="30"/>
  <c r="CI164" i="30"/>
  <c r="CJ115" i="30"/>
  <c r="CJ141" i="30"/>
  <c r="CJ58" i="30"/>
  <c r="CJ103" i="30"/>
  <c r="CJ100" i="30"/>
  <c r="CJ87" i="30"/>
  <c r="CH86" i="30"/>
  <c r="CJ108" i="30"/>
  <c r="CJ67" i="30"/>
  <c r="CJ14" i="30"/>
  <c r="CJ80" i="30"/>
  <c r="CJ79" i="30"/>
  <c r="CJ53" i="30"/>
  <c r="CJ147" i="30"/>
  <c r="CJ111" i="30"/>
  <c r="CJ132" i="30"/>
  <c r="CJ131" i="30"/>
  <c r="CJ114" i="30"/>
  <c r="CI148" i="30"/>
  <c r="CJ16" i="30"/>
  <c r="CJ107" i="30"/>
  <c r="CJ59" i="30"/>
  <c r="CJ43" i="30"/>
  <c r="CI50" i="30"/>
  <c r="CJ151" i="30"/>
  <c r="CJ68" i="30"/>
  <c r="CJ120" i="30"/>
  <c r="CJ121" i="30"/>
  <c r="CJ66" i="30"/>
  <c r="CJ117" i="30"/>
  <c r="CJ143" i="30"/>
  <c r="CJ112" i="30"/>
  <c r="CJ71" i="30"/>
  <c r="CJ44" i="30"/>
  <c r="CJ153" i="30"/>
  <c r="CJ119" i="30"/>
  <c r="CJ48" i="30"/>
  <c r="CH143" i="30"/>
  <c r="CJ155" i="30"/>
  <c r="CJ139" i="30"/>
  <c r="CH44" i="30"/>
  <c r="CJ13" i="30"/>
  <c r="CH120" i="30"/>
  <c r="CH57" i="30"/>
  <c r="CJ85" i="30"/>
  <c r="CJ45" i="30"/>
  <c r="CI52" i="30"/>
  <c r="CI74" i="30"/>
  <c r="CJ38" i="30"/>
  <c r="CJ98" i="30"/>
  <c r="CI106" i="30"/>
  <c r="CJ54" i="30"/>
  <c r="CJ26" i="30"/>
  <c r="CJ83" i="30"/>
  <c r="CJ123" i="30"/>
  <c r="CJ148" i="30"/>
  <c r="CH42" i="30"/>
  <c r="CJ162" i="30"/>
  <c r="CH139" i="30"/>
  <c r="CJ56" i="30"/>
  <c r="CJ104" i="30"/>
  <c r="CJ105" i="30"/>
  <c r="CJ61" i="30"/>
  <c r="CI40" i="30"/>
  <c r="CH25" i="30"/>
  <c r="CJ21" i="30"/>
  <c r="CH31" i="30"/>
  <c r="CH30" i="30" s="1"/>
  <c r="M97" i="62" s="1"/>
  <c r="CJ32" i="30"/>
  <c r="CI100" i="30"/>
  <c r="CJ90" i="30"/>
  <c r="CJ129" i="30"/>
  <c r="CJ88" i="30"/>
  <c r="CJ22" i="30"/>
  <c r="CH83" i="30"/>
  <c r="CJ37" i="30"/>
  <c r="CJ99" i="30"/>
  <c r="CJ25" i="30"/>
  <c r="CH156" i="30"/>
  <c r="CJ51" i="30"/>
  <c r="CH162" i="30"/>
  <c r="CI69" i="30"/>
  <c r="CJ157" i="30"/>
  <c r="CJ18" i="30"/>
  <c r="CJ55" i="30"/>
  <c r="CJ149" i="30"/>
  <c r="CJ164" i="30"/>
  <c r="CJ60" i="30"/>
  <c r="CJ160" i="30"/>
  <c r="CJ102" i="30"/>
  <c r="CJ62" i="30"/>
  <c r="CH22" i="30"/>
  <c r="CH111" i="30"/>
  <c r="CJ29" i="30"/>
  <c r="CJ49" i="30"/>
  <c r="CJ118" i="30"/>
  <c r="CJ24" i="30"/>
  <c r="CJ23" i="30" s="1"/>
  <c r="O95" i="62" s="1"/>
  <c r="CJ47" i="30"/>
  <c r="CJ28" i="30"/>
  <c r="CJ27" i="30" s="1"/>
  <c r="O96" i="62" s="1"/>
  <c r="CJ40" i="30"/>
  <c r="CJ77" i="30"/>
  <c r="CJ106" i="30"/>
  <c r="CJ146" i="30"/>
  <c r="CJ163" i="30"/>
  <c r="CJ70" i="30"/>
  <c r="CH140" i="30"/>
  <c r="CJ17" i="30"/>
  <c r="CJ158" i="30"/>
  <c r="CJ78" i="30"/>
  <c r="CJ113" i="30"/>
  <c r="CJ109" i="30"/>
  <c r="CJ159" i="30"/>
  <c r="CJ144" i="30"/>
  <c r="CJ110" i="30"/>
  <c r="CJ41" i="30"/>
  <c r="CI119" i="30"/>
  <c r="CJ39" i="30"/>
  <c r="CJ65" i="30"/>
  <c r="CJ116" i="30"/>
  <c r="CJ73" i="30"/>
  <c r="CJ76" i="30"/>
  <c r="CJ42" i="30"/>
  <c r="CJ20" i="30"/>
  <c r="CJ15" i="30"/>
  <c r="CJ31" i="30"/>
  <c r="CJ30" i="30" s="1"/>
  <c r="O97" i="62" s="1"/>
  <c r="CJ122" i="30"/>
  <c r="CE30" i="30" l="1"/>
  <c r="CG30" i="30"/>
  <c r="L97" i="62" s="1"/>
  <c r="CI135" i="71"/>
  <c r="CI264" i="71"/>
  <c r="CG15" i="71"/>
  <c r="CG125" i="71" s="1"/>
  <c r="CE11" i="71"/>
  <c r="CF15" i="71"/>
  <c r="CE252" i="71"/>
  <c r="CE255" i="71" s="1"/>
  <c r="CE256" i="71" s="1"/>
  <c r="CF11" i="71"/>
  <c r="CF260" i="71"/>
  <c r="CI15" i="71"/>
  <c r="CI125" i="71" s="1"/>
  <c r="CE264" i="71"/>
  <c r="CI131" i="71"/>
  <c r="CI246" i="71" s="1"/>
  <c r="CI247" i="71" s="1"/>
  <c r="CH131" i="71"/>
  <c r="CG252" i="71"/>
  <c r="CG255" i="71" s="1"/>
  <c r="CG256" i="71" s="1"/>
  <c r="CE131" i="71"/>
  <c r="CF255" i="71"/>
  <c r="CF256" i="71" s="1"/>
  <c r="CF131" i="71"/>
  <c r="CI130" i="30"/>
  <c r="CI294" i="71"/>
  <c r="CI295" i="71" s="1"/>
  <c r="CH11" i="71"/>
  <c r="CG264" i="71"/>
  <c r="CE294" i="71"/>
  <c r="CE295" i="71" s="1"/>
  <c r="CF264" i="71"/>
  <c r="CJ294" i="71"/>
  <c r="CJ295" i="71" s="1"/>
  <c r="CJ15" i="71"/>
  <c r="CJ135" i="71"/>
  <c r="CJ256" i="71"/>
  <c r="CJ11" i="71"/>
  <c r="CH264" i="71"/>
  <c r="CH15" i="71"/>
  <c r="CG260" i="71"/>
  <c r="CE135" i="71"/>
  <c r="CE246" i="71" s="1"/>
  <c r="CE247" i="71" s="1"/>
  <c r="CE15" i="71"/>
  <c r="CF97" i="30"/>
  <c r="CH135" i="71"/>
  <c r="CH246" i="71" s="1"/>
  <c r="CH247" i="71" s="1"/>
  <c r="CJ246" i="71"/>
  <c r="CJ247" i="71" s="1"/>
  <c r="CH260" i="71"/>
  <c r="CH294" i="71" s="1"/>
  <c r="CH295" i="71" s="1"/>
  <c r="CG135" i="71"/>
  <c r="CG131" i="71"/>
  <c r="CG246" i="71" s="1"/>
  <c r="CG247" i="71" s="1"/>
  <c r="CF135" i="71"/>
  <c r="CF246" i="71" s="1"/>
  <c r="CF247" i="71" s="1"/>
  <c r="CJ130" i="30"/>
  <c r="CJ133" i="30" s="1"/>
  <c r="CJ134" i="30" s="1"/>
  <c r="CG101" i="30"/>
  <c r="CG124" i="30" s="1"/>
  <c r="CG125" i="30" s="1"/>
  <c r="CG142" i="30"/>
  <c r="CH12" i="30"/>
  <c r="CI19" i="30"/>
  <c r="N94" i="62" s="1"/>
  <c r="CG27" i="30"/>
  <c r="L96" i="62" s="1"/>
  <c r="CG64" i="30"/>
  <c r="CJ75" i="30"/>
  <c r="CI75" i="30"/>
  <c r="M82" i="62" s="1"/>
  <c r="CI101" i="30"/>
  <c r="CH97" i="30"/>
  <c r="CI64" i="30"/>
  <c r="CF30" i="30"/>
  <c r="K97" i="62" s="1"/>
  <c r="CF101" i="30"/>
  <c r="CE64" i="30"/>
  <c r="O103" i="62"/>
  <c r="CJ138" i="30"/>
  <c r="M84" i="62"/>
  <c r="N105" i="62"/>
  <c r="CI35" i="30"/>
  <c r="N99" i="62" s="1"/>
  <c r="CF138" i="30"/>
  <c r="CE11" i="30"/>
  <c r="CE34" i="30" s="1"/>
  <c r="CE138" i="30"/>
  <c r="CJ101" i="30"/>
  <c r="CJ142" i="30"/>
  <c r="CH101" i="30"/>
  <c r="L102" i="62"/>
  <c r="CI23" i="30"/>
  <c r="N95" i="62" s="1"/>
  <c r="CE130" i="30"/>
  <c r="CE133" i="30" s="1"/>
  <c r="CE134" i="30" s="1"/>
  <c r="CE75" i="30"/>
  <c r="N84" i="62"/>
  <c r="O105" i="62"/>
  <c r="CH142" i="30"/>
  <c r="CI97" i="30"/>
  <c r="L84" i="62"/>
  <c r="M105" i="62"/>
  <c r="CH64" i="30"/>
  <c r="CF75" i="30"/>
  <c r="K103" i="62" s="1"/>
  <c r="K93" i="62"/>
  <c r="CF11" i="30"/>
  <c r="CJ64" i="30"/>
  <c r="M93" i="62"/>
  <c r="CJ35" i="30"/>
  <c r="O99" i="62" s="1"/>
  <c r="CI142" i="30"/>
  <c r="CG12" i="30"/>
  <c r="CE101" i="30"/>
  <c r="CF35" i="30"/>
  <c r="K99" i="62" s="1"/>
  <c r="CH23" i="30"/>
  <c r="M95" i="62" s="1"/>
  <c r="CH130" i="30"/>
  <c r="CH133" i="30" s="1"/>
  <c r="CH134" i="30" s="1"/>
  <c r="CI12" i="30"/>
  <c r="CI27" i="30"/>
  <c r="N96" i="62" s="1"/>
  <c r="CH75" i="30"/>
  <c r="CG165" i="30"/>
  <c r="CG166" i="30" s="1"/>
  <c r="CG130" i="30"/>
  <c r="CG133" i="30" s="1"/>
  <c r="CG134" i="30" s="1"/>
  <c r="CF133" i="30"/>
  <c r="CF134" i="30" s="1"/>
  <c r="CG23" i="30"/>
  <c r="L95" i="62" s="1"/>
  <c r="CG75" i="30"/>
  <c r="CF142" i="30"/>
  <c r="CE35" i="30"/>
  <c r="CH138" i="30"/>
  <c r="CI138" i="30"/>
  <c r="CI133" i="30"/>
  <c r="CI134" i="30" s="1"/>
  <c r="CH19" i="30"/>
  <c r="M94" i="62" s="1"/>
  <c r="K84" i="62"/>
  <c r="L105" i="62"/>
  <c r="CE97" i="30"/>
  <c r="CE142" i="30"/>
  <c r="CJ19" i="30"/>
  <c r="O94" i="62" s="1"/>
  <c r="CJ97" i="30"/>
  <c r="CJ12" i="30"/>
  <c r="CH35" i="30"/>
  <c r="M99" i="62" s="1"/>
  <c r="CG35" i="30"/>
  <c r="L99" i="62" s="1"/>
  <c r="CF64" i="30"/>
  <c r="K102" i="62" s="1"/>
  <c r="L248" i="62" l="1"/>
  <c r="CJ125" i="71"/>
  <c r="K247" i="62"/>
  <c r="K225" i="62"/>
  <c r="CJ124" i="30"/>
  <c r="CJ125" i="30" s="1"/>
  <c r="N248" i="62"/>
  <c r="N226" i="62"/>
  <c r="CF165" i="30"/>
  <c r="CF166" i="30" s="1"/>
  <c r="CF124" i="30"/>
  <c r="CF125" i="30" s="1"/>
  <c r="CG294" i="71"/>
  <c r="CG295" i="71" s="1"/>
  <c r="O244" i="62"/>
  <c r="CI124" i="30"/>
  <c r="CI125" i="30" s="1"/>
  <c r="CH125" i="71"/>
  <c r="M226" i="62"/>
  <c r="M248" i="62"/>
  <c r="CF294" i="71"/>
  <c r="CF295" i="71" s="1"/>
  <c r="CF125" i="71"/>
  <c r="CE125" i="71"/>
  <c r="CI165" i="30"/>
  <c r="CI166" i="30" s="1"/>
  <c r="N103" i="62"/>
  <c r="CH11" i="30"/>
  <c r="O93" i="62"/>
  <c r="CJ11" i="30"/>
  <c r="O102" i="62"/>
  <c r="K81" i="62"/>
  <c r="CF34" i="30"/>
  <c r="CF63" i="30" s="1"/>
  <c r="CF89" i="30" s="1"/>
  <c r="CF91" i="30" s="1"/>
  <c r="K92" i="62"/>
  <c r="K98" i="62" s="1"/>
  <c r="K100" i="62" s="1"/>
  <c r="N102" i="62"/>
  <c r="CH165" i="30"/>
  <c r="CH166" i="30" s="1"/>
  <c r="L82" i="62"/>
  <c r="M103" i="62"/>
  <c r="L93" i="62"/>
  <c r="CG11" i="30"/>
  <c r="CJ165" i="30"/>
  <c r="CJ166" i="30" s="1"/>
  <c r="CH124" i="30"/>
  <c r="CH125" i="30" s="1"/>
  <c r="CE124" i="30"/>
  <c r="CE125" i="30" s="1"/>
  <c r="N93" i="62"/>
  <c r="CI11" i="30"/>
  <c r="M102" i="62"/>
  <c r="CE165" i="30"/>
  <c r="CE166" i="30" s="1"/>
  <c r="P82" i="62"/>
  <c r="N82" i="62"/>
  <c r="K82" i="62"/>
  <c r="L103" i="62"/>
  <c r="CE63" i="30"/>
  <c r="CE89" i="30" s="1"/>
  <c r="CE91" i="30" s="1"/>
  <c r="L226" i="62" l="1"/>
  <c r="P244" i="62"/>
  <c r="K248" i="62"/>
  <c r="K246" i="62" s="1"/>
  <c r="K226" i="62"/>
  <c r="L247" i="62"/>
  <c r="L246" i="62" s="1"/>
  <c r="L225" i="62"/>
  <c r="N247" i="62"/>
  <c r="N246" i="62" s="1"/>
  <c r="N225" i="62"/>
  <c r="M247" i="62"/>
  <c r="M246" i="62" s="1"/>
  <c r="M225" i="62"/>
  <c r="CG34" i="30"/>
  <c r="CG63" i="30" s="1"/>
  <c r="CG89" i="30" s="1"/>
  <c r="CG91" i="30" s="1"/>
  <c r="L92" i="62"/>
  <c r="L98" i="62" s="1"/>
  <c r="L100" i="62" s="1"/>
  <c r="L81" i="62"/>
  <c r="L80" i="62" s="1"/>
  <c r="K80" i="62"/>
  <c r="N92" i="62"/>
  <c r="N98" i="62" s="1"/>
  <c r="N100" i="62" s="1"/>
  <c r="CI34" i="30"/>
  <c r="CI63" i="30" s="1"/>
  <c r="CI89" i="30" s="1"/>
  <c r="CI91" i="30" s="1"/>
  <c r="N81" i="62"/>
  <c r="N80" i="62" s="1"/>
  <c r="M81" i="62"/>
  <c r="M80" i="62" s="1"/>
  <c r="CJ34" i="30"/>
  <c r="CJ63" i="30" s="1"/>
  <c r="CJ89" i="30" s="1"/>
  <c r="CJ91" i="30" s="1"/>
  <c r="O92" i="62"/>
  <c r="O98" i="62" s="1"/>
  <c r="O100" i="62" s="1"/>
  <c r="K104" i="62"/>
  <c r="K106" i="62" s="1"/>
  <c r="K107" i="62" s="1"/>
  <c r="K101" i="62"/>
  <c r="CH34" i="30"/>
  <c r="CH63" i="30" s="1"/>
  <c r="CH89" i="30" s="1"/>
  <c r="CH91" i="30" s="1"/>
  <c r="M92" i="62"/>
  <c r="M98" i="62" s="1"/>
  <c r="M100" i="62" s="1"/>
  <c r="O17" i="62" l="1"/>
  <c r="O243" i="62"/>
  <c r="O242" i="62" s="1"/>
  <c r="O104" i="62"/>
  <c r="O106" i="62" s="1"/>
  <c r="O107" i="62" s="1"/>
  <c r="O101" i="62"/>
  <c r="N104" i="62"/>
  <c r="N106" i="62" s="1"/>
  <c r="N107" i="62" s="1"/>
  <c r="N101" i="62"/>
  <c r="M104" i="62"/>
  <c r="M106" i="62" s="1"/>
  <c r="M107" i="62" s="1"/>
  <c r="M101" i="62"/>
  <c r="P81" i="62"/>
  <c r="P80" i="62" s="1"/>
  <c r="L104" i="62"/>
  <c r="L106" i="62" s="1"/>
  <c r="L107" i="62" s="1"/>
  <c r="L101" i="62"/>
  <c r="P243" i="62" l="1"/>
  <c r="P242" i="62" s="1"/>
  <c r="O248" i="62" l="1"/>
  <c r="O226" i="62" l="1"/>
  <c r="P248" i="62"/>
  <c r="P226" i="62"/>
  <c r="O247" i="62" l="1"/>
  <c r="O246" i="62" s="1"/>
  <c r="Q244" i="62"/>
  <c r="O16" i="62" l="1"/>
  <c r="O225" i="62"/>
  <c r="P247" i="62"/>
  <c r="P246" i="62" s="1"/>
  <c r="Q243" i="62" l="1"/>
  <c r="Q242" i="62" s="1"/>
  <c r="Q17" i="62"/>
  <c r="P225" i="62"/>
  <c r="Q248" i="62" l="1"/>
  <c r="Q247" i="62" l="1"/>
  <c r="Q246" i="62" s="1"/>
  <c r="R244" i="62"/>
  <c r="Q226" i="62"/>
  <c r="Q16" i="62" l="1"/>
  <c r="Q225" i="62"/>
  <c r="R243" i="62"/>
  <c r="R242" i="62" s="1"/>
  <c r="R17" i="62"/>
  <c r="R248" i="62" l="1"/>
  <c r="R247" i="62" l="1"/>
  <c r="R246" i="62" s="1"/>
  <c r="S244" i="62"/>
  <c r="R226" i="62"/>
  <c r="R225" i="62" l="1"/>
  <c r="S243" i="62"/>
  <c r="S242" i="62" s="1"/>
  <c r="S17" i="62"/>
  <c r="R16" i="62"/>
  <c r="S226" i="62" l="1"/>
  <c r="S248" i="62"/>
  <c r="T244" i="62" l="1"/>
  <c r="S247" i="62" l="1"/>
  <c r="S246" i="62" s="1"/>
  <c r="S225" i="62" l="1"/>
  <c r="T243" i="62"/>
  <c r="T242" i="62" s="1"/>
  <c r="T17" i="62"/>
  <c r="S16" i="62"/>
  <c r="T226" i="62" l="1"/>
  <c r="T248" i="62"/>
  <c r="U244" i="62" l="1"/>
  <c r="T247" i="62" l="1"/>
  <c r="T246" i="62" s="1"/>
  <c r="T16" i="62" l="1"/>
  <c r="T225" i="62"/>
  <c r="U243" i="62"/>
  <c r="U242" i="62" s="1"/>
  <c r="U17" i="62"/>
  <c r="U248" i="62" l="1"/>
  <c r="U226" i="62"/>
  <c r="V244" i="62"/>
  <c r="U247" i="62" l="1"/>
  <c r="U246" i="62" s="1"/>
  <c r="U16" i="62" l="1"/>
  <c r="U225" i="62"/>
  <c r="V243" i="62"/>
  <c r="V242" i="62" s="1"/>
  <c r="V17" i="62"/>
  <c r="V226" i="62" l="1"/>
  <c r="V248" i="62"/>
  <c r="W244" i="62"/>
  <c r="W248" i="62" l="1"/>
  <c r="W226" i="62"/>
  <c r="X244" i="62"/>
  <c r="X248" i="62" l="1"/>
  <c r="X226" i="62"/>
  <c r="W189" i="62" l="1"/>
  <c r="X188" i="62"/>
  <c r="W188" i="62"/>
  <c r="X189" i="62"/>
  <c r="X227" i="62"/>
  <c r="O223" i="62"/>
  <c r="R211" i="62"/>
  <c r="N232" i="62"/>
  <c r="U192" i="62"/>
  <c r="M210" i="62"/>
  <c r="M224" i="62"/>
  <c r="R192" i="62"/>
  <c r="U185" i="62"/>
  <c r="N205" i="62"/>
  <c r="K232" i="62"/>
  <c r="K224" i="62"/>
  <c r="N231" i="62"/>
  <c r="T190" i="62"/>
  <c r="U232" i="62"/>
  <c r="L224" i="62"/>
  <c r="T210" i="62"/>
  <c r="L209" i="62"/>
  <c r="P210" i="62"/>
  <c r="T235" i="62"/>
  <c r="L236" i="62"/>
  <c r="Q190" i="62"/>
  <c r="N185" i="62"/>
  <c r="N229" i="62"/>
  <c r="T237" i="62"/>
  <c r="K234" i="62"/>
  <c r="O232" i="62"/>
  <c r="Q227" i="62"/>
  <c r="N190" i="62"/>
  <c r="R230" i="62"/>
  <c r="K189" i="62"/>
  <c r="Q211" i="62"/>
  <c r="O229" i="62"/>
  <c r="P205" i="62"/>
  <c r="M201" i="62"/>
  <c r="O237" i="62"/>
  <c r="O228" i="62"/>
  <c r="P223" i="62"/>
  <c r="L223" i="62"/>
  <c r="L190" i="62"/>
  <c r="L211" i="62"/>
  <c r="T211" i="62"/>
  <c r="U205" i="62"/>
  <c r="K192" i="62"/>
  <c r="N223" i="62"/>
  <c r="N192" i="62"/>
  <c r="U227" i="62"/>
  <c r="K236" i="62"/>
  <c r="Q205" i="62"/>
  <c r="O235" i="62"/>
  <c r="U229" i="62"/>
  <c r="T234" i="62"/>
  <c r="Q201" i="62"/>
  <c r="M235" i="62"/>
  <c r="T205" i="62"/>
  <c r="V189" i="62"/>
  <c r="N234" i="62"/>
  <c r="P192" i="62"/>
  <c r="S210" i="62"/>
  <c r="O188" i="62"/>
  <c r="L189" i="62"/>
  <c r="Q192" i="62"/>
  <c r="Q228" i="62"/>
  <c r="K205" i="62"/>
  <c r="L215" i="62"/>
  <c r="U201" i="62"/>
  <c r="T201" i="62"/>
  <c r="L208" i="62"/>
  <c r="P233" i="62"/>
  <c r="T228" i="62"/>
  <c r="K210" i="62"/>
  <c r="S234" i="62"/>
  <c r="U233" i="62"/>
  <c r="P190" i="62"/>
  <c r="O236" i="62"/>
  <c r="U211" i="62"/>
  <c r="M211" i="62"/>
  <c r="Q223" i="62"/>
  <c r="O234" i="62"/>
  <c r="M231" i="62"/>
  <c r="N189" i="62"/>
  <c r="L233" i="62"/>
  <c r="P232" i="62"/>
  <c r="P237" i="62"/>
  <c r="M209" i="62"/>
  <c r="Q233" i="62"/>
  <c r="R228" i="62"/>
  <c r="Q185" i="62"/>
  <c r="K235" i="62"/>
  <c r="O231" i="62"/>
  <c r="K201" i="62"/>
  <c r="K230" i="62"/>
  <c r="R232" i="62"/>
  <c r="T189" i="62"/>
  <c r="M215" i="62"/>
  <c r="P229" i="62"/>
  <c r="K185" i="62"/>
  <c r="N224" i="62"/>
  <c r="U236" i="62"/>
  <c r="N236" i="62"/>
  <c r="M232" i="62"/>
  <c r="U223" i="62"/>
  <c r="R229" i="62"/>
  <c r="N211" i="62"/>
  <c r="L205" i="62"/>
  <c r="M185" i="62"/>
  <c r="K215" i="62"/>
  <c r="T224" i="62"/>
  <c r="S230" i="62"/>
  <c r="M190" i="62"/>
  <c r="O211" i="62"/>
  <c r="U188" i="62"/>
  <c r="S236" i="62"/>
  <c r="K229" i="62"/>
  <c r="M192" i="62"/>
  <c r="S211" i="62"/>
  <c r="Q237" i="62"/>
  <c r="Q210" i="62"/>
  <c r="M234" i="62"/>
  <c r="U235" i="62"/>
  <c r="L192" i="62"/>
  <c r="S76" i="62"/>
  <c r="L230" i="62"/>
  <c r="L231" i="62"/>
  <c r="L229" i="62"/>
  <c r="O190" i="62"/>
  <c r="P185" i="62"/>
  <c r="T192" i="62"/>
  <c r="L227" i="62"/>
  <c r="O224" i="62"/>
  <c r="L214" i="62"/>
  <c r="M227" i="62"/>
  <c r="Q188" i="62"/>
  <c r="Q234" i="62"/>
  <c r="K233" i="62"/>
  <c r="M204" i="62"/>
  <c r="T223" i="62"/>
  <c r="O192" i="62"/>
  <c r="T232" i="62"/>
  <c r="M191" i="62"/>
  <c r="S201" i="62"/>
  <c r="L201" i="62"/>
  <c r="K214" i="62"/>
  <c r="O210" i="62"/>
  <c r="Q189" i="62"/>
  <c r="P188" i="62"/>
  <c r="O233" i="62"/>
  <c r="T188" i="62"/>
  <c r="R205" i="62"/>
  <c r="O189" i="62"/>
  <c r="P189" i="62"/>
  <c r="M230" i="62"/>
  <c r="K208" i="62"/>
  <c r="S223" i="62"/>
  <c r="V188" i="62"/>
  <c r="K209" i="62"/>
  <c r="P235" i="62"/>
  <c r="S205" i="62"/>
  <c r="M214" i="62"/>
  <c r="P236" i="62"/>
  <c r="P224" i="62"/>
  <c r="S235" i="62"/>
  <c r="P234" i="62"/>
  <c r="U230" i="62"/>
  <c r="V229" i="62"/>
  <c r="M205" i="62"/>
  <c r="T236" i="62"/>
  <c r="R224" i="62"/>
  <c r="L232" i="62"/>
  <c r="R233" i="62"/>
  <c r="M189" i="62"/>
  <c r="S188" i="62"/>
  <c r="U224" i="62"/>
  <c r="L191" i="62"/>
  <c r="K190" i="62"/>
  <c r="K211" i="62"/>
  <c r="M233" i="62"/>
  <c r="M229" i="62"/>
  <c r="Q235" i="62"/>
  <c r="S232" i="62"/>
  <c r="O230" i="62"/>
  <c r="S189" i="62"/>
  <c r="M237" i="62"/>
  <c r="R236" i="62"/>
  <c r="R210" i="62"/>
  <c r="N201" i="62"/>
  <c r="O227" i="62"/>
  <c r="R190" i="62"/>
  <c r="K227" i="62"/>
  <c r="U76" i="62"/>
  <c r="U237" i="62"/>
  <c r="M223" i="62"/>
  <c r="K191" i="62"/>
  <c r="T230" i="62"/>
  <c r="N228" i="62"/>
  <c r="K204" i="62"/>
  <c r="R235" i="62"/>
  <c r="N227" i="62"/>
  <c r="O205" i="62"/>
  <c r="S228" i="62"/>
  <c r="S185" i="62"/>
  <c r="N235" i="62"/>
  <c r="U210" i="62"/>
  <c r="Q236" i="62"/>
  <c r="N233" i="62"/>
  <c r="U189" i="62"/>
  <c r="L237" i="62"/>
  <c r="T227" i="62"/>
  <c r="M236" i="62"/>
  <c r="T185" i="62"/>
  <c r="R189" i="62"/>
  <c r="S233" i="62"/>
  <c r="Q232" i="62"/>
  <c r="S224" i="62"/>
  <c r="L185" i="62"/>
  <c r="P228" i="62"/>
  <c r="O201" i="62"/>
  <c r="K231" i="62"/>
  <c r="R201" i="62"/>
  <c r="Q224" i="62"/>
  <c r="S237" i="62"/>
  <c r="R237" i="62"/>
  <c r="L210" i="62"/>
  <c r="O185" i="62"/>
  <c r="P230" i="62"/>
  <c r="R185" i="62"/>
  <c r="T233" i="62"/>
  <c r="Q230" i="62"/>
  <c r="T76" i="62"/>
  <c r="R223" i="62"/>
  <c r="V236" i="62"/>
  <c r="P227" i="62"/>
  <c r="S192" i="62"/>
  <c r="V235" i="62"/>
  <c r="V210" i="62"/>
  <c r="V233" i="62"/>
  <c r="V185" i="62"/>
  <c r="V211" i="62"/>
  <c r="M228" i="62"/>
  <c r="Q229" i="62"/>
  <c r="L204" i="62"/>
  <c r="R188" i="62"/>
  <c r="R227" i="62"/>
  <c r="V201" i="62"/>
  <c r="V232" i="62"/>
  <c r="V192" i="62"/>
  <c r="R234" i="62"/>
  <c r="K223" i="62"/>
  <c r="N210" i="62"/>
  <c r="N237" i="62"/>
  <c r="V234" i="62"/>
  <c r="L234" i="62"/>
  <c r="S229" i="62"/>
  <c r="U190" i="62"/>
  <c r="P211" i="62"/>
  <c r="L228" i="62"/>
  <c r="T229" i="62"/>
  <c r="S227" i="62"/>
  <c r="U228" i="62"/>
  <c r="L235" i="62"/>
  <c r="P201" i="62"/>
  <c r="V205" i="62"/>
  <c r="K228" i="62"/>
  <c r="K237" i="62"/>
  <c r="U234" i="62"/>
  <c r="V228" i="62"/>
  <c r="V224" i="62"/>
  <c r="V237" i="62"/>
  <c r="V227" i="62"/>
  <c r="N230" i="62"/>
  <c r="M208" i="62"/>
  <c r="V231" i="62"/>
  <c r="V223" i="62"/>
  <c r="R76" i="62"/>
  <c r="V230" i="62"/>
  <c r="V190" i="62"/>
  <c r="S190" i="62"/>
  <c r="X230" i="62" l="1"/>
  <c r="X231" i="62"/>
  <c r="X233" i="62"/>
  <c r="X210" i="62"/>
  <c r="X185" i="62"/>
  <c r="X192" i="62"/>
  <c r="W222" i="62"/>
  <c r="X222" i="62"/>
  <c r="X234" i="62"/>
  <c r="W234" i="62"/>
  <c r="W185" i="62"/>
  <c r="W233" i="62"/>
  <c r="W230" i="62"/>
  <c r="W192" i="62"/>
  <c r="W231" i="62"/>
  <c r="W227" i="62"/>
  <c r="K193" i="62"/>
  <c r="K75" i="62"/>
  <c r="K220" i="62"/>
  <c r="N186" i="62"/>
  <c r="N184" i="62"/>
  <c r="L200" i="62"/>
  <c r="L199" i="62" s="1"/>
  <c r="L207" i="62"/>
  <c r="L206" i="62" s="1"/>
  <c r="M188" i="62"/>
  <c r="M187" i="62" s="1"/>
  <c r="K222" i="62"/>
  <c r="K221" i="62" s="1"/>
  <c r="K216" i="62"/>
  <c r="L193" i="62"/>
  <c r="L220" i="62"/>
  <c r="L75" i="62"/>
  <c r="P184" i="62"/>
  <c r="P186" i="62"/>
  <c r="T186" i="62"/>
  <c r="T184" i="62"/>
  <c r="O76" i="62"/>
  <c r="O194" i="62"/>
  <c r="X228" i="62"/>
  <c r="Q184" i="62"/>
  <c r="Q186" i="62"/>
  <c r="R222" i="62"/>
  <c r="V186" i="62"/>
  <c r="V184" i="62"/>
  <c r="T194" i="62"/>
  <c r="L186" i="62"/>
  <c r="L184" i="62"/>
  <c r="S194" i="62"/>
  <c r="O216" i="62"/>
  <c r="O222" i="62"/>
  <c r="O221" i="62" s="1"/>
  <c r="T231" i="62"/>
  <c r="P194" i="62"/>
  <c r="P76" i="62"/>
  <c r="U184" i="62"/>
  <c r="U186" i="62"/>
  <c r="X229" i="62"/>
  <c r="X224" i="62"/>
  <c r="T222" i="62"/>
  <c r="N216" i="62"/>
  <c r="N222" i="62"/>
  <c r="N221" i="62" s="1"/>
  <c r="S231" i="62"/>
  <c r="U194" i="62"/>
  <c r="Q222" i="62"/>
  <c r="R231" i="62"/>
  <c r="O186" i="62"/>
  <c r="O184" i="62"/>
  <c r="K188" i="62"/>
  <c r="K187" i="62" s="1"/>
  <c r="N194" i="62"/>
  <c r="N76" i="62"/>
  <c r="V222" i="62"/>
  <c r="L219" i="62"/>
  <c r="L197" i="62"/>
  <c r="L74" i="62"/>
  <c r="M207" i="62"/>
  <c r="M206" i="62" s="1"/>
  <c r="M200" i="62"/>
  <c r="M199" i="62" s="1"/>
  <c r="L203" i="62"/>
  <c r="L202" i="62" s="1"/>
  <c r="K213" i="62"/>
  <c r="K212" i="62" s="1"/>
  <c r="P231" i="62"/>
  <c r="X201" i="62"/>
  <c r="N188" i="62"/>
  <c r="K207" i="62"/>
  <c r="K206" i="62" s="1"/>
  <c r="Q231" i="62"/>
  <c r="U231" i="62"/>
  <c r="K74" i="62"/>
  <c r="K219" i="62"/>
  <c r="K197" i="62"/>
  <c r="L222" i="62"/>
  <c r="L221" i="62" s="1"/>
  <c r="L216" i="62"/>
  <c r="K200" i="62"/>
  <c r="K199" i="62" s="1"/>
  <c r="X236" i="62"/>
  <c r="X223" i="62"/>
  <c r="M184" i="62"/>
  <c r="M186" i="62"/>
  <c r="M76" i="62"/>
  <c r="M194" i="62"/>
  <c r="M197" i="62"/>
  <c r="M74" i="62"/>
  <c r="M219" i="62"/>
  <c r="L213" i="62"/>
  <c r="L212" i="62" s="1"/>
  <c r="P222" i="62"/>
  <c r="L188" i="62"/>
  <c r="L187" i="62" s="1"/>
  <c r="X211" i="62"/>
  <c r="X237" i="62"/>
  <c r="R186" i="62"/>
  <c r="R184" i="62"/>
  <c r="M75" i="62"/>
  <c r="M193" i="62"/>
  <c r="M220" i="62"/>
  <c r="R194" i="62"/>
  <c r="M203" i="62"/>
  <c r="M202" i="62" s="1"/>
  <c r="K194" i="62"/>
  <c r="K76" i="62"/>
  <c r="L194" i="62"/>
  <c r="L76" i="62"/>
  <c r="M216" i="62"/>
  <c r="M222" i="62"/>
  <c r="M221" i="62" s="1"/>
  <c r="K184" i="62"/>
  <c r="K186" i="62"/>
  <c r="U222" i="62"/>
  <c r="S186" i="62"/>
  <c r="S184" i="62"/>
  <c r="K203" i="62"/>
  <c r="K202" i="62" s="1"/>
  <c r="S222" i="62"/>
  <c r="Q76" i="62"/>
  <c r="Q194" i="62"/>
  <c r="X205" i="62"/>
  <c r="X232" i="62"/>
  <c r="P221" i="62" l="1"/>
  <c r="L160" i="62"/>
  <c r="M160" i="62"/>
  <c r="L163" i="62"/>
  <c r="K160" i="62"/>
  <c r="K174" i="62"/>
  <c r="L174" i="62"/>
  <c r="K163" i="62"/>
  <c r="M170" i="62"/>
  <c r="L170" i="62"/>
  <c r="L169" i="62"/>
  <c r="L171" i="62"/>
  <c r="M171" i="62"/>
  <c r="M169" i="62"/>
  <c r="S221" i="62"/>
  <c r="M183" i="62"/>
  <c r="M195" i="62" s="1"/>
  <c r="K238" i="62"/>
  <c r="W190" i="62"/>
  <c r="U221" i="62"/>
  <c r="W235" i="62"/>
  <c r="X235" i="62"/>
  <c r="W223" i="62"/>
  <c r="W229" i="62"/>
  <c r="R221" i="62"/>
  <c r="L198" i="62"/>
  <c r="L217" i="62" s="1"/>
  <c r="W201" i="62"/>
  <c r="W236" i="62"/>
  <c r="W237" i="62"/>
  <c r="W232" i="62"/>
  <c r="W211" i="62"/>
  <c r="W224" i="62"/>
  <c r="W205" i="62"/>
  <c r="Q221" i="62"/>
  <c r="L183" i="62"/>
  <c r="L195" i="62" s="1"/>
  <c r="W228" i="62"/>
  <c r="W210" i="62"/>
  <c r="K198" i="62"/>
  <c r="K217" i="62" s="1"/>
  <c r="R216" i="62"/>
  <c r="M238" i="62"/>
  <c r="K183" i="62"/>
  <c r="K195" i="62" s="1"/>
  <c r="M73" i="62"/>
  <c r="L73" i="62"/>
  <c r="K73" i="62"/>
  <c r="P216" i="62"/>
  <c r="T216" i="62"/>
  <c r="S216" i="62"/>
  <c r="U216" i="62"/>
  <c r="L238" i="62"/>
  <c r="Q216" i="62"/>
  <c r="T221" i="62"/>
  <c r="M174" i="62" l="1"/>
  <c r="L196" i="62"/>
  <c r="X154" i="62"/>
  <c r="K196" i="62"/>
  <c r="M196" i="62"/>
  <c r="M144" i="62"/>
  <c r="M151" i="62"/>
  <c r="T154" i="62"/>
  <c r="N154" i="62"/>
  <c r="M145" i="62"/>
  <c r="M141" i="62"/>
  <c r="R145" i="62"/>
  <c r="K165" i="62"/>
  <c r="K138" i="62"/>
  <c r="L138" i="62"/>
  <c r="R150" i="62"/>
  <c r="Q154" i="62"/>
  <c r="L70" i="62"/>
  <c r="L71" i="62"/>
  <c r="L161" i="62"/>
  <c r="P150" i="62"/>
  <c r="M138" i="62"/>
  <c r="K154" i="62"/>
  <c r="N145" i="62"/>
  <c r="V150" i="62"/>
  <c r="L154" i="62"/>
  <c r="M139" i="62"/>
  <c r="M166" i="62"/>
  <c r="L151" i="62"/>
  <c r="O145" i="62"/>
  <c r="K146" i="62"/>
  <c r="K139" i="62"/>
  <c r="K150" i="62"/>
  <c r="U150" i="62"/>
  <c r="K151" i="62"/>
  <c r="U154" i="62"/>
  <c r="L155" i="62"/>
  <c r="K144" i="62"/>
  <c r="T150" i="62"/>
  <c r="N150" i="62"/>
  <c r="R144" i="62"/>
  <c r="K149" i="62"/>
  <c r="O144" i="62"/>
  <c r="L145" i="62"/>
  <c r="P154" i="62"/>
  <c r="S150" i="62"/>
  <c r="L144" i="62"/>
  <c r="O150" i="62"/>
  <c r="L162" i="62"/>
  <c r="Q150" i="62"/>
  <c r="K145" i="62"/>
  <c r="L150" i="62"/>
  <c r="K166" i="62"/>
  <c r="M165" i="62"/>
  <c r="M161" i="62"/>
  <c r="L165" i="62"/>
  <c r="L141" i="62"/>
  <c r="S154" i="62"/>
  <c r="L167" i="62"/>
  <c r="V145" i="62"/>
  <c r="K141" i="62"/>
  <c r="L139" i="62"/>
  <c r="M71" i="62"/>
  <c r="M162" i="62"/>
  <c r="K162" i="62"/>
  <c r="P145" i="62"/>
  <c r="M150" i="62"/>
  <c r="L68" i="62"/>
  <c r="M70" i="62"/>
  <c r="O154" i="62"/>
  <c r="M154" i="62"/>
  <c r="L149" i="62"/>
  <c r="K167" i="62"/>
  <c r="K69" i="62"/>
  <c r="M167" i="62"/>
  <c r="M69" i="62"/>
  <c r="M146" i="62"/>
  <c r="U145" i="62"/>
  <c r="R154" i="62"/>
  <c r="L166" i="62"/>
  <c r="M155" i="62"/>
  <c r="L146" i="62"/>
  <c r="M149" i="62"/>
  <c r="L69" i="62"/>
  <c r="S144" i="62"/>
  <c r="K71" i="62"/>
  <c r="K155" i="62"/>
  <c r="K161" i="62"/>
  <c r="K68" i="62"/>
  <c r="V154" i="62"/>
  <c r="K70" i="62"/>
  <c r="V144" i="62"/>
  <c r="X150" i="62"/>
  <c r="W154" i="62"/>
  <c r="W150" i="62"/>
  <c r="X145" i="62"/>
  <c r="X144" i="62"/>
  <c r="W144" i="62"/>
  <c r="W145" i="62"/>
  <c r="L218" i="62"/>
  <c r="W184" i="62"/>
  <c r="K218" i="62"/>
  <c r="K239" i="62"/>
  <c r="M239" i="62"/>
  <c r="Q261" i="62"/>
  <c r="S261" i="62"/>
  <c r="T261" i="62"/>
  <c r="U261" i="62"/>
  <c r="R261" i="62"/>
  <c r="V261" i="62"/>
  <c r="L239" i="62"/>
  <c r="N174" i="62" l="1"/>
  <c r="N161" i="62"/>
  <c r="L140" i="62"/>
  <c r="K164" i="62"/>
  <c r="L153" i="62"/>
  <c r="L164" i="62"/>
  <c r="K143" i="62"/>
  <c r="K147" i="62" s="1"/>
  <c r="K153" i="62"/>
  <c r="K156" i="62" s="1"/>
  <c r="K140" i="62"/>
  <c r="K137" i="62"/>
  <c r="K148" i="62"/>
  <c r="K152" i="62" s="1"/>
  <c r="M140" i="62"/>
  <c r="M148" i="62"/>
  <c r="L143" i="62"/>
  <c r="L148" i="62"/>
  <c r="X184" i="62"/>
  <c r="M143" i="62"/>
  <c r="N144" i="62"/>
  <c r="M153" i="62"/>
  <c r="L137" i="62"/>
  <c r="T145" i="62"/>
  <c r="L67" i="62"/>
  <c r="L77" i="62" s="1"/>
  <c r="L83" i="62" s="1"/>
  <c r="L85" i="62" s="1"/>
  <c r="L86" i="62" s="1"/>
  <c r="Q144" i="62"/>
  <c r="U144" i="62"/>
  <c r="S145" i="62"/>
  <c r="T144" i="62"/>
  <c r="Q145" i="62"/>
  <c r="P144" i="62"/>
  <c r="W186" i="62"/>
  <c r="W261" i="62"/>
  <c r="X190" i="62"/>
  <c r="X186" i="62"/>
  <c r="P261" i="62"/>
  <c r="O161" i="62"/>
  <c r="K67" i="62"/>
  <c r="K77" i="62" s="1"/>
  <c r="K83" i="62" s="1"/>
  <c r="K85" i="62" s="1"/>
  <c r="K86" i="62" s="1"/>
  <c r="L147" i="62" l="1"/>
  <c r="L136" i="62"/>
  <c r="N165" i="62"/>
  <c r="L156" i="62"/>
  <c r="M156" i="62"/>
  <c r="K136" i="62"/>
  <c r="K142" i="62" s="1"/>
  <c r="L152" i="62"/>
  <c r="X261" i="62"/>
  <c r="M152" i="62"/>
  <c r="M147" i="62"/>
  <c r="K72" i="62"/>
  <c r="O261" i="62"/>
  <c r="P161" i="62"/>
  <c r="L157" i="62"/>
  <c r="L158" i="62" s="1"/>
  <c r="K157" i="62" l="1"/>
  <c r="K158" i="62" s="1"/>
  <c r="L142" i="62"/>
  <c r="K79" i="62"/>
  <c r="L72" i="62"/>
  <c r="K13" i="62" l="1"/>
  <c r="K78" i="62"/>
  <c r="P165" i="62"/>
  <c r="L13" i="62"/>
  <c r="L78" i="62"/>
  <c r="L79" i="62"/>
  <c r="K14" i="62" l="1"/>
  <c r="K15" i="62"/>
  <c r="L14" i="62"/>
  <c r="L15" i="62"/>
  <c r="N191" i="62" l="1"/>
  <c r="N187" i="62" s="1"/>
  <c r="N183" i="62" s="1"/>
  <c r="N197" i="62" l="1"/>
  <c r="N74" i="62"/>
  <c r="N219" i="62"/>
  <c r="O165" i="62" l="1"/>
  <c r="M213" i="62" l="1"/>
  <c r="M212" i="62" s="1"/>
  <c r="M198" i="62" s="1"/>
  <c r="M217" i="62" s="1"/>
  <c r="M218" i="62" s="1"/>
  <c r="M137" i="62" l="1"/>
  <c r="M136" i="62" s="1"/>
  <c r="M142" i="62" l="1"/>
  <c r="M157" i="62"/>
  <c r="M68" i="62"/>
  <c r="M67" i="62" s="1"/>
  <c r="M77" i="62" s="1"/>
  <c r="M83" i="62" s="1"/>
  <c r="M85" i="62" s="1"/>
  <c r="M86" i="62" s="1"/>
  <c r="M158" i="62" l="1"/>
  <c r="M72" i="62" l="1"/>
  <c r="M13" i="62" l="1"/>
  <c r="M78" i="62"/>
  <c r="M79" i="62"/>
  <c r="M14" i="62" l="1"/>
  <c r="M164" i="62"/>
  <c r="M15" i="62" l="1"/>
  <c r="M163" i="62" l="1"/>
  <c r="V247" i="62" l="1"/>
  <c r="V246" i="62" s="1"/>
  <c r="V16" i="62"/>
  <c r="W17" i="62" l="1"/>
  <c r="W243" i="62"/>
  <c r="W242" i="62" s="1"/>
  <c r="V225" i="62"/>
  <c r="V221" i="62" s="1"/>
  <c r="V216" i="62"/>
  <c r="V76" i="62" l="1"/>
  <c r="W247" i="62" l="1"/>
  <c r="W246" i="62" s="1"/>
  <c r="V194" i="62"/>
  <c r="W16" i="62" l="1"/>
  <c r="W225" i="62"/>
  <c r="W221" i="62" s="1"/>
  <c r="X17" i="62" l="1"/>
  <c r="X243" i="62"/>
  <c r="X242" i="62" s="1"/>
  <c r="X225" i="62" l="1"/>
  <c r="X221" i="62" s="1"/>
  <c r="X247" i="62"/>
  <c r="X246" i="62" s="1"/>
  <c r="X16" i="62"/>
  <c r="X216" i="62" l="1"/>
  <c r="W216" i="62"/>
  <c r="X76" i="62" l="1"/>
  <c r="W76" i="62"/>
  <c r="X194" i="62" l="1"/>
  <c r="W194" i="62"/>
  <c r="N162" i="62" l="1"/>
  <c r="N160" i="62" l="1"/>
  <c r="O162" i="62" l="1"/>
  <c r="P162" i="62"/>
  <c r="O160" i="62" l="1"/>
  <c r="P160" i="62" l="1"/>
  <c r="N167" i="62" l="1"/>
  <c r="N166" i="62" l="1"/>
  <c r="N164" i="62" s="1"/>
  <c r="N163" i="62" l="1"/>
  <c r="N169" i="62"/>
  <c r="N170" i="62"/>
  <c r="O166" i="62"/>
  <c r="O164" i="62" s="1"/>
  <c r="P166" i="62"/>
  <c r="P164" i="62" s="1"/>
  <c r="O167" i="62"/>
  <c r="N171" i="62" l="1"/>
  <c r="P167" i="62"/>
  <c r="O163" i="62" l="1"/>
  <c r="P169" i="62" l="1"/>
  <c r="P163" i="62"/>
  <c r="O169" i="62" l="1"/>
  <c r="N215" i="62" l="1"/>
  <c r="N137" i="62" l="1"/>
  <c r="K178" i="62" l="1"/>
  <c r="L179" i="62" l="1"/>
  <c r="M179" i="62"/>
  <c r="L178" i="62"/>
  <c r="K177" i="62" l="1"/>
  <c r="K179" i="62"/>
  <c r="L177" i="62"/>
  <c r="M177" i="62"/>
  <c r="M178" i="62"/>
  <c r="N141" i="62" l="1"/>
  <c r="N140" i="62" l="1"/>
  <c r="O140" i="62" l="1"/>
  <c r="P140" i="62"/>
  <c r="W140" i="62" l="1"/>
  <c r="S140" i="62" l="1"/>
  <c r="X140" i="62"/>
  <c r="U140" i="62"/>
  <c r="T140" i="62"/>
  <c r="R140" i="62"/>
  <c r="V140" i="62"/>
  <c r="Q140" i="62" l="1"/>
  <c r="R165" i="62" l="1"/>
  <c r="U161" i="62"/>
  <c r="X161" i="62"/>
  <c r="S165" i="62"/>
  <c r="V161" i="62"/>
  <c r="S161" i="62"/>
  <c r="X165" i="62"/>
  <c r="W161" i="62"/>
  <c r="Q165" i="62"/>
  <c r="Q161" i="62"/>
  <c r="T165" i="62" l="1"/>
  <c r="R161" i="62"/>
  <c r="U165" i="62"/>
  <c r="T161" i="62"/>
  <c r="W165" i="62"/>
  <c r="V165" i="62"/>
  <c r="Q169" i="62" l="1"/>
  <c r="Q163" i="62" l="1"/>
  <c r="Q160" i="62" l="1"/>
  <c r="R163" i="62" l="1"/>
  <c r="R169" i="62"/>
  <c r="R160" i="62" l="1"/>
  <c r="S160" i="62" l="1"/>
  <c r="S169" i="62" l="1"/>
  <c r="S163" i="62" l="1"/>
  <c r="T163" i="62" l="1"/>
  <c r="T169" i="62"/>
  <c r="T160" i="62" l="1"/>
  <c r="U160" i="62" l="1"/>
  <c r="U163" i="62" l="1"/>
  <c r="U169" i="62" l="1"/>
  <c r="V160" i="62" l="1"/>
  <c r="V163" i="62" l="1"/>
  <c r="V169" i="62" l="1"/>
  <c r="V162" i="62" l="1"/>
  <c r="W162" i="62" l="1"/>
  <c r="U162" i="62"/>
  <c r="S162" i="62"/>
  <c r="R162" i="62"/>
  <c r="Q162" i="62"/>
  <c r="T162" i="62"/>
  <c r="W160" i="62" l="1"/>
  <c r="W163" i="62" l="1"/>
  <c r="W169" i="62" l="1"/>
  <c r="Q166" i="62" l="1"/>
  <c r="Q164" i="62" s="1"/>
  <c r="R166" i="62"/>
  <c r="R164" i="62" s="1"/>
  <c r="S166" i="62"/>
  <c r="S164" i="62" s="1"/>
  <c r="T166" i="62"/>
  <c r="T164" i="62" s="1"/>
  <c r="U166" i="62"/>
  <c r="U164" i="62" s="1"/>
  <c r="V166" i="62"/>
  <c r="V164" i="62" s="1"/>
  <c r="W166" i="62"/>
  <c r="W164" i="62" s="1"/>
  <c r="V167" i="62"/>
  <c r="W167" i="62"/>
  <c r="R167" i="62" l="1"/>
  <c r="Q167" i="62"/>
  <c r="U167" i="62"/>
  <c r="T167" i="62"/>
  <c r="S167" i="62"/>
  <c r="X162" i="62" l="1"/>
  <c r="X160" i="62"/>
  <c r="X167" i="62"/>
  <c r="X166" i="62" l="1"/>
  <c r="X164" i="62" s="1"/>
  <c r="X163" i="62" l="1"/>
  <c r="X169" i="62" l="1"/>
  <c r="N138" i="62" l="1"/>
  <c r="O174" i="62"/>
  <c r="P174" i="62" l="1"/>
  <c r="Q174" i="62"/>
  <c r="Q138" i="62" l="1"/>
  <c r="P138" i="62"/>
  <c r="O138" i="62"/>
  <c r="X174" i="62" l="1"/>
  <c r="V174" i="62" l="1"/>
  <c r="R174" i="62"/>
  <c r="T174" i="62"/>
  <c r="W174" i="62"/>
  <c r="U174" i="62" l="1"/>
  <c r="S174" i="62"/>
  <c r="V138" i="62" l="1"/>
  <c r="X138" i="62"/>
  <c r="W138" i="62"/>
  <c r="T138" i="62"/>
  <c r="U138" i="62"/>
  <c r="S138" i="62"/>
  <c r="R138" i="62"/>
  <c r="O170" i="62" l="1"/>
  <c r="P170" i="62"/>
  <c r="O171" i="62" l="1"/>
  <c r="P171" i="62"/>
  <c r="Q170" i="62" l="1"/>
  <c r="Q171" i="62" l="1"/>
  <c r="R170" i="62" l="1"/>
  <c r="R171" i="62" l="1"/>
  <c r="S170" i="62" l="1"/>
  <c r="S171" i="62" l="1"/>
  <c r="T170" i="62" l="1"/>
  <c r="T171" i="62" l="1"/>
  <c r="U170" i="62" l="1"/>
  <c r="U171" i="62" l="1"/>
  <c r="V170" i="62" l="1"/>
  <c r="V171" i="62" l="1"/>
  <c r="W170" i="62" l="1"/>
  <c r="W171" i="62" l="1"/>
  <c r="X170" i="62" l="1"/>
  <c r="X171" i="62" l="1"/>
  <c r="N139" i="62" l="1"/>
  <c r="N136" i="62" s="1"/>
  <c r="N204" i="62"/>
  <c r="N142" i="62" l="1"/>
  <c r="N68" i="62"/>
  <c r="N151" i="62" l="1"/>
  <c r="N200" i="62"/>
  <c r="N199" i="62" s="1"/>
  <c r="N149" i="62" l="1"/>
  <c r="N148" i="62" s="1"/>
  <c r="N152" i="62" l="1"/>
  <c r="N207" i="62" l="1"/>
  <c r="N70" i="62"/>
  <c r="N208" i="62"/>
  <c r="N203" i="62" l="1"/>
  <c r="N202" i="62" s="1"/>
  <c r="N178" i="62" l="1"/>
  <c r="N179" i="62" l="1"/>
  <c r="N177" i="62"/>
  <c r="N214" i="62" l="1"/>
  <c r="N213" i="62" l="1"/>
  <c r="N212" i="62" s="1"/>
  <c r="X178" i="62" l="1"/>
  <c r="Q178" i="62"/>
  <c r="V178" i="62"/>
  <c r="W178" i="62"/>
  <c r="O178" i="62"/>
  <c r="S178" i="62"/>
  <c r="P178" i="62"/>
  <c r="T178" i="62"/>
  <c r="U178" i="62"/>
  <c r="R178" i="62"/>
  <c r="V214" i="62" l="1"/>
  <c r="W179" i="62"/>
  <c r="W177" i="62"/>
  <c r="S177" i="62"/>
  <c r="S179" i="62"/>
  <c r="X179" i="62"/>
  <c r="X177" i="62"/>
  <c r="O214" i="62"/>
  <c r="U177" i="62"/>
  <c r="U179" i="62"/>
  <c r="R179" i="62"/>
  <c r="R177" i="62"/>
  <c r="P177" i="62"/>
  <c r="P179" i="62"/>
  <c r="Q179" i="62"/>
  <c r="Q177" i="62"/>
  <c r="W214" i="62"/>
  <c r="V179" i="62"/>
  <c r="V177" i="62"/>
  <c r="T179" i="62"/>
  <c r="T177" i="62"/>
  <c r="O179" i="62"/>
  <c r="O177" i="62"/>
  <c r="X214" i="62"/>
  <c r="R214" i="62" l="1"/>
  <c r="S214" i="62"/>
  <c r="T214" i="62"/>
  <c r="V141" i="62"/>
  <c r="X141" i="62"/>
  <c r="Q214" i="62"/>
  <c r="W141" i="62"/>
  <c r="U214" i="62"/>
  <c r="P214" i="62"/>
  <c r="R141" i="62" l="1"/>
  <c r="O141" i="62"/>
  <c r="S139" i="62"/>
  <c r="W139" i="62"/>
  <c r="U139" i="62"/>
  <c r="R139" i="62"/>
  <c r="V139" i="62"/>
  <c r="T139" i="62"/>
  <c r="Q139" i="62"/>
  <c r="T141" i="62"/>
  <c r="U141" i="62"/>
  <c r="S141" i="62"/>
  <c r="X139" i="62"/>
  <c r="Q141" i="62"/>
  <c r="P141" i="62" l="1"/>
  <c r="O139" i="62"/>
  <c r="P139" i="62"/>
  <c r="N155" i="62" l="1"/>
  <c r="N153" i="62" s="1"/>
  <c r="N156" i="62" l="1"/>
  <c r="N71" i="62" l="1"/>
  <c r="P155" i="62" l="1"/>
  <c r="P153" i="62" s="1"/>
  <c r="O155" i="62"/>
  <c r="O153" i="62" s="1"/>
  <c r="O156" i="62" s="1"/>
  <c r="P156" i="62" l="1"/>
  <c r="O71" i="62"/>
  <c r="P71" i="62"/>
  <c r="V155" i="62" l="1"/>
  <c r="V153" i="62" s="1"/>
  <c r="U155" i="62"/>
  <c r="U153" i="62" s="1"/>
  <c r="T155" i="62"/>
  <c r="T153" i="62" s="1"/>
  <c r="S155" i="62"/>
  <c r="S153" i="62" s="1"/>
  <c r="R155" i="62"/>
  <c r="R153" i="62" s="1"/>
  <c r="W155" i="62"/>
  <c r="W153" i="62" s="1"/>
  <c r="Q155" i="62"/>
  <c r="Q153" i="62" s="1"/>
  <c r="Q156" i="62" s="1"/>
  <c r="X155" i="62"/>
  <c r="X153" i="62" s="1"/>
  <c r="W156" i="62" l="1"/>
  <c r="S156" i="62"/>
  <c r="X156" i="62"/>
  <c r="Y153" i="62"/>
  <c r="T156" i="62"/>
  <c r="U156" i="62"/>
  <c r="Q71" i="62"/>
  <c r="R71" i="62"/>
  <c r="S71" i="62"/>
  <c r="T71" i="62"/>
  <c r="U71" i="62"/>
  <c r="V71" i="62"/>
  <c r="W71" i="62"/>
  <c r="X71" i="62"/>
  <c r="R156" i="62"/>
  <c r="V156" i="62"/>
  <c r="N146" i="62"/>
  <c r="N143" i="62" s="1"/>
  <c r="N209" i="62" l="1"/>
  <c r="N206" i="62" s="1"/>
  <c r="N198" i="62" s="1"/>
  <c r="N217" i="62" s="1"/>
  <c r="N147" i="62"/>
  <c r="N157" i="62"/>
  <c r="N75" i="62" l="1"/>
  <c r="N73" i="62" s="1"/>
  <c r="N218" i="62" s="1"/>
  <c r="N193" i="62"/>
  <c r="N195" i="62" s="1"/>
  <c r="N220" i="62"/>
  <c r="N238" i="62" s="1"/>
  <c r="N69" i="62"/>
  <c r="N67" i="62" s="1"/>
  <c r="N239" i="62" l="1"/>
  <c r="N196" i="62"/>
  <c r="N77" i="62"/>
  <c r="N83" i="62" s="1"/>
  <c r="N85" i="62" s="1"/>
  <c r="N86" i="62" s="1"/>
  <c r="N158" i="62"/>
  <c r="N72" i="62" l="1"/>
  <c r="N79" i="62" l="1"/>
  <c r="N78" i="62"/>
  <c r="N13" i="62" l="1"/>
  <c r="O146" i="62" l="1"/>
  <c r="O143" i="62" s="1"/>
  <c r="O147" i="62" s="1"/>
  <c r="P146" i="62"/>
  <c r="P143" i="62" s="1"/>
  <c r="O209" i="62"/>
  <c r="P147" i="62" l="1"/>
  <c r="P209" i="62"/>
  <c r="O69" i="62"/>
  <c r="P69" i="62" l="1"/>
  <c r="Q146" i="62" l="1"/>
  <c r="Q143" i="62" s="1"/>
  <c r="Q147" i="62" s="1"/>
  <c r="X146" i="62"/>
  <c r="X143" i="62" s="1"/>
  <c r="W146" i="62"/>
  <c r="W143" i="62" s="1"/>
  <c r="V209" i="62"/>
  <c r="W209" i="62"/>
  <c r="X209" i="62"/>
  <c r="V146" i="62"/>
  <c r="V143" i="62" s="1"/>
  <c r="U146" i="62"/>
  <c r="U143" i="62" s="1"/>
  <c r="T146" i="62"/>
  <c r="T143" i="62" s="1"/>
  <c r="R146" i="62"/>
  <c r="R143" i="62" s="1"/>
  <c r="S146" i="62"/>
  <c r="S143" i="62" s="1"/>
  <c r="R147" i="62" l="1"/>
  <c r="S147" i="62"/>
  <c r="W147" i="62"/>
  <c r="V147" i="62"/>
  <c r="U209" i="62"/>
  <c r="V69" i="62"/>
  <c r="W69" i="62"/>
  <c r="X69" i="62"/>
  <c r="T147" i="62"/>
  <c r="U147" i="62"/>
  <c r="T209" i="62"/>
  <c r="S209" i="62"/>
  <c r="X147" i="62"/>
  <c r="Y143" i="62"/>
  <c r="R209" i="62"/>
  <c r="Q209" i="62"/>
  <c r="R69" i="62" l="1"/>
  <c r="Q69" i="62"/>
  <c r="U69" i="62"/>
  <c r="S69" i="62"/>
  <c r="T69" i="62"/>
  <c r="P191" i="62" l="1"/>
  <c r="P187" i="62" s="1"/>
  <c r="P183" i="62" s="1"/>
  <c r="O191" i="62"/>
  <c r="O187" i="62" s="1"/>
  <c r="O183" i="62" s="1"/>
  <c r="P197" i="62" l="1"/>
  <c r="P219" i="62"/>
  <c r="P74" i="62"/>
  <c r="O197" i="62"/>
  <c r="O219" i="62"/>
  <c r="O74" i="62"/>
  <c r="Q197" i="62" l="1"/>
  <c r="Q219" i="62"/>
  <c r="Q74" i="62"/>
  <c r="R74" i="62" l="1"/>
  <c r="R197" i="62"/>
  <c r="R219" i="62"/>
  <c r="S74" i="62" l="1"/>
  <c r="S197" i="62"/>
  <c r="S219" i="62"/>
  <c r="T74" i="62" l="1"/>
  <c r="T197" i="62"/>
  <c r="T219" i="62"/>
  <c r="U74" i="62" l="1"/>
  <c r="U197" i="62"/>
  <c r="U219" i="62"/>
  <c r="V74" i="62" l="1"/>
  <c r="V219" i="62"/>
  <c r="V197" i="62"/>
  <c r="W197" i="62" l="1"/>
  <c r="W219" i="62"/>
  <c r="W74" i="62"/>
  <c r="T191" i="62" l="1"/>
  <c r="T187" i="62" s="1"/>
  <c r="T183" i="62" s="1"/>
  <c r="S191" i="62"/>
  <c r="S187" i="62" s="1"/>
  <c r="S183" i="62" s="1"/>
  <c r="U191" i="62"/>
  <c r="U187" i="62" s="1"/>
  <c r="U183" i="62" s="1"/>
  <c r="R191" i="62"/>
  <c r="R187" i="62" s="1"/>
  <c r="R183" i="62" s="1"/>
  <c r="Q191" i="62"/>
  <c r="Q187" i="62" s="1"/>
  <c r="Q183" i="62" s="1"/>
  <c r="X191" i="62"/>
  <c r="X187" i="62" s="1"/>
  <c r="X183" i="62" s="1"/>
  <c r="W191" i="62"/>
  <c r="W187" i="62" s="1"/>
  <c r="W183" i="62" s="1"/>
  <c r="V191" i="62"/>
  <c r="V187" i="62" s="1"/>
  <c r="V183" i="62" s="1"/>
  <c r="X197" i="62" l="1"/>
  <c r="X219" i="62"/>
  <c r="X74" i="62"/>
  <c r="O204" i="62" l="1"/>
  <c r="P204" i="62"/>
  <c r="Q204" i="62" l="1"/>
  <c r="R204" i="62"/>
  <c r="S204" i="62"/>
  <c r="T204" i="62"/>
  <c r="U204" i="62"/>
  <c r="V204" i="62"/>
  <c r="W204" i="62"/>
  <c r="X204" i="62"/>
  <c r="V213" i="62" l="1"/>
  <c r="V212" i="62" s="1"/>
  <c r="P213" i="62"/>
  <c r="P212" i="62" s="1"/>
  <c r="O213" i="62"/>
  <c r="O212" i="62" s="1"/>
  <c r="Q213" i="62" l="1"/>
  <c r="Q212" i="62" s="1"/>
  <c r="X213" i="62"/>
  <c r="X212" i="62" s="1"/>
  <c r="T213" i="62"/>
  <c r="T212" i="62" s="1"/>
  <c r="U213" i="62"/>
  <c r="U212" i="62" s="1"/>
  <c r="S213" i="62"/>
  <c r="S212" i="62" s="1"/>
  <c r="R213" i="62"/>
  <c r="R212" i="62" s="1"/>
  <c r="W213" i="62"/>
  <c r="W212" i="62" s="1"/>
  <c r="O13" i="62" l="1"/>
  <c r="P13" i="62"/>
  <c r="Q13" i="62"/>
  <c r="R13" i="62"/>
  <c r="S13" i="62"/>
  <c r="T13" i="62"/>
  <c r="U13" i="62"/>
  <c r="V13" i="62"/>
  <c r="W13" i="62"/>
  <c r="X13" i="62"/>
  <c r="Y13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O18" i="62"/>
  <c r="Q18" i="62"/>
  <c r="R18" i="62"/>
  <c r="S18" i="62"/>
  <c r="T18" i="62"/>
  <c r="U18" i="62"/>
  <c r="V18" i="62"/>
  <c r="W18" i="62"/>
  <c r="X18" i="62"/>
  <c r="Y18" i="62"/>
  <c r="O19" i="62"/>
  <c r="Q19" i="62"/>
  <c r="R19" i="62"/>
  <c r="S19" i="62"/>
  <c r="T19" i="62"/>
  <c r="U19" i="62"/>
  <c r="V19" i="62"/>
  <c r="W19" i="62"/>
  <c r="X19" i="62"/>
  <c r="Y19" i="62"/>
  <c r="O21" i="62"/>
  <c r="Q21" i="62"/>
  <c r="R21" i="62"/>
  <c r="S21" i="62"/>
  <c r="T21" i="62"/>
  <c r="U21" i="62"/>
  <c r="V21" i="62"/>
  <c r="W21" i="62"/>
  <c r="X21" i="62"/>
  <c r="I23" i="62"/>
  <c r="I24" i="62"/>
  <c r="H24" i="62" s="1"/>
  <c r="H25" i="62" s="1"/>
  <c r="I25" i="62"/>
  <c r="I27" i="62"/>
  <c r="I29" i="62"/>
  <c r="I34" i="62" s="1"/>
  <c r="I35" i="62" s="1"/>
  <c r="Q34" i="62" s="1"/>
  <c r="Q36" i="62" s="1"/>
  <c r="I30" i="62"/>
  <c r="M34" i="62" s="1"/>
  <c r="M36" i="62" s="1"/>
  <c r="O68" i="62"/>
  <c r="P68" i="62"/>
  <c r="Q68" i="62"/>
  <c r="R68" i="62"/>
  <c r="S68" i="62"/>
  <c r="T68" i="62"/>
  <c r="U68" i="62"/>
  <c r="V68" i="62"/>
  <c r="W68" i="62"/>
  <c r="X68" i="62"/>
  <c r="O70" i="62"/>
  <c r="P70" i="62"/>
  <c r="Q70" i="62"/>
  <c r="R70" i="62"/>
  <c r="S70" i="62"/>
  <c r="T70" i="62"/>
  <c r="U70" i="62"/>
  <c r="V70" i="62"/>
  <c r="W70" i="62"/>
  <c r="X70" i="62"/>
  <c r="O72" i="62"/>
  <c r="P72" i="62"/>
  <c r="Q72" i="62"/>
  <c r="R72" i="62"/>
  <c r="S72" i="62"/>
  <c r="T72" i="62"/>
  <c r="U72" i="62"/>
  <c r="V72" i="62"/>
  <c r="W72" i="62"/>
  <c r="X72" i="62"/>
  <c r="O75" i="62"/>
  <c r="O73" i="62" s="1"/>
  <c r="P75" i="62"/>
  <c r="P73" i="62" s="1"/>
  <c r="Q75" i="62"/>
  <c r="Q73" i="62" s="1"/>
  <c r="R75" i="62"/>
  <c r="R73" i="62" s="1"/>
  <c r="S75" i="62"/>
  <c r="S73" i="62" s="1"/>
  <c r="T75" i="62"/>
  <c r="T73" i="62" s="1"/>
  <c r="U75" i="62"/>
  <c r="U73" i="62" s="1"/>
  <c r="V75" i="62"/>
  <c r="V73" i="62" s="1"/>
  <c r="W75" i="62"/>
  <c r="W73" i="62" s="1"/>
  <c r="X75" i="62"/>
  <c r="X73" i="62" s="1"/>
  <c r="O78" i="62"/>
  <c r="P78" i="62"/>
  <c r="Q78" i="62"/>
  <c r="R78" i="62"/>
  <c r="S78" i="62"/>
  <c r="T78" i="62"/>
  <c r="U78" i="62"/>
  <c r="V78" i="62"/>
  <c r="W78" i="62"/>
  <c r="X78" i="62"/>
  <c r="O79" i="62"/>
  <c r="P79" i="62"/>
  <c r="Q79" i="62"/>
  <c r="R79" i="62"/>
  <c r="S79" i="62"/>
  <c r="T79" i="62"/>
  <c r="U79" i="62"/>
  <c r="V79" i="62"/>
  <c r="W79" i="62"/>
  <c r="X79" i="62"/>
  <c r="O84" i="62"/>
  <c r="P84" i="62"/>
  <c r="Q84" i="62"/>
  <c r="R84" i="62"/>
  <c r="S84" i="62"/>
  <c r="T84" i="62"/>
  <c r="U84" i="62"/>
  <c r="V84" i="62"/>
  <c r="W84" i="62"/>
  <c r="X84" i="62"/>
  <c r="O137" i="62"/>
  <c r="O136" i="62" s="1"/>
  <c r="P137" i="62"/>
  <c r="P136" i="62" s="1"/>
  <c r="Q137" i="62"/>
  <c r="Q136" i="62" s="1"/>
  <c r="R137" i="62"/>
  <c r="R136" i="62" s="1"/>
  <c r="S137" i="62"/>
  <c r="S136" i="62" s="1"/>
  <c r="T137" i="62"/>
  <c r="T136" i="62" s="1"/>
  <c r="U137" i="62"/>
  <c r="U136" i="62" s="1"/>
  <c r="V137" i="62"/>
  <c r="V136" i="62" s="1"/>
  <c r="W137" i="62"/>
  <c r="W136" i="62" s="1"/>
  <c r="X137" i="62"/>
  <c r="X136" i="62" s="1"/>
  <c r="O149" i="62"/>
  <c r="P149" i="62"/>
  <c r="Q149" i="62"/>
  <c r="R149" i="62"/>
  <c r="S149" i="62"/>
  <c r="T149" i="62"/>
  <c r="U149" i="62"/>
  <c r="V149" i="62"/>
  <c r="W149" i="62"/>
  <c r="X149" i="62"/>
  <c r="O151" i="62"/>
  <c r="P151" i="62"/>
  <c r="Q151" i="62"/>
  <c r="R151" i="62"/>
  <c r="S151" i="62"/>
  <c r="T151" i="62"/>
  <c r="U151" i="62"/>
  <c r="V151" i="62"/>
  <c r="W151" i="62"/>
  <c r="X151" i="62"/>
  <c r="O193" i="62"/>
  <c r="P193" i="62"/>
  <c r="Q193" i="62"/>
  <c r="R193" i="62"/>
  <c r="S193" i="62"/>
  <c r="T193" i="62"/>
  <c r="U193" i="62"/>
  <c r="V193" i="62"/>
  <c r="V195" i="62" s="1"/>
  <c r="V196" i="62" s="1"/>
  <c r="W193" i="62"/>
  <c r="X193" i="62"/>
  <c r="O195" i="62"/>
  <c r="O196" i="62" s="1"/>
  <c r="P195" i="62"/>
  <c r="Q195" i="62"/>
  <c r="R195" i="62"/>
  <c r="S195" i="62"/>
  <c r="T195" i="62"/>
  <c r="T196" i="62" s="1"/>
  <c r="U195" i="62"/>
  <c r="W195" i="62"/>
  <c r="X195" i="62"/>
  <c r="O200" i="62"/>
  <c r="O199" i="62" s="1"/>
  <c r="P200" i="62"/>
  <c r="P199" i="62" s="1"/>
  <c r="Q200" i="62"/>
  <c r="Q199" i="62" s="1"/>
  <c r="R200" i="62"/>
  <c r="R199" i="62" s="1"/>
  <c r="S200" i="62"/>
  <c r="S199" i="62" s="1"/>
  <c r="T200" i="62"/>
  <c r="T199" i="62" s="1"/>
  <c r="U200" i="62"/>
  <c r="U199" i="62" s="1"/>
  <c r="V200" i="62"/>
  <c r="V199" i="62" s="1"/>
  <c r="W200" i="62"/>
  <c r="W199" i="62" s="1"/>
  <c r="X200" i="62"/>
  <c r="X199" i="62" s="1"/>
  <c r="O203" i="62"/>
  <c r="O202" i="62" s="1"/>
  <c r="P203" i="62"/>
  <c r="P202" i="62" s="1"/>
  <c r="Q203" i="62"/>
  <c r="Q202" i="62" s="1"/>
  <c r="R203" i="62"/>
  <c r="R202" i="62" s="1"/>
  <c r="S203" i="62"/>
  <c r="S202" i="62" s="1"/>
  <c r="T203" i="62"/>
  <c r="T202" i="62" s="1"/>
  <c r="U203" i="62"/>
  <c r="U202" i="62" s="1"/>
  <c r="V203" i="62"/>
  <c r="V202" i="62" s="1"/>
  <c r="W203" i="62"/>
  <c r="W202" i="62" s="1"/>
  <c r="X203" i="62"/>
  <c r="X202" i="62" s="1"/>
  <c r="O207" i="62"/>
  <c r="P207" i="62"/>
  <c r="Q207" i="62"/>
  <c r="R207" i="62"/>
  <c r="S207" i="62"/>
  <c r="T207" i="62"/>
  <c r="U207" i="62"/>
  <c r="V207" i="62"/>
  <c r="W207" i="62"/>
  <c r="X207" i="62"/>
  <c r="O208" i="62"/>
  <c r="P208" i="62"/>
  <c r="Q208" i="62"/>
  <c r="R208" i="62"/>
  <c r="S208" i="62"/>
  <c r="T208" i="62"/>
  <c r="U208" i="62"/>
  <c r="V208" i="62"/>
  <c r="V206" i="62" s="1"/>
  <c r="W208" i="62"/>
  <c r="X208" i="62"/>
  <c r="O215" i="62"/>
  <c r="P215" i="62"/>
  <c r="Q215" i="62"/>
  <c r="R215" i="62"/>
  <c r="S215" i="62"/>
  <c r="T215" i="62"/>
  <c r="U215" i="62"/>
  <c r="V215" i="62"/>
  <c r="W215" i="62"/>
  <c r="X215" i="62"/>
  <c r="O220" i="62"/>
  <c r="P220" i="62"/>
  <c r="Q220" i="62"/>
  <c r="R220" i="62"/>
  <c r="S220" i="62"/>
  <c r="T220" i="62"/>
  <c r="U220" i="62"/>
  <c r="V220" i="62"/>
  <c r="W220" i="62"/>
  <c r="X220" i="62"/>
  <c r="O238" i="62"/>
  <c r="P238" i="62"/>
  <c r="Q238" i="62"/>
  <c r="R238" i="62"/>
  <c r="S238" i="62"/>
  <c r="T238" i="62"/>
  <c r="U238" i="62"/>
  <c r="V238" i="62"/>
  <c r="W238" i="62"/>
  <c r="X238" i="62"/>
  <c r="O252" i="62"/>
  <c r="P252" i="62"/>
  <c r="Q252" i="62"/>
  <c r="R252" i="62"/>
  <c r="S252" i="62"/>
  <c r="T252" i="62"/>
  <c r="U252" i="62"/>
  <c r="V252" i="62"/>
  <c r="W252" i="62"/>
  <c r="X252" i="62"/>
  <c r="O254" i="62"/>
  <c r="P254" i="62"/>
  <c r="Q254" i="62"/>
  <c r="R254" i="62"/>
  <c r="S254" i="62"/>
  <c r="T254" i="62"/>
  <c r="U254" i="62"/>
  <c r="V254" i="62"/>
  <c r="W254" i="62"/>
  <c r="X254" i="62"/>
  <c r="O256" i="62"/>
  <c r="P256" i="62"/>
  <c r="Q256" i="62"/>
  <c r="R256" i="62"/>
  <c r="S256" i="62"/>
  <c r="T256" i="62"/>
  <c r="U256" i="62"/>
  <c r="V256" i="62"/>
  <c r="W256" i="62"/>
  <c r="X256" i="62"/>
  <c r="O259" i="62"/>
  <c r="P259" i="62"/>
  <c r="Q259" i="62"/>
  <c r="R259" i="62"/>
  <c r="S259" i="62"/>
  <c r="T259" i="62"/>
  <c r="U259" i="62"/>
  <c r="V259" i="62"/>
  <c r="W259" i="62"/>
  <c r="X259" i="62"/>
  <c r="O260" i="62"/>
  <c r="P260" i="62"/>
  <c r="Q260" i="62"/>
  <c r="R260" i="62"/>
  <c r="S260" i="62"/>
  <c r="T260" i="62"/>
  <c r="U260" i="62"/>
  <c r="V260" i="62"/>
  <c r="W260" i="62"/>
  <c r="X260" i="62"/>
  <c r="O262" i="62"/>
  <c r="P262" i="62"/>
  <c r="Q262" i="62"/>
  <c r="R262" i="62"/>
  <c r="S262" i="62"/>
  <c r="T262" i="62"/>
  <c r="U262" i="62"/>
  <c r="V262" i="62"/>
  <c r="W262" i="62"/>
  <c r="X262" i="62"/>
  <c r="O263" i="62"/>
  <c r="P263" i="62"/>
  <c r="Q263" i="62"/>
  <c r="R263" i="62"/>
  <c r="S263" i="62"/>
  <c r="T263" i="62"/>
  <c r="U263" i="62"/>
  <c r="V263" i="62"/>
  <c r="W263" i="62"/>
  <c r="X263" i="62"/>
  <c r="O264" i="62"/>
  <c r="P264" i="62"/>
  <c r="Q264" i="62"/>
  <c r="R264" i="62"/>
  <c r="S264" i="62"/>
  <c r="T264" i="62"/>
  <c r="U264" i="62"/>
  <c r="V264" i="62"/>
  <c r="W264" i="62"/>
  <c r="X264" i="62"/>
  <c r="X258" i="62" l="1"/>
  <c r="W258" i="62"/>
  <c r="V258" i="62"/>
  <c r="U258" i="62"/>
  <c r="T258" i="62"/>
  <c r="S258" i="62"/>
  <c r="R258" i="62"/>
  <c r="Q258" i="62"/>
  <c r="P258" i="62"/>
  <c r="O258" i="62"/>
  <c r="X251" i="62"/>
  <c r="W251" i="62"/>
  <c r="W265" i="62" s="1"/>
  <c r="W266" i="62" s="1"/>
  <c r="V251" i="62"/>
  <c r="V265" i="62" s="1"/>
  <c r="V266" i="62" s="1"/>
  <c r="U251" i="62"/>
  <c r="T251" i="62"/>
  <c r="S251" i="62"/>
  <c r="S265" i="62" s="1"/>
  <c r="S266" i="62" s="1"/>
  <c r="R251" i="62"/>
  <c r="R265" i="62" s="1"/>
  <c r="R266" i="62" s="1"/>
  <c r="Q251" i="62"/>
  <c r="P251" i="62"/>
  <c r="O251" i="62"/>
  <c r="X206" i="62"/>
  <c r="W206" i="62"/>
  <c r="U206" i="62"/>
  <c r="T206" i="62"/>
  <c r="S206" i="62"/>
  <c r="R206" i="62"/>
  <c r="Q206" i="62"/>
  <c r="P206" i="62"/>
  <c r="O206" i="62"/>
  <c r="R198" i="62"/>
  <c r="R217" i="62" s="1"/>
  <c r="R218" i="62" s="1"/>
  <c r="Q198" i="62"/>
  <c r="Q217" i="62" s="1"/>
  <c r="Q218" i="62" s="1"/>
  <c r="V239" i="62"/>
  <c r="T239" i="62"/>
  <c r="O239" i="62"/>
  <c r="Q148" i="62"/>
  <c r="Q67" i="62"/>
  <c r="Q77" i="62" s="1"/>
  <c r="Q83" i="62" s="1"/>
  <c r="Q85" i="62" s="1"/>
  <c r="Q86" i="62" s="1"/>
  <c r="V148" i="62"/>
  <c r="V67" i="62"/>
  <c r="V77" i="62" s="1"/>
  <c r="V83" i="62" s="1"/>
  <c r="V85" i="62" s="1"/>
  <c r="V86" i="62" s="1"/>
  <c r="U148" i="62"/>
  <c r="V152" i="62" s="1"/>
  <c r="U67" i="62"/>
  <c r="U77" i="62" s="1"/>
  <c r="U83" i="62" s="1"/>
  <c r="U85" i="62" s="1"/>
  <c r="U86" i="62" s="1"/>
  <c r="T148" i="62"/>
  <c r="T157" i="62" s="1"/>
  <c r="T67" i="62"/>
  <c r="T77" i="62" s="1"/>
  <c r="T83" i="62" s="1"/>
  <c r="T85" i="62" s="1"/>
  <c r="T86" i="62" s="1"/>
  <c r="S148" i="62"/>
  <c r="S67" i="62"/>
  <c r="S77" i="62" s="1"/>
  <c r="S83" i="62" s="1"/>
  <c r="S85" i="62" s="1"/>
  <c r="S86" i="62" s="1"/>
  <c r="R148" i="62"/>
  <c r="R152" i="62" s="1"/>
  <c r="R67" i="62"/>
  <c r="R77" i="62" s="1"/>
  <c r="R83" i="62" s="1"/>
  <c r="R85" i="62" s="1"/>
  <c r="R86" i="62" s="1"/>
  <c r="X148" i="62"/>
  <c r="X157" i="62" s="1"/>
  <c r="P148" i="62"/>
  <c r="P157" i="62" s="1"/>
  <c r="X67" i="62"/>
  <c r="X77" i="62" s="1"/>
  <c r="X83" i="62" s="1"/>
  <c r="X85" i="62" s="1"/>
  <c r="X86" i="62" s="1"/>
  <c r="P67" i="62"/>
  <c r="Y67" i="62" s="1"/>
  <c r="W148" i="62"/>
  <c r="O148" i="62"/>
  <c r="O152" i="62" s="1"/>
  <c r="W67" i="62"/>
  <c r="O67" i="62"/>
  <c r="O77" i="62" s="1"/>
  <c r="O83" i="62" s="1"/>
  <c r="O85" i="62" s="1"/>
  <c r="O86" i="62" s="1"/>
  <c r="L34" i="62"/>
  <c r="T265" i="62"/>
  <c r="T266" i="62" s="1"/>
  <c r="S198" i="62"/>
  <c r="S217" i="62" s="1"/>
  <c r="S218" i="62" s="1"/>
  <c r="U142" i="62"/>
  <c r="U239" i="62"/>
  <c r="U196" i="62"/>
  <c r="T142" i="62"/>
  <c r="S142" i="62"/>
  <c r="S196" i="62"/>
  <c r="S239" i="62"/>
  <c r="Q265" i="62"/>
  <c r="Q266" i="62" s="1"/>
  <c r="X198" i="62"/>
  <c r="X217" i="62" s="1"/>
  <c r="X218" i="62" s="1"/>
  <c r="P198" i="62"/>
  <c r="P217" i="62" s="1"/>
  <c r="P218" i="62" s="1"/>
  <c r="R157" i="62"/>
  <c r="R142" i="62"/>
  <c r="R196" i="62"/>
  <c r="R239" i="62"/>
  <c r="X265" i="62"/>
  <c r="X266" i="62" s="1"/>
  <c r="P265" i="62"/>
  <c r="P266" i="62" s="1"/>
  <c r="W198" i="62"/>
  <c r="W217" i="62" s="1"/>
  <c r="W218" i="62" s="1"/>
  <c r="O198" i="62"/>
  <c r="O217" i="62" s="1"/>
  <c r="O218" i="62" s="1"/>
  <c r="Q142" i="62"/>
  <c r="Q157" i="62"/>
  <c r="Q158" i="62" s="1"/>
  <c r="Q196" i="62"/>
  <c r="Q239" i="62"/>
  <c r="W77" i="62"/>
  <c r="W83" i="62" s="1"/>
  <c r="W85" i="62" s="1"/>
  <c r="W86" i="62" s="1"/>
  <c r="O265" i="62"/>
  <c r="O266" i="62" s="1"/>
  <c r="V198" i="62"/>
  <c r="V217" i="62" s="1"/>
  <c r="V218" i="62" s="1"/>
  <c r="X142" i="62"/>
  <c r="Y136" i="62"/>
  <c r="P142" i="62"/>
  <c r="X239" i="62"/>
  <c r="X196" i="62"/>
  <c r="P239" i="62"/>
  <c r="P196" i="62"/>
  <c r="U198" i="62"/>
  <c r="U217" i="62" s="1"/>
  <c r="U218" i="62" s="1"/>
  <c r="W142" i="62"/>
  <c r="O142" i="62"/>
  <c r="W239" i="62"/>
  <c r="W196" i="62"/>
  <c r="U265" i="62"/>
  <c r="U266" i="62" s="1"/>
  <c r="T198" i="62"/>
  <c r="T217" i="62" s="1"/>
  <c r="T218" i="62" s="1"/>
  <c r="V142" i="62"/>
  <c r="V157" i="62"/>
  <c r="V158" i="62" s="1"/>
  <c r="T158" i="62" l="1"/>
  <c r="O157" i="62"/>
  <c r="P152" i="62"/>
  <c r="W152" i="62"/>
  <c r="Y148" i="62"/>
  <c r="P158" i="62"/>
  <c r="R158" i="62"/>
  <c r="P77" i="62"/>
  <c r="P83" i="62" s="1"/>
  <c r="P85" i="62" s="1"/>
  <c r="P86" i="62" s="1"/>
  <c r="T152" i="62"/>
  <c r="S157" i="62"/>
  <c r="S158" i="62" s="1"/>
  <c r="S152" i="62"/>
  <c r="W157" i="62"/>
  <c r="W158" i="62" s="1"/>
  <c r="X152" i="62"/>
  <c r="U152" i="62"/>
  <c r="O158" i="62"/>
  <c r="U157" i="62"/>
  <c r="U158" i="62" s="1"/>
  <c r="Q152" i="62"/>
  <c r="P34" i="62"/>
  <c r="P36" i="62" s="1"/>
  <c r="L36" i="62"/>
  <c r="X158" i="62"/>
  <c r="Y157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Moonkyoo Lee</author>
    <author>YNJ</author>
  </authors>
  <commentList>
    <comment ref="I70" authorId="0" shapeId="0" xr:uid="{6F201479-EA8C-4801-A77B-97B1EAC6777A}">
      <text>
        <r>
          <rPr>
            <b/>
            <sz val="9"/>
            <color indexed="81"/>
            <rFont val="Tahoma"/>
            <family val="2"/>
          </rPr>
          <t xml:space="preserve">DH :
</t>
        </r>
        <r>
          <rPr>
            <sz val="9"/>
            <color indexed="81"/>
            <rFont val="Tahoma"/>
            <family val="2"/>
          </rPr>
          <t xml:space="preserve">'22/01 </t>
        </r>
        <r>
          <rPr>
            <sz val="9"/>
            <color indexed="81"/>
            <rFont val="돋움"/>
            <family val="3"/>
            <charset val="129"/>
          </rPr>
          <t>이후</t>
        </r>
        <r>
          <rPr>
            <sz val="9"/>
            <color indexed="81"/>
            <rFont val="Tahoma"/>
            <family val="2"/>
          </rPr>
          <t xml:space="preserve"> Min. </t>
        </r>
        <r>
          <rPr>
            <sz val="9"/>
            <color indexed="81"/>
            <rFont val="돋움"/>
            <family val="3"/>
            <charset val="129"/>
          </rPr>
          <t>시점</t>
        </r>
      </text>
    </comment>
    <comment ref="CD604" authorId="1" shapeId="0" xr:uid="{D7259A3E-B07D-4097-BBEF-564262EE183D}">
      <text>
        <r>
          <rPr>
            <b/>
            <sz val="9"/>
            <color indexed="81"/>
            <rFont val="Tahoma"/>
            <family val="2"/>
          </rPr>
          <t>DH:</t>
        </r>
        <r>
          <rPr>
            <sz val="9"/>
            <color indexed="81"/>
            <rFont val="Tahoma"/>
            <family val="2"/>
          </rPr>
          <t xml:space="preserve">
2022/12 </t>
        </r>
        <r>
          <rPr>
            <sz val="9"/>
            <color indexed="81"/>
            <rFont val="돋움"/>
            <family val="3"/>
            <charset val="129"/>
          </rPr>
          <t>신규가입자부터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추세선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적용</t>
        </r>
      </text>
    </comment>
    <comment ref="I1205" authorId="0" shapeId="0" xr:uid="{40C9AE1E-59C8-44D7-BE81-84BE92D7CC27}">
      <text>
        <r>
          <rPr>
            <b/>
            <sz val="9"/>
            <color indexed="81"/>
            <rFont val="Tahoma"/>
            <family val="2"/>
          </rPr>
          <t xml:space="preserve">DH :
</t>
        </r>
        <r>
          <rPr>
            <sz val="9"/>
            <color indexed="81"/>
            <rFont val="Tahoma"/>
            <family val="2"/>
          </rPr>
          <t xml:space="preserve">'22/01 </t>
        </r>
        <r>
          <rPr>
            <sz val="9"/>
            <color indexed="81"/>
            <rFont val="돋움"/>
            <family val="3"/>
            <charset val="129"/>
          </rPr>
          <t>이후</t>
        </r>
        <r>
          <rPr>
            <sz val="9"/>
            <color indexed="81"/>
            <rFont val="Tahoma"/>
            <family val="2"/>
          </rPr>
          <t xml:space="preserve"> Min. </t>
        </r>
        <r>
          <rPr>
            <sz val="9"/>
            <color indexed="81"/>
            <rFont val="돋움"/>
            <family val="3"/>
            <charset val="129"/>
          </rPr>
          <t>시점</t>
        </r>
      </text>
    </comment>
    <comment ref="I1206" authorId="0" shapeId="0" xr:uid="{B86CB6DA-22AF-433D-9766-1E6A2F6B4DDF}">
      <text>
        <r>
          <rPr>
            <b/>
            <sz val="9"/>
            <color indexed="81"/>
            <rFont val="Tahoma"/>
            <family val="2"/>
          </rPr>
          <t xml:space="preserve">DH :
</t>
        </r>
        <r>
          <rPr>
            <sz val="9"/>
            <color indexed="81"/>
            <rFont val="Tahoma"/>
            <family val="2"/>
          </rPr>
          <t xml:space="preserve">'22/01 </t>
        </r>
        <r>
          <rPr>
            <sz val="9"/>
            <color indexed="81"/>
            <rFont val="돋움"/>
            <family val="3"/>
            <charset val="129"/>
          </rPr>
          <t>이전</t>
        </r>
        <r>
          <rPr>
            <sz val="9"/>
            <color indexed="81"/>
            <rFont val="Tahoma"/>
            <family val="2"/>
          </rPr>
          <t xml:space="preserve"> Max. </t>
        </r>
        <r>
          <rPr>
            <sz val="9"/>
            <color indexed="81"/>
            <rFont val="돋움"/>
            <family val="3"/>
            <charset val="129"/>
          </rPr>
          <t>시점</t>
        </r>
      </text>
    </comment>
  </commentList>
</comments>
</file>

<file path=xl/sharedStrings.xml><?xml version="1.0" encoding="utf-8"?>
<sst xmlns="http://schemas.openxmlformats.org/spreadsheetml/2006/main" count="5616" uniqueCount="1617">
  <si>
    <t>Base Information</t>
  </si>
  <si>
    <t>Project name</t>
  </si>
  <si>
    <t>Project Cado</t>
    <phoneticPr fontId="30" type="noConversion"/>
  </si>
  <si>
    <t>JPY</t>
  </si>
  <si>
    <t>in thousands</t>
  </si>
  <si>
    <t>Conventions</t>
  </si>
  <si>
    <t>JPY</t>
    <phoneticPr fontId="30" type="noConversion"/>
  </si>
  <si>
    <t xml:space="preserve"> in thousands</t>
    <phoneticPr fontId="30" type="noConversion"/>
  </si>
  <si>
    <t>Income Statement Dates</t>
  </si>
  <si>
    <t>Period 1 (Income Statement)</t>
  </si>
  <si>
    <t/>
  </si>
  <si>
    <t>Period 2 (Income Statement)</t>
  </si>
  <si>
    <t>Period 3 (Income Statement)</t>
  </si>
  <si>
    <t>Period 4 (Income Statement)</t>
  </si>
  <si>
    <t>Dollars</t>
  </si>
  <si>
    <t>Period 5 (Income Statement)</t>
  </si>
  <si>
    <t>Period 6 (Income Statement)</t>
  </si>
  <si>
    <t>Period 7 (Income Statement)</t>
  </si>
  <si>
    <t>Period 8 (Income Statement)</t>
  </si>
  <si>
    <t>Period 9 (Income Statement)</t>
  </si>
  <si>
    <t>Period 10 (Income Statement)</t>
  </si>
  <si>
    <t>Balance Sheet Dates</t>
  </si>
  <si>
    <t>Period 1 (Balance Sheet)</t>
  </si>
  <si>
    <t>Period 2 (Balance Sheet)</t>
  </si>
  <si>
    <t>£</t>
  </si>
  <si>
    <t>in MM</t>
  </si>
  <si>
    <t>Period 3 (Balance Sheet)</t>
  </si>
  <si>
    <t>Period 4 (Balance Sheet)</t>
  </si>
  <si>
    <t>Period 5 (Balance Sheet)</t>
  </si>
  <si>
    <t>Period 6 (Balance Sheet)</t>
  </si>
  <si>
    <t>Period 7 (Balance Sheet)</t>
  </si>
  <si>
    <t>Period 8 (Balance Sheet)</t>
  </si>
  <si>
    <t>Period 9 (Balance Sheet)</t>
  </si>
  <si>
    <t>Period 10 (Balance Sheet)</t>
  </si>
  <si>
    <t>GBP</t>
  </si>
  <si>
    <t>in millions</t>
  </si>
  <si>
    <t>DP1</t>
  </si>
  <si>
    <t>PercentDP1</t>
  </si>
  <si>
    <t>€</t>
  </si>
  <si>
    <t>Euros</t>
  </si>
  <si>
    <t>¥</t>
  </si>
  <si>
    <t>Yen</t>
  </si>
  <si>
    <t>Project Wandflower</t>
    <phoneticPr fontId="30" type="noConversion"/>
  </si>
  <si>
    <t>File Index</t>
  </si>
  <si>
    <t xml:space="preserve">#                </t>
  </si>
  <si>
    <t>Worksheet</t>
  </si>
  <si>
    <t>Subject</t>
  </si>
  <si>
    <t>Link</t>
  </si>
  <si>
    <t>Notes</t>
  </si>
  <si>
    <t>Page</t>
  </si>
  <si>
    <t>Sheet</t>
  </si>
  <si>
    <t>View</t>
  </si>
  <si>
    <t>Report</t>
    <phoneticPr fontId="30" type="noConversion"/>
  </si>
  <si>
    <t>(KRW in millions, except where labeled)</t>
    <phoneticPr fontId="30" type="noConversion"/>
  </si>
  <si>
    <t>Unit</t>
    <phoneticPr fontId="30" type="noConversion"/>
  </si>
  <si>
    <t>A</t>
    <phoneticPr fontId="30" type="noConversion"/>
  </si>
  <si>
    <t>E</t>
    <phoneticPr fontId="30" type="noConversion"/>
  </si>
  <si>
    <t>F</t>
    <phoneticPr fontId="30" type="noConversion"/>
  </si>
  <si>
    <t>Summary</t>
    <phoneticPr fontId="30" type="noConversion"/>
  </si>
  <si>
    <t>Value Result</t>
    <phoneticPr fontId="30" type="noConversion"/>
  </si>
  <si>
    <t>EBIT</t>
    <phoneticPr fontId="30" type="noConversion"/>
  </si>
  <si>
    <r>
      <rPr>
        <sz val="10"/>
        <color theme="1"/>
        <rFont val="맑은 고딕"/>
        <family val="3"/>
        <charset val="129"/>
      </rPr>
      <t>－</t>
    </r>
  </si>
  <si>
    <t>Tax on EBIT</t>
  </si>
  <si>
    <t>NOPLAT</t>
    <phoneticPr fontId="30" type="noConversion"/>
  </si>
  <si>
    <r>
      <rPr>
        <sz val="10"/>
        <color theme="1"/>
        <rFont val="맑은 고딕"/>
        <family val="3"/>
        <charset val="129"/>
      </rPr>
      <t>＋</t>
    </r>
    <phoneticPr fontId="30" type="noConversion"/>
  </si>
  <si>
    <t>D&amp;A</t>
    <phoneticPr fontId="30" type="noConversion"/>
  </si>
  <si>
    <t>Capex</t>
    <phoneticPr fontId="30" type="noConversion"/>
  </si>
  <si>
    <t>Change in NWC</t>
    <phoneticPr fontId="30" type="noConversion"/>
  </si>
  <si>
    <t>Free Cash Flow</t>
    <phoneticPr fontId="30" type="noConversion"/>
  </si>
  <si>
    <t>PVIF</t>
    <phoneticPr fontId="30" type="noConversion"/>
  </si>
  <si>
    <t>PV of FCF</t>
    <phoneticPr fontId="30" type="noConversion"/>
  </si>
  <si>
    <t>Operating Value</t>
    <phoneticPr fontId="30" type="noConversion"/>
  </si>
  <si>
    <t>WACC</t>
  </si>
  <si>
    <t>Sum of PV. FCF</t>
    <phoneticPr fontId="30" type="noConversion"/>
  </si>
  <si>
    <t>Terminal Value</t>
    <phoneticPr fontId="30" type="noConversion"/>
  </si>
  <si>
    <t xml:space="preserve">Perpetual </t>
  </si>
  <si>
    <t>Non-Operating Value</t>
    <phoneticPr fontId="30" type="noConversion"/>
  </si>
  <si>
    <t>Enterprise Value</t>
    <phoneticPr fontId="30" type="noConversion"/>
  </si>
  <si>
    <t>Net-Debt</t>
    <phoneticPr fontId="30" type="noConversion"/>
  </si>
  <si>
    <t xml:space="preserve">Recoverable Amount </t>
    <phoneticPr fontId="30" type="noConversion"/>
  </si>
  <si>
    <t>Recoverable Amount  (SK Square)</t>
    <phoneticPr fontId="30" type="noConversion"/>
  </si>
  <si>
    <t>■ 전환주 전환 및 유상증자 Effect</t>
    <phoneticPr fontId="30" type="noConversion"/>
  </si>
  <si>
    <t>2022/11/30 기준</t>
    <phoneticPr fontId="30" type="noConversion"/>
  </si>
  <si>
    <t>2022/12/20 이후</t>
    <phoneticPr fontId="30" type="noConversion"/>
  </si>
  <si>
    <t>Total</t>
    <phoneticPr fontId="30" type="noConversion"/>
  </si>
  <si>
    <t>SK Square 지분</t>
    <phoneticPr fontId="30" type="noConversion"/>
  </si>
  <si>
    <t>유상증자 효과 (WA Value)</t>
    <phoneticPr fontId="30" type="noConversion"/>
  </si>
  <si>
    <t>Profit &amp; Loss</t>
    <phoneticPr fontId="30" type="noConversion"/>
  </si>
  <si>
    <t>Revenue</t>
    <phoneticPr fontId="30" type="noConversion"/>
  </si>
  <si>
    <t>미디어</t>
    <phoneticPr fontId="30" type="noConversion"/>
  </si>
  <si>
    <t>판권</t>
    <phoneticPr fontId="30" type="noConversion"/>
  </si>
  <si>
    <t>광고</t>
    <phoneticPr fontId="30" type="noConversion"/>
  </si>
  <si>
    <t>제휴</t>
    <phoneticPr fontId="30" type="noConversion"/>
  </si>
  <si>
    <t>Growth %</t>
    <phoneticPr fontId="30" type="noConversion"/>
  </si>
  <si>
    <t>Operating Expenses</t>
    <phoneticPr fontId="30" type="noConversion"/>
  </si>
  <si>
    <t>인건비</t>
    <phoneticPr fontId="30" type="noConversion"/>
  </si>
  <si>
    <t>변동비</t>
    <phoneticPr fontId="30" type="noConversion"/>
  </si>
  <si>
    <t>고정비</t>
    <phoneticPr fontId="30" type="noConversion"/>
  </si>
  <si>
    <t>EBIT %</t>
    <phoneticPr fontId="30" type="noConversion"/>
  </si>
  <si>
    <t>EBITDA</t>
    <phoneticPr fontId="30" type="noConversion"/>
  </si>
  <si>
    <t>Others</t>
    <phoneticPr fontId="30" type="noConversion"/>
  </si>
  <si>
    <t>Other Income</t>
    <phoneticPr fontId="30" type="noConversion"/>
  </si>
  <si>
    <t>Other Loss</t>
    <phoneticPr fontId="30" type="noConversion"/>
  </si>
  <si>
    <t>EBT</t>
    <phoneticPr fontId="30" type="noConversion"/>
  </si>
  <si>
    <t>Income Taxes</t>
    <phoneticPr fontId="30" type="noConversion"/>
  </si>
  <si>
    <t>Net Income</t>
    <phoneticPr fontId="30" type="noConversion"/>
  </si>
  <si>
    <t>NI %</t>
    <phoneticPr fontId="30" type="noConversion"/>
  </si>
  <si>
    <t>Finalcial Performance</t>
    <phoneticPr fontId="30" type="noConversion"/>
  </si>
  <si>
    <t>■ Historical PL</t>
    <phoneticPr fontId="30" type="noConversion"/>
  </si>
  <si>
    <t>(백만원)</t>
    <phoneticPr fontId="30" type="noConversion"/>
  </si>
  <si>
    <t>18A</t>
    <phoneticPr fontId="30" type="noConversion"/>
  </si>
  <si>
    <t>19A</t>
    <phoneticPr fontId="30" type="noConversion"/>
  </si>
  <si>
    <t>20A</t>
    <phoneticPr fontId="30" type="noConversion"/>
  </si>
  <si>
    <t>21A</t>
    <phoneticPr fontId="30" type="noConversion"/>
  </si>
  <si>
    <t>22A (1~11)</t>
    <phoneticPr fontId="30" type="noConversion"/>
  </si>
  <si>
    <t>매출액</t>
  </si>
  <si>
    <t>매출원가</t>
  </si>
  <si>
    <t>매출총이익</t>
  </si>
  <si>
    <t>판매관리비</t>
  </si>
  <si>
    <t>영업이익</t>
  </si>
  <si>
    <t>Operating profit margin</t>
  </si>
  <si>
    <t>영업외수익</t>
  </si>
  <si>
    <t>영업외비용</t>
  </si>
  <si>
    <t>법인세비용차감전순이익</t>
  </si>
  <si>
    <t>법인세비용</t>
  </si>
  <si>
    <t>당기순이익</t>
  </si>
  <si>
    <t>Net profit margin</t>
  </si>
  <si>
    <t>■ Historical BS</t>
    <phoneticPr fontId="30" type="noConversion"/>
  </si>
  <si>
    <r>
      <t>22A (11</t>
    </r>
    <r>
      <rPr>
        <sz val="10"/>
        <rFont val="Arial Unicode MS"/>
        <family val="2"/>
        <charset val="129"/>
      </rPr>
      <t>월말</t>
    </r>
    <r>
      <rPr>
        <sz val="10"/>
        <rFont val="Trebuchet MS"/>
        <family val="2"/>
      </rPr>
      <t>)</t>
    </r>
    <phoneticPr fontId="30" type="noConversion"/>
  </si>
  <si>
    <t>자산</t>
  </si>
  <si>
    <t>현금 등</t>
    <phoneticPr fontId="30" type="noConversion"/>
  </si>
  <si>
    <t>매출채권</t>
  </si>
  <si>
    <t>미수수익</t>
    <phoneticPr fontId="30" type="noConversion"/>
  </si>
  <si>
    <t>미수금</t>
    <phoneticPr fontId="30" type="noConversion"/>
  </si>
  <si>
    <t>선급비용</t>
    <phoneticPr fontId="30" type="noConversion"/>
  </si>
  <si>
    <t>유형자산</t>
    <phoneticPr fontId="30" type="noConversion"/>
  </si>
  <si>
    <t>무형자산</t>
    <phoneticPr fontId="30" type="noConversion"/>
  </si>
  <si>
    <t>투자자산</t>
    <phoneticPr fontId="30" type="noConversion"/>
  </si>
  <si>
    <t>기타자산</t>
    <phoneticPr fontId="30" type="noConversion"/>
  </si>
  <si>
    <t>부채</t>
  </si>
  <si>
    <t>매입채무</t>
  </si>
  <si>
    <t>미지급금</t>
    <phoneticPr fontId="30" type="noConversion"/>
  </si>
  <si>
    <t>미지급비용</t>
    <phoneticPr fontId="30" type="noConversion"/>
  </si>
  <si>
    <t>선수금</t>
    <phoneticPr fontId="30" type="noConversion"/>
  </si>
  <si>
    <t>선수수익</t>
    <phoneticPr fontId="30" type="noConversion"/>
  </si>
  <si>
    <t>퇴직급여충당부채</t>
  </si>
  <si>
    <t>전환사채</t>
    <phoneticPr fontId="30" type="noConversion"/>
  </si>
  <si>
    <t>기타부채</t>
  </si>
  <si>
    <t>순자산</t>
  </si>
  <si>
    <t>CF Projection</t>
    <phoneticPr fontId="30" type="noConversion"/>
  </si>
  <si>
    <r>
      <rPr>
        <b/>
        <sz val="10"/>
        <color theme="1"/>
        <rFont val="맑은 고딕"/>
        <family val="3"/>
        <charset val="129"/>
      </rPr>
      <t>■</t>
    </r>
    <r>
      <rPr>
        <b/>
        <sz val="10"/>
        <color theme="1"/>
        <rFont val="Trebuchet MS"/>
        <family val="2"/>
      </rPr>
      <t xml:space="preserve"> Revenue</t>
    </r>
    <phoneticPr fontId="30" type="noConversion"/>
  </si>
  <si>
    <r>
      <rPr>
        <b/>
        <sz val="10"/>
        <color theme="1"/>
        <rFont val="맑은 고딕"/>
        <family val="3"/>
        <charset val="129"/>
      </rPr>
      <t>미디어</t>
    </r>
    <phoneticPr fontId="30" type="noConversion"/>
  </si>
  <si>
    <t>B2C</t>
    <phoneticPr fontId="30" type="noConversion"/>
  </si>
  <si>
    <t>B2B</t>
    <phoneticPr fontId="30" type="noConversion"/>
  </si>
  <si>
    <r>
      <rPr>
        <sz val="9"/>
        <color theme="1"/>
        <rFont val="맑은 고딕"/>
        <family val="3"/>
        <charset val="129"/>
      </rPr>
      <t>일반</t>
    </r>
  </si>
  <si>
    <t>SKT(MNO)</t>
  </si>
  <si>
    <r>
      <t>SKT(</t>
    </r>
    <r>
      <rPr>
        <sz val="9"/>
        <color theme="1"/>
        <rFont val="맑은 고딕"/>
        <family val="3"/>
        <charset val="129"/>
      </rPr>
      <t>제휴</t>
    </r>
    <r>
      <rPr>
        <sz val="9"/>
        <color theme="1"/>
        <rFont val="Trebuchet MS"/>
        <family val="2"/>
      </rPr>
      <t>)</t>
    </r>
  </si>
  <si>
    <t>PPV</t>
    <phoneticPr fontId="30" type="noConversion"/>
  </si>
  <si>
    <t>국내 판매</t>
    <phoneticPr fontId="30" type="noConversion"/>
  </si>
  <si>
    <t>해외 판매</t>
    <phoneticPr fontId="30" type="noConversion"/>
  </si>
  <si>
    <t>PCCW</t>
    <phoneticPr fontId="30" type="noConversion"/>
  </si>
  <si>
    <r>
      <rPr>
        <b/>
        <sz val="10"/>
        <color theme="1"/>
        <rFont val="맑은 고딕"/>
        <family val="3"/>
        <charset val="129"/>
      </rPr>
      <t>광고</t>
    </r>
    <phoneticPr fontId="30" type="noConversion"/>
  </si>
  <si>
    <t>프리롤</t>
    <phoneticPr fontId="30" type="noConversion"/>
  </si>
  <si>
    <t>클립</t>
    <phoneticPr fontId="30" type="noConversion"/>
  </si>
  <si>
    <t>미드롤</t>
    <phoneticPr fontId="30" type="noConversion"/>
  </si>
  <si>
    <t>서비스</t>
    <phoneticPr fontId="30" type="noConversion"/>
  </si>
  <si>
    <t>홈쇼핑</t>
    <phoneticPr fontId="30" type="noConversion"/>
  </si>
  <si>
    <r>
      <rPr>
        <b/>
        <sz val="10"/>
        <color theme="1"/>
        <rFont val="맑은 고딕"/>
        <family val="3"/>
        <charset val="129"/>
      </rPr>
      <t>전체가입자</t>
    </r>
    <phoneticPr fontId="30" type="noConversion"/>
  </si>
  <si>
    <r>
      <rPr>
        <sz val="10"/>
        <color theme="1"/>
        <rFont val="맑은 고딕"/>
        <family val="3"/>
        <charset val="129"/>
      </rPr>
      <t>신규가입</t>
    </r>
    <phoneticPr fontId="30" type="noConversion"/>
  </si>
  <si>
    <r>
      <rPr>
        <sz val="10"/>
        <color theme="1"/>
        <rFont val="맑은 고딕"/>
        <family val="3"/>
        <charset val="129"/>
      </rPr>
      <t>탈퇴</t>
    </r>
    <phoneticPr fontId="30" type="noConversion"/>
  </si>
  <si>
    <r>
      <rPr>
        <b/>
        <sz val="10"/>
        <color theme="1"/>
        <rFont val="맑은 고딕"/>
        <family val="3"/>
        <charset val="129"/>
      </rPr>
      <t>유료가입자</t>
    </r>
    <phoneticPr fontId="30" type="noConversion"/>
  </si>
  <si>
    <t>최초가입</t>
    <phoneticPr fontId="30" type="noConversion"/>
  </si>
  <si>
    <r>
      <rPr>
        <sz val="10"/>
        <color theme="1"/>
        <rFont val="맑은 고딕"/>
        <family val="3"/>
        <charset val="129"/>
      </rPr>
      <t>재구매</t>
    </r>
    <phoneticPr fontId="30" type="noConversion"/>
  </si>
  <si>
    <r>
      <rPr>
        <sz val="10"/>
        <color theme="1"/>
        <rFont val="맑은 고딕"/>
        <family val="3"/>
        <charset val="129"/>
      </rPr>
      <t>이탈</t>
    </r>
    <phoneticPr fontId="30" type="noConversion"/>
  </si>
  <si>
    <r>
      <rPr>
        <b/>
        <sz val="10"/>
        <color theme="1"/>
        <rFont val="맑은 고딕"/>
        <family val="3"/>
        <charset val="129"/>
      </rPr>
      <t>※</t>
    </r>
    <r>
      <rPr>
        <b/>
        <sz val="10"/>
        <color theme="1"/>
        <rFont val="Trebuchet MS"/>
        <family val="2"/>
      </rPr>
      <t xml:space="preserve"> </t>
    </r>
    <r>
      <rPr>
        <b/>
        <sz val="10"/>
        <color theme="1"/>
        <rFont val="맑은 고딕"/>
        <family val="3"/>
        <charset val="129"/>
      </rPr>
      <t>유료가입자</t>
    </r>
    <r>
      <rPr>
        <b/>
        <sz val="10"/>
        <color theme="1"/>
        <rFont val="Trebuchet MS"/>
        <family val="2"/>
      </rPr>
      <t xml:space="preserve"> </t>
    </r>
    <r>
      <rPr>
        <b/>
        <sz val="10"/>
        <color theme="1"/>
        <rFont val="맑은 고딕"/>
        <family val="3"/>
        <charset val="129"/>
      </rPr>
      <t>구성</t>
    </r>
    <phoneticPr fontId="30" type="noConversion"/>
  </si>
  <si>
    <t>1 device</t>
  </si>
  <si>
    <t>2 devices</t>
  </si>
  <si>
    <t>4 devices</t>
  </si>
  <si>
    <r>
      <t xml:space="preserve">B2B - </t>
    </r>
    <r>
      <rPr>
        <b/>
        <sz val="10"/>
        <color theme="1"/>
        <rFont val="맑은 고딕"/>
        <family val="3"/>
        <charset val="129"/>
      </rPr>
      <t>일반</t>
    </r>
    <phoneticPr fontId="30" type="noConversion"/>
  </si>
  <si>
    <t>B2B - SKT(MNO)</t>
    <phoneticPr fontId="30" type="noConversion"/>
  </si>
  <si>
    <r>
      <rPr>
        <b/>
        <sz val="10"/>
        <color theme="1"/>
        <rFont val="맑은 고딕"/>
        <family val="3"/>
        <charset val="129"/>
      </rPr>
      <t>매출정산대상</t>
    </r>
    <r>
      <rPr>
        <b/>
        <sz val="10"/>
        <color theme="1"/>
        <rFont val="Trebuchet MS"/>
        <family val="2"/>
      </rPr>
      <t xml:space="preserve"> </t>
    </r>
    <r>
      <rPr>
        <b/>
        <sz val="10"/>
        <color theme="1"/>
        <rFont val="맑은 고딕"/>
        <family val="3"/>
        <charset val="129"/>
      </rPr>
      <t>가입자</t>
    </r>
    <phoneticPr fontId="30" type="noConversion"/>
  </si>
  <si>
    <t>요금제</t>
    <phoneticPr fontId="30" type="noConversion"/>
  </si>
  <si>
    <t>프로모션</t>
    <phoneticPr fontId="30" type="noConversion"/>
  </si>
  <si>
    <r>
      <rPr>
        <b/>
        <sz val="10"/>
        <color theme="1"/>
        <rFont val="맑은 고딕"/>
        <family val="3"/>
        <charset val="129"/>
      </rPr>
      <t>■</t>
    </r>
    <r>
      <rPr>
        <b/>
        <sz val="10"/>
        <color theme="1"/>
        <rFont val="Trebuchet MS"/>
        <family val="2"/>
      </rPr>
      <t xml:space="preserve"> Opex</t>
    </r>
    <phoneticPr fontId="30" type="noConversion"/>
  </si>
  <si>
    <r>
      <rPr>
        <b/>
        <sz val="10"/>
        <color theme="1"/>
        <rFont val="맑은 고딕"/>
        <family val="3"/>
        <charset val="129"/>
      </rPr>
      <t>인건비</t>
    </r>
    <phoneticPr fontId="30" type="noConversion"/>
  </si>
  <si>
    <r>
      <rPr>
        <sz val="10"/>
        <color theme="1"/>
        <rFont val="맑은 고딕"/>
        <family val="3"/>
        <charset val="129"/>
      </rPr>
      <t>급여</t>
    </r>
    <phoneticPr fontId="30" type="noConversion"/>
  </si>
  <si>
    <t>인원</t>
    <phoneticPr fontId="30" type="noConversion"/>
  </si>
  <si>
    <t>인당 급여</t>
    <phoneticPr fontId="30" type="noConversion"/>
  </si>
  <si>
    <r>
      <rPr>
        <sz val="10"/>
        <color theme="1"/>
        <rFont val="맑은 고딕"/>
        <family val="3"/>
        <charset val="129"/>
      </rPr>
      <t>인건비성</t>
    </r>
    <r>
      <rPr>
        <sz val="10"/>
        <color theme="1"/>
        <rFont val="Trebuchet MS"/>
        <family val="2"/>
      </rPr>
      <t xml:space="preserve"> </t>
    </r>
    <r>
      <rPr>
        <sz val="10"/>
        <color theme="1"/>
        <rFont val="맑은 고딕"/>
        <family val="3"/>
        <charset val="129"/>
      </rPr>
      <t>경비</t>
    </r>
    <phoneticPr fontId="30" type="noConversion"/>
  </si>
  <si>
    <r>
      <rPr>
        <sz val="9"/>
        <color theme="1"/>
        <rFont val="맑은 고딕"/>
        <family val="3"/>
        <charset val="129"/>
      </rPr>
      <t>장기종업원급여</t>
    </r>
  </si>
  <si>
    <r>
      <rPr>
        <sz val="9"/>
        <color theme="1"/>
        <rFont val="맑은 고딕"/>
        <family val="3"/>
        <charset val="129"/>
      </rPr>
      <t>일용직임금</t>
    </r>
  </si>
  <si>
    <r>
      <rPr>
        <sz val="9"/>
        <color theme="1"/>
        <rFont val="맑은 고딕"/>
        <family val="3"/>
        <charset val="129"/>
      </rPr>
      <t>퇴직급여</t>
    </r>
  </si>
  <si>
    <r>
      <rPr>
        <sz val="9"/>
        <color theme="1"/>
        <rFont val="맑은 고딕"/>
        <family val="3"/>
        <charset val="129"/>
      </rPr>
      <t>복리후생비</t>
    </r>
  </si>
  <si>
    <r>
      <rPr>
        <sz val="9"/>
        <color theme="1"/>
        <rFont val="맑은 고딕"/>
        <family val="3"/>
        <charset val="129"/>
      </rPr>
      <t>여비교통비</t>
    </r>
  </si>
  <si>
    <r>
      <rPr>
        <b/>
        <sz val="10"/>
        <color theme="1"/>
        <rFont val="맑은 고딕"/>
        <family val="3"/>
        <charset val="129"/>
      </rPr>
      <t>변동비</t>
    </r>
    <phoneticPr fontId="30" type="noConversion"/>
  </si>
  <si>
    <r>
      <rPr>
        <b/>
        <sz val="10"/>
        <color theme="1"/>
        <rFont val="맑은 고딕"/>
        <family val="3"/>
        <charset val="129"/>
      </rPr>
      <t>고정비</t>
    </r>
    <phoneticPr fontId="30" type="noConversion"/>
  </si>
  <si>
    <t>지급수수료</t>
    <phoneticPr fontId="30" type="noConversion"/>
  </si>
  <si>
    <t>저작권료</t>
    <phoneticPr fontId="30" type="noConversion"/>
  </si>
  <si>
    <t>기타</t>
    <phoneticPr fontId="30" type="noConversion"/>
  </si>
  <si>
    <t>판매수수료</t>
    <phoneticPr fontId="30" type="noConversion"/>
  </si>
  <si>
    <t>광고대행</t>
    <phoneticPr fontId="30" type="noConversion"/>
  </si>
  <si>
    <t>영업대행</t>
    <phoneticPr fontId="30" type="noConversion"/>
  </si>
  <si>
    <r>
      <t>CP</t>
    </r>
    <r>
      <rPr>
        <sz val="10"/>
        <color theme="1"/>
        <rFont val="맑은 고딕"/>
        <family val="3"/>
        <charset val="129"/>
      </rPr>
      <t>정산료</t>
    </r>
    <phoneticPr fontId="30" type="noConversion"/>
  </si>
  <si>
    <r>
      <rPr>
        <sz val="9"/>
        <color theme="1"/>
        <rFont val="맑은 고딕"/>
        <family val="3"/>
        <charset val="129"/>
      </rPr>
      <t>지상파</t>
    </r>
    <r>
      <rPr>
        <sz val="9"/>
        <color theme="1"/>
        <rFont val="Trebuchet MS"/>
        <family val="2"/>
      </rPr>
      <t>/</t>
    </r>
    <r>
      <rPr>
        <sz val="9"/>
        <color theme="1"/>
        <rFont val="맑은 고딕"/>
        <family val="3"/>
        <charset val="129"/>
      </rPr>
      <t>비지상파</t>
    </r>
    <phoneticPr fontId="30" type="noConversion"/>
  </si>
  <si>
    <t>해외</t>
    <phoneticPr fontId="30" type="noConversion"/>
  </si>
  <si>
    <r>
      <rPr>
        <sz val="9"/>
        <color theme="1"/>
        <rFont val="맑은 고딕"/>
        <family val="3"/>
        <charset val="129"/>
      </rPr>
      <t>소재비용</t>
    </r>
    <r>
      <rPr>
        <sz val="9"/>
        <color theme="1"/>
        <rFont val="Trebuchet MS"/>
        <family val="2"/>
      </rPr>
      <t>/</t>
    </r>
    <r>
      <rPr>
        <sz val="9"/>
        <color theme="1"/>
        <rFont val="맑은 고딕"/>
        <family val="3"/>
        <charset val="129"/>
      </rPr>
      <t>중계권료</t>
    </r>
    <phoneticPr fontId="30" type="noConversion"/>
  </si>
  <si>
    <r>
      <rPr>
        <sz val="10"/>
        <color theme="1"/>
        <rFont val="맑은 고딕"/>
        <family val="3"/>
        <charset val="129"/>
      </rPr>
      <t>네트워크비용</t>
    </r>
    <phoneticPr fontId="30" type="noConversion"/>
  </si>
  <si>
    <r>
      <rPr>
        <sz val="9"/>
        <color theme="1"/>
        <rFont val="맑은 고딕"/>
        <family val="3"/>
        <charset val="129"/>
      </rPr>
      <t>클라우드</t>
    </r>
    <phoneticPr fontId="30" type="noConversion"/>
  </si>
  <si>
    <t>CDN</t>
    <phoneticPr fontId="30" type="noConversion"/>
  </si>
  <si>
    <r>
      <t>PG</t>
    </r>
    <r>
      <rPr>
        <sz val="10"/>
        <color theme="1"/>
        <rFont val="맑은 고딕"/>
        <family val="3"/>
        <charset val="129"/>
      </rPr>
      <t>수수료</t>
    </r>
    <phoneticPr fontId="30" type="noConversion"/>
  </si>
  <si>
    <t>접대비</t>
  </si>
  <si>
    <t>통신비</t>
  </si>
  <si>
    <t>세금과공과</t>
  </si>
  <si>
    <t>감가상각비</t>
  </si>
  <si>
    <t>무형자산상각비</t>
  </si>
  <si>
    <t>임차료</t>
  </si>
  <si>
    <t>수선유지비</t>
    <phoneticPr fontId="30" type="noConversion"/>
  </si>
  <si>
    <t>보험료</t>
  </si>
  <si>
    <t>소모품비</t>
  </si>
  <si>
    <t>광고선전비</t>
  </si>
  <si>
    <t>대손상각비</t>
  </si>
  <si>
    <t>회의비</t>
  </si>
  <si>
    <t>용역비</t>
  </si>
  <si>
    <t>차량유지비</t>
  </si>
  <si>
    <t>교육훈련비</t>
  </si>
  <si>
    <t>도서인쇄비</t>
  </si>
  <si>
    <r>
      <rPr>
        <b/>
        <sz val="10"/>
        <color theme="1"/>
        <rFont val="맑은 고딕"/>
        <family val="3"/>
        <charset val="129"/>
      </rPr>
      <t>■</t>
    </r>
    <r>
      <rPr>
        <b/>
        <sz val="10"/>
        <color theme="1"/>
        <rFont val="Trebuchet MS"/>
        <family val="2"/>
      </rPr>
      <t xml:space="preserve"> Capex / Working Capital</t>
    </r>
    <phoneticPr fontId="30" type="noConversion"/>
  </si>
  <si>
    <r>
      <rPr>
        <sz val="10"/>
        <color theme="1"/>
        <rFont val="맑은 고딕"/>
        <family val="3"/>
        <charset val="129"/>
      </rPr>
      <t>유형자산</t>
    </r>
    <phoneticPr fontId="30" type="noConversion"/>
  </si>
  <si>
    <r>
      <rPr>
        <sz val="10"/>
        <color theme="1"/>
        <rFont val="맑은 고딕"/>
        <family val="3"/>
        <charset val="129"/>
      </rPr>
      <t>무형자산</t>
    </r>
    <phoneticPr fontId="30" type="noConversion"/>
  </si>
  <si>
    <t>Working Capital</t>
    <phoneticPr fontId="30" type="noConversion"/>
  </si>
  <si>
    <t>Assets</t>
    <phoneticPr fontId="30" type="noConversion"/>
  </si>
  <si>
    <r>
      <rPr>
        <sz val="9"/>
        <color theme="1"/>
        <rFont val="맑은 고딕"/>
        <family val="3"/>
        <charset val="129"/>
      </rPr>
      <t>매출채권</t>
    </r>
  </si>
  <si>
    <r>
      <rPr>
        <sz val="9"/>
        <color theme="1"/>
        <rFont val="맑은 고딕"/>
        <family val="3"/>
        <charset val="129"/>
      </rPr>
      <t>미수수익</t>
    </r>
  </si>
  <si>
    <r>
      <rPr>
        <sz val="9"/>
        <color theme="1"/>
        <rFont val="맑은 고딕"/>
        <family val="3"/>
        <charset val="129"/>
      </rPr>
      <t>미수금</t>
    </r>
  </si>
  <si>
    <r>
      <rPr>
        <sz val="9"/>
        <color theme="1"/>
        <rFont val="맑은 고딕"/>
        <family val="3"/>
        <charset val="129"/>
      </rPr>
      <t>선급금</t>
    </r>
  </si>
  <si>
    <r>
      <rPr>
        <sz val="9"/>
        <color theme="1"/>
        <rFont val="맑은 고딕"/>
        <family val="3"/>
        <charset val="129"/>
      </rPr>
      <t>선급비용</t>
    </r>
  </si>
  <si>
    <r>
      <rPr>
        <sz val="9"/>
        <color theme="1"/>
        <rFont val="맑은 고딕"/>
        <family val="3"/>
        <charset val="129"/>
      </rPr>
      <t>선납세금</t>
    </r>
  </si>
  <si>
    <t>Liabilities</t>
    <phoneticPr fontId="30" type="noConversion"/>
  </si>
  <si>
    <r>
      <rPr>
        <sz val="9"/>
        <color theme="1"/>
        <rFont val="맑은 고딕"/>
        <family val="3"/>
        <charset val="129"/>
      </rPr>
      <t>매입채무</t>
    </r>
  </si>
  <si>
    <r>
      <rPr>
        <sz val="9"/>
        <color theme="1"/>
        <rFont val="맑은 고딕"/>
        <family val="3"/>
        <charset val="129"/>
      </rPr>
      <t>미지급금</t>
    </r>
  </si>
  <si>
    <r>
      <rPr>
        <sz val="9"/>
        <color theme="1"/>
        <rFont val="맑은 고딕"/>
        <family val="3"/>
        <charset val="129"/>
      </rPr>
      <t>예수금</t>
    </r>
  </si>
  <si>
    <r>
      <rPr>
        <sz val="9"/>
        <color theme="1"/>
        <rFont val="맑은 고딕"/>
        <family val="3"/>
        <charset val="129"/>
      </rPr>
      <t>선수금</t>
    </r>
  </si>
  <si>
    <r>
      <rPr>
        <sz val="9"/>
        <color theme="1"/>
        <rFont val="맑은 고딕"/>
        <family val="3"/>
        <charset val="129"/>
      </rPr>
      <t>미지급비용</t>
    </r>
  </si>
  <si>
    <r>
      <rPr>
        <sz val="9"/>
        <color theme="1"/>
        <rFont val="맑은 고딕"/>
        <family val="3"/>
        <charset val="129"/>
      </rPr>
      <t>선수수익</t>
    </r>
  </si>
  <si>
    <t>Net Working Capital</t>
    <phoneticPr fontId="30" type="noConversion"/>
  </si>
  <si>
    <t>Peer</t>
    <phoneticPr fontId="30" type="noConversion"/>
  </si>
  <si>
    <t>Market Cap.</t>
    <phoneticPr fontId="30" type="noConversion"/>
  </si>
  <si>
    <r>
      <rPr>
        <u val="singleAccounting"/>
        <sz val="9"/>
        <color theme="1"/>
        <rFont val="맑은 고딕"/>
        <family val="3"/>
        <charset val="129"/>
      </rPr>
      <t>기타자본</t>
    </r>
    <phoneticPr fontId="30" type="noConversion"/>
  </si>
  <si>
    <t>Total Debt</t>
    <phoneticPr fontId="30" type="noConversion"/>
  </si>
  <si>
    <t>D/E Ratio</t>
    <phoneticPr fontId="30" type="noConversion"/>
  </si>
  <si>
    <t>Beta L</t>
    <phoneticPr fontId="30" type="noConversion"/>
  </si>
  <si>
    <t>Beta U</t>
    <phoneticPr fontId="30" type="noConversion"/>
  </si>
  <si>
    <t>'21 PSR</t>
  </si>
  <si>
    <t>'22 2Q PSR</t>
  </si>
  <si>
    <t>'22 E PSR</t>
  </si>
  <si>
    <t>'23 E PSR</t>
  </si>
  <si>
    <t>'24 E PSR</t>
  </si>
  <si>
    <r>
      <t>SBS</t>
    </r>
    <r>
      <rPr>
        <sz val="10"/>
        <color rgb="FF000000"/>
        <rFont val="맑은 고딕"/>
        <family val="3"/>
        <charset val="129"/>
      </rPr>
      <t>콘텐츠허브</t>
    </r>
  </si>
  <si>
    <r>
      <rPr>
        <sz val="10"/>
        <color rgb="FF000000"/>
        <rFont val="맑은 고딕"/>
        <family val="3"/>
        <charset val="129"/>
      </rPr>
      <t>삼화네트웍스</t>
    </r>
  </si>
  <si>
    <r>
      <rPr>
        <sz val="10"/>
        <color rgb="FF000000"/>
        <rFont val="맑은 고딕"/>
        <family val="3"/>
        <charset val="129"/>
      </rPr>
      <t>스튜디오드래곤</t>
    </r>
  </si>
  <si>
    <r>
      <rPr>
        <sz val="10"/>
        <color rgb="FF000000"/>
        <rFont val="맑은 고딕"/>
        <family val="3"/>
        <charset val="129"/>
      </rPr>
      <t>초록뱀미디어</t>
    </r>
  </si>
  <si>
    <r>
      <rPr>
        <sz val="10"/>
        <color rgb="FF000000"/>
        <rFont val="맑은 고딕"/>
        <family val="3"/>
        <charset val="129"/>
      </rPr>
      <t>팬엔터테인먼트</t>
    </r>
  </si>
  <si>
    <t>콘텐트리중앙</t>
    <phoneticPr fontId="30" type="noConversion"/>
  </si>
  <si>
    <r>
      <rPr>
        <sz val="10"/>
        <color rgb="FF000000"/>
        <rFont val="맑은 고딕"/>
        <family val="3"/>
        <charset val="129"/>
      </rPr>
      <t>에이스토리</t>
    </r>
  </si>
  <si>
    <r>
      <rPr>
        <sz val="10"/>
        <color rgb="FF000000"/>
        <rFont val="맑은 고딕"/>
        <family val="3"/>
        <charset val="129"/>
      </rPr>
      <t>키이스트</t>
    </r>
  </si>
  <si>
    <t>Netflix, Inc.</t>
  </si>
  <si>
    <t>The Walt Disney Company</t>
  </si>
  <si>
    <t>iQIYI, Inc.</t>
  </si>
  <si>
    <t>Roku, Inc.</t>
  </si>
  <si>
    <t>Min.</t>
  </si>
  <si>
    <t>Median</t>
  </si>
  <si>
    <t>Average</t>
  </si>
  <si>
    <t>Max.</t>
  </si>
  <si>
    <t>Chart</t>
    <phoneticPr fontId="30" type="noConversion"/>
  </si>
  <si>
    <r>
      <rPr>
        <b/>
        <sz val="10"/>
        <color theme="1"/>
        <rFont val="Segoe UI Symbol"/>
        <family val="3"/>
      </rPr>
      <t>■</t>
    </r>
    <r>
      <rPr>
        <b/>
        <sz val="10"/>
        <color theme="1"/>
        <rFont val="Trebuchet MS"/>
        <family val="2"/>
      </rPr>
      <t xml:space="preserve"> B2C </t>
    </r>
    <r>
      <rPr>
        <b/>
        <sz val="10"/>
        <color theme="1"/>
        <rFont val="맑은 고딕"/>
        <family val="2"/>
        <charset val="129"/>
      </rPr>
      <t>신규가입</t>
    </r>
    <phoneticPr fontId="30" type="noConversion"/>
  </si>
  <si>
    <r>
      <rPr>
        <b/>
        <sz val="10"/>
        <color theme="1"/>
        <rFont val="Segoe UI Symbol"/>
        <family val="2"/>
      </rPr>
      <t>■</t>
    </r>
    <r>
      <rPr>
        <b/>
        <sz val="10"/>
        <color theme="1"/>
        <rFont val="Trebuchet MS"/>
        <family val="2"/>
      </rPr>
      <t xml:space="preserve"> B2C </t>
    </r>
    <r>
      <rPr>
        <b/>
        <sz val="10"/>
        <color theme="1"/>
        <rFont val="맑은 고딕"/>
        <family val="2"/>
        <charset val="129"/>
      </rPr>
      <t>유료가입</t>
    </r>
    <r>
      <rPr>
        <b/>
        <sz val="10"/>
        <color theme="1"/>
        <rFont val="Trebuchet MS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구성</t>
    </r>
    <phoneticPr fontId="30" type="noConversion"/>
  </si>
  <si>
    <r>
      <rPr>
        <b/>
        <sz val="10"/>
        <color theme="1"/>
        <rFont val="Segoe UI Symbol"/>
        <family val="2"/>
      </rPr>
      <t>■</t>
    </r>
    <r>
      <rPr>
        <b/>
        <sz val="10"/>
        <color theme="1"/>
        <rFont val="Trebuchet MS"/>
        <family val="2"/>
      </rPr>
      <t xml:space="preserve"> B2B </t>
    </r>
    <r>
      <rPr>
        <b/>
        <sz val="10"/>
        <color theme="1"/>
        <rFont val="맑은 고딕"/>
        <family val="2"/>
        <charset val="129"/>
      </rPr>
      <t>유료가입</t>
    </r>
    <phoneticPr fontId="30" type="noConversion"/>
  </si>
  <si>
    <r>
      <rPr>
        <b/>
        <sz val="10"/>
        <color theme="1"/>
        <rFont val="Segoe UI Symbol"/>
        <family val="2"/>
      </rPr>
      <t>■</t>
    </r>
    <r>
      <rPr>
        <b/>
        <sz val="10"/>
        <color theme="1"/>
        <rFont val="Trebuchet MS"/>
        <family val="2"/>
      </rPr>
      <t xml:space="preserve"> SKT(MNO) </t>
    </r>
    <r>
      <rPr>
        <b/>
        <sz val="10"/>
        <color theme="1"/>
        <rFont val="Arial Unicode MS"/>
        <family val="2"/>
        <charset val="129"/>
      </rPr>
      <t>신규가입</t>
    </r>
    <phoneticPr fontId="30" type="noConversion"/>
  </si>
  <si>
    <r>
      <rPr>
        <b/>
        <sz val="10"/>
        <color theme="1"/>
        <rFont val="Segoe UI Symbol"/>
        <family val="2"/>
      </rPr>
      <t>□</t>
    </r>
    <r>
      <rPr>
        <b/>
        <sz val="10"/>
        <color theme="1"/>
        <rFont val="Trebuchet MS"/>
        <family val="2"/>
      </rPr>
      <t xml:space="preserve"> SKT(MNO) </t>
    </r>
    <r>
      <rPr>
        <b/>
        <sz val="10"/>
        <color theme="1"/>
        <rFont val="Arial Unicode MS"/>
        <family val="2"/>
        <charset val="129"/>
      </rPr>
      <t>잔존율 - 요금제</t>
    </r>
    <phoneticPr fontId="30" type="noConversion"/>
  </si>
  <si>
    <r>
      <rPr>
        <b/>
        <sz val="10"/>
        <color theme="1"/>
        <rFont val="Segoe UI Symbol"/>
        <family val="2"/>
      </rPr>
      <t>□</t>
    </r>
    <r>
      <rPr>
        <b/>
        <sz val="10"/>
        <color theme="1"/>
        <rFont val="Trebuchet MS"/>
        <family val="2"/>
      </rPr>
      <t xml:space="preserve"> SKT(MNO) </t>
    </r>
    <r>
      <rPr>
        <b/>
        <sz val="10"/>
        <color theme="1"/>
        <rFont val="Arial Unicode MS"/>
        <family val="2"/>
        <charset val="129"/>
      </rPr>
      <t>잔존율 - 프로모션</t>
    </r>
    <phoneticPr fontId="30" type="noConversion"/>
  </si>
  <si>
    <t>Recoup Rate</t>
    <phoneticPr fontId="30" type="noConversion"/>
  </si>
  <si>
    <r>
      <rPr>
        <b/>
        <sz val="10"/>
        <color theme="1"/>
        <rFont val="Segoe UI Symbol"/>
        <family val="2"/>
      </rPr>
      <t>■</t>
    </r>
    <r>
      <rPr>
        <b/>
        <sz val="10"/>
        <color theme="1"/>
        <rFont val="Trebuchet MS"/>
        <family val="2"/>
      </rPr>
      <t xml:space="preserve"> </t>
    </r>
    <r>
      <rPr>
        <b/>
        <sz val="10"/>
        <color theme="1"/>
        <rFont val="Arial Unicode MS"/>
        <family val="2"/>
        <charset val="129"/>
      </rPr>
      <t>드라마</t>
    </r>
    <phoneticPr fontId="30" type="noConversion"/>
  </si>
  <si>
    <t>국내</t>
    <phoneticPr fontId="30" type="noConversion"/>
  </si>
  <si>
    <r>
      <rPr>
        <sz val="9"/>
        <color theme="1"/>
        <rFont val="맑은 고딕"/>
        <family val="3"/>
        <charset val="129"/>
      </rPr>
      <t>조선로코</t>
    </r>
    <r>
      <rPr>
        <sz val="9"/>
        <color theme="1"/>
        <rFont val="Trebuchet MS"/>
        <family val="2"/>
      </rPr>
      <t>-</t>
    </r>
    <r>
      <rPr>
        <sz val="9"/>
        <color theme="1"/>
        <rFont val="맑은 고딕"/>
        <family val="3"/>
        <charset val="129"/>
      </rPr>
      <t>녹두전</t>
    </r>
  </si>
  <si>
    <r>
      <t xml:space="preserve">MBC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꼰대인턴</t>
    </r>
    <r>
      <rPr>
        <sz val="9"/>
        <color theme="1"/>
        <rFont val="Trebuchet MS"/>
        <family val="2"/>
      </rPr>
      <t>)</t>
    </r>
  </si>
  <si>
    <r>
      <rPr>
        <sz val="9"/>
        <color theme="1"/>
        <rFont val="맑은 고딕"/>
        <family val="3"/>
        <charset val="129"/>
      </rPr>
      <t>한국영화감독조합</t>
    </r>
    <r>
      <rPr>
        <sz val="9"/>
        <color theme="1"/>
        <rFont val="Trebuchet MS"/>
        <family val="2"/>
      </rPr>
      <t xml:space="preserve"> (SF8)</t>
    </r>
  </si>
  <si>
    <r>
      <t xml:space="preserve">KBS </t>
    </r>
    <r>
      <rPr>
        <sz val="9"/>
        <color theme="1"/>
        <rFont val="맑은 고딕"/>
        <family val="3"/>
        <charset val="129"/>
      </rPr>
      <t>예능드라마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좀비탐정</t>
    </r>
    <r>
      <rPr>
        <sz val="9"/>
        <color theme="1"/>
        <rFont val="Trebuchet MS"/>
        <family val="2"/>
      </rPr>
      <t>)</t>
    </r>
  </si>
  <si>
    <r>
      <rPr>
        <sz val="9"/>
        <color theme="1"/>
        <rFont val="맑은 고딕"/>
        <family val="3"/>
        <charset val="129"/>
      </rPr>
      <t>채널</t>
    </r>
    <r>
      <rPr>
        <sz val="9"/>
        <color theme="1"/>
        <rFont val="Trebuchet MS"/>
        <family val="2"/>
      </rPr>
      <t xml:space="preserve">A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거짓말의</t>
    </r>
    <r>
      <rPr>
        <sz val="9"/>
        <color theme="1"/>
        <rFont val="Trebuchet MS"/>
        <family val="2"/>
      </rPr>
      <t xml:space="preserve"> </t>
    </r>
    <r>
      <rPr>
        <sz val="9"/>
        <color theme="1"/>
        <rFont val="맑은 고딕"/>
        <family val="3"/>
        <charset val="129"/>
      </rPr>
      <t>거짓말</t>
    </r>
    <r>
      <rPr>
        <sz val="9"/>
        <color theme="1"/>
        <rFont val="Trebuchet MS"/>
        <family val="2"/>
      </rPr>
      <t>)</t>
    </r>
  </si>
  <si>
    <r>
      <t xml:space="preserve">SBS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앨리스</t>
    </r>
    <r>
      <rPr>
        <sz val="9"/>
        <color theme="1"/>
        <rFont val="Trebuchet MS"/>
        <family val="2"/>
      </rPr>
      <t>)</t>
    </r>
  </si>
  <si>
    <r>
      <t xml:space="preserve">MBN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나의</t>
    </r>
    <r>
      <rPr>
        <sz val="9"/>
        <color theme="1"/>
        <rFont val="Trebuchet MS"/>
        <family val="2"/>
      </rPr>
      <t xml:space="preserve"> </t>
    </r>
    <r>
      <rPr>
        <sz val="9"/>
        <color theme="1"/>
        <rFont val="맑은 고딕"/>
        <family val="3"/>
        <charset val="129"/>
      </rPr>
      <t>위험한</t>
    </r>
    <r>
      <rPr>
        <sz val="9"/>
        <color theme="1"/>
        <rFont val="Trebuchet MS"/>
        <family val="2"/>
      </rPr>
      <t xml:space="preserve"> </t>
    </r>
    <r>
      <rPr>
        <sz val="9"/>
        <color theme="1"/>
        <rFont val="맑은 고딕"/>
        <family val="3"/>
        <charset val="129"/>
      </rPr>
      <t>아내</t>
    </r>
    <r>
      <rPr>
        <sz val="9"/>
        <color theme="1"/>
        <rFont val="Trebuchet MS"/>
        <family val="2"/>
      </rPr>
      <t>)</t>
    </r>
  </si>
  <si>
    <r>
      <t xml:space="preserve">SBS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날아라</t>
    </r>
    <r>
      <rPr>
        <sz val="9"/>
        <color theme="1"/>
        <rFont val="Trebuchet MS"/>
        <family val="2"/>
      </rPr>
      <t xml:space="preserve"> </t>
    </r>
    <r>
      <rPr>
        <sz val="9"/>
        <color theme="1"/>
        <rFont val="맑은 고딕"/>
        <family val="3"/>
        <charset val="129"/>
      </rPr>
      <t>개천용</t>
    </r>
    <r>
      <rPr>
        <sz val="9"/>
        <color theme="1"/>
        <rFont val="Trebuchet MS"/>
        <family val="2"/>
      </rPr>
      <t>)</t>
    </r>
  </si>
  <si>
    <r>
      <t>TV</t>
    </r>
    <r>
      <rPr>
        <sz val="9"/>
        <color theme="1"/>
        <rFont val="맑은 고딕"/>
        <family val="3"/>
        <charset val="129"/>
      </rPr>
      <t>조선</t>
    </r>
    <r>
      <rPr>
        <sz val="9"/>
        <color theme="1"/>
        <rFont val="Trebuchet MS"/>
        <family val="2"/>
      </rPr>
      <t xml:space="preserve">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복수해라</t>
    </r>
    <r>
      <rPr>
        <sz val="9"/>
        <color theme="1"/>
        <rFont val="Trebuchet MS"/>
        <family val="2"/>
      </rPr>
      <t>)</t>
    </r>
  </si>
  <si>
    <r>
      <t xml:space="preserve">KBS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바람피면</t>
    </r>
    <r>
      <rPr>
        <sz val="9"/>
        <color theme="1"/>
        <rFont val="Trebuchet MS"/>
        <family val="2"/>
      </rPr>
      <t xml:space="preserve"> </t>
    </r>
    <r>
      <rPr>
        <sz val="9"/>
        <color theme="1"/>
        <rFont val="맑은 고딕"/>
        <family val="3"/>
        <charset val="129"/>
      </rPr>
      <t>죽는다</t>
    </r>
    <r>
      <rPr>
        <sz val="9"/>
        <color theme="1"/>
        <rFont val="Trebuchet MS"/>
        <family val="2"/>
      </rPr>
      <t>)</t>
    </r>
  </si>
  <si>
    <r>
      <t xml:space="preserve">MBC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러브씬넘버</t>
    </r>
    <r>
      <rPr>
        <sz val="9"/>
        <color theme="1"/>
        <rFont val="Trebuchet MS"/>
        <family val="2"/>
      </rPr>
      <t>#)</t>
    </r>
  </si>
  <si>
    <r>
      <t xml:space="preserve">SBS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모범택시</t>
    </r>
    <r>
      <rPr>
        <sz val="9"/>
        <color theme="1"/>
        <rFont val="Trebuchet MS"/>
        <family val="2"/>
      </rPr>
      <t>)</t>
    </r>
  </si>
  <si>
    <r>
      <t xml:space="preserve">KBS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오월의청춘</t>
    </r>
    <r>
      <rPr>
        <sz val="9"/>
        <color theme="1"/>
        <rFont val="Trebuchet MS"/>
        <family val="2"/>
      </rPr>
      <t>)</t>
    </r>
  </si>
  <si>
    <r>
      <t xml:space="preserve">MBN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보쌈</t>
    </r>
    <r>
      <rPr>
        <sz val="9"/>
        <color theme="1"/>
        <rFont val="Trebuchet MS"/>
        <family val="2"/>
      </rPr>
      <t xml:space="preserve"> </t>
    </r>
    <r>
      <rPr>
        <sz val="9"/>
        <color theme="1"/>
        <rFont val="맑은 고딕"/>
        <family val="3"/>
        <charset val="129"/>
      </rPr>
      <t>운명을훔치다</t>
    </r>
    <r>
      <rPr>
        <sz val="9"/>
        <color theme="1"/>
        <rFont val="Trebuchet MS"/>
        <family val="2"/>
      </rPr>
      <t>)</t>
    </r>
  </si>
  <si>
    <r>
      <t xml:space="preserve">KBS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경찰수업</t>
    </r>
    <r>
      <rPr>
        <sz val="9"/>
        <color theme="1"/>
        <rFont val="Trebuchet MS"/>
        <family val="2"/>
      </rPr>
      <t>)</t>
    </r>
  </si>
  <si>
    <t>WAVVE 오리지널 드라마 (유레이즈미업)</t>
  </si>
  <si>
    <r>
      <t xml:space="preserve">SBS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원더우먼</t>
    </r>
    <r>
      <rPr>
        <sz val="9"/>
        <color theme="1"/>
        <rFont val="Trebuchet MS"/>
        <family val="2"/>
      </rPr>
      <t>)</t>
    </r>
  </si>
  <si>
    <r>
      <t xml:space="preserve">MBC </t>
    </r>
    <r>
      <rPr>
        <sz val="9"/>
        <color theme="1"/>
        <rFont val="맑은 고딕"/>
        <family val="3"/>
        <charset val="129"/>
      </rPr>
      <t>드라마</t>
    </r>
    <r>
      <rPr>
        <sz val="9"/>
        <color theme="1"/>
        <rFont val="Trebuchet MS"/>
        <family val="2"/>
      </rPr>
      <t xml:space="preserve"> (</t>
    </r>
    <r>
      <rPr>
        <sz val="9"/>
        <color theme="1"/>
        <rFont val="맑은 고딕"/>
        <family val="3"/>
        <charset val="129"/>
      </rPr>
      <t>검은태양</t>
    </r>
    <r>
      <rPr>
        <sz val="9"/>
        <color theme="1"/>
        <rFont val="Trebuchet MS"/>
        <family val="2"/>
      </rPr>
      <t>)</t>
    </r>
  </si>
  <si>
    <t>KBS TV시네마 (4편)</t>
  </si>
  <si>
    <t>채널A 드라마 (쇼윈도:여왕의 집)</t>
  </si>
  <si>
    <t>WAVVE 오리지널 드라마 (이렇게된이상 청와대로간다)</t>
  </si>
  <si>
    <t>TV조선 드라마 (엉클)</t>
  </si>
  <si>
    <t>KBS 드라마 (꽃 피면 달 생각하고)</t>
  </si>
  <si>
    <t xml:space="preserve">SBS 드라마 (악의 마음을 읽는 자들) </t>
  </si>
  <si>
    <t>WAVVE 오리지널 드라마 (트레이서)</t>
  </si>
  <si>
    <t>WAVVE 오리지널 드라마 (위기의 X)</t>
  </si>
  <si>
    <t>KBS 드라마 (진검승부)</t>
  </si>
  <si>
    <t>MBC 드라마 (일당백집사)</t>
  </si>
  <si>
    <t>SBS 드라마 (치얼업)</t>
  </si>
  <si>
    <t>WAVVE 오리지널 드라마 (약한 영웅)</t>
  </si>
  <si>
    <t>Benchmark</t>
    <phoneticPr fontId="30" type="noConversion"/>
  </si>
  <si>
    <t>To-Be</t>
    <phoneticPr fontId="30" type="noConversion"/>
  </si>
  <si>
    <t>SMC&amp;C 아이돌예능 (레벨업-아슬한프로젝트)</t>
  </si>
  <si>
    <t>SMC&amp;C 아이돌예능 (소년멘탈캠프)</t>
  </si>
  <si>
    <t>SMC&amp;C 아이돌예능 (M토피아)</t>
  </si>
  <si>
    <t>SMC&amp;C 아이돌예능 (반전의 하이라이트)</t>
  </si>
  <si>
    <t>SMC&amp;C 아이돌예능 (소년멘탈캠프2)</t>
  </si>
  <si>
    <t>SBS 예능 (편먹고공치리)</t>
  </si>
  <si>
    <t>SMC&amp;C 아이돌예능 (취향의 아이콘)</t>
  </si>
  <si>
    <t>하이스쿼드 아이돌예능(타임아웃 더 보이즈)</t>
  </si>
  <si>
    <t>KBS 다큐멘터리 (키스더유니버스)</t>
  </si>
  <si>
    <t>MBC 예능 (문명:최후의 섬)</t>
  </si>
  <si>
    <t>SMC&amp;C 아이돌예능 (탱키박스)</t>
  </si>
  <si>
    <t>MBC 예능 (피의게임)</t>
  </si>
  <si>
    <t>SMC&amp;C 아이돌예능 (엑소의 사다리 타고 세계여행)</t>
  </si>
  <si>
    <t>MBN 시사교양 (혼공,조남호의 입시코드)</t>
  </si>
  <si>
    <t>WAVVE 오리지널 예능 (메리퀴어)</t>
  </si>
  <si>
    <t>채널A 예능 (펜트하우스)</t>
  </si>
  <si>
    <t>MBC 예능 (도포자락 휘날리며)</t>
  </si>
  <si>
    <t>KBS 예능 (리슨업)</t>
  </si>
  <si>
    <t>WAVVE 오리지널 예능 (배틀그램)</t>
  </si>
  <si>
    <t>WAVVE 오리지널 예능 (썸핑)</t>
  </si>
  <si>
    <t>채널A 예능 (강철볼)</t>
  </si>
  <si>
    <t>SMC&amp;C 아이돌예능 (레벨업 프로젝트 시즌5)</t>
  </si>
  <si>
    <t>WAVVE 오리지널 예능 (잠만 자는 사이)</t>
  </si>
  <si>
    <t>WAVVE 오리지널 예능 (버튼게임)</t>
  </si>
  <si>
    <t>WAVVE 오리지널 (더 타투이스트)</t>
  </si>
  <si>
    <t>▶Valuation</t>
    <phoneticPr fontId="30" type="noConversion"/>
  </si>
  <si>
    <t>DCF Valuation</t>
    <phoneticPr fontId="30" type="noConversion"/>
  </si>
  <si>
    <t>Weighted Average Cost of Capital</t>
    <phoneticPr fontId="55" type="noConversion"/>
  </si>
  <si>
    <t>Value analysis as of 30 Nov. 2022</t>
    <phoneticPr fontId="30" type="noConversion"/>
  </si>
  <si>
    <t>WACC</t>
    <phoneticPr fontId="30" type="noConversion"/>
  </si>
  <si>
    <t>Assumptions</t>
  </si>
  <si>
    <t>Sources</t>
  </si>
  <si>
    <t>Risk-free rate (Rf)</t>
    <phoneticPr fontId="30" type="noConversion"/>
  </si>
  <si>
    <t>Risk-free interest rate for 10-Year South Korea government bond as of the valuation date from Bloomberg</t>
    <phoneticPr fontId="30" type="noConversion"/>
  </si>
  <si>
    <t>Equity risk premium (Rp)</t>
    <phoneticPr fontId="30" type="noConversion"/>
  </si>
  <si>
    <t>South Korea MRP as of the valuation date from Bloomberg (MRP from KICPA Study (2022/06/28))</t>
  </si>
  <si>
    <t>Selected relevered beta (B)</t>
    <phoneticPr fontId="30" type="noConversion"/>
  </si>
  <si>
    <t>The beta is relevered using the peer median D/E ratio</t>
    <phoneticPr fontId="30" type="noConversion"/>
  </si>
  <si>
    <t>Size Premium</t>
    <phoneticPr fontId="30" type="noConversion"/>
  </si>
  <si>
    <t>3rd Quartile Cap(KRW 402B ~ 719B) size premium data from KICPA Study</t>
    <phoneticPr fontId="30" type="noConversion"/>
  </si>
  <si>
    <t>Cost of Equity (ke adj)</t>
  </si>
  <si>
    <t>Cost of Equity (ke) = Rf + B(Rp)</t>
    <phoneticPr fontId="30" type="noConversion"/>
  </si>
  <si>
    <t>Pretax cost of debt (i)</t>
    <phoneticPr fontId="30" type="noConversion"/>
  </si>
  <si>
    <t>Weighted average interest rate</t>
  </si>
  <si>
    <t>Marginal tax rate (t)</t>
    <phoneticPr fontId="55" type="noConversion"/>
  </si>
  <si>
    <t>Corporate marginal tax rate in South Korea</t>
    <phoneticPr fontId="55" type="noConversion"/>
  </si>
  <si>
    <t>Cost of debt (kd)</t>
  </si>
  <si>
    <t>Cost of Debt (kd) = i * (1 - t)</t>
  </si>
  <si>
    <t>Weighted Average Cost of Capital (WACC)</t>
  </si>
  <si>
    <t>Required Return</t>
  </si>
  <si>
    <t>Weighting</t>
  </si>
  <si>
    <t>Cost of equity (ke)</t>
  </si>
  <si>
    <t>Weighted using the Weighted using the peer median D/E ratio</t>
  </si>
  <si>
    <t>WACC = ke * E + kd * D</t>
  </si>
  <si>
    <t>Note(s) :</t>
  </si>
  <si>
    <t>The following has been prepared on the basis of the information and assumptions set forth in our report and the attached exhibits. It must be read in conjunction with the</t>
    <phoneticPr fontId="30" type="noConversion"/>
  </si>
  <si>
    <t>accompanying report and all the other exhibits included herein.</t>
    <phoneticPr fontId="55" type="noConversion"/>
  </si>
  <si>
    <t>Guideline public company data obtained from KRX industry classification.</t>
    <phoneticPr fontId="55" type="noConversion"/>
  </si>
  <si>
    <t>Guideline public company betas obtained from Bloomberg.</t>
    <phoneticPr fontId="55" type="noConversion"/>
  </si>
  <si>
    <t>Unlevered Beta = Beta (Observed) / [ ( 1+ D/E ( 1 - t ) ]</t>
  </si>
  <si>
    <t>Selected relevered Beta = Unlevered Beta * [ 1+ D/E (1 - t) ]. Beta is relevered using the selected debt to total capital ratio and tax rate.</t>
    <phoneticPr fontId="30" type="noConversion"/>
  </si>
  <si>
    <t>Source: Bloomberg, DH Analysis</t>
    <phoneticPr fontId="30" type="noConversion"/>
  </si>
  <si>
    <t>■ Equity risk premium</t>
    <phoneticPr fontId="97" type="noConversion"/>
  </si>
  <si>
    <t>Applied</t>
    <phoneticPr fontId="30" type="noConversion"/>
  </si>
  <si>
    <t>1) MRP on 2022/11/30</t>
    <phoneticPr fontId="30" type="noConversion"/>
  </si>
  <si>
    <t>2) Average MRP for 12 months</t>
    <phoneticPr fontId="30" type="noConversion"/>
  </si>
  <si>
    <t>3) Average MRP for 24 months</t>
    <phoneticPr fontId="30" type="noConversion"/>
  </si>
  <si>
    <t>4) Average MRP for 60 months</t>
    <phoneticPr fontId="30" type="noConversion"/>
  </si>
  <si>
    <t>5) MRP from KICPA Study (2022/06/28)</t>
    <phoneticPr fontId="30" type="noConversion"/>
  </si>
  <si>
    <r>
      <rPr>
        <sz val="9"/>
        <color theme="1"/>
        <rFont val="Segoe UI Symbol"/>
        <family val="2"/>
      </rPr>
      <t>▶</t>
    </r>
    <r>
      <rPr>
        <sz val="9"/>
        <color theme="1"/>
        <rFont val="돋움"/>
        <family val="2"/>
        <charset val="129"/>
      </rPr>
      <t xml:space="preserve"> Korea </t>
    </r>
    <r>
      <rPr>
        <sz val="9"/>
        <color theme="1"/>
        <rFont val="Arial"/>
        <family val="2"/>
      </rPr>
      <t xml:space="preserve">MRP 7 ~ 9% </t>
    </r>
    <r>
      <rPr>
        <sz val="9"/>
        <color theme="1"/>
        <rFont val="Arial Unicode MS"/>
        <family val="2"/>
        <charset val="129"/>
      </rPr>
      <t xml:space="preserve">범위 중 </t>
    </r>
    <r>
      <rPr>
        <sz val="9"/>
        <color theme="1"/>
        <rFont val="Arial"/>
        <family val="2"/>
      </rPr>
      <t>Ave.</t>
    </r>
    <phoneticPr fontId="30" type="noConversion"/>
  </si>
  <si>
    <t>■ D/E Ratio</t>
    <phoneticPr fontId="97" type="noConversion"/>
  </si>
  <si>
    <t>1) Weighted using the peer median D/E ratio</t>
    <phoneticPr fontId="30" type="noConversion"/>
  </si>
  <si>
    <t>2) Target D/E Ratio</t>
  </si>
  <si>
    <t>■ Cost of Debt</t>
    <phoneticPr fontId="97" type="noConversion"/>
  </si>
  <si>
    <t>1) Weighted average interest rate</t>
  </si>
  <si>
    <t>2) South Korea Non-guaranteed Bond interest rate (5 Year)</t>
  </si>
  <si>
    <r>
      <rPr>
        <sz val="9"/>
        <color theme="1"/>
        <rFont val="맑은 고딕"/>
        <family val="3"/>
        <charset val="129"/>
      </rPr>
      <t>회사채</t>
    </r>
    <r>
      <rPr>
        <sz val="9"/>
        <color theme="1"/>
        <rFont val="Arial"/>
        <family val="2"/>
      </rPr>
      <t xml:space="preserve"> II(</t>
    </r>
    <r>
      <rPr>
        <sz val="9"/>
        <color theme="1"/>
        <rFont val="Arial Unicode MS"/>
        <family val="2"/>
        <charset val="129"/>
      </rPr>
      <t>공</t>
    </r>
    <r>
      <rPr>
        <sz val="9"/>
        <color theme="1"/>
        <rFont val="맑은 고딕"/>
        <family val="3"/>
        <charset val="129"/>
      </rPr>
      <t>모</t>
    </r>
    <r>
      <rPr>
        <sz val="9"/>
        <color theme="1"/>
        <rFont val="Arial"/>
        <family val="2"/>
      </rPr>
      <t>)_B+</t>
    </r>
    <phoneticPr fontId="30" type="noConversion"/>
  </si>
  <si>
    <t>■ Weighted average interest rate</t>
    <phoneticPr fontId="97" type="noConversion"/>
  </si>
  <si>
    <t>Name</t>
  </si>
  <si>
    <t>Loan date</t>
  </si>
  <si>
    <t>Maturity Data</t>
    <phoneticPr fontId="30" type="noConversion"/>
  </si>
  <si>
    <t>Interest rate</t>
  </si>
  <si>
    <t>Credit</t>
    <phoneticPr fontId="30" type="noConversion"/>
  </si>
  <si>
    <t>Balance</t>
    <phoneticPr fontId="30" type="noConversion"/>
  </si>
  <si>
    <t>Valuation Result</t>
  </si>
  <si>
    <t>Project Wandflower</t>
  </si>
  <si>
    <t>Valuation Result</t>
    <phoneticPr fontId="30" type="noConversion"/>
  </si>
  <si>
    <t>Valuation</t>
    <phoneticPr fontId="30" type="noConversion"/>
  </si>
  <si>
    <t>Opex</t>
    <phoneticPr fontId="30" type="noConversion"/>
  </si>
  <si>
    <t>－</t>
  </si>
  <si>
    <t>Tax on EBIT</t>
    <phoneticPr fontId="30" type="noConversion"/>
  </si>
  <si>
    <t>＋</t>
    <phoneticPr fontId="30" type="noConversion"/>
  </si>
  <si>
    <t>Discount Factor</t>
    <phoneticPr fontId="30" type="noConversion"/>
  </si>
  <si>
    <t>※ Tax on EBIT ▼</t>
    <phoneticPr fontId="30" type="noConversion"/>
  </si>
  <si>
    <t>영업이익</t>
    <phoneticPr fontId="30" type="noConversion"/>
  </si>
  <si>
    <t>이월결손금</t>
    <phoneticPr fontId="30" type="noConversion"/>
  </si>
  <si>
    <t>세무조정 등</t>
    <phoneticPr fontId="30" type="noConversion"/>
  </si>
  <si>
    <t>과세소득</t>
    <phoneticPr fontId="30" type="noConversion"/>
  </si>
  <si>
    <t>≤</t>
    <phoneticPr fontId="30" type="noConversion"/>
  </si>
  <si>
    <t>&gt;</t>
    <phoneticPr fontId="30" type="noConversion"/>
  </si>
  <si>
    <t>□ 이월결손금 공제</t>
    <phoneticPr fontId="30" type="noConversion"/>
  </si>
  <si>
    <t>1) 공제가능 이월결손금</t>
    <phoneticPr fontId="30" type="noConversion"/>
  </si>
  <si>
    <t>2) 결손금 공제</t>
    <phoneticPr fontId="30" type="noConversion"/>
  </si>
  <si>
    <t>Effective Tax Rate</t>
    <phoneticPr fontId="30" type="noConversion"/>
  </si>
  <si>
    <t>Perpetual Growth Rate</t>
    <phoneticPr fontId="30" type="noConversion"/>
  </si>
  <si>
    <t>Equity Value</t>
    <phoneticPr fontId="30" type="noConversion"/>
  </si>
  <si>
    <t>Equity Value for SK Square</t>
    <phoneticPr fontId="30" type="noConversion"/>
  </si>
  <si>
    <t>▶ From 'WACC'</t>
    <phoneticPr fontId="30" type="noConversion"/>
  </si>
  <si>
    <t>※ WACC Selection</t>
    <phoneticPr fontId="30" type="noConversion"/>
  </si>
  <si>
    <t>Beta</t>
    <phoneticPr fontId="30" type="noConversion"/>
  </si>
  <si>
    <t>Adjusted</t>
  </si>
  <si>
    <t>▼</t>
    <phoneticPr fontId="30" type="noConversion"/>
  </si>
  <si>
    <t>Raw</t>
    <phoneticPr fontId="30" type="noConversion"/>
  </si>
  <si>
    <t>Adjusted</t>
    <phoneticPr fontId="30" type="noConversion"/>
  </si>
  <si>
    <t>Weekly</t>
  </si>
  <si>
    <t>Daily</t>
  </si>
  <si>
    <t>Monthly</t>
  </si>
  <si>
    <t>2 Yrs</t>
  </si>
  <si>
    <t>1 Yr</t>
  </si>
  <si>
    <t>3 Yrs</t>
  </si>
  <si>
    <t>4 Yrs</t>
  </si>
  <si>
    <t>5 Yrs</t>
  </si>
  <si>
    <t>6 Yrs</t>
  </si>
  <si>
    <t>7 Yrs</t>
  </si>
  <si>
    <t>8 Yrs</t>
  </si>
  <si>
    <t>9 Yrs</t>
  </si>
  <si>
    <t>10 Yrs</t>
  </si>
  <si>
    <t>MRP</t>
    <phoneticPr fontId="30" type="noConversion"/>
  </si>
  <si>
    <t>KICPA Study</t>
  </si>
  <si>
    <t>As-Is</t>
    <phoneticPr fontId="30" type="noConversion"/>
  </si>
  <si>
    <t>KICPA Study</t>
    <phoneticPr fontId="30" type="noConversion"/>
  </si>
  <si>
    <t>Peer avg. D/E Ratio</t>
  </si>
  <si>
    <t>Peer avg. D/E Ratio</t>
    <phoneticPr fontId="30" type="noConversion"/>
  </si>
  <si>
    <t>Target D/E Ratio</t>
    <phoneticPr fontId="30" type="noConversion"/>
  </si>
  <si>
    <t>Kd</t>
    <phoneticPr fontId="30" type="noConversion"/>
  </si>
  <si>
    <t>W. Ave. Interest Rate</t>
  </si>
  <si>
    <t>W. Ave. Interest Rate</t>
    <phoneticPr fontId="30" type="noConversion"/>
  </si>
  <si>
    <t>Credit Grade YTM</t>
    <phoneticPr fontId="30" type="noConversion"/>
  </si>
  <si>
    <t>회사채 I(공모)_B+</t>
  </si>
  <si>
    <t>■ Terminal Value</t>
    <phoneticPr fontId="30" type="noConversion"/>
  </si>
  <si>
    <t>Nomalized FCF</t>
    <phoneticPr fontId="30" type="noConversion"/>
  </si>
  <si>
    <t>▶ FCF (2030 E)</t>
  </si>
  <si>
    <t>CF for Terminal Value</t>
    <phoneticPr fontId="30" type="noConversion"/>
  </si>
  <si>
    <t>■ Non-Operating Value</t>
    <phoneticPr fontId="30" type="noConversion"/>
  </si>
  <si>
    <t>Book Value</t>
    <phoneticPr fontId="30" type="noConversion"/>
  </si>
  <si>
    <t>Fair Value</t>
    <phoneticPr fontId="30" type="noConversion"/>
  </si>
  <si>
    <t>단기투자자산</t>
    <phoneticPr fontId="30" type="noConversion"/>
  </si>
  <si>
    <t>▶ Book Value 적용</t>
    <phoneticPr fontId="30" type="noConversion"/>
  </si>
  <si>
    <t>투자선급금</t>
    <phoneticPr fontId="30" type="noConversion"/>
  </si>
  <si>
    <t>매도가능증권</t>
    <phoneticPr fontId="30" type="noConversion"/>
  </si>
  <si>
    <t>지분법투자주식</t>
    <phoneticPr fontId="30" type="noConversion"/>
  </si>
  <si>
    <t>회원권</t>
    <phoneticPr fontId="30" type="noConversion"/>
  </si>
  <si>
    <t>■ Net-Debt</t>
    <phoneticPr fontId="30" type="noConversion"/>
  </si>
  <si>
    <t>▶ 전환사채</t>
    <phoneticPr fontId="30" type="noConversion"/>
  </si>
  <si>
    <t>▶ 현금, 보통예금</t>
    <phoneticPr fontId="30" type="noConversion"/>
  </si>
  <si>
    <t>■ 주주 구성</t>
    <phoneticPr fontId="30" type="noConversion"/>
  </si>
  <si>
    <t>기존</t>
    <phoneticPr fontId="30" type="noConversion"/>
  </si>
  <si>
    <t>전환주 전환</t>
    <phoneticPr fontId="30" type="noConversion"/>
  </si>
  <si>
    <t>유상증자</t>
    <phoneticPr fontId="30" type="noConversion"/>
  </si>
  <si>
    <t>SK Square</t>
    <phoneticPr fontId="30" type="noConversion"/>
  </si>
  <si>
    <t>SK Square Americas</t>
    <phoneticPr fontId="30" type="noConversion"/>
  </si>
  <si>
    <t>SBS</t>
  </si>
  <si>
    <t>MBC</t>
  </si>
  <si>
    <t>e-KBS</t>
  </si>
  <si>
    <t>KBS</t>
  </si>
  <si>
    <t>Market Approach</t>
    <phoneticPr fontId="30" type="noConversion"/>
  </si>
  <si>
    <t>2021 A</t>
    <phoneticPr fontId="30" type="noConversion"/>
  </si>
  <si>
    <t>2022 LTM</t>
    <phoneticPr fontId="30" type="noConversion"/>
  </si>
  <si>
    <t>2022 E</t>
    <phoneticPr fontId="30" type="noConversion"/>
  </si>
  <si>
    <t>2023 E</t>
    <phoneticPr fontId="30" type="noConversion"/>
  </si>
  <si>
    <t>2024 E</t>
  </si>
  <si>
    <t>2025 E</t>
  </si>
  <si>
    <t>2026 E</t>
  </si>
  <si>
    <t>2027 E</t>
  </si>
  <si>
    <t>2028 E</t>
  </si>
  <si>
    <t>2029 E</t>
  </si>
  <si>
    <t>2030 E</t>
  </si>
  <si>
    <t>■ Trading M/P</t>
    <phoneticPr fontId="30" type="noConversion"/>
  </si>
  <si>
    <t>Average</t>
    <phoneticPr fontId="30" type="noConversion"/>
  </si>
  <si>
    <t>'22 3Q PSR</t>
    <phoneticPr fontId="30" type="noConversion"/>
  </si>
  <si>
    <t>2022 LTM</t>
  </si>
  <si>
    <t>'22 3Q PSR</t>
  </si>
  <si>
    <t>Equity Value (Trading M/P)</t>
    <phoneticPr fontId="30" type="noConversion"/>
  </si>
  <si>
    <t>PSR</t>
    <phoneticPr fontId="30" type="noConversion"/>
  </si>
  <si>
    <t>■ Transaction M/P</t>
    <phoneticPr fontId="30" type="noConversion"/>
  </si>
  <si>
    <t>- Tving / KT Seezn 합병</t>
    <phoneticPr fontId="30" type="noConversion"/>
  </si>
  <si>
    <t>Tving Share Value (Est.)</t>
    <phoneticPr fontId="30" type="noConversion"/>
  </si>
  <si>
    <t>원</t>
    <phoneticPr fontId="30" type="noConversion"/>
  </si>
  <si>
    <t>▶ 2022/02/18 유상증자 발행가액 기준 → 해당 발행가액 수준으로 합병비율 산정된 것으로 파악</t>
    <phoneticPr fontId="30" type="noConversion"/>
  </si>
  <si>
    <t>Outstanding Share No.</t>
    <phoneticPr fontId="30" type="noConversion"/>
  </si>
  <si>
    <t>주</t>
    <phoneticPr fontId="30" type="noConversion"/>
  </si>
  <si>
    <t>보통주</t>
    <phoneticPr fontId="30" type="noConversion"/>
  </si>
  <si>
    <t>전환사채 (전환 시)</t>
    <phoneticPr fontId="30" type="noConversion"/>
  </si>
  <si>
    <t>('21년말 기준)</t>
    <phoneticPr fontId="30" type="noConversion"/>
  </si>
  <si>
    <t>('22/02 유상증자)</t>
    <phoneticPr fontId="30" type="noConversion"/>
  </si>
  <si>
    <t>Tving Equity Value (Est.)</t>
    <phoneticPr fontId="30" type="noConversion"/>
  </si>
  <si>
    <t>Tving Revenue (2022 LTM)</t>
    <phoneticPr fontId="30" type="noConversion"/>
  </si>
  <si>
    <t>'21 H2</t>
    <phoneticPr fontId="30" type="noConversion"/>
  </si>
  <si>
    <t>'22 H1</t>
    <phoneticPr fontId="30" type="noConversion"/>
  </si>
  <si>
    <t>('21년 기준)</t>
    <phoneticPr fontId="30" type="noConversion"/>
  </si>
  <si>
    <t>('21년 반기 기준)</t>
    <phoneticPr fontId="30" type="noConversion"/>
  </si>
  <si>
    <t>'22 2Q PSR (Est.)</t>
    <phoneticPr fontId="30" type="noConversion"/>
  </si>
  <si>
    <t>Equity Value (Transaction M/P)</t>
    <phoneticPr fontId="30" type="noConversion"/>
  </si>
  <si>
    <t>Krafton Financial Statements</t>
  </si>
  <si>
    <t>Krafton Financial Statements</t>
    <phoneticPr fontId="30" type="noConversion"/>
  </si>
  <si>
    <t>※ Effective Tax Rate</t>
    <phoneticPr fontId="30" type="noConversion"/>
  </si>
  <si>
    <t>※ Ratio Analysis</t>
    <phoneticPr fontId="30" type="noConversion"/>
  </si>
  <si>
    <t>Revenue Gr %</t>
    <phoneticPr fontId="30" type="noConversion"/>
  </si>
  <si>
    <t>n.a.</t>
  </si>
  <si>
    <t>■ 법인세비용</t>
    <phoneticPr fontId="30" type="noConversion"/>
  </si>
  <si>
    <t>법인세비용차감전계속영업이익</t>
    <phoneticPr fontId="30" type="noConversion"/>
  </si>
  <si>
    <t>법인세비용</t>
    <phoneticPr fontId="30" type="noConversion"/>
  </si>
  <si>
    <t>Assumption</t>
  </si>
  <si>
    <t>Assumption</t>
    <phoneticPr fontId="30" type="noConversion"/>
  </si>
  <si>
    <t>Legend</t>
    <phoneticPr fontId="30" type="noConversion"/>
  </si>
  <si>
    <t>Input Data</t>
    <phoneticPr fontId="30" type="noConversion"/>
  </si>
  <si>
    <t>Data from Other Sheet</t>
    <phoneticPr fontId="30" type="noConversion"/>
  </si>
  <si>
    <t>Change in Formula</t>
    <phoneticPr fontId="30" type="noConversion"/>
  </si>
  <si>
    <t>Not Applicable</t>
    <phoneticPr fontId="30" type="noConversion"/>
  </si>
  <si>
    <t>Text</t>
    <phoneticPr fontId="30" type="noConversion"/>
  </si>
  <si>
    <t>Historical Data</t>
    <phoneticPr fontId="30" type="noConversion"/>
  </si>
  <si>
    <t>Calculated Data</t>
    <phoneticPr fontId="30" type="noConversion"/>
  </si>
  <si>
    <t>Check</t>
    <phoneticPr fontId="30" type="noConversion"/>
  </si>
  <si>
    <t>General</t>
    <phoneticPr fontId="30" type="noConversion"/>
  </si>
  <si>
    <t>Source</t>
    <phoneticPr fontId="30" type="noConversion"/>
  </si>
  <si>
    <t>GDP</t>
    <phoneticPr fontId="30" type="noConversion"/>
  </si>
  <si>
    <t>South Korea Real GDP</t>
    <phoneticPr fontId="30" type="noConversion"/>
  </si>
  <si>
    <t>EIU, 2022/11/24</t>
    <phoneticPr fontId="30" type="noConversion"/>
  </si>
  <si>
    <t>Inflation</t>
    <phoneticPr fontId="30" type="noConversion"/>
  </si>
  <si>
    <t>South Korea CPI</t>
  </si>
  <si>
    <t>Wage</t>
  </si>
  <si>
    <t>South Korea Average Nominal Wages</t>
    <phoneticPr fontId="30" type="noConversion"/>
  </si>
  <si>
    <t>Days</t>
    <phoneticPr fontId="30" type="noConversion"/>
  </si>
  <si>
    <t>Calendar Days</t>
    <phoneticPr fontId="30" type="noConversion"/>
  </si>
  <si>
    <t>1. ARPU</t>
    <phoneticPr fontId="30" type="noConversion"/>
  </si>
  <si>
    <t>■ Annual Base</t>
    <phoneticPr fontId="30" type="noConversion"/>
  </si>
  <si>
    <t>1 device</t>
    <phoneticPr fontId="30" type="noConversion"/>
  </si>
  <si>
    <t>2 devices</t>
    <phoneticPr fontId="30" type="noConversion"/>
  </si>
  <si>
    <t>4 devices</t>
    <phoneticPr fontId="30" type="noConversion"/>
  </si>
  <si>
    <t>B2B 일반</t>
    <phoneticPr fontId="30" type="noConversion"/>
  </si>
  <si>
    <t>B2B SKT(MNO)</t>
    <phoneticPr fontId="30" type="noConversion"/>
  </si>
  <si>
    <t>1. 회수율</t>
    <phoneticPr fontId="30" type="noConversion"/>
  </si>
  <si>
    <t>■ Total Base</t>
    <phoneticPr fontId="30" type="noConversion"/>
  </si>
  <si>
    <t>Base</t>
    <phoneticPr fontId="30" type="noConversion"/>
  </si>
  <si>
    <t>연간 증분</t>
    <phoneticPr fontId="30" type="noConversion"/>
  </si>
  <si>
    <t>지상파방영권</t>
  </si>
  <si>
    <t>PPL</t>
  </si>
  <si>
    <t>VOD</t>
  </si>
  <si>
    <t>글로벌 판권</t>
  </si>
  <si>
    <t>▶ '23년 이후 유지</t>
    <phoneticPr fontId="30" type="noConversion"/>
  </si>
  <si>
    <t>■ 회수 Schedule</t>
    <phoneticPr fontId="30" type="noConversion"/>
  </si>
  <si>
    <t>Q1</t>
    <phoneticPr fontId="30" type="noConversion"/>
  </si>
  <si>
    <t>Q2</t>
    <phoneticPr fontId="30" type="noConversion"/>
  </si>
  <si>
    <t>Q3</t>
    <phoneticPr fontId="30" type="noConversion"/>
  </si>
  <si>
    <t>Q4</t>
    <phoneticPr fontId="30" type="noConversion"/>
  </si>
  <si>
    <t>Q5</t>
    <phoneticPr fontId="30" type="noConversion"/>
  </si>
  <si>
    <t>Q6</t>
  </si>
  <si>
    <t>Q7</t>
  </si>
  <si>
    <t>Q8</t>
  </si>
  <si>
    <t>2. 해외진출</t>
    <phoneticPr fontId="30" type="noConversion"/>
  </si>
  <si>
    <t>■ Biz. Plan</t>
    <phoneticPr fontId="30" type="noConversion"/>
  </si>
  <si>
    <t>매출액</t>
    <phoneticPr fontId="30" type="noConversion"/>
  </si>
  <si>
    <t>Other</t>
    <phoneticPr fontId="30" type="noConversion"/>
  </si>
  <si>
    <t>1. Other</t>
    <phoneticPr fontId="30" type="noConversion"/>
  </si>
  <si>
    <t>■ 광고 Biz. Plan</t>
    <phoneticPr fontId="30" type="noConversion"/>
  </si>
  <si>
    <t>매출 증가율</t>
    <phoneticPr fontId="30" type="noConversion"/>
  </si>
  <si>
    <t>■ 제휴 Biz. Plan</t>
    <phoneticPr fontId="30" type="noConversion"/>
  </si>
  <si>
    <t>▶ 삼성전자 메타데이터 (12월 발생)</t>
    <phoneticPr fontId="30" type="noConversion"/>
  </si>
  <si>
    <t>1. 인건비</t>
    <phoneticPr fontId="30" type="noConversion"/>
  </si>
  <si>
    <t>■ 인원</t>
    <phoneticPr fontId="30" type="noConversion"/>
  </si>
  <si>
    <t>직원 (end-period)</t>
    <phoneticPr fontId="30" type="noConversion"/>
  </si>
  <si>
    <t>추가 인원</t>
    <phoneticPr fontId="30" type="noConversion"/>
  </si>
  <si>
    <t>■ 인당 인건비</t>
    <phoneticPr fontId="30" type="noConversion"/>
  </si>
  <si>
    <t>임원</t>
    <phoneticPr fontId="30" type="noConversion"/>
  </si>
  <si>
    <t>직원</t>
    <phoneticPr fontId="30" type="noConversion"/>
  </si>
  <si>
    <t xml:space="preserve">1. Capex </t>
    <phoneticPr fontId="30" type="noConversion"/>
  </si>
  <si>
    <t>콘텐츠 투자</t>
    <phoneticPr fontId="30" type="noConversion"/>
  </si>
  <si>
    <t>판권(오리지널)</t>
    <phoneticPr fontId="30" type="noConversion"/>
  </si>
  <si>
    <t>건설중인자산(무형)</t>
    <phoneticPr fontId="30" type="noConversion"/>
  </si>
  <si>
    <t>□ 투자금액</t>
    <phoneticPr fontId="30" type="noConversion"/>
  </si>
  <si>
    <t>드라마</t>
    <phoneticPr fontId="30" type="noConversion"/>
  </si>
  <si>
    <t>드라마(오리지널)</t>
    <phoneticPr fontId="30" type="noConversion"/>
  </si>
  <si>
    <t>예능</t>
    <phoneticPr fontId="30" type="noConversion"/>
  </si>
  <si>
    <t>□ 계정대체</t>
    <phoneticPr fontId="30" type="noConversion"/>
  </si>
  <si>
    <t>비품</t>
  </si>
  <si>
    <t>소프트웨어</t>
  </si>
  <si>
    <t>판권</t>
  </si>
  <si>
    <t>2. D&amp;A</t>
    <phoneticPr fontId="30" type="noConversion"/>
  </si>
  <si>
    <t>내용연수</t>
    <phoneticPr fontId="30" type="noConversion"/>
  </si>
  <si>
    <t>감가상각방법</t>
    <phoneticPr fontId="30" type="noConversion"/>
  </si>
  <si>
    <t>재투자</t>
    <phoneticPr fontId="30" type="noConversion"/>
  </si>
  <si>
    <t>■ 유형자산</t>
    <phoneticPr fontId="30" type="noConversion"/>
  </si>
  <si>
    <t>기계장치</t>
  </si>
  <si>
    <t>정액법</t>
  </si>
  <si>
    <t>X</t>
  </si>
  <si>
    <t>시설장치</t>
  </si>
  <si>
    <t>O</t>
  </si>
  <si>
    <t>임차시설물</t>
  </si>
  <si>
    <t>임차시설개량자산</t>
    <phoneticPr fontId="30" type="noConversion"/>
  </si>
  <si>
    <t>■ 무형자산</t>
    <phoneticPr fontId="30" type="noConversion"/>
  </si>
  <si>
    <t>영업권</t>
  </si>
  <si>
    <t>상표권</t>
  </si>
  <si>
    <t>실용신안권</t>
  </si>
  <si>
    <t>기타무형자산</t>
  </si>
  <si>
    <t>Case Description</t>
    <phoneticPr fontId="30" type="noConversion"/>
  </si>
  <si>
    <t>1. 2019 ~ 2022 평균 / 2. 2019 ~ 2021 평균 / 3. 2020 ~ 2021 평균 / 4. 2021 기준 / 5. 2022 기준 / 6. Biz. Plan</t>
    <phoneticPr fontId="30" type="noConversion"/>
  </si>
  <si>
    <t>미수금</t>
  </si>
  <si>
    <t>선급비용</t>
  </si>
  <si>
    <t>미지급금</t>
  </si>
  <si>
    <t>예수금</t>
  </si>
  <si>
    <t>선수금</t>
  </si>
  <si>
    <t>미지급비용</t>
  </si>
  <si>
    <t>선수수익</t>
  </si>
  <si>
    <t>Revenue</t>
  </si>
  <si>
    <t>매출</t>
    <phoneticPr fontId="30" type="noConversion"/>
  </si>
  <si>
    <t>미디어매출</t>
  </si>
  <si>
    <t>판권매출</t>
  </si>
  <si>
    <t>광고매출</t>
  </si>
  <si>
    <t>제휴매출</t>
  </si>
  <si>
    <t>B2C</t>
  </si>
  <si>
    <t>PPV</t>
  </si>
  <si>
    <t>※ 유료가입자</t>
    <phoneticPr fontId="30" type="noConversion"/>
  </si>
  <si>
    <t>일반</t>
    <phoneticPr fontId="30" type="noConversion"/>
  </si>
  <si>
    <t>SKT(MNO)</t>
    <phoneticPr fontId="30" type="noConversion"/>
  </si>
  <si>
    <t>유료가입자</t>
    <phoneticPr fontId="30" type="noConversion"/>
  </si>
  <si>
    <t>명</t>
    <phoneticPr fontId="30" type="noConversion"/>
  </si>
  <si>
    <t>ARPU</t>
    <phoneticPr fontId="30" type="noConversion"/>
  </si>
  <si>
    <t>KRW</t>
    <phoneticPr fontId="30" type="noConversion"/>
  </si>
  <si>
    <t>▶ Other 포함</t>
    <phoneticPr fontId="30" type="noConversion"/>
  </si>
  <si>
    <t>1. 유료가입자</t>
    <phoneticPr fontId="30" type="noConversion"/>
  </si>
  <si>
    <t>: 개선효과 적용 시점</t>
    <phoneticPr fontId="30" type="noConversion"/>
  </si>
  <si>
    <t>신규 추가</t>
    <phoneticPr fontId="30" type="noConversion"/>
  </si>
  <si>
    <t>재구매</t>
    <phoneticPr fontId="30" type="noConversion"/>
  </si>
  <si>
    <t>이탈</t>
    <phoneticPr fontId="30" type="noConversion"/>
  </si>
  <si>
    <t>Adj.</t>
    <phoneticPr fontId="30" type="noConversion"/>
  </si>
  <si>
    <t>▶ 서비스 종료 3 devices 포함</t>
    <phoneticPr fontId="30" type="noConversion"/>
  </si>
  <si>
    <t>■ 가입자 비중</t>
    <phoneticPr fontId="30" type="noConversion"/>
  </si>
  <si>
    <t>▶ From 'Subscriber'</t>
    <phoneticPr fontId="30" type="noConversion"/>
  </si>
  <si>
    <t>1) 전체가입자</t>
    <phoneticPr fontId="30" type="noConversion"/>
  </si>
  <si>
    <t>신규 가입</t>
    <phoneticPr fontId="30" type="noConversion"/>
  </si>
  <si>
    <t>탈퇴</t>
    <phoneticPr fontId="30" type="noConversion"/>
  </si>
  <si>
    <t>전체가입자</t>
    <phoneticPr fontId="30" type="noConversion"/>
  </si>
  <si>
    <t>■ 신규 가입 증가율</t>
    <phoneticPr fontId="30" type="noConversion"/>
  </si>
  <si>
    <t>■ 탈퇴율</t>
    <phoneticPr fontId="30" type="noConversion"/>
  </si>
  <si>
    <t>2) 유료전환율</t>
    <phoneticPr fontId="30" type="noConversion"/>
  </si>
  <si>
    <t>상위 2.5% 평균</t>
    <phoneticPr fontId="30" type="noConversion"/>
  </si>
  <si>
    <t>▶ 목표 유료전환율 확인</t>
    <phoneticPr fontId="30" type="noConversion"/>
  </si>
  <si>
    <t>※ Adjustment</t>
    <phoneticPr fontId="30" type="noConversion"/>
  </si>
  <si>
    <t>3) 이탈율</t>
    <phoneticPr fontId="30" type="noConversion"/>
  </si>
  <si>
    <t>▶ 목표 이탈율 확인</t>
    <phoneticPr fontId="30" type="noConversion"/>
  </si>
  <si>
    <t>2. ARPU</t>
    <phoneticPr fontId="30" type="noConversion"/>
  </si>
  <si>
    <t>원</t>
  </si>
  <si>
    <t>일반</t>
  </si>
  <si>
    <t>SKT(제휴)</t>
  </si>
  <si>
    <t>옥수수</t>
  </si>
  <si>
    <t>▶ '20년 이후 B2C 포함 반영</t>
    <phoneticPr fontId="30" type="noConversion"/>
  </si>
  <si>
    <t>해외서비스</t>
    <phoneticPr fontId="30" type="noConversion"/>
  </si>
  <si>
    <t>▶ 미반영</t>
    <phoneticPr fontId="30" type="noConversion"/>
  </si>
  <si>
    <t>B2B 일반</t>
  </si>
  <si>
    <t>정산대상 가입자</t>
    <phoneticPr fontId="30" type="noConversion"/>
  </si>
  <si>
    <t>1. 정산대상 가입자</t>
    <phoneticPr fontId="30" type="noConversion"/>
  </si>
  <si>
    <t>명</t>
  </si>
  <si>
    <t>■ SKT 연계 신규 가입</t>
    <phoneticPr fontId="30" type="noConversion"/>
  </si>
  <si>
    <t>요금제</t>
  </si>
  <si>
    <t>프로모션</t>
  </si>
  <si>
    <t>Accum.</t>
    <phoneticPr fontId="30" type="noConversion"/>
  </si>
  <si>
    <t>□ 신규 가입 구성</t>
    <phoneticPr fontId="30" type="noConversion"/>
  </si>
  <si>
    <t>B2B SKT(MNO)</t>
  </si>
  <si>
    <t>Applied Option</t>
    <phoneticPr fontId="30" type="noConversion"/>
  </si>
  <si>
    <t>1. 판매량</t>
    <phoneticPr fontId="30" type="noConversion"/>
  </si>
  <si>
    <t>판매비중</t>
    <phoneticPr fontId="30" type="noConversion"/>
  </si>
  <si>
    <t>PPV 판매량</t>
    <phoneticPr fontId="30" type="noConversion"/>
  </si>
  <si>
    <t>개</t>
    <phoneticPr fontId="30" type="noConversion"/>
  </si>
  <si>
    <t>※ 분기</t>
    <phoneticPr fontId="30" type="noConversion"/>
  </si>
  <si>
    <t>1. 국내</t>
    <phoneticPr fontId="30" type="noConversion"/>
  </si>
  <si>
    <t>▶ From 'Contents'</t>
    <phoneticPr fontId="30" type="noConversion"/>
  </si>
  <si>
    <t>KBO 중계</t>
    <phoneticPr fontId="30" type="noConversion"/>
  </si>
  <si>
    <t>2. 해외</t>
    <phoneticPr fontId="30" type="noConversion"/>
  </si>
  <si>
    <t>3. PCCW</t>
    <phoneticPr fontId="30" type="noConversion"/>
  </si>
  <si>
    <t>계약 종료</t>
    <phoneticPr fontId="30" type="noConversion"/>
  </si>
  <si>
    <t>▶ 미발생</t>
    <phoneticPr fontId="30" type="noConversion"/>
  </si>
  <si>
    <t>% of 미디어매출</t>
    <phoneticPr fontId="30" type="noConversion"/>
  </si>
  <si>
    <t>1. 서비스</t>
    <phoneticPr fontId="30" type="noConversion"/>
  </si>
  <si>
    <t>SKT</t>
    <phoneticPr fontId="30" type="noConversion"/>
  </si>
  <si>
    <t>삼성전자</t>
    <phoneticPr fontId="30" type="noConversion"/>
  </si>
  <si>
    <t>LG전자</t>
    <phoneticPr fontId="30" type="noConversion"/>
  </si>
  <si>
    <t>2. 홈쇼핑</t>
    <phoneticPr fontId="30" type="noConversion"/>
  </si>
  <si>
    <t>Subscriber Analysis</t>
  </si>
  <si>
    <t>Subscriber Analysis</t>
    <phoneticPr fontId="30" type="noConversion"/>
  </si>
  <si>
    <t>누적 유료가입자</t>
    <phoneticPr fontId="30" type="noConversion"/>
  </si>
  <si>
    <t>일반 누적</t>
    <phoneticPr fontId="30" type="noConversion"/>
  </si>
  <si>
    <t>SKT(MNO) 신규 가입</t>
    <phoneticPr fontId="30" type="noConversion"/>
  </si>
  <si>
    <t>SKT(MNO) 누적</t>
    <phoneticPr fontId="30" type="noConversion"/>
  </si>
  <si>
    <t>SKT(MNO) 가입자</t>
    <phoneticPr fontId="30" type="noConversion"/>
  </si>
  <si>
    <t>SKT(MNO) 매출대상 가입자</t>
    <phoneticPr fontId="30" type="noConversion"/>
  </si>
  <si>
    <t>□ 순증 가입자</t>
    <phoneticPr fontId="30" type="noConversion"/>
  </si>
  <si>
    <t>SKT (요금제 혜택) - 매출 未정산 제외</t>
  </si>
  <si>
    <t>SKT (유료 판매) - 100원 프로모션 제외</t>
  </si>
  <si>
    <t>우주패스All요금제혜택(인)</t>
  </si>
  <si>
    <t>우주패스All유료판매(인)</t>
  </si>
  <si>
    <t>Target</t>
    <phoneticPr fontId="30" type="noConversion"/>
  </si>
  <si>
    <t>순증 가입자</t>
    <phoneticPr fontId="30" type="noConversion"/>
  </si>
  <si>
    <t>연속 3개월 달성 여부</t>
    <phoneticPr fontId="30" type="noConversion"/>
  </si>
  <si>
    <t>※ Column</t>
    <phoneticPr fontId="30" type="noConversion"/>
  </si>
  <si>
    <t>LN</t>
    <phoneticPr fontId="30" type="noConversion"/>
  </si>
  <si>
    <t>- 증가 Trend 적용 종료 시점</t>
    <phoneticPr fontId="30" type="noConversion"/>
  </si>
  <si>
    <t>Case 1</t>
    <phoneticPr fontId="30" type="noConversion"/>
  </si>
  <si>
    <t>Case 2</t>
    <phoneticPr fontId="30" type="noConversion"/>
  </si>
  <si>
    <t>Case 3</t>
    <phoneticPr fontId="30" type="noConversion"/>
  </si>
  <si>
    <t>■ Trend</t>
    <phoneticPr fontId="30" type="noConversion"/>
  </si>
  <si>
    <t>조정 Factor</t>
    <phoneticPr fontId="30" type="noConversion"/>
  </si>
  <si>
    <t>Min.</t>
    <phoneticPr fontId="30" type="noConversion"/>
  </si>
  <si>
    <t>Max. 시점</t>
    <phoneticPr fontId="30" type="noConversion"/>
  </si>
  <si>
    <t>감소</t>
    <phoneticPr fontId="30" type="noConversion"/>
  </si>
  <si>
    <t>증가</t>
    <phoneticPr fontId="30" type="noConversion"/>
  </si>
  <si>
    <t>▶ Data for Trend</t>
    <phoneticPr fontId="30" type="noConversion"/>
  </si>
  <si>
    <t>※ 추세선 ▼</t>
    <phoneticPr fontId="30" type="noConversion"/>
  </si>
  <si>
    <t>SKT 옥수수 Biz. 인수('19/09) 이후</t>
    <phoneticPr fontId="30" type="noConversion"/>
  </si>
  <si>
    <t>B2C 신규 가입 Trend</t>
    <phoneticPr fontId="30" type="noConversion"/>
  </si>
  <si>
    <t>SKT 옥수수 Biz. 인수('19/09) 이후 (Until '20/11)</t>
    <phoneticPr fontId="30" type="noConversion"/>
  </si>
  <si>
    <t>'22/04 이후</t>
    <phoneticPr fontId="30" type="noConversion"/>
  </si>
  <si>
    <t>유료가입자 비중</t>
    <phoneticPr fontId="30" type="noConversion"/>
  </si>
  <si>
    <t>'20/01 이후</t>
    <phoneticPr fontId="30" type="noConversion"/>
  </si>
  <si>
    <t>유료가입자 분포 Trend</t>
    <phoneticPr fontId="30" type="noConversion"/>
  </si>
  <si>
    <t>□ 1 device → 2 &amp; 4 devices 비중</t>
    <phoneticPr fontId="30" type="noConversion"/>
  </si>
  <si>
    <t>To - Be</t>
    <phoneticPr fontId="30" type="noConversion"/>
  </si>
  <si>
    <t>누적</t>
    <phoneticPr fontId="30" type="noConversion"/>
  </si>
  <si>
    <t>wavvd on 등</t>
    <phoneticPr fontId="30" type="noConversion"/>
  </si>
  <si>
    <t>AllPRIMd</t>
    <phoneticPr fontId="30" type="noConversion"/>
  </si>
  <si>
    <t>- 감소 Trend 적용 종료 시점</t>
    <phoneticPr fontId="30" type="noConversion"/>
  </si>
  <si>
    <t>'19/01 이후</t>
    <phoneticPr fontId="30" type="noConversion"/>
  </si>
  <si>
    <t>B2B 누적 가입자 Trend</t>
    <phoneticPr fontId="30" type="noConversion"/>
  </si>
  <si>
    <t>'19/01 이후 (Until Max. 시점)</t>
    <phoneticPr fontId="30" type="noConversion"/>
  </si>
  <si>
    <t>Max 이후</t>
    <phoneticPr fontId="30" type="noConversion"/>
  </si>
  <si>
    <t>누적 가입자</t>
    <phoneticPr fontId="30" type="noConversion"/>
  </si>
  <si>
    <t>Min. 시점</t>
    <phoneticPr fontId="30" type="noConversion"/>
  </si>
  <si>
    <t>'19/04 이후</t>
    <phoneticPr fontId="30" type="noConversion"/>
  </si>
  <si>
    <t>신규가입</t>
    <phoneticPr fontId="30" type="noConversion"/>
  </si>
  <si>
    <t>▶ Until '23/12</t>
    <phoneticPr fontId="30" type="noConversion"/>
  </si>
  <si>
    <t>▶ After '23/12</t>
    <phoneticPr fontId="30" type="noConversion"/>
  </si>
  <si>
    <t>신규 가입자 Trend</t>
    <phoneticPr fontId="30" type="noConversion"/>
  </si>
  <si>
    <t>'20/01 이후 (Until '21/03)</t>
    <phoneticPr fontId="30" type="noConversion"/>
  </si>
  <si>
    <t>잔존</t>
    <phoneticPr fontId="30" type="noConversion"/>
  </si>
  <si>
    <t>1. 월별 잔존가입자</t>
    <phoneticPr fontId="30" type="noConversion"/>
  </si>
  <si>
    <t>계약기간</t>
    <phoneticPr fontId="30" type="noConversion"/>
  </si>
  <si>
    <t>▶ 36개월 계약기간 경과 후에도 연장 적용</t>
    <phoneticPr fontId="30" type="noConversion"/>
  </si>
  <si>
    <t>2. Retention Rate</t>
    <phoneticPr fontId="30" type="noConversion"/>
  </si>
  <si>
    <t>Retention Rate per Unit purchased</t>
    <phoneticPr fontId="30" type="noConversion"/>
  </si>
  <si>
    <t>절편 조정 Factor</t>
    <phoneticPr fontId="30" type="noConversion"/>
  </si>
  <si>
    <t>%</t>
    <phoneticPr fontId="30" type="noConversion"/>
  </si>
  <si>
    <t>Retention Rate per Month</t>
    <phoneticPr fontId="30" type="noConversion"/>
  </si>
  <si>
    <t>Month</t>
    <phoneticPr fontId="30" type="noConversion"/>
  </si>
  <si>
    <t>Retention Rate</t>
    <phoneticPr fontId="30" type="noConversion"/>
  </si>
  <si>
    <t>- 절편 조정 Factor</t>
    <phoneticPr fontId="30" type="noConversion"/>
  </si>
  <si>
    <t>- Min. Retention Rate</t>
    <phoneticPr fontId="30" type="noConversion"/>
  </si>
  <si>
    <t>※ Data for Trend</t>
    <phoneticPr fontId="30" type="noConversion"/>
  </si>
  <si>
    <t>정산 대상자</t>
    <phoneticPr fontId="30" type="noConversion"/>
  </si>
  <si>
    <t>유료가입자 - 정산기준</t>
    <phoneticPr fontId="30" type="noConversion"/>
  </si>
  <si>
    <t>최초 발생('19/06) 이후</t>
    <phoneticPr fontId="30" type="noConversion"/>
  </si>
  <si>
    <t>SKT(MNO) 정산 대상자 Trend</t>
    <phoneticPr fontId="30" type="noConversion"/>
  </si>
  <si>
    <t>최초 발생('19/06) 이후 (Until '21/06)</t>
    <phoneticPr fontId="30" type="noConversion"/>
  </si>
  <si>
    <t>'21/06 이후</t>
    <phoneticPr fontId="30" type="noConversion"/>
  </si>
  <si>
    <t>판권매출</t>
    <phoneticPr fontId="30" type="noConversion"/>
  </si>
  <si>
    <t>취득일</t>
    <phoneticPr fontId="30" type="noConversion"/>
  </si>
  <si>
    <t>경과월수</t>
    <phoneticPr fontId="30" type="noConversion"/>
  </si>
  <si>
    <t>조선로코-녹두전</t>
    <phoneticPr fontId="30" type="noConversion"/>
  </si>
  <si>
    <t>MBC 드라마 (꼰대인턴)</t>
    <phoneticPr fontId="30" type="noConversion"/>
  </si>
  <si>
    <t>한국영화감독조합 (SF8)</t>
    <phoneticPr fontId="30" type="noConversion"/>
  </si>
  <si>
    <t>꼰대인턴 방구석 팬미팅 (OST콘서트)</t>
    <phoneticPr fontId="30" type="noConversion"/>
  </si>
  <si>
    <t>SMC&amp;C 아이돌예능 (레벨업-아슬한프로젝트)</t>
    <phoneticPr fontId="30" type="noConversion"/>
  </si>
  <si>
    <t>KBS 예능드라마 (좀비탐정)</t>
    <phoneticPr fontId="30" type="noConversion"/>
  </si>
  <si>
    <t>채널A 드라마 (거짓말의 거짓말)</t>
    <phoneticPr fontId="30" type="noConversion"/>
  </si>
  <si>
    <t>SBS 드라마 (앨리스)</t>
    <phoneticPr fontId="30" type="noConversion"/>
  </si>
  <si>
    <t>SMC&amp;C 아이돌예능 (소년멘탈캠프)</t>
    <phoneticPr fontId="30" type="noConversion"/>
  </si>
  <si>
    <t>SMC&amp;C 아이돌예능 (M토피아)</t>
    <phoneticPr fontId="30" type="noConversion"/>
  </si>
  <si>
    <t>MBN 드라마 (나의 위험한 아내)</t>
    <phoneticPr fontId="30" type="noConversion"/>
  </si>
  <si>
    <t>SBS 드라마 (날아라 개천용)</t>
    <phoneticPr fontId="30" type="noConversion"/>
  </si>
  <si>
    <t>TV조선 드라마 (복수해라)</t>
    <phoneticPr fontId="30" type="noConversion"/>
  </si>
  <si>
    <t>KBS 드라마 (바람피면 죽는다)</t>
    <phoneticPr fontId="30" type="noConversion"/>
  </si>
  <si>
    <t>MBC 드라마 (러브씬넘버#)</t>
    <phoneticPr fontId="30" type="noConversion"/>
  </si>
  <si>
    <t>SBS 드라마 (모범택시)</t>
    <phoneticPr fontId="30" type="noConversion"/>
  </si>
  <si>
    <t>SMC&amp;C 아이돌예능 (반전의 하이라이트)</t>
    <phoneticPr fontId="30" type="noConversion"/>
  </si>
  <si>
    <t>KBS 드라마 (오월의청춘)</t>
    <phoneticPr fontId="30" type="noConversion"/>
  </si>
  <si>
    <t>MBN 드라마 (보쌈 운명을훔치다)</t>
    <phoneticPr fontId="30" type="noConversion"/>
  </si>
  <si>
    <t>SMC&amp;C 아이돌예능 (소년멘탈캠프2)</t>
    <phoneticPr fontId="30" type="noConversion"/>
  </si>
  <si>
    <t>SBS 예능 (편먹고공치리)</t>
    <phoneticPr fontId="30" type="noConversion"/>
  </si>
  <si>
    <t>KBS 드라마 (경찰수업)</t>
    <phoneticPr fontId="30" type="noConversion"/>
  </si>
  <si>
    <t>SMC&amp;C 아이돌예능 (취향의 아이콘)</t>
    <phoneticPr fontId="30" type="noConversion"/>
  </si>
  <si>
    <t>WAVVE 오리지널 드라마 (유레이즈미업)</t>
    <phoneticPr fontId="30" type="noConversion"/>
  </si>
  <si>
    <t>SBS 드라마 (원더우먼)</t>
    <phoneticPr fontId="30" type="noConversion"/>
  </si>
  <si>
    <t>MBC 드라마 (검은태양)</t>
    <phoneticPr fontId="30" type="noConversion"/>
  </si>
  <si>
    <t>하이스쿼드 아이돌예능(타임아웃 더 보이즈)</t>
    <phoneticPr fontId="30" type="noConversion"/>
  </si>
  <si>
    <t>KBS 다큐멘터리 (키스더유니버스)</t>
    <phoneticPr fontId="30" type="noConversion"/>
  </si>
  <si>
    <t>KBS TV시네마 (4편)</t>
    <phoneticPr fontId="30" type="noConversion"/>
  </si>
  <si>
    <t>MBC 예능 (문명:최후의 섬)</t>
    <phoneticPr fontId="30" type="noConversion"/>
  </si>
  <si>
    <t>SMC&amp;C 아이돌예능 (탱키박스)</t>
    <phoneticPr fontId="30" type="noConversion"/>
  </si>
  <si>
    <t>MBC 예능 (피의게임)</t>
    <phoneticPr fontId="30" type="noConversion"/>
  </si>
  <si>
    <t>채널A 드라마 (쇼윈도:여왕의 집)</t>
    <phoneticPr fontId="30" type="noConversion"/>
  </si>
  <si>
    <t>WAVVE 오리지널 드라마 (이렇게된이상 청와대로간다)</t>
    <phoneticPr fontId="30" type="noConversion"/>
  </si>
  <si>
    <t>TV조선 드라마 (엉클)</t>
    <phoneticPr fontId="30" type="noConversion"/>
  </si>
  <si>
    <t>KBS 드라마 (꽃 피면 달 생각하고)</t>
    <phoneticPr fontId="30" type="noConversion"/>
  </si>
  <si>
    <t xml:space="preserve">SBS 드라마 (악의 마음을 읽는 자들) </t>
    <phoneticPr fontId="30" type="noConversion"/>
  </si>
  <si>
    <t>WAVVE 오리지널 드라마 (트레이서)</t>
    <phoneticPr fontId="30" type="noConversion"/>
  </si>
  <si>
    <t>SMC&amp;C 아이돌예능 (엑소의 사다리 타고 세계여행)</t>
    <phoneticPr fontId="30" type="noConversion"/>
  </si>
  <si>
    <t>MBN 시사교양 (혼공,조남호의 입시코드)</t>
    <phoneticPr fontId="30" type="noConversion"/>
  </si>
  <si>
    <t>WAVVE 오리지널 예능 (메리퀴어)</t>
    <phoneticPr fontId="30" type="noConversion"/>
  </si>
  <si>
    <t>채널A 예능 (펜트하우스)</t>
    <phoneticPr fontId="30" type="noConversion"/>
  </si>
  <si>
    <t>MBC 예능 (도포자락 휘날리며)</t>
    <phoneticPr fontId="30" type="noConversion"/>
  </si>
  <si>
    <t>KBS 예능 (리슨업)</t>
    <phoneticPr fontId="30" type="noConversion"/>
  </si>
  <si>
    <t>채널A 예능 (강철볼)</t>
    <phoneticPr fontId="30" type="noConversion"/>
  </si>
  <si>
    <t>WAVVE 오리지널 드라마 (위기의 X)</t>
    <phoneticPr fontId="30" type="noConversion"/>
  </si>
  <si>
    <t>SMC&amp;C 아이돌예능 (레벨업 프로젝트 시즌5)</t>
    <phoneticPr fontId="30" type="noConversion"/>
  </si>
  <si>
    <t>KBS 드라마 (진검승부)</t>
    <phoneticPr fontId="30" type="noConversion"/>
  </si>
  <si>
    <t>WAVVE 오리지널 예능 (잠만 자는 사이)</t>
    <phoneticPr fontId="30" type="noConversion"/>
  </si>
  <si>
    <t>MBC 드라마 (일당백집사)</t>
    <phoneticPr fontId="30" type="noConversion"/>
  </si>
  <si>
    <t>SBS 드라마 (치얼업)</t>
    <phoneticPr fontId="30" type="noConversion"/>
  </si>
  <si>
    <t>WAVVE 오리지널 예능 (버튼게임)</t>
    <phoneticPr fontId="30" type="noConversion"/>
  </si>
  <si>
    <t>WAVVE 오리지널 (더 타투이스트)</t>
    <phoneticPr fontId="30" type="noConversion"/>
  </si>
  <si>
    <t>WAVVE 오리지널 드라마 (약한 영웅)</t>
    <phoneticPr fontId="30" type="noConversion"/>
  </si>
  <si>
    <t>신규 드라마 (2023)</t>
    <phoneticPr fontId="30" type="noConversion"/>
  </si>
  <si>
    <t>신규 오리지널 드라마 (2023)</t>
    <phoneticPr fontId="30" type="noConversion"/>
  </si>
  <si>
    <t>신규 예능 (2023)</t>
    <phoneticPr fontId="30" type="noConversion"/>
  </si>
  <si>
    <t>신규 드라마 (2024)</t>
    <phoneticPr fontId="30" type="noConversion"/>
  </si>
  <si>
    <t>신규 오리지널 드라마 (2024)</t>
    <phoneticPr fontId="30" type="noConversion"/>
  </si>
  <si>
    <t>신규 예능 (2024)</t>
    <phoneticPr fontId="30" type="noConversion"/>
  </si>
  <si>
    <t>신규 드라마 (2025)</t>
    <phoneticPr fontId="30" type="noConversion"/>
  </si>
  <si>
    <t>신규 오리지널 드라마 (2025)</t>
    <phoneticPr fontId="30" type="noConversion"/>
  </si>
  <si>
    <t>신규 예능 (2025)</t>
    <phoneticPr fontId="30" type="noConversion"/>
  </si>
  <si>
    <t>신규 드라마 (2026)</t>
    <phoneticPr fontId="30" type="noConversion"/>
  </si>
  <si>
    <t>신규 오리지널 드라마 (2026)</t>
    <phoneticPr fontId="30" type="noConversion"/>
  </si>
  <si>
    <t>신규 예능 (2026)</t>
    <phoneticPr fontId="30" type="noConversion"/>
  </si>
  <si>
    <t>신규 드라마 (2027)</t>
    <phoneticPr fontId="30" type="noConversion"/>
  </si>
  <si>
    <t>신규 오리지널 드라마 (2027)</t>
    <phoneticPr fontId="30" type="noConversion"/>
  </si>
  <si>
    <t>신규 예능 (2027)</t>
    <phoneticPr fontId="30" type="noConversion"/>
  </si>
  <si>
    <t>신규 드라마 (2028)</t>
    <phoneticPr fontId="30" type="noConversion"/>
  </si>
  <si>
    <t>신규 오리지널 드라마 (2028)</t>
    <phoneticPr fontId="30" type="noConversion"/>
  </si>
  <si>
    <t>신규 예능 (2028)</t>
    <phoneticPr fontId="30" type="noConversion"/>
  </si>
  <si>
    <t>신규 드라마 (2029)</t>
    <phoneticPr fontId="30" type="noConversion"/>
  </si>
  <si>
    <t>신규 오리지널 드라마 (2029)</t>
    <phoneticPr fontId="30" type="noConversion"/>
  </si>
  <si>
    <t>신규 예능 (2029)</t>
    <phoneticPr fontId="30" type="noConversion"/>
  </si>
  <si>
    <t>신규 드라마 (2030)</t>
    <phoneticPr fontId="30" type="noConversion"/>
  </si>
  <si>
    <t>신규 오리지널 드라마 (2030)</t>
    <phoneticPr fontId="30" type="noConversion"/>
  </si>
  <si>
    <t>신규 예능 (2030)</t>
    <phoneticPr fontId="30" type="noConversion"/>
  </si>
  <si>
    <t>카타르월드컵 중계</t>
    <phoneticPr fontId="30" type="noConversion"/>
  </si>
  <si>
    <t>KBO리그 유무선 중계</t>
    <phoneticPr fontId="30" type="noConversion"/>
  </si>
  <si>
    <t>▶ 최근 1년 매출 유지</t>
    <phoneticPr fontId="30" type="noConversion"/>
  </si>
  <si>
    <t>□ 드라마 Recoup Schedule</t>
    <phoneticPr fontId="30" type="noConversion"/>
  </si>
  <si>
    <t>Adjustment</t>
    <phoneticPr fontId="30" type="noConversion"/>
  </si>
  <si>
    <t>Recoup %</t>
    <phoneticPr fontId="30" type="noConversion"/>
  </si>
  <si>
    <t>Total (국내 + 해외)</t>
    <phoneticPr fontId="30" type="noConversion"/>
  </si>
  <si>
    <t>조선로코-녹두전</t>
  </si>
  <si>
    <t>MBC 드라마 (꼰대인턴)</t>
  </si>
  <si>
    <t>KBS 예능드라마 (좀비탐정)</t>
  </si>
  <si>
    <t>채널A 드라마 (거짓말의 거짓말)</t>
  </si>
  <si>
    <t>SBS 드라마 (앨리스)</t>
  </si>
  <si>
    <t>MBN 드라마 (나의 위험한 아내)</t>
  </si>
  <si>
    <t>SBS 드라마 (날아라 개천용)</t>
  </si>
  <si>
    <t>TV조선 드라마 (복수해라)</t>
  </si>
  <si>
    <t>KBS 드라마 (바람피면 죽는다)</t>
  </si>
  <si>
    <t>MBC 드라마 (러브씬넘버#)</t>
  </si>
  <si>
    <t>SBS 드라마 (모범택시)</t>
  </si>
  <si>
    <t>KBS 드라마 (오월의청춘)</t>
  </si>
  <si>
    <t>MBN 드라마 (보쌈 운명을훔치다)</t>
  </si>
  <si>
    <t>KBS 드라마 (경찰수업)</t>
  </si>
  <si>
    <t>※ Benchmark</t>
    <phoneticPr fontId="30" type="noConversion"/>
  </si>
  <si>
    <t>□ 예능 Recoup Schedule</t>
    <phoneticPr fontId="30" type="noConversion"/>
  </si>
  <si>
    <t>신규 예능 (2025)</t>
  </si>
  <si>
    <t>신규 예능 (2026)</t>
  </si>
  <si>
    <t>신규 예능 (2027)</t>
  </si>
  <si>
    <t>신규 예능 (2028)</t>
  </si>
  <si>
    <t>Operating Expenses</t>
  </si>
  <si>
    <t>영업비용</t>
    <phoneticPr fontId="30" type="noConversion"/>
  </si>
  <si>
    <t>※ 물가상승률</t>
    <phoneticPr fontId="30" type="noConversion"/>
  </si>
  <si>
    <r>
      <rPr>
        <sz val="9"/>
        <color theme="0"/>
        <rFont val="맑은 고딕"/>
        <family val="3"/>
        <charset val="129"/>
      </rPr>
      <t>※</t>
    </r>
    <r>
      <rPr>
        <sz val="9"/>
        <color rgb="FF000000"/>
        <rFont val="맑은 고딕"/>
        <family val="3"/>
        <charset val="129"/>
      </rPr>
      <t xml:space="preserve"> 임금상승률</t>
    </r>
    <phoneticPr fontId="30" type="noConversion"/>
  </si>
  <si>
    <t>급여</t>
    <phoneticPr fontId="30" type="noConversion"/>
  </si>
  <si>
    <t>인건비성 경비</t>
    <phoneticPr fontId="30" type="noConversion"/>
  </si>
  <si>
    <t>1. 급여</t>
    <phoneticPr fontId="30" type="noConversion"/>
  </si>
  <si>
    <t>추가</t>
    <phoneticPr fontId="30" type="noConversion"/>
  </si>
  <si>
    <t>1) 인원</t>
    <phoneticPr fontId="30" type="noConversion"/>
  </si>
  <si>
    <t>2) 인당 인건비</t>
    <phoneticPr fontId="30" type="noConversion"/>
  </si>
  <si>
    <t>2. 인건비성 경비</t>
    <phoneticPr fontId="30" type="noConversion"/>
  </si>
  <si>
    <t>장기종업원급여</t>
  </si>
  <si>
    <t>Until</t>
    <phoneticPr fontId="30" type="noConversion"/>
  </si>
  <si>
    <t>일용직임금</t>
  </si>
  <si>
    <t>퇴직급여</t>
  </si>
  <si>
    <t>복리후생비</t>
  </si>
  <si>
    <t>여비교통비</t>
  </si>
  <si>
    <t>▶ Fixed</t>
    <phoneticPr fontId="30" type="noConversion"/>
  </si>
  <si>
    <t>1) 퇴직급여</t>
    <phoneticPr fontId="30" type="noConversion"/>
  </si>
  <si>
    <t>급여 대비 비율</t>
    <phoneticPr fontId="30" type="noConversion"/>
  </si>
  <si>
    <t>2) 복리후생비</t>
    <phoneticPr fontId="30" type="noConversion"/>
  </si>
  <si>
    <t>4개보험 등</t>
    <phoneticPr fontId="30" type="noConversion"/>
  </si>
  <si>
    <t>이외</t>
    <phoneticPr fontId="30" type="noConversion"/>
  </si>
  <si>
    <t>판매수수료</t>
  </si>
  <si>
    <t>CP정산료</t>
  </si>
  <si>
    <t>네트워크비용</t>
  </si>
  <si>
    <t>PG수수료</t>
  </si>
  <si>
    <t>1. 지급수수료</t>
    <phoneticPr fontId="30" type="noConversion"/>
  </si>
  <si>
    <t>1) 저작권료</t>
    <phoneticPr fontId="30" type="noConversion"/>
  </si>
  <si>
    <t>미디어매출</t>
    <phoneticPr fontId="30" type="noConversion"/>
  </si>
  <si>
    <t>% of Revenue</t>
    <phoneticPr fontId="30" type="noConversion"/>
  </si>
  <si>
    <t>2. 판매수수료</t>
    <phoneticPr fontId="30" type="noConversion"/>
  </si>
  <si>
    <t>1) 광고대행</t>
    <phoneticPr fontId="30" type="noConversion"/>
  </si>
  <si>
    <t>광고매출</t>
    <phoneticPr fontId="30" type="noConversion"/>
  </si>
  <si>
    <t>2) 영업대행</t>
    <phoneticPr fontId="30" type="noConversion"/>
  </si>
  <si>
    <t>미디어매출 - B2B</t>
    <phoneticPr fontId="30" type="noConversion"/>
  </si>
  <si>
    <t>3. CP정산료</t>
    <phoneticPr fontId="30" type="noConversion"/>
  </si>
  <si>
    <t>지상파 &amp; 비지상파</t>
    <phoneticPr fontId="30" type="noConversion"/>
  </si>
  <si>
    <t>▶ Fixed &amp; Variable</t>
    <phoneticPr fontId="30" type="noConversion"/>
  </si>
  <si>
    <t>PCCW</t>
  </si>
  <si>
    <t>해외</t>
  </si>
  <si>
    <t>▶ Fixed, '27년 이후 감소 미발생</t>
    <phoneticPr fontId="30" type="noConversion"/>
  </si>
  <si>
    <t>기타</t>
  </si>
  <si>
    <t>CP정산료</t>
    <phoneticPr fontId="30" type="noConversion"/>
  </si>
  <si>
    <t>1) 지상파 &amp; 비지상파</t>
    <phoneticPr fontId="30" type="noConversion"/>
  </si>
  <si>
    <t>Fixed</t>
    <phoneticPr fontId="30" type="noConversion"/>
  </si>
  <si>
    <t>Variable</t>
    <phoneticPr fontId="30" type="noConversion"/>
  </si>
  <si>
    <t>□ Variable</t>
    <phoneticPr fontId="30" type="noConversion"/>
  </si>
  <si>
    <t>2) 광고</t>
    <phoneticPr fontId="30" type="noConversion"/>
  </si>
  <si>
    <t>4. 네트워크비용</t>
    <phoneticPr fontId="30" type="noConversion"/>
  </si>
  <si>
    <t>클라우드</t>
    <phoneticPr fontId="30" type="noConversion"/>
  </si>
  <si>
    <t>네트워크비용</t>
    <phoneticPr fontId="30" type="noConversion"/>
  </si>
  <si>
    <t>□ AWS 정산 (2020/01 ~ 2020/07)</t>
    <phoneticPr fontId="30" type="noConversion"/>
  </si>
  <si>
    <t>발생비용</t>
    <phoneticPr fontId="30" type="noConversion"/>
  </si>
  <si>
    <t>클라우드</t>
  </si>
  <si>
    <t>CDN</t>
  </si>
  <si>
    <t>정산 후 네트워크비용</t>
    <phoneticPr fontId="30" type="noConversion"/>
  </si>
  <si>
    <t>※ 정산비용</t>
    <phoneticPr fontId="30" type="noConversion"/>
  </si>
  <si>
    <t>Total Credit</t>
    <phoneticPr fontId="30" type="noConversion"/>
  </si>
  <si>
    <t>1) 클라우드</t>
    <phoneticPr fontId="30" type="noConversion"/>
  </si>
  <si>
    <t>가입자</t>
    <phoneticPr fontId="30" type="noConversion"/>
  </si>
  <si>
    <t>2) CDN</t>
    <phoneticPr fontId="30" type="noConversion"/>
  </si>
  <si>
    <t>가입자당 회선료</t>
    <phoneticPr fontId="30" type="noConversion"/>
  </si>
  <si>
    <t>5. PG수수료</t>
    <phoneticPr fontId="30" type="noConversion"/>
  </si>
  <si>
    <t>미디어매출 - B2C</t>
    <phoneticPr fontId="30" type="noConversion"/>
  </si>
  <si>
    <t>PG수수료</t>
    <phoneticPr fontId="30" type="noConversion"/>
  </si>
  <si>
    <t>▶ From 'Capex'</t>
    <phoneticPr fontId="30" type="noConversion"/>
  </si>
  <si>
    <t>▶ '22년: Biz. Plan 반영</t>
    <phoneticPr fontId="30" type="noConversion"/>
  </si>
  <si>
    <t>Capital Expenditure, Depreciation and Amortization</t>
  </si>
  <si>
    <t>Capital Expenditure, Depreciation and Amortization</t>
    <phoneticPr fontId="30" type="noConversion"/>
  </si>
  <si>
    <t>유형자산</t>
  </si>
  <si>
    <t>무형자산</t>
  </si>
  <si>
    <t>Total</t>
  </si>
  <si>
    <t>D&amp;A</t>
  </si>
  <si>
    <t>※ Book Value</t>
    <phoneticPr fontId="30" type="noConversion"/>
  </si>
  <si>
    <t>▶ 건설중인자산 대체 반영</t>
    <phoneticPr fontId="30" type="noConversion"/>
  </si>
  <si>
    <t>건설중인자산(유형)</t>
    <phoneticPr fontId="30" type="noConversion"/>
  </si>
  <si>
    <t>▶ 본계정대체</t>
    <phoneticPr fontId="30" type="noConversion"/>
  </si>
  <si>
    <t>▶ 유지</t>
    <phoneticPr fontId="30" type="noConversion"/>
  </si>
  <si>
    <t>※ 건설중인자산 대체</t>
    <phoneticPr fontId="30" type="noConversion"/>
  </si>
  <si>
    <t>비품</t>
    <phoneticPr fontId="30" type="noConversion"/>
  </si>
  <si>
    <t>소프트웨어</t>
    <phoneticPr fontId="30" type="noConversion"/>
  </si>
  <si>
    <t>※ Month</t>
    <phoneticPr fontId="30" type="noConversion"/>
  </si>
  <si>
    <t>■ Growth Capex</t>
    <phoneticPr fontId="30" type="noConversion"/>
  </si>
  <si>
    <t>건설중인자산</t>
  </si>
  <si>
    <t>기존자산</t>
    <phoneticPr fontId="30" type="noConversion"/>
  </si>
  <si>
    <t>신규자산</t>
    <phoneticPr fontId="30" type="noConversion"/>
  </si>
  <si>
    <t>1. 기계장치</t>
    <phoneticPr fontId="30" type="noConversion"/>
  </si>
  <si>
    <t>FY 2022</t>
    <phoneticPr fontId="30" type="noConversion"/>
  </si>
  <si>
    <t>FY 2023</t>
  </si>
  <si>
    <t>FY 2024</t>
    <phoneticPr fontId="30" type="noConversion"/>
  </si>
  <si>
    <t>FY 2025</t>
    <phoneticPr fontId="30" type="noConversion"/>
  </si>
  <si>
    <t>FY 2026</t>
    <phoneticPr fontId="30" type="noConversion"/>
  </si>
  <si>
    <t>FY 2027</t>
    <phoneticPr fontId="30" type="noConversion"/>
  </si>
  <si>
    <t>FY 2028</t>
    <phoneticPr fontId="30" type="noConversion"/>
  </si>
  <si>
    <t>FY 2029</t>
    <phoneticPr fontId="30" type="noConversion"/>
  </si>
  <si>
    <t>FY 2030</t>
    <phoneticPr fontId="30" type="noConversion"/>
  </si>
  <si>
    <t>2. 시설장치</t>
    <phoneticPr fontId="30" type="noConversion"/>
  </si>
  <si>
    <t>3. 임차시설물</t>
    <phoneticPr fontId="30" type="noConversion"/>
  </si>
  <si>
    <t>4. 임차시설개량자산</t>
    <phoneticPr fontId="30" type="noConversion"/>
  </si>
  <si>
    <t>임차시설개량자산</t>
  </si>
  <si>
    <t>5. 비품</t>
    <phoneticPr fontId="30" type="noConversion"/>
  </si>
  <si>
    <t>- 계정대체 반영</t>
    <phoneticPr fontId="30" type="noConversion"/>
  </si>
  <si>
    <t>6. 상표권</t>
    <phoneticPr fontId="30" type="noConversion"/>
  </si>
  <si>
    <t>7. 실용신안권</t>
    <phoneticPr fontId="30" type="noConversion"/>
  </si>
  <si>
    <t>8. 소프트웨어</t>
    <phoneticPr fontId="30" type="noConversion"/>
  </si>
  <si>
    <t>9. 판권</t>
    <phoneticPr fontId="30" type="noConversion"/>
  </si>
  <si>
    <t>10. 판권(오리지널)</t>
    <phoneticPr fontId="30" type="noConversion"/>
  </si>
  <si>
    <t>판권(오리지널)</t>
  </si>
  <si>
    <t>11. 기타무형자산</t>
    <phoneticPr fontId="30" type="noConversion"/>
  </si>
  <si>
    <t>Working Capital</t>
  </si>
  <si>
    <t>미수수익</t>
  </si>
  <si>
    <t>선급금</t>
  </si>
  <si>
    <t>장기선급비용</t>
    <phoneticPr fontId="30" type="noConversion"/>
  </si>
  <si>
    <t>▶ As-Is 기준 비용화 반영</t>
    <phoneticPr fontId="30" type="noConversion"/>
  </si>
  <si>
    <t>선납세금</t>
  </si>
  <si>
    <t>장기미지급비용</t>
    <phoneticPr fontId="30" type="noConversion"/>
  </si>
  <si>
    <t>▶ 유지 (비현금성 LTI Value)</t>
    <phoneticPr fontId="30" type="noConversion"/>
  </si>
  <si>
    <t>※ Days</t>
    <phoneticPr fontId="30" type="noConversion"/>
  </si>
  <si>
    <t>days</t>
    <phoneticPr fontId="30" type="noConversion"/>
  </si>
  <si>
    <t>1. 매출채권</t>
    <phoneticPr fontId="30" type="noConversion"/>
  </si>
  <si>
    <t>회전기일</t>
    <phoneticPr fontId="30" type="noConversion"/>
  </si>
  <si>
    <t>2. 미수금</t>
    <phoneticPr fontId="30" type="noConversion"/>
  </si>
  <si>
    <t>▶ 인건비, CP정산료, D&amp;A 제외</t>
    <phoneticPr fontId="30" type="noConversion"/>
  </si>
  <si>
    <t>3. 선급비용</t>
    <phoneticPr fontId="30" type="noConversion"/>
  </si>
  <si>
    <t>□ 장기선급비용</t>
    <phoneticPr fontId="30" type="noConversion"/>
  </si>
  <si>
    <t>유동성 대체 (비용 Schedule)</t>
    <phoneticPr fontId="30" type="noConversion"/>
  </si>
  <si>
    <t>4. 매입채무</t>
    <phoneticPr fontId="30" type="noConversion"/>
  </si>
  <si>
    <t>5. 미지급금</t>
    <phoneticPr fontId="30" type="noConversion"/>
  </si>
  <si>
    <t>6. 예수금</t>
    <phoneticPr fontId="30" type="noConversion"/>
  </si>
  <si>
    <t>7. 선수금</t>
    <phoneticPr fontId="30" type="noConversion"/>
  </si>
  <si>
    <t>8. 미지급비용</t>
    <phoneticPr fontId="30" type="noConversion"/>
  </si>
  <si>
    <t>▶ D&amp;A 제외</t>
    <phoneticPr fontId="30" type="noConversion"/>
  </si>
  <si>
    <t>미지급이자비용</t>
    <phoneticPr fontId="30" type="noConversion"/>
  </si>
  <si>
    <t>9. 선수수익</t>
    <phoneticPr fontId="30" type="noConversion"/>
  </si>
  <si>
    <t>▶ B2C</t>
    <phoneticPr fontId="30" type="noConversion"/>
  </si>
  <si>
    <t>▶Data</t>
    <phoneticPr fontId="30" type="noConversion"/>
  </si>
  <si>
    <t>Back-up Data</t>
    <phoneticPr fontId="30" type="noConversion"/>
  </si>
  <si>
    <t>Weighted Average Cost of Capital - Unlevered Beta</t>
    <phoneticPr fontId="30" type="noConversion"/>
  </si>
  <si>
    <t>KRW in millions</t>
    <phoneticPr fontId="30" type="noConversion"/>
  </si>
  <si>
    <t>Beta Selection</t>
    <phoneticPr fontId="30" type="noConversion"/>
  </si>
  <si>
    <r>
      <t xml:space="preserve">Guideline companies </t>
    </r>
    <r>
      <rPr>
        <b/>
        <vertAlign val="superscript"/>
        <sz val="9"/>
        <color theme="3"/>
        <rFont val="Arial"/>
        <family val="2"/>
      </rPr>
      <t>(1)</t>
    </r>
    <phoneticPr fontId="61" type="noConversion"/>
  </si>
  <si>
    <t>Country</t>
    <phoneticPr fontId="61" type="noConversion"/>
  </si>
  <si>
    <r>
      <t xml:space="preserve">Total Debt </t>
    </r>
    <r>
      <rPr>
        <b/>
        <vertAlign val="superscript"/>
        <sz val="9"/>
        <color theme="3"/>
        <rFont val="Arial"/>
        <family val="2"/>
      </rPr>
      <t>(2)</t>
    </r>
    <phoneticPr fontId="61" type="noConversion"/>
  </si>
  <si>
    <t>Market Capitalization</t>
  </si>
  <si>
    <r>
      <t xml:space="preserve">Total Preferred Equity </t>
    </r>
    <r>
      <rPr>
        <b/>
        <vertAlign val="superscript"/>
        <sz val="9"/>
        <color theme="3"/>
        <rFont val="Arial"/>
        <family val="2"/>
      </rPr>
      <t>(2)</t>
    </r>
    <phoneticPr fontId="30" type="noConversion"/>
  </si>
  <si>
    <t>Treasury Stock</t>
    <phoneticPr fontId="30" type="noConversion"/>
  </si>
  <si>
    <r>
      <t xml:space="preserve">Minority Interest </t>
    </r>
    <r>
      <rPr>
        <b/>
        <vertAlign val="superscript"/>
        <sz val="9"/>
        <color theme="3"/>
        <rFont val="Arial"/>
        <family val="2"/>
      </rPr>
      <t>(2)</t>
    </r>
    <phoneticPr fontId="30" type="noConversion"/>
  </si>
  <si>
    <t>Debt / Equity Ratio</t>
  </si>
  <si>
    <t>Operating Income_LTM</t>
    <phoneticPr fontId="30" type="noConversion"/>
  </si>
  <si>
    <t>NI_LTM</t>
  </si>
  <si>
    <t>Marginal Tax Rate</t>
  </si>
  <si>
    <t>Unlevered
Beta</t>
    <phoneticPr fontId="30" type="noConversion"/>
  </si>
  <si>
    <t>Beta Selection</t>
  </si>
  <si>
    <t>'21 PSR</t>
    <phoneticPr fontId="30" type="noConversion"/>
  </si>
  <si>
    <t>'22 E PSR</t>
    <phoneticPr fontId="30" type="noConversion"/>
  </si>
  <si>
    <t>'23 E PSR</t>
    <phoneticPr fontId="30" type="noConversion"/>
  </si>
  <si>
    <t>'24 E PSR</t>
    <phoneticPr fontId="30" type="noConversion"/>
  </si>
  <si>
    <t>Comps Selection</t>
    <phoneticPr fontId="30" type="noConversion"/>
  </si>
  <si>
    <t>래몽래인</t>
  </si>
  <si>
    <t>Korea, Republic of</t>
  </si>
  <si>
    <t>N/A</t>
    <phoneticPr fontId="30" type="noConversion"/>
  </si>
  <si>
    <t>아이오케이</t>
  </si>
  <si>
    <t>바른손이앤에이</t>
  </si>
  <si>
    <t>제이콘텐트리</t>
  </si>
  <si>
    <t>에이스토리</t>
  </si>
  <si>
    <t>캐리소프트</t>
  </si>
  <si>
    <t>SBS콘텐츠허브</t>
  </si>
  <si>
    <t>아센디오</t>
  </si>
  <si>
    <t>IHQ</t>
  </si>
  <si>
    <t>CJ CGV</t>
  </si>
  <si>
    <t>애니플러스</t>
  </si>
  <si>
    <t>스튜디오드래곤</t>
  </si>
  <si>
    <t>자이언트스텝</t>
  </si>
  <si>
    <t>쇼박스</t>
  </si>
  <si>
    <t>덱스터</t>
  </si>
  <si>
    <t>NEW</t>
  </si>
  <si>
    <t>삼화네트웍스</t>
  </si>
  <si>
    <t>키이스트</t>
  </si>
  <si>
    <t>팬엔터테인먼트</t>
  </si>
  <si>
    <t>위지윅스튜디오</t>
  </si>
  <si>
    <t>코퍼스코리아</t>
  </si>
  <si>
    <t>YTN</t>
  </si>
  <si>
    <t>초록뱀미디어</t>
  </si>
  <si>
    <t>포바이포</t>
  </si>
  <si>
    <t>United States</t>
  </si>
  <si>
    <t>China</t>
  </si>
  <si>
    <t>Selected</t>
  </si>
  <si>
    <t>Note (1) :</t>
    <phoneticPr fontId="30" type="noConversion"/>
  </si>
  <si>
    <r>
      <t xml:space="preserve">- </t>
    </r>
    <r>
      <rPr>
        <sz val="9"/>
        <color rgb="FF000000"/>
        <rFont val="맑은 고딕"/>
        <family val="3"/>
        <charset val="129"/>
      </rPr>
      <t>한국거래소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업종분류에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따른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소분류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업종이</t>
    </r>
    <r>
      <rPr>
        <sz val="9"/>
        <color rgb="FF000000"/>
        <rFont val="Arial"/>
        <family val="2"/>
      </rPr>
      <t xml:space="preserve"> '</t>
    </r>
    <r>
      <rPr>
        <sz val="9"/>
        <color rgb="FF000000"/>
        <rFont val="맑은 고딕"/>
        <family val="3"/>
        <charset val="129"/>
      </rPr>
      <t>영화</t>
    </r>
    <r>
      <rPr>
        <sz val="9"/>
        <color rgb="FF000000"/>
        <rFont val="Arial"/>
        <family val="2"/>
      </rPr>
      <t xml:space="preserve">, </t>
    </r>
    <r>
      <rPr>
        <sz val="9"/>
        <color rgb="FF000000"/>
        <rFont val="맑은 고딕"/>
        <family val="3"/>
        <charset val="129"/>
      </rPr>
      <t>비디오물</t>
    </r>
    <r>
      <rPr>
        <sz val="9"/>
        <color rgb="FF000000"/>
        <rFont val="Arial"/>
        <family val="2"/>
      </rPr>
      <t xml:space="preserve">, </t>
    </r>
    <r>
      <rPr>
        <sz val="9"/>
        <color rgb="FF000000"/>
        <rFont val="맑은 고딕"/>
        <family val="3"/>
        <charset val="129"/>
      </rPr>
      <t>방송프로그램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제작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및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배급업</t>
    </r>
    <r>
      <rPr>
        <sz val="9"/>
        <color rgb="FF000000"/>
        <rFont val="Arial"/>
        <family val="2"/>
      </rPr>
      <t>'</t>
    </r>
    <r>
      <rPr>
        <sz val="9"/>
        <color rgb="FF000000"/>
        <rFont val="맑은 고딕"/>
        <family val="3"/>
        <charset val="129"/>
      </rPr>
      <t>에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해당하는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상장기업</t>
    </r>
    <r>
      <rPr>
        <sz val="9"/>
        <color rgb="FF000000"/>
        <rFont val="Arial"/>
        <family val="2"/>
      </rPr>
      <t xml:space="preserve"> 24</t>
    </r>
    <r>
      <rPr>
        <sz val="9"/>
        <color rgb="FF000000"/>
        <rFont val="맑은 고딕"/>
        <family val="3"/>
        <charset val="129"/>
      </rPr>
      <t>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기업을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선정함</t>
    </r>
    <phoneticPr fontId="30" type="noConversion"/>
  </si>
  <si>
    <r>
      <t xml:space="preserve">  (</t>
    </r>
    <r>
      <rPr>
        <sz val="9"/>
        <color rgb="FF000000"/>
        <rFont val="맑은 고딕"/>
        <family val="3"/>
        <charset val="129"/>
      </rPr>
      <t>단</t>
    </r>
    <r>
      <rPr>
        <sz val="9"/>
        <color rgb="FF000000"/>
        <rFont val="Arial"/>
        <family val="2"/>
      </rPr>
      <t xml:space="preserve">, KONEX </t>
    </r>
    <r>
      <rPr>
        <sz val="9"/>
        <color rgb="FF000000"/>
        <rFont val="맑은 고딕"/>
        <family val="3"/>
        <charset val="129"/>
      </rPr>
      <t>상장기업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및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검토기준일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현재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거래정지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중인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기업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제외</t>
    </r>
    <r>
      <rPr>
        <sz val="9"/>
        <color rgb="FF000000"/>
        <rFont val="Arial"/>
        <family val="2"/>
      </rPr>
      <t>)</t>
    </r>
    <phoneticPr fontId="30" type="noConversion"/>
  </si>
  <si>
    <r>
      <t xml:space="preserve">- </t>
    </r>
    <r>
      <rPr>
        <sz val="9"/>
        <color rgb="FF000000"/>
        <rFont val="맑은 고딕"/>
        <family val="3"/>
        <charset val="129"/>
      </rPr>
      <t>방송영상물</t>
    </r>
    <r>
      <rPr>
        <sz val="9"/>
        <color rgb="FF000000"/>
        <rFont val="Arial"/>
        <family val="2"/>
      </rPr>
      <t xml:space="preserve">(Contents) </t>
    </r>
    <r>
      <rPr>
        <sz val="9"/>
        <color rgb="FF000000"/>
        <rFont val="맑은 고딕"/>
        <family val="3"/>
        <charset val="129"/>
      </rPr>
      <t>기획</t>
    </r>
    <r>
      <rPr>
        <sz val="9"/>
        <color rgb="FF000000"/>
        <rFont val="Arial"/>
        <family val="2"/>
      </rPr>
      <t>/</t>
    </r>
    <r>
      <rPr>
        <sz val="9"/>
        <color rgb="FF000000"/>
        <rFont val="맑은 고딕"/>
        <family val="3"/>
        <charset val="129"/>
      </rPr>
      <t>제작</t>
    </r>
    <r>
      <rPr>
        <sz val="9"/>
        <color rgb="FF000000"/>
        <rFont val="Arial"/>
        <family val="2"/>
      </rPr>
      <t>/</t>
    </r>
    <r>
      <rPr>
        <sz val="9"/>
        <color rgb="FF000000"/>
        <rFont val="맑은 고딕"/>
        <family val="3"/>
        <charset val="129"/>
      </rPr>
      <t>배급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등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회사와의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사업의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유사성을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고려하여</t>
    </r>
    <r>
      <rPr>
        <sz val="9"/>
        <color rgb="FF000000"/>
        <rFont val="Arial"/>
        <family val="2"/>
      </rPr>
      <t xml:space="preserve"> 10</t>
    </r>
    <r>
      <rPr>
        <sz val="9"/>
        <color rgb="FF000000"/>
        <rFont val="맑은 고딕"/>
        <family val="3"/>
        <charset val="129"/>
      </rPr>
      <t>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상장기업을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최종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선정함</t>
    </r>
    <phoneticPr fontId="30" type="noConversion"/>
  </si>
  <si>
    <r>
      <t xml:space="preserve">- </t>
    </r>
    <r>
      <rPr>
        <sz val="9"/>
        <color rgb="FF000000"/>
        <rFont val="맑은 고딕"/>
        <family val="3"/>
        <charset val="129"/>
      </rPr>
      <t>평가기준일</t>
    </r>
    <r>
      <rPr>
        <sz val="9"/>
        <color rgb="FF000000"/>
        <rFont val="Arial"/>
        <family val="2"/>
      </rPr>
      <t xml:space="preserve">(2022/11/30) </t>
    </r>
    <r>
      <rPr>
        <sz val="9"/>
        <color rgb="FF000000"/>
        <rFont val="맑은 고딕"/>
        <family val="3"/>
        <charset val="129"/>
      </rPr>
      <t>현재</t>
    </r>
    <r>
      <rPr>
        <sz val="9"/>
        <color rgb="FF000000"/>
        <rFont val="Arial"/>
        <family val="2"/>
      </rPr>
      <t xml:space="preserve"> 2</t>
    </r>
    <r>
      <rPr>
        <sz val="9"/>
        <color rgb="FF000000"/>
        <rFont val="맑은 고딕"/>
        <family val="3"/>
        <charset val="129"/>
      </rPr>
      <t>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미만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상장기업</t>
    </r>
    <r>
      <rPr>
        <sz val="9"/>
        <color rgb="FF000000"/>
        <rFont val="Arial"/>
        <family val="2"/>
      </rPr>
      <t xml:space="preserve"> 2</t>
    </r>
    <r>
      <rPr>
        <sz val="9"/>
        <color rgb="FF000000"/>
        <rFont val="맑은 고딕"/>
        <family val="3"/>
        <charset val="129"/>
      </rPr>
      <t>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제외</t>
    </r>
    <r>
      <rPr>
        <sz val="9"/>
        <color rgb="FF000000"/>
        <rFont val="Arial"/>
        <family val="2"/>
      </rPr>
      <t xml:space="preserve"> (</t>
    </r>
    <r>
      <rPr>
        <sz val="9"/>
        <color rgb="FF000000"/>
        <rFont val="맑은 고딕"/>
        <family val="3"/>
        <charset val="129"/>
      </rPr>
      <t>래몽래인</t>
    </r>
    <r>
      <rPr>
        <sz val="9"/>
        <color rgb="FF000000"/>
        <rFont val="Arial"/>
        <family val="2"/>
      </rPr>
      <t xml:space="preserve">, </t>
    </r>
    <r>
      <rPr>
        <sz val="9"/>
        <color rgb="FF000000"/>
        <rFont val="맑은 고딕"/>
        <family val="3"/>
        <charset val="129"/>
      </rPr>
      <t>코퍼스코리아</t>
    </r>
    <r>
      <rPr>
        <sz val="9"/>
        <color rgb="FF000000"/>
        <rFont val="Arial"/>
        <family val="2"/>
      </rPr>
      <t>)</t>
    </r>
    <phoneticPr fontId="30" type="noConversion"/>
  </si>
  <si>
    <r>
      <t>- Streaming Service</t>
    </r>
    <r>
      <rPr>
        <sz val="9"/>
        <color rgb="FF000000"/>
        <rFont val="맑은 고딕"/>
        <family val="3"/>
        <charset val="129"/>
      </rPr>
      <t>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경우</t>
    </r>
    <r>
      <rPr>
        <sz val="9"/>
        <color rgb="FF000000"/>
        <rFont val="Arial"/>
        <family val="2"/>
      </rPr>
      <t>, 2021</t>
    </r>
    <r>
      <rPr>
        <sz val="9"/>
        <color rgb="FF000000"/>
        <rFont val="맑은 고딕"/>
        <family val="3"/>
        <charset val="129"/>
      </rPr>
      <t>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유상증자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적용</t>
    </r>
    <r>
      <rPr>
        <sz val="9"/>
        <color rgb="FF000000"/>
        <rFont val="Arial"/>
        <family val="2"/>
      </rPr>
      <t xml:space="preserve"> Peer</t>
    </r>
    <r>
      <rPr>
        <sz val="9"/>
        <color rgb="FF000000"/>
        <rFont val="맑은 고딕"/>
        <family val="3"/>
        <charset val="129"/>
      </rPr>
      <t>에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해당함</t>
    </r>
    <r>
      <rPr>
        <sz val="9"/>
        <color rgb="FF000000"/>
        <rFont val="Arial"/>
        <family val="2"/>
      </rPr>
      <t xml:space="preserve"> (</t>
    </r>
    <r>
      <rPr>
        <sz val="9"/>
        <color rgb="FF000000"/>
        <rFont val="맑은 고딕"/>
        <family val="3"/>
        <charset val="129"/>
      </rPr>
      <t>국내외</t>
    </r>
    <r>
      <rPr>
        <sz val="9"/>
        <color rgb="FF000000"/>
        <rFont val="Arial"/>
        <family val="2"/>
      </rPr>
      <t xml:space="preserve"> OTT </t>
    </r>
    <r>
      <rPr>
        <sz val="9"/>
        <color rgb="FF000000"/>
        <rFont val="맑은 고딕"/>
        <family val="3"/>
        <charset val="129"/>
      </rPr>
      <t>및</t>
    </r>
    <r>
      <rPr>
        <sz val="9"/>
        <color rgb="FF000000"/>
        <rFont val="Arial"/>
        <family val="2"/>
      </rPr>
      <t xml:space="preserve"> Streaming Service </t>
    </r>
    <r>
      <rPr>
        <sz val="9"/>
        <color rgb="FF000000"/>
        <rFont val="맑은 고딕"/>
        <family val="3"/>
        <charset val="129"/>
      </rPr>
      <t>업체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중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상장사</t>
    </r>
    <r>
      <rPr>
        <sz val="9"/>
        <color rgb="FF000000"/>
        <rFont val="Arial"/>
        <family val="2"/>
      </rPr>
      <t xml:space="preserve"> &amp; </t>
    </r>
    <r>
      <rPr>
        <sz val="9"/>
        <color rgb="FF000000"/>
        <rFont val="맑은 고딕"/>
        <family val="3"/>
        <charset val="129"/>
      </rPr>
      <t>회사와의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사업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유사성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고려</t>
    </r>
    <r>
      <rPr>
        <sz val="9"/>
        <color rgb="FF000000"/>
        <rFont val="Arial"/>
        <family val="2"/>
      </rPr>
      <t>)</t>
    </r>
    <phoneticPr fontId="30" type="noConversion"/>
  </si>
  <si>
    <t>Note (2) :</t>
    <phoneticPr fontId="30" type="noConversion"/>
  </si>
  <si>
    <r>
      <t xml:space="preserve">- Bloomberg </t>
    </r>
    <r>
      <rPr>
        <sz val="9"/>
        <color rgb="FF000000"/>
        <rFont val="맑은 고딕"/>
        <family val="3"/>
        <charset val="129"/>
      </rPr>
      <t>및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전자공시시스템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상에서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조회</t>
    </r>
    <r>
      <rPr>
        <sz val="9"/>
        <color rgb="FF000000"/>
        <rFont val="Arial"/>
        <family val="2"/>
      </rPr>
      <t>(</t>
    </r>
    <r>
      <rPr>
        <sz val="9"/>
        <color rgb="FF000000"/>
        <rFont val="맑은 고딕"/>
        <family val="3"/>
        <charset val="129"/>
      </rPr>
      <t>확인</t>
    </r>
    <r>
      <rPr>
        <sz val="9"/>
        <color rgb="FF000000"/>
        <rFont val="Arial"/>
        <family val="2"/>
      </rPr>
      <t xml:space="preserve">) </t>
    </r>
    <r>
      <rPr>
        <sz val="9"/>
        <color rgb="FF000000"/>
        <rFont val="맑은 고딕"/>
        <family val="3"/>
        <charset val="129"/>
      </rPr>
      <t>가능한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가장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최근</t>
    </r>
    <r>
      <rPr>
        <sz val="9"/>
        <color rgb="FF000000"/>
        <rFont val="Arial"/>
        <family val="2"/>
      </rPr>
      <t>(2022</t>
    </r>
    <r>
      <rPr>
        <sz val="9"/>
        <color rgb="FF000000"/>
        <rFont val="맑은 고딕"/>
        <family val="3"/>
        <charset val="129"/>
      </rPr>
      <t>년</t>
    </r>
    <r>
      <rPr>
        <sz val="9"/>
        <color rgb="FF000000"/>
        <rFont val="Arial"/>
        <family val="2"/>
      </rPr>
      <t xml:space="preserve"> 9</t>
    </r>
    <r>
      <rPr>
        <sz val="9"/>
        <color rgb="FF000000"/>
        <rFont val="맑은 고딕"/>
        <family val="3"/>
        <charset val="129"/>
      </rPr>
      <t>월말</t>
    </r>
    <r>
      <rPr>
        <sz val="9"/>
        <color rgb="FF000000"/>
        <rFont val="Arial"/>
        <family val="2"/>
      </rPr>
      <t>)</t>
    </r>
    <r>
      <rPr>
        <sz val="9"/>
        <color rgb="FF000000"/>
        <rFont val="맑은 고딕"/>
        <family val="3"/>
        <charset val="129"/>
      </rPr>
      <t>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재무정보를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반영함</t>
    </r>
    <r>
      <rPr>
        <sz val="9"/>
        <color rgb="FF000000"/>
        <rFont val="Arial"/>
        <family val="2"/>
      </rPr>
      <t xml:space="preserve"> </t>
    </r>
    <phoneticPr fontId="30" type="noConversion"/>
  </si>
  <si>
    <t>Source: KRX, Bloomberg, Capital IQ, DH Analysis</t>
    <phoneticPr fontId="30" type="noConversion"/>
  </si>
  <si>
    <t>Bloomberg_Beta</t>
    <phoneticPr fontId="30" type="noConversion"/>
  </si>
  <si>
    <t>Fiscal Period</t>
  </si>
  <si>
    <t>FY</t>
  </si>
  <si>
    <t>Consolidated</t>
    <phoneticPr fontId="30" type="noConversion"/>
  </si>
  <si>
    <t>Y</t>
  </si>
  <si>
    <r>
      <t xml:space="preserve">Beta </t>
    </r>
    <r>
      <rPr>
        <b/>
        <sz val="9"/>
        <color theme="1"/>
        <rFont val="맑은 고딕"/>
        <family val="3"/>
        <charset val="129"/>
      </rPr>
      <t>기준일</t>
    </r>
  </si>
  <si>
    <t>Ticker</t>
  </si>
  <si>
    <t>200350 KS Equity</t>
  </si>
  <si>
    <t>078860 KS Equity</t>
  </si>
  <si>
    <t>035620 KS Equity</t>
  </si>
  <si>
    <t>036420 KS Equity</t>
  </si>
  <si>
    <t>241840 KS Equity</t>
  </si>
  <si>
    <t>317530 KS Equity</t>
  </si>
  <si>
    <t>046140 KS Equity</t>
  </si>
  <si>
    <t>012170 KS Equity</t>
  </si>
  <si>
    <t>003560 KS Equity</t>
  </si>
  <si>
    <t>079160 KS Equity</t>
  </si>
  <si>
    <t>310200 KS Equity</t>
  </si>
  <si>
    <t>253450 KS Equity</t>
  </si>
  <si>
    <t>289220 KS Equity</t>
  </si>
  <si>
    <t>086980 KS Equity</t>
  </si>
  <si>
    <t>206560 KS Equity</t>
  </si>
  <si>
    <t>160550 KS Equity</t>
  </si>
  <si>
    <t>046390 KS Equity</t>
  </si>
  <si>
    <t>054780 KS Equity</t>
  </si>
  <si>
    <t>068050 KS Equity</t>
  </si>
  <si>
    <t>299900 KS Equity</t>
  </si>
  <si>
    <t>322780 KS Equity</t>
  </si>
  <si>
    <t>040300 KS Equity</t>
  </si>
  <si>
    <t>047820 KS Equity</t>
  </si>
  <si>
    <t>389140 KS Equity</t>
  </si>
  <si>
    <t>NFLX US Equity</t>
  </si>
  <si>
    <t>DIS US Equity</t>
  </si>
  <si>
    <t>IQ US Equity</t>
  </si>
  <si>
    <t>ROKU US Equity</t>
  </si>
  <si>
    <t>x</t>
    <phoneticPr fontId="30" type="noConversion"/>
  </si>
  <si>
    <t>Long_Comp_Name</t>
  </si>
  <si>
    <t>Country</t>
  </si>
  <si>
    <t>Country_full_Name</t>
  </si>
  <si>
    <t>SOUTH KOREA</t>
  </si>
  <si>
    <t>UNITED STATES</t>
  </si>
  <si>
    <t>CHINA</t>
  </si>
  <si>
    <t>Reference Index</t>
  </si>
  <si>
    <t>KOSPI Index</t>
  </si>
  <si>
    <t>SPX Index</t>
  </si>
  <si>
    <t>Seleted Beta</t>
    <phoneticPr fontId="30" type="noConversion"/>
  </si>
  <si>
    <r>
      <t xml:space="preserve">Raw BETA 2022/11/30 </t>
    </r>
    <r>
      <rPr>
        <b/>
        <sz val="9"/>
        <color theme="0"/>
        <rFont val="맑은 고딕"/>
        <family val="3"/>
        <charset val="129"/>
      </rPr>
      <t>기준</t>
    </r>
    <phoneticPr fontId="30" type="noConversion"/>
  </si>
  <si>
    <t>DAILY</t>
    <phoneticPr fontId="30" type="noConversion"/>
  </si>
  <si>
    <r>
      <t>Beta(1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</si>
  <si>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20211130</t>
  </si>
  <si>
    <r>
      <t>Beta(2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</si>
  <si>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20201130</t>
  </si>
  <si>
    <r>
      <t>Beta(3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</si>
  <si>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20191130</t>
  </si>
  <si>
    <r>
      <t>Beta(4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</si>
  <si>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20181130</t>
  </si>
  <si>
    <r>
      <t>Beta(5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</si>
  <si>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20171130</t>
  </si>
  <si>
    <r>
      <t>Beta(6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</si>
  <si>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20161130</t>
  </si>
  <si>
    <r>
      <t>Beta(7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</si>
  <si>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20151130</t>
  </si>
  <si>
    <r>
      <t>Beta(8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</si>
  <si>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20141130</t>
  </si>
  <si>
    <r>
      <t>Beta(9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</si>
  <si>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20131130</t>
  </si>
  <si>
    <r>
      <t>Beta(10</t>
    </r>
    <r>
      <rPr>
        <sz val="9"/>
        <color theme="1"/>
        <rFont val="맑은 고딕"/>
        <family val="3"/>
        <charset val="129"/>
      </rPr>
      <t>년</t>
    </r>
    <r>
      <rPr>
        <sz val="9"/>
        <color theme="1"/>
        <rFont val="Arial"/>
        <family val="2"/>
      </rPr>
      <t>)</t>
    </r>
  </si>
  <si>
    <t>20121130</t>
  </si>
  <si>
    <t>WEEKLY</t>
    <phoneticPr fontId="30" type="noConversion"/>
  </si>
  <si>
    <t>MONTHLY</t>
    <phoneticPr fontId="30" type="noConversion"/>
  </si>
  <si>
    <r>
      <t xml:space="preserve">Adjusted BETA 2022/11/30 </t>
    </r>
    <r>
      <rPr>
        <b/>
        <sz val="9"/>
        <color theme="0"/>
        <rFont val="맑은 고딕"/>
        <family val="3"/>
        <charset val="129"/>
      </rPr>
      <t>기준</t>
    </r>
    <phoneticPr fontId="30" type="noConversion"/>
  </si>
  <si>
    <t>Pre-tax cost of debt</t>
    <phoneticPr fontId="30" type="noConversion"/>
  </si>
  <si>
    <t>Date: Checked at 2022/11/30</t>
    <phoneticPr fontId="30" type="noConversion"/>
  </si>
  <si>
    <r>
      <rPr>
        <b/>
        <sz val="10"/>
        <color theme="3"/>
        <rFont val="맑은 고딕"/>
        <family val="3"/>
        <charset val="129"/>
      </rPr>
      <t>종류</t>
    </r>
  </si>
  <si>
    <r>
      <rPr>
        <b/>
        <sz val="10"/>
        <color theme="3"/>
        <rFont val="맑은 고딕"/>
        <family val="3"/>
        <charset val="129"/>
      </rPr>
      <t>종류명</t>
    </r>
  </si>
  <si>
    <r>
      <rPr>
        <b/>
        <sz val="10"/>
        <color theme="3"/>
        <rFont val="맑은 고딕"/>
        <family val="3"/>
        <charset val="129"/>
      </rPr>
      <t>신용등급</t>
    </r>
  </si>
  <si>
    <r>
      <rPr>
        <b/>
        <sz val="10"/>
        <color theme="3"/>
        <rFont val="맑은 고딕"/>
        <family val="3"/>
        <charset val="129"/>
      </rPr>
      <t>고시기관</t>
    </r>
  </si>
  <si>
    <r>
      <t>3</t>
    </r>
    <r>
      <rPr>
        <b/>
        <sz val="10"/>
        <color theme="3"/>
        <rFont val="맑은 고딕"/>
        <family val="3"/>
        <charset val="129"/>
      </rPr>
      <t>월</t>
    </r>
  </si>
  <si>
    <r>
      <t>6</t>
    </r>
    <r>
      <rPr>
        <b/>
        <sz val="10"/>
        <color theme="3"/>
        <rFont val="맑은 고딕"/>
        <family val="3"/>
        <charset val="129"/>
      </rPr>
      <t>월</t>
    </r>
  </si>
  <si>
    <r>
      <t>9</t>
    </r>
    <r>
      <rPr>
        <b/>
        <sz val="10"/>
        <color theme="3"/>
        <rFont val="맑은 고딕"/>
        <family val="3"/>
        <charset val="129"/>
      </rPr>
      <t>월</t>
    </r>
  </si>
  <si>
    <r>
      <t>1</t>
    </r>
    <r>
      <rPr>
        <b/>
        <sz val="10"/>
        <color theme="3"/>
        <rFont val="맑은 고딕"/>
        <family val="3"/>
        <charset val="129"/>
      </rPr>
      <t>년</t>
    </r>
  </si>
  <si>
    <r>
      <t>1</t>
    </r>
    <r>
      <rPr>
        <b/>
        <sz val="10"/>
        <color theme="3"/>
        <rFont val="맑은 고딕"/>
        <family val="3"/>
        <charset val="129"/>
      </rPr>
      <t>년</t>
    </r>
    <r>
      <rPr>
        <b/>
        <sz val="10"/>
        <color theme="3"/>
        <rFont val="Arial"/>
        <family val="2"/>
      </rPr>
      <t>6</t>
    </r>
    <r>
      <rPr>
        <b/>
        <sz val="10"/>
        <color theme="3"/>
        <rFont val="맑은 고딕"/>
        <family val="3"/>
        <charset val="129"/>
      </rPr>
      <t>월</t>
    </r>
  </si>
  <si>
    <r>
      <t>2</t>
    </r>
    <r>
      <rPr>
        <b/>
        <sz val="10"/>
        <color theme="3"/>
        <rFont val="맑은 고딕"/>
        <family val="3"/>
        <charset val="129"/>
      </rPr>
      <t>년</t>
    </r>
  </si>
  <si>
    <r>
      <t>2</t>
    </r>
    <r>
      <rPr>
        <b/>
        <sz val="10"/>
        <color theme="3"/>
        <rFont val="맑은 고딕"/>
        <family val="3"/>
        <charset val="129"/>
      </rPr>
      <t>년</t>
    </r>
    <r>
      <rPr>
        <b/>
        <sz val="10"/>
        <color theme="3"/>
        <rFont val="Arial"/>
        <family val="2"/>
      </rPr>
      <t>6</t>
    </r>
    <r>
      <rPr>
        <b/>
        <sz val="10"/>
        <color theme="3"/>
        <rFont val="맑은 고딕"/>
        <family val="3"/>
        <charset val="129"/>
      </rPr>
      <t>월</t>
    </r>
  </si>
  <si>
    <r>
      <t>3</t>
    </r>
    <r>
      <rPr>
        <b/>
        <sz val="10"/>
        <color theme="3"/>
        <rFont val="맑은 고딕"/>
        <family val="3"/>
        <charset val="129"/>
      </rPr>
      <t>년</t>
    </r>
  </si>
  <si>
    <r>
      <t>4</t>
    </r>
    <r>
      <rPr>
        <b/>
        <sz val="10"/>
        <color theme="3"/>
        <rFont val="맑은 고딕"/>
        <family val="3"/>
        <charset val="129"/>
      </rPr>
      <t>년</t>
    </r>
  </si>
  <si>
    <r>
      <t>5</t>
    </r>
    <r>
      <rPr>
        <b/>
        <sz val="10"/>
        <color theme="3"/>
        <rFont val="맑은 고딕"/>
        <family val="3"/>
        <charset val="129"/>
      </rPr>
      <t>년</t>
    </r>
  </si>
  <si>
    <r>
      <t>7</t>
    </r>
    <r>
      <rPr>
        <b/>
        <sz val="10"/>
        <color theme="3"/>
        <rFont val="맑은 고딕"/>
        <family val="3"/>
        <charset val="129"/>
      </rPr>
      <t>년</t>
    </r>
  </si>
  <si>
    <r>
      <t>10</t>
    </r>
    <r>
      <rPr>
        <b/>
        <sz val="10"/>
        <color theme="3"/>
        <rFont val="맑은 고딕"/>
        <family val="3"/>
        <charset val="129"/>
      </rPr>
      <t>년</t>
    </r>
  </si>
  <si>
    <r>
      <t>15</t>
    </r>
    <r>
      <rPr>
        <b/>
        <sz val="9"/>
        <color theme="3"/>
        <rFont val="돋움"/>
        <family val="3"/>
        <charset val="129"/>
        <scheme val="minor"/>
      </rPr>
      <t>년</t>
    </r>
    <phoneticPr fontId="30" type="noConversion"/>
  </si>
  <si>
    <r>
      <t>20</t>
    </r>
    <r>
      <rPr>
        <b/>
        <sz val="10"/>
        <color theme="3"/>
        <rFont val="맑은 고딕"/>
        <family val="3"/>
        <charset val="129"/>
      </rPr>
      <t>년</t>
    </r>
  </si>
  <si>
    <r>
      <t>30</t>
    </r>
    <r>
      <rPr>
        <b/>
        <sz val="10"/>
        <color theme="3"/>
        <rFont val="맑은 고딕"/>
        <family val="3"/>
        <charset val="129"/>
      </rPr>
      <t>년</t>
    </r>
  </si>
  <si>
    <r>
      <t>50</t>
    </r>
    <r>
      <rPr>
        <b/>
        <sz val="10"/>
        <color theme="3"/>
        <rFont val="맑은 고딕"/>
        <family val="3"/>
        <charset val="129"/>
      </rPr>
      <t>년</t>
    </r>
  </si>
  <si>
    <r>
      <rPr>
        <sz val="10"/>
        <rFont val="맑은 고딕"/>
        <family val="3"/>
        <charset val="129"/>
      </rPr>
      <t>국채</t>
    </r>
  </si>
  <si>
    <r>
      <rPr>
        <sz val="10"/>
        <rFont val="맑은 고딕"/>
        <family val="3"/>
        <charset val="129"/>
      </rPr>
      <t>국고채권</t>
    </r>
  </si>
  <si>
    <r>
      <rPr>
        <sz val="10"/>
        <rFont val="맑은 고딕"/>
        <family val="3"/>
        <charset val="129"/>
      </rPr>
      <t>양곡</t>
    </r>
    <r>
      <rPr>
        <sz val="10"/>
        <rFont val="Arial"/>
        <family val="2"/>
      </rPr>
      <t>,</t>
    </r>
    <r>
      <rPr>
        <sz val="10"/>
        <rFont val="맑은 고딕"/>
        <family val="3"/>
        <charset val="129"/>
      </rPr>
      <t>외평</t>
    </r>
    <r>
      <rPr>
        <sz val="10"/>
        <rFont val="Arial"/>
        <family val="2"/>
      </rPr>
      <t>,</t>
    </r>
    <r>
      <rPr>
        <sz val="10"/>
        <rFont val="맑은 고딕"/>
        <family val="3"/>
        <charset val="129"/>
      </rPr>
      <t>재정</t>
    </r>
  </si>
  <si>
    <t>KIS채권평가</t>
    <phoneticPr fontId="30" type="noConversion"/>
  </si>
  <si>
    <r>
      <rPr>
        <sz val="10"/>
        <rFont val="맑은 고딕"/>
        <family val="3"/>
        <charset val="129"/>
      </rPr>
      <t>제</t>
    </r>
    <r>
      <rPr>
        <sz val="10"/>
        <rFont val="Arial"/>
        <family val="2"/>
      </rPr>
      <t>2</t>
    </r>
    <r>
      <rPr>
        <sz val="10"/>
        <rFont val="맑은 고딕"/>
        <family val="3"/>
        <charset val="129"/>
      </rPr>
      <t>종국민주택채권</t>
    </r>
  </si>
  <si>
    <t>-</t>
  </si>
  <si>
    <t>KIS채권평가</t>
  </si>
  <si>
    <r>
      <rPr>
        <sz val="10"/>
        <rFont val="맑은 고딕"/>
        <family val="3"/>
        <charset val="129"/>
      </rPr>
      <t>제</t>
    </r>
    <r>
      <rPr>
        <sz val="10"/>
        <rFont val="Arial"/>
        <family val="2"/>
      </rPr>
      <t>1</t>
    </r>
    <r>
      <rPr>
        <sz val="10"/>
        <rFont val="맑은 고딕"/>
        <family val="3"/>
        <charset val="129"/>
      </rPr>
      <t>종국민주택채권</t>
    </r>
  </si>
  <si>
    <r>
      <rPr>
        <sz val="10"/>
        <rFont val="맑은 고딕"/>
        <family val="3"/>
        <charset val="129"/>
      </rPr>
      <t>기타국채</t>
    </r>
  </si>
  <si>
    <r>
      <rPr>
        <sz val="10"/>
        <rFont val="맑은 고딕"/>
        <family val="3"/>
        <charset val="129"/>
      </rPr>
      <t>회사채</t>
    </r>
    <r>
      <rPr>
        <sz val="10"/>
        <rFont val="Arial"/>
        <family val="2"/>
      </rPr>
      <t xml:space="preserve"> I(</t>
    </r>
    <r>
      <rPr>
        <sz val="10"/>
        <rFont val="맑은 고딕"/>
        <family val="3"/>
        <charset val="129"/>
      </rPr>
      <t>공모</t>
    </r>
    <r>
      <rPr>
        <sz val="10"/>
        <rFont val="Arial"/>
        <family val="2"/>
      </rPr>
      <t>)</t>
    </r>
    <phoneticPr fontId="30" type="noConversion"/>
  </si>
  <si>
    <r>
      <rPr>
        <sz val="10"/>
        <rFont val="맑은 고딕"/>
        <family val="3"/>
        <charset val="129"/>
      </rPr>
      <t>무보증</t>
    </r>
  </si>
  <si>
    <t>AAA</t>
  </si>
  <si>
    <t>AA+</t>
  </si>
  <si>
    <t>AA0</t>
  </si>
  <si>
    <t>AA-</t>
  </si>
  <si>
    <t>A+</t>
  </si>
  <si>
    <t>A0</t>
  </si>
  <si>
    <t>A-</t>
  </si>
  <si>
    <t>BBB+</t>
  </si>
  <si>
    <t>BBB0</t>
  </si>
  <si>
    <t>BBB-</t>
    <phoneticPr fontId="30" type="noConversion"/>
  </si>
  <si>
    <t>BB+</t>
    <phoneticPr fontId="30" type="noConversion"/>
  </si>
  <si>
    <t>BB0</t>
    <phoneticPr fontId="30" type="noConversion"/>
  </si>
  <si>
    <t>BB-</t>
    <phoneticPr fontId="30" type="noConversion"/>
  </si>
  <si>
    <t>B+</t>
    <phoneticPr fontId="30" type="noConversion"/>
  </si>
  <si>
    <r>
      <rPr>
        <sz val="10"/>
        <rFont val="돋움"/>
        <family val="3"/>
        <charset val="129"/>
      </rPr>
      <t>▶</t>
    </r>
    <r>
      <rPr>
        <sz val="10"/>
        <rFont val="Arial"/>
        <family val="3"/>
        <charset val="129"/>
      </rPr>
      <t xml:space="preserve"> Wavve</t>
    </r>
    <phoneticPr fontId="30" type="noConversion"/>
  </si>
  <si>
    <t>B0</t>
    <phoneticPr fontId="30" type="noConversion"/>
  </si>
  <si>
    <t>B-</t>
    <phoneticPr fontId="30" type="noConversion"/>
  </si>
  <si>
    <r>
      <rPr>
        <sz val="10"/>
        <rFont val="맑은 고딕"/>
        <family val="3"/>
        <charset val="129"/>
      </rPr>
      <t>회사채</t>
    </r>
    <r>
      <rPr>
        <sz val="10"/>
        <rFont val="Arial"/>
        <family val="2"/>
      </rPr>
      <t xml:space="preserve"> II(</t>
    </r>
    <r>
      <rPr>
        <sz val="10"/>
        <rFont val="맑은 고딕"/>
        <family val="3"/>
        <charset val="129"/>
      </rPr>
      <t>사모</t>
    </r>
    <r>
      <rPr>
        <sz val="10"/>
        <rFont val="Arial"/>
        <family val="2"/>
      </rPr>
      <t>)</t>
    </r>
    <phoneticPr fontId="30" type="noConversion"/>
  </si>
  <si>
    <r>
      <rPr>
        <sz val="10"/>
        <rFont val="맑은 고딕"/>
        <family val="3"/>
        <charset val="129"/>
      </rPr>
      <t>회사채</t>
    </r>
    <r>
      <rPr>
        <sz val="10"/>
        <rFont val="Arial"/>
        <family val="2"/>
      </rPr>
      <t xml:space="preserve"> II(</t>
    </r>
    <r>
      <rPr>
        <sz val="10"/>
        <rFont val="맑은 고딕"/>
        <family val="3"/>
        <charset val="129"/>
      </rPr>
      <t>사모사채</t>
    </r>
    <r>
      <rPr>
        <sz val="10"/>
        <rFont val="Arial"/>
        <family val="2"/>
      </rPr>
      <t>)</t>
    </r>
  </si>
  <si>
    <t>BB0</t>
  </si>
  <si>
    <t>BB-</t>
  </si>
  <si>
    <r>
      <t>Source: KIS</t>
    </r>
    <r>
      <rPr>
        <sz val="8"/>
        <rFont val="맑은 고딕"/>
        <family val="3"/>
        <charset val="129"/>
      </rPr>
      <t>채권평가</t>
    </r>
    <r>
      <rPr>
        <sz val="8"/>
        <rFont val="Arial"/>
        <family val="2"/>
      </rPr>
      <t xml:space="preserve"> (</t>
    </r>
    <r>
      <rPr>
        <sz val="8"/>
        <rFont val="맑은 고딕"/>
        <family val="3"/>
        <charset val="129"/>
      </rPr>
      <t>채권시가평가기준수익률</t>
    </r>
    <r>
      <rPr>
        <sz val="8"/>
        <rFont val="Arial"/>
        <family val="2"/>
      </rPr>
      <t>)</t>
    </r>
    <phoneticPr fontId="30" type="noConversion"/>
  </si>
  <si>
    <t>Historical FS</t>
    <phoneticPr fontId="30" type="noConversion"/>
  </si>
  <si>
    <t>Ⅰ.매출액</t>
  </si>
  <si>
    <t>미디어매출-B2C</t>
  </si>
  <si>
    <t>미디어매출-B2B-일반</t>
    <phoneticPr fontId="30" type="noConversion"/>
  </si>
  <si>
    <t>미디어매출-B2B-SKT(MNO)</t>
  </si>
  <si>
    <t>미디어매출-B2B-SKT(제휴)</t>
    <phoneticPr fontId="30" type="noConversion"/>
  </si>
  <si>
    <t>미디어매출-B2B-옥수수</t>
  </si>
  <si>
    <t>미디어매출-PPV</t>
    <phoneticPr fontId="30" type="noConversion"/>
  </si>
  <si>
    <t>판권매출-국내판매</t>
  </si>
  <si>
    <t>판권매출-해외판매</t>
  </si>
  <si>
    <t>판권매출-해외판매-PCCW</t>
    <phoneticPr fontId="30" type="noConversion"/>
  </si>
  <si>
    <t>광고매출-프리롤</t>
  </si>
  <si>
    <t>광고매출-클립</t>
  </si>
  <si>
    <t>광고매출-미드롤</t>
    <phoneticPr fontId="30" type="noConversion"/>
  </si>
  <si>
    <t>▶ '17~'18: 기타매출</t>
    <phoneticPr fontId="30" type="noConversion"/>
  </si>
  <si>
    <t>제휴매출-서비스제휴</t>
    <phoneticPr fontId="30" type="noConversion"/>
  </si>
  <si>
    <t>제휴매출-홈쇼핑제휴</t>
  </si>
  <si>
    <t>Ⅱ.매출원가</t>
  </si>
  <si>
    <t>방송매출원가</t>
  </si>
  <si>
    <t>광고및기타매출원가</t>
  </si>
  <si>
    <t>영화매출원가</t>
  </si>
  <si>
    <t>Ⅲ.매출총이익(손실)</t>
    <phoneticPr fontId="30" type="noConversion"/>
  </si>
  <si>
    <t>Ⅳ.판매관리비</t>
  </si>
  <si>
    <t>급여</t>
  </si>
  <si>
    <t>장기종업원급여</t>
    <phoneticPr fontId="30" type="noConversion"/>
  </si>
  <si>
    <t>일용직임금</t>
    <phoneticPr fontId="30" type="noConversion"/>
  </si>
  <si>
    <t>감가상각비</t>
    <phoneticPr fontId="30" type="noConversion"/>
  </si>
  <si>
    <t>무형자산상각비</t>
    <phoneticPr fontId="30" type="noConversion"/>
  </si>
  <si>
    <t>지급수수료</t>
  </si>
  <si>
    <t>용역비</t>
    <phoneticPr fontId="30" type="noConversion"/>
  </si>
  <si>
    <t>Ⅴ.영업이익(손실)</t>
    <phoneticPr fontId="30" type="noConversion"/>
  </si>
  <si>
    <t>Ⅵ.영업외수익</t>
  </si>
  <si>
    <t>이자수익</t>
  </si>
  <si>
    <t>투자자산평가이익</t>
    <phoneticPr fontId="30" type="noConversion"/>
  </si>
  <si>
    <t>외환차익</t>
    <phoneticPr fontId="30" type="noConversion"/>
  </si>
  <si>
    <t>외화환산이익</t>
    <phoneticPr fontId="30" type="noConversion"/>
  </si>
  <si>
    <t>대손충당금환입</t>
  </si>
  <si>
    <t>유형자산처분이익</t>
    <phoneticPr fontId="30" type="noConversion"/>
  </si>
  <si>
    <t>무형자산처분이익</t>
    <phoneticPr fontId="30" type="noConversion"/>
  </si>
  <si>
    <t>투자선급금손상차손환입</t>
    <phoneticPr fontId="30" type="noConversion"/>
  </si>
  <si>
    <t>지분법이익</t>
    <phoneticPr fontId="30" type="noConversion"/>
  </si>
  <si>
    <t>잡이익</t>
  </si>
  <si>
    <t>Ⅶ.영업외비용</t>
  </si>
  <si>
    <t>이자비용</t>
  </si>
  <si>
    <t>외환차손</t>
  </si>
  <si>
    <t>외화환산손실</t>
    <phoneticPr fontId="30" type="noConversion"/>
  </si>
  <si>
    <t>전기오류수정손실</t>
    <phoneticPr fontId="30" type="noConversion"/>
  </si>
  <si>
    <t>유형자산처분손실</t>
    <phoneticPr fontId="30" type="noConversion"/>
  </si>
  <si>
    <t>무형자산처분손실</t>
    <phoneticPr fontId="30" type="noConversion"/>
  </si>
  <si>
    <t>유형자산손상차손</t>
    <phoneticPr fontId="30" type="noConversion"/>
  </si>
  <si>
    <t>무형자산손상차손</t>
    <phoneticPr fontId="30" type="noConversion"/>
  </si>
  <si>
    <t>투자선급금손상차손</t>
    <phoneticPr fontId="30" type="noConversion"/>
  </si>
  <si>
    <t>기부금</t>
    <phoneticPr fontId="30" type="noConversion"/>
  </si>
  <si>
    <t>투자자산평가손실</t>
    <phoneticPr fontId="30" type="noConversion"/>
  </si>
  <si>
    <t>지분법손실</t>
    <phoneticPr fontId="30" type="noConversion"/>
  </si>
  <si>
    <t>잡손실</t>
    <phoneticPr fontId="30" type="noConversion"/>
  </si>
  <si>
    <t>Ⅷ.법인세비용차감전순이익(손실)</t>
    <phoneticPr fontId="30" type="noConversion"/>
  </si>
  <si>
    <t>Ⅸ.법인세비용</t>
  </si>
  <si>
    <t>Ⅹ.당기순이익(손실)</t>
    <phoneticPr fontId="30" type="noConversion"/>
  </si>
  <si>
    <t>COGS Detail</t>
  </si>
  <si>
    <t>방송매출원가</t>
    <phoneticPr fontId="30" type="noConversion"/>
  </si>
  <si>
    <t>Ⅰ.인건비</t>
    <phoneticPr fontId="30" type="noConversion"/>
  </si>
  <si>
    <t>퇴직급여</t>
    <phoneticPr fontId="30" type="noConversion"/>
  </si>
  <si>
    <t>Ⅱ.경비</t>
    <phoneticPr fontId="30" type="noConversion"/>
  </si>
  <si>
    <t>Ⅲ.당기방송원가</t>
    <phoneticPr fontId="30" type="noConversion"/>
  </si>
  <si>
    <t>Ⅲ.당기광고원가</t>
    <phoneticPr fontId="30" type="noConversion"/>
  </si>
  <si>
    <t>영화매출원가</t>
    <phoneticPr fontId="30" type="noConversion"/>
  </si>
  <si>
    <t>Ⅲ.당기영화원가</t>
    <phoneticPr fontId="30" type="noConversion"/>
  </si>
  <si>
    <t>Balance Sheet</t>
    <phoneticPr fontId="30" type="noConversion"/>
  </si>
  <si>
    <t>Ⅰ.유동자산</t>
  </si>
  <si>
    <t>(1)당좌자산</t>
  </si>
  <si>
    <t>현금및현금성자산</t>
  </si>
  <si>
    <t>매출채권</t>
    <phoneticPr fontId="30" type="noConversion"/>
  </si>
  <si>
    <t>대손충당금</t>
  </si>
  <si>
    <t>선급금</t>
    <phoneticPr fontId="30" type="noConversion"/>
  </si>
  <si>
    <t>선납세금</t>
    <phoneticPr fontId="30" type="noConversion"/>
  </si>
  <si>
    <t>이연법인세자산</t>
  </si>
  <si>
    <t>(2)재고자산</t>
    <phoneticPr fontId="30" type="noConversion"/>
  </si>
  <si>
    <t>Ⅱ.비유동자산</t>
  </si>
  <si>
    <t>(1)투자자산</t>
  </si>
  <si>
    <t>퇴직연금운용자산</t>
  </si>
  <si>
    <t>퇴직연금운용자산</t>
    <phoneticPr fontId="30" type="noConversion"/>
  </si>
  <si>
    <t>(2)유형자산</t>
  </si>
  <si>
    <t>기계장치</t>
    <phoneticPr fontId="30" type="noConversion"/>
  </si>
  <si>
    <t>손상차손누계액</t>
  </si>
  <si>
    <t>감가상각누계액</t>
  </si>
  <si>
    <t>시설장치</t>
    <phoneticPr fontId="30" type="noConversion"/>
  </si>
  <si>
    <t>임차시설물</t>
    <phoneticPr fontId="30" type="noConversion"/>
  </si>
  <si>
    <t>(3)무형자산</t>
    <phoneticPr fontId="30" type="noConversion"/>
  </si>
  <si>
    <t>회원권</t>
  </si>
  <si>
    <t>(4)기타비유동자산</t>
    <phoneticPr fontId="30" type="noConversion"/>
  </si>
  <si>
    <t>임차보증금</t>
  </si>
  <si>
    <t>장기선급비용</t>
  </si>
  <si>
    <t>자산총계</t>
  </si>
  <si>
    <t>Ⅰ.유동부채</t>
  </si>
  <si>
    <t>미지급법인세</t>
  </si>
  <si>
    <t>이연법인세부채</t>
  </si>
  <si>
    <t>유동성전환사채</t>
  </si>
  <si>
    <t>전환권조정</t>
  </si>
  <si>
    <t>Ⅱ.비유동부채</t>
  </si>
  <si>
    <t>전환사채</t>
  </si>
  <si>
    <t>상환할증금</t>
  </si>
  <si>
    <t>사채할인발행차금</t>
  </si>
  <si>
    <t>장기미지급비용</t>
  </si>
  <si>
    <t>장기미지급금</t>
  </si>
  <si>
    <t>장기미지급금</t>
    <phoneticPr fontId="30" type="noConversion"/>
  </si>
  <si>
    <t>복구충당부채</t>
    <phoneticPr fontId="30" type="noConversion"/>
  </si>
  <si>
    <t>이연법인세부채(비유동)</t>
  </si>
  <si>
    <t>부채총계</t>
  </si>
  <si>
    <t>자본</t>
    <phoneticPr fontId="30" type="noConversion"/>
  </si>
  <si>
    <t>Ⅰ. 자본금</t>
  </si>
  <si>
    <t>보통주자본금</t>
    <phoneticPr fontId="30" type="noConversion"/>
  </si>
  <si>
    <t>우선주자본금</t>
    <phoneticPr fontId="30" type="noConversion"/>
  </si>
  <si>
    <t>Ⅱ. 자본잉여금</t>
  </si>
  <si>
    <t>주식발행초과금</t>
  </si>
  <si>
    <t>전환권대가</t>
  </si>
  <si>
    <t>Ⅲ. 자본조정</t>
  </si>
  <si>
    <t>Ⅳ. 기타포괄손익누계액</t>
  </si>
  <si>
    <t>Ⅴ. 이익잉여금</t>
  </si>
  <si>
    <t>자본총계</t>
    <phoneticPr fontId="30" type="noConversion"/>
  </si>
  <si>
    <t>부채와자본총계</t>
    <phoneticPr fontId="30" type="noConversion"/>
  </si>
  <si>
    <t>Historical Operating Expenses</t>
    <phoneticPr fontId="30" type="noConversion"/>
  </si>
  <si>
    <t>Ⅰ.매출원가</t>
    <phoneticPr fontId="30" type="noConversion"/>
  </si>
  <si>
    <t>Ⅱ.판매관리비</t>
    <phoneticPr fontId="30" type="noConversion"/>
  </si>
  <si>
    <t>급여-임원급여</t>
  </si>
  <si>
    <t>급여-직원급여</t>
  </si>
  <si>
    <t>급여-직원급여(연차수당)</t>
    <phoneticPr fontId="30" type="noConversion"/>
  </si>
  <si>
    <t>급여-직원급여(인센티브)</t>
    <phoneticPr fontId="30" type="noConversion"/>
  </si>
  <si>
    <t>급여-직원급여(초과수당)</t>
    <phoneticPr fontId="30" type="noConversion"/>
  </si>
  <si>
    <t>장기종업원급여-LTI</t>
  </si>
  <si>
    <t>퇴직급여-당기근무원가</t>
  </si>
  <si>
    <t>복리후생비-4대보험</t>
    <phoneticPr fontId="30" type="noConversion"/>
  </si>
  <si>
    <t>복리후생비</t>
    <phoneticPr fontId="30" type="noConversion"/>
  </si>
  <si>
    <t>복리후생비-국민연금</t>
  </si>
  <si>
    <t>복리후생비-건강보험</t>
  </si>
  <si>
    <t>복리후생비-고용보험료</t>
  </si>
  <si>
    <t>복리후생비-산재보험료</t>
  </si>
  <si>
    <t>복리후생비-야근식대</t>
  </si>
  <si>
    <t>복리후생비-휴일근무식대</t>
  </si>
  <si>
    <t>복리후생비-명절선물비</t>
  </si>
  <si>
    <t>복리후생비-음료간식비</t>
  </si>
  <si>
    <t>복리후생비-의료보건비</t>
  </si>
  <si>
    <t>▶ '17~'18: 직원건강검진 반영</t>
    <phoneticPr fontId="30" type="noConversion"/>
  </si>
  <si>
    <t>복리후생비-경조사비/경조화환</t>
  </si>
  <si>
    <t>복리후생비-문화비/자기계발비</t>
  </si>
  <si>
    <t>복리후생비-조직활성화/WS</t>
  </si>
  <si>
    <t>▶ '17~'18: 회의비-전체워크샵 반영</t>
    <phoneticPr fontId="30" type="noConversion"/>
  </si>
  <si>
    <t>복리후생비-복지포인트</t>
  </si>
  <si>
    <t>복리후생비-회식대</t>
  </si>
  <si>
    <t>복리후생비-포상비</t>
    <phoneticPr fontId="30" type="noConversion"/>
  </si>
  <si>
    <t>복리후생비-동호회비</t>
    <phoneticPr fontId="30" type="noConversion"/>
  </si>
  <si>
    <t>복리후생비-휴양시설이용료</t>
    <phoneticPr fontId="30" type="noConversion"/>
  </si>
  <si>
    <t>복리후생비-기타</t>
  </si>
  <si>
    <t>여비교통비-시내교통비</t>
  </si>
  <si>
    <t>여비교통비</t>
    <phoneticPr fontId="30" type="noConversion"/>
  </si>
  <si>
    <t>▶ '17~'18: 업무교통비 반영</t>
    <phoneticPr fontId="30" type="noConversion"/>
  </si>
  <si>
    <t>여비교통비-시외출장비</t>
  </si>
  <si>
    <t>▶ '17~'18: 국내출장비 반영</t>
    <phoneticPr fontId="30" type="noConversion"/>
  </si>
  <si>
    <t>여비교통비-해외출장비</t>
  </si>
  <si>
    <t>여비교통비-야근교통비</t>
  </si>
  <si>
    <t>여비교통비-주차지원비</t>
    <phoneticPr fontId="30" type="noConversion"/>
  </si>
  <si>
    <t>접대비-거래처</t>
  </si>
  <si>
    <t>접대비</t>
    <phoneticPr fontId="30" type="noConversion"/>
  </si>
  <si>
    <t>▶ '17~'18: 기타 반영</t>
    <phoneticPr fontId="30" type="noConversion"/>
  </si>
  <si>
    <t>접대비-경조사</t>
  </si>
  <si>
    <t>접대비-화환대</t>
    <phoneticPr fontId="30" type="noConversion"/>
  </si>
  <si>
    <t>통신비-인터넷/전화료</t>
  </si>
  <si>
    <t>통신비</t>
    <phoneticPr fontId="30" type="noConversion"/>
  </si>
  <si>
    <t>통신비-우편료/퀵이용료</t>
  </si>
  <si>
    <t>통신비-기타</t>
  </si>
  <si>
    <t>세금과공과-조세/공과금</t>
  </si>
  <si>
    <t>세금과공과</t>
    <phoneticPr fontId="30" type="noConversion"/>
  </si>
  <si>
    <t>세금과공과-과태료/가산세</t>
  </si>
  <si>
    <t>감가상각비-시설장치</t>
  </si>
  <si>
    <t>감가상각비-임차시설물</t>
  </si>
  <si>
    <t>감가상각비-비품</t>
  </si>
  <si>
    <t>감가상각비-임차시설개량자산</t>
    <phoneticPr fontId="30" type="noConversion"/>
  </si>
  <si>
    <t>감가상각비-기계장치</t>
  </si>
  <si>
    <t>감가상각비-판권</t>
  </si>
  <si>
    <t>감가상각비-상표권</t>
  </si>
  <si>
    <t>상표권</t>
    <phoneticPr fontId="30" type="noConversion"/>
  </si>
  <si>
    <t>감가상각비-소프트웨어</t>
  </si>
  <si>
    <t>감가상각비-영업권</t>
  </si>
  <si>
    <t>영업권</t>
    <phoneticPr fontId="30" type="noConversion"/>
  </si>
  <si>
    <t>감가상각비-판권(오리지널)</t>
    <phoneticPr fontId="30" type="noConversion"/>
  </si>
  <si>
    <t>임차료-사무실</t>
  </si>
  <si>
    <t>임차료</t>
    <phoneticPr fontId="30" type="noConversion"/>
  </si>
  <si>
    <t>임차료-관리비</t>
  </si>
  <si>
    <t>임차료-사무집기렌탈</t>
  </si>
  <si>
    <t>▶ '17~'18: 지급수수료-복합기 + 지급수수료-정수기및냉장고유지비 반영</t>
    <phoneticPr fontId="30" type="noConversion"/>
  </si>
  <si>
    <t>수선유지비-사무집기</t>
    <phoneticPr fontId="30" type="noConversion"/>
  </si>
  <si>
    <t>수선유지비-기타</t>
    <phoneticPr fontId="30" type="noConversion"/>
  </si>
  <si>
    <t>보험료-단체상해보험료</t>
  </si>
  <si>
    <t>보험료</t>
    <phoneticPr fontId="30" type="noConversion"/>
  </si>
  <si>
    <t>보험료-배상책임보험료</t>
  </si>
  <si>
    <t>소모품비-사무용품</t>
  </si>
  <si>
    <t>소모품비</t>
    <phoneticPr fontId="30" type="noConversion"/>
  </si>
  <si>
    <t>소모품비-전산소모품</t>
  </si>
  <si>
    <t>소모품비-일반소모품</t>
  </si>
  <si>
    <t>지급수수료-유지보수료</t>
  </si>
  <si>
    <t>▶ '17~'18: ERP 유지보수 반영</t>
    <phoneticPr fontId="30" type="noConversion"/>
  </si>
  <si>
    <t>지급수수료-회계/세무/법무/HR</t>
  </si>
  <si>
    <t>▶ '17~'18: 변호사/공증/등기/법무사수수료 + 회계감사/세무조정/노무고문 반영</t>
    <phoneticPr fontId="30" type="noConversion"/>
  </si>
  <si>
    <t>지급수수료-채용대행</t>
  </si>
  <si>
    <t>지급수수료-본인인증</t>
  </si>
  <si>
    <t>지급수수료-저작권료</t>
  </si>
  <si>
    <t>저작권료</t>
    <phoneticPr fontId="142" type="noConversion"/>
  </si>
  <si>
    <t>지급수수료-금융기관수수료</t>
  </si>
  <si>
    <t>지급수수료-라이선스/SW사용료</t>
  </si>
  <si>
    <t>지급수수료-기타</t>
  </si>
  <si>
    <t>광고선전비-매체(TV/신문/라디오/온라인)광고</t>
  </si>
  <si>
    <t>광고선전비</t>
    <phoneticPr fontId="30" type="noConversion"/>
  </si>
  <si>
    <t>▶ '17~'18: 온라인광고 반영</t>
    <phoneticPr fontId="30" type="noConversion"/>
  </si>
  <si>
    <t>광고선전비-홍보/마케팅</t>
  </si>
  <si>
    <t>▶ '17~'18: 바이럴마케팅및프로모션 + 홍보 + 마케팅 + 공제 반영</t>
    <phoneticPr fontId="30" type="noConversion"/>
  </si>
  <si>
    <t>광고선전비-판촉비</t>
  </si>
  <si>
    <t>광고선전비-행사비</t>
  </si>
  <si>
    <t>광고선전비-기타</t>
    <phoneticPr fontId="30" type="noConversion"/>
  </si>
  <si>
    <t>▶ '17~'18: 쿠폰인쇄비 반영</t>
    <phoneticPr fontId="30" type="noConversion"/>
  </si>
  <si>
    <t>판매수수료-광고대행수수료</t>
    <phoneticPr fontId="30" type="noConversion"/>
  </si>
  <si>
    <t>▶ '20: 별도 구분 반영</t>
    <phoneticPr fontId="30" type="noConversion"/>
  </si>
  <si>
    <t>판매수수료-영업대행수수료(B2B)</t>
    <phoneticPr fontId="30" type="noConversion"/>
  </si>
  <si>
    <t>판매수수료-영업대행수수료(판권)</t>
    <phoneticPr fontId="30" type="noConversion"/>
  </si>
  <si>
    <t>판매수수료-기타</t>
  </si>
  <si>
    <t>대손상각비</t>
    <phoneticPr fontId="30" type="noConversion"/>
  </si>
  <si>
    <t>회의비-업무추진비</t>
  </si>
  <si>
    <t>회의비</t>
    <phoneticPr fontId="30" type="noConversion"/>
  </si>
  <si>
    <t>▶ '17~'18: 부장/임원업무추진비 + 사내교류비 + 경영기획부진행비 반영</t>
    <phoneticPr fontId="30" type="noConversion"/>
  </si>
  <si>
    <t>회의비-부서운영비</t>
  </si>
  <si>
    <t>회의비-사업진행비</t>
  </si>
  <si>
    <t>회의비-경영자/전사회의비</t>
  </si>
  <si>
    <t>▶ '17~'18: 주주사간담회 반영</t>
    <phoneticPr fontId="30" type="noConversion"/>
  </si>
  <si>
    <t>용역비-고객센터운영</t>
  </si>
  <si>
    <t>용역비-외주개발비</t>
  </si>
  <si>
    <t>용역비-파견인력수수료</t>
  </si>
  <si>
    <t>용역비-도급수수료</t>
  </si>
  <si>
    <t>용역비-기획개발관리</t>
    <phoneticPr fontId="30" type="noConversion"/>
  </si>
  <si>
    <t>용역비-기타</t>
  </si>
  <si>
    <t>차량유지비-렌트료</t>
  </si>
  <si>
    <t>차량유지비</t>
    <phoneticPr fontId="30" type="noConversion"/>
  </si>
  <si>
    <t>차량유지비-차량보험료</t>
  </si>
  <si>
    <t>차량유지비-유류대</t>
  </si>
  <si>
    <t>차량유지비-기타</t>
    <phoneticPr fontId="30" type="noConversion"/>
  </si>
  <si>
    <t>교육훈련비-사내교육</t>
  </si>
  <si>
    <t>교육훈련비</t>
    <phoneticPr fontId="30" type="noConversion"/>
  </si>
  <si>
    <t>교육훈련비-사외교육</t>
  </si>
  <si>
    <t>▶ '17~'18: 인력개발비 반영</t>
    <phoneticPr fontId="30" type="noConversion"/>
  </si>
  <si>
    <t>도서인쇄비-도서/간행물</t>
  </si>
  <si>
    <t>도서인쇄비</t>
    <phoneticPr fontId="30" type="noConversion"/>
  </si>
  <si>
    <t>도서인쇄비-기타</t>
  </si>
  <si>
    <t>▶ '17~'18: 명함인쇄비 포함</t>
    <phoneticPr fontId="30" type="noConversion"/>
  </si>
  <si>
    <t>CP정산료-지상파방송CP정산료</t>
  </si>
  <si>
    <t>CP정산료-비지상파방송CP정산료</t>
  </si>
  <si>
    <t>CP정산료-해외CP정산료(상각)</t>
    <phoneticPr fontId="30" type="noConversion"/>
  </si>
  <si>
    <t>CP정산료-소재비용</t>
  </si>
  <si>
    <t>CP정산료-중계권료</t>
  </si>
  <si>
    <t>CP정산료-콘텐츠대가(PCCW)</t>
  </si>
  <si>
    <t>CP정산료-광고CP정산료</t>
    <phoneticPr fontId="30" type="noConversion"/>
  </si>
  <si>
    <t>CP정산료-해외CP정산료</t>
    <phoneticPr fontId="30" type="noConversion"/>
  </si>
  <si>
    <t>CP정산료-기타</t>
    <phoneticPr fontId="30" type="noConversion"/>
  </si>
  <si>
    <t>네트워크비용-클라우드서버이용료</t>
  </si>
  <si>
    <t>네트워크비용-데이터사용료(CDN)</t>
  </si>
  <si>
    <t>PG수수료-안드로이드</t>
  </si>
  <si>
    <t>PG수수료-IOS</t>
  </si>
  <si>
    <t>Ⅲ.영업비용</t>
    <phoneticPr fontId="30" type="noConversion"/>
  </si>
  <si>
    <t>Ⅰ. 인건비</t>
    <phoneticPr fontId="30" type="noConversion"/>
  </si>
  <si>
    <t>직원급여-방송부문직원급여</t>
  </si>
  <si>
    <t>직원급여</t>
    <phoneticPr fontId="30" type="noConversion"/>
  </si>
  <si>
    <t>잡급-방송단기계약직급여</t>
  </si>
  <si>
    <t>퇴직급여-직원퇴직금</t>
  </si>
  <si>
    <t>Ⅱ. 경비</t>
    <phoneticPr fontId="30" type="noConversion"/>
  </si>
  <si>
    <t>복리후생비-4대보험</t>
  </si>
  <si>
    <t>복리후생비-부식비</t>
  </si>
  <si>
    <t>복리후생비-직원건강검진</t>
  </si>
  <si>
    <t>복리후생비-직원경조사비</t>
  </si>
  <si>
    <t>복리후생비-전체회식비</t>
  </si>
  <si>
    <t>복리후생비-문화활동및자기계발비</t>
  </si>
  <si>
    <t>여비교통비-국내출장비</t>
  </si>
  <si>
    <t>여비교통비-주차지원비</t>
  </si>
  <si>
    <t>여비교통비-업무교통비</t>
  </si>
  <si>
    <t>여비교통비-야근시교통비</t>
  </si>
  <si>
    <t>접대비-경조사비</t>
  </si>
  <si>
    <t>접대비-화환</t>
  </si>
  <si>
    <t>접대비-기타</t>
  </si>
  <si>
    <t>통신비-전화요금및인터넷요금</t>
  </si>
  <si>
    <t>통신비-테스트용단말기사용요금</t>
  </si>
  <si>
    <t>통신비-등기료및우편요금</t>
  </si>
  <si>
    <t>지급임차료-사무실임차료</t>
  </si>
  <si>
    <t>보험료-직원단체상해보험</t>
  </si>
  <si>
    <t>교육훈련비-인력개발비</t>
  </si>
  <si>
    <t>도서인쇄비-도서비</t>
  </si>
  <si>
    <t>도서인쇄비-명함인쇄비</t>
  </si>
  <si>
    <t>도서인쇄비-기타인쇄비</t>
  </si>
  <si>
    <t>회의비-전체워크샵</t>
  </si>
  <si>
    <t>회의비-매체사업부진행비</t>
  </si>
  <si>
    <t>회의비-사내교류비</t>
  </si>
  <si>
    <t>회의비-영화사업진행비</t>
  </si>
  <si>
    <t>회의비-개발기획운영부사업진행비</t>
  </si>
  <si>
    <t>회의비-시스템정기PM</t>
  </si>
  <si>
    <t>회의비-경영지원부진행비</t>
  </si>
  <si>
    <t>회의비-플랫폼사업본부운영비</t>
  </si>
  <si>
    <t>회의비-플랫폼운영실운영비</t>
  </si>
  <si>
    <t>회의비-팀장업무추진비</t>
  </si>
  <si>
    <t>회의비-부장업무추진비</t>
  </si>
  <si>
    <t>회의비-본부장업무추진비</t>
  </si>
  <si>
    <t>회의비-사업기획그룹진행비</t>
  </si>
  <si>
    <t>회의비-사업본부운영비</t>
  </si>
  <si>
    <t>회의비-기술본부운영비</t>
  </si>
  <si>
    <t>회의비-마케팅기획그룹운영비</t>
  </si>
  <si>
    <t>회의비-그룹장업무추진비</t>
  </si>
  <si>
    <t>회의비-콜센터TF</t>
  </si>
  <si>
    <t>회의비-AWS상황실진행비</t>
  </si>
  <si>
    <t>회의비-마케팅제휴진행비</t>
  </si>
  <si>
    <t>회의비-홍보마케팅진행비</t>
  </si>
  <si>
    <t>회의비-POOQ3.0TF</t>
  </si>
  <si>
    <t>회의비-UHDTF</t>
  </si>
  <si>
    <t>회의비-파트장업무추진비</t>
  </si>
  <si>
    <t>회의비-외주인력관리비</t>
  </si>
  <si>
    <t>회의비-주주사간담회</t>
  </si>
  <si>
    <t>회의비-마케팅전략그룹진행비</t>
  </si>
  <si>
    <t>회의비-클로버필드사업진행비</t>
  </si>
  <si>
    <t>회의비-서비스본부운영비</t>
  </si>
  <si>
    <t>회의비-마케팅전략그룹운영비</t>
  </si>
  <si>
    <t>회의비-서비스본부사업진행비</t>
  </si>
  <si>
    <t>소모품비-소모품비</t>
  </si>
  <si>
    <t>지급수수료-정수기및냉장고유지비</t>
  </si>
  <si>
    <t>지급수수료-구글메일계정</t>
  </si>
  <si>
    <t>지급수수료-기타해외서비스</t>
  </si>
  <si>
    <t>지급수수료-변호사/공증/등기/법무사수수료</t>
  </si>
  <si>
    <t>지급수수료-EDM유지보수</t>
  </si>
  <si>
    <t>지급수수료-ERP유지보수</t>
  </si>
  <si>
    <t>지급수수료-그룹웨어유지보수</t>
  </si>
  <si>
    <t>지급수수료-기타수수료</t>
  </si>
  <si>
    <t>지급수수료-코로케이션비용(IDC)</t>
  </si>
  <si>
    <t>지급수수료-더존서버IDC</t>
  </si>
  <si>
    <t>지급수수료-헤드헌팅수수료</t>
  </si>
  <si>
    <t>지급수수료-라이센스</t>
  </si>
  <si>
    <t>지급수수료-판매장려금</t>
  </si>
  <si>
    <t>지급수수료-데이터사용료</t>
  </si>
  <si>
    <t>빌링시스템이용료</t>
  </si>
  <si>
    <t>본인인증수수료</t>
  </si>
  <si>
    <t>PG수수료-KG모빌리언스</t>
  </si>
  <si>
    <t>Android</t>
    <phoneticPr fontId="30" type="noConversion"/>
  </si>
  <si>
    <t>PG수수료-SK플래닛</t>
  </si>
  <si>
    <t>PG수수료-APPLE</t>
  </si>
  <si>
    <t>IOS</t>
    <phoneticPr fontId="30" type="noConversion"/>
  </si>
  <si>
    <t>PG수수료-페이레터</t>
  </si>
  <si>
    <t>PG수수료-페이나우</t>
  </si>
  <si>
    <t>PG수수료-카카오페이</t>
  </si>
  <si>
    <t>PG수수료-네이버페이</t>
  </si>
  <si>
    <t>PG수수료-옥수수</t>
  </si>
  <si>
    <t>고객센터운영대행수수료</t>
  </si>
  <si>
    <t>고객센터운영</t>
    <phoneticPr fontId="30" type="noConversion"/>
  </si>
  <si>
    <t>고객센터ADT보안시스템</t>
  </si>
  <si>
    <t>회선이용료-방송네트워크이용료</t>
  </si>
  <si>
    <t>시스템유지보수비-삼성스마트TV</t>
  </si>
  <si>
    <t>시스템유지보수비-LG스마트TV</t>
  </si>
  <si>
    <t>외주용역비-디자인/퍼블링싱</t>
  </si>
  <si>
    <t>외주개발비</t>
    <phoneticPr fontId="30" type="noConversion"/>
  </si>
  <si>
    <t>외주용역비-모니터링외주비</t>
  </si>
  <si>
    <t>외주용역비-기타용역</t>
  </si>
  <si>
    <t>외주용역비-SKTPCA</t>
  </si>
  <si>
    <t>콘텐츠이용료(CP)-지상파</t>
  </si>
  <si>
    <t>콘텐츠이용료(CP)-비지상파</t>
  </si>
  <si>
    <t>콘텐츠이용료(CP)-기타</t>
  </si>
  <si>
    <t>콘텐츠이용료(CP)-해외SVOD</t>
  </si>
  <si>
    <t>파견인력인건비-방송인건비</t>
  </si>
  <si>
    <t>파견인력수수료</t>
    <phoneticPr fontId="30" type="noConversion"/>
  </si>
  <si>
    <t>무형자산감가상각비-소프트웨어</t>
  </si>
  <si>
    <t>무형자산감가상각비-상표권</t>
  </si>
  <si>
    <t>무형자산감가상각비-기타무형자산</t>
  </si>
  <si>
    <t>기타무형자산</t>
    <phoneticPr fontId="30" type="noConversion"/>
  </si>
  <si>
    <t>무형자산감가상각비-영업권</t>
  </si>
  <si>
    <t>무형자산감가상각비-판권</t>
  </si>
  <si>
    <t>클라우드서버이용료</t>
  </si>
  <si>
    <t>방송소재비용</t>
  </si>
  <si>
    <t>저작권료-방송</t>
  </si>
  <si>
    <t>중계권료</t>
  </si>
  <si>
    <t>Ⅲ. 당기방송원가</t>
    <phoneticPr fontId="30" type="noConversion"/>
  </si>
  <si>
    <t>대행수수료</t>
    <phoneticPr fontId="30" type="noConversion"/>
  </si>
  <si>
    <t>Ⅲ. 당기광고원가</t>
    <phoneticPr fontId="30" type="noConversion"/>
  </si>
  <si>
    <t>직원급여-영화부문직원급여</t>
    <phoneticPr fontId="30" type="noConversion"/>
  </si>
  <si>
    <t>잡급-영화단기계약직급여</t>
  </si>
  <si>
    <t>복리후생비-직원 건강 검진</t>
  </si>
  <si>
    <t>복리후생비-명절 선물비</t>
  </si>
  <si>
    <t>여비교통비-국내 출장비</t>
  </si>
  <si>
    <t>여비교통비-해외 출장비</t>
  </si>
  <si>
    <t>여비교통비-주차 지원비</t>
  </si>
  <si>
    <t>여비교통비-업무 교통비</t>
  </si>
  <si>
    <t>통신비-등기료 및 우편요금</t>
  </si>
  <si>
    <t>회의비-영화사업 진행비</t>
  </si>
  <si>
    <t>회의비-팀장 업무추진비</t>
  </si>
  <si>
    <t>회의비-부장 업무추진비</t>
  </si>
  <si>
    <t>회의비-사업기획그룹 진행비</t>
  </si>
  <si>
    <t>회선이용료-영화네트워크이용료</t>
  </si>
  <si>
    <t>영화판권료-국내판권료</t>
  </si>
  <si>
    <t>영화판권료-해외판권료</t>
  </si>
  <si>
    <t>영화MG료-해외영화MG료</t>
  </si>
  <si>
    <t>영화소재비-영화소재비</t>
  </si>
  <si>
    <t>Ⅲ. 당기영화원가</t>
    <phoneticPr fontId="30" type="noConversion"/>
  </si>
  <si>
    <t>Historical Contents</t>
    <phoneticPr fontId="30" type="noConversion"/>
  </si>
  <si>
    <t>회수율</t>
    <phoneticPr fontId="30" type="noConversion"/>
  </si>
  <si>
    <t>■ Recoup Cycle</t>
    <phoneticPr fontId="30" type="noConversion"/>
  </si>
  <si>
    <t>▶ 2년 이후 기간 포함 여부 확인</t>
    <phoneticPr fontId="30" type="noConversion"/>
  </si>
  <si>
    <t>□ 드라마</t>
    <phoneticPr fontId="30" type="noConversion"/>
  </si>
  <si>
    <t>Target (1분위 내 평균)</t>
    <phoneticPr fontId="30" type="noConversion"/>
  </si>
  <si>
    <t>□ 예능</t>
    <phoneticPr fontId="30" type="noConversion"/>
  </si>
  <si>
    <t>국내판매</t>
    <phoneticPr fontId="30" type="noConversion"/>
  </si>
  <si>
    <t>해외판매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</si>
</sst>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176" formatCode="_(&quot;$&quot;* #,##0_);_(&quot;$&quot;* \(#,##0\);_(&quot;$&quot;* &quot;-&quot;_);_(@_)"/>
    <numFmt numFmtId="177" formatCode="_(* #,##0_);_(* \(#,##0\);_(* &quot;-&quot;_);_(@_)"/>
    <numFmt numFmtId="178" formatCode="_(* #,##0.00_);_(* \(#,##0.00\);_(* &quot;-&quot;??_);_(@_)"/>
    <numFmt numFmtId="179" formatCode="_(* #,##0_);_(* \(#,##0\);_(* &quot;-&quot;_);@_)"/>
    <numFmt numFmtId="180" formatCode="0.0%_);\(0.0%\)"/>
    <numFmt numFmtId="181" formatCode="#,##0_);\(#,##0\);\-_)"/>
    <numFmt numFmtId="182" formatCode="&quot;FY&quot;\ 0"/>
    <numFmt numFmtId="183" formatCode="#,##0.0_);\(#,##0.0\);\-_)"/>
    <numFmt numFmtId="184" formatCode="#,##0.00_);\(#,##0.00\);\-_)"/>
    <numFmt numFmtId="185" formatCode="0.0%_);\(0.0%\);\-_)"/>
    <numFmt numFmtId="186" formatCode="0.00%_);\(0.00%\)"/>
    <numFmt numFmtId="187" formatCode="#,##0_);\(#,##0\);\-"/>
    <numFmt numFmtId="188" formatCode="[$-409]mmm&quot;-&quot;yy;@"/>
    <numFmt numFmtId="189" formatCode="0.0%"/>
    <numFmt numFmtId="190" formatCode="_-* #,##0.00_-;\-* #,##0.00_-;_-* &quot;-&quot;_-;_-@_-"/>
    <numFmt numFmtId="191" formatCode="0.0000%"/>
    <numFmt numFmtId="192" formatCode="_(* #,##0_);_(* \(#,##0\);_(* &quot;-&quot;_);_(@_)_-"/>
    <numFmt numFmtId="193" formatCode="_(* #,##0.00_);_(* \(#,##0.00\);_(* &quot;-&quot;_);@_)"/>
    <numFmt numFmtId="194" formatCode="0%_);\(0%\)"/>
    <numFmt numFmtId="195" formatCode="yyyy\/mm"/>
    <numFmt numFmtId="196" formatCode="&quot;Case&quot;\ 0"/>
    <numFmt numFmtId="197" formatCode="&quot;Month&quot;\ 0"/>
    <numFmt numFmtId="198" formatCode="#,##0.000_);\(#,##0.000\);\-_)"/>
    <numFmt numFmtId="199" formatCode="0\ &quot;개월&quot;"/>
    <numFmt numFmtId="200" formatCode="0\ &quot;yr&quot;_)"/>
    <numFmt numFmtId="201" formatCode="&quot;Q&quot;\ 0"/>
    <numFmt numFmtId="202" formatCode="0.000%"/>
    <numFmt numFmtId="203" formatCode="_(* #,##0.0_);_(* \(#,##0.0\);_(* &quot;-&quot;_);@_)"/>
    <numFmt numFmtId="204" formatCode="&quot;x&quot;\ #,##0.00_);\(&quot;x&quot;\ #,##0.00\);\-_)"/>
  </numFmts>
  <fonts count="156" x14ac:knownFonts="1">
    <font>
      <sz val="9"/>
      <color theme="1"/>
      <name val="Arial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rgb="FF9C0006"/>
      <name val="Arial"/>
      <family val="2"/>
    </font>
    <font>
      <b/>
      <sz val="9"/>
      <color rgb="FFFA7D00"/>
      <name val="Arial"/>
      <family val="2"/>
    </font>
    <font>
      <b/>
      <sz val="9"/>
      <color theme="0"/>
      <name val="Arial"/>
      <family val="2"/>
      <scheme val="minor"/>
    </font>
    <font>
      <sz val="9"/>
      <color theme="1"/>
      <name val="Arial"/>
      <family val="2"/>
      <scheme val="minor"/>
    </font>
    <font>
      <i/>
      <sz val="9"/>
      <color rgb="FF7F7F7F"/>
      <name val="Arial"/>
      <family val="2"/>
      <scheme val="minor"/>
    </font>
    <font>
      <sz val="9"/>
      <color rgb="FF006100"/>
      <name val="Arial"/>
      <family val="2"/>
    </font>
    <font>
      <b/>
      <sz val="9"/>
      <color theme="3"/>
      <name val="Arial"/>
      <family val="2"/>
    </font>
    <font>
      <b/>
      <sz val="9"/>
      <color theme="3"/>
      <name val="Georgia"/>
      <family val="2"/>
      <scheme val="major"/>
    </font>
    <font>
      <sz val="9"/>
      <color theme="3"/>
      <name val="Georgia"/>
      <family val="2"/>
      <scheme val="major"/>
    </font>
    <font>
      <sz val="9"/>
      <color rgb="FF3F3F76"/>
      <name val="Arial"/>
      <family val="2"/>
      <scheme val="minor"/>
    </font>
    <font>
      <sz val="9"/>
      <color rgb="FFFA7D00"/>
      <name val="Arial"/>
      <family val="2"/>
      <scheme val="minor"/>
    </font>
    <font>
      <sz val="9"/>
      <color rgb="FF9C6500"/>
      <name val="Arial"/>
      <family val="2"/>
    </font>
    <font>
      <b/>
      <sz val="9"/>
      <color rgb="FF3F3F3F"/>
      <name val="Arial"/>
      <family val="2"/>
      <scheme val="minor"/>
    </font>
    <font>
      <b/>
      <sz val="9"/>
      <color theme="1"/>
      <name val="Georgia"/>
      <family val="2"/>
      <scheme val="major"/>
    </font>
    <font>
      <b/>
      <sz val="11"/>
      <color theme="3"/>
      <name val="Georgia"/>
      <family val="2"/>
      <scheme val="major"/>
    </font>
    <font>
      <b/>
      <sz val="9"/>
      <color theme="3"/>
      <name val="Arial"/>
      <family val="2"/>
      <scheme val="minor"/>
    </font>
    <font>
      <sz val="8"/>
      <color theme="1"/>
      <name val="Arial"/>
      <family val="2"/>
      <scheme val="minor"/>
    </font>
    <font>
      <b/>
      <sz val="9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u/>
      <sz val="10"/>
      <name val="Arial"/>
      <family val="2"/>
    </font>
    <font>
      <u val="singleAccounting"/>
      <sz val="10"/>
      <color indexed="8"/>
      <name val="Arial"/>
      <family val="2"/>
    </font>
    <font>
      <sz val="8"/>
      <name val="돋움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theme="0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sz val="7"/>
      <color theme="0"/>
      <name val="맑은 고딕"/>
      <family val="3"/>
      <charset val="129"/>
    </font>
    <font>
      <b/>
      <sz val="11"/>
      <color theme="3"/>
      <name val="맑은 고딕"/>
      <family val="3"/>
      <charset val="129"/>
    </font>
    <font>
      <b/>
      <sz val="9"/>
      <color theme="3"/>
      <name val="맑은 고딕"/>
      <family val="3"/>
      <charset val="129"/>
    </font>
    <font>
      <sz val="9"/>
      <color theme="1" tint="0.34998626667073579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b/>
      <u/>
      <sz val="9"/>
      <color theme="1"/>
      <name val="맑은 고딕"/>
      <family val="3"/>
      <charset val="129"/>
    </font>
    <font>
      <i/>
      <sz val="9"/>
      <color theme="0" tint="-0.499984740745262"/>
      <name val="맑은 고딕"/>
      <family val="3"/>
      <charset val="129"/>
    </font>
    <font>
      <sz val="9"/>
      <color theme="0" tint="-0.14999847407452621"/>
      <name val="맑은 고딕"/>
      <family val="3"/>
      <charset val="129"/>
    </font>
    <font>
      <u val="singleAccounting"/>
      <sz val="9"/>
      <color theme="1"/>
      <name val="맑은 고딕"/>
      <family val="3"/>
      <charset val="129"/>
    </font>
    <font>
      <sz val="9"/>
      <color theme="0" tint="-0.249977111117893"/>
      <name val="맑은 고딕"/>
      <family val="3"/>
      <charset val="129"/>
    </font>
    <font>
      <b/>
      <sz val="11"/>
      <color theme="3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b/>
      <sz val="9"/>
      <color theme="1"/>
      <name val="Arial"/>
      <family val="2"/>
    </font>
    <font>
      <sz val="9"/>
      <color theme="0" tint="-0.249977111117893"/>
      <name val="Arial"/>
      <family val="2"/>
    </font>
    <font>
      <u/>
      <sz val="9"/>
      <color theme="10"/>
      <name val="Arial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9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9"/>
      <color theme="3"/>
      <name val="Arial"/>
      <family val="2"/>
    </font>
    <font>
      <sz val="11"/>
      <color rgb="FF000000"/>
      <name val="맑은 고딕"/>
      <family val="3"/>
      <charset val="129"/>
      <scheme val="minor"/>
    </font>
    <font>
      <sz val="9"/>
      <color rgb="FF000000"/>
      <name val="Arial"/>
      <family val="2"/>
    </font>
    <font>
      <sz val="9"/>
      <color rgb="FF821A1A"/>
      <name val="Arial"/>
      <family val="2"/>
    </font>
    <font>
      <b/>
      <vertAlign val="superscript"/>
      <sz val="9"/>
      <color theme="3"/>
      <name val="Arial"/>
      <family val="2"/>
    </font>
    <font>
      <sz val="8"/>
      <name val="Arial"/>
      <family val="3"/>
      <charset val="129"/>
      <scheme val="minor"/>
    </font>
    <font>
      <b/>
      <sz val="9"/>
      <color rgb="FF821A1A"/>
      <name val="맑은 고딕"/>
      <family val="2"/>
      <scheme val="minor"/>
    </font>
    <font>
      <b/>
      <sz val="9"/>
      <color rgb="FF821A1A"/>
      <name val="Arial"/>
      <family val="2"/>
    </font>
    <font>
      <b/>
      <sz val="9"/>
      <color rgb="FF000000"/>
      <name val="Arial"/>
      <family val="2"/>
    </font>
    <font>
      <sz val="9"/>
      <color rgb="FF000000"/>
      <name val="맑은 고딕"/>
      <family val="3"/>
      <charset val="129"/>
    </font>
    <font>
      <b/>
      <i/>
      <u val="singleAccounting"/>
      <sz val="9"/>
      <color theme="1"/>
      <name val="Arial"/>
      <family val="2"/>
    </font>
    <font>
      <sz val="9"/>
      <color theme="1" tint="0.499984740745262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theme="1" tint="0.499984740745262"/>
      <name val="맑은 고딕"/>
      <family val="3"/>
      <charset val="129"/>
    </font>
    <font>
      <b/>
      <sz val="36"/>
      <color theme="1"/>
      <name val="맑은 고딕"/>
      <family val="3"/>
      <charset val="129"/>
    </font>
    <font>
      <b/>
      <u val="singleAccounting"/>
      <sz val="24"/>
      <color theme="1" tint="0.34998626667073579"/>
      <name val="맑은 고딕"/>
      <family val="3"/>
      <charset val="129"/>
    </font>
    <font>
      <b/>
      <sz val="9"/>
      <color theme="0" tint="-0.249977111117893"/>
      <name val="맑은 고딕"/>
      <family val="3"/>
      <charset val="129"/>
    </font>
    <font>
      <sz val="9"/>
      <color theme="1"/>
      <name val="Arial"/>
      <family val="2"/>
      <charset val="129"/>
    </font>
    <font>
      <sz val="10"/>
      <color theme="1"/>
      <name val="맑은 고딕"/>
      <family val="3"/>
      <charset val="129"/>
    </font>
    <font>
      <sz val="9"/>
      <color theme="0" tint="-0.34998626667073579"/>
      <name val="맑은 고딕"/>
      <family val="3"/>
      <charset val="129"/>
    </font>
    <font>
      <b/>
      <u val="singleAccounting"/>
      <sz val="9"/>
      <color theme="1"/>
      <name val="맑은 고딕"/>
      <family val="3"/>
      <charset val="129"/>
    </font>
    <font>
      <sz val="9"/>
      <color theme="1"/>
      <name val="돋움"/>
      <family val="3"/>
      <charset val="129"/>
      <scheme val="minor"/>
    </font>
    <font>
      <sz val="9"/>
      <color theme="1"/>
      <name val="Arial"/>
      <family val="3"/>
      <charset val="129"/>
      <scheme val="minor"/>
    </font>
    <font>
      <b/>
      <sz val="10"/>
      <color rgb="FF000000"/>
      <name val="Trebuchet MS"/>
      <family val="2"/>
    </font>
    <font>
      <sz val="10"/>
      <color rgb="FF000000"/>
      <name val="Trebuchet MS"/>
      <family val="2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i/>
      <sz val="10"/>
      <color theme="0" tint="-0.499984740745262"/>
      <name val="Trebuchet MS"/>
      <family val="2"/>
    </font>
    <font>
      <b/>
      <sz val="10"/>
      <color theme="1" tint="0.499984740745262"/>
      <name val="Trebuchet MS"/>
      <family val="2"/>
    </font>
    <font>
      <sz val="10"/>
      <color theme="1" tint="0.499984740745262"/>
      <name val="Trebuchet MS"/>
      <family val="2"/>
    </font>
    <font>
      <b/>
      <sz val="10"/>
      <color rgb="FFFFFFFF"/>
      <name val="Trebuchet MS"/>
      <family val="2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</font>
    <font>
      <sz val="11"/>
      <color theme="1"/>
      <name val="Arial"/>
      <family val="2"/>
    </font>
    <font>
      <b/>
      <i/>
      <sz val="9"/>
      <color rgb="FFFF0000"/>
      <name val="맑은 고딕"/>
      <family val="3"/>
      <charset val="129"/>
    </font>
    <font>
      <b/>
      <sz val="9"/>
      <color rgb="FF821A1A"/>
      <name val="맑은 고딕"/>
      <family val="3"/>
      <charset val="129"/>
    </font>
    <font>
      <sz val="8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C00000"/>
      <name val="맑은 고딕"/>
      <family val="3"/>
      <charset val="129"/>
    </font>
    <font>
      <b/>
      <i/>
      <sz val="10"/>
      <color rgb="FF417B85"/>
      <name val="Trebuchet MS"/>
      <family val="2"/>
    </font>
    <font>
      <i/>
      <sz val="10"/>
      <color rgb="FF417B85"/>
      <name val="Trebuchet MS"/>
      <family val="2"/>
    </font>
    <font>
      <b/>
      <sz val="10"/>
      <name val="Trebuchet MS"/>
      <family val="2"/>
    </font>
    <font>
      <b/>
      <i/>
      <sz val="9"/>
      <color theme="0" tint="-0.249977111117893"/>
      <name val="맑은 고딕"/>
      <family val="3"/>
      <charset val="129"/>
    </font>
    <font>
      <i/>
      <sz val="9"/>
      <color theme="3"/>
      <name val="맑은 고딕"/>
      <family val="3"/>
      <charset val="129"/>
    </font>
    <font>
      <sz val="7"/>
      <color theme="0" tint="-0.249977111117893"/>
      <name val="맑은 고딕"/>
      <family val="3"/>
      <charset val="129"/>
    </font>
    <font>
      <i/>
      <sz val="9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b/>
      <sz val="10"/>
      <color theme="1"/>
      <name val="Trebuchet MS"/>
      <family val="3"/>
      <charset val="129"/>
    </font>
    <font>
      <sz val="9"/>
      <color theme="1"/>
      <name val="Trebuchet MS"/>
      <family val="2"/>
    </font>
    <font>
      <sz val="9"/>
      <color theme="1" tint="0.499984740745262"/>
      <name val="Trebuchet MS"/>
      <family val="2"/>
    </font>
    <font>
      <sz val="9"/>
      <name val="Trebuchet MS"/>
      <family val="2"/>
    </font>
    <font>
      <sz val="2"/>
      <color theme="1"/>
      <name val="Trebuchet MS"/>
      <family val="2"/>
    </font>
    <font>
      <sz val="2"/>
      <color theme="1" tint="0.499984740745262"/>
      <name val="Trebuchet MS"/>
      <family val="2"/>
    </font>
    <font>
      <sz val="2"/>
      <name val="Trebuchet MS"/>
      <family val="2"/>
    </font>
    <font>
      <sz val="2"/>
      <color theme="1"/>
      <name val="맑은 고딕"/>
      <family val="3"/>
      <charset val="129"/>
    </font>
    <font>
      <sz val="2"/>
      <color rgb="FF417B85"/>
      <name val="Trebuchet MS"/>
      <family val="2"/>
    </font>
    <font>
      <sz val="7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5"/>
      <color theme="0" tint="-0.249977111117893"/>
      <name val="맑은 고딕"/>
      <family val="3"/>
      <charset val="129"/>
    </font>
    <font>
      <sz val="10"/>
      <name val="가는각진제목체"/>
      <family val="1"/>
      <charset val="129"/>
    </font>
    <font>
      <sz val="10"/>
      <name val="맑은 고딕"/>
      <family val="3"/>
      <charset val="129"/>
    </font>
    <font>
      <sz val="11"/>
      <name val="Arial"/>
      <family val="2"/>
    </font>
    <font>
      <sz val="10"/>
      <color theme="0" tint="-0.249977111117893"/>
      <name val="Arial"/>
      <family val="2"/>
    </font>
    <font>
      <b/>
      <sz val="10"/>
      <color theme="3"/>
      <name val="맑은 고딕"/>
      <family val="3"/>
      <charset val="129"/>
    </font>
    <font>
      <b/>
      <sz val="10"/>
      <color theme="3"/>
      <name val="Arial"/>
      <family val="2"/>
    </font>
    <font>
      <b/>
      <sz val="9"/>
      <color theme="3"/>
      <name val="돋움"/>
      <family val="3"/>
      <charset val="129"/>
      <scheme val="minor"/>
    </font>
    <font>
      <sz val="10"/>
      <name val="Arial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0"/>
      <color theme="1"/>
      <name val="맑은 고딕"/>
      <family val="2"/>
      <charset val="129"/>
    </font>
    <font>
      <i/>
      <sz val="9"/>
      <color rgb="FFFF0000"/>
      <name val="맑은 고딕"/>
      <family val="3"/>
      <charset val="129"/>
    </font>
    <font>
      <sz val="9"/>
      <color theme="1"/>
      <name val="맑은 고딕"/>
      <family val="2"/>
      <charset val="129"/>
    </font>
    <font>
      <i/>
      <sz val="9"/>
      <color rgb="FF417B85"/>
      <name val="Trebuchet MS"/>
      <family val="2"/>
    </font>
    <font>
      <sz val="9"/>
      <color theme="1"/>
      <name val="Trebuchet MS"/>
      <family val="3"/>
      <charset val="129"/>
    </font>
    <font>
      <b/>
      <sz val="10"/>
      <color theme="1"/>
      <name val="Segoe UI Symbol"/>
      <family val="3"/>
    </font>
    <font>
      <b/>
      <sz val="10"/>
      <color theme="1"/>
      <name val="맑은 고딕"/>
      <family val="2"/>
      <charset val="129"/>
    </font>
    <font>
      <b/>
      <sz val="10"/>
      <color theme="1"/>
      <name val="Segoe UI Symbol"/>
      <family val="2"/>
    </font>
    <font>
      <b/>
      <sz val="10"/>
      <color theme="1"/>
      <name val="Trebuchet MS"/>
      <family val="2"/>
      <charset val="129"/>
    </font>
    <font>
      <b/>
      <sz val="9"/>
      <color theme="1"/>
      <name val="Trebuchet MS"/>
      <family val="2"/>
    </font>
    <font>
      <sz val="8"/>
      <name val="맑은 고딕"/>
      <family val="2"/>
      <charset val="129"/>
      <scheme val="minor"/>
    </font>
    <font>
      <u val="singleAccounting"/>
      <sz val="9"/>
      <name val="맑은 고딕"/>
      <family val="3"/>
      <charset val="129"/>
    </font>
    <font>
      <sz val="8"/>
      <color theme="0" tint="-0.249977111117893"/>
      <name val="맑은 고딕"/>
      <family val="3"/>
      <charset val="129"/>
    </font>
    <font>
      <sz val="9"/>
      <color rgb="FF000000"/>
      <name val="Trebuchet MS"/>
      <family val="2"/>
    </font>
    <font>
      <u val="singleAccounting"/>
      <sz val="9"/>
      <color theme="1"/>
      <name val="Trebuchet MS"/>
      <family val="2"/>
    </font>
    <font>
      <b/>
      <i/>
      <sz val="9"/>
      <color theme="1"/>
      <name val="Trebuchet MS"/>
      <family val="2"/>
    </font>
    <font>
      <b/>
      <sz val="10"/>
      <color theme="1"/>
      <name val="Arial Unicode MS"/>
      <family val="2"/>
      <charset val="129"/>
    </font>
    <font>
      <sz val="9"/>
      <color theme="1"/>
      <name val="Arial Unicode MS"/>
      <family val="2"/>
      <charset val="129"/>
    </font>
    <font>
      <sz val="9"/>
      <color theme="1"/>
      <name val="Segoe UI Symbol"/>
      <family val="2"/>
    </font>
    <font>
      <sz val="9"/>
      <color theme="1"/>
      <name val="돋움"/>
      <family val="2"/>
      <charset val="129"/>
    </font>
    <font>
      <sz val="8"/>
      <color theme="1"/>
      <name val="맑은 고딕"/>
      <family val="3"/>
      <charset val="129"/>
    </font>
    <font>
      <sz val="10"/>
      <name val="Arial Unicode MS"/>
      <family val="2"/>
      <charset val="129"/>
    </font>
    <font>
      <i/>
      <sz val="9"/>
      <color theme="1"/>
      <name val="Trebuchet MS"/>
      <family val="2"/>
    </font>
    <font>
      <sz val="9"/>
      <color theme="1"/>
      <name val="Arial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FCD4B6"/>
        <bgColor indexed="64"/>
      </patternFill>
    </fill>
    <fill>
      <patternFill patternType="solid">
        <fgColor rgb="FFE8E6DF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gray0625">
        <fgColor theme="0" tint="-0.499984740745262"/>
        <bgColor indexed="65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E5E9EE"/>
        <bgColor indexed="64"/>
      </patternFill>
    </fill>
    <fill>
      <patternFill patternType="solid">
        <fgColor rgb="FFCCD2DD"/>
        <bgColor indexed="64"/>
      </patternFill>
    </fill>
    <fill>
      <patternFill patternType="solid">
        <fgColor rgb="FFFFEBD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auto="1"/>
        <bgColor theme="0"/>
      </patternFill>
    </fill>
    <fill>
      <patternFill patternType="gray0625">
        <fgColor theme="0" tint="-0.499984740745262"/>
        <bgColor auto="1"/>
      </patternFill>
    </fill>
    <fill>
      <patternFill patternType="solid">
        <fgColor indexed="9"/>
        <bgColor indexed="64"/>
      </patternFill>
    </fill>
  </fills>
  <borders count="12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medium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hair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medium">
        <color auto="1"/>
      </right>
      <top style="thin">
        <color theme="0" tint="-0.499984740745262"/>
      </top>
      <bottom/>
      <diagonal/>
    </border>
    <border>
      <left style="medium">
        <color auto="1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medium">
        <color auto="1"/>
      </right>
      <top/>
      <bottom style="thin">
        <color theme="0" tint="-0.499984740745262"/>
      </bottom>
      <diagonal/>
    </border>
    <border>
      <left style="medium">
        <color theme="3"/>
      </left>
      <right/>
      <top/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/>
      <right style="medium">
        <color theme="3"/>
      </right>
      <top/>
      <bottom/>
      <diagonal/>
    </border>
    <border>
      <left style="medium">
        <color theme="3"/>
      </left>
      <right/>
      <top/>
      <bottom style="medium">
        <color theme="3"/>
      </bottom>
      <diagonal/>
    </border>
    <border>
      <left/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medium">
        <color theme="3"/>
      </right>
      <top/>
      <bottom style="medium">
        <color theme="3"/>
      </bottom>
      <diagonal/>
    </border>
    <border>
      <left/>
      <right/>
      <top/>
      <bottom style="thin">
        <color theme="3"/>
      </bottom>
      <diagonal/>
    </border>
    <border>
      <left style="medium">
        <color theme="3"/>
      </left>
      <right style="medium">
        <color theme="3"/>
      </right>
      <top style="medium">
        <color theme="3"/>
      </top>
      <bottom style="medium">
        <color theme="3"/>
      </bottom>
      <diagonal/>
    </border>
    <border>
      <left style="medium">
        <color theme="3"/>
      </left>
      <right style="medium">
        <color theme="3"/>
      </right>
      <top style="medium">
        <color theme="3"/>
      </top>
      <bottom/>
      <diagonal/>
    </border>
    <border>
      <left/>
      <right/>
      <top/>
      <bottom style="medium">
        <color rgb="FF821A1A"/>
      </bottom>
      <diagonal/>
    </border>
    <border>
      <left/>
      <right/>
      <top style="medium">
        <color theme="3"/>
      </top>
      <bottom/>
      <diagonal/>
    </border>
    <border>
      <left/>
      <right/>
      <top/>
      <bottom style="thin">
        <color rgb="FF821A1A"/>
      </bottom>
      <diagonal/>
    </border>
    <border>
      <left/>
      <right/>
      <top style="thin">
        <color rgb="FF821A1A"/>
      </top>
      <bottom style="medium">
        <color rgb="FF821A1A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3"/>
      </left>
      <right style="medium">
        <color theme="3"/>
      </right>
      <top/>
      <bottom/>
      <diagonal/>
    </border>
    <border>
      <left/>
      <right/>
      <top style="hair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mediumDashed">
        <color theme="3"/>
      </left>
      <right/>
      <top style="mediumDashed">
        <color theme="3"/>
      </top>
      <bottom/>
      <diagonal/>
    </border>
    <border>
      <left/>
      <right/>
      <top style="mediumDashed">
        <color theme="3"/>
      </top>
      <bottom/>
      <diagonal/>
    </border>
    <border>
      <left/>
      <right style="mediumDashed">
        <color theme="3"/>
      </right>
      <top style="mediumDashed">
        <color theme="3"/>
      </top>
      <bottom/>
      <diagonal/>
    </border>
    <border>
      <left style="mediumDashed">
        <color theme="3"/>
      </left>
      <right/>
      <top/>
      <bottom/>
      <diagonal/>
    </border>
    <border>
      <left/>
      <right style="mediumDashed">
        <color theme="3"/>
      </right>
      <top/>
      <bottom/>
      <diagonal/>
    </border>
    <border>
      <left style="mediumDashed">
        <color theme="3"/>
      </left>
      <right/>
      <top/>
      <bottom style="mediumDashed">
        <color theme="3"/>
      </bottom>
      <diagonal/>
    </border>
    <border>
      <left/>
      <right/>
      <top/>
      <bottom style="mediumDashed">
        <color theme="3"/>
      </bottom>
      <diagonal/>
    </border>
    <border>
      <left/>
      <right style="mediumDashed">
        <color theme="3"/>
      </right>
      <top/>
      <bottom style="mediumDashed">
        <color theme="3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hair">
        <color theme="4"/>
      </right>
      <top/>
      <bottom style="hair">
        <color theme="5" tint="-0.499984740745262"/>
      </bottom>
      <diagonal/>
    </border>
    <border>
      <left style="hair">
        <color theme="4"/>
      </left>
      <right/>
      <top style="hair">
        <color theme="5" tint="-0.499984740745262"/>
      </top>
      <bottom style="hair">
        <color theme="5" tint="-0.499984740745262"/>
      </bottom>
      <diagonal/>
    </border>
    <border>
      <left/>
      <right style="hair">
        <color theme="4"/>
      </right>
      <top style="hair">
        <color theme="5" tint="-0.499984740745262"/>
      </top>
      <bottom style="hair">
        <color theme="5" tint="-0.499984740745262"/>
      </bottom>
      <diagonal/>
    </border>
    <border>
      <left style="hair">
        <color theme="4"/>
      </left>
      <right/>
      <top/>
      <bottom/>
      <diagonal/>
    </border>
    <border>
      <left/>
      <right style="hair">
        <color theme="4"/>
      </right>
      <top/>
      <bottom/>
      <diagonal/>
    </border>
    <border>
      <left style="hair">
        <color theme="5" tint="-0.499984740745262"/>
      </left>
      <right/>
      <top/>
      <bottom style="hair">
        <color theme="5" tint="-0.499984740745262"/>
      </bottom>
      <diagonal/>
    </border>
    <border>
      <left/>
      <right/>
      <top/>
      <bottom style="thick">
        <color rgb="FFFFFFFF"/>
      </bottom>
      <diagonal/>
    </border>
    <border>
      <left/>
      <right/>
      <top style="thick">
        <color rgb="FFFFFFFF"/>
      </top>
      <bottom/>
      <diagonal/>
    </border>
    <border>
      <left/>
      <right style="thick">
        <color rgb="FFFFFFFF"/>
      </right>
      <top style="medium">
        <color theme="3"/>
      </top>
      <bottom/>
      <diagonal/>
    </border>
    <border>
      <left style="thick">
        <color rgb="FFFFFFFF"/>
      </left>
      <right/>
      <top style="medium">
        <color theme="3"/>
      </top>
      <bottom/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 style="thick">
        <color rgb="FFFFFFFF"/>
      </right>
      <top/>
      <bottom style="medium">
        <color theme="3"/>
      </bottom>
      <diagonal/>
    </border>
    <border>
      <left style="thick">
        <color rgb="FFFFFFFF"/>
      </left>
      <right/>
      <top/>
      <bottom style="medium">
        <color theme="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medium">
        <color theme="0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auto="1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auto="1"/>
      </top>
      <bottom/>
      <diagonal/>
    </border>
    <border>
      <left style="mediumDashed">
        <color theme="5"/>
      </left>
      <right/>
      <top style="mediumDashed">
        <color theme="5"/>
      </top>
      <bottom/>
      <diagonal/>
    </border>
    <border>
      <left/>
      <right/>
      <top style="mediumDashed">
        <color theme="5"/>
      </top>
      <bottom/>
      <diagonal/>
    </border>
    <border>
      <left/>
      <right style="mediumDashed">
        <color theme="5"/>
      </right>
      <top style="mediumDashed">
        <color theme="5"/>
      </top>
      <bottom/>
      <diagonal/>
    </border>
    <border>
      <left style="mediumDashed">
        <color theme="5"/>
      </left>
      <right/>
      <top/>
      <bottom/>
      <diagonal/>
    </border>
    <border>
      <left/>
      <right style="mediumDashed">
        <color theme="5"/>
      </right>
      <top/>
      <bottom/>
      <diagonal/>
    </border>
    <border>
      <left style="mediumDashed">
        <color theme="5"/>
      </left>
      <right/>
      <top/>
      <bottom style="mediumDashed">
        <color theme="5"/>
      </bottom>
      <diagonal/>
    </border>
    <border>
      <left/>
      <right/>
      <top/>
      <bottom style="mediumDashed">
        <color theme="5"/>
      </bottom>
      <diagonal/>
    </border>
    <border>
      <left/>
      <right style="mediumDashed">
        <color theme="5"/>
      </right>
      <top/>
      <bottom style="mediumDashed">
        <color theme="5"/>
      </bottom>
      <diagonal/>
    </border>
    <border>
      <left/>
      <right/>
      <top style="thin">
        <color rgb="FF242852"/>
      </top>
      <bottom/>
      <diagonal/>
    </border>
    <border>
      <left/>
      <right/>
      <top/>
      <bottom style="medium">
        <color rgb="FF242852"/>
      </bottom>
      <diagonal/>
    </border>
    <border>
      <left/>
      <right/>
      <top style="thin">
        <color rgb="FF242852"/>
      </top>
      <bottom style="medium">
        <color rgb="FFFFFFFF"/>
      </bottom>
      <diagonal/>
    </border>
    <border>
      <left/>
      <right/>
      <top style="medium">
        <color rgb="FFFFFFFF"/>
      </top>
      <bottom/>
      <diagonal/>
    </border>
    <border>
      <left/>
      <right/>
      <top/>
      <bottom style="thin">
        <color rgb="FF242852"/>
      </bottom>
      <diagonal/>
    </border>
    <border>
      <left/>
      <right style="medium">
        <color theme="0"/>
      </right>
      <top/>
      <bottom/>
      <diagonal/>
    </border>
    <border>
      <left/>
      <right style="thin">
        <color theme="4"/>
      </right>
      <top style="medium">
        <color theme="4"/>
      </top>
      <bottom style="hair">
        <color theme="4"/>
      </bottom>
      <diagonal/>
    </border>
    <border>
      <left style="thin">
        <color theme="4"/>
      </left>
      <right style="thin">
        <color theme="4"/>
      </right>
      <top style="medium">
        <color theme="4"/>
      </top>
      <bottom style="hair">
        <color theme="4"/>
      </bottom>
      <diagonal/>
    </border>
    <border>
      <left style="thin">
        <color theme="4"/>
      </left>
      <right/>
      <top style="medium">
        <color theme="4"/>
      </top>
      <bottom style="hair">
        <color theme="4"/>
      </bottom>
      <diagonal/>
    </border>
    <border>
      <left/>
      <right style="thin">
        <color theme="4"/>
      </right>
      <top style="hair">
        <color theme="4"/>
      </top>
      <bottom style="hair">
        <color theme="4"/>
      </bottom>
      <diagonal/>
    </border>
    <border>
      <left style="thin">
        <color theme="4"/>
      </left>
      <right style="thin">
        <color theme="4"/>
      </right>
      <top style="hair">
        <color theme="4"/>
      </top>
      <bottom style="hair">
        <color theme="4"/>
      </bottom>
      <diagonal/>
    </border>
    <border>
      <left style="thin">
        <color theme="4"/>
      </left>
      <right/>
      <top style="hair">
        <color theme="4"/>
      </top>
      <bottom style="hair">
        <color theme="4"/>
      </bottom>
      <diagonal/>
    </border>
    <border>
      <left/>
      <right style="thin">
        <color theme="4"/>
      </right>
      <top style="hair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hair">
        <color theme="4"/>
      </top>
      <bottom style="thin">
        <color theme="4"/>
      </bottom>
      <diagonal/>
    </border>
    <border>
      <left style="thin">
        <color theme="4"/>
      </left>
      <right/>
      <top style="hair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hair">
        <color theme="4"/>
      </bottom>
      <diagonal/>
    </border>
    <border>
      <left style="thin">
        <color theme="4"/>
      </left>
      <right/>
      <top style="thin">
        <color theme="4"/>
      </top>
      <bottom style="hair">
        <color theme="4"/>
      </bottom>
      <diagonal/>
    </border>
    <border>
      <left/>
      <right style="thin">
        <color theme="4"/>
      </right>
      <top/>
      <bottom/>
      <diagonal/>
    </border>
    <border>
      <left/>
      <right style="thin">
        <color theme="4"/>
      </right>
      <top style="thin">
        <color indexed="8"/>
      </top>
      <bottom style="thin">
        <color indexed="8"/>
      </bottom>
      <diagonal/>
    </border>
    <border>
      <left/>
      <right style="thin">
        <color theme="4"/>
      </right>
      <top style="thin">
        <color indexed="8"/>
      </top>
      <bottom style="medium">
        <color theme="3"/>
      </bottom>
      <diagonal/>
    </border>
    <border>
      <left style="thin">
        <color theme="4"/>
      </left>
      <right style="thin">
        <color theme="4"/>
      </right>
      <top style="hair">
        <color theme="4"/>
      </top>
      <bottom style="medium">
        <color theme="3"/>
      </bottom>
      <diagonal/>
    </border>
    <border>
      <left style="thin">
        <color theme="4"/>
      </left>
      <right/>
      <top style="hair">
        <color theme="4"/>
      </top>
      <bottom style="medium">
        <color theme="3"/>
      </bottom>
      <diagonal/>
    </border>
    <border>
      <left/>
      <right style="thin">
        <color theme="4"/>
      </right>
      <top style="thin">
        <color indexed="8"/>
      </top>
      <bottom/>
      <diagonal/>
    </border>
    <border>
      <left style="thin">
        <color theme="4"/>
      </left>
      <right style="thin">
        <color theme="4"/>
      </right>
      <top style="hair">
        <color theme="4"/>
      </top>
      <bottom/>
      <diagonal/>
    </border>
    <border>
      <left style="thin">
        <color theme="4"/>
      </left>
      <right/>
      <top style="hair">
        <color theme="4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0"/>
      </left>
      <right/>
      <top/>
      <bottom/>
      <diagonal/>
    </border>
    <border>
      <left style="medium">
        <color theme="0"/>
      </left>
      <right/>
      <top/>
      <bottom/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 style="medium">
        <color theme="0"/>
      </left>
      <right/>
      <top/>
      <bottom style="thin">
        <color auto="1"/>
      </bottom>
      <diagonal/>
    </border>
    <border>
      <left/>
      <right style="thin">
        <color theme="4"/>
      </right>
      <top/>
      <bottom style="thin">
        <color indexed="8"/>
      </bottom>
      <diagonal/>
    </border>
  </borders>
  <cellStyleXfs count="61">
    <xf numFmtId="179" fontId="0" fillId="0" borderId="0"/>
    <xf numFmtId="49" fontId="20" fillId="0" borderId="0" applyAlignment="0" applyProtection="0"/>
    <xf numFmtId="49" fontId="12" fillId="0" borderId="6" applyFill="0" applyProtection="0">
      <alignment horizontal="right" wrapText="1"/>
    </xf>
    <xf numFmtId="49" fontId="13" fillId="0" borderId="0" applyProtection="0">
      <alignment wrapText="1"/>
    </xf>
    <xf numFmtId="49" fontId="14" fillId="0" borderId="7" applyFill="0" applyProtection="0">
      <alignment horizontal="right" wrapText="1"/>
    </xf>
    <xf numFmtId="49" fontId="14" fillId="0" borderId="0" applyProtection="0">
      <alignment wrapText="1"/>
    </xf>
    <xf numFmtId="0" fontId="11" fillId="2" borderId="0" applyNumberFormat="0" applyBorder="0" applyAlignment="0" applyProtection="0"/>
    <xf numFmtId="0" fontId="6" fillId="3" borderId="0" applyNumberFormat="0" applyBorder="0" applyAlignment="0" applyProtection="0"/>
    <xf numFmtId="0" fontId="17" fillId="4" borderId="0" applyNumberFormat="0" applyBorder="0" applyAlignment="0" applyProtection="0"/>
    <xf numFmtId="0" fontId="15" fillId="5" borderId="1" applyNumberFormat="0" applyAlignment="0" applyProtection="0"/>
    <xf numFmtId="0" fontId="18" fillId="6" borderId="2" applyNumberFormat="0" applyAlignment="0" applyProtection="0"/>
    <xf numFmtId="0" fontId="7" fillId="6" borderId="1" applyNumberFormat="0" applyAlignment="0" applyProtection="0"/>
    <xf numFmtId="0" fontId="16" fillId="0" borderId="3" applyNumberFormat="0" applyFill="0" applyAlignment="0" applyProtection="0"/>
    <xf numFmtId="0" fontId="8" fillId="7" borderId="4" applyNumberFormat="0" applyAlignment="0" applyProtection="0"/>
    <xf numFmtId="0" fontId="9" fillId="8" borderId="5" applyNumberFormat="0" applyAlignment="0" applyProtection="0"/>
    <xf numFmtId="0" fontId="10" fillId="0" borderId="0" applyNumberFormat="0" applyFill="0" applyBorder="0" applyAlignment="0" applyProtection="0"/>
    <xf numFmtId="0" fontId="19" fillId="0" borderId="9" applyNumberFormat="0" applyFill="0" applyAlignment="0" applyProtection="0"/>
    <xf numFmtId="179" fontId="21" fillId="0" borderId="0" applyNumberFormat="0" applyFill="0" applyBorder="0" applyAlignment="0" applyProtection="0"/>
    <xf numFmtId="179" fontId="9" fillId="9" borderId="0" applyNumberFormat="0" applyFont="0" applyBorder="0" applyAlignment="0" applyProtection="0"/>
    <xf numFmtId="0" fontId="9" fillId="0" borderId="0" applyFill="0" applyBorder="0" applyProtection="0"/>
    <xf numFmtId="179" fontId="9" fillId="10" borderId="0" applyNumberFormat="0" applyFont="0" applyBorder="0" applyAlignment="0" applyProtection="0"/>
    <xf numFmtId="180" fontId="9" fillId="0" borderId="0" applyFill="0" applyBorder="0" applyAlignment="0" applyProtection="0"/>
    <xf numFmtId="0" fontId="22" fillId="0" borderId="0" applyNumberFormat="0" applyAlignment="0" applyProtection="0"/>
    <xf numFmtId="0" fontId="21" fillId="0" borderId="6" applyFill="0" applyProtection="0">
      <alignment horizontal="right" wrapText="1"/>
    </xf>
    <xf numFmtId="0" fontId="21" fillId="0" borderId="0" applyFill="0" applyProtection="0">
      <alignment wrapText="1"/>
    </xf>
    <xf numFmtId="179" fontId="23" fillId="0" borderId="8" applyNumberFormat="0" applyFill="0" applyAlignment="0" applyProtection="0"/>
    <xf numFmtId="0" fontId="24" fillId="0" borderId="0" applyAlignment="0" applyProtection="0"/>
    <xf numFmtId="0" fontId="23" fillId="0" borderId="9" applyNumberFormat="0" applyFill="0" applyAlignment="0" applyProtection="0"/>
    <xf numFmtId="180" fontId="9" fillId="0" borderId="0" applyFont="0" applyFill="0" applyBorder="0" applyAlignment="0" applyProtection="0"/>
    <xf numFmtId="0" fontId="21" fillId="0" borderId="14" applyFill="0" applyProtection="0">
      <alignment wrapText="1"/>
    </xf>
    <xf numFmtId="41" fontId="9" fillId="0" borderId="0" applyFont="0" applyFill="0" applyBorder="0" applyAlignment="0" applyProtection="0">
      <alignment vertical="center"/>
    </xf>
    <xf numFmtId="179" fontId="50" fillId="0" borderId="0" applyNumberFormat="0" applyFill="0" applyBorder="0" applyAlignment="0" applyProtection="0"/>
    <xf numFmtId="0" fontId="25" fillId="0" borderId="0"/>
    <xf numFmtId="188" fontId="25" fillId="0" borderId="0"/>
    <xf numFmtId="0" fontId="53" fillId="0" borderId="0" applyAlignment="0"/>
    <xf numFmtId="179" fontId="54" fillId="0" borderId="0"/>
    <xf numFmtId="189" fontId="9" fillId="0" borderId="0" applyFont="0" applyFill="0" applyBorder="0" applyAlignment="0" applyProtection="0"/>
    <xf numFmtId="188" fontId="21" fillId="0" borderId="6" applyFill="0" applyProtection="0">
      <alignment horizontal="right" wrapText="1"/>
    </xf>
    <xf numFmtId="9" fontId="54" fillId="0" borderId="0" applyFont="0" applyFill="0" applyBorder="0" applyAlignment="0" applyProtection="0"/>
    <xf numFmtId="179" fontId="9" fillId="10" borderId="0" applyNumberFormat="0" applyFont="0" applyBorder="0" applyAlignment="0" applyProtection="0"/>
    <xf numFmtId="177" fontId="9" fillId="0" borderId="0" applyFont="0" applyFill="0" applyBorder="0" applyAlignment="0" applyProtection="0">
      <alignment vertical="center"/>
    </xf>
    <xf numFmtId="188" fontId="23" fillId="0" borderId="9" applyNumberFormat="0" applyFill="0" applyAlignment="0" applyProtection="0"/>
    <xf numFmtId="188" fontId="57" fillId="0" borderId="0">
      <alignment vertical="center"/>
    </xf>
    <xf numFmtId="188" fontId="24" fillId="0" borderId="0" applyAlignment="0" applyProtection="0"/>
    <xf numFmtId="188" fontId="62" fillId="0" borderId="38" applyFill="0" applyProtection="0">
      <alignment horizontal="right" wrapText="1"/>
    </xf>
    <xf numFmtId="9" fontId="9" fillId="0" borderId="0" applyFont="0" applyFill="0" applyBorder="0" applyAlignment="0" applyProtection="0"/>
    <xf numFmtId="188" fontId="23" fillId="0" borderId="41" applyNumberFormat="0" applyFill="0" applyAlignment="0" applyProtection="0"/>
    <xf numFmtId="188" fontId="24" fillId="0" borderId="0" applyAlignment="0" applyProtection="0"/>
    <xf numFmtId="0" fontId="5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179" fontId="75" fillId="0" borderId="0">
      <alignment vertical="center"/>
    </xf>
    <xf numFmtId="0" fontId="25" fillId="0" borderId="0"/>
    <xf numFmtId="9" fontId="75" fillId="0" borderId="0" applyFont="0" applyFill="0" applyBorder="0" applyAlignment="0" applyProtection="0">
      <alignment vertical="center"/>
    </xf>
    <xf numFmtId="0" fontId="92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2" fillId="0" borderId="0"/>
    <xf numFmtId="0" fontId="1" fillId="0" borderId="0">
      <alignment vertical="center"/>
    </xf>
  </cellStyleXfs>
  <cellXfs count="764">
    <xf numFmtId="179" fontId="0" fillId="0" borderId="0" xfId="0"/>
    <xf numFmtId="0" fontId="21" fillId="0" borderId="6" xfId="23" applyAlignment="1">
      <alignment horizontal="left" wrapText="1"/>
    </xf>
    <xf numFmtId="0" fontId="21" fillId="0" borderId="0" xfId="24" applyAlignment="1"/>
    <xf numFmtId="179" fontId="25" fillId="0" borderId="0" xfId="0" applyFont="1"/>
    <xf numFmtId="177" fontId="25" fillId="0" borderId="0" xfId="0" applyNumberFormat="1" applyFont="1"/>
    <xf numFmtId="177" fontId="26" fillId="0" borderId="0" xfId="0" applyNumberFormat="1" applyFont="1"/>
    <xf numFmtId="49" fontId="25" fillId="0" borderId="0" xfId="0" applyNumberFormat="1" applyFont="1"/>
    <xf numFmtId="0" fontId="25" fillId="0" borderId="0" xfId="0" applyNumberFormat="1" applyFont="1" applyAlignment="1">
      <alignment horizontal="left" vertical="top" wrapText="1"/>
    </xf>
    <xf numFmtId="49" fontId="27" fillId="0" borderId="0" xfId="0" applyNumberFormat="1" applyFont="1" applyAlignment="1">
      <alignment horizontal="right"/>
    </xf>
    <xf numFmtId="0" fontId="28" fillId="0" borderId="0" xfId="0" applyNumberFormat="1" applyFont="1" applyAlignment="1">
      <alignment horizontal="left" vertical="top" wrapText="1"/>
    </xf>
    <xf numFmtId="0" fontId="25" fillId="0" borderId="0" xfId="0" applyNumberFormat="1" applyFont="1"/>
    <xf numFmtId="0" fontId="26" fillId="0" borderId="0" xfId="0" applyNumberFormat="1" applyFont="1" applyAlignment="1">
      <alignment horizontal="left" vertical="top" wrapText="1"/>
    </xf>
    <xf numFmtId="177" fontId="29" fillId="0" borderId="0" xfId="0" applyNumberFormat="1" applyFont="1"/>
    <xf numFmtId="0" fontId="25" fillId="0" borderId="10" xfId="0" applyNumberFormat="1" applyFont="1" applyBorder="1" applyAlignment="1">
      <alignment vertical="top" wrapText="1"/>
    </xf>
    <xf numFmtId="0" fontId="25" fillId="0" borderId="11" xfId="0" applyNumberFormat="1" applyFont="1" applyBorder="1" applyAlignment="1">
      <alignment vertical="top" wrapText="1"/>
    </xf>
    <xf numFmtId="178" fontId="25" fillId="0" borderId="0" xfId="0" applyNumberFormat="1" applyFont="1"/>
    <xf numFmtId="0" fontId="25" fillId="0" borderId="0" xfId="0" quotePrefix="1" applyNumberFormat="1" applyFont="1" applyAlignment="1">
      <alignment vertical="top" wrapText="1"/>
    </xf>
    <xf numFmtId="177" fontId="25" fillId="0" borderId="12" xfId="0" applyNumberFormat="1" applyFont="1" applyBorder="1"/>
    <xf numFmtId="49" fontId="25" fillId="0" borderId="11" xfId="0" applyNumberFormat="1" applyFont="1" applyBorder="1" applyAlignment="1">
      <alignment vertical="top" wrapText="1"/>
    </xf>
    <xf numFmtId="176" fontId="25" fillId="0" borderId="0" xfId="0" applyNumberFormat="1" applyFont="1"/>
    <xf numFmtId="0" fontId="26" fillId="0" borderId="0" xfId="0" applyNumberFormat="1" applyFont="1" applyAlignment="1">
      <alignment horizontal="left"/>
    </xf>
    <xf numFmtId="49" fontId="0" fillId="0" borderId="13" xfId="0" applyNumberFormat="1" applyBorder="1" applyAlignment="1">
      <alignment horizontal="left" vertical="top"/>
    </xf>
    <xf numFmtId="179" fontId="0" fillId="0" borderId="13" xfId="0" applyBorder="1" applyAlignment="1">
      <alignment vertical="top"/>
    </xf>
    <xf numFmtId="179" fontId="0" fillId="0" borderId="13" xfId="0" applyBorder="1" applyAlignment="1">
      <alignment horizontal="right" vertical="top"/>
    </xf>
    <xf numFmtId="181" fontId="31" fillId="0" borderId="0" xfId="0" applyNumberFormat="1" applyFont="1"/>
    <xf numFmtId="181" fontId="32" fillId="11" borderId="0" xfId="0" applyNumberFormat="1" applyFont="1" applyFill="1"/>
    <xf numFmtId="182" fontId="33" fillId="11" borderId="15" xfId="0" applyNumberFormat="1" applyFont="1" applyFill="1" applyBorder="1" applyAlignment="1">
      <alignment horizontal="center"/>
    </xf>
    <xf numFmtId="181" fontId="34" fillId="11" borderId="0" xfId="0" applyNumberFormat="1" applyFont="1" applyFill="1"/>
    <xf numFmtId="0" fontId="32" fillId="11" borderId="0" xfId="0" applyNumberFormat="1" applyFont="1" applyFill="1"/>
    <xf numFmtId="0" fontId="32" fillId="11" borderId="0" xfId="0" applyNumberFormat="1" applyFont="1" applyFill="1" applyAlignment="1">
      <alignment horizontal="center"/>
    </xf>
    <xf numFmtId="181" fontId="33" fillId="12" borderId="0" xfId="0" applyNumberFormat="1" applyFont="1" applyFill="1"/>
    <xf numFmtId="181" fontId="35" fillId="0" borderId="0" xfId="26" applyNumberFormat="1" applyFont="1"/>
    <xf numFmtId="181" fontId="36" fillId="0" borderId="0" xfId="26" applyNumberFormat="1" applyFont="1"/>
    <xf numFmtId="181" fontId="31" fillId="13" borderId="0" xfId="0" applyNumberFormat="1" applyFont="1" applyFill="1"/>
    <xf numFmtId="181" fontId="31" fillId="14" borderId="0" xfId="0" applyNumberFormat="1" applyFont="1" applyFill="1"/>
    <xf numFmtId="181" fontId="38" fillId="0" borderId="0" xfId="0" applyNumberFormat="1" applyFont="1"/>
    <xf numFmtId="180" fontId="31" fillId="0" borderId="0" xfId="28" applyFont="1"/>
    <xf numFmtId="180" fontId="31" fillId="13" borderId="0" xfId="28" applyFont="1" applyFill="1"/>
    <xf numFmtId="183" fontId="31" fillId="0" borderId="0" xfId="0" applyNumberFormat="1" applyFont="1"/>
    <xf numFmtId="183" fontId="31" fillId="13" borderId="0" xfId="0" applyNumberFormat="1" applyFont="1" applyFill="1"/>
    <xf numFmtId="181" fontId="38" fillId="0" borderId="16" xfId="0" applyNumberFormat="1" applyFont="1" applyBorder="1"/>
    <xf numFmtId="184" fontId="31" fillId="0" borderId="0" xfId="0" applyNumberFormat="1" applyFont="1"/>
    <xf numFmtId="181" fontId="41" fillId="0" borderId="0" xfId="0" applyNumberFormat="1" applyFont="1"/>
    <xf numFmtId="186" fontId="31" fillId="0" borderId="22" xfId="28" applyNumberFormat="1" applyFont="1" applyBorder="1"/>
    <xf numFmtId="181" fontId="31" fillId="0" borderId="16" xfId="0" applyNumberFormat="1" applyFont="1" applyBorder="1"/>
    <xf numFmtId="181" fontId="42" fillId="0" borderId="0" xfId="0" applyNumberFormat="1" applyFont="1" applyAlignment="1">
      <alignment horizontal="center"/>
    </xf>
    <xf numFmtId="181" fontId="43" fillId="0" borderId="0" xfId="0" applyNumberFormat="1" applyFont="1" applyAlignment="1">
      <alignment horizontal="center"/>
    </xf>
    <xf numFmtId="179" fontId="48" fillId="0" borderId="29" xfId="0" applyFont="1" applyBorder="1"/>
    <xf numFmtId="188" fontId="44" fillId="0" borderId="0" xfId="35" applyNumberFormat="1" applyFont="1" applyAlignment="1">
      <alignment vertical="center"/>
    </xf>
    <xf numFmtId="179" fontId="45" fillId="0" borderId="0" xfId="35" applyFont="1"/>
    <xf numFmtId="14" fontId="45" fillId="0" borderId="0" xfId="35" applyNumberFormat="1" applyFont="1"/>
    <xf numFmtId="179" fontId="45" fillId="0" borderId="0" xfId="0" applyFont="1"/>
    <xf numFmtId="179" fontId="56" fillId="0" borderId="0" xfId="0" applyFont="1"/>
    <xf numFmtId="10" fontId="45" fillId="0" borderId="0" xfId="36" applyNumberFormat="1" applyFont="1"/>
    <xf numFmtId="188" fontId="56" fillId="0" borderId="0" xfId="0" applyNumberFormat="1" applyFont="1"/>
    <xf numFmtId="188" fontId="45" fillId="0" borderId="0" xfId="35" applyNumberFormat="1" applyFont="1"/>
    <xf numFmtId="188" fontId="21" fillId="0" borderId="6" xfId="37" applyAlignment="1">
      <alignment horizontal="left" wrapText="1"/>
    </xf>
    <xf numFmtId="186" fontId="51" fillId="0" borderId="0" xfId="38" applyNumberFormat="1" applyFont="1"/>
    <xf numFmtId="180" fontId="45" fillId="0" borderId="0" xfId="39" applyNumberFormat="1" applyFont="1" applyFill="1"/>
    <xf numFmtId="190" fontId="51" fillId="0" borderId="0" xfId="40" applyNumberFormat="1" applyFont="1" applyAlignment="1"/>
    <xf numFmtId="188" fontId="23" fillId="0" borderId="8" xfId="25" applyNumberFormat="1"/>
    <xf numFmtId="186" fontId="23" fillId="0" borderId="8" xfId="25" applyNumberFormat="1"/>
    <xf numFmtId="188" fontId="45" fillId="0" borderId="0" xfId="39" applyNumberFormat="1" applyFont="1" applyFill="1"/>
    <xf numFmtId="179" fontId="45" fillId="0" borderId="0" xfId="39" applyFont="1" applyFill="1"/>
    <xf numFmtId="188" fontId="45" fillId="0" borderId="35" xfId="35" applyNumberFormat="1" applyFont="1" applyBorder="1"/>
    <xf numFmtId="191" fontId="45" fillId="0" borderId="0" xfId="36" applyNumberFormat="1" applyFont="1"/>
    <xf numFmtId="188" fontId="21" fillId="0" borderId="6" xfId="37">
      <alignment horizontal="right" wrapText="1"/>
    </xf>
    <xf numFmtId="186" fontId="45" fillId="0" borderId="0" xfId="38" applyNumberFormat="1" applyFont="1" applyAlignment="1">
      <alignment horizontal="right"/>
    </xf>
    <xf numFmtId="186" fontId="51" fillId="0" borderId="0" xfId="38" applyNumberFormat="1" applyFont="1" applyAlignment="1">
      <alignment horizontal="right"/>
    </xf>
    <xf numFmtId="188" fontId="23" fillId="0" borderId="9" xfId="41"/>
    <xf numFmtId="179" fontId="23" fillId="0" borderId="9" xfId="41" applyNumberFormat="1" applyAlignment="1">
      <alignment horizontal="right"/>
    </xf>
    <xf numFmtId="186" fontId="23" fillId="0" borderId="9" xfId="41" applyNumberFormat="1" applyAlignment="1">
      <alignment horizontal="right"/>
    </xf>
    <xf numFmtId="188" fontId="48" fillId="0" borderId="0" xfId="35" applyNumberFormat="1" applyFont="1"/>
    <xf numFmtId="179" fontId="48" fillId="0" borderId="0" xfId="35" applyFont="1"/>
    <xf numFmtId="188" fontId="51" fillId="0" borderId="0" xfId="35" applyNumberFormat="1" applyFont="1"/>
    <xf numFmtId="188" fontId="45" fillId="0" borderId="0" xfId="0" applyNumberFormat="1" applyFont="1"/>
    <xf numFmtId="188" fontId="44" fillId="0" borderId="0" xfId="43" applyFont="1" applyAlignment="1">
      <alignment vertical="center"/>
    </xf>
    <xf numFmtId="179" fontId="58" fillId="0" borderId="0" xfId="0" applyFont="1"/>
    <xf numFmtId="192" fontId="59" fillId="0" borderId="0" xfId="0" applyNumberFormat="1" applyFont="1"/>
    <xf numFmtId="188" fontId="58" fillId="0" borderId="0" xfId="0" applyNumberFormat="1" applyFont="1"/>
    <xf numFmtId="192" fontId="58" fillId="0" borderId="0" xfId="0" applyNumberFormat="1" applyFont="1"/>
    <xf numFmtId="0" fontId="21" fillId="0" borderId="36" xfId="23" applyBorder="1" applyAlignment="1">
      <alignment wrapText="1"/>
    </xf>
    <xf numFmtId="179" fontId="48" fillId="0" borderId="37" xfId="0" applyFont="1" applyBorder="1"/>
    <xf numFmtId="179" fontId="48" fillId="0" borderId="34" xfId="0" applyFont="1" applyBorder="1"/>
    <xf numFmtId="188" fontId="12" fillId="0" borderId="6" xfId="37" applyFont="1" applyAlignment="1">
      <alignment wrapText="1"/>
    </xf>
    <xf numFmtId="188" fontId="12" fillId="0" borderId="6" xfId="37" applyFont="1">
      <alignment horizontal="right" wrapText="1"/>
    </xf>
    <xf numFmtId="188" fontId="63" fillId="0" borderId="0" xfId="44" applyFont="1" applyBorder="1" applyAlignment="1">
      <alignment wrapText="1"/>
    </xf>
    <xf numFmtId="192" fontId="45" fillId="0" borderId="0" xfId="0" applyNumberFormat="1" applyFont="1"/>
    <xf numFmtId="189" fontId="51" fillId="0" borderId="0" xfId="36" applyFont="1" applyAlignment="1">
      <alignment horizontal="right"/>
    </xf>
    <xf numFmtId="189" fontId="58" fillId="0" borderId="0" xfId="36" applyFont="1" applyAlignment="1">
      <alignment horizontal="right"/>
    </xf>
    <xf numFmtId="193" fontId="58" fillId="0" borderId="0" xfId="0" applyNumberFormat="1" applyFont="1" applyAlignment="1">
      <alignment horizontal="right"/>
    </xf>
    <xf numFmtId="187" fontId="51" fillId="17" borderId="0" xfId="0" applyNumberFormat="1" applyFont="1" applyFill="1" applyAlignment="1">
      <alignment horizontal="center" vertical="center"/>
    </xf>
    <xf numFmtId="188" fontId="58" fillId="0" borderId="39" xfId="20" applyNumberFormat="1" applyFont="1" applyFill="1" applyBorder="1" applyAlignment="1">
      <alignment horizontal="left"/>
    </xf>
    <xf numFmtId="192" fontId="58" fillId="0" borderId="39" xfId="20" applyNumberFormat="1" applyFont="1" applyFill="1" applyBorder="1" applyAlignment="1">
      <alignment horizontal="left"/>
    </xf>
    <xf numFmtId="188" fontId="58" fillId="0" borderId="39" xfId="0" applyNumberFormat="1" applyFont="1" applyBorder="1"/>
    <xf numFmtId="192" fontId="58" fillId="0" borderId="39" xfId="0" applyNumberFormat="1" applyFont="1" applyBorder="1"/>
    <xf numFmtId="192" fontId="58" fillId="0" borderId="39" xfId="45" applyNumberFormat="1" applyFont="1" applyBorder="1"/>
    <xf numFmtId="179" fontId="47" fillId="0" borderId="0" xfId="0" applyFont="1"/>
    <xf numFmtId="179" fontId="58" fillId="0" borderId="39" xfId="0" applyFont="1" applyBorder="1"/>
    <xf numFmtId="188" fontId="64" fillId="0" borderId="0" xfId="0" applyNumberFormat="1" applyFont="1"/>
    <xf numFmtId="192" fontId="64" fillId="0" borderId="0" xfId="0" applyNumberFormat="1" applyFont="1"/>
    <xf numFmtId="192" fontId="64" fillId="0" borderId="0" xfId="45" applyNumberFormat="1" applyFont="1"/>
    <xf numFmtId="188" fontId="58" fillId="0" borderId="0" xfId="20" applyNumberFormat="1" applyFont="1" applyFill="1" applyAlignment="1">
      <alignment horizontal="left"/>
    </xf>
    <xf numFmtId="192" fontId="58" fillId="0" borderId="0" xfId="20" applyNumberFormat="1" applyFont="1" applyFill="1" applyAlignment="1">
      <alignment horizontal="left"/>
    </xf>
    <xf numFmtId="192" fontId="58" fillId="0" borderId="0" xfId="45" applyNumberFormat="1" applyFont="1"/>
    <xf numFmtId="188" fontId="58" fillId="0" borderId="40" xfId="20" applyNumberFormat="1" applyFont="1" applyFill="1" applyBorder="1" applyAlignment="1">
      <alignment horizontal="left"/>
    </xf>
    <xf numFmtId="192" fontId="58" fillId="0" borderId="40" xfId="20" applyNumberFormat="1" applyFont="1" applyFill="1" applyBorder="1" applyAlignment="1">
      <alignment horizontal="left"/>
    </xf>
    <xf numFmtId="188" fontId="58" fillId="0" borderId="40" xfId="0" applyNumberFormat="1" applyFont="1" applyBorder="1"/>
    <xf numFmtId="192" fontId="58" fillId="0" borderId="40" xfId="0" applyNumberFormat="1" applyFont="1" applyBorder="1"/>
    <xf numFmtId="192" fontId="58" fillId="0" borderId="40" xfId="45" applyNumberFormat="1" applyFont="1" applyBorder="1"/>
    <xf numFmtId="188" fontId="48" fillId="0" borderId="9" xfId="41" applyFont="1"/>
    <xf numFmtId="192" fontId="48" fillId="0" borderId="9" xfId="41" applyNumberFormat="1" applyFont="1"/>
    <xf numFmtId="189" fontId="48" fillId="0" borderId="9" xfId="41" applyNumberFormat="1" applyFont="1"/>
    <xf numFmtId="192" fontId="64" fillId="0" borderId="0" xfId="46" applyNumberFormat="1" applyFont="1" applyBorder="1"/>
    <xf numFmtId="188" fontId="64" fillId="0" borderId="0" xfId="46" applyFont="1" applyBorder="1"/>
    <xf numFmtId="188" fontId="58" fillId="0" borderId="0" xfId="0" quotePrefix="1" applyNumberFormat="1" applyFont="1"/>
    <xf numFmtId="188" fontId="52" fillId="0" borderId="0" xfId="42" applyFont="1">
      <alignment vertical="center"/>
    </xf>
    <xf numFmtId="188" fontId="44" fillId="0" borderId="0" xfId="43" applyFont="1"/>
    <xf numFmtId="0" fontId="45" fillId="0" borderId="0" xfId="0" applyNumberFormat="1" applyFont="1" applyAlignment="1">
      <alignment horizontal="left"/>
    </xf>
    <xf numFmtId="179" fontId="48" fillId="0" borderId="42" xfId="0" applyFont="1" applyBorder="1"/>
    <xf numFmtId="0" fontId="45" fillId="0" borderId="30" xfId="0" applyNumberFormat="1" applyFont="1" applyBorder="1" applyAlignment="1">
      <alignment horizontal="left"/>
    </xf>
    <xf numFmtId="0" fontId="45" fillId="0" borderId="31" xfId="0" applyNumberFormat="1" applyFont="1" applyBorder="1" applyAlignment="1">
      <alignment horizontal="left"/>
    </xf>
    <xf numFmtId="179" fontId="48" fillId="0" borderId="32" xfId="0" applyFont="1" applyBorder="1"/>
    <xf numFmtId="179" fontId="66" fillId="0" borderId="0" xfId="0" applyFont="1"/>
    <xf numFmtId="179" fontId="49" fillId="0" borderId="0" xfId="0" applyFont="1"/>
    <xf numFmtId="0" fontId="45" fillId="0" borderId="39" xfId="0" applyNumberFormat="1" applyFont="1" applyBorder="1" applyAlignment="1">
      <alignment horizontal="left"/>
    </xf>
    <xf numFmtId="179" fontId="45" fillId="0" borderId="39" xfId="0" applyFont="1" applyBorder="1"/>
    <xf numFmtId="179" fontId="45" fillId="0" borderId="30" xfId="0" applyFont="1" applyBorder="1"/>
    <xf numFmtId="179" fontId="45" fillId="0" borderId="0" xfId="0" applyFont="1" applyAlignment="1">
      <alignment horizontal="right"/>
    </xf>
    <xf numFmtId="179" fontId="48" fillId="16" borderId="29" xfId="0" applyFont="1" applyFill="1" applyBorder="1"/>
    <xf numFmtId="0" fontId="45" fillId="16" borderId="0" xfId="0" applyNumberFormat="1" applyFont="1" applyFill="1" applyAlignment="1">
      <alignment horizontal="left"/>
    </xf>
    <xf numFmtId="179" fontId="45" fillId="16" borderId="0" xfId="0" applyFont="1" applyFill="1"/>
    <xf numFmtId="179" fontId="45" fillId="16" borderId="31" xfId="0" applyFont="1" applyFill="1" applyBorder="1"/>
    <xf numFmtId="179" fontId="45" fillId="0" borderId="31" xfId="0" applyFont="1" applyBorder="1"/>
    <xf numFmtId="0" fontId="45" fillId="0" borderId="43" xfId="0" applyNumberFormat="1" applyFont="1" applyBorder="1" applyAlignment="1">
      <alignment horizontal="left"/>
    </xf>
    <xf numFmtId="179" fontId="45" fillId="0" borderId="43" xfId="0" applyFont="1" applyBorder="1"/>
    <xf numFmtId="179" fontId="45" fillId="0" borderId="33" xfId="0" applyFont="1" applyBorder="1"/>
    <xf numFmtId="179" fontId="48" fillId="0" borderId="44" xfId="0" applyFont="1" applyBorder="1"/>
    <xf numFmtId="0" fontId="45" fillId="0" borderId="44" xfId="0" applyNumberFormat="1" applyFont="1" applyBorder="1" applyAlignment="1">
      <alignment horizontal="left"/>
    </xf>
    <xf numFmtId="193" fontId="45" fillId="0" borderId="44" xfId="0" applyNumberFormat="1" applyFont="1" applyBorder="1" applyAlignment="1">
      <alignment horizontal="right"/>
    </xf>
    <xf numFmtId="179" fontId="46" fillId="12" borderId="0" xfId="0" applyFont="1" applyFill="1"/>
    <xf numFmtId="0" fontId="46" fillId="12" borderId="0" xfId="0" applyNumberFormat="1" applyFont="1" applyFill="1" applyAlignment="1">
      <alignment horizontal="left"/>
    </xf>
    <xf numFmtId="193" fontId="46" fillId="12" borderId="0" xfId="0" applyNumberFormat="1" applyFont="1" applyFill="1"/>
    <xf numFmtId="193" fontId="45" fillId="0" borderId="0" xfId="0" applyNumberFormat="1" applyFont="1"/>
    <xf numFmtId="179" fontId="48" fillId="10" borderId="8" xfId="25" applyFont="1" applyFill="1"/>
    <xf numFmtId="0" fontId="48" fillId="10" borderId="8" xfId="20" applyNumberFormat="1" applyFont="1" applyBorder="1" applyAlignment="1">
      <alignment horizontal="left"/>
    </xf>
    <xf numFmtId="193" fontId="48" fillId="10" borderId="8" xfId="20" applyNumberFormat="1" applyFont="1" applyBorder="1"/>
    <xf numFmtId="193" fontId="45" fillId="0" borderId="0" xfId="0" applyNumberFormat="1" applyFont="1" applyAlignment="1">
      <alignment horizontal="right"/>
    </xf>
    <xf numFmtId="179" fontId="48" fillId="10" borderId="8" xfId="20" applyFont="1" applyBorder="1"/>
    <xf numFmtId="193" fontId="45" fillId="14" borderId="0" xfId="0" applyNumberFormat="1" applyFont="1" applyFill="1" applyAlignment="1">
      <alignment horizontal="right"/>
    </xf>
    <xf numFmtId="193" fontId="45" fillId="14" borderId="0" xfId="0" applyNumberFormat="1" applyFont="1" applyFill="1"/>
    <xf numFmtId="181" fontId="43" fillId="0" borderId="0" xfId="0" applyNumberFormat="1" applyFont="1"/>
    <xf numFmtId="179" fontId="48" fillId="0" borderId="45" xfId="0" applyFont="1" applyBorder="1"/>
    <xf numFmtId="184" fontId="45" fillId="0" borderId="0" xfId="0" applyNumberFormat="1" applyFont="1" applyAlignment="1">
      <alignment horizontal="right"/>
    </xf>
    <xf numFmtId="181" fontId="31" fillId="0" borderId="46" xfId="0" applyNumberFormat="1" applyFont="1" applyBorder="1"/>
    <xf numFmtId="181" fontId="31" fillId="0" borderId="47" xfId="0" applyNumberFormat="1" applyFont="1" applyBorder="1"/>
    <xf numFmtId="179" fontId="50" fillId="0" borderId="13" xfId="31" applyBorder="1" applyAlignment="1">
      <alignment vertical="top"/>
    </xf>
    <xf numFmtId="195" fontId="32" fillId="11" borderId="15" xfId="0" applyNumberFormat="1" applyFont="1" applyFill="1" applyBorder="1" applyAlignment="1">
      <alignment horizontal="center"/>
    </xf>
    <xf numFmtId="181" fontId="67" fillId="0" borderId="0" xfId="0" applyNumberFormat="1" applyFont="1"/>
    <xf numFmtId="180" fontId="31" fillId="0" borderId="0" xfId="28" applyFont="1" applyAlignment="1">
      <alignment horizontal="right"/>
    </xf>
    <xf numFmtId="181" fontId="31" fillId="0" borderId="48" xfId="0" applyNumberFormat="1" applyFont="1" applyBorder="1"/>
    <xf numFmtId="181" fontId="71" fillId="0" borderId="16" xfId="0" applyNumberFormat="1" applyFont="1" applyBorder="1"/>
    <xf numFmtId="179" fontId="31" fillId="0" borderId="0" xfId="0" applyFont="1"/>
    <xf numFmtId="179" fontId="72" fillId="0" borderId="0" xfId="0" applyFont="1"/>
    <xf numFmtId="179" fontId="73" fillId="0" borderId="0" xfId="0" applyFont="1" applyAlignment="1">
      <alignment horizontal="left"/>
    </xf>
    <xf numFmtId="14" fontId="45" fillId="0" borderId="33" xfId="0" applyNumberFormat="1" applyFont="1" applyBorder="1" applyAlignment="1">
      <alignment horizontal="left"/>
    </xf>
    <xf numFmtId="188" fontId="52" fillId="0" borderId="0" xfId="42" applyFont="1" applyAlignment="1">
      <alignment vertical="center" wrapText="1"/>
    </xf>
    <xf numFmtId="180" fontId="43" fillId="0" borderId="16" xfId="28" applyFont="1" applyBorder="1"/>
    <xf numFmtId="181" fontId="43" fillId="0" borderId="46" xfId="0" applyNumberFormat="1" applyFont="1" applyBorder="1"/>
    <xf numFmtId="181" fontId="43" fillId="0" borderId="47" xfId="0" applyNumberFormat="1" applyFont="1" applyBorder="1"/>
    <xf numFmtId="186" fontId="31" fillId="0" borderId="0" xfId="28" applyNumberFormat="1" applyFont="1"/>
    <xf numFmtId="186" fontId="31" fillId="0" borderId="16" xfId="28" applyNumberFormat="1" applyFont="1" applyBorder="1"/>
    <xf numFmtId="181" fontId="67" fillId="0" borderId="46" xfId="0" applyNumberFormat="1" applyFont="1" applyBorder="1"/>
    <xf numFmtId="181" fontId="67" fillId="0" borderId="47" xfId="0" applyNumberFormat="1" applyFont="1" applyBorder="1"/>
    <xf numFmtId="181" fontId="71" fillId="0" borderId="0" xfId="0" applyNumberFormat="1" applyFont="1"/>
    <xf numFmtId="181" fontId="31" fillId="0" borderId="46" xfId="0" applyNumberFormat="1" applyFont="1" applyBorder="1" applyAlignment="1">
      <alignment horizontal="left"/>
    </xf>
    <xf numFmtId="181" fontId="31" fillId="0" borderId="0" xfId="0" applyNumberFormat="1" applyFont="1" applyAlignment="1">
      <alignment horizontal="left"/>
    </xf>
    <xf numFmtId="180" fontId="31" fillId="13" borderId="46" xfId="28" applyFont="1" applyFill="1" applyBorder="1" applyAlignment="1">
      <alignment horizontal="right"/>
    </xf>
    <xf numFmtId="181" fontId="31" fillId="0" borderId="46" xfId="0" applyNumberFormat="1" applyFont="1" applyBorder="1" applyAlignment="1">
      <alignment horizontal="right"/>
    </xf>
    <xf numFmtId="180" fontId="31" fillId="13" borderId="0" xfId="28" applyFont="1" applyFill="1" applyAlignment="1">
      <alignment horizontal="right"/>
    </xf>
    <xf numFmtId="181" fontId="31" fillId="0" borderId="0" xfId="0" applyNumberFormat="1" applyFont="1" applyAlignment="1">
      <alignment horizontal="right"/>
    </xf>
    <xf numFmtId="181" fontId="74" fillId="0" borderId="0" xfId="0" applyNumberFormat="1" applyFont="1"/>
    <xf numFmtId="181" fontId="77" fillId="0" borderId="0" xfId="0" applyNumberFormat="1" applyFont="1"/>
    <xf numFmtId="181" fontId="77" fillId="0" borderId="0" xfId="0" applyNumberFormat="1" applyFont="1" applyAlignment="1">
      <alignment horizontal="left"/>
    </xf>
    <xf numFmtId="181" fontId="78" fillId="0" borderId="0" xfId="0" applyNumberFormat="1" applyFont="1" applyAlignment="1">
      <alignment horizontal="centerContinuous"/>
    </xf>
    <xf numFmtId="181" fontId="38" fillId="17" borderId="19" xfId="0" applyNumberFormat="1" applyFont="1" applyFill="1" applyBorder="1" applyAlignment="1">
      <alignment vertical="center"/>
    </xf>
    <xf numFmtId="181" fontId="38" fillId="17" borderId="17" xfId="0" applyNumberFormat="1" applyFont="1" applyFill="1" applyBorder="1" applyAlignment="1">
      <alignment vertical="center"/>
    </xf>
    <xf numFmtId="181" fontId="31" fillId="17" borderId="18" xfId="0" applyNumberFormat="1" applyFont="1" applyFill="1" applyBorder="1" applyAlignment="1">
      <alignment vertical="center"/>
    </xf>
    <xf numFmtId="181" fontId="38" fillId="17" borderId="18" xfId="0" applyNumberFormat="1" applyFont="1" applyFill="1" applyBorder="1" applyAlignment="1">
      <alignment vertical="center"/>
    </xf>
    <xf numFmtId="181" fontId="31" fillId="17" borderId="20" xfId="0" applyNumberFormat="1" applyFont="1" applyFill="1" applyBorder="1" applyAlignment="1">
      <alignment vertical="center"/>
    </xf>
    <xf numFmtId="181" fontId="31" fillId="17" borderId="0" xfId="0" applyNumberFormat="1" applyFont="1" applyFill="1" applyAlignment="1">
      <alignment vertical="center"/>
    </xf>
    <xf numFmtId="180" fontId="40" fillId="17" borderId="0" xfId="28" applyFont="1" applyFill="1" applyAlignment="1">
      <alignment vertical="center"/>
    </xf>
    <xf numFmtId="181" fontId="31" fillId="17" borderId="21" xfId="0" applyNumberFormat="1" applyFont="1" applyFill="1" applyBorder="1" applyAlignment="1">
      <alignment vertical="center"/>
    </xf>
    <xf numFmtId="181" fontId="38" fillId="17" borderId="20" xfId="0" applyNumberFormat="1" applyFont="1" applyFill="1" applyBorder="1" applyAlignment="1">
      <alignment vertical="center"/>
    </xf>
    <xf numFmtId="181" fontId="38" fillId="17" borderId="0" xfId="0" applyNumberFormat="1" applyFont="1" applyFill="1" applyAlignment="1">
      <alignment vertical="center"/>
    </xf>
    <xf numFmtId="181" fontId="38" fillId="17" borderId="21" xfId="0" applyNumberFormat="1" applyFont="1" applyFill="1" applyBorder="1" applyAlignment="1">
      <alignment vertical="center"/>
    </xf>
    <xf numFmtId="181" fontId="38" fillId="17" borderId="23" xfId="0" applyNumberFormat="1" applyFont="1" applyFill="1" applyBorder="1" applyAlignment="1">
      <alignment vertical="center"/>
    </xf>
    <xf numFmtId="181" fontId="38" fillId="17" borderId="24" xfId="0" applyNumberFormat="1" applyFont="1" applyFill="1" applyBorder="1" applyAlignment="1">
      <alignment vertical="center"/>
    </xf>
    <xf numFmtId="181" fontId="38" fillId="17" borderId="25" xfId="0" applyNumberFormat="1" applyFont="1" applyFill="1" applyBorder="1" applyAlignment="1">
      <alignment vertical="center"/>
    </xf>
    <xf numFmtId="181" fontId="31" fillId="17" borderId="26" xfId="0" applyNumberFormat="1" applyFont="1" applyFill="1" applyBorder="1" applyAlignment="1">
      <alignment vertical="center"/>
    </xf>
    <xf numFmtId="181" fontId="31" fillId="17" borderId="27" xfId="0" applyNumberFormat="1" applyFont="1" applyFill="1" applyBorder="1" applyAlignment="1">
      <alignment vertical="center"/>
    </xf>
    <xf numFmtId="181" fontId="31" fillId="17" borderId="28" xfId="0" applyNumberFormat="1" applyFont="1" applyFill="1" applyBorder="1" applyAlignment="1">
      <alignment vertical="center"/>
    </xf>
    <xf numFmtId="181" fontId="31" fillId="0" borderId="50" xfId="0" applyNumberFormat="1" applyFont="1" applyBorder="1"/>
    <xf numFmtId="181" fontId="31" fillId="0" borderId="51" xfId="0" applyNumberFormat="1" applyFont="1" applyBorder="1"/>
    <xf numFmtId="181" fontId="31" fillId="0" borderId="53" xfId="0" applyNumberFormat="1" applyFont="1" applyBorder="1"/>
    <xf numFmtId="181" fontId="31" fillId="0" borderId="54" xfId="0" applyNumberFormat="1" applyFont="1" applyBorder="1"/>
    <xf numFmtId="181" fontId="38" fillId="17" borderId="55" xfId="0" applyNumberFormat="1" applyFont="1" applyFill="1" applyBorder="1"/>
    <xf numFmtId="181" fontId="31" fillId="0" borderId="56" xfId="0" applyNumberFormat="1" applyFont="1" applyBorder="1"/>
    <xf numFmtId="181" fontId="31" fillId="0" borderId="57" xfId="0" applyNumberFormat="1" applyFont="1" applyBorder="1"/>
    <xf numFmtId="186" fontId="31" fillId="0" borderId="49" xfId="28" applyNumberFormat="1" applyFont="1" applyBorder="1"/>
    <xf numFmtId="49" fontId="80" fillId="0" borderId="13" xfId="0" applyNumberFormat="1" applyFont="1" applyBorder="1" applyAlignment="1">
      <alignment horizontal="left" vertical="top"/>
    </xf>
    <xf numFmtId="179" fontId="79" fillId="0" borderId="13" xfId="0" applyFont="1" applyBorder="1" applyAlignment="1">
      <alignment vertical="top"/>
    </xf>
    <xf numFmtId="181" fontId="33" fillId="20" borderId="0" xfId="0" applyNumberFormat="1" applyFont="1" applyFill="1"/>
    <xf numFmtId="181" fontId="83" fillId="17" borderId="17" xfId="0" applyNumberFormat="1" applyFont="1" applyFill="1" applyBorder="1" applyAlignment="1">
      <alignment vertical="center"/>
    </xf>
    <xf numFmtId="181" fontId="84" fillId="17" borderId="18" xfId="0" applyNumberFormat="1" applyFont="1" applyFill="1" applyBorder="1" applyAlignment="1">
      <alignment vertical="center"/>
    </xf>
    <xf numFmtId="181" fontId="83" fillId="17" borderId="18" xfId="0" applyNumberFormat="1" applyFont="1" applyFill="1" applyBorder="1" applyAlignment="1">
      <alignment vertical="center"/>
    </xf>
    <xf numFmtId="181" fontId="83" fillId="17" borderId="19" xfId="0" applyNumberFormat="1" applyFont="1" applyFill="1" applyBorder="1" applyAlignment="1">
      <alignment vertical="center"/>
    </xf>
    <xf numFmtId="181" fontId="84" fillId="17" borderId="20" xfId="0" applyNumberFormat="1" applyFont="1" applyFill="1" applyBorder="1" applyAlignment="1">
      <alignment vertical="center"/>
    </xf>
    <xf numFmtId="181" fontId="84" fillId="17" borderId="0" xfId="0" applyNumberFormat="1" applyFont="1" applyFill="1" applyAlignment="1">
      <alignment vertical="center"/>
    </xf>
    <xf numFmtId="180" fontId="86" fillId="17" borderId="0" xfId="28" applyFont="1" applyFill="1" applyAlignment="1">
      <alignment vertical="center"/>
    </xf>
    <xf numFmtId="181" fontId="84" fillId="17" borderId="21" xfId="0" applyNumberFormat="1" applyFont="1" applyFill="1" applyBorder="1" applyAlignment="1">
      <alignment vertical="center"/>
    </xf>
    <xf numFmtId="181" fontId="38" fillId="0" borderId="58" xfId="0" applyNumberFormat="1" applyFont="1" applyBorder="1"/>
    <xf numFmtId="182" fontId="33" fillId="11" borderId="59" xfId="0" applyNumberFormat="1" applyFont="1" applyFill="1" applyBorder="1" applyAlignment="1">
      <alignment horizontal="center"/>
    </xf>
    <xf numFmtId="195" fontId="32" fillId="11" borderId="60" xfId="0" applyNumberFormat="1" applyFont="1" applyFill="1" applyBorder="1" applyAlignment="1">
      <alignment horizontal="center"/>
    </xf>
    <xf numFmtId="195" fontId="32" fillId="11" borderId="61" xfId="0" applyNumberFormat="1" applyFont="1" applyFill="1" applyBorder="1" applyAlignment="1">
      <alignment horizontal="center"/>
    </xf>
    <xf numFmtId="0" fontId="32" fillId="11" borderId="62" xfId="0" applyNumberFormat="1" applyFont="1" applyFill="1" applyBorder="1" applyAlignment="1">
      <alignment horizontal="center"/>
    </xf>
    <xf numFmtId="0" fontId="32" fillId="11" borderId="63" xfId="0" applyNumberFormat="1" applyFont="1" applyFill="1" applyBorder="1" applyAlignment="1">
      <alignment horizontal="center"/>
    </xf>
    <xf numFmtId="182" fontId="33" fillId="11" borderId="64" xfId="0" applyNumberFormat="1" applyFont="1" applyFill="1" applyBorder="1" applyAlignment="1">
      <alignment horizontal="center"/>
    </xf>
    <xf numFmtId="183" fontId="45" fillId="0" borderId="0" xfId="0" applyNumberFormat="1" applyFont="1"/>
    <xf numFmtId="183" fontId="45" fillId="0" borderId="0" xfId="0" applyNumberFormat="1" applyFont="1" applyAlignment="1">
      <alignment horizontal="right"/>
    </xf>
    <xf numFmtId="181" fontId="67" fillId="0" borderId="48" xfId="0" applyNumberFormat="1" applyFont="1" applyBorder="1"/>
    <xf numFmtId="181" fontId="49" fillId="0" borderId="0" xfId="0" applyNumberFormat="1" applyFont="1" applyAlignment="1">
      <alignment horizontal="left"/>
    </xf>
    <xf numFmtId="181" fontId="31" fillId="0" borderId="0" xfId="0" applyNumberFormat="1" applyFont="1" applyAlignment="1">
      <alignment horizontal="left" indent="1"/>
    </xf>
    <xf numFmtId="181" fontId="31" fillId="11" borderId="0" xfId="0" applyNumberFormat="1" applyFont="1" applyFill="1"/>
    <xf numFmtId="181" fontId="31" fillId="23" borderId="0" xfId="0" applyNumberFormat="1" applyFont="1" applyFill="1"/>
    <xf numFmtId="181" fontId="31" fillId="12" borderId="0" xfId="0" applyNumberFormat="1" applyFont="1" applyFill="1"/>
    <xf numFmtId="181" fontId="31" fillId="18" borderId="0" xfId="0" applyNumberFormat="1" applyFont="1" applyFill="1"/>
    <xf numFmtId="181" fontId="31" fillId="24" borderId="0" xfId="0" applyNumberFormat="1" applyFont="1" applyFill="1"/>
    <xf numFmtId="181" fontId="31" fillId="15" borderId="0" xfId="0" applyNumberFormat="1" applyFont="1" applyFill="1"/>
    <xf numFmtId="181" fontId="67" fillId="0" borderId="0" xfId="0" applyNumberFormat="1" applyFont="1" applyAlignment="1">
      <alignment horizontal="centerContinuous"/>
    </xf>
    <xf numFmtId="181" fontId="37" fillId="0" borderId="0" xfId="0" applyNumberFormat="1" applyFont="1" applyAlignment="1">
      <alignment horizontal="centerContinuous"/>
    </xf>
    <xf numFmtId="181" fontId="31" fillId="16" borderId="0" xfId="0" applyNumberFormat="1" applyFont="1" applyFill="1"/>
    <xf numFmtId="181" fontId="90" fillId="0" borderId="0" xfId="0" applyNumberFormat="1" applyFont="1" applyAlignment="1">
      <alignment horizontal="centerContinuous"/>
    </xf>
    <xf numFmtId="181" fontId="91" fillId="0" borderId="0" xfId="0" applyNumberFormat="1" applyFont="1" applyAlignment="1">
      <alignment horizontal="centerContinuous"/>
    </xf>
    <xf numFmtId="181" fontId="31" fillId="0" borderId="0" xfId="0" applyNumberFormat="1" applyFont="1" applyAlignment="1">
      <alignment horizontal="center"/>
    </xf>
    <xf numFmtId="180" fontId="67" fillId="0" borderId="0" xfId="28" applyFont="1"/>
    <xf numFmtId="180" fontId="90" fillId="0" borderId="0" xfId="28" applyFont="1"/>
    <xf numFmtId="180" fontId="45" fillId="0" borderId="0" xfId="28" applyFont="1"/>
    <xf numFmtId="186" fontId="51" fillId="13" borderId="0" xfId="38" applyNumberFormat="1" applyFont="1" applyFill="1"/>
    <xf numFmtId="186" fontId="51" fillId="13" borderId="0" xfId="28" applyNumberFormat="1" applyFont="1" applyFill="1"/>
    <xf numFmtId="186" fontId="51" fillId="13" borderId="35" xfId="18" applyNumberFormat="1" applyFont="1" applyFill="1" applyBorder="1"/>
    <xf numFmtId="181" fontId="90" fillId="0" borderId="0" xfId="0" applyNumberFormat="1" applyFont="1"/>
    <xf numFmtId="181" fontId="31" fillId="14" borderId="46" xfId="0" applyNumberFormat="1" applyFont="1" applyFill="1" applyBorder="1"/>
    <xf numFmtId="185" fontId="31" fillId="0" borderId="0" xfId="28" applyNumberFormat="1" applyFont="1" applyAlignment="1">
      <alignment horizontal="right"/>
    </xf>
    <xf numFmtId="181" fontId="33" fillId="25" borderId="0" xfId="0" applyNumberFormat="1" applyFont="1" applyFill="1"/>
    <xf numFmtId="0" fontId="44" fillId="0" borderId="0" xfId="26" applyFont="1" applyAlignment="1">
      <alignment horizontal="left" vertical="top"/>
    </xf>
    <xf numFmtId="179" fontId="94" fillId="0" borderId="0" xfId="0" applyFont="1"/>
    <xf numFmtId="181" fontId="93" fillId="0" borderId="0" xfId="0" applyNumberFormat="1" applyFont="1"/>
    <xf numFmtId="181" fontId="38" fillId="0" borderId="73" xfId="0" applyNumberFormat="1" applyFont="1" applyBorder="1"/>
    <xf numFmtId="181" fontId="95" fillId="0" borderId="0" xfId="0" applyNumberFormat="1" applyFont="1"/>
    <xf numFmtId="189" fontId="51" fillId="0" borderId="14" xfId="36" applyFont="1" applyBorder="1" applyAlignment="1">
      <alignment horizontal="right"/>
    </xf>
    <xf numFmtId="189" fontId="51" fillId="0" borderId="0" xfId="36" applyFont="1" applyBorder="1" applyAlignment="1">
      <alignment horizontal="right"/>
    </xf>
    <xf numFmtId="189" fontId="51" fillId="0" borderId="7" xfId="36" applyFont="1" applyBorder="1" applyAlignment="1">
      <alignment horizontal="right"/>
    </xf>
    <xf numFmtId="181" fontId="96" fillId="0" borderId="0" xfId="26" applyNumberFormat="1" applyFont="1"/>
    <xf numFmtId="188" fontId="12" fillId="0" borderId="6" xfId="37" applyFont="1" applyAlignment="1">
      <alignment horizontal="left" wrapText="1"/>
    </xf>
    <xf numFmtId="188" fontId="12" fillId="0" borderId="6" xfId="37" applyFont="1" applyAlignment="1">
      <alignment horizontal="center" wrapText="1"/>
    </xf>
    <xf numFmtId="186" fontId="45" fillId="0" borderId="0" xfId="28" applyNumberFormat="1" applyFont="1"/>
    <xf numFmtId="188" fontId="31" fillId="0" borderId="14" xfId="35" applyNumberFormat="1" applyFont="1" applyBorder="1"/>
    <xf numFmtId="14" fontId="45" fillId="0" borderId="14" xfId="35" applyNumberFormat="1" applyFont="1" applyBorder="1" applyAlignment="1">
      <alignment horizontal="center"/>
    </xf>
    <xf numFmtId="186" fontId="45" fillId="0" borderId="14" xfId="28" applyNumberFormat="1" applyFont="1" applyBorder="1"/>
    <xf numFmtId="179" fontId="45" fillId="0" borderId="14" xfId="35" applyFont="1" applyBorder="1"/>
    <xf numFmtId="188" fontId="31" fillId="0" borderId="7" xfId="35" applyNumberFormat="1" applyFont="1" applyBorder="1"/>
    <xf numFmtId="14" fontId="45" fillId="0" borderId="7" xfId="35" applyNumberFormat="1" applyFont="1" applyBorder="1" applyAlignment="1">
      <alignment horizontal="center"/>
    </xf>
    <xf numFmtId="186" fontId="45" fillId="0" borderId="7" xfId="28" applyNumberFormat="1" applyFont="1" applyBorder="1"/>
    <xf numFmtId="179" fontId="45" fillId="0" borderId="7" xfId="35" applyFont="1" applyBorder="1"/>
    <xf numFmtId="180" fontId="48" fillId="0" borderId="0" xfId="28" applyFont="1"/>
    <xf numFmtId="186" fontId="48" fillId="0" borderId="0" xfId="28" applyNumberFormat="1" applyFont="1"/>
    <xf numFmtId="192" fontId="98" fillId="0" borderId="9" xfId="41" applyNumberFormat="1" applyFont="1"/>
    <xf numFmtId="188" fontId="48" fillId="17" borderId="9" xfId="41" applyFont="1" applyFill="1" applyAlignment="1">
      <alignment horizontal="left"/>
    </xf>
    <xf numFmtId="181" fontId="65" fillId="0" borderId="0" xfId="0" applyNumberFormat="1" applyFont="1"/>
    <xf numFmtId="181" fontId="99" fillId="0" borderId="16" xfId="0" applyNumberFormat="1" applyFont="1" applyBorder="1"/>
    <xf numFmtId="181" fontId="90" fillId="0" borderId="46" xfId="0" applyNumberFormat="1" applyFont="1" applyBorder="1"/>
    <xf numFmtId="181" fontId="90" fillId="0" borderId="47" xfId="0" applyNumberFormat="1" applyFont="1" applyBorder="1"/>
    <xf numFmtId="181" fontId="99" fillId="0" borderId="0" xfId="0" applyNumberFormat="1" applyFont="1"/>
    <xf numFmtId="181" fontId="100" fillId="0" borderId="0" xfId="0" applyNumberFormat="1" applyFont="1"/>
    <xf numFmtId="181" fontId="93" fillId="0" borderId="16" xfId="0" applyNumberFormat="1" applyFont="1" applyBorder="1"/>
    <xf numFmtId="181" fontId="38" fillId="19" borderId="0" xfId="0" applyNumberFormat="1" applyFont="1" applyFill="1"/>
    <xf numFmtId="181" fontId="38" fillId="26" borderId="52" xfId="0" applyNumberFormat="1" applyFont="1" applyFill="1" applyBorder="1"/>
    <xf numFmtId="181" fontId="83" fillId="0" borderId="0" xfId="0" applyNumberFormat="1" applyFont="1" applyAlignment="1">
      <alignment vertical="center"/>
    </xf>
    <xf numFmtId="181" fontId="84" fillId="0" borderId="0" xfId="0" applyNumberFormat="1" applyFont="1" applyAlignment="1">
      <alignment vertical="center"/>
    </xf>
    <xf numFmtId="181" fontId="33" fillId="12" borderId="0" xfId="0" applyNumberFormat="1" applyFont="1" applyFill="1" applyAlignment="1">
      <alignment vertical="center"/>
    </xf>
    <xf numFmtId="181" fontId="31" fillId="0" borderId="0" xfId="0" applyNumberFormat="1" applyFont="1" applyAlignment="1">
      <alignment vertical="center"/>
    </xf>
    <xf numFmtId="181" fontId="33" fillId="20" borderId="0" xfId="0" applyNumberFormat="1" applyFont="1" applyFill="1" applyAlignment="1">
      <alignment vertical="center"/>
    </xf>
    <xf numFmtId="181" fontId="76" fillId="0" borderId="0" xfId="0" applyNumberFormat="1" applyFont="1" applyAlignment="1">
      <alignment vertical="center"/>
    </xf>
    <xf numFmtId="181" fontId="87" fillId="0" borderId="0" xfId="0" applyNumberFormat="1" applyFont="1" applyAlignment="1">
      <alignment vertical="center"/>
    </xf>
    <xf numFmtId="181" fontId="88" fillId="0" borderId="0" xfId="0" applyNumberFormat="1" applyFont="1" applyAlignment="1">
      <alignment vertical="center"/>
    </xf>
    <xf numFmtId="181" fontId="83" fillId="0" borderId="16" xfId="0" applyNumberFormat="1" applyFont="1" applyBorder="1" applyAlignment="1">
      <alignment vertical="center"/>
    </xf>
    <xf numFmtId="181" fontId="87" fillId="0" borderId="16" xfId="0" applyNumberFormat="1" applyFont="1" applyBorder="1" applyAlignment="1">
      <alignment vertical="center"/>
    </xf>
    <xf numFmtId="181" fontId="85" fillId="0" borderId="0" xfId="0" applyNumberFormat="1" applyFont="1" applyAlignment="1">
      <alignment vertical="center"/>
    </xf>
    <xf numFmtId="180" fontId="84" fillId="0" borderId="0" xfId="28" applyFont="1" applyAlignment="1">
      <alignment vertical="center"/>
    </xf>
    <xf numFmtId="184" fontId="88" fillId="0" borderId="0" xfId="0" applyNumberFormat="1" applyFont="1" applyAlignment="1">
      <alignment vertical="center"/>
    </xf>
    <xf numFmtId="184" fontId="84" fillId="0" borderId="0" xfId="0" applyNumberFormat="1" applyFont="1" applyAlignment="1">
      <alignment vertical="center"/>
    </xf>
    <xf numFmtId="186" fontId="81" fillId="0" borderId="66" xfId="28" applyNumberFormat="1" applyFont="1" applyBorder="1" applyAlignment="1">
      <alignment horizontal="center" vertical="center" wrapText="1" readingOrder="1"/>
    </xf>
    <xf numFmtId="186" fontId="81" fillId="21" borderId="66" xfId="28" applyNumberFormat="1" applyFont="1" applyFill="1" applyBorder="1" applyAlignment="1">
      <alignment horizontal="center" vertical="center" wrapText="1" readingOrder="1"/>
    </xf>
    <xf numFmtId="180" fontId="81" fillId="0" borderId="68" xfId="28" applyFont="1" applyBorder="1" applyAlignment="1">
      <alignment horizontal="center" vertical="center" wrapText="1" readingOrder="1"/>
    </xf>
    <xf numFmtId="181" fontId="82" fillId="0" borderId="39" xfId="0" applyNumberFormat="1" applyFont="1" applyBorder="1" applyAlignment="1">
      <alignment horizontal="right" vertical="center" wrapText="1" readingOrder="1"/>
    </xf>
    <xf numFmtId="180" fontId="81" fillId="0" borderId="70" xfId="28" applyFont="1" applyBorder="1" applyAlignment="1">
      <alignment horizontal="center" vertical="center" wrapText="1" readingOrder="1"/>
    </xf>
    <xf numFmtId="181" fontId="82" fillId="0" borderId="0" xfId="0" applyNumberFormat="1" applyFont="1" applyAlignment="1">
      <alignment horizontal="right" vertical="center" wrapText="1" readingOrder="1"/>
    </xf>
    <xf numFmtId="180" fontId="81" fillId="21" borderId="70" xfId="28" applyFont="1" applyFill="1" applyBorder="1" applyAlignment="1">
      <alignment horizontal="center" vertical="center" wrapText="1" readingOrder="1"/>
    </xf>
    <xf numFmtId="181" fontId="82" fillId="21" borderId="0" xfId="0" applyNumberFormat="1" applyFont="1" applyFill="1" applyAlignment="1">
      <alignment horizontal="right" vertical="center" wrapText="1" readingOrder="1"/>
    </xf>
    <xf numFmtId="181" fontId="81" fillId="22" borderId="0" xfId="0" applyNumberFormat="1" applyFont="1" applyFill="1" applyAlignment="1">
      <alignment horizontal="right" vertical="center" wrapText="1" readingOrder="1"/>
    </xf>
    <xf numFmtId="180" fontId="81" fillId="0" borderId="72" xfId="28" applyFont="1" applyBorder="1" applyAlignment="1">
      <alignment horizontal="center" vertical="center" wrapText="1" readingOrder="1"/>
    </xf>
    <xf numFmtId="181" fontId="82" fillId="0" borderId="43" xfId="0" applyNumberFormat="1" applyFont="1" applyBorder="1" applyAlignment="1">
      <alignment horizontal="right" vertical="center" wrapText="1" readingOrder="1"/>
    </xf>
    <xf numFmtId="181" fontId="90" fillId="27" borderId="46" xfId="0" applyNumberFormat="1" applyFont="1" applyFill="1" applyBorder="1"/>
    <xf numFmtId="181" fontId="90" fillId="27" borderId="0" xfId="0" applyNumberFormat="1" applyFont="1" applyFill="1"/>
    <xf numFmtId="181" fontId="32" fillId="0" borderId="0" xfId="0" applyNumberFormat="1" applyFont="1"/>
    <xf numFmtId="181" fontId="84" fillId="0" borderId="46" xfId="0" applyNumberFormat="1" applyFont="1" applyBorder="1" applyAlignment="1">
      <alignment vertical="center"/>
    </xf>
    <xf numFmtId="181" fontId="88" fillId="0" borderId="46" xfId="0" applyNumberFormat="1" applyFont="1" applyBorder="1" applyAlignment="1">
      <alignment vertical="center"/>
    </xf>
    <xf numFmtId="181" fontId="85" fillId="0" borderId="46" xfId="0" applyNumberFormat="1" applyFont="1" applyBorder="1" applyAlignment="1">
      <alignment vertical="center"/>
    </xf>
    <xf numFmtId="181" fontId="84" fillId="0" borderId="47" xfId="0" applyNumberFormat="1" applyFont="1" applyBorder="1" applyAlignment="1">
      <alignment vertical="center"/>
    </xf>
    <xf numFmtId="181" fontId="88" fillId="0" borderId="47" xfId="0" applyNumberFormat="1" applyFont="1" applyBorder="1" applyAlignment="1">
      <alignment vertical="center"/>
    </xf>
    <xf numFmtId="181" fontId="85" fillId="0" borderId="47" xfId="0" applyNumberFormat="1" applyFont="1" applyBorder="1" applyAlignment="1">
      <alignment vertical="center"/>
    </xf>
    <xf numFmtId="181" fontId="101" fillId="0" borderId="0" xfId="0" applyNumberFormat="1" applyFont="1" applyAlignment="1">
      <alignment vertical="center"/>
    </xf>
    <xf numFmtId="181" fontId="102" fillId="0" borderId="0" xfId="0" applyNumberFormat="1" applyFont="1" applyAlignment="1">
      <alignment vertical="center"/>
    </xf>
    <xf numFmtId="180" fontId="102" fillId="0" borderId="0" xfId="28" applyFont="1" applyAlignment="1">
      <alignment horizontal="right" vertical="center"/>
    </xf>
    <xf numFmtId="181" fontId="31" fillId="0" borderId="74" xfId="0" applyNumberFormat="1" applyFont="1" applyBorder="1"/>
    <xf numFmtId="181" fontId="67" fillId="0" borderId="74" xfId="0" applyNumberFormat="1" applyFont="1" applyBorder="1"/>
    <xf numFmtId="181" fontId="31" fillId="0" borderId="75" xfId="0" applyNumberFormat="1" applyFont="1" applyBorder="1"/>
    <xf numFmtId="181" fontId="67" fillId="0" borderId="75" xfId="0" applyNumberFormat="1" applyFont="1" applyBorder="1"/>
    <xf numFmtId="181" fontId="90" fillId="0" borderId="74" xfId="0" applyNumberFormat="1" applyFont="1" applyBorder="1"/>
    <xf numFmtId="181" fontId="90" fillId="0" borderId="75" xfId="0" applyNumberFormat="1" applyFont="1" applyBorder="1"/>
    <xf numFmtId="180" fontId="65" fillId="13" borderId="0" xfId="28" applyFont="1" applyFill="1"/>
    <xf numFmtId="181" fontId="90" fillId="14" borderId="74" xfId="0" applyNumberFormat="1" applyFont="1" applyFill="1" applyBorder="1"/>
    <xf numFmtId="181" fontId="90" fillId="14" borderId="0" xfId="0" applyNumberFormat="1" applyFont="1" applyFill="1"/>
    <xf numFmtId="181" fontId="90" fillId="14" borderId="75" xfId="0" applyNumberFormat="1" applyFont="1" applyFill="1" applyBorder="1"/>
    <xf numFmtId="181" fontId="90" fillId="14" borderId="47" xfId="0" applyNumberFormat="1" applyFont="1" applyFill="1" applyBorder="1"/>
    <xf numFmtId="181" fontId="67" fillId="14" borderId="74" xfId="0" applyNumberFormat="1" applyFont="1" applyFill="1" applyBorder="1"/>
    <xf numFmtId="181" fontId="67" fillId="14" borderId="0" xfId="0" applyNumberFormat="1" applyFont="1" applyFill="1"/>
    <xf numFmtId="181" fontId="67" fillId="14" borderId="75" xfId="0" applyNumberFormat="1" applyFont="1" applyFill="1" applyBorder="1"/>
    <xf numFmtId="181" fontId="65" fillId="0" borderId="46" xfId="0" applyNumberFormat="1" applyFont="1" applyBorder="1"/>
    <xf numFmtId="181" fontId="65" fillId="0" borderId="47" xfId="0" applyNumberFormat="1" applyFont="1" applyBorder="1"/>
    <xf numFmtId="181" fontId="74" fillId="0" borderId="16" xfId="0" applyNumberFormat="1" applyFont="1" applyBorder="1"/>
    <xf numFmtId="181" fontId="104" fillId="0" borderId="0" xfId="0" applyNumberFormat="1" applyFont="1"/>
    <xf numFmtId="181" fontId="74" fillId="25" borderId="0" xfId="0" applyNumberFormat="1" applyFont="1" applyFill="1"/>
    <xf numFmtId="181" fontId="67" fillId="14" borderId="47" xfId="0" applyNumberFormat="1" applyFont="1" applyFill="1" applyBorder="1"/>
    <xf numFmtId="181" fontId="38" fillId="18" borderId="16" xfId="0" applyNumberFormat="1" applyFont="1" applyFill="1" applyBorder="1"/>
    <xf numFmtId="196" fontId="31" fillId="13" borderId="76" xfId="28" applyNumberFormat="1" applyFont="1" applyFill="1" applyBorder="1" applyAlignment="1">
      <alignment horizontal="center"/>
    </xf>
    <xf numFmtId="180" fontId="31" fillId="18" borderId="0" xfId="28" applyFont="1" applyFill="1"/>
    <xf numFmtId="181" fontId="31" fillId="0" borderId="77" xfId="0" applyNumberFormat="1" applyFont="1" applyBorder="1" applyAlignment="1">
      <alignment horizontal="center"/>
    </xf>
    <xf numFmtId="181" fontId="31" fillId="0" borderId="49" xfId="0" applyNumberFormat="1" applyFont="1" applyBorder="1" applyAlignment="1">
      <alignment horizontal="center"/>
    </xf>
    <xf numFmtId="181" fontId="105" fillId="0" borderId="0" xfId="0" applyNumberFormat="1" applyFont="1"/>
    <xf numFmtId="180" fontId="105" fillId="0" borderId="0" xfId="28" applyFont="1"/>
    <xf numFmtId="181" fontId="106" fillId="0" borderId="0" xfId="0" applyNumberFormat="1" applyFont="1" applyAlignment="1">
      <alignment horizontal="right"/>
    </xf>
    <xf numFmtId="195" fontId="31" fillId="0" borderId="0" xfId="0" applyNumberFormat="1" applyFont="1" applyAlignment="1">
      <alignment horizontal="center"/>
    </xf>
    <xf numFmtId="180" fontId="105" fillId="0" borderId="0" xfId="28" applyFont="1" applyAlignment="1">
      <alignment horizontal="right"/>
    </xf>
    <xf numFmtId="181" fontId="42" fillId="0" borderId="0" xfId="0" applyNumberFormat="1" applyFont="1" applyAlignment="1">
      <alignment horizontal="centerContinuous"/>
    </xf>
    <xf numFmtId="180" fontId="31" fillId="0" borderId="0" xfId="28" applyFont="1" applyBorder="1"/>
    <xf numFmtId="195" fontId="31" fillId="13" borderId="0" xfId="0" applyNumberFormat="1" applyFont="1" applyFill="1" applyAlignment="1">
      <alignment horizontal="center"/>
    </xf>
    <xf numFmtId="181" fontId="31" fillId="13" borderId="78" xfId="0" applyNumberFormat="1" applyFont="1" applyFill="1" applyBorder="1"/>
    <xf numFmtId="181" fontId="31" fillId="13" borderId="79" xfId="0" applyNumberFormat="1" applyFont="1" applyFill="1" applyBorder="1"/>
    <xf numFmtId="180" fontId="31" fillId="0" borderId="46" xfId="28" applyFont="1" applyBorder="1"/>
    <xf numFmtId="180" fontId="31" fillId="0" borderId="47" xfId="28" applyFont="1" applyBorder="1"/>
    <xf numFmtId="181" fontId="33" fillId="15" borderId="0" xfId="0" applyNumberFormat="1" applyFont="1" applyFill="1"/>
    <xf numFmtId="181" fontId="42" fillId="0" borderId="0" xfId="0" quotePrefix="1" applyNumberFormat="1" applyFont="1" applyAlignment="1">
      <alignment horizontal="centerContinuous"/>
    </xf>
    <xf numFmtId="181" fontId="31" fillId="0" borderId="80" xfId="0" applyNumberFormat="1" applyFont="1" applyBorder="1"/>
    <xf numFmtId="181" fontId="38" fillId="0" borderId="0" xfId="0" quotePrefix="1" applyNumberFormat="1" applyFont="1"/>
    <xf numFmtId="195" fontId="31" fillId="0" borderId="46" xfId="0" applyNumberFormat="1" applyFont="1" applyBorder="1" applyAlignment="1">
      <alignment horizontal="left"/>
    </xf>
    <xf numFmtId="195" fontId="31" fillId="0" borderId="0" xfId="0" applyNumberFormat="1" applyFont="1" applyAlignment="1">
      <alignment horizontal="left"/>
    </xf>
    <xf numFmtId="195" fontId="31" fillId="0" borderId="47" xfId="0" applyNumberFormat="1" applyFont="1" applyBorder="1" applyAlignment="1">
      <alignment horizontal="left"/>
    </xf>
    <xf numFmtId="180" fontId="43" fillId="0" borderId="0" xfId="28" applyFont="1"/>
    <xf numFmtId="181" fontId="106" fillId="0" borderId="0" xfId="0" applyNumberFormat="1" applyFont="1"/>
    <xf numFmtId="197" fontId="31" fillId="0" borderId="46" xfId="0" applyNumberFormat="1" applyFont="1" applyBorder="1" applyAlignment="1">
      <alignment horizontal="left"/>
    </xf>
    <xf numFmtId="181" fontId="106" fillId="0" borderId="46" xfId="0" applyNumberFormat="1" applyFont="1" applyBorder="1" applyAlignment="1">
      <alignment horizontal="left"/>
    </xf>
    <xf numFmtId="197" fontId="31" fillId="0" borderId="0" xfId="0" applyNumberFormat="1" applyFont="1" applyAlignment="1">
      <alignment horizontal="left"/>
    </xf>
    <xf numFmtId="197" fontId="31" fillId="0" borderId="47" xfId="0" applyNumberFormat="1" applyFont="1" applyBorder="1" applyAlignment="1">
      <alignment horizontal="left"/>
    </xf>
    <xf numFmtId="181" fontId="106" fillId="0" borderId="47" xfId="0" applyNumberFormat="1" applyFont="1" applyBorder="1"/>
    <xf numFmtId="181" fontId="31" fillId="0" borderId="81" xfId="0" applyNumberFormat="1" applyFont="1" applyBorder="1"/>
    <xf numFmtId="197" fontId="31" fillId="0" borderId="81" xfId="0" applyNumberFormat="1" applyFont="1" applyBorder="1" applyAlignment="1">
      <alignment horizontal="center"/>
    </xf>
    <xf numFmtId="181" fontId="31" fillId="0" borderId="49" xfId="0" applyNumberFormat="1" applyFont="1" applyBorder="1"/>
    <xf numFmtId="180" fontId="31" fillId="0" borderId="49" xfId="28" applyFont="1" applyBorder="1"/>
    <xf numFmtId="180" fontId="31" fillId="18" borderId="49" xfId="28" applyFont="1" applyFill="1" applyBorder="1"/>
    <xf numFmtId="181" fontId="31" fillId="0" borderId="0" xfId="0" quotePrefix="1" applyNumberFormat="1" applyFont="1"/>
    <xf numFmtId="198" fontId="31" fillId="0" borderId="0" xfId="0" applyNumberFormat="1" applyFont="1"/>
    <xf numFmtId="181" fontId="33" fillId="16" borderId="0" xfId="0" applyNumberFormat="1" applyFont="1" applyFill="1"/>
    <xf numFmtId="181" fontId="93" fillId="16" borderId="0" xfId="0" applyNumberFormat="1" applyFont="1" applyFill="1"/>
    <xf numFmtId="199" fontId="31" fillId="13" borderId="0" xfId="0" applyNumberFormat="1" applyFont="1" applyFill="1"/>
    <xf numFmtId="197" fontId="31" fillId="0" borderId="0" xfId="0" applyNumberFormat="1" applyFont="1" applyAlignment="1">
      <alignment horizontal="center"/>
    </xf>
    <xf numFmtId="185" fontId="90" fillId="0" borderId="46" xfId="28" applyNumberFormat="1" applyFont="1" applyBorder="1"/>
    <xf numFmtId="185" fontId="90" fillId="14" borderId="46" xfId="28" applyNumberFormat="1" applyFont="1" applyFill="1" applyBorder="1"/>
    <xf numFmtId="185" fontId="90" fillId="0" borderId="0" xfId="28" applyNumberFormat="1" applyFont="1"/>
    <xf numFmtId="185" fontId="90" fillId="14" borderId="0" xfId="28" applyNumberFormat="1" applyFont="1" applyFill="1"/>
    <xf numFmtId="185" fontId="90" fillId="0" borderId="0" xfId="28" applyNumberFormat="1" applyFont="1" applyAlignment="1">
      <alignment horizontal="right"/>
    </xf>
    <xf numFmtId="185" fontId="90" fillId="18" borderId="0" xfId="28" applyNumberFormat="1" applyFont="1" applyFill="1"/>
    <xf numFmtId="185" fontId="90" fillId="0" borderId="47" xfId="28" applyNumberFormat="1" applyFont="1" applyBorder="1"/>
    <xf numFmtId="185" fontId="31" fillId="0" borderId="0" xfId="0" applyNumberFormat="1" applyFont="1"/>
    <xf numFmtId="185" fontId="90" fillId="14" borderId="46" xfId="0" applyNumberFormat="1" applyFont="1" applyFill="1" applyBorder="1"/>
    <xf numFmtId="185" fontId="90" fillId="14" borderId="47" xfId="28" applyNumberFormat="1" applyFont="1" applyFill="1" applyBorder="1"/>
    <xf numFmtId="185" fontId="31" fillId="0" borderId="46" xfId="0" applyNumberFormat="1" applyFont="1" applyBorder="1"/>
    <xf numFmtId="185" fontId="43" fillId="0" borderId="0" xfId="28" applyNumberFormat="1" applyFont="1"/>
    <xf numFmtId="185" fontId="31" fillId="0" borderId="0" xfId="28" applyNumberFormat="1" applyFont="1"/>
    <xf numFmtId="185" fontId="31" fillId="0" borderId="47" xfId="0" applyNumberFormat="1" applyFont="1" applyBorder="1"/>
    <xf numFmtId="185" fontId="31" fillId="0" borderId="46" xfId="28" applyNumberFormat="1" applyFont="1" applyBorder="1"/>
    <xf numFmtId="185" fontId="31" fillId="0" borderId="47" xfId="28" applyNumberFormat="1" applyFont="1" applyBorder="1"/>
    <xf numFmtId="196" fontId="31" fillId="13" borderId="78" xfId="28" applyNumberFormat="1" applyFont="1" applyFill="1" applyBorder="1" applyAlignment="1">
      <alignment horizontal="center"/>
    </xf>
    <xf numFmtId="181" fontId="90" fillId="13" borderId="0" xfId="0" applyNumberFormat="1" applyFont="1" applyFill="1"/>
    <xf numFmtId="181" fontId="65" fillId="13" borderId="0" xfId="0" applyNumberFormat="1" applyFont="1" applyFill="1"/>
    <xf numFmtId="181" fontId="43" fillId="0" borderId="16" xfId="0" applyNumberFormat="1" applyFont="1" applyBorder="1" applyAlignment="1">
      <alignment horizontal="center"/>
    </xf>
    <xf numFmtId="200" fontId="31" fillId="13" borderId="76" xfId="0" applyNumberFormat="1" applyFont="1" applyFill="1" applyBorder="1" applyAlignment="1">
      <alignment horizontal="right"/>
    </xf>
    <xf numFmtId="200" fontId="31" fillId="13" borderId="79" xfId="0" applyNumberFormat="1" applyFont="1" applyFill="1" applyBorder="1" applyAlignment="1">
      <alignment horizontal="right"/>
    </xf>
    <xf numFmtId="200" fontId="31" fillId="13" borderId="78" xfId="0" applyNumberFormat="1" applyFont="1" applyFill="1" applyBorder="1" applyAlignment="1">
      <alignment horizontal="right"/>
    </xf>
    <xf numFmtId="181" fontId="31" fillId="0" borderId="0" xfId="0" quotePrefix="1" applyNumberFormat="1" applyFont="1" applyAlignment="1">
      <alignment horizontal="left" indent="1"/>
    </xf>
    <xf numFmtId="181" fontId="31" fillId="14" borderId="0" xfId="0" applyNumberFormat="1" applyFont="1" applyFill="1" applyAlignment="1">
      <alignment horizontal="right"/>
    </xf>
    <xf numFmtId="183" fontId="31" fillId="0" borderId="0" xfId="0" applyNumberFormat="1" applyFont="1" applyAlignment="1">
      <alignment horizontal="right"/>
    </xf>
    <xf numFmtId="181" fontId="38" fillId="0" borderId="16" xfId="0" applyNumberFormat="1" applyFont="1" applyBorder="1" applyAlignment="1">
      <alignment horizontal="right"/>
    </xf>
    <xf numFmtId="181" fontId="38" fillId="18" borderId="16" xfId="0" applyNumberFormat="1" applyFont="1" applyFill="1" applyBorder="1" applyAlignment="1">
      <alignment horizontal="right"/>
    </xf>
    <xf numFmtId="183" fontId="31" fillId="0" borderId="47" xfId="0" applyNumberFormat="1" applyFont="1" applyBorder="1"/>
    <xf numFmtId="183" fontId="31" fillId="0" borderId="47" xfId="0" applyNumberFormat="1" applyFont="1" applyBorder="1" applyAlignment="1">
      <alignment horizontal="right"/>
    </xf>
    <xf numFmtId="181" fontId="31" fillId="18" borderId="0" xfId="0" applyNumberFormat="1" applyFont="1" applyFill="1" applyAlignment="1">
      <alignment horizontal="right"/>
    </xf>
    <xf numFmtId="181" fontId="65" fillId="28" borderId="0" xfId="0" applyNumberFormat="1" applyFont="1" applyFill="1"/>
    <xf numFmtId="183" fontId="31" fillId="18" borderId="0" xfId="0" applyNumberFormat="1" applyFont="1" applyFill="1"/>
    <xf numFmtId="14" fontId="65" fillId="13" borderId="0" xfId="28" applyNumberFormat="1" applyFont="1" applyFill="1" applyAlignment="1">
      <alignment horizontal="center"/>
    </xf>
    <xf numFmtId="180" fontId="31" fillId="0" borderId="0" xfId="28" applyFont="1" applyFill="1"/>
    <xf numFmtId="181" fontId="31" fillId="18" borderId="16" xfId="0" applyNumberFormat="1" applyFont="1" applyFill="1" applyBorder="1"/>
    <xf numFmtId="181" fontId="43" fillId="0" borderId="16" xfId="0" applyNumberFormat="1" applyFont="1" applyBorder="1"/>
    <xf numFmtId="181" fontId="31" fillId="14" borderId="47" xfId="0" applyNumberFormat="1" applyFont="1" applyFill="1" applyBorder="1"/>
    <xf numFmtId="181" fontId="31" fillId="0" borderId="0" xfId="0" applyNumberFormat="1" applyFont="1" applyAlignment="1">
      <alignment horizontal="left" indent="2"/>
    </xf>
    <xf numFmtId="181" fontId="33" fillId="24" borderId="0" xfId="0" applyNumberFormat="1" applyFont="1" applyFill="1"/>
    <xf numFmtId="180" fontId="31" fillId="13" borderId="82" xfId="28" applyFont="1" applyFill="1" applyBorder="1"/>
    <xf numFmtId="180" fontId="31" fillId="13" borderId="83" xfId="28" applyFont="1" applyFill="1" applyBorder="1"/>
    <xf numFmtId="180" fontId="31" fillId="0" borderId="16" xfId="28" applyFont="1" applyBorder="1"/>
    <xf numFmtId="185" fontId="31" fillId="13" borderId="0" xfId="28" applyNumberFormat="1" applyFont="1" applyFill="1"/>
    <xf numFmtId="201" fontId="31" fillId="0" borderId="0" xfId="0" applyNumberFormat="1" applyFont="1" applyAlignment="1">
      <alignment horizontal="center"/>
    </xf>
    <xf numFmtId="201" fontId="32" fillId="11" borderId="0" xfId="0" applyNumberFormat="1" applyFont="1" applyFill="1" applyAlignment="1">
      <alignment horizontal="center"/>
    </xf>
    <xf numFmtId="181" fontId="67" fillId="0" borderId="16" xfId="0" applyNumberFormat="1" applyFont="1" applyBorder="1"/>
    <xf numFmtId="181" fontId="31" fillId="13" borderId="82" xfId="0" applyNumberFormat="1" applyFont="1" applyFill="1" applyBorder="1"/>
    <xf numFmtId="180" fontId="31" fillId="13" borderId="84" xfId="28" applyFont="1" applyFill="1" applyBorder="1"/>
    <xf numFmtId="199" fontId="31" fillId="0" borderId="0" xfId="0" applyNumberFormat="1" applyFont="1"/>
    <xf numFmtId="0" fontId="31" fillId="0" borderId="49" xfId="0" applyNumberFormat="1" applyFont="1" applyBorder="1" applyAlignment="1">
      <alignment horizontal="center"/>
    </xf>
    <xf numFmtId="181" fontId="82" fillId="0" borderId="85" xfId="0" applyNumberFormat="1" applyFont="1" applyBorder="1" applyAlignment="1">
      <alignment horizontal="right" vertical="center" wrapText="1" readingOrder="1"/>
    </xf>
    <xf numFmtId="181" fontId="82" fillId="21" borderId="86" xfId="0" applyNumberFormat="1" applyFont="1" applyFill="1" applyBorder="1" applyAlignment="1">
      <alignment horizontal="right" vertical="center" wrapText="1" readingOrder="1"/>
    </xf>
    <xf numFmtId="181" fontId="82" fillId="0" borderId="88" xfId="0" applyNumberFormat="1" applyFont="1" applyBorder="1" applyAlignment="1">
      <alignment horizontal="right" vertical="center" wrapText="1" readingOrder="1"/>
    </xf>
    <xf numFmtId="181" fontId="82" fillId="21" borderId="88" xfId="0" applyNumberFormat="1" applyFont="1" applyFill="1" applyBorder="1" applyAlignment="1">
      <alignment horizontal="right" vertical="center" wrapText="1" readingOrder="1"/>
    </xf>
    <xf numFmtId="181" fontId="82" fillId="21" borderId="89" xfId="0" applyNumberFormat="1" applyFont="1" applyFill="1" applyBorder="1" applyAlignment="1">
      <alignment horizontal="right" vertical="center" wrapText="1" readingOrder="1"/>
    </xf>
    <xf numFmtId="181" fontId="82" fillId="0" borderId="89" xfId="0" applyNumberFormat="1" applyFont="1" applyBorder="1" applyAlignment="1">
      <alignment horizontal="right" vertical="center" wrapText="1" readingOrder="1"/>
    </xf>
    <xf numFmtId="181" fontId="82" fillId="21" borderId="91" xfId="0" applyNumberFormat="1" applyFont="1" applyFill="1" applyBorder="1" applyAlignment="1">
      <alignment horizontal="right" vertical="center" wrapText="1" readingOrder="1"/>
    </xf>
    <xf numFmtId="181" fontId="82" fillId="0" borderId="92" xfId="0" applyNumberFormat="1" applyFont="1" applyBorder="1" applyAlignment="1">
      <alignment horizontal="right" vertical="center" wrapText="1" readingOrder="1"/>
    </xf>
    <xf numFmtId="181" fontId="81" fillId="22" borderId="87" xfId="0" applyNumberFormat="1" applyFont="1" applyFill="1" applyBorder="1" applyAlignment="1">
      <alignment horizontal="right" vertical="center" wrapText="1" readingOrder="1"/>
    </xf>
    <xf numFmtId="181" fontId="81" fillId="22" borderId="90" xfId="0" applyNumberFormat="1" applyFont="1" applyFill="1" applyBorder="1" applyAlignment="1">
      <alignment horizontal="right" vertical="center" wrapText="1" readingOrder="1"/>
    </xf>
    <xf numFmtId="186" fontId="84" fillId="0" borderId="0" xfId="28" applyNumberFormat="1" applyFont="1" applyAlignment="1">
      <alignment vertical="center"/>
    </xf>
    <xf numFmtId="186" fontId="31" fillId="0" borderId="0" xfId="28" applyNumberFormat="1" applyFont="1" applyBorder="1"/>
    <xf numFmtId="184" fontId="58" fillId="0" borderId="39" xfId="30" applyNumberFormat="1" applyFont="1" applyBorder="1" applyAlignment="1"/>
    <xf numFmtId="184" fontId="58" fillId="0" borderId="0" xfId="30" applyNumberFormat="1" applyFont="1" applyAlignment="1"/>
    <xf numFmtId="184" fontId="58" fillId="0" borderId="40" xfId="30" applyNumberFormat="1" applyFont="1" applyBorder="1" applyAlignment="1"/>
    <xf numFmtId="184" fontId="48" fillId="0" borderId="9" xfId="41" applyNumberFormat="1" applyFont="1"/>
    <xf numFmtId="181" fontId="103" fillId="0" borderId="0" xfId="0" applyNumberFormat="1" applyFont="1" applyAlignment="1">
      <alignment vertical="center"/>
    </xf>
    <xf numFmtId="181" fontId="76" fillId="0" borderId="46" xfId="0" applyNumberFormat="1" applyFont="1" applyBorder="1" applyAlignment="1">
      <alignment vertical="center"/>
    </xf>
    <xf numFmtId="181" fontId="76" fillId="0" borderId="47" xfId="0" applyNumberFormat="1" applyFont="1" applyBorder="1" applyAlignment="1">
      <alignment vertical="center"/>
    </xf>
    <xf numFmtId="181" fontId="103" fillId="0" borderId="16" xfId="0" applyNumberFormat="1" applyFont="1" applyBorder="1" applyAlignment="1">
      <alignment vertical="center"/>
    </xf>
    <xf numFmtId="180" fontId="102" fillId="0" borderId="0" xfId="28" applyFont="1" applyAlignment="1">
      <alignment vertical="center"/>
    </xf>
    <xf numFmtId="181" fontId="101" fillId="0" borderId="49" xfId="0" applyNumberFormat="1" applyFont="1" applyBorder="1" applyAlignment="1">
      <alignment vertical="center"/>
    </xf>
    <xf numFmtId="181" fontId="102" fillId="0" borderId="49" xfId="0" applyNumberFormat="1" applyFont="1" applyBorder="1" applyAlignment="1">
      <alignment vertical="center"/>
    </xf>
    <xf numFmtId="180" fontId="102" fillId="0" borderId="49" xfId="28" applyFont="1" applyBorder="1" applyAlignment="1">
      <alignment vertical="center"/>
    </xf>
    <xf numFmtId="181" fontId="71" fillId="0" borderId="47" xfId="0" applyNumberFormat="1" applyFont="1" applyBorder="1"/>
    <xf numFmtId="181" fontId="38" fillId="0" borderId="0" xfId="0" applyNumberFormat="1" applyFont="1" applyAlignment="1">
      <alignment vertical="center"/>
    </xf>
    <xf numFmtId="181" fontId="108" fillId="0" borderId="0" xfId="0" applyNumberFormat="1" applyFont="1" applyAlignment="1">
      <alignment vertical="center"/>
    </xf>
    <xf numFmtId="181" fontId="109" fillId="0" borderId="0" xfId="0" applyNumberFormat="1" applyFont="1" applyAlignment="1">
      <alignment vertical="center"/>
    </xf>
    <xf numFmtId="181" fontId="84" fillId="0" borderId="74" xfId="0" applyNumberFormat="1" applyFont="1" applyBorder="1" applyAlignment="1">
      <alignment vertical="center"/>
    </xf>
    <xf numFmtId="181" fontId="88" fillId="0" borderId="74" xfId="0" applyNumberFormat="1" applyFont="1" applyBorder="1" applyAlignment="1">
      <alignment vertical="center"/>
    </xf>
    <xf numFmtId="181" fontId="85" fillId="0" borderId="74" xfId="0" applyNumberFormat="1" applyFont="1" applyBorder="1" applyAlignment="1">
      <alignment vertical="center"/>
    </xf>
    <xf numFmtId="181" fontId="110" fillId="0" borderId="74" xfId="0" applyNumberFormat="1" applyFont="1" applyBorder="1" applyAlignment="1">
      <alignment vertical="center"/>
    </xf>
    <xf numFmtId="181" fontId="111" fillId="0" borderId="74" xfId="0" applyNumberFormat="1" applyFont="1" applyBorder="1" applyAlignment="1">
      <alignment vertical="center"/>
    </xf>
    <xf numFmtId="181" fontId="112" fillId="0" borderId="74" xfId="0" applyNumberFormat="1" applyFont="1" applyBorder="1" applyAlignment="1">
      <alignment vertical="center"/>
    </xf>
    <xf numFmtId="181" fontId="110" fillId="0" borderId="0" xfId="0" applyNumberFormat="1" applyFont="1" applyAlignment="1">
      <alignment vertical="center"/>
    </xf>
    <xf numFmtId="181" fontId="111" fillId="0" borderId="0" xfId="0" applyNumberFormat="1" applyFont="1" applyAlignment="1">
      <alignment vertical="center"/>
    </xf>
    <xf numFmtId="181" fontId="112" fillId="0" borderId="0" xfId="0" applyNumberFormat="1" applyFont="1" applyAlignment="1">
      <alignment vertical="center"/>
    </xf>
    <xf numFmtId="181" fontId="110" fillId="0" borderId="47" xfId="0" applyNumberFormat="1" applyFont="1" applyBorder="1" applyAlignment="1">
      <alignment vertical="center"/>
    </xf>
    <xf numFmtId="181" fontId="111" fillId="0" borderId="47" xfId="0" applyNumberFormat="1" applyFont="1" applyBorder="1" applyAlignment="1">
      <alignment vertical="center"/>
    </xf>
    <xf numFmtId="181" fontId="112" fillId="0" borderId="47" xfId="0" applyNumberFormat="1" applyFont="1" applyBorder="1" applyAlignment="1">
      <alignment vertical="center"/>
    </xf>
    <xf numFmtId="181" fontId="110" fillId="0" borderId="75" xfId="0" applyNumberFormat="1" applyFont="1" applyBorder="1" applyAlignment="1">
      <alignment vertical="center"/>
    </xf>
    <xf numFmtId="181" fontId="111" fillId="0" borderId="75" xfId="0" applyNumberFormat="1" applyFont="1" applyBorder="1" applyAlignment="1">
      <alignment vertical="center"/>
    </xf>
    <xf numFmtId="181" fontId="112" fillId="0" borderId="75" xfId="0" applyNumberFormat="1" applyFont="1" applyBorder="1" applyAlignment="1">
      <alignment vertical="center"/>
    </xf>
    <xf numFmtId="181" fontId="31" fillId="0" borderId="74" xfId="0" applyNumberFormat="1" applyFont="1" applyBorder="1" applyAlignment="1">
      <alignment vertical="center"/>
    </xf>
    <xf numFmtId="181" fontId="31" fillId="0" borderId="75" xfId="0" applyNumberFormat="1" applyFont="1" applyBorder="1" applyAlignment="1">
      <alignment vertical="center"/>
    </xf>
    <xf numFmtId="181" fontId="113" fillId="0" borderId="0" xfId="0" applyNumberFormat="1" applyFont="1" applyAlignment="1">
      <alignment vertical="center"/>
    </xf>
    <xf numFmtId="181" fontId="114" fillId="0" borderId="0" xfId="0" applyNumberFormat="1" applyFont="1" applyAlignment="1">
      <alignment vertical="center"/>
    </xf>
    <xf numFmtId="181" fontId="115" fillId="0" borderId="0" xfId="0" applyNumberFormat="1" applyFont="1" applyAlignment="1">
      <alignment vertical="center"/>
    </xf>
    <xf numFmtId="181" fontId="116" fillId="0" borderId="0" xfId="0" applyNumberFormat="1" applyFont="1" applyAlignment="1">
      <alignment vertical="center"/>
    </xf>
    <xf numFmtId="181" fontId="110" fillId="0" borderId="46" xfId="0" applyNumberFormat="1" applyFont="1" applyBorder="1" applyAlignment="1">
      <alignment vertical="center"/>
    </xf>
    <xf numFmtId="181" fontId="111" fillId="0" borderId="46" xfId="0" applyNumberFormat="1" applyFont="1" applyBorder="1" applyAlignment="1">
      <alignment vertical="center"/>
    </xf>
    <xf numFmtId="181" fontId="112" fillId="0" borderId="46" xfId="0" applyNumberFormat="1" applyFont="1" applyBorder="1" applyAlignment="1">
      <alignment vertical="center"/>
    </xf>
    <xf numFmtId="181" fontId="83" fillId="0" borderId="47" xfId="0" applyNumberFormat="1" applyFont="1" applyBorder="1" applyAlignment="1">
      <alignment vertical="center"/>
    </xf>
    <xf numFmtId="181" fontId="87" fillId="0" borderId="47" xfId="0" applyNumberFormat="1" applyFont="1" applyBorder="1" applyAlignment="1">
      <alignment vertical="center"/>
    </xf>
    <xf numFmtId="181" fontId="103" fillId="0" borderId="47" xfId="0" applyNumberFormat="1" applyFont="1" applyBorder="1" applyAlignment="1">
      <alignment vertical="center"/>
    </xf>
    <xf numFmtId="181" fontId="31" fillId="0" borderId="46" xfId="0" applyNumberFormat="1" applyFont="1" applyBorder="1" applyAlignment="1">
      <alignment vertical="center"/>
    </xf>
    <xf numFmtId="181" fontId="31" fillId="0" borderId="47" xfId="0" applyNumberFormat="1" applyFont="1" applyBorder="1" applyAlignment="1">
      <alignment vertical="center"/>
    </xf>
    <xf numFmtId="181" fontId="117" fillId="0" borderId="0" xfId="0" applyNumberFormat="1" applyFont="1" applyAlignment="1">
      <alignment vertical="center"/>
    </xf>
    <xf numFmtId="180" fontId="117" fillId="0" borderId="0" xfId="28" applyFont="1" applyAlignment="1">
      <alignment horizontal="right" vertical="center"/>
    </xf>
    <xf numFmtId="181" fontId="84" fillId="0" borderId="75" xfId="0" applyNumberFormat="1" applyFont="1" applyBorder="1" applyAlignment="1">
      <alignment vertical="center"/>
    </xf>
    <xf numFmtId="181" fontId="88" fillId="0" borderId="75" xfId="0" applyNumberFormat="1" applyFont="1" applyBorder="1" applyAlignment="1">
      <alignment vertical="center"/>
    </xf>
    <xf numFmtId="181" fontId="85" fillId="0" borderId="75" xfId="0" applyNumberFormat="1" applyFont="1" applyBorder="1" applyAlignment="1">
      <alignment vertical="center"/>
    </xf>
    <xf numFmtId="181" fontId="99" fillId="0" borderId="0" xfId="0" applyNumberFormat="1" applyFont="1" applyAlignment="1">
      <alignment vertical="center"/>
    </xf>
    <xf numFmtId="181" fontId="65" fillId="0" borderId="0" xfId="0" applyNumberFormat="1" applyFont="1" applyAlignment="1">
      <alignment vertical="center"/>
    </xf>
    <xf numFmtId="181" fontId="118" fillId="0" borderId="49" xfId="0" applyNumberFormat="1" applyFont="1" applyBorder="1" applyAlignment="1">
      <alignment vertical="center"/>
    </xf>
    <xf numFmtId="181" fontId="90" fillId="0" borderId="49" xfId="0" applyNumberFormat="1" applyFont="1" applyBorder="1" applyAlignment="1">
      <alignment vertical="center"/>
    </xf>
    <xf numFmtId="179" fontId="85" fillId="0" borderId="49" xfId="0" applyFont="1" applyBorder="1" applyAlignment="1">
      <alignment horizontal="center" vertical="center" readingOrder="1"/>
    </xf>
    <xf numFmtId="181" fontId="82" fillId="0" borderId="0" xfId="0" applyNumberFormat="1" applyFont="1" applyAlignment="1">
      <alignment vertical="center"/>
    </xf>
    <xf numFmtId="179" fontId="119" fillId="0" borderId="0" xfId="0" applyFont="1" applyAlignment="1">
      <alignment horizontal="left" vertical="center" readingOrder="1"/>
    </xf>
    <xf numFmtId="179" fontId="120" fillId="0" borderId="93" xfId="0" applyFont="1" applyBorder="1" applyAlignment="1">
      <alignment horizontal="left" vertical="center" readingOrder="1"/>
    </xf>
    <xf numFmtId="181" fontId="65" fillId="0" borderId="93" xfId="0" applyNumberFormat="1" applyFont="1" applyBorder="1" applyAlignment="1">
      <alignment vertical="center"/>
    </xf>
    <xf numFmtId="181" fontId="81" fillId="0" borderId="93" xfId="0" applyNumberFormat="1" applyFont="1" applyBorder="1" applyAlignment="1">
      <alignment vertical="center"/>
    </xf>
    <xf numFmtId="179" fontId="102" fillId="0" borderId="0" xfId="0" applyFont="1" applyAlignment="1">
      <alignment horizontal="left" vertical="center" readingOrder="1"/>
    </xf>
    <xf numFmtId="180" fontId="102" fillId="0" borderId="0" xfId="28" applyFont="1" applyAlignment="1">
      <alignment horizontal="right" vertical="center" readingOrder="1"/>
    </xf>
    <xf numFmtId="179" fontId="102" fillId="0" borderId="94" xfId="0" applyFont="1" applyBorder="1" applyAlignment="1">
      <alignment horizontal="left" vertical="center" readingOrder="1"/>
    </xf>
    <xf numFmtId="181" fontId="65" fillId="0" borderId="94" xfId="0" applyNumberFormat="1" applyFont="1" applyBorder="1" applyAlignment="1">
      <alignment vertical="center"/>
    </xf>
    <xf numFmtId="180" fontId="102" fillId="0" borderId="94" xfId="28" applyFont="1" applyBorder="1" applyAlignment="1">
      <alignment horizontal="right" vertical="center" readingOrder="1"/>
    </xf>
    <xf numFmtId="181" fontId="118" fillId="0" borderId="0" xfId="0" applyNumberFormat="1" applyFont="1" applyAlignment="1">
      <alignment vertical="center"/>
    </xf>
    <xf numFmtId="179" fontId="120" fillId="21" borderId="95" xfId="0" applyFont="1" applyFill="1" applyBorder="1" applyAlignment="1">
      <alignment horizontal="left" vertical="center" readingOrder="1"/>
    </xf>
    <xf numFmtId="179" fontId="119" fillId="0" borderId="96" xfId="0" applyFont="1" applyBorder="1" applyAlignment="1">
      <alignment horizontal="left" vertical="center" readingOrder="1"/>
    </xf>
    <xf numFmtId="181" fontId="82" fillId="0" borderId="96" xfId="0" applyNumberFormat="1" applyFont="1" applyBorder="1" applyAlignment="1">
      <alignment horizontal="right" vertical="center" readingOrder="1"/>
    </xf>
    <xf numFmtId="181" fontId="82" fillId="0" borderId="0" xfId="0" applyNumberFormat="1" applyFont="1" applyAlignment="1">
      <alignment horizontal="right" vertical="center" readingOrder="1"/>
    </xf>
    <xf numFmtId="179" fontId="119" fillId="0" borderId="97" xfId="0" applyFont="1" applyBorder="1" applyAlignment="1">
      <alignment horizontal="left" vertical="center" readingOrder="1"/>
    </xf>
    <xf numFmtId="181" fontId="82" fillId="0" borderId="97" xfId="0" applyNumberFormat="1" applyFont="1" applyBorder="1" applyAlignment="1">
      <alignment horizontal="right" vertical="center" readingOrder="1"/>
    </xf>
    <xf numFmtId="179" fontId="120" fillId="21" borderId="0" xfId="0" applyFont="1" applyFill="1" applyAlignment="1">
      <alignment horizontal="left" vertical="center" readingOrder="1"/>
    </xf>
    <xf numFmtId="181" fontId="81" fillId="21" borderId="0" xfId="0" applyNumberFormat="1" applyFont="1" applyFill="1" applyAlignment="1">
      <alignment horizontal="right" vertical="center" readingOrder="1"/>
    </xf>
    <xf numFmtId="179" fontId="120" fillId="21" borderId="94" xfId="0" applyFont="1" applyFill="1" applyBorder="1" applyAlignment="1">
      <alignment horizontal="left" vertical="center" readingOrder="1"/>
    </xf>
    <xf numFmtId="181" fontId="81" fillId="21" borderId="94" xfId="0" applyNumberFormat="1" applyFont="1" applyFill="1" applyBorder="1" applyAlignment="1">
      <alignment horizontal="right" vertical="center" readingOrder="1"/>
    </xf>
    <xf numFmtId="181" fontId="81" fillId="0" borderId="0" xfId="0" applyNumberFormat="1" applyFont="1" applyAlignment="1">
      <alignment vertical="center"/>
    </xf>
    <xf numFmtId="181" fontId="81" fillId="21" borderId="95" xfId="0" applyNumberFormat="1" applyFont="1" applyFill="1" applyBorder="1" applyAlignment="1">
      <alignment horizontal="right" vertical="center" readingOrder="1"/>
    </xf>
    <xf numFmtId="181" fontId="121" fillId="0" borderId="0" xfId="0" applyNumberFormat="1" applyFont="1" applyAlignment="1">
      <alignment vertical="center"/>
    </xf>
    <xf numFmtId="180" fontId="31" fillId="0" borderId="98" xfId="28" applyFont="1" applyBorder="1"/>
    <xf numFmtId="188" fontId="44" fillId="0" borderId="0" xfId="47" applyFont="1"/>
    <xf numFmtId="0" fontId="124" fillId="0" borderId="0" xfId="51" applyFont="1"/>
    <xf numFmtId="0" fontId="51" fillId="0" borderId="0" xfId="51" applyFont="1"/>
    <xf numFmtId="2" fontId="125" fillId="0" borderId="0" xfId="51" applyNumberFormat="1" applyFont="1" applyAlignment="1">
      <alignment horizontal="center"/>
    </xf>
    <xf numFmtId="0" fontId="25" fillId="0" borderId="0" xfId="51"/>
    <xf numFmtId="188" fontId="21" fillId="0" borderId="6" xfId="37" applyAlignment="1">
      <alignment horizontal="center" wrapText="1"/>
    </xf>
    <xf numFmtId="0" fontId="25" fillId="18" borderId="100" xfId="51" applyFill="1" applyBorder="1" applyAlignment="1">
      <alignment horizontal="center" vertical="center"/>
    </xf>
    <xf numFmtId="202" fontId="25" fillId="18" borderId="100" xfId="52" applyNumberFormat="1" applyFont="1" applyFill="1" applyBorder="1" applyAlignment="1">
      <alignment horizontal="right" vertical="center"/>
    </xf>
    <xf numFmtId="202" fontId="25" fillId="18" borderId="101" xfId="52" applyNumberFormat="1" applyFont="1" applyFill="1" applyBorder="1" applyAlignment="1">
      <alignment horizontal="right" vertical="center"/>
    </xf>
    <xf numFmtId="0" fontId="25" fillId="29" borderId="103" xfId="51" applyFill="1" applyBorder="1" applyAlignment="1">
      <alignment horizontal="center" vertical="center"/>
    </xf>
    <xf numFmtId="202" fontId="25" fillId="29" borderId="103" xfId="52" applyNumberFormat="1" applyFont="1" applyFill="1" applyBorder="1" applyAlignment="1">
      <alignment horizontal="right" vertical="center"/>
    </xf>
    <xf numFmtId="202" fontId="25" fillId="29" borderId="104" xfId="52" applyNumberFormat="1" applyFont="1" applyFill="1" applyBorder="1" applyAlignment="1">
      <alignment horizontal="right" vertical="center"/>
    </xf>
    <xf numFmtId="0" fontId="25" fillId="29" borderId="106" xfId="51" applyFill="1" applyBorder="1" applyAlignment="1">
      <alignment horizontal="center" vertical="center"/>
    </xf>
    <xf numFmtId="202" fontId="25" fillId="29" borderId="106" xfId="52" applyNumberFormat="1" applyFont="1" applyFill="1" applyBorder="1" applyAlignment="1">
      <alignment horizontal="right" vertical="center"/>
    </xf>
    <xf numFmtId="202" fontId="25" fillId="29" borderId="107" xfId="52" applyNumberFormat="1" applyFont="1" applyFill="1" applyBorder="1" applyAlignment="1">
      <alignment horizontal="right" vertical="center"/>
    </xf>
    <xf numFmtId="0" fontId="25" fillId="29" borderId="108" xfId="51" applyFill="1" applyBorder="1" applyAlignment="1">
      <alignment horizontal="center" vertical="center"/>
    </xf>
    <xf numFmtId="202" fontId="25" fillId="29" borderId="108" xfId="52" applyNumberFormat="1" applyFont="1" applyFill="1" applyBorder="1" applyAlignment="1">
      <alignment horizontal="right" vertical="center"/>
    </xf>
    <xf numFmtId="202" fontId="25" fillId="29" borderId="109" xfId="52" applyNumberFormat="1" applyFont="1" applyFill="1" applyBorder="1" applyAlignment="1">
      <alignment horizontal="right" vertical="center"/>
    </xf>
    <xf numFmtId="0" fontId="25" fillId="0" borderId="108" xfId="51" applyBorder="1" applyAlignment="1">
      <alignment horizontal="center" vertical="center"/>
    </xf>
    <xf numFmtId="202" fontId="25" fillId="0" borderId="108" xfId="52" applyNumberFormat="1" applyFont="1" applyFill="1" applyBorder="1" applyAlignment="1">
      <alignment horizontal="right" vertical="center"/>
    </xf>
    <xf numFmtId="202" fontId="25" fillId="0" borderId="109" xfId="52" applyNumberFormat="1" applyFont="1" applyFill="1" applyBorder="1" applyAlignment="1">
      <alignment horizontal="right" vertical="center"/>
    </xf>
    <xf numFmtId="0" fontId="129" fillId="0" borderId="0" xfId="51" applyFont="1"/>
    <xf numFmtId="0" fontId="25" fillId="0" borderId="103" xfId="51" applyBorder="1" applyAlignment="1">
      <alignment horizontal="center" vertical="center"/>
    </xf>
    <xf numFmtId="202" fontId="25" fillId="0" borderId="103" xfId="52" applyNumberFormat="1" applyFont="1" applyFill="1" applyBorder="1" applyAlignment="1">
      <alignment horizontal="right" vertical="center"/>
    </xf>
    <xf numFmtId="202" fontId="25" fillId="0" borderId="104" xfId="52" applyNumberFormat="1" applyFont="1" applyFill="1" applyBorder="1" applyAlignment="1">
      <alignment horizontal="right" vertical="center"/>
    </xf>
    <xf numFmtId="0" fontId="129" fillId="0" borderId="0" xfId="51" applyFont="1" applyAlignment="1">
      <alignment horizontal="left" indent="1"/>
    </xf>
    <xf numFmtId="0" fontId="25" fillId="29" borderId="113" xfId="51" applyFill="1" applyBorder="1" applyAlignment="1">
      <alignment horizontal="center" vertical="center"/>
    </xf>
    <xf numFmtId="202" fontId="25" fillId="29" borderId="113" xfId="52" applyNumberFormat="1" applyFont="1" applyFill="1" applyBorder="1" applyAlignment="1">
      <alignment horizontal="right" vertical="center"/>
    </xf>
    <xf numFmtId="202" fontId="25" fillId="29" borderId="114" xfId="52" applyNumberFormat="1" applyFont="1" applyFill="1" applyBorder="1" applyAlignment="1">
      <alignment horizontal="right" vertical="center"/>
    </xf>
    <xf numFmtId="0" fontId="123" fillId="18" borderId="100" xfId="51" applyFont="1" applyFill="1" applyBorder="1" applyAlignment="1">
      <alignment horizontal="center" vertical="center"/>
    </xf>
    <xf numFmtId="0" fontId="52" fillId="0" borderId="108" xfId="51" applyFont="1" applyBorder="1" applyAlignment="1">
      <alignment horizontal="center" vertical="center"/>
    </xf>
    <xf numFmtId="0" fontId="52" fillId="0" borderId="103" xfId="51" applyFont="1" applyBorder="1" applyAlignment="1">
      <alignment horizontal="center" vertical="center"/>
    </xf>
    <xf numFmtId="0" fontId="25" fillId="29" borderId="116" xfId="51" applyFill="1" applyBorder="1" applyAlignment="1">
      <alignment horizontal="center" vertical="center"/>
    </xf>
    <xf numFmtId="202" fontId="25" fillId="29" borderId="116" xfId="52" applyNumberFormat="1" applyFont="1" applyFill="1" applyBorder="1" applyAlignment="1">
      <alignment horizontal="right" vertical="center"/>
    </xf>
    <xf numFmtId="202" fontId="25" fillId="29" borderId="117" xfId="52" applyNumberFormat="1" applyFont="1" applyFill="1" applyBorder="1" applyAlignment="1">
      <alignment horizontal="right" vertical="center"/>
    </xf>
    <xf numFmtId="0" fontId="25" fillId="0" borderId="116" xfId="51" applyBorder="1" applyAlignment="1">
      <alignment horizontal="center" vertical="center"/>
    </xf>
    <xf numFmtId="202" fontId="25" fillId="0" borderId="116" xfId="52" applyNumberFormat="1" applyFont="1" applyFill="1" applyBorder="1" applyAlignment="1">
      <alignment horizontal="right" vertical="center"/>
    </xf>
    <xf numFmtId="202" fontId="25" fillId="0" borderId="117" xfId="52" applyNumberFormat="1" applyFont="1" applyFill="1" applyBorder="1" applyAlignment="1">
      <alignment horizontal="right" vertical="center"/>
    </xf>
    <xf numFmtId="0" fontId="52" fillId="29" borderId="103" xfId="51" applyFont="1" applyFill="1" applyBorder="1" applyAlignment="1">
      <alignment horizontal="center" vertical="center"/>
    </xf>
    <xf numFmtId="0" fontId="52" fillId="29" borderId="116" xfId="51" applyFont="1" applyFill="1" applyBorder="1" applyAlignment="1">
      <alignment horizontal="center" vertical="center"/>
    </xf>
    <xf numFmtId="0" fontId="52" fillId="29" borderId="113" xfId="51" applyFont="1" applyFill="1" applyBorder="1" applyAlignment="1">
      <alignment horizontal="center" vertical="center"/>
    </xf>
    <xf numFmtId="0" fontId="25" fillId="0" borderId="106" xfId="51" applyBorder="1" applyAlignment="1">
      <alignment horizontal="center" vertical="center"/>
    </xf>
    <xf numFmtId="0" fontId="52" fillId="0" borderId="106" xfId="51" applyFont="1" applyBorder="1" applyAlignment="1">
      <alignment horizontal="center" vertical="center"/>
    </xf>
    <xf numFmtId="202" fontId="25" fillId="0" borderId="106" xfId="52" applyNumberFormat="1" applyFont="1" applyFill="1" applyBorder="1" applyAlignment="1">
      <alignment horizontal="right" vertical="center"/>
    </xf>
    <xf numFmtId="202" fontId="25" fillId="0" borderId="107" xfId="52" applyNumberFormat="1" applyFont="1" applyFill="1" applyBorder="1" applyAlignment="1">
      <alignment horizontal="right" vertical="center"/>
    </xf>
    <xf numFmtId="0" fontId="25" fillId="18" borderId="116" xfId="51" applyFill="1" applyBorder="1" applyAlignment="1">
      <alignment horizontal="center" vertical="center"/>
    </xf>
    <xf numFmtId="0" fontId="52" fillId="18" borderId="103" xfId="51" applyFont="1" applyFill="1" applyBorder="1" applyAlignment="1">
      <alignment horizontal="center" vertical="center"/>
    </xf>
    <xf numFmtId="202" fontId="25" fillId="18" borderId="116" xfId="52" applyNumberFormat="1" applyFont="1" applyFill="1" applyBorder="1" applyAlignment="1">
      <alignment horizontal="right" vertical="center"/>
    </xf>
    <xf numFmtId="202" fontId="25" fillId="18" borderId="117" xfId="52" applyNumberFormat="1" applyFont="1" applyFill="1" applyBorder="1" applyAlignment="1">
      <alignment horizontal="right" vertical="center"/>
    </xf>
    <xf numFmtId="181" fontId="38" fillId="17" borderId="17" xfId="0" applyNumberFormat="1" applyFont="1" applyFill="1" applyBorder="1"/>
    <xf numFmtId="181" fontId="67" fillId="0" borderId="49" xfId="0" applyNumberFormat="1" applyFont="1" applyBorder="1"/>
    <xf numFmtId="181" fontId="133" fillId="0" borderId="0" xfId="0" applyNumberFormat="1" applyFont="1"/>
    <xf numFmtId="181" fontId="31" fillId="17" borderId="118" xfId="0" applyNumberFormat="1" applyFont="1" applyFill="1" applyBorder="1"/>
    <xf numFmtId="180" fontId="43" fillId="0" borderId="46" xfId="28" applyFont="1" applyBorder="1"/>
    <xf numFmtId="180" fontId="90" fillId="13" borderId="0" xfId="28" applyFont="1" applyFill="1"/>
    <xf numFmtId="181" fontId="31" fillId="23" borderId="78" xfId="0" applyNumberFormat="1" applyFont="1" applyFill="1" applyBorder="1" applyAlignment="1">
      <alignment horizontal="center"/>
    </xf>
    <xf numFmtId="181" fontId="31" fillId="23" borderId="76" xfId="0" applyNumberFormat="1" applyFont="1" applyFill="1" applyBorder="1" applyAlignment="1">
      <alignment horizontal="center"/>
    </xf>
    <xf numFmtId="181" fontId="31" fillId="23" borderId="79" xfId="0" applyNumberFormat="1" applyFont="1" applyFill="1" applyBorder="1" applyAlignment="1">
      <alignment horizontal="center"/>
    </xf>
    <xf numFmtId="181" fontId="90" fillId="0" borderId="0" xfId="26" applyNumberFormat="1" applyFont="1"/>
    <xf numFmtId="179" fontId="45" fillId="0" borderId="0" xfId="0" applyFont="1" applyAlignment="1">
      <alignment horizontal="left"/>
    </xf>
    <xf numFmtId="180" fontId="45" fillId="0" borderId="0" xfId="28" applyFont="1" applyBorder="1"/>
    <xf numFmtId="179" fontId="45" fillId="0" borderId="7" xfId="0" applyFont="1" applyBorder="1" applyAlignment="1">
      <alignment horizontal="left"/>
    </xf>
    <xf numFmtId="180" fontId="45" fillId="0" borderId="7" xfId="28" applyFont="1" applyBorder="1"/>
    <xf numFmtId="186" fontId="45" fillId="13" borderId="7" xfId="28" applyNumberFormat="1" applyFont="1" applyFill="1" applyBorder="1"/>
    <xf numFmtId="179" fontId="51" fillId="0" borderId="6" xfId="0" applyFont="1" applyBorder="1" applyAlignment="1">
      <alignment horizontal="left"/>
    </xf>
    <xf numFmtId="179" fontId="51" fillId="0" borderId="6" xfId="35" applyFont="1" applyBorder="1"/>
    <xf numFmtId="180" fontId="51" fillId="0" borderId="6" xfId="28" applyFont="1" applyBorder="1"/>
    <xf numFmtId="186" fontId="51" fillId="0" borderId="6" xfId="28" applyNumberFormat="1" applyFont="1" applyBorder="1"/>
    <xf numFmtId="186" fontId="45" fillId="13" borderId="0" xfId="28" applyNumberFormat="1" applyFont="1" applyFill="1" applyBorder="1"/>
    <xf numFmtId="186" fontId="51" fillId="0" borderId="0" xfId="38" applyNumberFormat="1" applyFont="1" applyFill="1"/>
    <xf numFmtId="181" fontId="31" fillId="13" borderId="83" xfId="0" applyNumberFormat="1" applyFont="1" applyFill="1" applyBorder="1"/>
    <xf numFmtId="181" fontId="31" fillId="13" borderId="121" xfId="0" applyNumberFormat="1" applyFont="1" applyFill="1" applyBorder="1"/>
    <xf numFmtId="196" fontId="31" fillId="13" borderId="121" xfId="28" applyNumberFormat="1" applyFont="1" applyFill="1" applyBorder="1" applyAlignment="1">
      <alignment horizontal="center"/>
    </xf>
    <xf numFmtId="180" fontId="43" fillId="0" borderId="0" xfId="28" applyFont="1" applyBorder="1"/>
    <xf numFmtId="188" fontId="31" fillId="0" borderId="0" xfId="0" applyNumberFormat="1" applyFont="1"/>
    <xf numFmtId="203" fontId="45" fillId="0" borderId="0" xfId="0" applyNumberFormat="1" applyFont="1"/>
    <xf numFmtId="181" fontId="135" fillId="0" borderId="0" xfId="0" applyNumberFormat="1" applyFont="1" applyAlignment="1">
      <alignment vertical="center"/>
    </xf>
    <xf numFmtId="180" fontId="135" fillId="0" borderId="0" xfId="28" applyFont="1" applyAlignment="1">
      <alignment horizontal="right" vertical="center"/>
    </xf>
    <xf numFmtId="181" fontId="134" fillId="0" borderId="46" xfId="0" applyNumberFormat="1" applyFont="1" applyBorder="1" applyAlignment="1">
      <alignment vertical="center"/>
    </xf>
    <xf numFmtId="181" fontId="136" fillId="0" borderId="75" xfId="0" applyNumberFormat="1" applyFont="1" applyBorder="1" applyAlignment="1">
      <alignment vertical="center"/>
    </xf>
    <xf numFmtId="181" fontId="140" fillId="0" borderId="0" xfId="0" applyNumberFormat="1" applyFont="1" applyAlignment="1">
      <alignment vertical="center"/>
    </xf>
    <xf numFmtId="188" fontId="45" fillId="0" borderId="14" xfId="35" applyNumberFormat="1" applyFont="1" applyBorder="1"/>
    <xf numFmtId="180" fontId="45" fillId="0" borderId="14" xfId="28" applyFont="1" applyBorder="1"/>
    <xf numFmtId="188" fontId="45" fillId="0" borderId="7" xfId="35" applyNumberFormat="1" applyFont="1" applyBorder="1"/>
    <xf numFmtId="186" fontId="45" fillId="0" borderId="14" xfId="28" applyNumberFormat="1" applyFont="1" applyFill="1" applyBorder="1"/>
    <xf numFmtId="181" fontId="31" fillId="13" borderId="76" xfId="0" applyNumberFormat="1" applyFont="1" applyFill="1" applyBorder="1" applyAlignment="1">
      <alignment horizontal="center"/>
    </xf>
    <xf numFmtId="179" fontId="49" fillId="0" borderId="6" xfId="0" applyFont="1" applyBorder="1"/>
    <xf numFmtId="179" fontId="45" fillId="0" borderId="7" xfId="35" applyFont="1" applyBorder="1" applyAlignment="1">
      <alignment horizontal="centerContinuous"/>
    </xf>
    <xf numFmtId="186" fontId="45" fillId="0" borderId="7" xfId="28" applyNumberFormat="1" applyFont="1" applyFill="1" applyBorder="1"/>
    <xf numFmtId="181" fontId="67" fillId="14" borderId="46" xfId="0" applyNumberFormat="1" applyFont="1" applyFill="1" applyBorder="1"/>
    <xf numFmtId="181" fontId="31" fillId="14" borderId="46" xfId="0" applyNumberFormat="1" applyFont="1" applyFill="1" applyBorder="1" applyAlignment="1">
      <alignment horizontal="right"/>
    </xf>
    <xf numFmtId="195" fontId="31" fillId="0" borderId="46" xfId="0" applyNumberFormat="1" applyFont="1" applyBorder="1" applyAlignment="1">
      <alignment horizontal="center"/>
    </xf>
    <xf numFmtId="181" fontId="106" fillId="0" borderId="46" xfId="0" applyNumberFormat="1" applyFont="1" applyBorder="1" applyAlignment="1">
      <alignment horizontal="right"/>
    </xf>
    <xf numFmtId="195" fontId="31" fillId="0" borderId="47" xfId="0" applyNumberFormat="1" applyFont="1" applyBorder="1" applyAlignment="1">
      <alignment horizontal="center"/>
    </xf>
    <xf numFmtId="181" fontId="106" fillId="0" borderId="47" xfId="0" applyNumberFormat="1" applyFont="1" applyBorder="1" applyAlignment="1">
      <alignment horizontal="right"/>
    </xf>
    <xf numFmtId="181" fontId="43" fillId="0" borderId="0" xfId="35" applyNumberFormat="1" applyFont="1"/>
    <xf numFmtId="181" fontId="31" fillId="0" borderId="49" xfId="0" applyNumberFormat="1" applyFont="1" applyBorder="1" applyAlignment="1">
      <alignment horizontal="center" vertical="center"/>
    </xf>
    <xf numFmtId="195" fontId="90" fillId="0" borderId="0" xfId="0" applyNumberFormat="1" applyFont="1" applyAlignment="1">
      <alignment horizontal="center"/>
    </xf>
    <xf numFmtId="180" fontId="90" fillId="0" borderId="0" xfId="28" applyFont="1" applyBorder="1"/>
    <xf numFmtId="201" fontId="43" fillId="0" borderId="0" xfId="0" applyNumberFormat="1" applyFont="1" applyAlignment="1">
      <alignment horizontal="center"/>
    </xf>
    <xf numFmtId="201" fontId="31" fillId="0" borderId="49" xfId="0" applyNumberFormat="1" applyFont="1" applyBorder="1" applyAlignment="1">
      <alignment horizontal="center"/>
    </xf>
    <xf numFmtId="201" fontId="143" fillId="0" borderId="0" xfId="0" applyNumberFormat="1" applyFont="1" applyAlignment="1">
      <alignment horizontal="centerContinuous"/>
    </xf>
    <xf numFmtId="201" fontId="90" fillId="0" borderId="0" xfId="0" applyNumberFormat="1" applyFont="1" applyAlignment="1">
      <alignment horizontal="center"/>
    </xf>
    <xf numFmtId="181" fontId="91" fillId="0" borderId="0" xfId="0" applyNumberFormat="1" applyFont="1"/>
    <xf numFmtId="195" fontId="90" fillId="13" borderId="0" xfId="0" applyNumberFormat="1" applyFont="1" applyFill="1" applyAlignment="1">
      <alignment horizontal="center"/>
    </xf>
    <xf numFmtId="181" fontId="144" fillId="0" borderId="0" xfId="0" applyNumberFormat="1" applyFont="1"/>
    <xf numFmtId="180" fontId="31" fillId="0" borderId="122" xfId="28" applyFont="1" applyBorder="1"/>
    <xf numFmtId="194" fontId="31" fillId="0" borderId="0" xfId="28" applyNumberFormat="1" applyFont="1" applyAlignment="1">
      <alignment vertical="center"/>
    </xf>
    <xf numFmtId="181" fontId="83" fillId="0" borderId="49" xfId="0" applyNumberFormat="1" applyFont="1" applyBorder="1" applyAlignment="1">
      <alignment vertical="center"/>
    </xf>
    <xf numFmtId="181" fontId="110" fillId="0" borderId="49" xfId="0" applyNumberFormat="1" applyFont="1" applyBorder="1" applyAlignment="1">
      <alignment vertical="center"/>
    </xf>
    <xf numFmtId="183" fontId="111" fillId="0" borderId="75" xfId="0" applyNumberFormat="1" applyFont="1" applyBorder="1" applyAlignment="1">
      <alignment vertical="center"/>
    </xf>
    <xf numFmtId="183" fontId="112" fillId="0" borderId="75" xfId="0" applyNumberFormat="1" applyFont="1" applyBorder="1" applyAlignment="1">
      <alignment vertical="center"/>
    </xf>
    <xf numFmtId="181" fontId="132" fillId="0" borderId="0" xfId="0" applyNumberFormat="1" applyFont="1" applyAlignment="1">
      <alignment vertical="center"/>
    </xf>
    <xf numFmtId="181" fontId="134" fillId="0" borderId="0" xfId="0" applyNumberFormat="1" applyFont="1" applyAlignment="1">
      <alignment vertical="center"/>
    </xf>
    <xf numFmtId="181" fontId="136" fillId="0" borderId="74" xfId="0" applyNumberFormat="1" applyFont="1" applyBorder="1" applyAlignment="1">
      <alignment vertical="center"/>
    </xf>
    <xf numFmtId="181" fontId="134" fillId="0" borderId="74" xfId="0" applyNumberFormat="1" applyFont="1" applyBorder="1" applyAlignment="1">
      <alignment vertical="center"/>
    </xf>
    <xf numFmtId="181" fontId="134" fillId="0" borderId="75" xfId="0" applyNumberFormat="1" applyFont="1" applyBorder="1" applyAlignment="1">
      <alignment vertical="center"/>
    </xf>
    <xf numFmtId="179" fontId="82" fillId="0" borderId="0" xfId="0" applyFont="1" applyAlignment="1">
      <alignment horizontal="left" readingOrder="1"/>
    </xf>
    <xf numFmtId="179" fontId="145" fillId="0" borderId="0" xfId="0" applyFont="1" applyAlignment="1">
      <alignment horizontal="left" readingOrder="1"/>
    </xf>
    <xf numFmtId="181" fontId="146" fillId="0" borderId="0" xfId="0" applyNumberFormat="1" applyFont="1" applyAlignment="1">
      <alignment horizontal="center" vertical="center"/>
    </xf>
    <xf numFmtId="180" fontId="110" fillId="0" borderId="0" xfId="28" applyFont="1" applyAlignment="1">
      <alignment vertical="center"/>
    </xf>
    <xf numFmtId="184" fontId="110" fillId="0" borderId="0" xfId="0" applyNumberFormat="1" applyFont="1" applyAlignment="1">
      <alignment vertical="center"/>
    </xf>
    <xf numFmtId="180" fontId="110" fillId="0" borderId="49" xfId="28" applyFont="1" applyBorder="1" applyAlignment="1">
      <alignment vertical="center"/>
    </xf>
    <xf numFmtId="184" fontId="110" fillId="0" borderId="49" xfId="0" applyNumberFormat="1" applyFont="1" applyBorder="1" applyAlignment="1">
      <alignment vertical="center"/>
    </xf>
    <xf numFmtId="179" fontId="145" fillId="0" borderId="49" xfId="0" applyFont="1" applyBorder="1" applyAlignment="1">
      <alignment horizontal="left" readingOrder="1"/>
    </xf>
    <xf numFmtId="184" fontId="147" fillId="0" borderId="0" xfId="0" applyNumberFormat="1" applyFont="1" applyAlignment="1">
      <alignment vertical="center"/>
    </xf>
    <xf numFmtId="180" fontId="147" fillId="0" borderId="0" xfId="28" applyFont="1" applyAlignment="1">
      <alignment vertical="center"/>
    </xf>
    <xf numFmtId="201" fontId="84" fillId="0" borderId="49" xfId="0" applyNumberFormat="1" applyFont="1" applyBorder="1" applyAlignment="1">
      <alignment horizontal="center"/>
    </xf>
    <xf numFmtId="180" fontId="83" fillId="0" borderId="16" xfId="28" applyFont="1" applyBorder="1" applyAlignment="1">
      <alignment vertical="center"/>
    </xf>
    <xf numFmtId="201" fontId="84" fillId="0" borderId="0" xfId="0" applyNumberFormat="1" applyFont="1" applyAlignment="1">
      <alignment horizontal="center"/>
    </xf>
    <xf numFmtId="181" fontId="84" fillId="0" borderId="0" xfId="0" applyNumberFormat="1" applyFont="1" applyAlignment="1">
      <alignment horizontal="center" vertical="center"/>
    </xf>
    <xf numFmtId="188" fontId="134" fillId="0" borderId="0" xfId="0" applyNumberFormat="1" applyFont="1"/>
    <xf numFmtId="179" fontId="31" fillId="16" borderId="0" xfId="0" applyFont="1" applyFill="1"/>
    <xf numFmtId="179" fontId="134" fillId="16" borderId="0" xfId="0" applyFont="1" applyFill="1"/>
    <xf numFmtId="195" fontId="43" fillId="0" borderId="0" xfId="0" applyNumberFormat="1" applyFont="1" applyAlignment="1">
      <alignment horizontal="center"/>
    </xf>
    <xf numFmtId="180" fontId="31" fillId="0" borderId="49" xfId="28" applyFont="1" applyFill="1" applyBorder="1"/>
    <xf numFmtId="180" fontId="31" fillId="0" borderId="80" xfId="28" applyFont="1" applyBorder="1" applyAlignment="1">
      <alignment horizontal="right"/>
    </xf>
    <xf numFmtId="188" fontId="12" fillId="0" borderId="6" xfId="37" quotePrefix="1" applyFont="1">
      <alignment horizontal="right" wrapText="1"/>
    </xf>
    <xf numFmtId="204" fontId="45" fillId="0" borderId="0" xfId="0" applyNumberFormat="1" applyFont="1" applyAlignment="1">
      <alignment horizontal="right"/>
    </xf>
    <xf numFmtId="204" fontId="58" fillId="0" borderId="39" xfId="30" applyNumberFormat="1" applyFont="1" applyBorder="1" applyAlignment="1"/>
    <xf numFmtId="204" fontId="58" fillId="0" borderId="0" xfId="30" applyNumberFormat="1" applyFont="1" applyAlignment="1"/>
    <xf numFmtId="204" fontId="58" fillId="0" borderId="40" xfId="30" applyNumberFormat="1" applyFont="1" applyBorder="1" applyAlignment="1"/>
    <xf numFmtId="204" fontId="48" fillId="0" borderId="9" xfId="41" applyNumberFormat="1" applyFont="1"/>
    <xf numFmtId="204" fontId="31" fillId="0" borderId="0" xfId="0" applyNumberFormat="1" applyFont="1"/>
    <xf numFmtId="182" fontId="42" fillId="0" borderId="0" xfId="0" applyNumberFormat="1" applyFont="1" applyAlignment="1">
      <alignment horizontal="center"/>
    </xf>
    <xf numFmtId="181" fontId="38" fillId="17" borderId="18" xfId="0" applyNumberFormat="1" applyFont="1" applyFill="1" applyBorder="1"/>
    <xf numFmtId="181" fontId="38" fillId="17" borderId="19" xfId="0" applyNumberFormat="1" applyFont="1" applyFill="1" applyBorder="1"/>
    <xf numFmtId="181" fontId="31" fillId="17" borderId="119" xfId="0" applyNumberFormat="1" applyFont="1" applyFill="1" applyBorder="1"/>
    <xf numFmtId="181" fontId="31" fillId="17" borderId="120" xfId="0" applyNumberFormat="1" applyFont="1" applyFill="1" applyBorder="1"/>
    <xf numFmtId="204" fontId="31" fillId="17" borderId="118" xfId="0" applyNumberFormat="1" applyFont="1" applyFill="1" applyBorder="1"/>
    <xf numFmtId="196" fontId="31" fillId="0" borderId="0" xfId="0" applyNumberFormat="1" applyFont="1" applyAlignment="1">
      <alignment horizontal="center"/>
    </xf>
    <xf numFmtId="195" fontId="31" fillId="0" borderId="49" xfId="0" applyNumberFormat="1" applyFont="1" applyBorder="1" applyAlignment="1">
      <alignment horizontal="center"/>
    </xf>
    <xf numFmtId="181" fontId="31" fillId="13" borderId="123" xfId="0" applyNumberFormat="1" applyFont="1" applyFill="1" applyBorder="1"/>
    <xf numFmtId="181" fontId="31" fillId="13" borderId="124" xfId="0" applyNumberFormat="1" applyFont="1" applyFill="1" applyBorder="1"/>
    <xf numFmtId="185" fontId="90" fillId="0" borderId="0" xfId="28" applyNumberFormat="1" applyFont="1" applyBorder="1"/>
    <xf numFmtId="181" fontId="141" fillId="17" borderId="20" xfId="0" applyNumberFormat="1" applyFont="1" applyFill="1" applyBorder="1" applyAlignment="1">
      <alignment vertical="center"/>
    </xf>
    <xf numFmtId="181" fontId="141" fillId="17" borderId="0" xfId="0" applyNumberFormat="1" applyFont="1" applyFill="1" applyAlignment="1">
      <alignment vertical="center"/>
    </xf>
    <xf numFmtId="181" fontId="83" fillId="17" borderId="21" xfId="0" applyNumberFormat="1" applyFont="1" applyFill="1" applyBorder="1" applyAlignment="1">
      <alignment vertical="center"/>
    </xf>
    <xf numFmtId="181" fontId="141" fillId="17" borderId="23" xfId="0" applyNumberFormat="1" applyFont="1" applyFill="1" applyBorder="1" applyAlignment="1">
      <alignment vertical="center"/>
    </xf>
    <xf numFmtId="181" fontId="141" fillId="17" borderId="24" xfId="0" applyNumberFormat="1" applyFont="1" applyFill="1" applyBorder="1" applyAlignment="1">
      <alignment vertical="center"/>
    </xf>
    <xf numFmtId="181" fontId="83" fillId="17" borderId="25" xfId="0" applyNumberFormat="1" applyFont="1" applyFill="1" applyBorder="1" applyAlignment="1">
      <alignment vertical="center"/>
    </xf>
    <xf numFmtId="181" fontId="110" fillId="17" borderId="26" xfId="0" applyNumberFormat="1" applyFont="1" applyFill="1" applyBorder="1" applyAlignment="1">
      <alignment vertical="center"/>
    </xf>
    <xf numFmtId="181" fontId="110" fillId="17" borderId="27" xfId="0" applyNumberFormat="1" applyFont="1" applyFill="1" applyBorder="1" applyAlignment="1">
      <alignment vertical="center"/>
    </xf>
    <xf numFmtId="181" fontId="84" fillId="17" borderId="28" xfId="0" applyNumberFormat="1" applyFont="1" applyFill="1" applyBorder="1" applyAlignment="1">
      <alignment vertical="center"/>
    </xf>
    <xf numFmtId="181" fontId="141" fillId="17" borderId="119" xfId="0" applyNumberFormat="1" applyFont="1" applyFill="1" applyBorder="1" applyAlignment="1">
      <alignment vertical="center"/>
    </xf>
    <xf numFmtId="181" fontId="141" fillId="17" borderId="118" xfId="0" applyNumberFormat="1" applyFont="1" applyFill="1" applyBorder="1" applyAlignment="1">
      <alignment vertical="center"/>
    </xf>
    <xf numFmtId="181" fontId="83" fillId="17" borderId="120" xfId="0" applyNumberFormat="1" applyFont="1" applyFill="1" applyBorder="1" applyAlignment="1">
      <alignment vertical="center"/>
    </xf>
    <xf numFmtId="180" fontId="83" fillId="0" borderId="0" xfId="28" applyFont="1" applyBorder="1" applyAlignment="1">
      <alignment vertical="center"/>
    </xf>
    <xf numFmtId="181" fontId="76" fillId="0" borderId="74" xfId="0" applyNumberFormat="1" applyFont="1" applyBorder="1" applyAlignment="1">
      <alignment vertical="center"/>
    </xf>
    <xf numFmtId="179" fontId="119" fillId="0" borderId="0" xfId="0" applyFont="1" applyAlignment="1">
      <alignment horizontal="left" readingOrder="1"/>
    </xf>
    <xf numFmtId="181" fontId="141" fillId="0" borderId="0" xfId="0" applyNumberFormat="1" applyFont="1" applyAlignment="1">
      <alignment vertical="center"/>
    </xf>
    <xf numFmtId="195" fontId="110" fillId="0" borderId="0" xfId="0" applyNumberFormat="1" applyFont="1" applyAlignment="1">
      <alignment horizontal="center" vertical="center"/>
    </xf>
    <xf numFmtId="204" fontId="110" fillId="0" borderId="0" xfId="0" applyNumberFormat="1" applyFont="1" applyAlignment="1">
      <alignment vertical="center"/>
    </xf>
    <xf numFmtId="204" fontId="110" fillId="0" borderId="49" xfId="0" applyNumberFormat="1" applyFont="1" applyBorder="1" applyAlignment="1">
      <alignment vertical="center"/>
    </xf>
    <xf numFmtId="204" fontId="147" fillId="0" borderId="0" xfId="0" applyNumberFormat="1" applyFont="1" applyAlignment="1">
      <alignment vertical="center"/>
    </xf>
    <xf numFmtId="180" fontId="31" fillId="0" borderId="0" xfId="28" applyFont="1" applyAlignment="1">
      <alignment vertical="center"/>
    </xf>
    <xf numFmtId="181" fontId="152" fillId="0" borderId="0" xfId="0" applyNumberFormat="1" applyFont="1" applyAlignment="1">
      <alignment horizontal="right" vertical="center"/>
    </xf>
    <xf numFmtId="181" fontId="31" fillId="0" borderId="46" xfId="0" quotePrefix="1" applyNumberFormat="1" applyFont="1" applyBorder="1"/>
    <xf numFmtId="181" fontId="31" fillId="0" borderId="47" xfId="0" quotePrefix="1" applyNumberFormat="1" applyFont="1" applyBorder="1"/>
    <xf numFmtId="183" fontId="82" fillId="0" borderId="0" xfId="0" applyNumberFormat="1" applyFont="1" applyAlignment="1">
      <alignment horizontal="right" vertical="center" readingOrder="1"/>
    </xf>
    <xf numFmtId="185" fontId="90" fillId="0" borderId="0" xfId="28" applyNumberFormat="1" applyFont="1" applyFill="1"/>
    <xf numFmtId="185" fontId="90" fillId="0" borderId="46" xfId="28" applyNumberFormat="1" applyFont="1" applyFill="1" applyBorder="1"/>
    <xf numFmtId="185" fontId="90" fillId="0" borderId="47" xfId="28" applyNumberFormat="1" applyFont="1" applyFill="1" applyBorder="1"/>
    <xf numFmtId="181" fontId="31" fillId="18" borderId="47" xfId="0" applyNumberFormat="1" applyFont="1" applyFill="1" applyBorder="1"/>
    <xf numFmtId="181" fontId="43" fillId="18" borderId="0" xfId="0" applyNumberFormat="1" applyFont="1" applyFill="1"/>
    <xf numFmtId="181" fontId="31" fillId="17" borderId="118" xfId="0" applyNumberFormat="1" applyFont="1" applyFill="1" applyBorder="1" applyAlignment="1">
      <alignment horizontal="center"/>
    </xf>
    <xf numFmtId="181" fontId="38" fillId="17" borderId="119" xfId="0" applyNumberFormat="1" applyFont="1" applyFill="1" applyBorder="1"/>
    <xf numFmtId="181" fontId="38" fillId="17" borderId="120" xfId="0" applyNumberFormat="1" applyFont="1" applyFill="1" applyBorder="1"/>
    <xf numFmtId="180" fontId="107" fillId="17" borderId="118" xfId="28" applyFont="1" applyFill="1" applyBorder="1"/>
    <xf numFmtId="181" fontId="141" fillId="0" borderId="16" xfId="0" applyNumberFormat="1" applyFont="1" applyBorder="1" applyAlignment="1">
      <alignment vertical="center"/>
    </xf>
    <xf numFmtId="181" fontId="31" fillId="0" borderId="16" xfId="0" applyNumberFormat="1" applyFont="1" applyBorder="1" applyAlignment="1">
      <alignment vertical="center"/>
    </xf>
    <xf numFmtId="181" fontId="141" fillId="17" borderId="17" xfId="0" applyNumberFormat="1" applyFont="1" applyFill="1" applyBorder="1" applyAlignment="1">
      <alignment vertical="center"/>
    </xf>
    <xf numFmtId="181" fontId="141" fillId="17" borderId="18" xfId="0" applyNumberFormat="1" applyFont="1" applyFill="1" applyBorder="1" applyAlignment="1">
      <alignment vertical="center"/>
    </xf>
    <xf numFmtId="180" fontId="154" fillId="17" borderId="118" xfId="28" applyFont="1" applyFill="1" applyBorder="1" applyAlignment="1">
      <alignment vertical="center"/>
    </xf>
    <xf numFmtId="181" fontId="42" fillId="0" borderId="0" xfId="0" applyNumberFormat="1" applyFont="1" applyAlignment="1">
      <alignment horizontal="centerContinuous" vertical="center"/>
    </xf>
    <xf numFmtId="186" fontId="155" fillId="0" borderId="7" xfId="28" applyNumberFormat="1" applyFont="1" applyBorder="1" applyAlignment="1">
      <alignment horizontal="centerContinuous"/>
    </xf>
    <xf numFmtId="181" fontId="31" fillId="0" borderId="83" xfId="0" applyNumberFormat="1" applyFont="1" applyBorder="1"/>
    <xf numFmtId="181" fontId="31" fillId="0" borderId="49" xfId="0" applyNumberFormat="1" applyFont="1" applyBorder="1" applyAlignment="1">
      <alignment horizontal="left"/>
    </xf>
    <xf numFmtId="181" fontId="31" fillId="0" borderId="49" xfId="0" applyNumberFormat="1" applyFont="1" applyBorder="1" applyAlignment="1">
      <alignment horizontal="right"/>
    </xf>
    <xf numFmtId="180" fontId="31" fillId="13" borderId="49" xfId="28" applyFont="1" applyFill="1" applyBorder="1" applyAlignment="1">
      <alignment horizontal="right"/>
    </xf>
    <xf numFmtId="181" fontId="31" fillId="14" borderId="49" xfId="0" applyNumberFormat="1" applyFont="1" applyFill="1" applyBorder="1" applyAlignment="1">
      <alignment horizontal="right"/>
    </xf>
    <xf numFmtId="181" fontId="31" fillId="14" borderId="49" xfId="0" applyNumberFormat="1" applyFont="1" applyFill="1" applyBorder="1"/>
    <xf numFmtId="180" fontId="43" fillId="0" borderId="49" xfId="28" applyFont="1" applyBorder="1"/>
    <xf numFmtId="186" fontId="31" fillId="13" borderId="49" xfId="28" applyNumberFormat="1" applyFont="1" applyFill="1" applyBorder="1"/>
    <xf numFmtId="181" fontId="31" fillId="0" borderId="125" xfId="0" applyNumberFormat="1" applyFont="1" applyBorder="1" applyAlignment="1">
      <alignment horizontal="center"/>
    </xf>
    <xf numFmtId="181" fontId="74" fillId="0" borderId="58" xfId="0" applyNumberFormat="1" applyFont="1" applyBorder="1"/>
    <xf numFmtId="201" fontId="31" fillId="0" borderId="125" xfId="0" applyNumberFormat="1" applyFont="1" applyBorder="1" applyAlignment="1">
      <alignment horizontal="center"/>
    </xf>
    <xf numFmtId="0" fontId="26" fillId="0" borderId="49" xfId="0" applyNumberFormat="1" applyFont="1" applyBorder="1" applyAlignment="1">
      <alignment horizontal="center" vertical="center"/>
    </xf>
    <xf numFmtId="179" fontId="25" fillId="0" borderId="0" xfId="0" applyFont="1" applyAlignment="1">
      <alignment horizontal="center" vertical="center" wrapText="1"/>
    </xf>
    <xf numFmtId="179" fontId="25" fillId="0" borderId="43" xfId="0" applyFont="1" applyBorder="1" applyAlignment="1">
      <alignment horizontal="center" vertical="center" wrapText="1"/>
    </xf>
    <xf numFmtId="179" fontId="89" fillId="12" borderId="65" xfId="0" applyFont="1" applyFill="1" applyBorder="1" applyAlignment="1">
      <alignment horizontal="center" vertical="center" wrapText="1" readingOrder="1"/>
    </xf>
    <xf numFmtId="179" fontId="89" fillId="12" borderId="67" xfId="0" applyFont="1" applyFill="1" applyBorder="1" applyAlignment="1">
      <alignment horizontal="center" vertical="center" wrapText="1" readingOrder="1"/>
    </xf>
    <xf numFmtId="179" fontId="89" fillId="12" borderId="69" xfId="0" applyFont="1" applyFill="1" applyBorder="1" applyAlignment="1">
      <alignment horizontal="center" vertical="center" wrapText="1" readingOrder="1"/>
    </xf>
    <xf numFmtId="179" fontId="89" fillId="12" borderId="71" xfId="0" applyFont="1" applyFill="1" applyBorder="1" applyAlignment="1">
      <alignment horizontal="center" vertical="center" wrapText="1" readingOrder="1"/>
    </xf>
    <xf numFmtId="182" fontId="31" fillId="0" borderId="0" xfId="0" applyNumberFormat="1" applyFont="1" applyAlignment="1">
      <alignment horizontal="left"/>
    </xf>
    <xf numFmtId="181" fontId="39" fillId="0" borderId="0" xfId="0" applyNumberFormat="1" applyFont="1" applyAlignment="1">
      <alignment horizontal="center" vertical="center" wrapText="1"/>
    </xf>
    <xf numFmtId="182" fontId="33" fillId="11" borderId="0" xfId="0" applyNumberFormat="1" applyFont="1" applyFill="1" applyAlignment="1">
      <alignment horizontal="center" vertical="center" wrapText="1"/>
    </xf>
    <xf numFmtId="182" fontId="33" fillId="11" borderId="15" xfId="0" applyNumberFormat="1" applyFont="1" applyFill="1" applyBorder="1" applyAlignment="1">
      <alignment horizontal="center" vertical="center" wrapText="1"/>
    </xf>
    <xf numFmtId="182" fontId="90" fillId="0" borderId="0" xfId="0" applyNumberFormat="1" applyFont="1" applyAlignment="1">
      <alignment horizontal="left"/>
    </xf>
    <xf numFmtId="0" fontId="129" fillId="29" borderId="115" xfId="51" applyFont="1" applyFill="1" applyBorder="1" applyAlignment="1">
      <alignment horizontal="center" vertical="center"/>
    </xf>
    <xf numFmtId="0" fontId="25" fillId="29" borderId="110" xfId="51" applyFill="1" applyBorder="1" applyAlignment="1">
      <alignment horizontal="center" vertical="center"/>
    </xf>
    <xf numFmtId="0" fontId="25" fillId="29" borderId="126" xfId="51" applyFill="1" applyBorder="1" applyAlignment="1">
      <alignment horizontal="center" vertical="center"/>
    </xf>
    <xf numFmtId="0" fontId="25" fillId="29" borderId="108" xfId="51" applyFill="1" applyBorder="1" applyAlignment="1">
      <alignment horizontal="center" vertical="center"/>
    </xf>
    <xf numFmtId="0" fontId="25" fillId="29" borderId="103" xfId="51" applyFill="1" applyBorder="1" applyAlignment="1">
      <alignment horizontal="center" vertical="center"/>
    </xf>
    <xf numFmtId="0" fontId="25" fillId="29" borderId="116" xfId="51" applyFill="1" applyBorder="1" applyAlignment="1">
      <alignment horizontal="center" vertical="center"/>
    </xf>
    <xf numFmtId="0" fontId="25" fillId="29" borderId="106" xfId="51" applyFill="1" applyBorder="1" applyAlignment="1">
      <alignment horizontal="center" vertical="center"/>
    </xf>
    <xf numFmtId="0" fontId="129" fillId="29" borderId="111" xfId="51" applyFont="1" applyFill="1" applyBorder="1" applyAlignment="1">
      <alignment horizontal="center" vertical="center"/>
    </xf>
    <xf numFmtId="0" fontId="25" fillId="29" borderId="111" xfId="51" applyFill="1" applyBorder="1" applyAlignment="1">
      <alignment horizontal="center" vertical="center"/>
    </xf>
    <xf numFmtId="0" fontId="25" fillId="29" borderId="115" xfId="51" applyFill="1" applyBorder="1" applyAlignment="1">
      <alignment horizontal="center" vertical="center"/>
    </xf>
    <xf numFmtId="0" fontId="25" fillId="29" borderId="112" xfId="51" applyFill="1" applyBorder="1" applyAlignment="1">
      <alignment horizontal="center" vertical="center"/>
    </xf>
    <xf numFmtId="0" fontId="25" fillId="29" borderId="113" xfId="51" applyFill="1" applyBorder="1" applyAlignment="1">
      <alignment horizontal="center" vertical="center"/>
    </xf>
    <xf numFmtId="0" fontId="25" fillId="29" borderId="99" xfId="51" applyFill="1" applyBorder="1" applyAlignment="1">
      <alignment horizontal="center" vertical="center"/>
    </xf>
    <xf numFmtId="0" fontId="25" fillId="29" borderId="102" xfId="51" applyFill="1" applyBorder="1" applyAlignment="1">
      <alignment horizontal="center" vertical="center"/>
    </xf>
    <xf numFmtId="0" fontId="25" fillId="29" borderId="105" xfId="51" applyFill="1" applyBorder="1" applyAlignment="1">
      <alignment horizontal="center" vertical="center"/>
    </xf>
  </cellXfs>
  <cellStyles count="61">
    <cellStyle name="0,0_x000d__x000a_NA_x000d__x000a_" xfId="59" xr:uid="{7CEA47BA-D9F7-48C2-A212-C1137D55A3BB}"/>
    <cellStyle name="Smart Bold" xfId="17" xr:uid="{00000000-0005-0000-0000-000000000000}"/>
    <cellStyle name="Smart Forecast" xfId="18" xr:uid="{00000000-0005-0000-0000-000001000000}"/>
    <cellStyle name="Smart General" xfId="19" xr:uid="{00000000-0005-0000-0000-000002000000}"/>
    <cellStyle name="Smart Highlight" xfId="20" xr:uid="{00000000-0005-0000-0000-000003000000}"/>
    <cellStyle name="Smart Highlight 2" xfId="39" xr:uid="{00000000-0005-0000-0000-000004000000}"/>
    <cellStyle name="Smart Percent" xfId="21" xr:uid="{00000000-0005-0000-0000-000005000000}"/>
    <cellStyle name="Smart Source" xfId="22" xr:uid="{00000000-0005-0000-0000-000006000000}"/>
    <cellStyle name="Smart Subtitle 1" xfId="23" xr:uid="{00000000-0005-0000-0000-000007000000}"/>
    <cellStyle name="Smart Subtitle 1 2" xfId="37" xr:uid="{00000000-0005-0000-0000-000008000000}"/>
    <cellStyle name="Smart Subtitle 1 2 2" xfId="44" xr:uid="{00000000-0005-0000-0000-000009000000}"/>
    <cellStyle name="Smart Subtitle 2" xfId="24" xr:uid="{00000000-0005-0000-0000-00000A000000}"/>
    <cellStyle name="Smart Subtitle 3" xfId="29" xr:uid="{00000000-0005-0000-0000-00000B000000}"/>
    <cellStyle name="Smart Subtotal" xfId="25" xr:uid="{00000000-0005-0000-0000-00000C000000}"/>
    <cellStyle name="Smart Title" xfId="26" xr:uid="{00000000-0005-0000-0000-00000D000000}"/>
    <cellStyle name="Smart Title 2" xfId="43" xr:uid="{00000000-0005-0000-0000-00000E000000}"/>
    <cellStyle name="Smart Title 3" xfId="47" xr:uid="{00000000-0005-0000-0000-00000F000000}"/>
    <cellStyle name="Smart Total" xfId="27" xr:uid="{00000000-0005-0000-0000-000010000000}"/>
    <cellStyle name="Smart Total 2" xfId="41" xr:uid="{00000000-0005-0000-0000-000011000000}"/>
    <cellStyle name="Smart Total 2 2" xfId="46" xr:uid="{00000000-0005-0000-0000-000012000000}"/>
    <cellStyle name="TextNormal" xfId="34" xr:uid="{00000000-0005-0000-0000-000013000000}"/>
    <cellStyle name="계산" xfId="11" builtinId="22" customBuiltin="1"/>
    <cellStyle name="나쁨" xfId="7" builtinId="27" customBuiltin="1"/>
    <cellStyle name="메모" xfId="14" builtinId="10" customBuiltin="1"/>
    <cellStyle name="백분율" xfId="28" builtinId="5" customBuiltin="1"/>
    <cellStyle name="백분율 2" xfId="45" xr:uid="{00000000-0005-0000-0000-000018000000}"/>
    <cellStyle name="백분율 2 2" xfId="36" xr:uid="{00000000-0005-0000-0000-000019000000}"/>
    <cellStyle name="백분율 2 2 2" xfId="38" xr:uid="{00000000-0005-0000-0000-00001A000000}"/>
    <cellStyle name="백분율 3" xfId="56" xr:uid="{7C274B65-952C-4B63-BA15-4336CC12BDAB}"/>
    <cellStyle name="백분율 7" xfId="52" xr:uid="{391457D7-C00B-4CE7-BC10-94A7EA183C0D}"/>
    <cellStyle name="보통" xfId="8" builtinId="28" customBuiltin="1"/>
    <cellStyle name="설명 텍스트" xfId="15" builtinId="53" customBuiltin="1"/>
    <cellStyle name="셀 확인" xfId="13" builtinId="23" customBuiltin="1"/>
    <cellStyle name="쉼표 [0]" xfId="30" builtinId="6"/>
    <cellStyle name="쉼표 [0] 11" xfId="49" xr:uid="{7A339F76-0044-4FCC-B936-435E206AA3BB}"/>
    <cellStyle name="쉼표 [0] 2" xfId="40" xr:uid="{00000000-0005-0000-0000-00001F000000}"/>
    <cellStyle name="쉼표 [0] 2 2" xfId="57" xr:uid="{ACF9AC5F-A1BE-416D-966B-1EEFA053AD2A}"/>
    <cellStyle name="쉼표 [0] 3" xfId="55" xr:uid="{0A05FFFB-A40F-43CF-ABA3-3904FF8491E4}"/>
    <cellStyle name="연결된 셀" xfId="12" builtinId="24" customBuiltin="1"/>
    <cellStyle name="요약" xfId="16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  <cellStyle name="표준 14" xfId="50" xr:uid="{B3724017-75D2-4F0B-8D5A-81E4EEB2EA9A}"/>
    <cellStyle name="표준 2" xfId="54" xr:uid="{CC565DDA-2DBD-4F08-8193-8CB269A99219}"/>
    <cellStyle name="표준 2 10 2 2" xfId="42" xr:uid="{00000000-0005-0000-0000-00002B000000}"/>
    <cellStyle name="표준 2 2" xfId="53" xr:uid="{2B13131A-66BF-46B6-83C9-742DA3588C1D}"/>
    <cellStyle name="표준 2 3" xfId="33" xr:uid="{00000000-0005-0000-0000-00002C000000}"/>
    <cellStyle name="표준 2 3 2" xfId="51" xr:uid="{8AA95C1F-B13A-4E4A-A991-F727F34CCE6D}"/>
    <cellStyle name="표준 3" xfId="32" xr:uid="{00000000-0005-0000-0000-00002D000000}"/>
    <cellStyle name="표준 3 2" xfId="35" xr:uid="{00000000-0005-0000-0000-00002E000000}"/>
    <cellStyle name="표준 4" xfId="58" xr:uid="{CDB987D3-9F94-4C1D-93A2-4D01C32DC411}"/>
    <cellStyle name="표준 5" xfId="60" xr:uid="{45478B54-4D83-4E09-BE59-88B6C3CB9849}"/>
    <cellStyle name="표준 9" xfId="48" xr:uid="{D5841D40-AC12-4CE3-AD30-E40EB86CA5CB}"/>
    <cellStyle name="하이퍼링크" xfId="31" builtinId="8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EBD9"/>
      <color rgb="FFCCD2DD"/>
      <color rgb="FFFCEAE8"/>
      <color rgb="FFFDF2F1"/>
      <color rgb="FFFBE3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Subscriber!$AI$6:$FV$6</c:f>
              <c:numCache>
                <c:formatCode>yyyy\/mm</c:formatCode>
                <c:ptCount val="144"/>
                <c:pt idx="0">
                  <c:v>43496</c:v>
                </c:pt>
                <c:pt idx="1">
                  <c:v>43524</c:v>
                </c:pt>
                <c:pt idx="2">
                  <c:v>43555</c:v>
                </c:pt>
                <c:pt idx="3">
                  <c:v>43585</c:v>
                </c:pt>
                <c:pt idx="4">
                  <c:v>43616</c:v>
                </c:pt>
                <c:pt idx="5">
                  <c:v>43646</c:v>
                </c:pt>
                <c:pt idx="6">
                  <c:v>43677</c:v>
                </c:pt>
                <c:pt idx="7">
                  <c:v>43708</c:v>
                </c:pt>
                <c:pt idx="8">
                  <c:v>43738</c:v>
                </c:pt>
                <c:pt idx="9">
                  <c:v>43769</c:v>
                </c:pt>
                <c:pt idx="10">
                  <c:v>43799</c:v>
                </c:pt>
                <c:pt idx="11">
                  <c:v>43830</c:v>
                </c:pt>
                <c:pt idx="12">
                  <c:v>43861</c:v>
                </c:pt>
                <c:pt idx="13">
                  <c:v>43890</c:v>
                </c:pt>
                <c:pt idx="14">
                  <c:v>43921</c:v>
                </c:pt>
                <c:pt idx="15">
                  <c:v>43951</c:v>
                </c:pt>
                <c:pt idx="16">
                  <c:v>43982</c:v>
                </c:pt>
                <c:pt idx="17">
                  <c:v>44012</c:v>
                </c:pt>
                <c:pt idx="18">
                  <c:v>44043</c:v>
                </c:pt>
                <c:pt idx="19">
                  <c:v>44074</c:v>
                </c:pt>
                <c:pt idx="20">
                  <c:v>44104</c:v>
                </c:pt>
                <c:pt idx="21">
                  <c:v>44135</c:v>
                </c:pt>
                <c:pt idx="22">
                  <c:v>44165</c:v>
                </c:pt>
                <c:pt idx="23">
                  <c:v>44196</c:v>
                </c:pt>
                <c:pt idx="24">
                  <c:v>44227</c:v>
                </c:pt>
                <c:pt idx="25">
                  <c:v>44255</c:v>
                </c:pt>
                <c:pt idx="26">
                  <c:v>44286</c:v>
                </c:pt>
                <c:pt idx="27">
                  <c:v>44316</c:v>
                </c:pt>
                <c:pt idx="28">
                  <c:v>44347</c:v>
                </c:pt>
                <c:pt idx="29">
                  <c:v>44377</c:v>
                </c:pt>
                <c:pt idx="30">
                  <c:v>44408</c:v>
                </c:pt>
                <c:pt idx="31">
                  <c:v>44439</c:v>
                </c:pt>
                <c:pt idx="32">
                  <c:v>44469</c:v>
                </c:pt>
                <c:pt idx="33">
                  <c:v>44500</c:v>
                </c:pt>
                <c:pt idx="34">
                  <c:v>44530</c:v>
                </c:pt>
                <c:pt idx="35">
                  <c:v>44561</c:v>
                </c:pt>
                <c:pt idx="36">
                  <c:v>44592</c:v>
                </c:pt>
                <c:pt idx="37">
                  <c:v>44620</c:v>
                </c:pt>
                <c:pt idx="38">
                  <c:v>44651</c:v>
                </c:pt>
                <c:pt idx="39">
                  <c:v>44681</c:v>
                </c:pt>
                <c:pt idx="40">
                  <c:v>44712</c:v>
                </c:pt>
                <c:pt idx="41">
                  <c:v>44742</c:v>
                </c:pt>
                <c:pt idx="42">
                  <c:v>44773</c:v>
                </c:pt>
                <c:pt idx="43">
                  <c:v>44804</c:v>
                </c:pt>
                <c:pt idx="44">
                  <c:v>44834</c:v>
                </c:pt>
                <c:pt idx="45">
                  <c:v>44865</c:v>
                </c:pt>
                <c:pt idx="46">
                  <c:v>44895</c:v>
                </c:pt>
                <c:pt idx="47">
                  <c:v>44926</c:v>
                </c:pt>
                <c:pt idx="48">
                  <c:v>44957</c:v>
                </c:pt>
                <c:pt idx="49">
                  <c:v>44985</c:v>
                </c:pt>
                <c:pt idx="50">
                  <c:v>45016</c:v>
                </c:pt>
                <c:pt idx="51">
                  <c:v>45046</c:v>
                </c:pt>
                <c:pt idx="52">
                  <c:v>45077</c:v>
                </c:pt>
                <c:pt idx="53">
                  <c:v>45107</c:v>
                </c:pt>
                <c:pt idx="54">
                  <c:v>45138</c:v>
                </c:pt>
                <c:pt idx="55">
                  <c:v>45169</c:v>
                </c:pt>
                <c:pt idx="56">
                  <c:v>45199</c:v>
                </c:pt>
                <c:pt idx="57">
                  <c:v>45230</c:v>
                </c:pt>
                <c:pt idx="58">
                  <c:v>45260</c:v>
                </c:pt>
                <c:pt idx="59">
                  <c:v>45291</c:v>
                </c:pt>
                <c:pt idx="60">
                  <c:v>45322</c:v>
                </c:pt>
                <c:pt idx="61">
                  <c:v>45351</c:v>
                </c:pt>
                <c:pt idx="62">
                  <c:v>45382</c:v>
                </c:pt>
                <c:pt idx="63">
                  <c:v>45412</c:v>
                </c:pt>
                <c:pt idx="64">
                  <c:v>45443</c:v>
                </c:pt>
                <c:pt idx="65">
                  <c:v>45473</c:v>
                </c:pt>
                <c:pt idx="66">
                  <c:v>45504</c:v>
                </c:pt>
                <c:pt idx="67">
                  <c:v>45535</c:v>
                </c:pt>
                <c:pt idx="68">
                  <c:v>45565</c:v>
                </c:pt>
                <c:pt idx="69">
                  <c:v>45596</c:v>
                </c:pt>
                <c:pt idx="70">
                  <c:v>45626</c:v>
                </c:pt>
                <c:pt idx="71">
                  <c:v>45657</c:v>
                </c:pt>
                <c:pt idx="72">
                  <c:v>45688</c:v>
                </c:pt>
                <c:pt idx="73">
                  <c:v>45716</c:v>
                </c:pt>
                <c:pt idx="74">
                  <c:v>45747</c:v>
                </c:pt>
                <c:pt idx="75">
                  <c:v>45777</c:v>
                </c:pt>
                <c:pt idx="76">
                  <c:v>45808</c:v>
                </c:pt>
                <c:pt idx="77">
                  <c:v>45838</c:v>
                </c:pt>
                <c:pt idx="78">
                  <c:v>45869</c:v>
                </c:pt>
                <c:pt idx="79">
                  <c:v>45900</c:v>
                </c:pt>
                <c:pt idx="80">
                  <c:v>45930</c:v>
                </c:pt>
                <c:pt idx="81">
                  <c:v>45961</c:v>
                </c:pt>
                <c:pt idx="82">
                  <c:v>45991</c:v>
                </c:pt>
                <c:pt idx="83">
                  <c:v>46022</c:v>
                </c:pt>
                <c:pt idx="84">
                  <c:v>46053</c:v>
                </c:pt>
                <c:pt idx="85">
                  <c:v>46081</c:v>
                </c:pt>
                <c:pt idx="86">
                  <c:v>46112</c:v>
                </c:pt>
                <c:pt idx="87">
                  <c:v>46142</c:v>
                </c:pt>
                <c:pt idx="88">
                  <c:v>46173</c:v>
                </c:pt>
                <c:pt idx="89">
                  <c:v>46203</c:v>
                </c:pt>
                <c:pt idx="90">
                  <c:v>46234</c:v>
                </c:pt>
                <c:pt idx="91">
                  <c:v>46265</c:v>
                </c:pt>
                <c:pt idx="92">
                  <c:v>46295</c:v>
                </c:pt>
                <c:pt idx="93">
                  <c:v>46326</c:v>
                </c:pt>
                <c:pt idx="94">
                  <c:v>46356</c:v>
                </c:pt>
                <c:pt idx="95">
                  <c:v>46387</c:v>
                </c:pt>
                <c:pt idx="96">
                  <c:v>46418</c:v>
                </c:pt>
                <c:pt idx="97">
                  <c:v>46446</c:v>
                </c:pt>
                <c:pt idx="98">
                  <c:v>46477</c:v>
                </c:pt>
                <c:pt idx="99">
                  <c:v>46507</c:v>
                </c:pt>
                <c:pt idx="100">
                  <c:v>46538</c:v>
                </c:pt>
                <c:pt idx="101">
                  <c:v>46568</c:v>
                </c:pt>
                <c:pt idx="102">
                  <c:v>46599</c:v>
                </c:pt>
                <c:pt idx="103">
                  <c:v>46630</c:v>
                </c:pt>
                <c:pt idx="104">
                  <c:v>46660</c:v>
                </c:pt>
                <c:pt idx="105">
                  <c:v>46691</c:v>
                </c:pt>
                <c:pt idx="106">
                  <c:v>46721</c:v>
                </c:pt>
                <c:pt idx="107">
                  <c:v>46752</c:v>
                </c:pt>
                <c:pt idx="108">
                  <c:v>46783</c:v>
                </c:pt>
                <c:pt idx="109">
                  <c:v>46812</c:v>
                </c:pt>
                <c:pt idx="110">
                  <c:v>46843</c:v>
                </c:pt>
                <c:pt idx="111">
                  <c:v>46873</c:v>
                </c:pt>
                <c:pt idx="112">
                  <c:v>46904</c:v>
                </c:pt>
                <c:pt idx="113">
                  <c:v>46934</c:v>
                </c:pt>
                <c:pt idx="114">
                  <c:v>46965</c:v>
                </c:pt>
                <c:pt idx="115">
                  <c:v>46996</c:v>
                </c:pt>
                <c:pt idx="116">
                  <c:v>47026</c:v>
                </c:pt>
                <c:pt idx="117">
                  <c:v>47057</c:v>
                </c:pt>
                <c:pt idx="118">
                  <c:v>47087</c:v>
                </c:pt>
                <c:pt idx="119">
                  <c:v>47118</c:v>
                </c:pt>
                <c:pt idx="120">
                  <c:v>47149</c:v>
                </c:pt>
                <c:pt idx="121">
                  <c:v>47177</c:v>
                </c:pt>
                <c:pt idx="122">
                  <c:v>47208</c:v>
                </c:pt>
                <c:pt idx="123">
                  <c:v>47238</c:v>
                </c:pt>
                <c:pt idx="124">
                  <c:v>47269</c:v>
                </c:pt>
                <c:pt idx="125">
                  <c:v>47299</c:v>
                </c:pt>
                <c:pt idx="126">
                  <c:v>47330</c:v>
                </c:pt>
                <c:pt idx="127">
                  <c:v>47361</c:v>
                </c:pt>
                <c:pt idx="128">
                  <c:v>47391</c:v>
                </c:pt>
                <c:pt idx="129">
                  <c:v>47422</c:v>
                </c:pt>
                <c:pt idx="130">
                  <c:v>47452</c:v>
                </c:pt>
                <c:pt idx="131">
                  <c:v>47483</c:v>
                </c:pt>
                <c:pt idx="132">
                  <c:v>47514</c:v>
                </c:pt>
                <c:pt idx="133">
                  <c:v>47542</c:v>
                </c:pt>
                <c:pt idx="134">
                  <c:v>47573</c:v>
                </c:pt>
                <c:pt idx="135">
                  <c:v>47603</c:v>
                </c:pt>
                <c:pt idx="136">
                  <c:v>47634</c:v>
                </c:pt>
                <c:pt idx="137">
                  <c:v>47664</c:v>
                </c:pt>
                <c:pt idx="138">
                  <c:v>47695</c:v>
                </c:pt>
                <c:pt idx="139">
                  <c:v>47726</c:v>
                </c:pt>
                <c:pt idx="140">
                  <c:v>47756</c:v>
                </c:pt>
                <c:pt idx="141">
                  <c:v>47787</c:v>
                </c:pt>
                <c:pt idx="142">
                  <c:v>47817</c:v>
                </c:pt>
                <c:pt idx="143">
                  <c:v>47848</c:v>
                </c:pt>
              </c:numCache>
            </c:numRef>
          </c:cat>
          <c:val>
            <c:numRef>
              <c:f>Subscriber!$AI$60:$FV$60</c:f>
              <c:numCache>
                <c:formatCode>#,##0_);\(#,##0\);\-_)</c:formatCode>
                <c:ptCount val="144"/>
                <c:pt idx="0">
                  <c:v>244713</c:v>
                </c:pt>
                <c:pt idx="1">
                  <c:v>167758</c:v>
                </c:pt>
                <c:pt idx="2">
                  <c:v>156604</c:v>
                </c:pt>
                <c:pt idx="3">
                  <c:v>145587</c:v>
                </c:pt>
                <c:pt idx="4">
                  <c:v>150093.00000000003</c:v>
                </c:pt>
                <c:pt idx="5">
                  <c:v>231615</c:v>
                </c:pt>
                <c:pt idx="6">
                  <c:v>227240</c:v>
                </c:pt>
                <c:pt idx="7">
                  <c:v>398277</c:v>
                </c:pt>
                <c:pt idx="8">
                  <c:v>1372247.0000000002</c:v>
                </c:pt>
                <c:pt idx="9">
                  <c:v>754626</c:v>
                </c:pt>
                <c:pt idx="10">
                  <c:v>550648</c:v>
                </c:pt>
                <c:pt idx="11">
                  <c:v>454705</c:v>
                </c:pt>
                <c:pt idx="12">
                  <c:v>523057</c:v>
                </c:pt>
                <c:pt idx="13">
                  <c:v>454494</c:v>
                </c:pt>
                <c:pt idx="14">
                  <c:v>447438</c:v>
                </c:pt>
                <c:pt idx="15">
                  <c:v>423183</c:v>
                </c:pt>
                <c:pt idx="16">
                  <c:v>420829</c:v>
                </c:pt>
                <c:pt idx="17">
                  <c:v>360258</c:v>
                </c:pt>
                <c:pt idx="18">
                  <c:v>387345</c:v>
                </c:pt>
                <c:pt idx="19">
                  <c:v>455244</c:v>
                </c:pt>
                <c:pt idx="20">
                  <c:v>413706</c:v>
                </c:pt>
                <c:pt idx="21">
                  <c:v>364975</c:v>
                </c:pt>
                <c:pt idx="22">
                  <c:v>353453</c:v>
                </c:pt>
                <c:pt idx="23">
                  <c:v>534624</c:v>
                </c:pt>
                <c:pt idx="24">
                  <c:v>550905</c:v>
                </c:pt>
                <c:pt idx="25">
                  <c:v>474987</c:v>
                </c:pt>
                <c:pt idx="26">
                  <c:v>549492</c:v>
                </c:pt>
                <c:pt idx="27">
                  <c:v>461862</c:v>
                </c:pt>
                <c:pt idx="28">
                  <c:v>484315</c:v>
                </c:pt>
                <c:pt idx="29">
                  <c:v>501307</c:v>
                </c:pt>
                <c:pt idx="30">
                  <c:v>508938</c:v>
                </c:pt>
                <c:pt idx="31">
                  <c:v>514095</c:v>
                </c:pt>
                <c:pt idx="32">
                  <c:v>564016</c:v>
                </c:pt>
                <c:pt idx="33">
                  <c:v>522928</c:v>
                </c:pt>
                <c:pt idx="34">
                  <c:v>475206</c:v>
                </c:pt>
                <c:pt idx="35">
                  <c:v>523320</c:v>
                </c:pt>
                <c:pt idx="36">
                  <c:v>577440</c:v>
                </c:pt>
                <c:pt idx="37">
                  <c:v>481775</c:v>
                </c:pt>
                <c:pt idx="38">
                  <c:v>478291</c:v>
                </c:pt>
                <c:pt idx="39">
                  <c:v>384534</c:v>
                </c:pt>
                <c:pt idx="40">
                  <c:v>422377</c:v>
                </c:pt>
                <c:pt idx="41">
                  <c:v>427669</c:v>
                </c:pt>
                <c:pt idx="42">
                  <c:v>473794</c:v>
                </c:pt>
                <c:pt idx="43">
                  <c:v>474934</c:v>
                </c:pt>
                <c:pt idx="44">
                  <c:v>426873</c:v>
                </c:pt>
                <c:pt idx="45">
                  <c:v>437186</c:v>
                </c:pt>
                <c:pt idx="46">
                  <c:v>539101</c:v>
                </c:pt>
                <c:pt idx="47">
                  <c:v>545966.90686283866</c:v>
                </c:pt>
                <c:pt idx="48">
                  <c:v>552182.7323791004</c:v>
                </c:pt>
                <c:pt idx="49">
                  <c:v>557866.57186367887</c:v>
                </c:pt>
                <c:pt idx="50">
                  <c:v>563106.58206499636</c:v>
                </c:pt>
                <c:pt idx="51">
                  <c:v>567970.37740852893</c:v>
                </c:pt>
                <c:pt idx="52">
                  <c:v>572510.99443577253</c:v>
                </c:pt>
                <c:pt idx="53">
                  <c:v>576770.82978014369</c:v>
                </c:pt>
                <c:pt idx="54">
                  <c:v>580784.32736324007</c:v>
                </c:pt>
                <c:pt idx="55">
                  <c:v>584579.86426746461</c:v>
                </c:pt>
                <c:pt idx="56">
                  <c:v>588181.10662922612</c:v>
                </c:pt>
                <c:pt idx="57">
                  <c:v>591608.00523454254</c:v>
                </c:pt>
                <c:pt idx="58">
                  <c:v>594877.5402130431</c:v>
                </c:pt>
                <c:pt idx="59">
                  <c:v>598004.28726965829</c:v>
                </c:pt>
                <c:pt idx="60">
                  <c:v>593352.54445965565</c:v>
                </c:pt>
                <c:pt idx="61">
                  <c:v>588822.93354252726</c:v>
                </c:pt>
                <c:pt idx="62">
                  <c:v>584410.07381887781</c:v>
                </c:pt>
                <c:pt idx="63">
                  <c:v>580108.91399156104</c:v>
                </c:pt>
                <c:pt idx="64">
                  <c:v>575914.70654572942</c:v>
                </c:pt>
                <c:pt idx="65">
                  <c:v>571822.98453103798</c:v>
                </c:pt>
                <c:pt idx="66">
                  <c:v>567829.54048370081</c:v>
                </c:pt>
                <c:pt idx="67">
                  <c:v>563930.40725864004</c:v>
                </c:pt>
                <c:pt idx="68">
                  <c:v>560121.84056999302</c:v>
                </c:pt>
                <c:pt idx="69">
                  <c:v>556400.3030625208</c:v>
                </c:pt>
                <c:pt idx="70">
                  <c:v>552762.44975739345</c:v>
                </c:pt>
                <c:pt idx="71">
                  <c:v>549205.11473404709</c:v>
                </c:pt>
                <c:pt idx="72">
                  <c:v>545725.29892566265</c:v>
                </c:pt>
                <c:pt idx="73">
                  <c:v>542320.15891960403</c:v>
                </c:pt>
                <c:pt idx="74">
                  <c:v>538986.99666624295</c:v>
                </c:pt>
                <c:pt idx="75">
                  <c:v>535723.25001015526</c:v>
                </c:pt>
                <c:pt idx="76">
                  <c:v>532526.48396696884</c:v>
                </c:pt>
                <c:pt idx="77">
                  <c:v>529394.3826772786</c:v>
                </c:pt>
                <c:pt idx="78">
                  <c:v>526324.74197624007</c:v>
                </c:pt>
                <c:pt idx="79">
                  <c:v>523315.46252381476</c:v>
                </c:pt>
                <c:pt idx="80">
                  <c:v>520364.54344622145</c:v>
                </c:pt>
                <c:pt idx="81">
                  <c:v>517470.07644412859</c:v>
                </c:pt>
                <c:pt idx="82">
                  <c:v>514630.24032755423</c:v>
                </c:pt>
                <c:pt idx="83">
                  <c:v>511843.29594132351</c:v>
                </c:pt>
                <c:pt idx="84">
                  <c:v>509107.58144845319</c:v>
                </c:pt>
                <c:pt idx="85">
                  <c:v>506421.50794193626</c:v>
                </c:pt>
                <c:pt idx="86">
                  <c:v>503783.55535816989</c:v>
                </c:pt>
                <c:pt idx="87">
                  <c:v>501192.26866778394</c:v>
                </c:pt>
                <c:pt idx="88">
                  <c:v>498646.25432181399</c:v>
                </c:pt>
                <c:pt idx="89">
                  <c:v>496144.17693320883</c:v>
                </c:pt>
                <c:pt idx="90">
                  <c:v>493684.75617540994</c:v>
                </c:pt>
                <c:pt idx="91">
                  <c:v>491266.76388139615</c:v>
                </c:pt>
                <c:pt idx="92">
                  <c:v>488889.02132801345</c:v>
                </c:pt>
                <c:pt idx="93">
                  <c:v>486550.3966917363</c:v>
                </c:pt>
                <c:pt idx="94">
                  <c:v>484249.80266317766</c:v>
                </c:pt>
                <c:pt idx="95">
                  <c:v>481986.19420876261</c:v>
                </c:pt>
                <c:pt idx="96">
                  <c:v>479758.56646890537</c:v>
                </c:pt>
                <c:pt idx="97">
                  <c:v>477565.95278296235</c:v>
                </c:pt>
                <c:pt idx="98">
                  <c:v>475407.42283197807</c:v>
                </c:pt>
                <c:pt idx="99">
                  <c:v>473282.08089100919</c:v>
                </c:pt>
                <c:pt idx="100">
                  <c:v>471189.06418343465</c:v>
                </c:pt>
                <c:pt idx="101">
                  <c:v>469127.54133028648</c:v>
                </c:pt>
                <c:pt idx="102">
                  <c:v>467096.71088815981</c:v>
                </c:pt>
                <c:pt idx="103">
                  <c:v>465095.79996978055</c:v>
                </c:pt>
                <c:pt idx="104">
                  <c:v>463124.06294174225</c:v>
                </c:pt>
                <c:pt idx="105">
                  <c:v>461180.78019434819</c:v>
                </c:pt>
                <c:pt idx="106">
                  <c:v>459265.25697888806</c:v>
                </c:pt>
                <c:pt idx="107">
                  <c:v>457376.82230800122</c:v>
                </c:pt>
                <c:pt idx="108">
                  <c:v>455514.82791511266</c:v>
                </c:pt>
                <c:pt idx="109">
                  <c:v>453678.64726922853</c:v>
                </c:pt>
                <c:pt idx="110">
                  <c:v>451867.67464162363</c:v>
                </c:pt>
                <c:pt idx="111">
                  <c:v>450081.32422121742</c:v>
                </c:pt>
                <c:pt idx="112">
                  <c:v>448319.02927566291</c:v>
                </c:pt>
                <c:pt idx="113">
                  <c:v>446580.24135537102</c:v>
                </c:pt>
                <c:pt idx="114">
                  <c:v>444864.42953788734</c:v>
                </c:pt>
                <c:pt idx="115">
                  <c:v>443171.07971023262</c:v>
                </c:pt>
                <c:pt idx="116">
                  <c:v>441499.69388695376</c:v>
                </c:pt>
                <c:pt idx="117">
                  <c:v>439849.78956181015</c:v>
                </c:pt>
                <c:pt idx="118">
                  <c:v>438220.89909113757</c:v>
                </c:pt>
                <c:pt idx="119">
                  <c:v>436612.56910708128</c:v>
                </c:pt>
                <c:pt idx="120">
                  <c:v>435024.35995899298</c:v>
                </c:pt>
                <c:pt idx="121">
                  <c:v>433455.84518140886</c:v>
                </c:pt>
                <c:pt idx="122">
                  <c:v>431906.61098711967</c:v>
                </c:pt>
                <c:pt idx="123">
                  <c:v>430376.25578393781</c:v>
                </c:pt>
                <c:pt idx="124">
                  <c:v>428864.38971387799</c:v>
                </c:pt>
                <c:pt idx="125">
                  <c:v>427370.63421350589</c:v>
                </c:pt>
                <c:pt idx="126">
                  <c:v>425894.62159433204</c:v>
                </c:pt>
                <c:pt idx="127">
                  <c:v>424435.99464216962</c:v>
                </c:pt>
                <c:pt idx="128">
                  <c:v>422994.40623444237</c:v>
                </c:pt>
                <c:pt idx="129">
                  <c:v>421569.5189745159</c:v>
                </c:pt>
                <c:pt idx="130">
                  <c:v>420161.00484213844</c:v>
                </c:pt>
                <c:pt idx="131">
                  <c:v>418768.54485918034</c:v>
                </c:pt>
                <c:pt idx="132">
                  <c:v>417391.82876986708</c:v>
                </c:pt>
                <c:pt idx="133">
                  <c:v>416030.55473477859</c:v>
                </c:pt>
                <c:pt idx="134">
                  <c:v>414684.42903791077</c:v>
                </c:pt>
                <c:pt idx="135">
                  <c:v>413353.16580615321</c:v>
                </c:pt>
                <c:pt idx="136">
                  <c:v>412036.48674054962</c:v>
                </c:pt>
                <c:pt idx="137">
                  <c:v>410734.12085877592</c:v>
                </c:pt>
                <c:pt idx="138">
                  <c:v>409445.80424827279</c:v>
                </c:pt>
                <c:pt idx="139">
                  <c:v>408171.27982952027</c:v>
                </c:pt>
                <c:pt idx="140">
                  <c:v>406910.29712896247</c:v>
                </c:pt>
                <c:pt idx="141">
                  <c:v>405662.61206112272</c:v>
                </c:pt>
                <c:pt idx="142">
                  <c:v>404427.98671946308</c:v>
                </c:pt>
                <c:pt idx="143">
                  <c:v>403206.18917559221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0-4330-AA22-BB63FA6D1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100336"/>
        <c:axId val="1750099504"/>
      </c:lineChart>
      <c:dateAx>
        <c:axId val="1750100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0099504"/>
        <c:crosses val="autoZero"/>
        <c:auto val="1"/>
        <c:lblOffset val="100"/>
        <c:baseTimeUnit val="months"/>
      </c:dateAx>
      <c:valAx>
        <c:axId val="17500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010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Subscriber!$AI$6:$FV$6</c:f>
              <c:numCache>
                <c:formatCode>yyyy\/mm</c:formatCode>
                <c:ptCount val="144"/>
                <c:pt idx="0">
                  <c:v>43496</c:v>
                </c:pt>
                <c:pt idx="1">
                  <c:v>43524</c:v>
                </c:pt>
                <c:pt idx="2">
                  <c:v>43555</c:v>
                </c:pt>
                <c:pt idx="3">
                  <c:v>43585</c:v>
                </c:pt>
                <c:pt idx="4">
                  <c:v>43616</c:v>
                </c:pt>
                <c:pt idx="5">
                  <c:v>43646</c:v>
                </c:pt>
                <c:pt idx="6">
                  <c:v>43677</c:v>
                </c:pt>
                <c:pt idx="7">
                  <c:v>43708</c:v>
                </c:pt>
                <c:pt idx="8">
                  <c:v>43738</c:v>
                </c:pt>
                <c:pt idx="9">
                  <c:v>43769</c:v>
                </c:pt>
                <c:pt idx="10">
                  <c:v>43799</c:v>
                </c:pt>
                <c:pt idx="11">
                  <c:v>43830</c:v>
                </c:pt>
                <c:pt idx="12">
                  <c:v>43861</c:v>
                </c:pt>
                <c:pt idx="13">
                  <c:v>43890</c:v>
                </c:pt>
                <c:pt idx="14">
                  <c:v>43921</c:v>
                </c:pt>
                <c:pt idx="15">
                  <c:v>43951</c:v>
                </c:pt>
                <c:pt idx="16">
                  <c:v>43982</c:v>
                </c:pt>
                <c:pt idx="17">
                  <c:v>44012</c:v>
                </c:pt>
                <c:pt idx="18">
                  <c:v>44043</c:v>
                </c:pt>
                <c:pt idx="19">
                  <c:v>44074</c:v>
                </c:pt>
                <c:pt idx="20">
                  <c:v>44104</c:v>
                </c:pt>
                <c:pt idx="21">
                  <c:v>44135</c:v>
                </c:pt>
                <c:pt idx="22">
                  <c:v>44165</c:v>
                </c:pt>
                <c:pt idx="23">
                  <c:v>44196</c:v>
                </c:pt>
                <c:pt idx="24">
                  <c:v>44227</c:v>
                </c:pt>
                <c:pt idx="25">
                  <c:v>44255</c:v>
                </c:pt>
                <c:pt idx="26">
                  <c:v>44286</c:v>
                </c:pt>
                <c:pt idx="27">
                  <c:v>44316</c:v>
                </c:pt>
                <c:pt idx="28">
                  <c:v>44347</c:v>
                </c:pt>
                <c:pt idx="29">
                  <c:v>44377</c:v>
                </c:pt>
                <c:pt idx="30">
                  <c:v>44408</c:v>
                </c:pt>
                <c:pt idx="31">
                  <c:v>44439</c:v>
                </c:pt>
                <c:pt idx="32">
                  <c:v>44469</c:v>
                </c:pt>
                <c:pt idx="33">
                  <c:v>44500</c:v>
                </c:pt>
                <c:pt idx="34">
                  <c:v>44530</c:v>
                </c:pt>
                <c:pt idx="35">
                  <c:v>44561</c:v>
                </c:pt>
                <c:pt idx="36">
                  <c:v>44592</c:v>
                </c:pt>
                <c:pt idx="37">
                  <c:v>44620</c:v>
                </c:pt>
                <c:pt idx="38">
                  <c:v>44651</c:v>
                </c:pt>
                <c:pt idx="39">
                  <c:v>44681</c:v>
                </c:pt>
                <c:pt idx="40">
                  <c:v>44712</c:v>
                </c:pt>
                <c:pt idx="41">
                  <c:v>44742</c:v>
                </c:pt>
                <c:pt idx="42">
                  <c:v>44773</c:v>
                </c:pt>
                <c:pt idx="43">
                  <c:v>44804</c:v>
                </c:pt>
                <c:pt idx="44">
                  <c:v>44834</c:v>
                </c:pt>
                <c:pt idx="45">
                  <c:v>44865</c:v>
                </c:pt>
                <c:pt idx="46">
                  <c:v>44895</c:v>
                </c:pt>
                <c:pt idx="47">
                  <c:v>44926</c:v>
                </c:pt>
                <c:pt idx="48">
                  <c:v>44957</c:v>
                </c:pt>
                <c:pt idx="49">
                  <c:v>44985</c:v>
                </c:pt>
                <c:pt idx="50">
                  <c:v>45016</c:v>
                </c:pt>
                <c:pt idx="51">
                  <c:v>45046</c:v>
                </c:pt>
                <c:pt idx="52">
                  <c:v>45077</c:v>
                </c:pt>
                <c:pt idx="53">
                  <c:v>45107</c:v>
                </c:pt>
                <c:pt idx="54">
                  <c:v>45138</c:v>
                </c:pt>
                <c:pt idx="55">
                  <c:v>45169</c:v>
                </c:pt>
                <c:pt idx="56">
                  <c:v>45199</c:v>
                </c:pt>
                <c:pt idx="57">
                  <c:v>45230</c:v>
                </c:pt>
                <c:pt idx="58">
                  <c:v>45260</c:v>
                </c:pt>
                <c:pt idx="59">
                  <c:v>45291</c:v>
                </c:pt>
                <c:pt idx="60">
                  <c:v>45322</c:v>
                </c:pt>
                <c:pt idx="61">
                  <c:v>45351</c:v>
                </c:pt>
                <c:pt idx="62">
                  <c:v>45382</c:v>
                </c:pt>
                <c:pt idx="63">
                  <c:v>45412</c:v>
                </c:pt>
                <c:pt idx="64">
                  <c:v>45443</c:v>
                </c:pt>
                <c:pt idx="65">
                  <c:v>45473</c:v>
                </c:pt>
                <c:pt idx="66">
                  <c:v>45504</c:v>
                </c:pt>
                <c:pt idx="67">
                  <c:v>45535</c:v>
                </c:pt>
                <c:pt idx="68">
                  <c:v>45565</c:v>
                </c:pt>
                <c:pt idx="69">
                  <c:v>45596</c:v>
                </c:pt>
                <c:pt idx="70">
                  <c:v>45626</c:v>
                </c:pt>
                <c:pt idx="71">
                  <c:v>45657</c:v>
                </c:pt>
                <c:pt idx="72">
                  <c:v>45688</c:v>
                </c:pt>
                <c:pt idx="73">
                  <c:v>45716</c:v>
                </c:pt>
                <c:pt idx="74">
                  <c:v>45747</c:v>
                </c:pt>
                <c:pt idx="75">
                  <c:v>45777</c:v>
                </c:pt>
                <c:pt idx="76">
                  <c:v>45808</c:v>
                </c:pt>
                <c:pt idx="77">
                  <c:v>45838</c:v>
                </c:pt>
                <c:pt idx="78">
                  <c:v>45869</c:v>
                </c:pt>
                <c:pt idx="79">
                  <c:v>45900</c:v>
                </c:pt>
                <c:pt idx="80">
                  <c:v>45930</c:v>
                </c:pt>
                <c:pt idx="81">
                  <c:v>45961</c:v>
                </c:pt>
                <c:pt idx="82">
                  <c:v>45991</c:v>
                </c:pt>
                <c:pt idx="83">
                  <c:v>46022</c:v>
                </c:pt>
                <c:pt idx="84">
                  <c:v>46053</c:v>
                </c:pt>
                <c:pt idx="85">
                  <c:v>46081</c:v>
                </c:pt>
                <c:pt idx="86">
                  <c:v>46112</c:v>
                </c:pt>
                <c:pt idx="87">
                  <c:v>46142</c:v>
                </c:pt>
                <c:pt idx="88">
                  <c:v>46173</c:v>
                </c:pt>
                <c:pt idx="89">
                  <c:v>46203</c:v>
                </c:pt>
                <c:pt idx="90">
                  <c:v>46234</c:v>
                </c:pt>
                <c:pt idx="91">
                  <c:v>46265</c:v>
                </c:pt>
                <c:pt idx="92">
                  <c:v>46295</c:v>
                </c:pt>
                <c:pt idx="93">
                  <c:v>46326</c:v>
                </c:pt>
                <c:pt idx="94">
                  <c:v>46356</c:v>
                </c:pt>
                <c:pt idx="95">
                  <c:v>46387</c:v>
                </c:pt>
                <c:pt idx="96">
                  <c:v>46418</c:v>
                </c:pt>
                <c:pt idx="97">
                  <c:v>46446</c:v>
                </c:pt>
                <c:pt idx="98">
                  <c:v>46477</c:v>
                </c:pt>
                <c:pt idx="99">
                  <c:v>46507</c:v>
                </c:pt>
                <c:pt idx="100">
                  <c:v>46538</c:v>
                </c:pt>
                <c:pt idx="101">
                  <c:v>46568</c:v>
                </c:pt>
                <c:pt idx="102">
                  <c:v>46599</c:v>
                </c:pt>
                <c:pt idx="103">
                  <c:v>46630</c:v>
                </c:pt>
                <c:pt idx="104">
                  <c:v>46660</c:v>
                </c:pt>
                <c:pt idx="105">
                  <c:v>46691</c:v>
                </c:pt>
                <c:pt idx="106">
                  <c:v>46721</c:v>
                </c:pt>
                <c:pt idx="107">
                  <c:v>46752</c:v>
                </c:pt>
                <c:pt idx="108">
                  <c:v>46783</c:v>
                </c:pt>
                <c:pt idx="109">
                  <c:v>46812</c:v>
                </c:pt>
                <c:pt idx="110">
                  <c:v>46843</c:v>
                </c:pt>
                <c:pt idx="111">
                  <c:v>46873</c:v>
                </c:pt>
                <c:pt idx="112">
                  <c:v>46904</c:v>
                </c:pt>
                <c:pt idx="113">
                  <c:v>46934</c:v>
                </c:pt>
                <c:pt idx="114">
                  <c:v>46965</c:v>
                </c:pt>
                <c:pt idx="115">
                  <c:v>46996</c:v>
                </c:pt>
                <c:pt idx="116">
                  <c:v>47026</c:v>
                </c:pt>
                <c:pt idx="117">
                  <c:v>47057</c:v>
                </c:pt>
                <c:pt idx="118">
                  <c:v>47087</c:v>
                </c:pt>
                <c:pt idx="119">
                  <c:v>47118</c:v>
                </c:pt>
                <c:pt idx="120">
                  <c:v>47149</c:v>
                </c:pt>
                <c:pt idx="121">
                  <c:v>47177</c:v>
                </c:pt>
                <c:pt idx="122">
                  <c:v>47208</c:v>
                </c:pt>
                <c:pt idx="123">
                  <c:v>47238</c:v>
                </c:pt>
                <c:pt idx="124">
                  <c:v>47269</c:v>
                </c:pt>
                <c:pt idx="125">
                  <c:v>47299</c:v>
                </c:pt>
                <c:pt idx="126">
                  <c:v>47330</c:v>
                </c:pt>
                <c:pt idx="127">
                  <c:v>47361</c:v>
                </c:pt>
                <c:pt idx="128">
                  <c:v>47391</c:v>
                </c:pt>
                <c:pt idx="129">
                  <c:v>47422</c:v>
                </c:pt>
                <c:pt idx="130">
                  <c:v>47452</c:v>
                </c:pt>
                <c:pt idx="131">
                  <c:v>47483</c:v>
                </c:pt>
                <c:pt idx="132">
                  <c:v>47514</c:v>
                </c:pt>
                <c:pt idx="133">
                  <c:v>47542</c:v>
                </c:pt>
                <c:pt idx="134">
                  <c:v>47573</c:v>
                </c:pt>
                <c:pt idx="135">
                  <c:v>47603</c:v>
                </c:pt>
                <c:pt idx="136">
                  <c:v>47634</c:v>
                </c:pt>
                <c:pt idx="137">
                  <c:v>47664</c:v>
                </c:pt>
                <c:pt idx="138">
                  <c:v>47695</c:v>
                </c:pt>
                <c:pt idx="139">
                  <c:v>47726</c:v>
                </c:pt>
                <c:pt idx="140">
                  <c:v>47756</c:v>
                </c:pt>
                <c:pt idx="141">
                  <c:v>47787</c:v>
                </c:pt>
                <c:pt idx="142">
                  <c:v>47817</c:v>
                </c:pt>
                <c:pt idx="143">
                  <c:v>47848</c:v>
                </c:pt>
              </c:numCache>
            </c:numRef>
          </c:cat>
          <c:val>
            <c:numRef>
              <c:f>Subscriber!$AI$180:$FV$180</c:f>
              <c:numCache>
                <c:formatCode>#,##0_);\(#,##0\);\-_)</c:formatCode>
                <c:ptCount val="144"/>
                <c:pt idx="0">
                  <c:v>28672</c:v>
                </c:pt>
                <c:pt idx="1">
                  <c:v>28943</c:v>
                </c:pt>
                <c:pt idx="2">
                  <c:v>28908</c:v>
                </c:pt>
                <c:pt idx="3">
                  <c:v>30058</c:v>
                </c:pt>
                <c:pt idx="4">
                  <c:v>31298</c:v>
                </c:pt>
                <c:pt idx="5">
                  <c:v>31965</c:v>
                </c:pt>
                <c:pt idx="6">
                  <c:v>32300</c:v>
                </c:pt>
                <c:pt idx="7">
                  <c:v>32990</c:v>
                </c:pt>
                <c:pt idx="8">
                  <c:v>33569</c:v>
                </c:pt>
                <c:pt idx="9">
                  <c:v>33204</c:v>
                </c:pt>
                <c:pt idx="10">
                  <c:v>35699</c:v>
                </c:pt>
                <c:pt idx="11">
                  <c:v>41583</c:v>
                </c:pt>
                <c:pt idx="12">
                  <c:v>41503</c:v>
                </c:pt>
                <c:pt idx="13">
                  <c:v>43169</c:v>
                </c:pt>
                <c:pt idx="14">
                  <c:v>44484</c:v>
                </c:pt>
                <c:pt idx="15">
                  <c:v>45633</c:v>
                </c:pt>
                <c:pt idx="16">
                  <c:v>46744</c:v>
                </c:pt>
                <c:pt idx="17">
                  <c:v>46716</c:v>
                </c:pt>
                <c:pt idx="18">
                  <c:v>46369</c:v>
                </c:pt>
                <c:pt idx="19">
                  <c:v>45469</c:v>
                </c:pt>
                <c:pt idx="20">
                  <c:v>46404</c:v>
                </c:pt>
                <c:pt idx="21">
                  <c:v>54146</c:v>
                </c:pt>
                <c:pt idx="22">
                  <c:v>47657</c:v>
                </c:pt>
                <c:pt idx="23">
                  <c:v>45964</c:v>
                </c:pt>
                <c:pt idx="24">
                  <c:v>44156</c:v>
                </c:pt>
                <c:pt idx="25">
                  <c:v>41727</c:v>
                </c:pt>
                <c:pt idx="26">
                  <c:v>41149</c:v>
                </c:pt>
                <c:pt idx="27">
                  <c:v>42017</c:v>
                </c:pt>
                <c:pt idx="28">
                  <c:v>40130</c:v>
                </c:pt>
                <c:pt idx="29">
                  <c:v>39095</c:v>
                </c:pt>
                <c:pt idx="30">
                  <c:v>39261</c:v>
                </c:pt>
                <c:pt idx="31">
                  <c:v>39033</c:v>
                </c:pt>
                <c:pt idx="32">
                  <c:v>38709</c:v>
                </c:pt>
                <c:pt idx="33">
                  <c:v>38668</c:v>
                </c:pt>
                <c:pt idx="34">
                  <c:v>37687</c:v>
                </c:pt>
                <c:pt idx="35">
                  <c:v>36806</c:v>
                </c:pt>
                <c:pt idx="36">
                  <c:v>37412</c:v>
                </c:pt>
                <c:pt idx="37">
                  <c:v>36696</c:v>
                </c:pt>
                <c:pt idx="38">
                  <c:v>35551</c:v>
                </c:pt>
                <c:pt idx="39">
                  <c:v>34495</c:v>
                </c:pt>
                <c:pt idx="40">
                  <c:v>33347</c:v>
                </c:pt>
                <c:pt idx="41">
                  <c:v>32238</c:v>
                </c:pt>
                <c:pt idx="42">
                  <c:v>31967</c:v>
                </c:pt>
                <c:pt idx="43">
                  <c:v>31591</c:v>
                </c:pt>
                <c:pt idx="44">
                  <c:v>31566</c:v>
                </c:pt>
                <c:pt idx="45">
                  <c:v>31595</c:v>
                </c:pt>
                <c:pt idx="46">
                  <c:v>30830</c:v>
                </c:pt>
                <c:pt idx="47">
                  <c:v>30651.085958078573</c:v>
                </c:pt>
                <c:pt idx="48">
                  <c:v>30479.661734341891</c:v>
                </c:pt>
                <c:pt idx="49">
                  <c:v>30315.162567183725</c:v>
                </c:pt>
                <c:pt idx="50">
                  <c:v>30157.0839446645</c:v>
                </c:pt>
                <c:pt idx="51">
                  <c:v>30004.973415551078</c:v>
                </c:pt>
                <c:pt idx="52">
                  <c:v>29858.423737645422</c:v>
                </c:pt>
                <c:pt idx="53">
                  <c:v>29717.067110639749</c:v>
                </c:pt>
                <c:pt idx="54">
                  <c:v>29580.570294620389</c:v>
                </c:pt>
                <c:pt idx="55">
                  <c:v>29448.630456515177</c:v>
                </c:pt>
                <c:pt idx="56">
                  <c:v>29320.971618507356</c:v>
                </c:pt>
                <c:pt idx="57">
                  <c:v>29197.341607092221</c:v>
                </c:pt>
                <c:pt idx="58">
                  <c:v>29077.509420750073</c:v>
                </c:pt>
                <c:pt idx="59">
                  <c:v>28961.262949430362</c:v>
                </c:pt>
                <c:pt idx="60">
                  <c:v>29040.984682622275</c:v>
                </c:pt>
                <c:pt idx="61">
                  <c:v>29119.624193204578</c:v>
                </c:pt>
                <c:pt idx="62">
                  <c:v>29197.213277202121</c:v>
                </c:pt>
                <c:pt idx="63">
                  <c:v>29273.78230974387</c:v>
                </c:pt>
                <c:pt idx="64">
                  <c:v>29349.360329635372</c:v>
                </c:pt>
                <c:pt idx="65">
                  <c:v>29423.975117681905</c:v>
                </c:pt>
                <c:pt idx="66">
                  <c:v>29497.6532693103</c:v>
                </c:pt>
                <c:pt idx="67">
                  <c:v>29570.420261983149</c:v>
                </c:pt>
                <c:pt idx="68">
                  <c:v>29642.300517849842</c:v>
                </c:pt>
                <c:pt idx="69">
                  <c:v>29713.317462034389</c:v>
                </c:pt>
                <c:pt idx="70">
                  <c:v>29783.493576921308</c:v>
                </c:pt>
                <c:pt idx="71">
                  <c:v>29852.850452767503</c:v>
                </c:pt>
                <c:pt idx="72">
                  <c:v>29921.408834935184</c:v>
                </c:pt>
                <c:pt idx="73">
                  <c:v>29989.188668014263</c:v>
                </c:pt>
                <c:pt idx="74">
                  <c:v>30056.209137079462</c:v>
                </c:pt>
                <c:pt idx="75">
                  <c:v>30122.488706302036</c:v>
                </c:pt>
                <c:pt idx="76">
                  <c:v>30188.045155119107</c:v>
                </c:pt>
                <c:pt idx="77">
                  <c:v>30252.895612144745</c:v>
                </c:pt>
                <c:pt idx="78">
                  <c:v>30317.056586990104</c:v>
                </c:pt>
                <c:pt idx="79">
                  <c:v>30380.544000147092</c:v>
                </c:pt>
                <c:pt idx="80">
                  <c:v>30443.373211075166</c:v>
                </c:pt>
                <c:pt idx="81">
                  <c:v>30505.559044620986</c:v>
                </c:pt>
                <c:pt idx="82">
                  <c:v>30567.115815887897</c:v>
                </c:pt>
                <c:pt idx="83">
                  <c:v>30628.057353664717</c:v>
                </c:pt>
                <c:pt idx="84">
                  <c:v>30688.397022512407</c:v>
                </c:pt>
                <c:pt idx="85">
                  <c:v>30748.147743601228</c:v>
                </c:pt>
                <c:pt idx="86">
                  <c:v>30807.322014381909</c:v>
                </c:pt>
                <c:pt idx="87">
                  <c:v>30865.931927169317</c:v>
                </c:pt>
                <c:pt idx="88">
                  <c:v>30923.989186709645</c:v>
                </c:pt>
                <c:pt idx="89">
                  <c:v>30981.505126798598</c:v>
                </c:pt>
                <c:pt idx="90">
                  <c:v>31038.490726010386</c:v>
                </c:pt>
                <c:pt idx="91">
                  <c:v>31094.956622595535</c:v>
                </c:pt>
                <c:pt idx="92">
                  <c:v>31150.913128598884</c:v>
                </c:pt>
                <c:pt idx="93">
                  <c:v>31206.370243247722</c:v>
                </c:pt>
                <c:pt idx="94">
                  <c:v>31261.337665653689</c:v>
                </c:pt>
                <c:pt idx="95">
                  <c:v>31315.824806872002</c:v>
                </c:pt>
                <c:pt idx="96">
                  <c:v>31369.840801355207</c:v>
                </c:pt>
                <c:pt idx="97">
                  <c:v>31423.394517839391</c:v>
                </c:pt>
                <c:pt idx="98">
                  <c:v>31476.494569695034</c:v>
                </c:pt>
                <c:pt idx="99">
                  <c:v>31529.149324775077</c:v>
                </c:pt>
                <c:pt idx="100">
                  <c:v>31581.366914788447</c:v>
                </c:pt>
                <c:pt idx="101">
                  <c:v>31633.155244227288</c:v>
                </c:pt>
                <c:pt idx="102">
                  <c:v>31684.521998872391</c:v>
                </c:pt>
                <c:pt idx="103">
                  <c:v>31735.474653901329</c:v>
                </c:pt>
                <c:pt idx="104">
                  <c:v>31786.020481621221</c:v>
                </c:pt>
                <c:pt idx="105">
                  <c:v>31836.16655884666</c:v>
                </c:pt>
                <c:pt idx="106">
                  <c:v>31885.919773942824</c:v>
                </c:pt>
                <c:pt idx="107">
                  <c:v>31935.286833551574</c:v>
                </c:pt>
                <c:pt idx="108">
                  <c:v>31984.274269017238</c:v>
                </c:pt>
                <c:pt idx="109">
                  <c:v>32032.888442529274</c:v>
                </c:pt>
                <c:pt idx="110">
                  <c:v>32081.135552995198</c:v>
                </c:pt>
                <c:pt idx="111">
                  <c:v>32129.021641659449</c:v>
                </c:pt>
                <c:pt idx="112">
                  <c:v>32176.552597480044</c:v>
                </c:pt>
                <c:pt idx="113">
                  <c:v>32223.734162276418</c:v>
                </c:pt>
                <c:pt idx="114">
                  <c:v>32270.571935659595</c:v>
                </c:pt>
                <c:pt idx="115">
                  <c:v>32317.071379756209</c:v>
                </c:pt>
                <c:pt idx="116">
                  <c:v>32363.237823735828</c:v>
                </c:pt>
                <c:pt idx="117">
                  <c:v>32409.07646815242</c:v>
                </c:pt>
                <c:pt idx="118">
                  <c:v>32454.592389108187</c:v>
                </c:pt>
                <c:pt idx="119">
                  <c:v>32499.790542249095</c:v>
                </c:pt>
                <c:pt idx="120">
                  <c:v>32544.675766600169</c:v>
                </c:pt>
                <c:pt idx="121">
                  <c:v>32589.252788247413</c:v>
                </c:pt>
                <c:pt idx="122">
                  <c:v>32633.526223875197</c:v>
                </c:pt>
                <c:pt idx="123">
                  <c:v>32677.5005841647</c:v>
                </c:pt>
                <c:pt idx="124">
                  <c:v>32721.180277059935</c:v>
                </c:pt>
                <c:pt idx="125">
                  <c:v>32764.569610908744</c:v>
                </c:pt>
                <c:pt idx="126">
                  <c:v>32807.672797482941</c:v>
                </c:pt>
                <c:pt idx="127">
                  <c:v>32850.493954884165</c:v>
                </c:pt>
                <c:pt idx="128">
                  <c:v>32893.037110340505</c:v>
                </c:pt>
                <c:pt idx="129">
                  <c:v>32935.30620289837</c:v>
                </c:pt>
                <c:pt idx="130">
                  <c:v>32977.305086014785</c:v>
                </c:pt>
                <c:pt idx="131">
                  <c:v>33019.037530054266</c:v>
                </c:pt>
                <c:pt idx="132">
                  <c:v>33060.507224694527</c:v>
                </c:pt>
                <c:pt idx="133">
                  <c:v>33101.717781245105</c:v>
                </c:pt>
                <c:pt idx="134">
                  <c:v>33142.672734882428</c:v>
                </c:pt>
                <c:pt idx="135">
                  <c:v>33183.375546805481</c:v>
                </c:pt>
                <c:pt idx="136">
                  <c:v>33223.829606314503</c:v>
                </c:pt>
                <c:pt idx="137">
                  <c:v>33264.038232817133</c:v>
                </c:pt>
                <c:pt idx="138">
                  <c:v>33304.004677764249</c:v>
                </c:pt>
                <c:pt idx="139">
                  <c:v>33343.732126518473</c:v>
                </c:pt>
                <c:pt idx="140">
                  <c:v>33383.223700158742</c:v>
                </c:pt>
                <c:pt idx="141">
                  <c:v>33422.482457223181</c:v>
                </c:pt>
                <c:pt idx="142">
                  <c:v>33461.511395392219</c:v>
                </c:pt>
                <c:pt idx="143">
                  <c:v>33500.313453115938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9F-412C-A72F-37A54F8961CE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Subscriber!$AI$6:$FV$6</c:f>
              <c:numCache>
                <c:formatCode>yyyy\/mm</c:formatCode>
                <c:ptCount val="144"/>
                <c:pt idx="0">
                  <c:v>43496</c:v>
                </c:pt>
                <c:pt idx="1">
                  <c:v>43524</c:v>
                </c:pt>
                <c:pt idx="2">
                  <c:v>43555</c:v>
                </c:pt>
                <c:pt idx="3">
                  <c:v>43585</c:v>
                </c:pt>
                <c:pt idx="4">
                  <c:v>43616</c:v>
                </c:pt>
                <c:pt idx="5">
                  <c:v>43646</c:v>
                </c:pt>
                <c:pt idx="6">
                  <c:v>43677</c:v>
                </c:pt>
                <c:pt idx="7">
                  <c:v>43708</c:v>
                </c:pt>
                <c:pt idx="8">
                  <c:v>43738</c:v>
                </c:pt>
                <c:pt idx="9">
                  <c:v>43769</c:v>
                </c:pt>
                <c:pt idx="10">
                  <c:v>43799</c:v>
                </c:pt>
                <c:pt idx="11">
                  <c:v>43830</c:v>
                </c:pt>
                <c:pt idx="12">
                  <c:v>43861</c:v>
                </c:pt>
                <c:pt idx="13">
                  <c:v>43890</c:v>
                </c:pt>
                <c:pt idx="14">
                  <c:v>43921</c:v>
                </c:pt>
                <c:pt idx="15">
                  <c:v>43951</c:v>
                </c:pt>
                <c:pt idx="16">
                  <c:v>43982</c:v>
                </c:pt>
                <c:pt idx="17">
                  <c:v>44012</c:v>
                </c:pt>
                <c:pt idx="18">
                  <c:v>44043</c:v>
                </c:pt>
                <c:pt idx="19">
                  <c:v>44074</c:v>
                </c:pt>
                <c:pt idx="20">
                  <c:v>44104</c:v>
                </c:pt>
                <c:pt idx="21">
                  <c:v>44135</c:v>
                </c:pt>
                <c:pt idx="22">
                  <c:v>44165</c:v>
                </c:pt>
                <c:pt idx="23">
                  <c:v>44196</c:v>
                </c:pt>
                <c:pt idx="24">
                  <c:v>44227</c:v>
                </c:pt>
                <c:pt idx="25">
                  <c:v>44255</c:v>
                </c:pt>
                <c:pt idx="26">
                  <c:v>44286</c:v>
                </c:pt>
                <c:pt idx="27">
                  <c:v>44316</c:v>
                </c:pt>
                <c:pt idx="28">
                  <c:v>44347</c:v>
                </c:pt>
                <c:pt idx="29">
                  <c:v>44377</c:v>
                </c:pt>
                <c:pt idx="30">
                  <c:v>44408</c:v>
                </c:pt>
                <c:pt idx="31">
                  <c:v>44439</c:v>
                </c:pt>
                <c:pt idx="32">
                  <c:v>44469</c:v>
                </c:pt>
                <c:pt idx="33">
                  <c:v>44500</c:v>
                </c:pt>
                <c:pt idx="34">
                  <c:v>44530</c:v>
                </c:pt>
                <c:pt idx="35">
                  <c:v>44561</c:v>
                </c:pt>
                <c:pt idx="36">
                  <c:v>44592</c:v>
                </c:pt>
                <c:pt idx="37">
                  <c:v>44620</c:v>
                </c:pt>
                <c:pt idx="38">
                  <c:v>44651</c:v>
                </c:pt>
                <c:pt idx="39">
                  <c:v>44681</c:v>
                </c:pt>
                <c:pt idx="40">
                  <c:v>44712</c:v>
                </c:pt>
                <c:pt idx="41">
                  <c:v>44742</c:v>
                </c:pt>
                <c:pt idx="42">
                  <c:v>44773</c:v>
                </c:pt>
                <c:pt idx="43">
                  <c:v>44804</c:v>
                </c:pt>
                <c:pt idx="44">
                  <c:v>44834</c:v>
                </c:pt>
                <c:pt idx="45">
                  <c:v>44865</c:v>
                </c:pt>
                <c:pt idx="46">
                  <c:v>44895</c:v>
                </c:pt>
                <c:pt idx="47">
                  <c:v>44926</c:v>
                </c:pt>
                <c:pt idx="48">
                  <c:v>44957</c:v>
                </c:pt>
                <c:pt idx="49">
                  <c:v>44985</c:v>
                </c:pt>
                <c:pt idx="50">
                  <c:v>45016</c:v>
                </c:pt>
                <c:pt idx="51">
                  <c:v>45046</c:v>
                </c:pt>
                <c:pt idx="52">
                  <c:v>45077</c:v>
                </c:pt>
                <c:pt idx="53">
                  <c:v>45107</c:v>
                </c:pt>
                <c:pt idx="54">
                  <c:v>45138</c:v>
                </c:pt>
                <c:pt idx="55">
                  <c:v>45169</c:v>
                </c:pt>
                <c:pt idx="56">
                  <c:v>45199</c:v>
                </c:pt>
                <c:pt idx="57">
                  <c:v>45230</c:v>
                </c:pt>
                <c:pt idx="58">
                  <c:v>45260</c:v>
                </c:pt>
                <c:pt idx="59">
                  <c:v>45291</c:v>
                </c:pt>
                <c:pt idx="60">
                  <c:v>45322</c:v>
                </c:pt>
                <c:pt idx="61">
                  <c:v>45351</c:v>
                </c:pt>
                <c:pt idx="62">
                  <c:v>45382</c:v>
                </c:pt>
                <c:pt idx="63">
                  <c:v>45412</c:v>
                </c:pt>
                <c:pt idx="64">
                  <c:v>45443</c:v>
                </c:pt>
                <c:pt idx="65">
                  <c:v>45473</c:v>
                </c:pt>
                <c:pt idx="66">
                  <c:v>45504</c:v>
                </c:pt>
                <c:pt idx="67">
                  <c:v>45535</c:v>
                </c:pt>
                <c:pt idx="68">
                  <c:v>45565</c:v>
                </c:pt>
                <c:pt idx="69">
                  <c:v>45596</c:v>
                </c:pt>
                <c:pt idx="70">
                  <c:v>45626</c:v>
                </c:pt>
                <c:pt idx="71">
                  <c:v>45657</c:v>
                </c:pt>
                <c:pt idx="72">
                  <c:v>45688</c:v>
                </c:pt>
                <c:pt idx="73">
                  <c:v>45716</c:v>
                </c:pt>
                <c:pt idx="74">
                  <c:v>45747</c:v>
                </c:pt>
                <c:pt idx="75">
                  <c:v>45777</c:v>
                </c:pt>
                <c:pt idx="76">
                  <c:v>45808</c:v>
                </c:pt>
                <c:pt idx="77">
                  <c:v>45838</c:v>
                </c:pt>
                <c:pt idx="78">
                  <c:v>45869</c:v>
                </c:pt>
                <c:pt idx="79">
                  <c:v>45900</c:v>
                </c:pt>
                <c:pt idx="80">
                  <c:v>45930</c:v>
                </c:pt>
                <c:pt idx="81">
                  <c:v>45961</c:v>
                </c:pt>
                <c:pt idx="82">
                  <c:v>45991</c:v>
                </c:pt>
                <c:pt idx="83">
                  <c:v>46022</c:v>
                </c:pt>
                <c:pt idx="84">
                  <c:v>46053</c:v>
                </c:pt>
                <c:pt idx="85">
                  <c:v>46081</c:v>
                </c:pt>
                <c:pt idx="86">
                  <c:v>46112</c:v>
                </c:pt>
                <c:pt idx="87">
                  <c:v>46142</c:v>
                </c:pt>
                <c:pt idx="88">
                  <c:v>46173</c:v>
                </c:pt>
                <c:pt idx="89">
                  <c:v>46203</c:v>
                </c:pt>
                <c:pt idx="90">
                  <c:v>46234</c:v>
                </c:pt>
                <c:pt idx="91">
                  <c:v>46265</c:v>
                </c:pt>
                <c:pt idx="92">
                  <c:v>46295</c:v>
                </c:pt>
                <c:pt idx="93">
                  <c:v>46326</c:v>
                </c:pt>
                <c:pt idx="94">
                  <c:v>46356</c:v>
                </c:pt>
                <c:pt idx="95">
                  <c:v>46387</c:v>
                </c:pt>
                <c:pt idx="96">
                  <c:v>46418</c:v>
                </c:pt>
                <c:pt idx="97">
                  <c:v>46446</c:v>
                </c:pt>
                <c:pt idx="98">
                  <c:v>46477</c:v>
                </c:pt>
                <c:pt idx="99">
                  <c:v>46507</c:v>
                </c:pt>
                <c:pt idx="100">
                  <c:v>46538</c:v>
                </c:pt>
                <c:pt idx="101">
                  <c:v>46568</c:v>
                </c:pt>
                <c:pt idx="102">
                  <c:v>46599</c:v>
                </c:pt>
                <c:pt idx="103">
                  <c:v>46630</c:v>
                </c:pt>
                <c:pt idx="104">
                  <c:v>46660</c:v>
                </c:pt>
                <c:pt idx="105">
                  <c:v>46691</c:v>
                </c:pt>
                <c:pt idx="106">
                  <c:v>46721</c:v>
                </c:pt>
                <c:pt idx="107">
                  <c:v>46752</c:v>
                </c:pt>
                <c:pt idx="108">
                  <c:v>46783</c:v>
                </c:pt>
                <c:pt idx="109">
                  <c:v>46812</c:v>
                </c:pt>
                <c:pt idx="110">
                  <c:v>46843</c:v>
                </c:pt>
                <c:pt idx="111">
                  <c:v>46873</c:v>
                </c:pt>
                <c:pt idx="112">
                  <c:v>46904</c:v>
                </c:pt>
                <c:pt idx="113">
                  <c:v>46934</c:v>
                </c:pt>
                <c:pt idx="114">
                  <c:v>46965</c:v>
                </c:pt>
                <c:pt idx="115">
                  <c:v>46996</c:v>
                </c:pt>
                <c:pt idx="116">
                  <c:v>47026</c:v>
                </c:pt>
                <c:pt idx="117">
                  <c:v>47057</c:v>
                </c:pt>
                <c:pt idx="118">
                  <c:v>47087</c:v>
                </c:pt>
                <c:pt idx="119">
                  <c:v>47118</c:v>
                </c:pt>
                <c:pt idx="120">
                  <c:v>47149</c:v>
                </c:pt>
                <c:pt idx="121">
                  <c:v>47177</c:v>
                </c:pt>
                <c:pt idx="122">
                  <c:v>47208</c:v>
                </c:pt>
                <c:pt idx="123">
                  <c:v>47238</c:v>
                </c:pt>
                <c:pt idx="124">
                  <c:v>47269</c:v>
                </c:pt>
                <c:pt idx="125">
                  <c:v>47299</c:v>
                </c:pt>
                <c:pt idx="126">
                  <c:v>47330</c:v>
                </c:pt>
                <c:pt idx="127">
                  <c:v>47361</c:v>
                </c:pt>
                <c:pt idx="128">
                  <c:v>47391</c:v>
                </c:pt>
                <c:pt idx="129">
                  <c:v>47422</c:v>
                </c:pt>
                <c:pt idx="130">
                  <c:v>47452</c:v>
                </c:pt>
                <c:pt idx="131">
                  <c:v>47483</c:v>
                </c:pt>
                <c:pt idx="132">
                  <c:v>47514</c:v>
                </c:pt>
                <c:pt idx="133">
                  <c:v>47542</c:v>
                </c:pt>
                <c:pt idx="134">
                  <c:v>47573</c:v>
                </c:pt>
                <c:pt idx="135">
                  <c:v>47603</c:v>
                </c:pt>
                <c:pt idx="136">
                  <c:v>47634</c:v>
                </c:pt>
                <c:pt idx="137">
                  <c:v>47664</c:v>
                </c:pt>
                <c:pt idx="138">
                  <c:v>47695</c:v>
                </c:pt>
                <c:pt idx="139">
                  <c:v>47726</c:v>
                </c:pt>
                <c:pt idx="140">
                  <c:v>47756</c:v>
                </c:pt>
                <c:pt idx="141">
                  <c:v>47787</c:v>
                </c:pt>
                <c:pt idx="142">
                  <c:v>47817</c:v>
                </c:pt>
                <c:pt idx="143">
                  <c:v>47848</c:v>
                </c:pt>
              </c:numCache>
            </c:numRef>
          </c:cat>
          <c:val>
            <c:numRef>
              <c:f>Subscriber!$AI$181:$FV$181</c:f>
              <c:numCache>
                <c:formatCode>#,##0_);\(#,##0\);\-_)</c:formatCode>
                <c:ptCount val="144"/>
                <c:pt idx="0">
                  <c:v>28672</c:v>
                </c:pt>
                <c:pt idx="1">
                  <c:v>28943</c:v>
                </c:pt>
                <c:pt idx="2">
                  <c:v>28908</c:v>
                </c:pt>
                <c:pt idx="3">
                  <c:v>30058</c:v>
                </c:pt>
                <c:pt idx="4">
                  <c:v>31298</c:v>
                </c:pt>
                <c:pt idx="5">
                  <c:v>31965</c:v>
                </c:pt>
                <c:pt idx="6">
                  <c:v>32300</c:v>
                </c:pt>
                <c:pt idx="7">
                  <c:v>32990</c:v>
                </c:pt>
                <c:pt idx="8">
                  <c:v>33569</c:v>
                </c:pt>
                <c:pt idx="9">
                  <c:v>33204</c:v>
                </c:pt>
                <c:pt idx="10">
                  <c:v>35699</c:v>
                </c:pt>
                <c:pt idx="11">
                  <c:v>36982</c:v>
                </c:pt>
                <c:pt idx="12">
                  <c:v>37705</c:v>
                </c:pt>
                <c:pt idx="13">
                  <c:v>38916</c:v>
                </c:pt>
                <c:pt idx="14">
                  <c:v>39345</c:v>
                </c:pt>
                <c:pt idx="15">
                  <c:v>39556</c:v>
                </c:pt>
                <c:pt idx="16">
                  <c:v>40656</c:v>
                </c:pt>
                <c:pt idx="17">
                  <c:v>40915</c:v>
                </c:pt>
                <c:pt idx="18">
                  <c:v>41525</c:v>
                </c:pt>
                <c:pt idx="19">
                  <c:v>41210</c:v>
                </c:pt>
                <c:pt idx="20">
                  <c:v>42556</c:v>
                </c:pt>
                <c:pt idx="21">
                  <c:v>50675</c:v>
                </c:pt>
                <c:pt idx="22">
                  <c:v>47637</c:v>
                </c:pt>
                <c:pt idx="23">
                  <c:v>45964</c:v>
                </c:pt>
                <c:pt idx="24">
                  <c:v>44156</c:v>
                </c:pt>
                <c:pt idx="25">
                  <c:v>41727</c:v>
                </c:pt>
                <c:pt idx="26">
                  <c:v>41149</c:v>
                </c:pt>
                <c:pt idx="27">
                  <c:v>42017</c:v>
                </c:pt>
                <c:pt idx="28">
                  <c:v>40130</c:v>
                </c:pt>
                <c:pt idx="29">
                  <c:v>39095</c:v>
                </c:pt>
                <c:pt idx="30">
                  <c:v>39261</c:v>
                </c:pt>
                <c:pt idx="31">
                  <c:v>39033</c:v>
                </c:pt>
                <c:pt idx="32">
                  <c:v>38709</c:v>
                </c:pt>
                <c:pt idx="33">
                  <c:v>38668</c:v>
                </c:pt>
                <c:pt idx="34">
                  <c:v>37687</c:v>
                </c:pt>
                <c:pt idx="35">
                  <c:v>36806</c:v>
                </c:pt>
                <c:pt idx="36">
                  <c:v>37412</c:v>
                </c:pt>
                <c:pt idx="37">
                  <c:v>36696</c:v>
                </c:pt>
                <c:pt idx="38">
                  <c:v>35551</c:v>
                </c:pt>
                <c:pt idx="39">
                  <c:v>34495</c:v>
                </c:pt>
                <c:pt idx="40">
                  <c:v>33347</c:v>
                </c:pt>
                <c:pt idx="41">
                  <c:v>32238</c:v>
                </c:pt>
                <c:pt idx="42">
                  <c:v>31967</c:v>
                </c:pt>
                <c:pt idx="43">
                  <c:v>31591</c:v>
                </c:pt>
                <c:pt idx="44">
                  <c:v>31566</c:v>
                </c:pt>
                <c:pt idx="45">
                  <c:v>31595</c:v>
                </c:pt>
                <c:pt idx="46">
                  <c:v>30830</c:v>
                </c:pt>
                <c:pt idx="47">
                  <c:v>30651.085958078573</c:v>
                </c:pt>
                <c:pt idx="48">
                  <c:v>30479.661734341891</c:v>
                </c:pt>
                <c:pt idx="49">
                  <c:v>30315.162567183725</c:v>
                </c:pt>
                <c:pt idx="50">
                  <c:v>30157.0839446645</c:v>
                </c:pt>
                <c:pt idx="51">
                  <c:v>30004.973415551078</c:v>
                </c:pt>
                <c:pt idx="52">
                  <c:v>29858.423737645422</c:v>
                </c:pt>
                <c:pt idx="53">
                  <c:v>29717.067110639749</c:v>
                </c:pt>
                <c:pt idx="54">
                  <c:v>29580.570294620389</c:v>
                </c:pt>
                <c:pt idx="55">
                  <c:v>29448.630456515177</c:v>
                </c:pt>
                <c:pt idx="56">
                  <c:v>29320.971618507356</c:v>
                </c:pt>
                <c:pt idx="57">
                  <c:v>29197.341607092221</c:v>
                </c:pt>
                <c:pt idx="58">
                  <c:v>29077.509420750073</c:v>
                </c:pt>
                <c:pt idx="59">
                  <c:v>28961.262949430362</c:v>
                </c:pt>
                <c:pt idx="60">
                  <c:v>29040.984682622275</c:v>
                </c:pt>
                <c:pt idx="61">
                  <c:v>29119.624193204578</c:v>
                </c:pt>
                <c:pt idx="62">
                  <c:v>29197.213277202121</c:v>
                </c:pt>
                <c:pt idx="63">
                  <c:v>29273.78230974387</c:v>
                </c:pt>
                <c:pt idx="64">
                  <c:v>29349.360329635372</c:v>
                </c:pt>
                <c:pt idx="65">
                  <c:v>29423.975117681905</c:v>
                </c:pt>
                <c:pt idx="66">
                  <c:v>29497.6532693103</c:v>
                </c:pt>
                <c:pt idx="67">
                  <c:v>29570.420261983149</c:v>
                </c:pt>
                <c:pt idx="68">
                  <c:v>29642.300517849842</c:v>
                </c:pt>
                <c:pt idx="69">
                  <c:v>29713.317462034389</c:v>
                </c:pt>
                <c:pt idx="70">
                  <c:v>29783.493576921308</c:v>
                </c:pt>
                <c:pt idx="71">
                  <c:v>29852.850452767503</c:v>
                </c:pt>
                <c:pt idx="72">
                  <c:v>29921.408834935184</c:v>
                </c:pt>
                <c:pt idx="73">
                  <c:v>29989.188668014263</c:v>
                </c:pt>
                <c:pt idx="74">
                  <c:v>30056.209137079462</c:v>
                </c:pt>
                <c:pt idx="75">
                  <c:v>30122.488706302036</c:v>
                </c:pt>
                <c:pt idx="76">
                  <c:v>30188.045155119107</c:v>
                </c:pt>
                <c:pt idx="77">
                  <c:v>30252.895612144745</c:v>
                </c:pt>
                <c:pt idx="78">
                  <c:v>30317.056586990104</c:v>
                </c:pt>
                <c:pt idx="79">
                  <c:v>30380.544000147092</c:v>
                </c:pt>
                <c:pt idx="80">
                  <c:v>30443.373211075166</c:v>
                </c:pt>
                <c:pt idx="81">
                  <c:v>30505.559044620986</c:v>
                </c:pt>
                <c:pt idx="82">
                  <c:v>30567.115815887897</c:v>
                </c:pt>
                <c:pt idx="83">
                  <c:v>30628.057353664717</c:v>
                </c:pt>
                <c:pt idx="84">
                  <c:v>30688.397022512407</c:v>
                </c:pt>
                <c:pt idx="85">
                  <c:v>30748.147743601228</c:v>
                </c:pt>
                <c:pt idx="86">
                  <c:v>30807.322014381909</c:v>
                </c:pt>
                <c:pt idx="87">
                  <c:v>30865.931927169317</c:v>
                </c:pt>
                <c:pt idx="88">
                  <c:v>30923.989186709645</c:v>
                </c:pt>
                <c:pt idx="89">
                  <c:v>30981.505126798598</c:v>
                </c:pt>
                <c:pt idx="90">
                  <c:v>31038.490726010386</c:v>
                </c:pt>
                <c:pt idx="91">
                  <c:v>31094.956622595535</c:v>
                </c:pt>
                <c:pt idx="92">
                  <c:v>31150.913128598884</c:v>
                </c:pt>
                <c:pt idx="93">
                  <c:v>31206.370243247722</c:v>
                </c:pt>
                <c:pt idx="94">
                  <c:v>31261.337665653689</c:v>
                </c:pt>
                <c:pt idx="95">
                  <c:v>31315.824806872002</c:v>
                </c:pt>
                <c:pt idx="96">
                  <c:v>31369.840801355207</c:v>
                </c:pt>
                <c:pt idx="97">
                  <c:v>31423.394517839391</c:v>
                </c:pt>
                <c:pt idx="98">
                  <c:v>31476.494569695034</c:v>
                </c:pt>
                <c:pt idx="99">
                  <c:v>31529.149324775077</c:v>
                </c:pt>
                <c:pt idx="100">
                  <c:v>31581.366914788447</c:v>
                </c:pt>
                <c:pt idx="101">
                  <c:v>31633.155244227288</c:v>
                </c:pt>
                <c:pt idx="102">
                  <c:v>31684.521998872391</c:v>
                </c:pt>
                <c:pt idx="103">
                  <c:v>31735.474653901329</c:v>
                </c:pt>
                <c:pt idx="104">
                  <c:v>31786.020481621221</c:v>
                </c:pt>
                <c:pt idx="105">
                  <c:v>31836.16655884666</c:v>
                </c:pt>
                <c:pt idx="106">
                  <c:v>31885.919773942824</c:v>
                </c:pt>
                <c:pt idx="107">
                  <c:v>31935.286833551574</c:v>
                </c:pt>
                <c:pt idx="108">
                  <c:v>31984.274269017238</c:v>
                </c:pt>
                <c:pt idx="109">
                  <c:v>32032.888442529274</c:v>
                </c:pt>
                <c:pt idx="110">
                  <c:v>32081.135552995198</c:v>
                </c:pt>
                <c:pt idx="111">
                  <c:v>32129.021641659449</c:v>
                </c:pt>
                <c:pt idx="112">
                  <c:v>32176.552597480044</c:v>
                </c:pt>
                <c:pt idx="113">
                  <c:v>32223.734162276418</c:v>
                </c:pt>
                <c:pt idx="114">
                  <c:v>32270.571935659595</c:v>
                </c:pt>
                <c:pt idx="115">
                  <c:v>32317.071379756209</c:v>
                </c:pt>
                <c:pt idx="116">
                  <c:v>32363.237823735828</c:v>
                </c:pt>
                <c:pt idx="117">
                  <c:v>32409.07646815242</c:v>
                </c:pt>
                <c:pt idx="118">
                  <c:v>32454.592389108187</c:v>
                </c:pt>
                <c:pt idx="119">
                  <c:v>32499.790542249095</c:v>
                </c:pt>
                <c:pt idx="120">
                  <c:v>32544.675766600169</c:v>
                </c:pt>
                <c:pt idx="121">
                  <c:v>32589.252788247413</c:v>
                </c:pt>
                <c:pt idx="122">
                  <c:v>32633.526223875197</c:v>
                </c:pt>
                <c:pt idx="123">
                  <c:v>32677.5005841647</c:v>
                </c:pt>
                <c:pt idx="124">
                  <c:v>32721.180277059935</c:v>
                </c:pt>
                <c:pt idx="125">
                  <c:v>32764.569610908744</c:v>
                </c:pt>
                <c:pt idx="126">
                  <c:v>32807.672797482941</c:v>
                </c:pt>
                <c:pt idx="127">
                  <c:v>32850.493954884165</c:v>
                </c:pt>
                <c:pt idx="128">
                  <c:v>32893.037110340505</c:v>
                </c:pt>
                <c:pt idx="129">
                  <c:v>32935.30620289837</c:v>
                </c:pt>
                <c:pt idx="130">
                  <c:v>32977.305086014785</c:v>
                </c:pt>
                <c:pt idx="131">
                  <c:v>33019.037530054266</c:v>
                </c:pt>
                <c:pt idx="132">
                  <c:v>33060.507224694527</c:v>
                </c:pt>
                <c:pt idx="133">
                  <c:v>33101.717781245105</c:v>
                </c:pt>
                <c:pt idx="134">
                  <c:v>33142.672734882428</c:v>
                </c:pt>
                <c:pt idx="135">
                  <c:v>33183.375546805481</c:v>
                </c:pt>
                <c:pt idx="136">
                  <c:v>33223.829606314503</c:v>
                </c:pt>
                <c:pt idx="137">
                  <c:v>33264.038232817133</c:v>
                </c:pt>
                <c:pt idx="138">
                  <c:v>33304.004677764249</c:v>
                </c:pt>
                <c:pt idx="139">
                  <c:v>33343.732126518473</c:v>
                </c:pt>
                <c:pt idx="140">
                  <c:v>33383.223700158742</c:v>
                </c:pt>
                <c:pt idx="141">
                  <c:v>33422.482457223181</c:v>
                </c:pt>
                <c:pt idx="142">
                  <c:v>33461.511395392219</c:v>
                </c:pt>
                <c:pt idx="143">
                  <c:v>33500.313453115938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F-412C-A72F-37A54F89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119056"/>
        <c:axId val="1750119472"/>
      </c:lineChart>
      <c:dateAx>
        <c:axId val="175011905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0119472"/>
        <c:crosses val="autoZero"/>
        <c:auto val="1"/>
        <c:lblOffset val="100"/>
        <c:baseTimeUnit val="months"/>
      </c:dateAx>
      <c:valAx>
        <c:axId val="17501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011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Subscriber!$B$127</c:f>
              <c:strCache>
                <c:ptCount val="1"/>
                <c:pt idx="0">
                  <c:v>1 device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Subscriber!$AU$6:$FV$6</c:f>
              <c:numCache>
                <c:formatCode>yyyy\/mm</c:formatCode>
                <c:ptCount val="132"/>
                <c:pt idx="0">
                  <c:v>43861</c:v>
                </c:pt>
                <c:pt idx="1">
                  <c:v>43890</c:v>
                </c:pt>
                <c:pt idx="2">
                  <c:v>43921</c:v>
                </c:pt>
                <c:pt idx="3">
                  <c:v>43951</c:v>
                </c:pt>
                <c:pt idx="4">
                  <c:v>43982</c:v>
                </c:pt>
                <c:pt idx="5">
                  <c:v>44012</c:v>
                </c:pt>
                <c:pt idx="6">
                  <c:v>44043</c:v>
                </c:pt>
                <c:pt idx="7">
                  <c:v>44074</c:v>
                </c:pt>
                <c:pt idx="8">
                  <c:v>44104</c:v>
                </c:pt>
                <c:pt idx="9">
                  <c:v>44135</c:v>
                </c:pt>
                <c:pt idx="10">
                  <c:v>44165</c:v>
                </c:pt>
                <c:pt idx="11">
                  <c:v>44196</c:v>
                </c:pt>
                <c:pt idx="12">
                  <c:v>44227</c:v>
                </c:pt>
                <c:pt idx="13">
                  <c:v>44255</c:v>
                </c:pt>
                <c:pt idx="14">
                  <c:v>44286</c:v>
                </c:pt>
                <c:pt idx="15">
                  <c:v>44316</c:v>
                </c:pt>
                <c:pt idx="16">
                  <c:v>44347</c:v>
                </c:pt>
                <c:pt idx="17">
                  <c:v>44377</c:v>
                </c:pt>
                <c:pt idx="18">
                  <c:v>44408</c:v>
                </c:pt>
                <c:pt idx="19">
                  <c:v>44439</c:v>
                </c:pt>
                <c:pt idx="20">
                  <c:v>44469</c:v>
                </c:pt>
                <c:pt idx="21">
                  <c:v>44500</c:v>
                </c:pt>
                <c:pt idx="22">
                  <c:v>44530</c:v>
                </c:pt>
                <c:pt idx="23">
                  <c:v>44561</c:v>
                </c:pt>
                <c:pt idx="24">
                  <c:v>44592</c:v>
                </c:pt>
                <c:pt idx="25">
                  <c:v>44620</c:v>
                </c:pt>
                <c:pt idx="26">
                  <c:v>44651</c:v>
                </c:pt>
                <c:pt idx="27">
                  <c:v>44681</c:v>
                </c:pt>
                <c:pt idx="28">
                  <c:v>44712</c:v>
                </c:pt>
                <c:pt idx="29">
                  <c:v>44742</c:v>
                </c:pt>
                <c:pt idx="30">
                  <c:v>44773</c:v>
                </c:pt>
                <c:pt idx="31">
                  <c:v>44804</c:v>
                </c:pt>
                <c:pt idx="32">
                  <c:v>44834</c:v>
                </c:pt>
                <c:pt idx="33">
                  <c:v>44865</c:v>
                </c:pt>
                <c:pt idx="34">
                  <c:v>44895</c:v>
                </c:pt>
                <c:pt idx="35">
                  <c:v>44926</c:v>
                </c:pt>
                <c:pt idx="36">
                  <c:v>44957</c:v>
                </c:pt>
                <c:pt idx="37">
                  <c:v>44985</c:v>
                </c:pt>
                <c:pt idx="38">
                  <c:v>45016</c:v>
                </c:pt>
                <c:pt idx="39">
                  <c:v>45046</c:v>
                </c:pt>
                <c:pt idx="40">
                  <c:v>45077</c:v>
                </c:pt>
                <c:pt idx="41">
                  <c:v>45107</c:v>
                </c:pt>
                <c:pt idx="42">
                  <c:v>45138</c:v>
                </c:pt>
                <c:pt idx="43">
                  <c:v>45169</c:v>
                </c:pt>
                <c:pt idx="44">
                  <c:v>45199</c:v>
                </c:pt>
                <c:pt idx="45">
                  <c:v>45230</c:v>
                </c:pt>
                <c:pt idx="46">
                  <c:v>45260</c:v>
                </c:pt>
                <c:pt idx="47">
                  <c:v>45291</c:v>
                </c:pt>
                <c:pt idx="48">
                  <c:v>45322</c:v>
                </c:pt>
                <c:pt idx="49">
                  <c:v>45351</c:v>
                </c:pt>
                <c:pt idx="50">
                  <c:v>45382</c:v>
                </c:pt>
                <c:pt idx="51">
                  <c:v>45412</c:v>
                </c:pt>
                <c:pt idx="52">
                  <c:v>45443</c:v>
                </c:pt>
                <c:pt idx="53">
                  <c:v>45473</c:v>
                </c:pt>
                <c:pt idx="54">
                  <c:v>45504</c:v>
                </c:pt>
                <c:pt idx="55">
                  <c:v>45535</c:v>
                </c:pt>
                <c:pt idx="56">
                  <c:v>45565</c:v>
                </c:pt>
                <c:pt idx="57">
                  <c:v>45596</c:v>
                </c:pt>
                <c:pt idx="58">
                  <c:v>45626</c:v>
                </c:pt>
                <c:pt idx="59">
                  <c:v>45657</c:v>
                </c:pt>
                <c:pt idx="60">
                  <c:v>45688</c:v>
                </c:pt>
                <c:pt idx="61">
                  <c:v>45716</c:v>
                </c:pt>
                <c:pt idx="62">
                  <c:v>45747</c:v>
                </c:pt>
                <c:pt idx="63">
                  <c:v>45777</c:v>
                </c:pt>
                <c:pt idx="64">
                  <c:v>45808</c:v>
                </c:pt>
                <c:pt idx="65">
                  <c:v>45838</c:v>
                </c:pt>
                <c:pt idx="66">
                  <c:v>45869</c:v>
                </c:pt>
                <c:pt idx="67">
                  <c:v>45900</c:v>
                </c:pt>
                <c:pt idx="68">
                  <c:v>45930</c:v>
                </c:pt>
                <c:pt idx="69">
                  <c:v>45961</c:v>
                </c:pt>
                <c:pt idx="70">
                  <c:v>45991</c:v>
                </c:pt>
                <c:pt idx="71">
                  <c:v>46022</c:v>
                </c:pt>
                <c:pt idx="72">
                  <c:v>46053</c:v>
                </c:pt>
                <c:pt idx="73">
                  <c:v>46081</c:v>
                </c:pt>
                <c:pt idx="74">
                  <c:v>46112</c:v>
                </c:pt>
                <c:pt idx="75">
                  <c:v>46142</c:v>
                </c:pt>
                <c:pt idx="76">
                  <c:v>46173</c:v>
                </c:pt>
                <c:pt idx="77">
                  <c:v>46203</c:v>
                </c:pt>
                <c:pt idx="78">
                  <c:v>46234</c:v>
                </c:pt>
                <c:pt idx="79">
                  <c:v>46265</c:v>
                </c:pt>
                <c:pt idx="80">
                  <c:v>46295</c:v>
                </c:pt>
                <c:pt idx="81">
                  <c:v>46326</c:v>
                </c:pt>
                <c:pt idx="82">
                  <c:v>46356</c:v>
                </c:pt>
                <c:pt idx="83">
                  <c:v>46387</c:v>
                </c:pt>
                <c:pt idx="84">
                  <c:v>46418</c:v>
                </c:pt>
                <c:pt idx="85">
                  <c:v>46446</c:v>
                </c:pt>
                <c:pt idx="86">
                  <c:v>46477</c:v>
                </c:pt>
                <c:pt idx="87">
                  <c:v>46507</c:v>
                </c:pt>
                <c:pt idx="88">
                  <c:v>46538</c:v>
                </c:pt>
                <c:pt idx="89">
                  <c:v>46568</c:v>
                </c:pt>
                <c:pt idx="90">
                  <c:v>46599</c:v>
                </c:pt>
                <c:pt idx="91">
                  <c:v>46630</c:v>
                </c:pt>
                <c:pt idx="92">
                  <c:v>46660</c:v>
                </c:pt>
                <c:pt idx="93">
                  <c:v>46691</c:v>
                </c:pt>
                <c:pt idx="94">
                  <c:v>46721</c:v>
                </c:pt>
                <c:pt idx="95">
                  <c:v>46752</c:v>
                </c:pt>
                <c:pt idx="96">
                  <c:v>46783</c:v>
                </c:pt>
                <c:pt idx="97">
                  <c:v>46812</c:v>
                </c:pt>
                <c:pt idx="98">
                  <c:v>46843</c:v>
                </c:pt>
                <c:pt idx="99">
                  <c:v>46873</c:v>
                </c:pt>
                <c:pt idx="100">
                  <c:v>46904</c:v>
                </c:pt>
                <c:pt idx="101">
                  <c:v>46934</c:v>
                </c:pt>
                <c:pt idx="102">
                  <c:v>46965</c:v>
                </c:pt>
                <c:pt idx="103">
                  <c:v>46996</c:v>
                </c:pt>
                <c:pt idx="104">
                  <c:v>47026</c:v>
                </c:pt>
                <c:pt idx="105">
                  <c:v>47057</c:v>
                </c:pt>
                <c:pt idx="106">
                  <c:v>47087</c:v>
                </c:pt>
                <c:pt idx="107">
                  <c:v>47118</c:v>
                </c:pt>
                <c:pt idx="108">
                  <c:v>47149</c:v>
                </c:pt>
                <c:pt idx="109">
                  <c:v>47177</c:v>
                </c:pt>
                <c:pt idx="110">
                  <c:v>47208</c:v>
                </c:pt>
                <c:pt idx="111">
                  <c:v>47238</c:v>
                </c:pt>
                <c:pt idx="112">
                  <c:v>47269</c:v>
                </c:pt>
                <c:pt idx="113">
                  <c:v>47299</c:v>
                </c:pt>
                <c:pt idx="114">
                  <c:v>47330</c:v>
                </c:pt>
                <c:pt idx="115">
                  <c:v>47361</c:v>
                </c:pt>
                <c:pt idx="116">
                  <c:v>47391</c:v>
                </c:pt>
                <c:pt idx="117">
                  <c:v>47422</c:v>
                </c:pt>
                <c:pt idx="118">
                  <c:v>47452</c:v>
                </c:pt>
                <c:pt idx="119">
                  <c:v>47483</c:v>
                </c:pt>
                <c:pt idx="120">
                  <c:v>47514</c:v>
                </c:pt>
                <c:pt idx="121">
                  <c:v>47542</c:v>
                </c:pt>
                <c:pt idx="122">
                  <c:v>47573</c:v>
                </c:pt>
                <c:pt idx="123">
                  <c:v>47603</c:v>
                </c:pt>
                <c:pt idx="124">
                  <c:v>47634</c:v>
                </c:pt>
                <c:pt idx="125">
                  <c:v>47664</c:v>
                </c:pt>
                <c:pt idx="126">
                  <c:v>47695</c:v>
                </c:pt>
                <c:pt idx="127">
                  <c:v>47726</c:v>
                </c:pt>
                <c:pt idx="128">
                  <c:v>47756</c:v>
                </c:pt>
                <c:pt idx="129">
                  <c:v>47787</c:v>
                </c:pt>
                <c:pt idx="130">
                  <c:v>47817</c:v>
                </c:pt>
                <c:pt idx="131">
                  <c:v>47848</c:v>
                </c:pt>
              </c:numCache>
            </c:numRef>
          </c:cat>
          <c:val>
            <c:numRef>
              <c:f>Subscriber!$AU$127:$FV$127</c:f>
              <c:numCache>
                <c:formatCode>0.0%_);\(0.0%\)</c:formatCode>
                <c:ptCount val="132"/>
                <c:pt idx="0">
                  <c:v>0.8384025684707116</c:v>
                </c:pt>
                <c:pt idx="1">
                  <c:v>0.82280406862889655</c:v>
                </c:pt>
                <c:pt idx="2">
                  <c:v>0.80834650166154154</c:v>
                </c:pt>
                <c:pt idx="3">
                  <c:v>0.79178359702647105</c:v>
                </c:pt>
                <c:pt idx="4">
                  <c:v>0.78303623610190731</c:v>
                </c:pt>
                <c:pt idx="5">
                  <c:v>0.77246314577417963</c:v>
                </c:pt>
                <c:pt idx="6">
                  <c:v>0.76197147766160367</c:v>
                </c:pt>
                <c:pt idx="7">
                  <c:v>0.75017481788838514</c:v>
                </c:pt>
                <c:pt idx="8">
                  <c:v>0.73730238090644018</c:v>
                </c:pt>
                <c:pt idx="9">
                  <c:v>0.72938863513793584</c:v>
                </c:pt>
                <c:pt idx="10">
                  <c:v>0.72241281983341588</c:v>
                </c:pt>
                <c:pt idx="11">
                  <c:v>0.70616522326316278</c:v>
                </c:pt>
                <c:pt idx="12">
                  <c:v>0.69064753588091965</c:v>
                </c:pt>
                <c:pt idx="13">
                  <c:v>0.68133954379961703</c:v>
                </c:pt>
                <c:pt idx="14">
                  <c:v>0.67341587096595457</c:v>
                </c:pt>
                <c:pt idx="15">
                  <c:v>0.66812630206518397</c:v>
                </c:pt>
                <c:pt idx="16">
                  <c:v>0.66014450574350492</c:v>
                </c:pt>
                <c:pt idx="17">
                  <c:v>0.652528754239597</c:v>
                </c:pt>
                <c:pt idx="18">
                  <c:v>0.64267313642373269</c:v>
                </c:pt>
                <c:pt idx="19">
                  <c:v>0.6351189767286759</c:v>
                </c:pt>
                <c:pt idx="20">
                  <c:v>0.62987460383078409</c:v>
                </c:pt>
                <c:pt idx="21">
                  <c:v>0.62206357782482002</c:v>
                </c:pt>
                <c:pt idx="22">
                  <c:v>0.61753513076190381</c:v>
                </c:pt>
                <c:pt idx="23">
                  <c:v>0.60980431691599479</c:v>
                </c:pt>
                <c:pt idx="24">
                  <c:v>0.60084061465036176</c:v>
                </c:pt>
                <c:pt idx="25">
                  <c:v>0.58880889655088686</c:v>
                </c:pt>
                <c:pt idx="26">
                  <c:v>0.58251405059178163</c:v>
                </c:pt>
                <c:pt idx="27">
                  <c:v>0.57596651010011535</c:v>
                </c:pt>
                <c:pt idx="28">
                  <c:v>0.5704219941373464</c:v>
                </c:pt>
                <c:pt idx="29">
                  <c:v>0.55898994661075474</c:v>
                </c:pt>
                <c:pt idx="30">
                  <c:v>0.54390279435599354</c:v>
                </c:pt>
                <c:pt idx="31">
                  <c:v>0.53219167408454171</c:v>
                </c:pt>
                <c:pt idx="32">
                  <c:v>0.52209403649720121</c:v>
                </c:pt>
                <c:pt idx="33">
                  <c:v>0.51317460737752341</c:v>
                </c:pt>
                <c:pt idx="34">
                  <c:v>0.50223474238715604</c:v>
                </c:pt>
                <c:pt idx="35">
                  <c:v>0.4952377062282815</c:v>
                </c:pt>
                <c:pt idx="36">
                  <c:v>0.4883381514080653</c:v>
                </c:pt>
                <c:pt idx="37">
                  <c:v>0.48153471983557133</c:v>
                </c:pt>
                <c:pt idx="38">
                  <c:v>0.47482607234052066</c:v>
                </c:pt>
                <c:pt idx="39">
                  <c:v>0.46821088840969283</c:v>
                </c:pt>
                <c:pt idx="40">
                  <c:v>0.46168786592699895</c:v>
                </c:pt>
                <c:pt idx="41">
                  <c:v>0.45525572091717698</c:v>
                </c:pt>
                <c:pt idx="42">
                  <c:v>0.44891318729305657</c:v>
                </c:pt>
                <c:pt idx="43">
                  <c:v>0.44265901660634649</c:v>
                </c:pt>
                <c:pt idx="44">
                  <c:v>0.43649197780189269</c:v>
                </c:pt>
                <c:pt idx="45">
                  <c:v>0.43041085697536069</c:v>
                </c:pt>
                <c:pt idx="46">
                  <c:v>0.42441445713429349</c:v>
                </c:pt>
                <c:pt idx="47">
                  <c:v>0.41850159796249897</c:v>
                </c:pt>
                <c:pt idx="48">
                  <c:v>0.41267111558771918</c:v>
                </c:pt>
                <c:pt idx="49">
                  <c:v>0.40692186235253686</c:v>
                </c:pt>
                <c:pt idx="50">
                  <c:v>0.40125270658847301</c:v>
                </c:pt>
                <c:pt idx="51">
                  <c:v>0.39566253239323279</c:v>
                </c:pt>
                <c:pt idx="52">
                  <c:v>0.39015023941105359</c:v>
                </c:pt>
                <c:pt idx="53">
                  <c:v>0.38471474261611405</c:v>
                </c:pt>
                <c:pt idx="54">
                  <c:v>0.37935497209896019</c:v>
                </c:pt>
                <c:pt idx="55">
                  <c:v>0.37406987285590726</c:v>
                </c:pt>
                <c:pt idx="56">
                  <c:v>0.36885840458137531</c:v>
                </c:pt>
                <c:pt idx="57">
                  <c:v>0.3637195414631183</c:v>
                </c:pt>
                <c:pt idx="58">
                  <c:v>0.35865227198030569</c:v>
                </c:pt>
                <c:pt idx="59">
                  <c:v>0.3536555987044171</c:v>
                </c:pt>
                <c:pt idx="60">
                  <c:v>0.34872853810291121</c:v>
                </c:pt>
                <c:pt idx="61">
                  <c:v>0.34387012034562958</c:v>
                </c:pt>
                <c:pt idx="62">
                  <c:v>0.3390793891138979</c:v>
                </c:pt>
                <c:pt idx="63">
                  <c:v>0.33435540141228615</c:v>
                </c:pt>
                <c:pt idx="64">
                  <c:v>0.32969722738299267</c:v>
                </c:pt>
                <c:pt idx="65">
                  <c:v>0.32510395012281235</c:v>
                </c:pt>
                <c:pt idx="66">
                  <c:v>0.32057466550265618</c:v>
                </c:pt>
                <c:pt idx="67">
                  <c:v>0.31610848198958474</c:v>
                </c:pt>
                <c:pt idx="68">
                  <c:v>0.31170452047132119</c:v>
                </c:pt>
                <c:pt idx="69">
                  <c:v>0.30736191408320879</c:v>
                </c:pt>
                <c:pt idx="70">
                  <c:v>0.30307980803757945</c:v>
                </c:pt>
                <c:pt idx="71">
                  <c:v>0.29885735945549996</c:v>
                </c:pt>
                <c:pt idx="72">
                  <c:v>0.29469373720086134</c:v>
                </c:pt>
                <c:pt idx="73">
                  <c:v>0.29058812171678006</c:v>
                </c:pt>
                <c:pt idx="74">
                  <c:v>0.28653970486427888</c:v>
                </c:pt>
                <c:pt idx="75">
                  <c:v>0.28254768976321476</c:v>
                </c:pt>
                <c:pt idx="76">
                  <c:v>0.27861129063542267</c:v>
                </c:pt>
                <c:pt idx="77">
                  <c:v>0.27472973265004547</c:v>
                </c:pt>
                <c:pt idx="78">
                  <c:v>0.27090225177101768</c:v>
                </c:pt>
                <c:pt idx="79">
                  <c:v>0.26712809460667486</c:v>
                </c:pt>
                <c:pt idx="80">
                  <c:v>0.263406518261458</c:v>
                </c:pt>
                <c:pt idx="81">
                  <c:v>0.25973679018968332</c:v>
                </c:pt>
                <c:pt idx="82">
                  <c:v>0.2561181880513505</c:v>
                </c:pt>
                <c:pt idx="83">
                  <c:v>0.25254999956995844</c:v>
                </c:pt>
                <c:pt idx="84">
                  <c:v>0.24903152239230328</c:v>
                </c:pt>
                <c:pt idx="85">
                  <c:v>0.2455620639502282</c:v>
                </c:pt>
                <c:pt idx="86">
                  <c:v>0.24214094132430067</c:v>
                </c:pt>
                <c:pt idx="87">
                  <c:v>0.23876748110938786</c:v>
                </c:pt>
                <c:pt idx="88">
                  <c:v>0.2354410192821057</c:v>
                </c:pt>
                <c:pt idx="89">
                  <c:v>0.23216090107011381</c:v>
                </c:pt>
                <c:pt idx="90">
                  <c:v>0.22892648082323197</c:v>
                </c:pt>
                <c:pt idx="91">
                  <c:v>0.22573712188635212</c:v>
                </c:pt>
                <c:pt idx="92">
                  <c:v>0.22259219647412029</c:v>
                </c:pt>
                <c:pt idx="93">
                  <c:v>0.21949108554736546</c:v>
                </c:pt>
                <c:pt idx="94">
                  <c:v>0.21643317869124903</c:v>
                </c:pt>
                <c:pt idx="95">
                  <c:v>0.21341787399511272</c:v>
                </c:pt>
                <c:pt idx="96">
                  <c:v>0.21044457793399951</c:v>
                </c:pt>
                <c:pt idx="97">
                  <c:v>0.20751270525182616</c:v>
                </c:pt>
                <c:pt idx="98">
                  <c:v>0.20462167884618254</c:v>
                </c:pt>
                <c:pt idx="99">
                  <c:v>0.20177092965473639</c:v>
                </c:pt>
                <c:pt idx="100">
                  <c:v>0.1989598965432206</c:v>
                </c:pt>
                <c:pt idx="101">
                  <c:v>0.19618802619498071</c:v>
                </c:pt>
                <c:pt idx="102">
                  <c:v>0.19345477300206185</c:v>
                </c:pt>
                <c:pt idx="103">
                  <c:v>0.19075959895781217</c:v>
                </c:pt>
                <c:pt idx="104">
                  <c:v>0.1881019735509834</c:v>
                </c:pt>
                <c:pt idx="105">
                  <c:v>0.1854813736613061</c:v>
                </c:pt>
                <c:pt idx="106">
                  <c:v>0.18289728345652007</c:v>
                </c:pt>
                <c:pt idx="107">
                  <c:v>0.18034919429083932</c:v>
                </c:pt>
                <c:pt idx="108">
                  <c:v>0.17783660460483125</c:v>
                </c:pt>
                <c:pt idx="109">
                  <c:v>0.17535901982669128</c:v>
                </c:pt>
                <c:pt idx="110">
                  <c:v>0.17291595227489234</c:v>
                </c:pt>
                <c:pt idx="111">
                  <c:v>0.17050692106219109</c:v>
                </c:pt>
                <c:pt idx="112">
                  <c:v>0.16813145200097102</c:v>
                </c:pt>
                <c:pt idx="113">
                  <c:v>0.16578907750990485</c:v>
                </c:pt>
                <c:pt idx="114">
                  <c:v>0.16347933652191676</c:v>
                </c:pt>
                <c:pt idx="115">
                  <c:v>0.16120177439342726</c:v>
                </c:pt>
                <c:pt idx="116">
                  <c:v>0.15895594281486222</c:v>
                </c:pt>
                <c:pt idx="117">
                  <c:v>0.15674139972240883</c:v>
                </c:pt>
                <c:pt idx="118">
                  <c:v>0.15455770921100079</c:v>
                </c:pt>
                <c:pt idx="119">
                  <c:v>0.15240444144851586</c:v>
                </c:pt>
                <c:pt idx="120">
                  <c:v>0.15028117259116891</c:v>
                </c:pt>
                <c:pt idx="121">
                  <c:v>0.14818748470008333</c:v>
                </c:pt>
                <c:pt idx="122">
                  <c:v>0.14612296565902533</c:v>
                </c:pt>
                <c:pt idx="123">
                  <c:v>0.14408720909328376</c:v>
                </c:pt>
                <c:pt idx="124">
                  <c:v>0.14207981428968047</c:v>
                </c:pt>
                <c:pt idx="125">
                  <c:v>0.14010038611769485</c:v>
                </c:pt>
                <c:pt idx="126">
                  <c:v>0.13814853495168744</c:v>
                </c:pt>
                <c:pt idx="127">
                  <c:v>0.13622387659420698</c:v>
                </c:pt>
                <c:pt idx="128">
                  <c:v>0.13432603220036585</c:v>
                </c:pt>
                <c:pt idx="129">
                  <c:v>0.13245462820326923</c:v>
                </c:pt>
                <c:pt idx="130">
                  <c:v>0.13060929624048337</c:v>
                </c:pt>
                <c:pt idx="131">
                  <c:v>0.12878967308152767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9-4EC8-ADFA-085B529CE679}"/>
            </c:ext>
          </c:extLst>
        </c:ser>
        <c:ser>
          <c:idx val="1"/>
          <c:order val="1"/>
          <c:tx>
            <c:strRef>
              <c:f>Subscriber!$B$128</c:f>
              <c:strCache>
                <c:ptCount val="1"/>
                <c:pt idx="0">
                  <c:v>2 devices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Subscriber!$AU$6:$FV$6</c:f>
              <c:numCache>
                <c:formatCode>yyyy\/mm</c:formatCode>
                <c:ptCount val="132"/>
                <c:pt idx="0">
                  <c:v>43861</c:v>
                </c:pt>
                <c:pt idx="1">
                  <c:v>43890</c:v>
                </c:pt>
                <c:pt idx="2">
                  <c:v>43921</c:v>
                </c:pt>
                <c:pt idx="3">
                  <c:v>43951</c:v>
                </c:pt>
                <c:pt idx="4">
                  <c:v>43982</c:v>
                </c:pt>
                <c:pt idx="5">
                  <c:v>44012</c:v>
                </c:pt>
                <c:pt idx="6">
                  <c:v>44043</c:v>
                </c:pt>
                <c:pt idx="7">
                  <c:v>44074</c:v>
                </c:pt>
                <c:pt idx="8">
                  <c:v>44104</c:v>
                </c:pt>
                <c:pt idx="9">
                  <c:v>44135</c:v>
                </c:pt>
                <c:pt idx="10">
                  <c:v>44165</c:v>
                </c:pt>
                <c:pt idx="11">
                  <c:v>44196</c:v>
                </c:pt>
                <c:pt idx="12">
                  <c:v>44227</c:v>
                </c:pt>
                <c:pt idx="13">
                  <c:v>44255</c:v>
                </c:pt>
                <c:pt idx="14">
                  <c:v>44286</c:v>
                </c:pt>
                <c:pt idx="15">
                  <c:v>44316</c:v>
                </c:pt>
                <c:pt idx="16">
                  <c:v>44347</c:v>
                </c:pt>
                <c:pt idx="17">
                  <c:v>44377</c:v>
                </c:pt>
                <c:pt idx="18">
                  <c:v>44408</c:v>
                </c:pt>
                <c:pt idx="19">
                  <c:v>44439</c:v>
                </c:pt>
                <c:pt idx="20">
                  <c:v>44469</c:v>
                </c:pt>
                <c:pt idx="21">
                  <c:v>44500</c:v>
                </c:pt>
                <c:pt idx="22">
                  <c:v>44530</c:v>
                </c:pt>
                <c:pt idx="23">
                  <c:v>44561</c:v>
                </c:pt>
                <c:pt idx="24">
                  <c:v>44592</c:v>
                </c:pt>
                <c:pt idx="25">
                  <c:v>44620</c:v>
                </c:pt>
                <c:pt idx="26">
                  <c:v>44651</c:v>
                </c:pt>
                <c:pt idx="27">
                  <c:v>44681</c:v>
                </c:pt>
                <c:pt idx="28">
                  <c:v>44712</c:v>
                </c:pt>
                <c:pt idx="29">
                  <c:v>44742</c:v>
                </c:pt>
                <c:pt idx="30">
                  <c:v>44773</c:v>
                </c:pt>
                <c:pt idx="31">
                  <c:v>44804</c:v>
                </c:pt>
                <c:pt idx="32">
                  <c:v>44834</c:v>
                </c:pt>
                <c:pt idx="33">
                  <c:v>44865</c:v>
                </c:pt>
                <c:pt idx="34">
                  <c:v>44895</c:v>
                </c:pt>
                <c:pt idx="35">
                  <c:v>44926</c:v>
                </c:pt>
                <c:pt idx="36">
                  <c:v>44957</c:v>
                </c:pt>
                <c:pt idx="37">
                  <c:v>44985</c:v>
                </c:pt>
                <c:pt idx="38">
                  <c:v>45016</c:v>
                </c:pt>
                <c:pt idx="39">
                  <c:v>45046</c:v>
                </c:pt>
                <c:pt idx="40">
                  <c:v>45077</c:v>
                </c:pt>
                <c:pt idx="41">
                  <c:v>45107</c:v>
                </c:pt>
                <c:pt idx="42">
                  <c:v>45138</c:v>
                </c:pt>
                <c:pt idx="43">
                  <c:v>45169</c:v>
                </c:pt>
                <c:pt idx="44">
                  <c:v>45199</c:v>
                </c:pt>
                <c:pt idx="45">
                  <c:v>45230</c:v>
                </c:pt>
                <c:pt idx="46">
                  <c:v>45260</c:v>
                </c:pt>
                <c:pt idx="47">
                  <c:v>45291</c:v>
                </c:pt>
                <c:pt idx="48">
                  <c:v>45322</c:v>
                </c:pt>
                <c:pt idx="49">
                  <c:v>45351</c:v>
                </c:pt>
                <c:pt idx="50">
                  <c:v>45382</c:v>
                </c:pt>
                <c:pt idx="51">
                  <c:v>45412</c:v>
                </c:pt>
                <c:pt idx="52">
                  <c:v>45443</c:v>
                </c:pt>
                <c:pt idx="53">
                  <c:v>45473</c:v>
                </c:pt>
                <c:pt idx="54">
                  <c:v>45504</c:v>
                </c:pt>
                <c:pt idx="55">
                  <c:v>45535</c:v>
                </c:pt>
                <c:pt idx="56">
                  <c:v>45565</c:v>
                </c:pt>
                <c:pt idx="57">
                  <c:v>45596</c:v>
                </c:pt>
                <c:pt idx="58">
                  <c:v>45626</c:v>
                </c:pt>
                <c:pt idx="59">
                  <c:v>45657</c:v>
                </c:pt>
                <c:pt idx="60">
                  <c:v>45688</c:v>
                </c:pt>
                <c:pt idx="61">
                  <c:v>45716</c:v>
                </c:pt>
                <c:pt idx="62">
                  <c:v>45747</c:v>
                </c:pt>
                <c:pt idx="63">
                  <c:v>45777</c:v>
                </c:pt>
                <c:pt idx="64">
                  <c:v>45808</c:v>
                </c:pt>
                <c:pt idx="65">
                  <c:v>45838</c:v>
                </c:pt>
                <c:pt idx="66">
                  <c:v>45869</c:v>
                </c:pt>
                <c:pt idx="67">
                  <c:v>45900</c:v>
                </c:pt>
                <c:pt idx="68">
                  <c:v>45930</c:v>
                </c:pt>
                <c:pt idx="69">
                  <c:v>45961</c:v>
                </c:pt>
                <c:pt idx="70">
                  <c:v>45991</c:v>
                </c:pt>
                <c:pt idx="71">
                  <c:v>46022</c:v>
                </c:pt>
                <c:pt idx="72">
                  <c:v>46053</c:v>
                </c:pt>
                <c:pt idx="73">
                  <c:v>46081</c:v>
                </c:pt>
                <c:pt idx="74">
                  <c:v>46112</c:v>
                </c:pt>
                <c:pt idx="75">
                  <c:v>46142</c:v>
                </c:pt>
                <c:pt idx="76">
                  <c:v>46173</c:v>
                </c:pt>
                <c:pt idx="77">
                  <c:v>46203</c:v>
                </c:pt>
                <c:pt idx="78">
                  <c:v>46234</c:v>
                </c:pt>
                <c:pt idx="79">
                  <c:v>46265</c:v>
                </c:pt>
                <c:pt idx="80">
                  <c:v>46295</c:v>
                </c:pt>
                <c:pt idx="81">
                  <c:v>46326</c:v>
                </c:pt>
                <c:pt idx="82">
                  <c:v>46356</c:v>
                </c:pt>
                <c:pt idx="83">
                  <c:v>46387</c:v>
                </c:pt>
                <c:pt idx="84">
                  <c:v>46418</c:v>
                </c:pt>
                <c:pt idx="85">
                  <c:v>46446</c:v>
                </c:pt>
                <c:pt idx="86">
                  <c:v>46477</c:v>
                </c:pt>
                <c:pt idx="87">
                  <c:v>46507</c:v>
                </c:pt>
                <c:pt idx="88">
                  <c:v>46538</c:v>
                </c:pt>
                <c:pt idx="89">
                  <c:v>46568</c:v>
                </c:pt>
                <c:pt idx="90">
                  <c:v>46599</c:v>
                </c:pt>
                <c:pt idx="91">
                  <c:v>46630</c:v>
                </c:pt>
                <c:pt idx="92">
                  <c:v>46660</c:v>
                </c:pt>
                <c:pt idx="93">
                  <c:v>46691</c:v>
                </c:pt>
                <c:pt idx="94">
                  <c:v>46721</c:v>
                </c:pt>
                <c:pt idx="95">
                  <c:v>46752</c:v>
                </c:pt>
                <c:pt idx="96">
                  <c:v>46783</c:v>
                </c:pt>
                <c:pt idx="97">
                  <c:v>46812</c:v>
                </c:pt>
                <c:pt idx="98">
                  <c:v>46843</c:v>
                </c:pt>
                <c:pt idx="99">
                  <c:v>46873</c:v>
                </c:pt>
                <c:pt idx="100">
                  <c:v>46904</c:v>
                </c:pt>
                <c:pt idx="101">
                  <c:v>46934</c:v>
                </c:pt>
                <c:pt idx="102">
                  <c:v>46965</c:v>
                </c:pt>
                <c:pt idx="103">
                  <c:v>46996</c:v>
                </c:pt>
                <c:pt idx="104">
                  <c:v>47026</c:v>
                </c:pt>
                <c:pt idx="105">
                  <c:v>47057</c:v>
                </c:pt>
                <c:pt idx="106">
                  <c:v>47087</c:v>
                </c:pt>
                <c:pt idx="107">
                  <c:v>47118</c:v>
                </c:pt>
                <c:pt idx="108">
                  <c:v>47149</c:v>
                </c:pt>
                <c:pt idx="109">
                  <c:v>47177</c:v>
                </c:pt>
                <c:pt idx="110">
                  <c:v>47208</c:v>
                </c:pt>
                <c:pt idx="111">
                  <c:v>47238</c:v>
                </c:pt>
                <c:pt idx="112">
                  <c:v>47269</c:v>
                </c:pt>
                <c:pt idx="113">
                  <c:v>47299</c:v>
                </c:pt>
                <c:pt idx="114">
                  <c:v>47330</c:v>
                </c:pt>
                <c:pt idx="115">
                  <c:v>47361</c:v>
                </c:pt>
                <c:pt idx="116">
                  <c:v>47391</c:v>
                </c:pt>
                <c:pt idx="117">
                  <c:v>47422</c:v>
                </c:pt>
                <c:pt idx="118">
                  <c:v>47452</c:v>
                </c:pt>
                <c:pt idx="119">
                  <c:v>47483</c:v>
                </c:pt>
                <c:pt idx="120">
                  <c:v>47514</c:v>
                </c:pt>
                <c:pt idx="121">
                  <c:v>47542</c:v>
                </c:pt>
                <c:pt idx="122">
                  <c:v>47573</c:v>
                </c:pt>
                <c:pt idx="123">
                  <c:v>47603</c:v>
                </c:pt>
                <c:pt idx="124">
                  <c:v>47634</c:v>
                </c:pt>
                <c:pt idx="125">
                  <c:v>47664</c:v>
                </c:pt>
                <c:pt idx="126">
                  <c:v>47695</c:v>
                </c:pt>
                <c:pt idx="127">
                  <c:v>47726</c:v>
                </c:pt>
                <c:pt idx="128">
                  <c:v>47756</c:v>
                </c:pt>
                <c:pt idx="129">
                  <c:v>47787</c:v>
                </c:pt>
                <c:pt idx="130">
                  <c:v>47817</c:v>
                </c:pt>
                <c:pt idx="131">
                  <c:v>47848</c:v>
                </c:pt>
              </c:numCache>
            </c:numRef>
          </c:cat>
          <c:val>
            <c:numRef>
              <c:f>Subscriber!$AU$128:$FV$128</c:f>
              <c:numCache>
                <c:formatCode>0.0%_);\(0.0%\)</c:formatCode>
                <c:ptCount val="132"/>
                <c:pt idx="0">
                  <c:v>0.12339470580526798</c:v>
                </c:pt>
                <c:pt idx="1">
                  <c:v>0.13435911886420901</c:v>
                </c:pt>
                <c:pt idx="2">
                  <c:v>0.14179815085955338</c:v>
                </c:pt>
                <c:pt idx="3">
                  <c:v>0.15126307914494277</c:v>
                </c:pt>
                <c:pt idx="4">
                  <c:v>0.16031040209779848</c:v>
                </c:pt>
                <c:pt idx="5">
                  <c:v>0.16786470903807288</c:v>
                </c:pt>
                <c:pt idx="6">
                  <c:v>0.17472772195216615</c:v>
                </c:pt>
                <c:pt idx="7">
                  <c:v>0.18222738829021159</c:v>
                </c:pt>
                <c:pt idx="8">
                  <c:v>0.18909121038396187</c:v>
                </c:pt>
                <c:pt idx="9">
                  <c:v>0.19522614877808325</c:v>
                </c:pt>
                <c:pt idx="10">
                  <c:v>0.20074421390965749</c:v>
                </c:pt>
                <c:pt idx="11">
                  <c:v>0.20614009208936207</c:v>
                </c:pt>
                <c:pt idx="12">
                  <c:v>0.21315159514727811</c:v>
                </c:pt>
                <c:pt idx="13">
                  <c:v>0.21985571074493068</c:v>
                </c:pt>
                <c:pt idx="14">
                  <c:v>0.2238532266502998</c:v>
                </c:pt>
                <c:pt idx="15">
                  <c:v>0.22968027765953683</c:v>
                </c:pt>
                <c:pt idx="16">
                  <c:v>0.23272319569858593</c:v>
                </c:pt>
                <c:pt idx="17">
                  <c:v>0.23762866855926748</c:v>
                </c:pt>
                <c:pt idx="18">
                  <c:v>0.24538280153202394</c:v>
                </c:pt>
                <c:pt idx="19">
                  <c:v>0.25058237858180693</c:v>
                </c:pt>
                <c:pt idx="20">
                  <c:v>0.25221863708841796</c:v>
                </c:pt>
                <c:pt idx="21">
                  <c:v>0.25824483396958398</c:v>
                </c:pt>
                <c:pt idx="22">
                  <c:v>0.26109166208532958</c:v>
                </c:pt>
                <c:pt idx="23">
                  <c:v>0.26507075716671075</c:v>
                </c:pt>
                <c:pt idx="24">
                  <c:v>0.26936003790622137</c:v>
                </c:pt>
                <c:pt idx="25">
                  <c:v>0.27697798929208806</c:v>
                </c:pt>
                <c:pt idx="26">
                  <c:v>0.28180001994588871</c:v>
                </c:pt>
                <c:pt idx="27">
                  <c:v>0.28737605607919164</c:v>
                </c:pt>
                <c:pt idx="28">
                  <c:v>0.29155510643806215</c:v>
                </c:pt>
                <c:pt idx="29">
                  <c:v>0.30006410017823987</c:v>
                </c:pt>
                <c:pt idx="30">
                  <c:v>0.31082016227429021</c:v>
                </c:pt>
                <c:pt idx="31">
                  <c:v>0.31868496780873384</c:v>
                </c:pt>
                <c:pt idx="32">
                  <c:v>0.32391816292910131</c:v>
                </c:pt>
                <c:pt idx="33">
                  <c:v>0.32801919924512496</c:v>
                </c:pt>
                <c:pt idx="34">
                  <c:v>0.32942052690216911</c:v>
                </c:pt>
                <c:pt idx="35">
                  <c:v>0.33369380577272351</c:v>
                </c:pt>
                <c:pt idx="36">
                  <c:v>0.33790755015820401</c:v>
                </c:pt>
                <c:pt idx="37">
                  <c:v>0.34206258948140761</c:v>
                </c:pt>
                <c:pt idx="38">
                  <c:v>0.3461597416097752</c:v>
                </c:pt>
                <c:pt idx="39">
                  <c:v>0.35019981301637837</c:v>
                </c:pt>
                <c:pt idx="40">
                  <c:v>0.35418359893866386</c:v>
                </c:pt>
                <c:pt idx="41">
                  <c:v>0.35811188353498574</c:v>
                </c:pt>
                <c:pt idx="42">
                  <c:v>0.36198544003895755</c:v>
                </c:pt>
                <c:pt idx="43">
                  <c:v>0.36580503091165323</c:v>
                </c:pt>
                <c:pt idx="44">
                  <c:v>0.36957140799168825</c:v>
                </c:pt>
                <c:pt idx="45">
                  <c:v>0.37328531264320963</c:v>
                </c:pt>
                <c:pt idx="46">
                  <c:v>0.37694747590182426</c:v>
                </c:pt>
                <c:pt idx="47">
                  <c:v>0.38055861861849383</c:v>
                </c:pt>
                <c:pt idx="48">
                  <c:v>0.38413792373307154</c:v>
                </c:pt>
                <c:pt idx="49">
                  <c:v>0.38766736266915403</c:v>
                </c:pt>
                <c:pt idx="50">
                  <c:v>0.39114763015258291</c:v>
                </c:pt>
                <c:pt idx="51">
                  <c:v>0.39457941123041512</c:v>
                </c:pt>
                <c:pt idx="52">
                  <c:v>0.39796338140576615</c:v>
                </c:pt>
                <c:pt idx="53">
                  <c:v>0.40130020677077421</c:v>
                </c:pt>
                <c:pt idx="54">
                  <c:v>0.40459054413771223</c:v>
                </c:pt>
                <c:pt idx="55">
                  <c:v>0.40783504116827302</c:v>
                </c:pt>
                <c:pt idx="56">
                  <c:v>0.41103433650105348</c:v>
                </c:pt>
                <c:pt idx="57">
                  <c:v>0.4141890598772624</c:v>
                </c:pt>
                <c:pt idx="58">
                  <c:v>0.41729983226467737</c:v>
                </c:pt>
                <c:pt idx="59">
                  <c:v>0.42036726597987445</c:v>
                </c:pt>
                <c:pt idx="60">
                  <c:v>0.42340757471994378</c:v>
                </c:pt>
                <c:pt idx="61">
                  <c:v>0.42640552647354241</c:v>
                </c:pt>
                <c:pt idx="62">
                  <c:v>0.4293617113499178</c:v>
                </c:pt>
                <c:pt idx="63">
                  <c:v>0.4322767112370311</c:v>
                </c:pt>
                <c:pt idx="64">
                  <c:v>0.43515109991609391</c:v>
                </c:pt>
                <c:pt idx="65">
                  <c:v>0.43798544317451044</c:v>
                </c:pt>
                <c:pt idx="66">
                  <c:v>0.44078029891724546</c:v>
                </c:pt>
                <c:pt idx="67">
                  <c:v>0.443536217276641</c:v>
                </c:pt>
                <c:pt idx="68">
                  <c:v>0.44625374072070284</c:v>
                </c:pt>
                <c:pt idx="69">
                  <c:v>0.44893340415987865</c:v>
                </c:pt>
                <c:pt idx="70">
                  <c:v>0.4515757350523486</c:v>
                </c:pt>
                <c:pt idx="71">
                  <c:v>0.45418125350784838</c:v>
                </c:pt>
                <c:pt idx="72">
                  <c:v>0.4567636635762074</c:v>
                </c:pt>
                <c:pt idx="73">
                  <c:v>0.45931009601279321</c:v>
                </c:pt>
                <c:pt idx="74">
                  <c:v>0.46182105205093188</c:v>
                </c:pt>
                <c:pt idx="75">
                  <c:v>0.46429702594086492</c:v>
                </c:pt>
                <c:pt idx="76">
                  <c:v>0.46673850504703623</c:v>
                </c:pt>
                <c:pt idx="77">
                  <c:v>0.46914596994402352</c:v>
                </c:pt>
                <c:pt idx="78">
                  <c:v>0.47151989451113363</c:v>
                </c:pt>
                <c:pt idx="79">
                  <c:v>0.47386074602567962</c:v>
                </c:pt>
                <c:pt idx="80">
                  <c:v>0.47616898525495838</c:v>
                </c:pt>
                <c:pt idx="81">
                  <c:v>0.47844506654694707</c:v>
                </c:pt>
                <c:pt idx="82">
                  <c:v>0.48068943791973562</c:v>
                </c:pt>
                <c:pt idx="83">
                  <c:v>0.48290254114971376</c:v>
                </c:pt>
                <c:pt idx="84">
                  <c:v>0.48509595909634567</c:v>
                </c:pt>
                <c:pt idx="85">
                  <c:v>0.48725881877333033</c:v>
                </c:pt>
                <c:pt idx="86">
                  <c:v>0.48939154591250106</c:v>
                </c:pt>
                <c:pt idx="87">
                  <c:v>0.49149456031447875</c:v>
                </c:pt>
                <c:pt idx="88">
                  <c:v>0.49356827593130398</c:v>
                </c:pt>
                <c:pt idx="89">
                  <c:v>0.49561310094791872</c:v>
                </c:pt>
                <c:pt idx="90">
                  <c:v>0.49762943786251207</c:v>
                </c:pt>
                <c:pt idx="91">
                  <c:v>0.49961768356574704</c:v>
                </c:pt>
                <c:pt idx="92">
                  <c:v>0.50157822941888375</c:v>
                </c:pt>
                <c:pt idx="93">
                  <c:v>0.50351146133081381</c:v>
                </c:pt>
                <c:pt idx="94">
                  <c:v>0.5054177598340216</c:v>
                </c:pt>
                <c:pt idx="95">
                  <c:v>0.50729750015948727</c:v>
                </c:pt>
                <c:pt idx="96">
                  <c:v>0.50916047230579442</c:v>
                </c:pt>
                <c:pt idx="97">
                  <c:v>0.51099748988868621</c:v>
                </c:pt>
                <c:pt idx="98">
                  <c:v>0.51280891450206167</c:v>
                </c:pt>
                <c:pt idx="99">
                  <c:v>0.51459510270216424</c:v>
                </c:pt>
                <c:pt idx="100">
                  <c:v>0.51635640607776567</c:v>
                </c:pt>
                <c:pt idx="101">
                  <c:v>0.51809317131937171</c:v>
                </c:pt>
                <c:pt idx="102">
                  <c:v>0.51980574028746385</c:v>
                </c:pt>
                <c:pt idx="103">
                  <c:v>0.52149445007979023</c:v>
                </c:pt>
                <c:pt idx="104">
                  <c:v>0.52315963309771907</c:v>
                </c:pt>
                <c:pt idx="105">
                  <c:v>0.52480161711166773</c:v>
                </c:pt>
                <c:pt idx="106">
                  <c:v>0.52642072532562045</c:v>
                </c:pt>
                <c:pt idx="107">
                  <c:v>0.52801727644074659</c:v>
                </c:pt>
                <c:pt idx="108">
                  <c:v>0.52959954510365015</c:v>
                </c:pt>
                <c:pt idx="109">
                  <c:v>0.53115976990914393</c:v>
                </c:pt>
                <c:pt idx="110">
                  <c:v>0.53269825796793613</c:v>
                </c:pt>
                <c:pt idx="111">
                  <c:v>0.53421531211212858</c:v>
                </c:pt>
                <c:pt idx="112">
                  <c:v>0.53571123095482553</c:v>
                </c:pt>
                <c:pt idx="113">
                  <c:v>0.53718630894891173</c:v>
                </c:pt>
                <c:pt idx="114">
                  <c:v>0.53864083644501226</c:v>
                </c:pt>
                <c:pt idx="115">
                  <c:v>0.54007509974864387</c:v>
                </c:pt>
                <c:pt idx="116">
                  <c:v>0.54148938117657108</c:v>
                </c:pt>
                <c:pt idx="117">
                  <c:v>0.54288395911237619</c:v>
                </c:pt>
                <c:pt idx="118">
                  <c:v>0.54425910806125621</c:v>
                </c:pt>
                <c:pt idx="119">
                  <c:v>0.54561509870405522</c:v>
                </c:pt>
                <c:pt idx="120">
                  <c:v>0.54695892488998687</c:v>
                </c:pt>
                <c:pt idx="121">
                  <c:v>0.54828402915244201</c:v>
                </c:pt>
                <c:pt idx="122">
                  <c:v>0.54959067232159531</c:v>
                </c:pt>
                <c:pt idx="123">
                  <c:v>0.55087911159378622</c:v>
                </c:pt>
                <c:pt idx="124">
                  <c:v>0.55214960058214535</c:v>
                </c:pt>
                <c:pt idx="125">
                  <c:v>0.55340238936651476</c:v>
                </c:pt>
                <c:pt idx="126">
                  <c:v>0.55463772454267302</c:v>
                </c:pt>
                <c:pt idx="127">
                  <c:v>0.5558558492708745</c:v>
                </c:pt>
                <c:pt idx="128">
                  <c:v>0.55705700332371266</c:v>
                </c:pt>
                <c:pt idx="129">
                  <c:v>0.55824142313331604</c:v>
                </c:pt>
                <c:pt idx="130">
                  <c:v>0.55940934183788693</c:v>
                </c:pt>
                <c:pt idx="131">
                  <c:v>0.56056098932759191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9-4EC8-ADFA-085B529CE679}"/>
            </c:ext>
          </c:extLst>
        </c:ser>
        <c:ser>
          <c:idx val="2"/>
          <c:order val="2"/>
          <c:tx>
            <c:strRef>
              <c:f>Subscriber!$B$129</c:f>
              <c:strCache>
                <c:ptCount val="1"/>
                <c:pt idx="0">
                  <c:v>4 devices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Subscriber!$AU$6:$FV$6</c:f>
              <c:numCache>
                <c:formatCode>yyyy\/mm</c:formatCode>
                <c:ptCount val="132"/>
                <c:pt idx="0">
                  <c:v>43861</c:v>
                </c:pt>
                <c:pt idx="1">
                  <c:v>43890</c:v>
                </c:pt>
                <c:pt idx="2">
                  <c:v>43921</c:v>
                </c:pt>
                <c:pt idx="3">
                  <c:v>43951</c:v>
                </c:pt>
                <c:pt idx="4">
                  <c:v>43982</c:v>
                </c:pt>
                <c:pt idx="5">
                  <c:v>44012</c:v>
                </c:pt>
                <c:pt idx="6">
                  <c:v>44043</c:v>
                </c:pt>
                <c:pt idx="7">
                  <c:v>44074</c:v>
                </c:pt>
                <c:pt idx="8">
                  <c:v>44104</c:v>
                </c:pt>
                <c:pt idx="9">
                  <c:v>44135</c:v>
                </c:pt>
                <c:pt idx="10">
                  <c:v>44165</c:v>
                </c:pt>
                <c:pt idx="11">
                  <c:v>44196</c:v>
                </c:pt>
                <c:pt idx="12">
                  <c:v>44227</c:v>
                </c:pt>
                <c:pt idx="13">
                  <c:v>44255</c:v>
                </c:pt>
                <c:pt idx="14">
                  <c:v>44286</c:v>
                </c:pt>
                <c:pt idx="15">
                  <c:v>44316</c:v>
                </c:pt>
                <c:pt idx="16">
                  <c:v>44347</c:v>
                </c:pt>
                <c:pt idx="17">
                  <c:v>44377</c:v>
                </c:pt>
                <c:pt idx="18">
                  <c:v>44408</c:v>
                </c:pt>
                <c:pt idx="19">
                  <c:v>44439</c:v>
                </c:pt>
                <c:pt idx="20">
                  <c:v>44469</c:v>
                </c:pt>
                <c:pt idx="21">
                  <c:v>44500</c:v>
                </c:pt>
                <c:pt idx="22">
                  <c:v>44530</c:v>
                </c:pt>
                <c:pt idx="23">
                  <c:v>44561</c:v>
                </c:pt>
                <c:pt idx="24">
                  <c:v>44592</c:v>
                </c:pt>
                <c:pt idx="25">
                  <c:v>44620</c:v>
                </c:pt>
                <c:pt idx="26">
                  <c:v>44651</c:v>
                </c:pt>
                <c:pt idx="27">
                  <c:v>44681</c:v>
                </c:pt>
                <c:pt idx="28">
                  <c:v>44712</c:v>
                </c:pt>
                <c:pt idx="29">
                  <c:v>44742</c:v>
                </c:pt>
                <c:pt idx="30">
                  <c:v>44773</c:v>
                </c:pt>
                <c:pt idx="31">
                  <c:v>44804</c:v>
                </c:pt>
                <c:pt idx="32">
                  <c:v>44834</c:v>
                </c:pt>
                <c:pt idx="33">
                  <c:v>44865</c:v>
                </c:pt>
                <c:pt idx="34">
                  <c:v>44895</c:v>
                </c:pt>
                <c:pt idx="35">
                  <c:v>44926</c:v>
                </c:pt>
                <c:pt idx="36">
                  <c:v>44957</c:v>
                </c:pt>
                <c:pt idx="37">
                  <c:v>44985</c:v>
                </c:pt>
                <c:pt idx="38">
                  <c:v>45016</c:v>
                </c:pt>
                <c:pt idx="39">
                  <c:v>45046</c:v>
                </c:pt>
                <c:pt idx="40">
                  <c:v>45077</c:v>
                </c:pt>
                <c:pt idx="41">
                  <c:v>45107</c:v>
                </c:pt>
                <c:pt idx="42">
                  <c:v>45138</c:v>
                </c:pt>
                <c:pt idx="43">
                  <c:v>45169</c:v>
                </c:pt>
                <c:pt idx="44">
                  <c:v>45199</c:v>
                </c:pt>
                <c:pt idx="45">
                  <c:v>45230</c:v>
                </c:pt>
                <c:pt idx="46">
                  <c:v>45260</c:v>
                </c:pt>
                <c:pt idx="47">
                  <c:v>45291</c:v>
                </c:pt>
                <c:pt idx="48">
                  <c:v>45322</c:v>
                </c:pt>
                <c:pt idx="49">
                  <c:v>45351</c:v>
                </c:pt>
                <c:pt idx="50">
                  <c:v>45382</c:v>
                </c:pt>
                <c:pt idx="51">
                  <c:v>45412</c:v>
                </c:pt>
                <c:pt idx="52">
                  <c:v>45443</c:v>
                </c:pt>
                <c:pt idx="53">
                  <c:v>45473</c:v>
                </c:pt>
                <c:pt idx="54">
                  <c:v>45504</c:v>
                </c:pt>
                <c:pt idx="55">
                  <c:v>45535</c:v>
                </c:pt>
                <c:pt idx="56">
                  <c:v>45565</c:v>
                </c:pt>
                <c:pt idx="57">
                  <c:v>45596</c:v>
                </c:pt>
                <c:pt idx="58">
                  <c:v>45626</c:v>
                </c:pt>
                <c:pt idx="59">
                  <c:v>45657</c:v>
                </c:pt>
                <c:pt idx="60">
                  <c:v>45688</c:v>
                </c:pt>
                <c:pt idx="61">
                  <c:v>45716</c:v>
                </c:pt>
                <c:pt idx="62">
                  <c:v>45747</c:v>
                </c:pt>
                <c:pt idx="63">
                  <c:v>45777</c:v>
                </c:pt>
                <c:pt idx="64">
                  <c:v>45808</c:v>
                </c:pt>
                <c:pt idx="65">
                  <c:v>45838</c:v>
                </c:pt>
                <c:pt idx="66">
                  <c:v>45869</c:v>
                </c:pt>
                <c:pt idx="67">
                  <c:v>45900</c:v>
                </c:pt>
                <c:pt idx="68">
                  <c:v>45930</c:v>
                </c:pt>
                <c:pt idx="69">
                  <c:v>45961</c:v>
                </c:pt>
                <c:pt idx="70">
                  <c:v>45991</c:v>
                </c:pt>
                <c:pt idx="71">
                  <c:v>46022</c:v>
                </c:pt>
                <c:pt idx="72">
                  <c:v>46053</c:v>
                </c:pt>
                <c:pt idx="73">
                  <c:v>46081</c:v>
                </c:pt>
                <c:pt idx="74">
                  <c:v>46112</c:v>
                </c:pt>
                <c:pt idx="75">
                  <c:v>46142</c:v>
                </c:pt>
                <c:pt idx="76">
                  <c:v>46173</c:v>
                </c:pt>
                <c:pt idx="77">
                  <c:v>46203</c:v>
                </c:pt>
                <c:pt idx="78">
                  <c:v>46234</c:v>
                </c:pt>
                <c:pt idx="79">
                  <c:v>46265</c:v>
                </c:pt>
                <c:pt idx="80">
                  <c:v>46295</c:v>
                </c:pt>
                <c:pt idx="81">
                  <c:v>46326</c:v>
                </c:pt>
                <c:pt idx="82">
                  <c:v>46356</c:v>
                </c:pt>
                <c:pt idx="83">
                  <c:v>46387</c:v>
                </c:pt>
                <c:pt idx="84">
                  <c:v>46418</c:v>
                </c:pt>
                <c:pt idx="85">
                  <c:v>46446</c:v>
                </c:pt>
                <c:pt idx="86">
                  <c:v>46477</c:v>
                </c:pt>
                <c:pt idx="87">
                  <c:v>46507</c:v>
                </c:pt>
                <c:pt idx="88">
                  <c:v>46538</c:v>
                </c:pt>
                <c:pt idx="89">
                  <c:v>46568</c:v>
                </c:pt>
                <c:pt idx="90">
                  <c:v>46599</c:v>
                </c:pt>
                <c:pt idx="91">
                  <c:v>46630</c:v>
                </c:pt>
                <c:pt idx="92">
                  <c:v>46660</c:v>
                </c:pt>
                <c:pt idx="93">
                  <c:v>46691</c:v>
                </c:pt>
                <c:pt idx="94">
                  <c:v>46721</c:v>
                </c:pt>
                <c:pt idx="95">
                  <c:v>46752</c:v>
                </c:pt>
                <c:pt idx="96">
                  <c:v>46783</c:v>
                </c:pt>
                <c:pt idx="97">
                  <c:v>46812</c:v>
                </c:pt>
                <c:pt idx="98">
                  <c:v>46843</c:v>
                </c:pt>
                <c:pt idx="99">
                  <c:v>46873</c:v>
                </c:pt>
                <c:pt idx="100">
                  <c:v>46904</c:v>
                </c:pt>
                <c:pt idx="101">
                  <c:v>46934</c:v>
                </c:pt>
                <c:pt idx="102">
                  <c:v>46965</c:v>
                </c:pt>
                <c:pt idx="103">
                  <c:v>46996</c:v>
                </c:pt>
                <c:pt idx="104">
                  <c:v>47026</c:v>
                </c:pt>
                <c:pt idx="105">
                  <c:v>47057</c:v>
                </c:pt>
                <c:pt idx="106">
                  <c:v>47087</c:v>
                </c:pt>
                <c:pt idx="107">
                  <c:v>47118</c:v>
                </c:pt>
                <c:pt idx="108">
                  <c:v>47149</c:v>
                </c:pt>
                <c:pt idx="109">
                  <c:v>47177</c:v>
                </c:pt>
                <c:pt idx="110">
                  <c:v>47208</c:v>
                </c:pt>
                <c:pt idx="111">
                  <c:v>47238</c:v>
                </c:pt>
                <c:pt idx="112">
                  <c:v>47269</c:v>
                </c:pt>
                <c:pt idx="113">
                  <c:v>47299</c:v>
                </c:pt>
                <c:pt idx="114">
                  <c:v>47330</c:v>
                </c:pt>
                <c:pt idx="115">
                  <c:v>47361</c:v>
                </c:pt>
                <c:pt idx="116">
                  <c:v>47391</c:v>
                </c:pt>
                <c:pt idx="117">
                  <c:v>47422</c:v>
                </c:pt>
                <c:pt idx="118">
                  <c:v>47452</c:v>
                </c:pt>
                <c:pt idx="119">
                  <c:v>47483</c:v>
                </c:pt>
                <c:pt idx="120">
                  <c:v>47514</c:v>
                </c:pt>
                <c:pt idx="121">
                  <c:v>47542</c:v>
                </c:pt>
                <c:pt idx="122">
                  <c:v>47573</c:v>
                </c:pt>
                <c:pt idx="123">
                  <c:v>47603</c:v>
                </c:pt>
                <c:pt idx="124">
                  <c:v>47634</c:v>
                </c:pt>
                <c:pt idx="125">
                  <c:v>47664</c:v>
                </c:pt>
                <c:pt idx="126">
                  <c:v>47695</c:v>
                </c:pt>
                <c:pt idx="127">
                  <c:v>47726</c:v>
                </c:pt>
                <c:pt idx="128">
                  <c:v>47756</c:v>
                </c:pt>
                <c:pt idx="129">
                  <c:v>47787</c:v>
                </c:pt>
                <c:pt idx="130">
                  <c:v>47817</c:v>
                </c:pt>
                <c:pt idx="131">
                  <c:v>47848</c:v>
                </c:pt>
              </c:numCache>
            </c:numRef>
          </c:cat>
          <c:val>
            <c:numRef>
              <c:f>Subscriber!$AU$129:$FV$129</c:f>
              <c:numCache>
                <c:formatCode>0.0%_);\(0.0%\)</c:formatCode>
                <c:ptCount val="132"/>
                <c:pt idx="0">
                  <c:v>3.8202725724020441E-2</c:v>
                </c:pt>
                <c:pt idx="1">
                  <c:v>4.2836812506894452E-2</c:v>
                </c:pt>
                <c:pt idx="2">
                  <c:v>4.9855347478905077E-2</c:v>
                </c:pt>
                <c:pt idx="3">
                  <c:v>5.6953323828586165E-2</c:v>
                </c:pt>
                <c:pt idx="4">
                  <c:v>5.6653361800294233E-2</c:v>
                </c:pt>
                <c:pt idx="5">
                  <c:v>5.9672145187747494E-2</c:v>
                </c:pt>
                <c:pt idx="6">
                  <c:v>6.3300800386230135E-2</c:v>
                </c:pt>
                <c:pt idx="7">
                  <c:v>6.7597793821403268E-2</c:v>
                </c:pt>
                <c:pt idx="8">
                  <c:v>7.3606408709597962E-2</c:v>
                </c:pt>
                <c:pt idx="9">
                  <c:v>7.5385216083980938E-2</c:v>
                </c:pt>
                <c:pt idx="10">
                  <c:v>7.6842966256926604E-2</c:v>
                </c:pt>
                <c:pt idx="11">
                  <c:v>8.7694684647475193E-2</c:v>
                </c:pt>
                <c:pt idx="12">
                  <c:v>9.6200868971802272E-2</c:v>
                </c:pt>
                <c:pt idx="13">
                  <c:v>9.8804745455452259E-2</c:v>
                </c:pt>
                <c:pt idx="14">
                  <c:v>0.10273090238374565</c:v>
                </c:pt>
                <c:pt idx="15">
                  <c:v>0.10219342027527924</c:v>
                </c:pt>
                <c:pt idx="16">
                  <c:v>0.10713229855790919</c:v>
                </c:pt>
                <c:pt idx="17">
                  <c:v>0.10984257720113556</c:v>
                </c:pt>
                <c:pt idx="18">
                  <c:v>0.11194406204424333</c:v>
                </c:pt>
                <c:pt idx="19">
                  <c:v>0.11429864468951718</c:v>
                </c:pt>
                <c:pt idx="20">
                  <c:v>0.11790675908079794</c:v>
                </c:pt>
                <c:pt idx="21">
                  <c:v>0.11969158820559606</c:v>
                </c:pt>
                <c:pt idx="22">
                  <c:v>0.12137320715276657</c:v>
                </c:pt>
                <c:pt idx="23">
                  <c:v>0.12512492591729446</c:v>
                </c:pt>
                <c:pt idx="24">
                  <c:v>0.12979934744341687</c:v>
                </c:pt>
                <c:pt idx="25">
                  <c:v>0.13421311415702508</c:v>
                </c:pt>
                <c:pt idx="26">
                  <c:v>0.1356859294623296</c:v>
                </c:pt>
                <c:pt idx="27">
                  <c:v>0.13665743382069295</c:v>
                </c:pt>
                <c:pt idx="28">
                  <c:v>0.13802289942459142</c:v>
                </c:pt>
                <c:pt idx="29">
                  <c:v>0.14094595321100539</c:v>
                </c:pt>
                <c:pt idx="30">
                  <c:v>0.1452770433697162</c:v>
                </c:pt>
                <c:pt idx="31">
                  <c:v>0.14912335810672439</c:v>
                </c:pt>
                <c:pt idx="32">
                  <c:v>0.15398780057369746</c:v>
                </c:pt>
                <c:pt idx="33">
                  <c:v>0.15880619337735166</c:v>
                </c:pt>
                <c:pt idx="34">
                  <c:v>0.16834473071067485</c:v>
                </c:pt>
                <c:pt idx="35">
                  <c:v>0.17106848799899499</c:v>
                </c:pt>
                <c:pt idx="36">
                  <c:v>0.17375429843373069</c:v>
                </c:pt>
                <c:pt idx="37">
                  <c:v>0.17640269068302106</c:v>
                </c:pt>
                <c:pt idx="38">
                  <c:v>0.17901418604970409</c:v>
                </c:pt>
                <c:pt idx="39">
                  <c:v>0.1815892985739288</c:v>
                </c:pt>
                <c:pt idx="40">
                  <c:v>0.18412853513433713</c:v>
                </c:pt>
                <c:pt idx="41">
                  <c:v>0.18663239554783728</c:v>
                </c:pt>
                <c:pt idx="42">
                  <c:v>0.18910137266798588</c:v>
                </c:pt>
                <c:pt idx="43">
                  <c:v>0.19153595248200028</c:v>
                </c:pt>
                <c:pt idx="44">
                  <c:v>0.19393661420641906</c:v>
                </c:pt>
                <c:pt idx="45">
                  <c:v>0.19630383038142973</c:v>
                </c:pt>
                <c:pt idx="46">
                  <c:v>0.19863806696388231</c:v>
                </c:pt>
                <c:pt idx="47">
                  <c:v>0.2009397834190072</c:v>
                </c:pt>
                <c:pt idx="48">
                  <c:v>0.20319096067920928</c:v>
                </c:pt>
                <c:pt idx="49">
                  <c:v>0.20541077497830917</c:v>
                </c:pt>
                <c:pt idx="50">
                  <c:v>0.20759966325894408</c:v>
                </c:pt>
                <c:pt idx="51">
                  <c:v>0.20975805637635214</c:v>
                </c:pt>
                <c:pt idx="52">
                  <c:v>0.21188637918318021</c:v>
                </c:pt>
                <c:pt idx="53">
                  <c:v>0.21398505061311179</c:v>
                </c:pt>
                <c:pt idx="54">
                  <c:v>0.21605448376332759</c:v>
                </c:pt>
                <c:pt idx="55">
                  <c:v>0.21809508597581972</c:v>
                </c:pt>
                <c:pt idx="56">
                  <c:v>0.22010725891757121</c:v>
                </c:pt>
                <c:pt idx="57">
                  <c:v>0.22209139865961935</c:v>
                </c:pt>
                <c:pt idx="58">
                  <c:v>0.22404789575501693</c:v>
                </c:pt>
                <c:pt idx="59">
                  <c:v>0.22597713531570851</c:v>
                </c:pt>
                <c:pt idx="60">
                  <c:v>0.22786388717714501</c:v>
                </c:pt>
                <c:pt idx="61">
                  <c:v>0.22972435318082796</c:v>
                </c:pt>
                <c:pt idx="62">
                  <c:v>0.23155889953618436</c:v>
                </c:pt>
                <c:pt idx="63">
                  <c:v>0.23336788735068281</c:v>
                </c:pt>
                <c:pt idx="64">
                  <c:v>0.23515167270091342</c:v>
                </c:pt>
                <c:pt idx="65">
                  <c:v>0.23691060670267716</c:v>
                </c:pt>
                <c:pt idx="66">
                  <c:v>0.23864503558009842</c:v>
                </c:pt>
                <c:pt idx="67">
                  <c:v>0.2403553007337742</c:v>
                </c:pt>
                <c:pt idx="68">
                  <c:v>0.24204173880797597</c:v>
                </c:pt>
                <c:pt idx="69">
                  <c:v>0.24370468175691262</c:v>
                </c:pt>
                <c:pt idx="70">
                  <c:v>0.24534445691007201</c:v>
                </c:pt>
                <c:pt idx="71">
                  <c:v>0.2469613870366516</c:v>
                </c:pt>
                <c:pt idx="72">
                  <c:v>0.24854259922293132</c:v>
                </c:pt>
                <c:pt idx="73">
                  <c:v>0.25010178227042679</c:v>
                </c:pt>
                <c:pt idx="74">
                  <c:v>0.25163924308478924</c:v>
                </c:pt>
                <c:pt idx="75">
                  <c:v>0.25315528429592038</c:v>
                </c:pt>
                <c:pt idx="76">
                  <c:v>0.25465020431754115</c:v>
                </c:pt>
                <c:pt idx="77">
                  <c:v>0.25612429740593101</c:v>
                </c:pt>
                <c:pt idx="78">
                  <c:v>0.25757785371784869</c:v>
                </c:pt>
                <c:pt idx="79">
                  <c:v>0.25901115936764552</c:v>
                </c:pt>
                <c:pt idx="80">
                  <c:v>0.26042449648358357</c:v>
                </c:pt>
                <c:pt idx="81">
                  <c:v>0.26181814326336961</c:v>
                </c:pt>
                <c:pt idx="82">
                  <c:v>0.26319237402891393</c:v>
                </c:pt>
                <c:pt idx="83">
                  <c:v>0.26454745928032786</c:v>
                </c:pt>
                <c:pt idx="84">
                  <c:v>0.26587251851135107</c:v>
                </c:pt>
                <c:pt idx="85">
                  <c:v>0.2671791172764415</c:v>
                </c:pt>
                <c:pt idx="86">
                  <c:v>0.26846751276319825</c:v>
                </c:pt>
                <c:pt idx="87">
                  <c:v>0.26973795857613336</c:v>
                </c:pt>
                <c:pt idx="88">
                  <c:v>0.27099070478659026</c:v>
                </c:pt>
                <c:pt idx="89">
                  <c:v>0.27222599798196745</c:v>
                </c:pt>
                <c:pt idx="90">
                  <c:v>0.27344408131425602</c:v>
                </c:pt>
                <c:pt idx="91">
                  <c:v>0.27464519454790082</c:v>
                </c:pt>
                <c:pt idx="92">
                  <c:v>0.27582957410699593</c:v>
                </c:pt>
                <c:pt idx="93">
                  <c:v>0.27699745312182067</c:v>
                </c:pt>
                <c:pt idx="94">
                  <c:v>0.2781490614747294</c:v>
                </c:pt>
                <c:pt idx="95">
                  <c:v>0.27928462584540004</c:v>
                </c:pt>
                <c:pt idx="96">
                  <c:v>0.28039494976020607</c:v>
                </c:pt>
                <c:pt idx="97">
                  <c:v>0.2814898048594876</c:v>
                </c:pt>
                <c:pt idx="98">
                  <c:v>0.28256940665175578</c:v>
                </c:pt>
                <c:pt idx="99">
                  <c:v>0.28363396764309934</c:v>
                </c:pt>
                <c:pt idx="100">
                  <c:v>0.28468369737901367</c:v>
                </c:pt>
                <c:pt idx="101">
                  <c:v>0.28571880248564763</c:v>
                </c:pt>
                <c:pt idx="102">
                  <c:v>0.28673948671047433</c:v>
                </c:pt>
                <c:pt idx="103">
                  <c:v>0.28774595096239763</c:v>
                </c:pt>
                <c:pt idx="104">
                  <c:v>0.28873839335129747</c:v>
                </c:pt>
                <c:pt idx="105">
                  <c:v>0.28971700922702615</c:v>
                </c:pt>
                <c:pt idx="106">
                  <c:v>0.29068199121785954</c:v>
                </c:pt>
                <c:pt idx="107">
                  <c:v>0.29163352926841413</c:v>
                </c:pt>
                <c:pt idx="108">
                  <c:v>0.29256385029151866</c:v>
                </c:pt>
                <c:pt idx="109">
                  <c:v>0.29348121026416485</c:v>
                </c:pt>
                <c:pt idx="110">
                  <c:v>0.29438578975717156</c:v>
                </c:pt>
                <c:pt idx="111">
                  <c:v>0.2952777668256803</c:v>
                </c:pt>
                <c:pt idx="112">
                  <c:v>0.29615731704420345</c:v>
                </c:pt>
                <c:pt idx="113">
                  <c:v>0.29702461354118337</c:v>
                </c:pt>
                <c:pt idx="114">
                  <c:v>0.29787982703307092</c:v>
                </c:pt>
                <c:pt idx="115">
                  <c:v>0.29872312585792882</c:v>
                </c:pt>
                <c:pt idx="116">
                  <c:v>0.29955467600856667</c:v>
                </c:pt>
                <c:pt idx="117">
                  <c:v>0.30037464116521495</c:v>
                </c:pt>
                <c:pt idx="118">
                  <c:v>0.30118318272774303</c:v>
                </c:pt>
                <c:pt idx="119">
                  <c:v>0.30198045984742894</c:v>
                </c:pt>
                <c:pt idx="120">
                  <c:v>0.30275990251884422</c:v>
                </c:pt>
                <c:pt idx="121">
                  <c:v>0.30352848614747463</c:v>
                </c:pt>
                <c:pt idx="122">
                  <c:v>0.30428636201937942</c:v>
                </c:pt>
                <c:pt idx="123">
                  <c:v>0.30503367931293002</c:v>
                </c:pt>
                <c:pt idx="124">
                  <c:v>0.30577058512817423</c:v>
                </c:pt>
                <c:pt idx="125">
                  <c:v>0.30649722451579042</c:v>
                </c:pt>
                <c:pt idx="126">
                  <c:v>0.30721374050563954</c:v>
                </c:pt>
                <c:pt idx="127">
                  <c:v>0.30792027413491851</c:v>
                </c:pt>
                <c:pt idx="128">
                  <c:v>0.30861696447592146</c:v>
                </c:pt>
                <c:pt idx="129">
                  <c:v>0.30930394866341471</c:v>
                </c:pt>
                <c:pt idx="130">
                  <c:v>0.30998136192162973</c:v>
                </c:pt>
                <c:pt idx="131">
                  <c:v>0.31064933759088043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69-4EC8-ADFA-085B529CE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409088"/>
        <c:axId val="1863407424"/>
      </c:lineChart>
      <c:dateAx>
        <c:axId val="1863409088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3407424"/>
        <c:crosses val="autoZero"/>
        <c:auto val="1"/>
        <c:lblOffset val="100"/>
        <c:baseTimeUnit val="months"/>
      </c:dateAx>
      <c:valAx>
        <c:axId val="18634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34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34057971014491E-2"/>
          <c:y val="5.7067016775742149E-2"/>
          <c:w val="0.8960992753623187"/>
          <c:h val="0.7906851851851850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Subscriber!$AL$6:$FV$6</c:f>
              <c:numCache>
                <c:formatCode>yyyy\/mm</c:formatCode>
                <c:ptCount val="141"/>
                <c:pt idx="0">
                  <c:v>43585</c:v>
                </c:pt>
                <c:pt idx="1">
                  <c:v>43616</c:v>
                </c:pt>
                <c:pt idx="2">
                  <c:v>43646</c:v>
                </c:pt>
                <c:pt idx="3">
                  <c:v>43677</c:v>
                </c:pt>
                <c:pt idx="4">
                  <c:v>43708</c:v>
                </c:pt>
                <c:pt idx="5">
                  <c:v>43738</c:v>
                </c:pt>
                <c:pt idx="6">
                  <c:v>43769</c:v>
                </c:pt>
                <c:pt idx="7">
                  <c:v>43799</c:v>
                </c:pt>
                <c:pt idx="8">
                  <c:v>43830</c:v>
                </c:pt>
                <c:pt idx="9">
                  <c:v>43861</c:v>
                </c:pt>
                <c:pt idx="10">
                  <c:v>43890</c:v>
                </c:pt>
                <c:pt idx="11">
                  <c:v>43921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44043</c:v>
                </c:pt>
                <c:pt idx="16">
                  <c:v>44074</c:v>
                </c:pt>
                <c:pt idx="17">
                  <c:v>44104</c:v>
                </c:pt>
                <c:pt idx="18">
                  <c:v>44135</c:v>
                </c:pt>
                <c:pt idx="19">
                  <c:v>44165</c:v>
                </c:pt>
                <c:pt idx="20">
                  <c:v>44196</c:v>
                </c:pt>
                <c:pt idx="21">
                  <c:v>44227</c:v>
                </c:pt>
                <c:pt idx="22">
                  <c:v>44255</c:v>
                </c:pt>
                <c:pt idx="23">
                  <c:v>44286</c:v>
                </c:pt>
                <c:pt idx="24">
                  <c:v>44316</c:v>
                </c:pt>
                <c:pt idx="25">
                  <c:v>44347</c:v>
                </c:pt>
                <c:pt idx="26">
                  <c:v>44377</c:v>
                </c:pt>
                <c:pt idx="27">
                  <c:v>44408</c:v>
                </c:pt>
                <c:pt idx="28">
                  <c:v>44439</c:v>
                </c:pt>
                <c:pt idx="29">
                  <c:v>44469</c:v>
                </c:pt>
                <c:pt idx="30">
                  <c:v>44500</c:v>
                </c:pt>
                <c:pt idx="31">
                  <c:v>44530</c:v>
                </c:pt>
                <c:pt idx="32">
                  <c:v>44561</c:v>
                </c:pt>
                <c:pt idx="33">
                  <c:v>44592</c:v>
                </c:pt>
                <c:pt idx="34">
                  <c:v>44620</c:v>
                </c:pt>
                <c:pt idx="35">
                  <c:v>44651</c:v>
                </c:pt>
                <c:pt idx="36">
                  <c:v>44681</c:v>
                </c:pt>
                <c:pt idx="37">
                  <c:v>44712</c:v>
                </c:pt>
                <c:pt idx="38">
                  <c:v>44742</c:v>
                </c:pt>
                <c:pt idx="39">
                  <c:v>44773</c:v>
                </c:pt>
                <c:pt idx="40">
                  <c:v>44804</c:v>
                </c:pt>
                <c:pt idx="41">
                  <c:v>44834</c:v>
                </c:pt>
                <c:pt idx="42">
                  <c:v>44865</c:v>
                </c:pt>
                <c:pt idx="43">
                  <c:v>44895</c:v>
                </c:pt>
                <c:pt idx="44">
                  <c:v>44926</c:v>
                </c:pt>
                <c:pt idx="45">
                  <c:v>44957</c:v>
                </c:pt>
                <c:pt idx="46">
                  <c:v>44985</c:v>
                </c:pt>
                <c:pt idx="47">
                  <c:v>45016</c:v>
                </c:pt>
                <c:pt idx="48">
                  <c:v>45046</c:v>
                </c:pt>
                <c:pt idx="49">
                  <c:v>45077</c:v>
                </c:pt>
                <c:pt idx="50">
                  <c:v>45107</c:v>
                </c:pt>
                <c:pt idx="51">
                  <c:v>45138</c:v>
                </c:pt>
                <c:pt idx="52">
                  <c:v>45169</c:v>
                </c:pt>
                <c:pt idx="53">
                  <c:v>45199</c:v>
                </c:pt>
                <c:pt idx="54">
                  <c:v>45230</c:v>
                </c:pt>
                <c:pt idx="55">
                  <c:v>45260</c:v>
                </c:pt>
                <c:pt idx="56">
                  <c:v>45291</c:v>
                </c:pt>
                <c:pt idx="57">
                  <c:v>45322</c:v>
                </c:pt>
                <c:pt idx="58">
                  <c:v>45351</c:v>
                </c:pt>
                <c:pt idx="59">
                  <c:v>45382</c:v>
                </c:pt>
                <c:pt idx="60">
                  <c:v>45412</c:v>
                </c:pt>
                <c:pt idx="61">
                  <c:v>45443</c:v>
                </c:pt>
                <c:pt idx="62">
                  <c:v>45473</c:v>
                </c:pt>
                <c:pt idx="63">
                  <c:v>45504</c:v>
                </c:pt>
                <c:pt idx="64">
                  <c:v>45535</c:v>
                </c:pt>
                <c:pt idx="65">
                  <c:v>45565</c:v>
                </c:pt>
                <c:pt idx="66">
                  <c:v>45596</c:v>
                </c:pt>
                <c:pt idx="67">
                  <c:v>45626</c:v>
                </c:pt>
                <c:pt idx="68">
                  <c:v>45657</c:v>
                </c:pt>
                <c:pt idx="69">
                  <c:v>45688</c:v>
                </c:pt>
                <c:pt idx="70">
                  <c:v>45716</c:v>
                </c:pt>
                <c:pt idx="71">
                  <c:v>45747</c:v>
                </c:pt>
                <c:pt idx="72">
                  <c:v>45777</c:v>
                </c:pt>
                <c:pt idx="73">
                  <c:v>45808</c:v>
                </c:pt>
                <c:pt idx="74">
                  <c:v>45838</c:v>
                </c:pt>
                <c:pt idx="75">
                  <c:v>45869</c:v>
                </c:pt>
                <c:pt idx="76">
                  <c:v>45900</c:v>
                </c:pt>
                <c:pt idx="77">
                  <c:v>45930</c:v>
                </c:pt>
                <c:pt idx="78">
                  <c:v>45961</c:v>
                </c:pt>
                <c:pt idx="79">
                  <c:v>45991</c:v>
                </c:pt>
                <c:pt idx="80">
                  <c:v>46022</c:v>
                </c:pt>
                <c:pt idx="81">
                  <c:v>46053</c:v>
                </c:pt>
                <c:pt idx="82">
                  <c:v>46081</c:v>
                </c:pt>
                <c:pt idx="83">
                  <c:v>46112</c:v>
                </c:pt>
                <c:pt idx="84">
                  <c:v>46142</c:v>
                </c:pt>
                <c:pt idx="85">
                  <c:v>46173</c:v>
                </c:pt>
                <c:pt idx="86">
                  <c:v>46203</c:v>
                </c:pt>
                <c:pt idx="87">
                  <c:v>46234</c:v>
                </c:pt>
                <c:pt idx="88">
                  <c:v>46265</c:v>
                </c:pt>
                <c:pt idx="89">
                  <c:v>46295</c:v>
                </c:pt>
                <c:pt idx="90">
                  <c:v>46326</c:v>
                </c:pt>
                <c:pt idx="91">
                  <c:v>46356</c:v>
                </c:pt>
                <c:pt idx="92">
                  <c:v>46387</c:v>
                </c:pt>
                <c:pt idx="93">
                  <c:v>46418</c:v>
                </c:pt>
                <c:pt idx="94">
                  <c:v>46446</c:v>
                </c:pt>
                <c:pt idx="95">
                  <c:v>46477</c:v>
                </c:pt>
                <c:pt idx="96">
                  <c:v>46507</c:v>
                </c:pt>
                <c:pt idx="97">
                  <c:v>46538</c:v>
                </c:pt>
                <c:pt idx="98">
                  <c:v>46568</c:v>
                </c:pt>
                <c:pt idx="99">
                  <c:v>46599</c:v>
                </c:pt>
                <c:pt idx="100">
                  <c:v>46630</c:v>
                </c:pt>
                <c:pt idx="101">
                  <c:v>46660</c:v>
                </c:pt>
                <c:pt idx="102">
                  <c:v>46691</c:v>
                </c:pt>
                <c:pt idx="103">
                  <c:v>46721</c:v>
                </c:pt>
                <c:pt idx="104">
                  <c:v>46752</c:v>
                </c:pt>
                <c:pt idx="105">
                  <c:v>46783</c:v>
                </c:pt>
                <c:pt idx="106">
                  <c:v>46812</c:v>
                </c:pt>
                <c:pt idx="107">
                  <c:v>46843</c:v>
                </c:pt>
                <c:pt idx="108">
                  <c:v>46873</c:v>
                </c:pt>
                <c:pt idx="109">
                  <c:v>46904</c:v>
                </c:pt>
                <c:pt idx="110">
                  <c:v>46934</c:v>
                </c:pt>
                <c:pt idx="111">
                  <c:v>46965</c:v>
                </c:pt>
                <c:pt idx="112">
                  <c:v>46996</c:v>
                </c:pt>
                <c:pt idx="113">
                  <c:v>47026</c:v>
                </c:pt>
                <c:pt idx="114">
                  <c:v>47057</c:v>
                </c:pt>
                <c:pt idx="115">
                  <c:v>47087</c:v>
                </c:pt>
                <c:pt idx="116">
                  <c:v>47118</c:v>
                </c:pt>
                <c:pt idx="117">
                  <c:v>47149</c:v>
                </c:pt>
                <c:pt idx="118">
                  <c:v>47177</c:v>
                </c:pt>
                <c:pt idx="119">
                  <c:v>47208</c:v>
                </c:pt>
                <c:pt idx="120">
                  <c:v>47238</c:v>
                </c:pt>
                <c:pt idx="121">
                  <c:v>47269</c:v>
                </c:pt>
                <c:pt idx="122">
                  <c:v>47299</c:v>
                </c:pt>
                <c:pt idx="123">
                  <c:v>47330</c:v>
                </c:pt>
                <c:pt idx="124">
                  <c:v>47361</c:v>
                </c:pt>
                <c:pt idx="125">
                  <c:v>47391</c:v>
                </c:pt>
                <c:pt idx="126">
                  <c:v>47422</c:v>
                </c:pt>
                <c:pt idx="127">
                  <c:v>47452</c:v>
                </c:pt>
                <c:pt idx="128">
                  <c:v>47483</c:v>
                </c:pt>
                <c:pt idx="129">
                  <c:v>47514</c:v>
                </c:pt>
                <c:pt idx="130">
                  <c:v>47542</c:v>
                </c:pt>
                <c:pt idx="131">
                  <c:v>47573</c:v>
                </c:pt>
                <c:pt idx="132">
                  <c:v>47603</c:v>
                </c:pt>
                <c:pt idx="133">
                  <c:v>47634</c:v>
                </c:pt>
                <c:pt idx="134">
                  <c:v>47664</c:v>
                </c:pt>
                <c:pt idx="135">
                  <c:v>47695</c:v>
                </c:pt>
                <c:pt idx="136">
                  <c:v>47726</c:v>
                </c:pt>
                <c:pt idx="137">
                  <c:v>47756</c:v>
                </c:pt>
                <c:pt idx="138">
                  <c:v>47787</c:v>
                </c:pt>
                <c:pt idx="139">
                  <c:v>47817</c:v>
                </c:pt>
                <c:pt idx="140">
                  <c:v>47848</c:v>
                </c:pt>
              </c:numCache>
            </c:numRef>
          </c:cat>
          <c:val>
            <c:numRef>
              <c:f>Subscriber!$AL$290:$FV$290</c:f>
              <c:numCache>
                <c:formatCode>#,##0_);\(#,##0\);\-_)</c:formatCode>
                <c:ptCount val="141"/>
                <c:pt idx="0">
                  <c:v>22936</c:v>
                </c:pt>
                <c:pt idx="1">
                  <c:v>110550</c:v>
                </c:pt>
                <c:pt idx="2">
                  <c:v>183043</c:v>
                </c:pt>
                <c:pt idx="3">
                  <c:v>229333</c:v>
                </c:pt>
                <c:pt idx="4">
                  <c:v>239690</c:v>
                </c:pt>
                <c:pt idx="5">
                  <c:v>186035</c:v>
                </c:pt>
                <c:pt idx="6">
                  <c:v>150082</c:v>
                </c:pt>
                <c:pt idx="7">
                  <c:v>127875</c:v>
                </c:pt>
                <c:pt idx="8">
                  <c:v>109927</c:v>
                </c:pt>
                <c:pt idx="9">
                  <c:v>114162</c:v>
                </c:pt>
                <c:pt idx="10">
                  <c:v>136325</c:v>
                </c:pt>
                <c:pt idx="11">
                  <c:v>163963</c:v>
                </c:pt>
                <c:pt idx="12">
                  <c:v>157907</c:v>
                </c:pt>
                <c:pt idx="13">
                  <c:v>191946</c:v>
                </c:pt>
                <c:pt idx="14">
                  <c:v>175031</c:v>
                </c:pt>
                <c:pt idx="15">
                  <c:v>187594</c:v>
                </c:pt>
                <c:pt idx="16">
                  <c:v>233088</c:v>
                </c:pt>
                <c:pt idx="17">
                  <c:v>204405</c:v>
                </c:pt>
                <c:pt idx="18">
                  <c:v>198905</c:v>
                </c:pt>
                <c:pt idx="19">
                  <c:v>201861</c:v>
                </c:pt>
                <c:pt idx="20">
                  <c:v>222324</c:v>
                </c:pt>
                <c:pt idx="21">
                  <c:v>260884</c:v>
                </c:pt>
                <c:pt idx="22">
                  <c:v>247950</c:v>
                </c:pt>
                <c:pt idx="23">
                  <c:v>277044</c:v>
                </c:pt>
                <c:pt idx="24">
                  <c:v>259899</c:v>
                </c:pt>
                <c:pt idx="25">
                  <c:v>209700</c:v>
                </c:pt>
                <c:pt idx="26">
                  <c:v>215614</c:v>
                </c:pt>
                <c:pt idx="27">
                  <c:v>213109</c:v>
                </c:pt>
                <c:pt idx="28">
                  <c:v>230763</c:v>
                </c:pt>
                <c:pt idx="29">
                  <c:v>174519</c:v>
                </c:pt>
                <c:pt idx="30">
                  <c:v>215803</c:v>
                </c:pt>
                <c:pt idx="31">
                  <c:v>215449</c:v>
                </c:pt>
                <c:pt idx="32">
                  <c:v>209464</c:v>
                </c:pt>
                <c:pt idx="33">
                  <c:v>196056</c:v>
                </c:pt>
                <c:pt idx="34">
                  <c:v>202890</c:v>
                </c:pt>
                <c:pt idx="35">
                  <c:v>191094</c:v>
                </c:pt>
                <c:pt idx="36">
                  <c:v>184315</c:v>
                </c:pt>
                <c:pt idx="37">
                  <c:v>165542</c:v>
                </c:pt>
                <c:pt idx="38">
                  <c:v>161337</c:v>
                </c:pt>
                <c:pt idx="39">
                  <c:v>166609</c:v>
                </c:pt>
                <c:pt idx="40">
                  <c:v>182901</c:v>
                </c:pt>
                <c:pt idx="41">
                  <c:v>138118</c:v>
                </c:pt>
                <c:pt idx="42">
                  <c:v>164358</c:v>
                </c:pt>
                <c:pt idx="43">
                  <c:v>141572</c:v>
                </c:pt>
                <c:pt idx="44">
                  <c:v>140349.58126617377</c:v>
                </c:pt>
                <c:pt idx="45">
                  <c:v>139191.37345654547</c:v>
                </c:pt>
                <c:pt idx="46">
                  <c:v>138091.42362641226</c:v>
                </c:pt>
                <c:pt idx="47">
                  <c:v>137044.55051185645</c:v>
                </c:pt>
                <c:pt idx="48">
                  <c:v>136046.21822774419</c:v>
                </c:pt>
                <c:pt idx="49">
                  <c:v>135092.43461440643</c:v>
                </c:pt>
                <c:pt idx="50">
                  <c:v>134179.66870273993</c:v>
                </c:pt>
                <c:pt idx="51">
                  <c:v>133304.78315849419</c:v>
                </c:pt>
                <c:pt idx="52">
                  <c:v>132464.97857240864</c:v>
                </c:pt>
                <c:pt idx="53">
                  <c:v>131657.747199395</c:v>
                </c:pt>
                <c:pt idx="54">
                  <c:v>130880.83429549428</c:v>
                </c:pt>
                <c:pt idx="55">
                  <c:v>130132.20560976618</c:v>
                </c:pt>
                <c:pt idx="56">
                  <c:v>129410.01989709424</c:v>
                </c:pt>
                <c:pt idx="57">
                  <c:v>130194.10168885536</c:v>
                </c:pt>
                <c:pt idx="58">
                  <c:v>130966.9498376968</c:v>
                </c:pt>
                <c:pt idx="59">
                  <c:v>131728.94522124517</c:v>
                </c:pt>
                <c:pt idx="60">
                  <c:v>132480.44863648468</c:v>
                </c:pt>
                <c:pt idx="61">
                  <c:v>133221.80222189662</c:v>
                </c:pt>
                <c:pt idx="62">
                  <c:v>133953.33075410681</c:v>
                </c:pt>
                <c:pt idx="63">
                  <c:v>134675.34283221475</c:v>
                </c:pt>
                <c:pt idx="64">
                  <c:v>135388.13196139305</c:v>
                </c:pt>
                <c:pt idx="65">
                  <c:v>136091.97754595889</c:v>
                </c:pt>
                <c:pt idx="66">
                  <c:v>136787.14580092687</c:v>
                </c:pt>
                <c:pt idx="67">
                  <c:v>137473.89059001839</c:v>
                </c:pt>
                <c:pt idx="68">
                  <c:v>138152.454197201</c:v>
                </c:pt>
                <c:pt idx="69">
                  <c:v>138823.06803804328</c:v>
                </c:pt>
                <c:pt idx="70">
                  <c:v>139485.95331648539</c:v>
                </c:pt>
                <c:pt idx="71">
                  <c:v>140141.32163202268</c:v>
                </c:pt>
                <c:pt idx="72">
                  <c:v>140789.3755417692</c:v>
                </c:pt>
                <c:pt idx="73">
                  <c:v>141430.30908140328</c:v>
                </c:pt>
                <c:pt idx="74">
                  <c:v>142064.30824858774</c:v>
                </c:pt>
                <c:pt idx="75">
                  <c:v>142691.55145209038</c:v>
                </c:pt>
                <c:pt idx="76">
                  <c:v>143312.20992951485</c:v>
                </c:pt>
                <c:pt idx="77">
                  <c:v>143926.44813625919</c:v>
                </c:pt>
                <c:pt idx="78">
                  <c:v>144534.42410807434</c:v>
                </c:pt>
                <c:pt idx="79">
                  <c:v>145136.28979936105</c:v>
                </c:pt>
                <c:pt idx="80">
                  <c:v>145732.19139914701</c:v>
                </c:pt>
                <c:pt idx="81">
                  <c:v>146322.26962650646</c:v>
                </c:pt>
                <c:pt idx="82">
                  <c:v>146906.66000701944</c:v>
                </c:pt>
                <c:pt idx="83">
                  <c:v>147485.49313172855</c:v>
                </c:pt>
                <c:pt idx="84">
                  <c:v>148058.89489991689</c:v>
                </c:pt>
                <c:pt idx="85">
                  <c:v>148626.98674691768</c:v>
                </c:pt>
                <c:pt idx="86">
                  <c:v>149189.88585806219</c:v>
                </c:pt>
                <c:pt idx="87">
                  <c:v>149747.70536976916</c:v>
                </c:pt>
                <c:pt idx="88">
                  <c:v>150300.55455870874</c:v>
                </c:pt>
                <c:pt idx="89">
                  <c:v>150848.53901988387</c:v>
                </c:pt>
                <c:pt idx="90">
                  <c:v>151391.76083440409</c:v>
                </c:pt>
                <c:pt idx="91">
                  <c:v>151930.31872767289</c:v>
                </c:pt>
                <c:pt idx="92">
                  <c:v>152464.30821863841</c:v>
                </c:pt>
                <c:pt idx="93">
                  <c:v>152993.82176071758</c:v>
                </c:pt>
                <c:pt idx="94">
                  <c:v>153518.948874945</c:v>
                </c:pt>
                <c:pt idx="95">
                  <c:v>154039.7762758655</c:v>
                </c:pt>
                <c:pt idx="96">
                  <c:v>154556.3879906426</c:v>
                </c:pt>
                <c:pt idx="97">
                  <c:v>155068.86547181863</c:v>
                </c:pt>
                <c:pt idx="98">
                  <c:v>155577.28770413774</c:v>
                </c:pt>
                <c:pt idx="99">
                  <c:v>156081.73130579994</c:v>
                </c:pt>
                <c:pt idx="100">
                  <c:v>156582.27062450018</c:v>
                </c:pt>
                <c:pt idx="101">
                  <c:v>157078.97782857076</c:v>
                </c:pt>
                <c:pt idx="102">
                  <c:v>157571.92299352866</c:v>
                </c:pt>
                <c:pt idx="103">
                  <c:v>158061.17418430478</c:v>
                </c:pt>
                <c:pt idx="104">
                  <c:v>158546.79753341258</c:v>
                </c:pt>
                <c:pt idx="105">
                  <c:v>159028.85731529997</c:v>
                </c:pt>
                <c:pt idx="106">
                  <c:v>159507.416017104</c:v>
                </c:pt>
                <c:pt idx="107">
                  <c:v>159982.53440601996</c:v>
                </c:pt>
                <c:pt idx="108">
                  <c:v>160454.27159347956</c:v>
                </c:pt>
                <c:pt idx="109">
                  <c:v>160922.68509631645</c:v>
                </c:pt>
                <c:pt idx="110">
                  <c:v>161387.83089509243</c:v>
                </c:pt>
                <c:pt idx="111">
                  <c:v>161849.76348974169</c:v>
                </c:pt>
                <c:pt idx="112">
                  <c:v>162308.53595267879</c:v>
                </c:pt>
                <c:pt idx="113">
                  <c:v>162764.19997951307</c:v>
                </c:pt>
                <c:pt idx="114">
                  <c:v>163216.80593749511</c:v>
                </c:pt>
                <c:pt idx="115">
                  <c:v>163666.40291182077</c:v>
                </c:pt>
                <c:pt idx="116">
                  <c:v>164113.03874990385</c:v>
                </c:pt>
                <c:pt idx="117">
                  <c:v>164556.76010372478</c:v>
                </c:pt>
                <c:pt idx="118">
                  <c:v>164997.61247035803</c:v>
                </c:pt>
                <c:pt idx="119">
                  <c:v>165435.64023076955</c:v>
                </c:pt>
                <c:pt idx="120">
                  <c:v>165870.88668697368</c:v>
                </c:pt>
                <c:pt idx="121">
                  <c:v>166303.39409763538</c:v>
                </c:pt>
                <c:pt idx="122">
                  <c:v>166733.20371219076</c:v>
                </c:pt>
                <c:pt idx="123">
                  <c:v>167160.35580356725</c:v>
                </c:pt>
                <c:pt idx="124">
                  <c:v>167584.88969956411</c:v>
                </c:pt>
                <c:pt idx="125">
                  <c:v>168006.84381296689</c:v>
                </c:pt>
                <c:pt idx="126">
                  <c:v>168426.25567045138</c:v>
                </c:pt>
                <c:pt idx="127">
                  <c:v>168843.16194034042</c:v>
                </c:pt>
                <c:pt idx="128">
                  <c:v>169257.59845926383</c:v>
                </c:pt>
                <c:pt idx="129">
                  <c:v>169669.6002577772</c:v>
                </c:pt>
                <c:pt idx="130">
                  <c:v>170079.20158498525</c:v>
                </c:pt>
                <c:pt idx="131">
                  <c:v>170486.43593221993</c:v>
                </c:pt>
                <c:pt idx="132">
                  <c:v>170891.33605581382</c:v>
                </c:pt>
                <c:pt idx="133">
                  <c:v>171293.9339990103</c:v>
                </c:pt>
                <c:pt idx="134">
                  <c:v>171694.26111305383</c:v>
                </c:pt>
                <c:pt idx="135">
                  <c:v>172092.34807749206</c:v>
                </c:pt>
                <c:pt idx="136">
                  <c:v>172488.22491972803</c:v>
                </c:pt>
                <c:pt idx="137">
                  <c:v>172881.92103385756</c:v>
                </c:pt>
                <c:pt idx="138">
                  <c:v>173273.46519881597</c:v>
                </c:pt>
                <c:pt idx="139">
                  <c:v>173662.88559587597</c:v>
                </c:pt>
                <c:pt idx="140">
                  <c:v>174050.20982551368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B-4BF7-AD22-C102E5DE4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dateAx>
        <c:axId val="709852968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Offset val="100"/>
        <c:baseTimeUnit val="months"/>
      </c:date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Subscriber!$K$748:$DN$748</c:f>
              <c:numCache>
                <c:formatCode>"Month"\ 0</c:formatCod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</c:numCache>
            </c:numRef>
          </c:cat>
          <c:val>
            <c:numRef>
              <c:f>Subscriber!$K$749:$DN$749</c:f>
              <c:numCache>
                <c:formatCode>0.0%_);\(0.0%\)</c:formatCode>
                <c:ptCount val="108"/>
                <c:pt idx="0">
                  <c:v>0.92539917361921653</c:v>
                </c:pt>
                <c:pt idx="1">
                  <c:v>0.7226355474341648</c:v>
                </c:pt>
                <c:pt idx="2">
                  <c:v>0.51897198610898398</c:v>
                </c:pt>
                <c:pt idx="3">
                  <c:v>0.45804672977855226</c:v>
                </c:pt>
                <c:pt idx="4">
                  <c:v>0.37758526425877459</c:v>
                </c:pt>
                <c:pt idx="5">
                  <c:v>0.35701639770687632</c:v>
                </c:pt>
                <c:pt idx="6">
                  <c:v>0.32811737172887384</c:v>
                </c:pt>
                <c:pt idx="7">
                  <c:v>0.31021177921573367</c:v>
                </c:pt>
                <c:pt idx="8">
                  <c:v>0.30264358315396928</c:v>
                </c:pt>
                <c:pt idx="9">
                  <c:v>0.29755252698217405</c:v>
                </c:pt>
                <c:pt idx="10">
                  <c:v>0.29410501323909727</c:v>
                </c:pt>
                <c:pt idx="11">
                  <c:v>0.29112802421200584</c:v>
                </c:pt>
                <c:pt idx="12">
                  <c:v>0.28834815178981765</c:v>
                </c:pt>
                <c:pt idx="13">
                  <c:v>0.28696586800686741</c:v>
                </c:pt>
                <c:pt idx="14">
                  <c:v>0.2860181158054515</c:v>
                </c:pt>
                <c:pt idx="15">
                  <c:v>0.2852799717289965</c:v>
                </c:pt>
                <c:pt idx="16">
                  <c:v>0.28514441464044565</c:v>
                </c:pt>
                <c:pt idx="17">
                  <c:v>0.28621303189639169</c:v>
                </c:pt>
                <c:pt idx="18">
                  <c:v>0.28731059309795681</c:v>
                </c:pt>
                <c:pt idx="19">
                  <c:v>0.28890997671499308</c:v>
                </c:pt>
                <c:pt idx="20">
                  <c:v>0.28675438116980762</c:v>
                </c:pt>
                <c:pt idx="21">
                  <c:v>0.28552468866225228</c:v>
                </c:pt>
                <c:pt idx="22">
                  <c:v>0.28406623792816599</c:v>
                </c:pt>
                <c:pt idx="23">
                  <c:v>0.28006457789944733</c:v>
                </c:pt>
                <c:pt idx="24">
                  <c:v>0.26674616507365012</c:v>
                </c:pt>
                <c:pt idx="25">
                  <c:v>0.25972050394725654</c:v>
                </c:pt>
                <c:pt idx="26">
                  <c:v>0.25637307277300136</c:v>
                </c:pt>
                <c:pt idx="27">
                  <c:v>0.25295564347084237</c:v>
                </c:pt>
                <c:pt idx="28">
                  <c:v>0.24956428789038998</c:v>
                </c:pt>
                <c:pt idx="29">
                  <c:v>0.24960255108760629</c:v>
                </c:pt>
                <c:pt idx="30">
                  <c:v>0.25063171318877075</c:v>
                </c:pt>
                <c:pt idx="31">
                  <c:v>0.25206760068152706</c:v>
                </c:pt>
                <c:pt idx="32">
                  <c:v>0.25284986999165576</c:v>
                </c:pt>
                <c:pt idx="33">
                  <c:v>0.25317799892426734</c:v>
                </c:pt>
                <c:pt idx="34">
                  <c:v>0.25290521939967581</c:v>
                </c:pt>
                <c:pt idx="35">
                  <c:v>0.24826136945865274</c:v>
                </c:pt>
                <c:pt idx="36">
                  <c:v>0.23993771108895359</c:v>
                </c:pt>
                <c:pt idx="37">
                  <c:v>0.23245317406953342</c:v>
                </c:pt>
                <c:pt idx="38">
                  <c:v>0.2242825015799145</c:v>
                </c:pt>
                <c:pt idx="39">
                  <c:v>0.21642872160568077</c:v>
                </c:pt>
                <c:pt idx="40">
                  <c:v>0.20793464314816348</c:v>
                </c:pt>
                <c:pt idx="41">
                  <c:v>0.21847716815682647</c:v>
                </c:pt>
                <c:pt idx="42">
                  <c:v>0.22637353136817323</c:v>
                </c:pt>
                <c:pt idx="43">
                  <c:v>0.24714669853600238</c:v>
                </c:pt>
                <c:pt idx="44">
                  <c:v>0.21678851315812131</c:v>
                </c:pt>
                <c:pt idx="45">
                  <c:v>0.21531383127108933</c:v>
                </c:pt>
                <c:pt idx="46">
                  <c:v>0.21388057599513485</c:v>
                </c:pt>
                <c:pt idx="47">
                  <c:v>0.21248673859895487</c:v>
                </c:pt>
                <c:pt idx="48">
                  <c:v>0.21113044704216266</c:v>
                </c:pt>
                <c:pt idx="49">
                  <c:v>0.20980995410766853</c:v>
                </c:pt>
                <c:pt idx="50">
                  <c:v>0.20852362677841482</c:v>
                </c:pt>
                <c:pt idx="51">
                  <c:v>0.2072699367064188</c:v>
                </c:pt>
                <c:pt idx="52">
                  <c:v>0.20604745164319438</c:v>
                </c:pt>
                <c:pt idx="53">
                  <c:v>0.2048548277184635</c:v>
                </c:pt>
                <c:pt idx="54">
                  <c:v>0.20369080246919979</c:v>
                </c:pt>
                <c:pt idx="55">
                  <c:v>0.20255418853391213</c:v>
                </c:pt>
                <c:pt idx="56">
                  <c:v>0.20144386793806285</c:v>
                </c:pt>
                <c:pt idx="57">
                  <c:v>0.20035878690590833</c:v>
                </c:pt>
                <c:pt idx="58">
                  <c:v>0.1992979511421191</c:v>
                </c:pt>
                <c:pt idx="59">
                  <c:v>0.19826042153347853</c:v>
                </c:pt>
                <c:pt idx="60">
                  <c:v>0.19724531022694952</c:v>
                </c:pt>
                <c:pt idx="61">
                  <c:v>0.1962517770455825</c:v>
                </c:pt>
                <c:pt idx="62">
                  <c:v>0.19527902620823526</c:v>
                </c:pt>
                <c:pt idx="63">
                  <c:v>0.19432630332297979</c:v>
                </c:pt>
                <c:pt idx="64">
                  <c:v>0.19339289262748433</c:v>
                </c:pt>
                <c:pt idx="65">
                  <c:v>0.19247811445262614</c:v>
                </c:pt>
                <c:pt idx="66">
                  <c:v>0.19158132288820151</c:v>
                </c:pt>
                <c:pt idx="67">
                  <c:v>0.19070190363187853</c:v>
                </c:pt>
                <c:pt idx="68">
                  <c:v>0.18983927200454961</c:v>
                </c:pt>
                <c:pt idx="69">
                  <c:v>0.18899287111700536</c:v>
                </c:pt>
                <c:pt idx="70">
                  <c:v>0.18816217017441522</c:v>
                </c:pt>
                <c:pt idx="71">
                  <c:v>0.18734666290647611</c:v>
                </c:pt>
                <c:pt idx="72">
                  <c:v>0.18654586611231352</c:v>
                </c:pt>
                <c:pt idx="73">
                  <c:v>0.18575931831030321</c:v>
                </c:pt>
                <c:pt idx="74">
                  <c:v>0.18498657848394276</c:v>
                </c:pt>
                <c:pt idx="75">
                  <c:v>0.18422722491576152</c:v>
                </c:pt>
                <c:pt idx="76">
                  <c:v>0.18348085410202111</c:v>
                </c:pt>
                <c:pt idx="77">
                  <c:v>0.18274707974163926</c:v>
                </c:pt>
                <c:pt idx="78">
                  <c:v>0.18202553179338324</c:v>
                </c:pt>
                <c:pt idx="79">
                  <c:v>0.18131585559592225</c:v>
                </c:pt>
                <c:pt idx="80">
                  <c:v>0.18061771104582225</c:v>
                </c:pt>
                <c:pt idx="81">
                  <c:v>0.17993077182900344</c:v>
                </c:pt>
                <c:pt idx="82">
                  <c:v>0.17925472470157841</c:v>
                </c:pt>
                <c:pt idx="83">
                  <c:v>0.17858926881634707</c:v>
                </c:pt>
                <c:pt idx="84">
                  <c:v>0.17793411509154292</c:v>
                </c:pt>
                <c:pt idx="85">
                  <c:v>0.17728898561871914</c:v>
                </c:pt>
                <c:pt idx="86">
                  <c:v>0.17665361310692304</c:v>
                </c:pt>
                <c:pt idx="87">
                  <c:v>0.17602774036054683</c:v>
                </c:pt>
                <c:pt idx="88">
                  <c:v>0.17541111978845703</c:v>
                </c:pt>
                <c:pt idx="89">
                  <c:v>0.17480351294220076</c:v>
                </c:pt>
                <c:pt idx="90">
                  <c:v>0.1742046900812658</c:v>
                </c:pt>
                <c:pt idx="91">
                  <c:v>0.17361442976352981</c:v>
                </c:pt>
                <c:pt idx="92">
                  <c:v>0.1730325184591848</c:v>
                </c:pt>
                <c:pt idx="93">
                  <c:v>0.17245875018655404</c:v>
                </c:pt>
                <c:pt idx="94">
                  <c:v>0.17189292616834145</c:v>
                </c:pt>
                <c:pt idx="95">
                  <c:v>0.1713348545069672</c:v>
                </c:pt>
                <c:pt idx="96">
                  <c:v>0.17078434987774083</c:v>
                </c:pt>
                <c:pt idx="97">
                  <c:v>0.1702412332387212</c:v>
                </c:pt>
                <c:pt idx="98">
                  <c:v>0.16970533155619533</c:v>
                </c:pt>
                <c:pt idx="99">
                  <c:v>0.16917647754478565</c:v>
                </c:pt>
                <c:pt idx="100">
                  <c:v>0.16865450942127133</c:v>
                </c:pt>
                <c:pt idx="101">
                  <c:v>0.16813927067126888</c:v>
                </c:pt>
                <c:pt idx="102">
                  <c:v>0.16763060982798467</c:v>
                </c:pt>
                <c:pt idx="103">
                  <c:v>0.16712838026230231</c:v>
                </c:pt>
                <c:pt idx="104">
                  <c:v>0.16663243998352203</c:v>
                </c:pt>
                <c:pt idx="105">
                  <c:v>0.16614265145011589</c:v>
                </c:pt>
                <c:pt idx="106">
                  <c:v>0.16565888138990659</c:v>
                </c:pt>
                <c:pt idx="107">
                  <c:v>0.16518100062911592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8-4E0D-BD5C-D47964F6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074560"/>
        <c:axId val="816074888"/>
      </c:lineChart>
      <c:catAx>
        <c:axId val="816074560"/>
        <c:scaling>
          <c:orientation val="minMax"/>
        </c:scaling>
        <c:delete val="0"/>
        <c:axPos val="b"/>
        <c:numFmt formatCode="&quot;Month&quot;\ 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888"/>
        <c:crosses val="autoZero"/>
        <c:auto val="1"/>
        <c:lblAlgn val="ctr"/>
        <c:lblOffset val="100"/>
        <c:noMultiLvlLbl val="0"/>
      </c:catAx>
      <c:valAx>
        <c:axId val="81607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Subscriber!$K$748:$DN$748</c:f>
              <c:numCache>
                <c:formatCode>"Month"\ 0</c:formatCod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</c:numCache>
            </c:numRef>
          </c:cat>
          <c:val>
            <c:numRef>
              <c:f>Subscriber!$K$1169:$DN$1169</c:f>
              <c:numCache>
                <c:formatCode>0.0%_);\(0.0%\)</c:formatCode>
                <c:ptCount val="108"/>
                <c:pt idx="0">
                  <c:v>0.91366328787857176</c:v>
                </c:pt>
                <c:pt idx="1">
                  <c:v>0.57706937025816785</c:v>
                </c:pt>
                <c:pt idx="2">
                  <c:v>0.2592513834948581</c:v>
                </c:pt>
                <c:pt idx="3">
                  <c:v>0.18433638561599594</c:v>
                </c:pt>
                <c:pt idx="4">
                  <c:v>0.17706075698996174</c:v>
                </c:pt>
                <c:pt idx="5">
                  <c:v>0.15249666738898188</c:v>
                </c:pt>
                <c:pt idx="6">
                  <c:v>0.14078284962184712</c:v>
                </c:pt>
                <c:pt idx="7">
                  <c:v>0.12919231039747711</c:v>
                </c:pt>
                <c:pt idx="8">
                  <c:v>0.12314233112038576</c:v>
                </c:pt>
                <c:pt idx="9">
                  <c:v>0.11830307230773505</c:v>
                </c:pt>
                <c:pt idx="10">
                  <c:v>0.11472252643007243</c:v>
                </c:pt>
                <c:pt idx="11">
                  <c:v>0.11134499659705738</c:v>
                </c:pt>
                <c:pt idx="12">
                  <c:v>0.10919361898425919</c:v>
                </c:pt>
                <c:pt idx="13">
                  <c:v>0.10745586694330586</c:v>
                </c:pt>
                <c:pt idx="14">
                  <c:v>0.10524969339727691</c:v>
                </c:pt>
                <c:pt idx="15">
                  <c:v>0.10223447014264157</c:v>
                </c:pt>
                <c:pt idx="16">
                  <c:v>9.9801363587353698E-2</c:v>
                </c:pt>
                <c:pt idx="17">
                  <c:v>9.6314466144768837E-2</c:v>
                </c:pt>
                <c:pt idx="18">
                  <c:v>9.381903238755665E-2</c:v>
                </c:pt>
                <c:pt idx="19">
                  <c:v>9.0428568850456831E-2</c:v>
                </c:pt>
                <c:pt idx="20">
                  <c:v>8.4149617148352021E-2</c:v>
                </c:pt>
                <c:pt idx="21">
                  <c:v>7.8750695256038436E-2</c:v>
                </c:pt>
                <c:pt idx="22">
                  <c:v>7.4217767497223475E-2</c:v>
                </c:pt>
                <c:pt idx="23">
                  <c:v>6.842949704542993E-2</c:v>
                </c:pt>
                <c:pt idx="24">
                  <c:v>6.4453276897052866E-2</c:v>
                </c:pt>
                <c:pt idx="25">
                  <c:v>6.1391498822002614E-2</c:v>
                </c:pt>
                <c:pt idx="26">
                  <c:v>5.8824991887238713E-2</c:v>
                </c:pt>
                <c:pt idx="27">
                  <c:v>5.619553645008582E-2</c:v>
                </c:pt>
                <c:pt idx="28">
                  <c:v>5.4066339148323643E-2</c:v>
                </c:pt>
                <c:pt idx="29">
                  <c:v>5.2097590743706526E-2</c:v>
                </c:pt>
                <c:pt idx="30">
                  <c:v>5.0684023959724087E-2</c:v>
                </c:pt>
                <c:pt idx="31">
                  <c:v>4.9697997538260576E-2</c:v>
                </c:pt>
                <c:pt idx="32">
                  <c:v>4.8264014419276004E-2</c:v>
                </c:pt>
                <c:pt idx="33">
                  <c:v>4.6526426113100226E-2</c:v>
                </c:pt>
                <c:pt idx="34">
                  <c:v>4.5196979901498666E-2</c:v>
                </c:pt>
                <c:pt idx="35">
                  <c:v>4.3582558877236305E-2</c:v>
                </c:pt>
                <c:pt idx="36">
                  <c:v>4.2785860034774061E-2</c:v>
                </c:pt>
                <c:pt idx="37">
                  <c:v>4.1082049618145308E-2</c:v>
                </c:pt>
                <c:pt idx="38">
                  <c:v>3.8293776491102237E-2</c:v>
                </c:pt>
                <c:pt idx="39">
                  <c:v>3.3754325551579131E-2</c:v>
                </c:pt>
                <c:pt idx="40">
                  <c:v>3.2552395968812473E-2</c:v>
                </c:pt>
                <c:pt idx="41">
                  <c:v>3.3306060834287547E-2</c:v>
                </c:pt>
                <c:pt idx="42">
                  <c:v>3.7324348566674104E-2</c:v>
                </c:pt>
                <c:pt idx="43">
                  <c:v>4.40251572327044E-2</c:v>
                </c:pt>
                <c:pt idx="44">
                  <c:v>3.8801991787743691E-2</c:v>
                </c:pt>
                <c:pt idx="45">
                  <c:v>3.8136862564762383E-2</c:v>
                </c:pt>
                <c:pt idx="46">
                  <c:v>3.7497075890493274E-2</c:v>
                </c:pt>
                <c:pt idx="47">
                  <c:v>3.6881157163823793E-2</c:v>
                </c:pt>
                <c:pt idx="48">
                  <c:v>3.6287745992275224E-2</c:v>
                </c:pt>
                <c:pt idx="49">
                  <c:v>3.5715585234561559E-2</c:v>
                </c:pt>
                <c:pt idx="50">
                  <c:v>3.5163511289093181E-2</c:v>
                </c:pt>
                <c:pt idx="51">
                  <c:v>3.4630445465469846E-2</c:v>
                </c:pt>
                <c:pt idx="52">
                  <c:v>3.4115386299999065E-2</c:v>
                </c:pt>
                <c:pt idx="53">
                  <c:v>3.3617402696354062E-2</c:v>
                </c:pt>
                <c:pt idx="54">
                  <c:v>3.3135627789352001E-2</c:v>
                </c:pt>
                <c:pt idx="55">
                  <c:v>3.2669253444044928E-2</c:v>
                </c:pt>
                <c:pt idx="56">
                  <c:v>3.2217525314335395E-2</c:v>
                </c:pt>
                <c:pt idx="57">
                  <c:v>3.1779738395522297E-2</c:v>
                </c:pt>
                <c:pt idx="58">
                  <c:v>3.1355233013855545E-2</c:v>
                </c:pt>
                <c:pt idx="59">
                  <c:v>3.0943391203579022E-2</c:v>
                </c:pt>
                <c:pt idx="60">
                  <c:v>3.0543633428273671E-2</c:v>
                </c:pt>
                <c:pt idx="61">
                  <c:v>3.0155415608746589E-2</c:v>
                </c:pt>
                <c:pt idx="62">
                  <c:v>2.9778226424385996E-2</c:v>
                </c:pt>
                <c:pt idx="63">
                  <c:v>2.9411584858933922E-2</c:v>
                </c:pt>
                <c:pt idx="64">
                  <c:v>2.9055037965114185E-2</c:v>
                </c:pt>
                <c:pt idx="65">
                  <c:v>2.8708158825573572E-2</c:v>
                </c:pt>
                <c:pt idx="66">
                  <c:v>2.8370544690219032E-2</c:v>
                </c:pt>
                <c:pt idx="67">
                  <c:v>2.8041815272317184E-2</c:v>
                </c:pt>
                <c:pt idx="68">
                  <c:v>2.7721611187716384E-2</c:v>
                </c:pt>
                <c:pt idx="69">
                  <c:v>2.7409592523293388E-2</c:v>
                </c:pt>
                <c:pt idx="70">
                  <c:v>2.7105437522253702E-2</c:v>
                </c:pt>
                <c:pt idx="71">
                  <c:v>2.6808841375254178E-2</c:v>
                </c:pt>
                <c:pt idx="72">
                  <c:v>2.6519515107495437E-2</c:v>
                </c:pt>
                <c:pt idx="73">
                  <c:v>2.6237184552969126E-2</c:v>
                </c:pt>
                <c:pt idx="74">
                  <c:v>2.5961589407962581E-2</c:v>
                </c:pt>
                <c:pt idx="75">
                  <c:v>2.569248235673267E-2</c:v>
                </c:pt>
                <c:pt idx="76">
                  <c:v>2.5429628262979377E-2</c:v>
                </c:pt>
                <c:pt idx="77">
                  <c:v>2.5172803421385826E-2</c:v>
                </c:pt>
                <c:pt idx="78">
                  <c:v>2.4921794864057333E-2</c:v>
                </c:pt>
                <c:pt idx="79">
                  <c:v>2.4676399717196301E-2</c:v>
                </c:pt>
                <c:pt idx="80">
                  <c:v>2.4436424603797819E-2</c:v>
                </c:pt>
                <c:pt idx="81">
                  <c:v>2.4201685088552437E-2</c:v>
                </c:pt>
                <c:pt idx="82">
                  <c:v>2.3972005161499998E-2</c:v>
                </c:pt>
                <c:pt idx="83">
                  <c:v>2.3747216757300158E-2</c:v>
                </c:pt>
                <c:pt idx="84">
                  <c:v>2.3527159307271693E-2</c:v>
                </c:pt>
                <c:pt idx="85">
                  <c:v>2.3311679321611933E-2</c:v>
                </c:pt>
                <c:pt idx="86">
                  <c:v>2.3100629999438446E-2</c:v>
                </c:pt>
                <c:pt idx="87">
                  <c:v>2.2893870864505384E-2</c:v>
                </c:pt>
                <c:pt idx="88">
                  <c:v>2.2691267424633638E-2</c:v>
                </c:pt>
                <c:pt idx="89">
                  <c:v>2.2492690853064819E-2</c:v>
                </c:pt>
                <c:pt idx="90">
                  <c:v>2.2298017690102007E-2</c:v>
                </c:pt>
                <c:pt idx="91">
                  <c:v>2.2107129563538868E-2</c:v>
                </c:pt>
                <c:pt idx="92">
                  <c:v>2.1919912926504661E-2</c:v>
                </c:pt>
                <c:pt idx="93">
                  <c:v>2.173625881146601E-2</c:v>
                </c:pt>
                <c:pt idx="94">
                  <c:v>2.1556062599230132E-2</c:v>
                </c:pt>
                <c:pt idx="95">
                  <c:v>2.1379223801887816E-2</c:v>
                </c:pt>
                <c:pt idx="96">
                  <c:v>2.1205645858719546E-2</c:v>
                </c:pt>
                <c:pt idx="97">
                  <c:v>2.1035235944166206E-2</c:v>
                </c:pt>
                <c:pt idx="98">
                  <c:v>2.0867904787036533E-2</c:v>
                </c:pt>
                <c:pt idx="99">
                  <c:v>2.0703566500187464E-2</c:v>
                </c:pt>
                <c:pt idx="100">
                  <c:v>2.0542138419973523E-2</c:v>
                </c:pt>
                <c:pt idx="101">
                  <c:v>2.0383540954813942E-2</c:v>
                </c:pt>
                <c:pt idx="102">
                  <c:v>2.0227697442276503E-2</c:v>
                </c:pt>
                <c:pt idx="103">
                  <c:v>2.0074534014121768E-2</c:v>
                </c:pt>
                <c:pt idx="104">
                  <c:v>1.9923979468792256E-2</c:v>
                </c:pt>
                <c:pt idx="105">
                  <c:v>1.9775965150869972E-2</c:v>
                </c:pt>
                <c:pt idx="106">
                  <c:v>1.9630424837059367E-2</c:v>
                </c:pt>
                <c:pt idx="107">
                  <c:v>1.9487294628285599E-2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8-458C-9911-14F0F78AC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074560"/>
        <c:axId val="816074888"/>
      </c:lineChart>
      <c:catAx>
        <c:axId val="816074560"/>
        <c:scaling>
          <c:orientation val="minMax"/>
        </c:scaling>
        <c:delete val="0"/>
        <c:axPos val="b"/>
        <c:numFmt formatCode="&quot;Month&quot;\ 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888"/>
        <c:crosses val="autoZero"/>
        <c:auto val="1"/>
        <c:lblAlgn val="ctr"/>
        <c:lblOffset val="100"/>
        <c:noMultiLvlLbl val="0"/>
      </c:catAx>
      <c:valAx>
        <c:axId val="81607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0C-4C0A-902E-AE04DB7138D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70C-4C0A-902E-AE04DB7138DB}"/>
              </c:ext>
            </c:extLst>
          </c:dPt>
          <c:cat>
            <c:strRef>
              <c:f>Report!$L$33:$Q$33</c:f>
              <c:strCache>
                <c:ptCount val="6"/>
                <c:pt idx="0">
                  <c:v>Total</c:v>
                </c:pt>
                <c:pt idx="1">
                  <c:v>SK Square 지분</c:v>
                </c:pt>
                <c:pt idx="4">
                  <c:v>Total</c:v>
                </c:pt>
                <c:pt idx="5">
                  <c:v>SK Square 지분</c:v>
                </c:pt>
              </c:strCache>
            </c:strRef>
          </c:cat>
          <c:val>
            <c:numRef>
              <c:f>Report!$L$34:$Q$34</c:f>
              <c:numCache>
                <c:formatCode>#,##0_);\(#,##0\);\-_)</c:formatCode>
                <c:ptCount val="6"/>
                <c:pt idx="0">
                  <c:v>683922.95390198973</c:v>
                </c:pt>
                <c:pt idx="1">
                  <c:v>248699.50260136704</c:v>
                </c:pt>
                <c:pt idx="4">
                  <c:v>683922.95390198973</c:v>
                </c:pt>
                <c:pt idx="5">
                  <c:v>289917.54850120418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C-4C0A-902E-AE04DB7138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0C-4C0A-902E-AE04DB7138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Trebuchet MS" panose="020B0603020202020204" pitchFamily="34" charset="0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Report!$L$33:$Q$33</c:f>
              <c:strCache>
                <c:ptCount val="6"/>
                <c:pt idx="0">
                  <c:v>Total</c:v>
                </c:pt>
                <c:pt idx="1">
                  <c:v>SK Square 지분</c:v>
                </c:pt>
                <c:pt idx="4">
                  <c:v>Total</c:v>
                </c:pt>
                <c:pt idx="5">
                  <c:v>SK Square 지분</c:v>
                </c:pt>
              </c:strCache>
            </c:strRef>
          </c:cat>
          <c:val>
            <c:numRef>
              <c:f>Report!$L$35:$Q$35</c:f>
              <c:numCache>
                <c:formatCode>#,##0_);\(#,##0\);\-_)</c:formatCode>
                <c:ptCount val="6"/>
                <c:pt idx="4">
                  <c:v>90132.627032000004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C-4C0A-902E-AE04DB713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31711"/>
        <c:axId val="685037535"/>
      </c:barChart>
      <c:lineChart>
        <c:grouping val="standard"/>
        <c:varyColors val="0"/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rebuchet MS" panose="020B0603020202020204" pitchFamily="34" charset="0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Report!$L$36:$Q$36</c:f>
              <c:numCache>
                <c:formatCode>#,##0_);\(#,##0\);\-_)</c:formatCode>
                <c:ptCount val="6"/>
                <c:pt idx="0">
                  <c:v>683922.95390198973</c:v>
                </c:pt>
                <c:pt idx="1">
                  <c:v>248699.50260136704</c:v>
                </c:pt>
                <c:pt idx="4">
                  <c:v>774055.58093398972</c:v>
                </c:pt>
                <c:pt idx="5">
                  <c:v>289917.54850120418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C-4C0A-902E-AE04DB713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208719"/>
        <c:axId val="385207471"/>
      </c:lineChart>
      <c:catAx>
        <c:axId val="68503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ko-KR"/>
          </a:p>
        </c:txPr>
        <c:crossAx val="685037535"/>
        <c:crosses val="autoZero"/>
        <c:auto val="1"/>
        <c:lblAlgn val="ctr"/>
        <c:lblOffset val="100"/>
        <c:noMultiLvlLbl val="0"/>
      </c:catAx>
      <c:valAx>
        <c:axId val="685037535"/>
        <c:scaling>
          <c:orientation val="minMax"/>
        </c:scaling>
        <c:delete val="0"/>
        <c:axPos val="l"/>
        <c:numFmt formatCode="#,##0_);\(#,##0\);\-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ko-KR"/>
          </a:p>
        </c:txPr>
        <c:crossAx val="685031711"/>
        <c:crosses val="autoZero"/>
        <c:crossBetween val="between"/>
      </c:valAx>
      <c:valAx>
        <c:axId val="385207471"/>
        <c:scaling>
          <c:orientation val="minMax"/>
        </c:scaling>
        <c:delete val="0"/>
        <c:axPos val="r"/>
        <c:numFmt formatCode="#,##0_);\(#,##0\);\-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ko-KR"/>
          </a:p>
        </c:txPr>
        <c:crossAx val="385208719"/>
        <c:crosses val="max"/>
        <c:crossBetween val="between"/>
      </c:valAx>
      <c:catAx>
        <c:axId val="385208719"/>
        <c:scaling>
          <c:orientation val="minMax"/>
        </c:scaling>
        <c:delete val="1"/>
        <c:axPos val="b"/>
        <c:majorTickMark val="out"/>
        <c:minorTickMark val="none"/>
        <c:tickLblPos val="nextTo"/>
        <c:crossAx val="385207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Trebuchet MS" panose="020B0603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7529259259259257E-2"/>
                  <c:y val="-0.147130310457516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Subscriber!$AQ$60:$CC$60</c:f>
              <c:numCache>
                <c:formatCode>#,##0_);\(#,##0\);\-_)</c:formatCode>
                <c:ptCount val="39"/>
                <c:pt idx="0">
                  <c:v>1372247.0000000002</c:v>
                </c:pt>
                <c:pt idx="1">
                  <c:v>754626</c:v>
                </c:pt>
                <c:pt idx="2">
                  <c:v>550648</c:v>
                </c:pt>
                <c:pt idx="3">
                  <c:v>454705</c:v>
                </c:pt>
                <c:pt idx="4">
                  <c:v>523057</c:v>
                </c:pt>
                <c:pt idx="5">
                  <c:v>454494</c:v>
                </c:pt>
                <c:pt idx="6">
                  <c:v>447438</c:v>
                </c:pt>
                <c:pt idx="7">
                  <c:v>423183</c:v>
                </c:pt>
                <c:pt idx="8">
                  <c:v>420829</c:v>
                </c:pt>
                <c:pt idx="9">
                  <c:v>360258</c:v>
                </c:pt>
                <c:pt idx="10">
                  <c:v>387345</c:v>
                </c:pt>
                <c:pt idx="11">
                  <c:v>455244</c:v>
                </c:pt>
                <c:pt idx="12">
                  <c:v>413706</c:v>
                </c:pt>
                <c:pt idx="13">
                  <c:v>364975</c:v>
                </c:pt>
                <c:pt idx="14">
                  <c:v>353453</c:v>
                </c:pt>
                <c:pt idx="15">
                  <c:v>534624</c:v>
                </c:pt>
                <c:pt idx="16">
                  <c:v>550905</c:v>
                </c:pt>
                <c:pt idx="17">
                  <c:v>474987</c:v>
                </c:pt>
                <c:pt idx="18">
                  <c:v>549492</c:v>
                </c:pt>
                <c:pt idx="19">
                  <c:v>461862</c:v>
                </c:pt>
                <c:pt idx="20">
                  <c:v>484315</c:v>
                </c:pt>
                <c:pt idx="21">
                  <c:v>501307</c:v>
                </c:pt>
                <c:pt idx="22">
                  <c:v>508938</c:v>
                </c:pt>
                <c:pt idx="23">
                  <c:v>514095</c:v>
                </c:pt>
                <c:pt idx="24">
                  <c:v>564016</c:v>
                </c:pt>
                <c:pt idx="25">
                  <c:v>522928</c:v>
                </c:pt>
                <c:pt idx="26">
                  <c:v>475206</c:v>
                </c:pt>
                <c:pt idx="27">
                  <c:v>523320</c:v>
                </c:pt>
                <c:pt idx="28">
                  <c:v>577440</c:v>
                </c:pt>
                <c:pt idx="29">
                  <c:v>481775</c:v>
                </c:pt>
                <c:pt idx="30">
                  <c:v>478291</c:v>
                </c:pt>
                <c:pt idx="31">
                  <c:v>384534</c:v>
                </c:pt>
                <c:pt idx="32">
                  <c:v>422377</c:v>
                </c:pt>
                <c:pt idx="33">
                  <c:v>427669</c:v>
                </c:pt>
                <c:pt idx="34">
                  <c:v>473794</c:v>
                </c:pt>
                <c:pt idx="35">
                  <c:v>474934</c:v>
                </c:pt>
                <c:pt idx="36">
                  <c:v>426873</c:v>
                </c:pt>
                <c:pt idx="37">
                  <c:v>437186</c:v>
                </c:pt>
                <c:pt idx="38">
                  <c:v>539101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7-413B-B47D-912E256E4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3.3557786729192969E-2"/>
                  <c:y val="-0.18754130655242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Subscriber!$AQ$60:$BE$60</c:f>
              <c:numCache>
                <c:formatCode>#,##0_);\(#,##0\);\-_)</c:formatCode>
                <c:ptCount val="15"/>
                <c:pt idx="0">
                  <c:v>1372247.0000000002</c:v>
                </c:pt>
                <c:pt idx="1">
                  <c:v>754626</c:v>
                </c:pt>
                <c:pt idx="2">
                  <c:v>550648</c:v>
                </c:pt>
                <c:pt idx="3">
                  <c:v>454705</c:v>
                </c:pt>
                <c:pt idx="4">
                  <c:v>523057</c:v>
                </c:pt>
                <c:pt idx="5">
                  <c:v>454494</c:v>
                </c:pt>
                <c:pt idx="6">
                  <c:v>447438</c:v>
                </c:pt>
                <c:pt idx="7">
                  <c:v>423183</c:v>
                </c:pt>
                <c:pt idx="8">
                  <c:v>420829</c:v>
                </c:pt>
                <c:pt idx="9">
                  <c:v>360258</c:v>
                </c:pt>
                <c:pt idx="10">
                  <c:v>387345</c:v>
                </c:pt>
                <c:pt idx="11">
                  <c:v>455244</c:v>
                </c:pt>
                <c:pt idx="12">
                  <c:v>413706</c:v>
                </c:pt>
                <c:pt idx="13">
                  <c:v>364975</c:v>
                </c:pt>
                <c:pt idx="14">
                  <c:v>353453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F-4604-AB65-1D0B707F8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1625555555555555E-2"/>
                  <c:y val="0.125629544783310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Subscriber!$AI$187:$CC$187</c:f>
              <c:numCache>
                <c:formatCode>#,##0_);\(#,##0\);\-_)</c:formatCode>
                <c:ptCount val="47"/>
                <c:pt idx="0">
                  <c:v>28672</c:v>
                </c:pt>
                <c:pt idx="1">
                  <c:v>28943</c:v>
                </c:pt>
                <c:pt idx="2">
                  <c:v>28908</c:v>
                </c:pt>
                <c:pt idx="3">
                  <c:v>30058</c:v>
                </c:pt>
                <c:pt idx="4">
                  <c:v>31298</c:v>
                </c:pt>
                <c:pt idx="5">
                  <c:v>31965</c:v>
                </c:pt>
                <c:pt idx="6">
                  <c:v>32300</c:v>
                </c:pt>
                <c:pt idx="7">
                  <c:v>32990</c:v>
                </c:pt>
                <c:pt idx="8">
                  <c:v>33569</c:v>
                </c:pt>
                <c:pt idx="9">
                  <c:v>33204</c:v>
                </c:pt>
                <c:pt idx="10">
                  <c:v>35699</c:v>
                </c:pt>
                <c:pt idx="11">
                  <c:v>36982</c:v>
                </c:pt>
                <c:pt idx="12">
                  <c:v>37705</c:v>
                </c:pt>
                <c:pt idx="13">
                  <c:v>38916</c:v>
                </c:pt>
                <c:pt idx="14">
                  <c:v>39345</c:v>
                </c:pt>
                <c:pt idx="15">
                  <c:v>39556</c:v>
                </c:pt>
                <c:pt idx="16">
                  <c:v>40656</c:v>
                </c:pt>
                <c:pt idx="17">
                  <c:v>40915</c:v>
                </c:pt>
                <c:pt idx="18">
                  <c:v>41525</c:v>
                </c:pt>
                <c:pt idx="19">
                  <c:v>41210</c:v>
                </c:pt>
                <c:pt idx="20">
                  <c:v>42556</c:v>
                </c:pt>
                <c:pt idx="21">
                  <c:v>50675</c:v>
                </c:pt>
                <c:pt idx="22">
                  <c:v>47637</c:v>
                </c:pt>
                <c:pt idx="23">
                  <c:v>45964</c:v>
                </c:pt>
                <c:pt idx="24">
                  <c:v>44156</c:v>
                </c:pt>
                <c:pt idx="25">
                  <c:v>41727</c:v>
                </c:pt>
                <c:pt idx="26">
                  <c:v>41149</c:v>
                </c:pt>
                <c:pt idx="27">
                  <c:v>42017</c:v>
                </c:pt>
                <c:pt idx="28">
                  <c:v>40130</c:v>
                </c:pt>
                <c:pt idx="29">
                  <c:v>39095</c:v>
                </c:pt>
                <c:pt idx="30">
                  <c:v>39261</c:v>
                </c:pt>
                <c:pt idx="31">
                  <c:v>39033</c:v>
                </c:pt>
                <c:pt idx="32">
                  <c:v>38709</c:v>
                </c:pt>
                <c:pt idx="33">
                  <c:v>38668</c:v>
                </c:pt>
                <c:pt idx="34">
                  <c:v>37687</c:v>
                </c:pt>
                <c:pt idx="35">
                  <c:v>36806</c:v>
                </c:pt>
                <c:pt idx="36">
                  <c:v>37412</c:v>
                </c:pt>
                <c:pt idx="37">
                  <c:v>36696</c:v>
                </c:pt>
                <c:pt idx="38">
                  <c:v>35551</c:v>
                </c:pt>
                <c:pt idx="39">
                  <c:v>34495</c:v>
                </c:pt>
                <c:pt idx="40">
                  <c:v>33347</c:v>
                </c:pt>
                <c:pt idx="41">
                  <c:v>32238</c:v>
                </c:pt>
                <c:pt idx="42">
                  <c:v>31967</c:v>
                </c:pt>
                <c:pt idx="43">
                  <c:v>31591</c:v>
                </c:pt>
                <c:pt idx="44">
                  <c:v>31566</c:v>
                </c:pt>
                <c:pt idx="45">
                  <c:v>31595</c:v>
                </c:pt>
                <c:pt idx="46">
                  <c:v>30830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5-4329-9066-CA6137AF0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1625555555555555E-2"/>
                  <c:y val="0.125629544783310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Subscriber!$BD$187:$CC$187</c:f>
              <c:numCache>
                <c:formatCode>#,##0_);\(#,##0\);\-_)</c:formatCode>
                <c:ptCount val="26"/>
                <c:pt idx="0">
                  <c:v>50675</c:v>
                </c:pt>
                <c:pt idx="1">
                  <c:v>47637</c:v>
                </c:pt>
                <c:pt idx="2">
                  <c:v>45964</c:v>
                </c:pt>
                <c:pt idx="3">
                  <c:v>44156</c:v>
                </c:pt>
                <c:pt idx="4">
                  <c:v>41727</c:v>
                </c:pt>
                <c:pt idx="5">
                  <c:v>41149</c:v>
                </c:pt>
                <c:pt idx="6">
                  <c:v>42017</c:v>
                </c:pt>
                <c:pt idx="7">
                  <c:v>40130</c:v>
                </c:pt>
                <c:pt idx="8">
                  <c:v>39095</c:v>
                </c:pt>
                <c:pt idx="9">
                  <c:v>39261</c:v>
                </c:pt>
                <c:pt idx="10">
                  <c:v>39033</c:v>
                </c:pt>
                <c:pt idx="11">
                  <c:v>38709</c:v>
                </c:pt>
                <c:pt idx="12">
                  <c:v>38668</c:v>
                </c:pt>
                <c:pt idx="13">
                  <c:v>37687</c:v>
                </c:pt>
                <c:pt idx="14">
                  <c:v>36806</c:v>
                </c:pt>
                <c:pt idx="15">
                  <c:v>37412</c:v>
                </c:pt>
                <c:pt idx="16">
                  <c:v>36696</c:v>
                </c:pt>
                <c:pt idx="17">
                  <c:v>35551</c:v>
                </c:pt>
                <c:pt idx="18">
                  <c:v>34495</c:v>
                </c:pt>
                <c:pt idx="19">
                  <c:v>33347</c:v>
                </c:pt>
                <c:pt idx="20">
                  <c:v>32238</c:v>
                </c:pt>
                <c:pt idx="21">
                  <c:v>31967</c:v>
                </c:pt>
                <c:pt idx="22">
                  <c:v>31591</c:v>
                </c:pt>
                <c:pt idx="23">
                  <c:v>31566</c:v>
                </c:pt>
                <c:pt idx="24">
                  <c:v>31595</c:v>
                </c:pt>
                <c:pt idx="25">
                  <c:v>30830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E-4DC2-BD67-D87E8D0CD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2166666666666665E-2"/>
                  <c:y val="0.249019607843137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Subscriber!$AL$256:$CC$256</c:f>
            </c:numRef>
          </c:val>
          <c:smooth val="0"/>
          <c:extLst>
            <c:ext xmlns:c16="http://schemas.microsoft.com/office/drawing/2014/chart" uri="{C3380CC4-5D6E-409C-BE32-E72D297353CC}">
              <c16:uniqueId val="{00000001-FDC8-4EF4-AB21-AF0F3D1B8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2.5425710640770035E-2"/>
                  <c:y val="-0.122374323690816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Subscriber!$H$703:$H$746</c:f>
              <c:numCache>
                <c:formatCode>0.0%_);\(0.0%\);\-_)</c:formatCode>
                <c:ptCount val="44"/>
                <c:pt idx="0">
                  <c:v>0.92539917361921653</c:v>
                </c:pt>
                <c:pt idx="1">
                  <c:v>0.7226355474341648</c:v>
                </c:pt>
                <c:pt idx="2">
                  <c:v>0.51897198610898398</c:v>
                </c:pt>
                <c:pt idx="3">
                  <c:v>0.45804672977855226</c:v>
                </c:pt>
                <c:pt idx="4">
                  <c:v>0.37758526425877459</c:v>
                </c:pt>
                <c:pt idx="5">
                  <c:v>0.35701639770687632</c:v>
                </c:pt>
                <c:pt idx="6">
                  <c:v>0.32811737172887384</c:v>
                </c:pt>
                <c:pt idx="7">
                  <c:v>0.31021177921573367</c:v>
                </c:pt>
                <c:pt idx="8">
                  <c:v>0.30264358315396928</c:v>
                </c:pt>
                <c:pt idx="9">
                  <c:v>0.29755252698217405</c:v>
                </c:pt>
                <c:pt idx="10">
                  <c:v>0.29410501323909727</c:v>
                </c:pt>
                <c:pt idx="11">
                  <c:v>0.29112802421200584</c:v>
                </c:pt>
                <c:pt idx="12">
                  <c:v>0.28834815178981765</c:v>
                </c:pt>
                <c:pt idx="13">
                  <c:v>0.28696586800686741</c:v>
                </c:pt>
                <c:pt idx="14">
                  <c:v>0.2860181158054515</c:v>
                </c:pt>
                <c:pt idx="15">
                  <c:v>0.2852799717289965</c:v>
                </c:pt>
                <c:pt idx="16">
                  <c:v>0.28514441464044565</c:v>
                </c:pt>
                <c:pt idx="17">
                  <c:v>0.28621303189639169</c:v>
                </c:pt>
                <c:pt idx="18">
                  <c:v>0.28731059309795681</c:v>
                </c:pt>
                <c:pt idx="19">
                  <c:v>0.28890997671499308</c:v>
                </c:pt>
                <c:pt idx="20">
                  <c:v>0.28675438116980762</c:v>
                </c:pt>
                <c:pt idx="21">
                  <c:v>0.28552468866225228</c:v>
                </c:pt>
                <c:pt idx="22">
                  <c:v>0.28406623792816599</c:v>
                </c:pt>
                <c:pt idx="23">
                  <c:v>0.28006457789944733</c:v>
                </c:pt>
                <c:pt idx="24">
                  <c:v>0.26674616507365012</c:v>
                </c:pt>
                <c:pt idx="25">
                  <c:v>0.25972050394725654</c:v>
                </c:pt>
                <c:pt idx="26">
                  <c:v>0.25637307277300136</c:v>
                </c:pt>
                <c:pt idx="27">
                  <c:v>0.25295564347084237</c:v>
                </c:pt>
                <c:pt idx="28">
                  <c:v>0.24956428789038998</c:v>
                </c:pt>
                <c:pt idx="29">
                  <c:v>0.24960255108760629</c:v>
                </c:pt>
                <c:pt idx="30">
                  <c:v>0.25063171318877075</c:v>
                </c:pt>
                <c:pt idx="31">
                  <c:v>0.25206760068152706</c:v>
                </c:pt>
                <c:pt idx="32">
                  <c:v>0.25284986999165576</c:v>
                </c:pt>
                <c:pt idx="33">
                  <c:v>0.25317799892426734</c:v>
                </c:pt>
                <c:pt idx="34">
                  <c:v>0.25290521939967581</c:v>
                </c:pt>
                <c:pt idx="35">
                  <c:v>0.24826136945865274</c:v>
                </c:pt>
                <c:pt idx="36">
                  <c:v>0.23993771108895359</c:v>
                </c:pt>
                <c:pt idx="37">
                  <c:v>0.23245317406953342</c:v>
                </c:pt>
                <c:pt idx="38">
                  <c:v>0.2242825015799145</c:v>
                </c:pt>
                <c:pt idx="39">
                  <c:v>0.21642872160568077</c:v>
                </c:pt>
                <c:pt idx="40">
                  <c:v>0.20793464314816348</c:v>
                </c:pt>
                <c:pt idx="41">
                  <c:v>0.21847716815682647</c:v>
                </c:pt>
                <c:pt idx="42">
                  <c:v>0.22637353136817323</c:v>
                </c:pt>
                <c:pt idx="43">
                  <c:v>0.24714669853600238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B-40DD-9951-7C8A7D595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074560"/>
        <c:axId val="816074888"/>
      </c:lineChart>
      <c:catAx>
        <c:axId val="816074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888"/>
        <c:crosses val="autoZero"/>
        <c:auto val="1"/>
        <c:lblAlgn val="ctr"/>
        <c:lblOffset val="100"/>
        <c:noMultiLvlLbl val="0"/>
      </c:catAx>
      <c:valAx>
        <c:axId val="81607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2.5425710640770035E-2"/>
                  <c:y val="-0.122374323690816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Subscriber!$H$1123:$H$1166</c:f>
              <c:numCache>
                <c:formatCode>0.0%_);\(0.0%\);\-_)</c:formatCode>
                <c:ptCount val="44"/>
                <c:pt idx="0">
                  <c:v>0.91366328787857176</c:v>
                </c:pt>
                <c:pt idx="1">
                  <c:v>0.57706937025816785</c:v>
                </c:pt>
                <c:pt idx="2">
                  <c:v>0.2592513834948581</c:v>
                </c:pt>
                <c:pt idx="3">
                  <c:v>0.18433638561599594</c:v>
                </c:pt>
                <c:pt idx="4">
                  <c:v>0.17706075698996174</c:v>
                </c:pt>
                <c:pt idx="5">
                  <c:v>0.15249666738898188</c:v>
                </c:pt>
                <c:pt idx="6">
                  <c:v>0.14078284962184712</c:v>
                </c:pt>
                <c:pt idx="7">
                  <c:v>0.12919231039747711</c:v>
                </c:pt>
                <c:pt idx="8">
                  <c:v>0.12314233112038576</c:v>
                </c:pt>
                <c:pt idx="9">
                  <c:v>0.11830307230773505</c:v>
                </c:pt>
                <c:pt idx="10">
                  <c:v>0.11472252643007243</c:v>
                </c:pt>
                <c:pt idx="11">
                  <c:v>0.11134499659705738</c:v>
                </c:pt>
                <c:pt idx="12">
                  <c:v>0.10919361898425919</c:v>
                </c:pt>
                <c:pt idx="13">
                  <c:v>0.10745586694330586</c:v>
                </c:pt>
                <c:pt idx="14">
                  <c:v>0.10524969339727691</c:v>
                </c:pt>
                <c:pt idx="15">
                  <c:v>0.10223447014264157</c:v>
                </c:pt>
                <c:pt idx="16">
                  <c:v>9.9801363587353698E-2</c:v>
                </c:pt>
                <c:pt idx="17">
                  <c:v>9.6314466144768837E-2</c:v>
                </c:pt>
                <c:pt idx="18">
                  <c:v>9.381903238755665E-2</c:v>
                </c:pt>
                <c:pt idx="19">
                  <c:v>9.0428568850456831E-2</c:v>
                </c:pt>
                <c:pt idx="20">
                  <c:v>8.4149617148352021E-2</c:v>
                </c:pt>
                <c:pt idx="21">
                  <c:v>7.8750695256038436E-2</c:v>
                </c:pt>
                <c:pt idx="22">
                  <c:v>7.4217767497223475E-2</c:v>
                </c:pt>
                <c:pt idx="23">
                  <c:v>6.842949704542993E-2</c:v>
                </c:pt>
                <c:pt idx="24">
                  <c:v>6.4453276897052866E-2</c:v>
                </c:pt>
                <c:pt idx="25">
                  <c:v>6.1391498822002614E-2</c:v>
                </c:pt>
                <c:pt idx="26">
                  <c:v>5.8824991887238713E-2</c:v>
                </c:pt>
                <c:pt idx="27">
                  <c:v>5.619553645008582E-2</c:v>
                </c:pt>
                <c:pt idx="28">
                  <c:v>5.4066339148323643E-2</c:v>
                </c:pt>
                <c:pt idx="29">
                  <c:v>5.2097590743706526E-2</c:v>
                </c:pt>
                <c:pt idx="30">
                  <c:v>5.0684023959724087E-2</c:v>
                </c:pt>
                <c:pt idx="31">
                  <c:v>4.9697997538260576E-2</c:v>
                </c:pt>
                <c:pt idx="32">
                  <c:v>4.8264014419276004E-2</c:v>
                </c:pt>
                <c:pt idx="33">
                  <c:v>4.6526426113100226E-2</c:v>
                </c:pt>
                <c:pt idx="34">
                  <c:v>4.5196979901498666E-2</c:v>
                </c:pt>
                <c:pt idx="35">
                  <c:v>4.3582558877236305E-2</c:v>
                </c:pt>
                <c:pt idx="36">
                  <c:v>4.2785860034774061E-2</c:v>
                </c:pt>
                <c:pt idx="37">
                  <c:v>4.1082049618145308E-2</c:v>
                </c:pt>
                <c:pt idx="38">
                  <c:v>3.8293776491102237E-2</c:v>
                </c:pt>
                <c:pt idx="39">
                  <c:v>3.3754325551579131E-2</c:v>
                </c:pt>
                <c:pt idx="40">
                  <c:v>3.2552395968812473E-2</c:v>
                </c:pt>
                <c:pt idx="41">
                  <c:v>3.3306060834287547E-2</c:v>
                </c:pt>
                <c:pt idx="42">
                  <c:v>3.7324348566674104E-2</c:v>
                </c:pt>
                <c:pt idx="43">
                  <c:v>4.40251572327044E-2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7-4F6C-81F3-60ABCB1E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074560"/>
        <c:axId val="816074888"/>
      </c:lineChart>
      <c:catAx>
        <c:axId val="816074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888"/>
        <c:crosses val="autoZero"/>
        <c:auto val="1"/>
        <c:lblAlgn val="ctr"/>
        <c:lblOffset val="100"/>
        <c:noMultiLvlLbl val="0"/>
      </c:catAx>
      <c:valAx>
        <c:axId val="81607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607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2166666666666665E-2"/>
                  <c:y val="0.249019607843137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Subscriber!$AL$290:$CC$290</c:f>
              <c:numCache>
                <c:formatCode>#,##0_);\(#,##0\);\-_)</c:formatCode>
                <c:ptCount val="44"/>
                <c:pt idx="0">
                  <c:v>22936</c:v>
                </c:pt>
                <c:pt idx="1">
                  <c:v>110550</c:v>
                </c:pt>
                <c:pt idx="2">
                  <c:v>183043</c:v>
                </c:pt>
                <c:pt idx="3">
                  <c:v>229333</c:v>
                </c:pt>
                <c:pt idx="4">
                  <c:v>239690</c:v>
                </c:pt>
                <c:pt idx="5">
                  <c:v>186035</c:v>
                </c:pt>
                <c:pt idx="6">
                  <c:v>150082</c:v>
                </c:pt>
                <c:pt idx="7">
                  <c:v>127875</c:v>
                </c:pt>
                <c:pt idx="8">
                  <c:v>109927</c:v>
                </c:pt>
                <c:pt idx="9">
                  <c:v>114162</c:v>
                </c:pt>
                <c:pt idx="10">
                  <c:v>136325</c:v>
                </c:pt>
                <c:pt idx="11">
                  <c:v>163963</c:v>
                </c:pt>
                <c:pt idx="12">
                  <c:v>157907</c:v>
                </c:pt>
                <c:pt idx="13">
                  <c:v>191946</c:v>
                </c:pt>
                <c:pt idx="14">
                  <c:v>175031</c:v>
                </c:pt>
                <c:pt idx="15">
                  <c:v>187594</c:v>
                </c:pt>
                <c:pt idx="16">
                  <c:v>233088</c:v>
                </c:pt>
                <c:pt idx="17">
                  <c:v>204405</c:v>
                </c:pt>
                <c:pt idx="18">
                  <c:v>198905</c:v>
                </c:pt>
                <c:pt idx="19">
                  <c:v>201861</c:v>
                </c:pt>
                <c:pt idx="20">
                  <c:v>222324</c:v>
                </c:pt>
                <c:pt idx="21">
                  <c:v>260884</c:v>
                </c:pt>
                <c:pt idx="22">
                  <c:v>247950</c:v>
                </c:pt>
                <c:pt idx="23">
                  <c:v>277044</c:v>
                </c:pt>
                <c:pt idx="24">
                  <c:v>259899</c:v>
                </c:pt>
                <c:pt idx="25">
                  <c:v>209700</c:v>
                </c:pt>
                <c:pt idx="26">
                  <c:v>215614</c:v>
                </c:pt>
                <c:pt idx="27">
                  <c:v>213109</c:v>
                </c:pt>
                <c:pt idx="28">
                  <c:v>230763</c:v>
                </c:pt>
                <c:pt idx="29">
                  <c:v>174519</c:v>
                </c:pt>
                <c:pt idx="30">
                  <c:v>215803</c:v>
                </c:pt>
                <c:pt idx="31">
                  <c:v>215449</c:v>
                </c:pt>
                <c:pt idx="32">
                  <c:v>209464</c:v>
                </c:pt>
                <c:pt idx="33">
                  <c:v>196056</c:v>
                </c:pt>
                <c:pt idx="34">
                  <c:v>202890</c:v>
                </c:pt>
                <c:pt idx="35">
                  <c:v>191094</c:v>
                </c:pt>
                <c:pt idx="36">
                  <c:v>184315</c:v>
                </c:pt>
                <c:pt idx="37">
                  <c:v>165542</c:v>
                </c:pt>
                <c:pt idx="38">
                  <c:v>161337</c:v>
                </c:pt>
                <c:pt idx="39">
                  <c:v>166609</c:v>
                </c:pt>
                <c:pt idx="40">
                  <c:v>182901</c:v>
                </c:pt>
                <c:pt idx="41">
                  <c:v>138118</c:v>
                </c:pt>
                <c:pt idx="42">
                  <c:v>164358</c:v>
                </c:pt>
                <c:pt idx="43">
                  <c:v>141572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1-4E11-BA86-68217D6D4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2166666666666665E-2"/>
                  <c:y val="0.249019607843137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Subscriber!$BI$290:$CC$290</c:f>
              <c:numCache>
                <c:formatCode>#,##0_);\(#,##0\);\-_)</c:formatCode>
                <c:ptCount val="21"/>
                <c:pt idx="0">
                  <c:v>277044</c:v>
                </c:pt>
                <c:pt idx="1">
                  <c:v>259899</c:v>
                </c:pt>
                <c:pt idx="2">
                  <c:v>209700</c:v>
                </c:pt>
                <c:pt idx="3">
                  <c:v>215614</c:v>
                </c:pt>
                <c:pt idx="4">
                  <c:v>213109</c:v>
                </c:pt>
                <c:pt idx="5">
                  <c:v>230763</c:v>
                </c:pt>
                <c:pt idx="6">
                  <c:v>174519</c:v>
                </c:pt>
                <c:pt idx="7">
                  <c:v>215803</c:v>
                </c:pt>
                <c:pt idx="8">
                  <c:v>215449</c:v>
                </c:pt>
                <c:pt idx="9">
                  <c:v>209464</c:v>
                </c:pt>
                <c:pt idx="10">
                  <c:v>196056</c:v>
                </c:pt>
                <c:pt idx="11">
                  <c:v>202890</c:v>
                </c:pt>
                <c:pt idx="12">
                  <c:v>191094</c:v>
                </c:pt>
                <c:pt idx="13">
                  <c:v>184315</c:v>
                </c:pt>
                <c:pt idx="14">
                  <c:v>165542</c:v>
                </c:pt>
                <c:pt idx="15">
                  <c:v>161337</c:v>
                </c:pt>
                <c:pt idx="16">
                  <c:v>166609</c:v>
                </c:pt>
                <c:pt idx="17">
                  <c:v>182901</c:v>
                </c:pt>
                <c:pt idx="18">
                  <c:v>138118</c:v>
                </c:pt>
                <c:pt idx="19">
                  <c:v>164358</c:v>
                </c:pt>
                <c:pt idx="20">
                  <c:v>141572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E-4136-974E-1DE454A9A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8.3462214362667764E-2"/>
                  <c:y val="0.121393471425424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Subscriber!$BV$60:$CC$60</c:f>
              <c:numCache>
                <c:formatCode>#,##0_);\(#,##0\);\-_)</c:formatCode>
                <c:ptCount val="8"/>
                <c:pt idx="0">
                  <c:v>384534</c:v>
                </c:pt>
                <c:pt idx="1">
                  <c:v>422377</c:v>
                </c:pt>
                <c:pt idx="2">
                  <c:v>427669</c:v>
                </c:pt>
                <c:pt idx="3">
                  <c:v>473794</c:v>
                </c:pt>
                <c:pt idx="4">
                  <c:v>474934</c:v>
                </c:pt>
                <c:pt idx="5">
                  <c:v>426873</c:v>
                </c:pt>
                <c:pt idx="6">
                  <c:v>437186</c:v>
                </c:pt>
                <c:pt idx="7">
                  <c:v>539101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E-4419-9A06-6EFA8095D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Subscriber!$AH$60:$FV$60</c:f>
              <c:numCache>
                <c:formatCode>#,##0_);\(#,##0\);\-_)</c:formatCode>
                <c:ptCount val="145"/>
                <c:pt idx="0">
                  <c:v>198864</c:v>
                </c:pt>
                <c:pt idx="1">
                  <c:v>244713</c:v>
                </c:pt>
                <c:pt idx="2">
                  <c:v>167758</c:v>
                </c:pt>
                <c:pt idx="3">
                  <c:v>156604</c:v>
                </c:pt>
                <c:pt idx="4">
                  <c:v>145587</c:v>
                </c:pt>
                <c:pt idx="5">
                  <c:v>150093.00000000003</c:v>
                </c:pt>
                <c:pt idx="6">
                  <c:v>231615</c:v>
                </c:pt>
                <c:pt idx="7">
                  <c:v>227240</c:v>
                </c:pt>
                <c:pt idx="8">
                  <c:v>398277</c:v>
                </c:pt>
                <c:pt idx="9">
                  <c:v>1372247.0000000002</c:v>
                </c:pt>
                <c:pt idx="10">
                  <c:v>754626</c:v>
                </c:pt>
                <c:pt idx="11">
                  <c:v>550648</c:v>
                </c:pt>
                <c:pt idx="12">
                  <c:v>454705</c:v>
                </c:pt>
                <c:pt idx="13">
                  <c:v>523057</c:v>
                </c:pt>
                <c:pt idx="14">
                  <c:v>454494</c:v>
                </c:pt>
                <c:pt idx="15">
                  <c:v>447438</c:v>
                </c:pt>
                <c:pt idx="16">
                  <c:v>423183</c:v>
                </c:pt>
                <c:pt idx="17">
                  <c:v>420829</c:v>
                </c:pt>
                <c:pt idx="18">
                  <c:v>360258</c:v>
                </c:pt>
                <c:pt idx="19">
                  <c:v>387345</c:v>
                </c:pt>
                <c:pt idx="20">
                  <c:v>455244</c:v>
                </c:pt>
                <c:pt idx="21">
                  <c:v>413706</c:v>
                </c:pt>
                <c:pt idx="22">
                  <c:v>364975</c:v>
                </c:pt>
                <c:pt idx="23">
                  <c:v>353453</c:v>
                </c:pt>
                <c:pt idx="24">
                  <c:v>534624</c:v>
                </c:pt>
                <c:pt idx="25">
                  <c:v>550905</c:v>
                </c:pt>
                <c:pt idx="26">
                  <c:v>474987</c:v>
                </c:pt>
                <c:pt idx="27">
                  <c:v>549492</c:v>
                </c:pt>
                <c:pt idx="28">
                  <c:v>461862</c:v>
                </c:pt>
                <c:pt idx="29">
                  <c:v>484315</c:v>
                </c:pt>
                <c:pt idx="30">
                  <c:v>501307</c:v>
                </c:pt>
                <c:pt idx="31">
                  <c:v>508938</c:v>
                </c:pt>
                <c:pt idx="32">
                  <c:v>514095</c:v>
                </c:pt>
                <c:pt idx="33">
                  <c:v>564016</c:v>
                </c:pt>
                <c:pt idx="34">
                  <c:v>522928</c:v>
                </c:pt>
                <c:pt idx="35">
                  <c:v>475206</c:v>
                </c:pt>
                <c:pt idx="36">
                  <c:v>523320</c:v>
                </c:pt>
                <c:pt idx="37">
                  <c:v>577440</c:v>
                </c:pt>
                <c:pt idx="38">
                  <c:v>481775</c:v>
                </c:pt>
                <c:pt idx="39">
                  <c:v>478291</c:v>
                </c:pt>
                <c:pt idx="40">
                  <c:v>384534</c:v>
                </c:pt>
                <c:pt idx="41">
                  <c:v>422377</c:v>
                </c:pt>
                <c:pt idx="42">
                  <c:v>427669</c:v>
                </c:pt>
                <c:pt idx="43">
                  <c:v>473794</c:v>
                </c:pt>
                <c:pt idx="44">
                  <c:v>474934</c:v>
                </c:pt>
                <c:pt idx="45">
                  <c:v>426873</c:v>
                </c:pt>
                <c:pt idx="46">
                  <c:v>437186</c:v>
                </c:pt>
                <c:pt idx="47">
                  <c:v>539101</c:v>
                </c:pt>
                <c:pt idx="48">
                  <c:v>545966.90686283866</c:v>
                </c:pt>
                <c:pt idx="49">
                  <c:v>552182.7323791004</c:v>
                </c:pt>
                <c:pt idx="50">
                  <c:v>557866.57186367887</c:v>
                </c:pt>
                <c:pt idx="51">
                  <c:v>563106.58206499636</c:v>
                </c:pt>
                <c:pt idx="52">
                  <c:v>567970.37740852893</c:v>
                </c:pt>
                <c:pt idx="53">
                  <c:v>572510.99443577253</c:v>
                </c:pt>
                <c:pt idx="54">
                  <c:v>576770.82978014369</c:v>
                </c:pt>
                <c:pt idx="55">
                  <c:v>580784.32736324007</c:v>
                </c:pt>
                <c:pt idx="56">
                  <c:v>584579.86426746461</c:v>
                </c:pt>
                <c:pt idx="57">
                  <c:v>588181.10662922612</c:v>
                </c:pt>
                <c:pt idx="58">
                  <c:v>591608.00523454254</c:v>
                </c:pt>
                <c:pt idx="59">
                  <c:v>594877.5402130431</c:v>
                </c:pt>
                <c:pt idx="60">
                  <c:v>598004.28726965829</c:v>
                </c:pt>
                <c:pt idx="61">
                  <c:v>593352.54445965565</c:v>
                </c:pt>
                <c:pt idx="62">
                  <c:v>588822.93354252726</c:v>
                </c:pt>
                <c:pt idx="63">
                  <c:v>584410.07381887781</c:v>
                </c:pt>
                <c:pt idx="64">
                  <c:v>580108.91399156104</c:v>
                </c:pt>
                <c:pt idx="65">
                  <c:v>575914.70654572942</c:v>
                </c:pt>
                <c:pt idx="66">
                  <c:v>571822.98453103798</c:v>
                </c:pt>
                <c:pt idx="67">
                  <c:v>567829.54048370081</c:v>
                </c:pt>
                <c:pt idx="68">
                  <c:v>563930.40725864004</c:v>
                </c:pt>
                <c:pt idx="69">
                  <c:v>560121.84056999302</c:v>
                </c:pt>
                <c:pt idx="70">
                  <c:v>556400.3030625208</c:v>
                </c:pt>
                <c:pt idx="71">
                  <c:v>552762.44975739345</c:v>
                </c:pt>
                <c:pt idx="72">
                  <c:v>549205.11473404709</c:v>
                </c:pt>
                <c:pt idx="73">
                  <c:v>545725.29892566265</c:v>
                </c:pt>
                <c:pt idx="74">
                  <c:v>542320.15891960403</c:v>
                </c:pt>
                <c:pt idx="75">
                  <c:v>538986.99666624295</c:v>
                </c:pt>
                <c:pt idx="76">
                  <c:v>535723.25001015526</c:v>
                </c:pt>
                <c:pt idx="77">
                  <c:v>532526.48396696884</c:v>
                </c:pt>
                <c:pt idx="78">
                  <c:v>529394.3826772786</c:v>
                </c:pt>
                <c:pt idx="79">
                  <c:v>526324.74197624007</c:v>
                </c:pt>
                <c:pt idx="80">
                  <c:v>523315.46252381476</c:v>
                </c:pt>
                <c:pt idx="81">
                  <c:v>520364.54344622145</c:v>
                </c:pt>
                <c:pt idx="82">
                  <c:v>517470.07644412859</c:v>
                </c:pt>
                <c:pt idx="83">
                  <c:v>514630.24032755423</c:v>
                </c:pt>
                <c:pt idx="84">
                  <c:v>511843.29594132351</c:v>
                </c:pt>
                <c:pt idx="85">
                  <c:v>509107.58144845319</c:v>
                </c:pt>
                <c:pt idx="86">
                  <c:v>506421.50794193626</c:v>
                </c:pt>
                <c:pt idx="87">
                  <c:v>503783.55535816989</c:v>
                </c:pt>
                <c:pt idx="88">
                  <c:v>501192.26866778394</c:v>
                </c:pt>
                <c:pt idx="89">
                  <c:v>498646.25432181399</c:v>
                </c:pt>
                <c:pt idx="90">
                  <c:v>496144.17693320883</c:v>
                </c:pt>
                <c:pt idx="91">
                  <c:v>493684.75617540994</c:v>
                </c:pt>
                <c:pt idx="92">
                  <c:v>491266.76388139615</c:v>
                </c:pt>
                <c:pt idx="93">
                  <c:v>488889.02132801345</c:v>
                </c:pt>
                <c:pt idx="94">
                  <c:v>486550.3966917363</c:v>
                </c:pt>
                <c:pt idx="95">
                  <c:v>484249.80266317766</c:v>
                </c:pt>
                <c:pt idx="96">
                  <c:v>481986.19420876261</c:v>
                </c:pt>
                <c:pt idx="97">
                  <c:v>479758.56646890537</c:v>
                </c:pt>
                <c:pt idx="98">
                  <c:v>477565.95278296235</c:v>
                </c:pt>
                <c:pt idx="99">
                  <c:v>475407.42283197807</c:v>
                </c:pt>
                <c:pt idx="100">
                  <c:v>473282.08089100919</c:v>
                </c:pt>
                <c:pt idx="101">
                  <c:v>471189.06418343465</c:v>
                </c:pt>
                <c:pt idx="102">
                  <c:v>469127.54133028648</c:v>
                </c:pt>
                <c:pt idx="103">
                  <c:v>467096.71088815981</c:v>
                </c:pt>
                <c:pt idx="104">
                  <c:v>465095.79996978055</c:v>
                </c:pt>
                <c:pt idx="105">
                  <c:v>463124.06294174225</c:v>
                </c:pt>
                <c:pt idx="106">
                  <c:v>461180.78019434819</c:v>
                </c:pt>
                <c:pt idx="107">
                  <c:v>459265.25697888806</c:v>
                </c:pt>
                <c:pt idx="108">
                  <c:v>457376.82230800122</c:v>
                </c:pt>
                <c:pt idx="109">
                  <c:v>455514.82791511266</c:v>
                </c:pt>
                <c:pt idx="110">
                  <c:v>453678.64726922853</c:v>
                </c:pt>
                <c:pt idx="111">
                  <c:v>451867.67464162363</c:v>
                </c:pt>
                <c:pt idx="112">
                  <c:v>450081.32422121742</c:v>
                </c:pt>
                <c:pt idx="113">
                  <c:v>448319.02927566291</c:v>
                </c:pt>
                <c:pt idx="114">
                  <c:v>446580.24135537102</c:v>
                </c:pt>
                <c:pt idx="115">
                  <c:v>444864.42953788734</c:v>
                </c:pt>
                <c:pt idx="116">
                  <c:v>443171.07971023262</c:v>
                </c:pt>
                <c:pt idx="117">
                  <c:v>441499.69388695376</c:v>
                </c:pt>
                <c:pt idx="118">
                  <c:v>439849.78956181015</c:v>
                </c:pt>
                <c:pt idx="119">
                  <c:v>438220.89909113757</c:v>
                </c:pt>
                <c:pt idx="120">
                  <c:v>436612.56910708128</c:v>
                </c:pt>
                <c:pt idx="121">
                  <c:v>435024.35995899298</c:v>
                </c:pt>
                <c:pt idx="122">
                  <c:v>433455.84518140886</c:v>
                </c:pt>
                <c:pt idx="123">
                  <c:v>431906.61098711967</c:v>
                </c:pt>
                <c:pt idx="124">
                  <c:v>430376.25578393781</c:v>
                </c:pt>
                <c:pt idx="125">
                  <c:v>428864.38971387799</c:v>
                </c:pt>
                <c:pt idx="126">
                  <c:v>427370.63421350589</c:v>
                </c:pt>
                <c:pt idx="127">
                  <c:v>425894.62159433204</c:v>
                </c:pt>
                <c:pt idx="128">
                  <c:v>424435.99464216962</c:v>
                </c:pt>
                <c:pt idx="129">
                  <c:v>422994.40623444237</c:v>
                </c:pt>
                <c:pt idx="130">
                  <c:v>421569.5189745159</c:v>
                </c:pt>
                <c:pt idx="131">
                  <c:v>420161.00484213844</c:v>
                </c:pt>
                <c:pt idx="132">
                  <c:v>418768.54485918034</c:v>
                </c:pt>
                <c:pt idx="133">
                  <c:v>417391.82876986708</c:v>
                </c:pt>
                <c:pt idx="134">
                  <c:v>416030.55473477859</c:v>
                </c:pt>
                <c:pt idx="135">
                  <c:v>414684.42903791077</c:v>
                </c:pt>
                <c:pt idx="136">
                  <c:v>413353.16580615321</c:v>
                </c:pt>
                <c:pt idx="137">
                  <c:v>412036.48674054962</c:v>
                </c:pt>
                <c:pt idx="138">
                  <c:v>410734.12085877592</c:v>
                </c:pt>
                <c:pt idx="139">
                  <c:v>409445.80424827279</c:v>
                </c:pt>
                <c:pt idx="140">
                  <c:v>408171.27982952027</c:v>
                </c:pt>
                <c:pt idx="141">
                  <c:v>406910.29712896247</c:v>
                </c:pt>
                <c:pt idx="142">
                  <c:v>405662.61206112272</c:v>
                </c:pt>
                <c:pt idx="143">
                  <c:v>404427.98671946308</c:v>
                </c:pt>
                <c:pt idx="144">
                  <c:v>403206.18917559221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3-4CCF-814D-0E927F27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1625555555555555E-2"/>
                  <c:y val="0.125629544783310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Subscriber!$AI$187:$BD$187</c:f>
              <c:numCache>
                <c:formatCode>#,##0_);\(#,##0\);\-_)</c:formatCode>
                <c:ptCount val="22"/>
                <c:pt idx="0">
                  <c:v>28672</c:v>
                </c:pt>
                <c:pt idx="1">
                  <c:v>28943</c:v>
                </c:pt>
                <c:pt idx="2">
                  <c:v>28908</c:v>
                </c:pt>
                <c:pt idx="3">
                  <c:v>30058</c:v>
                </c:pt>
                <c:pt idx="4">
                  <c:v>31298</c:v>
                </c:pt>
                <c:pt idx="5">
                  <c:v>31965</c:v>
                </c:pt>
                <c:pt idx="6">
                  <c:v>32300</c:v>
                </c:pt>
                <c:pt idx="7">
                  <c:v>32990</c:v>
                </c:pt>
                <c:pt idx="8">
                  <c:v>33569</c:v>
                </c:pt>
                <c:pt idx="9">
                  <c:v>33204</c:v>
                </c:pt>
                <c:pt idx="10">
                  <c:v>35699</c:v>
                </c:pt>
                <c:pt idx="11">
                  <c:v>36982</c:v>
                </c:pt>
                <c:pt idx="12">
                  <c:v>37705</c:v>
                </c:pt>
                <c:pt idx="13">
                  <c:v>38916</c:v>
                </c:pt>
                <c:pt idx="14">
                  <c:v>39345</c:v>
                </c:pt>
                <c:pt idx="15">
                  <c:v>39556</c:v>
                </c:pt>
                <c:pt idx="16">
                  <c:v>40656</c:v>
                </c:pt>
                <c:pt idx="17">
                  <c:v>40915</c:v>
                </c:pt>
                <c:pt idx="18">
                  <c:v>41525</c:v>
                </c:pt>
                <c:pt idx="19">
                  <c:v>41210</c:v>
                </c:pt>
                <c:pt idx="20">
                  <c:v>42556</c:v>
                </c:pt>
                <c:pt idx="21">
                  <c:v>50675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2-4CD7-BD01-38C1F1C60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Subscriber!$AI$187:$FV$187</c:f>
              <c:numCache>
                <c:formatCode>#,##0_);\(#,##0\);\-_)</c:formatCode>
                <c:ptCount val="144"/>
                <c:pt idx="0">
                  <c:v>28672</c:v>
                </c:pt>
                <c:pt idx="1">
                  <c:v>28943</c:v>
                </c:pt>
                <c:pt idx="2">
                  <c:v>28908</c:v>
                </c:pt>
                <c:pt idx="3">
                  <c:v>30058</c:v>
                </c:pt>
                <c:pt idx="4">
                  <c:v>31298</c:v>
                </c:pt>
                <c:pt idx="5">
                  <c:v>31965</c:v>
                </c:pt>
                <c:pt idx="6">
                  <c:v>32300</c:v>
                </c:pt>
                <c:pt idx="7">
                  <c:v>32990</c:v>
                </c:pt>
                <c:pt idx="8">
                  <c:v>33569</c:v>
                </c:pt>
                <c:pt idx="9">
                  <c:v>33204</c:v>
                </c:pt>
                <c:pt idx="10">
                  <c:v>35699</c:v>
                </c:pt>
                <c:pt idx="11">
                  <c:v>36982</c:v>
                </c:pt>
                <c:pt idx="12">
                  <c:v>37705</c:v>
                </c:pt>
                <c:pt idx="13">
                  <c:v>38916</c:v>
                </c:pt>
                <c:pt idx="14">
                  <c:v>39345</c:v>
                </c:pt>
                <c:pt idx="15">
                  <c:v>39556</c:v>
                </c:pt>
                <c:pt idx="16">
                  <c:v>40656</c:v>
                </c:pt>
                <c:pt idx="17">
                  <c:v>40915</c:v>
                </c:pt>
                <c:pt idx="18">
                  <c:v>41525</c:v>
                </c:pt>
                <c:pt idx="19">
                  <c:v>41210</c:v>
                </c:pt>
                <c:pt idx="20">
                  <c:v>42556</c:v>
                </c:pt>
                <c:pt idx="21">
                  <c:v>50675</c:v>
                </c:pt>
                <c:pt idx="22">
                  <c:v>47637</c:v>
                </c:pt>
                <c:pt idx="23">
                  <c:v>45964</c:v>
                </c:pt>
                <c:pt idx="24">
                  <c:v>44156</c:v>
                </c:pt>
                <c:pt idx="25">
                  <c:v>41727</c:v>
                </c:pt>
                <c:pt idx="26">
                  <c:v>41149</c:v>
                </c:pt>
                <c:pt idx="27">
                  <c:v>42017</c:v>
                </c:pt>
                <c:pt idx="28">
                  <c:v>40130</c:v>
                </c:pt>
                <c:pt idx="29">
                  <c:v>39095</c:v>
                </c:pt>
                <c:pt idx="30">
                  <c:v>39261</c:v>
                </c:pt>
                <c:pt idx="31">
                  <c:v>39033</c:v>
                </c:pt>
                <c:pt idx="32">
                  <c:v>38709</c:v>
                </c:pt>
                <c:pt idx="33">
                  <c:v>38668</c:v>
                </c:pt>
                <c:pt idx="34">
                  <c:v>37687</c:v>
                </c:pt>
                <c:pt idx="35">
                  <c:v>36806</c:v>
                </c:pt>
                <c:pt idx="36">
                  <c:v>37412</c:v>
                </c:pt>
                <c:pt idx="37">
                  <c:v>36696</c:v>
                </c:pt>
                <c:pt idx="38">
                  <c:v>35551</c:v>
                </c:pt>
                <c:pt idx="39">
                  <c:v>34495</c:v>
                </c:pt>
                <c:pt idx="40">
                  <c:v>33347</c:v>
                </c:pt>
                <c:pt idx="41">
                  <c:v>32238</c:v>
                </c:pt>
                <c:pt idx="42">
                  <c:v>31967</c:v>
                </c:pt>
                <c:pt idx="43">
                  <c:v>31591</c:v>
                </c:pt>
                <c:pt idx="44">
                  <c:v>31566</c:v>
                </c:pt>
                <c:pt idx="45">
                  <c:v>31595</c:v>
                </c:pt>
                <c:pt idx="46">
                  <c:v>30830</c:v>
                </c:pt>
                <c:pt idx="47">
                  <c:v>30651.085958078573</c:v>
                </c:pt>
                <c:pt idx="48">
                  <c:v>30479.661734341891</c:v>
                </c:pt>
                <c:pt idx="49">
                  <c:v>30315.162567183725</c:v>
                </c:pt>
                <c:pt idx="50">
                  <c:v>30157.0839446645</c:v>
                </c:pt>
                <c:pt idx="51">
                  <c:v>30004.973415551078</c:v>
                </c:pt>
                <c:pt idx="52">
                  <c:v>29858.423737645422</c:v>
                </c:pt>
                <c:pt idx="53">
                  <c:v>29717.067110639749</c:v>
                </c:pt>
                <c:pt idx="54">
                  <c:v>29580.570294620389</c:v>
                </c:pt>
                <c:pt idx="55">
                  <c:v>29448.630456515177</c:v>
                </c:pt>
                <c:pt idx="56">
                  <c:v>29320.971618507356</c:v>
                </c:pt>
                <c:pt idx="57">
                  <c:v>29197.341607092221</c:v>
                </c:pt>
                <c:pt idx="58">
                  <c:v>29077.509420750073</c:v>
                </c:pt>
                <c:pt idx="59">
                  <c:v>28961.262949430362</c:v>
                </c:pt>
                <c:pt idx="60">
                  <c:v>29040.984682622275</c:v>
                </c:pt>
                <c:pt idx="61">
                  <c:v>29119.624193204578</c:v>
                </c:pt>
                <c:pt idx="62">
                  <c:v>29197.213277202121</c:v>
                </c:pt>
                <c:pt idx="63">
                  <c:v>29273.78230974387</c:v>
                </c:pt>
                <c:pt idx="64">
                  <c:v>29349.360329635372</c:v>
                </c:pt>
                <c:pt idx="65">
                  <c:v>29423.975117681905</c:v>
                </c:pt>
                <c:pt idx="66">
                  <c:v>29497.6532693103</c:v>
                </c:pt>
                <c:pt idx="67">
                  <c:v>29570.420261983149</c:v>
                </c:pt>
                <c:pt idx="68">
                  <c:v>29642.300517849842</c:v>
                </c:pt>
                <c:pt idx="69">
                  <c:v>29713.317462034389</c:v>
                </c:pt>
                <c:pt idx="70">
                  <c:v>29783.493576921308</c:v>
                </c:pt>
                <c:pt idx="71">
                  <c:v>29852.850452767503</c:v>
                </c:pt>
                <c:pt idx="72">
                  <c:v>29921.408834935184</c:v>
                </c:pt>
                <c:pt idx="73">
                  <c:v>29989.188668014263</c:v>
                </c:pt>
                <c:pt idx="74">
                  <c:v>30056.209137079462</c:v>
                </c:pt>
                <c:pt idx="75">
                  <c:v>30122.488706302036</c:v>
                </c:pt>
                <c:pt idx="76">
                  <c:v>30188.045155119107</c:v>
                </c:pt>
                <c:pt idx="77">
                  <c:v>30252.895612144745</c:v>
                </c:pt>
                <c:pt idx="78">
                  <c:v>30317.056586990104</c:v>
                </c:pt>
                <c:pt idx="79">
                  <c:v>30380.544000147092</c:v>
                </c:pt>
                <c:pt idx="80">
                  <c:v>30443.373211075166</c:v>
                </c:pt>
                <c:pt idx="81">
                  <c:v>30505.559044620986</c:v>
                </c:pt>
                <c:pt idx="82">
                  <c:v>30567.115815887897</c:v>
                </c:pt>
                <c:pt idx="83">
                  <c:v>30628.057353664717</c:v>
                </c:pt>
                <c:pt idx="84">
                  <c:v>30688.397022512407</c:v>
                </c:pt>
                <c:pt idx="85">
                  <c:v>30748.147743601228</c:v>
                </c:pt>
                <c:pt idx="86">
                  <c:v>30807.322014381909</c:v>
                </c:pt>
                <c:pt idx="87">
                  <c:v>30865.931927169317</c:v>
                </c:pt>
                <c:pt idx="88">
                  <c:v>30923.989186709645</c:v>
                </c:pt>
                <c:pt idx="89">
                  <c:v>30981.505126798598</c:v>
                </c:pt>
                <c:pt idx="90">
                  <c:v>31038.490726010386</c:v>
                </c:pt>
                <c:pt idx="91">
                  <c:v>31094.956622595535</c:v>
                </c:pt>
                <c:pt idx="92">
                  <c:v>31150.913128598884</c:v>
                </c:pt>
                <c:pt idx="93">
                  <c:v>31206.370243247722</c:v>
                </c:pt>
                <c:pt idx="94">
                  <c:v>31261.337665653689</c:v>
                </c:pt>
                <c:pt idx="95">
                  <c:v>31315.824806872002</c:v>
                </c:pt>
                <c:pt idx="96">
                  <c:v>31369.840801355207</c:v>
                </c:pt>
                <c:pt idx="97">
                  <c:v>31423.394517839391</c:v>
                </c:pt>
                <c:pt idx="98">
                  <c:v>31476.494569695034</c:v>
                </c:pt>
                <c:pt idx="99">
                  <c:v>31529.149324775077</c:v>
                </c:pt>
                <c:pt idx="100">
                  <c:v>31581.366914788447</c:v>
                </c:pt>
                <c:pt idx="101">
                  <c:v>31633.155244227288</c:v>
                </c:pt>
                <c:pt idx="102">
                  <c:v>31684.521998872391</c:v>
                </c:pt>
                <c:pt idx="103">
                  <c:v>31735.474653901329</c:v>
                </c:pt>
                <c:pt idx="104">
                  <c:v>31786.020481621221</c:v>
                </c:pt>
                <c:pt idx="105">
                  <c:v>31836.16655884666</c:v>
                </c:pt>
                <c:pt idx="106">
                  <c:v>31885.919773942824</c:v>
                </c:pt>
                <c:pt idx="107">
                  <c:v>31935.286833551574</c:v>
                </c:pt>
                <c:pt idx="108">
                  <c:v>31984.274269017238</c:v>
                </c:pt>
                <c:pt idx="109">
                  <c:v>32032.888442529274</c:v>
                </c:pt>
                <c:pt idx="110">
                  <c:v>32081.135552995198</c:v>
                </c:pt>
                <c:pt idx="111">
                  <c:v>32129.021641659449</c:v>
                </c:pt>
                <c:pt idx="112">
                  <c:v>32176.552597480044</c:v>
                </c:pt>
                <c:pt idx="113">
                  <c:v>32223.734162276418</c:v>
                </c:pt>
                <c:pt idx="114">
                  <c:v>32270.571935659595</c:v>
                </c:pt>
                <c:pt idx="115">
                  <c:v>32317.071379756209</c:v>
                </c:pt>
                <c:pt idx="116">
                  <c:v>32363.237823735828</c:v>
                </c:pt>
                <c:pt idx="117">
                  <c:v>32409.07646815242</c:v>
                </c:pt>
                <c:pt idx="118">
                  <c:v>32454.592389108187</c:v>
                </c:pt>
                <c:pt idx="119">
                  <c:v>32499.790542249095</c:v>
                </c:pt>
                <c:pt idx="120">
                  <c:v>32544.675766600169</c:v>
                </c:pt>
                <c:pt idx="121">
                  <c:v>32589.252788247413</c:v>
                </c:pt>
                <c:pt idx="122">
                  <c:v>32633.526223875197</c:v>
                </c:pt>
                <c:pt idx="123">
                  <c:v>32677.5005841647</c:v>
                </c:pt>
                <c:pt idx="124">
                  <c:v>32721.180277059935</c:v>
                </c:pt>
                <c:pt idx="125">
                  <c:v>32764.569610908744</c:v>
                </c:pt>
                <c:pt idx="126">
                  <c:v>32807.672797482941</c:v>
                </c:pt>
                <c:pt idx="127">
                  <c:v>32850.493954884165</c:v>
                </c:pt>
                <c:pt idx="128">
                  <c:v>32893.037110340505</c:v>
                </c:pt>
                <c:pt idx="129">
                  <c:v>32935.30620289837</c:v>
                </c:pt>
                <c:pt idx="130">
                  <c:v>32977.305086014785</c:v>
                </c:pt>
                <c:pt idx="131">
                  <c:v>33019.037530054266</c:v>
                </c:pt>
                <c:pt idx="132">
                  <c:v>33060.507224694527</c:v>
                </c:pt>
                <c:pt idx="133">
                  <c:v>33101.717781245105</c:v>
                </c:pt>
                <c:pt idx="134">
                  <c:v>33142.672734882428</c:v>
                </c:pt>
                <c:pt idx="135">
                  <c:v>33183.375546805481</c:v>
                </c:pt>
                <c:pt idx="136">
                  <c:v>33223.829606314503</c:v>
                </c:pt>
                <c:pt idx="137">
                  <c:v>33264.038232817133</c:v>
                </c:pt>
                <c:pt idx="138">
                  <c:v>33304.004677764249</c:v>
                </c:pt>
                <c:pt idx="139">
                  <c:v>33343.732126518473</c:v>
                </c:pt>
                <c:pt idx="140">
                  <c:v>33383.223700158742</c:v>
                </c:pt>
                <c:pt idx="141">
                  <c:v>33422.482457223181</c:v>
                </c:pt>
                <c:pt idx="142">
                  <c:v>33461.511395392219</c:v>
                </c:pt>
                <c:pt idx="143">
                  <c:v>33500.313453115938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B-48D1-B065-75D484650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Subscriber!$AL$290:$FV$290</c:f>
              <c:numCache>
                <c:formatCode>#,##0_);\(#,##0\);\-_)</c:formatCode>
                <c:ptCount val="141"/>
                <c:pt idx="0">
                  <c:v>22936</c:v>
                </c:pt>
                <c:pt idx="1">
                  <c:v>110550</c:v>
                </c:pt>
                <c:pt idx="2">
                  <c:v>183043</c:v>
                </c:pt>
                <c:pt idx="3">
                  <c:v>229333</c:v>
                </c:pt>
                <c:pt idx="4">
                  <c:v>239690</c:v>
                </c:pt>
                <c:pt idx="5">
                  <c:v>186035</c:v>
                </c:pt>
                <c:pt idx="6">
                  <c:v>150082</c:v>
                </c:pt>
                <c:pt idx="7">
                  <c:v>127875</c:v>
                </c:pt>
                <c:pt idx="8">
                  <c:v>109927</c:v>
                </c:pt>
                <c:pt idx="9">
                  <c:v>114162</c:v>
                </c:pt>
                <c:pt idx="10">
                  <c:v>136325</c:v>
                </c:pt>
                <c:pt idx="11">
                  <c:v>163963</c:v>
                </c:pt>
                <c:pt idx="12">
                  <c:v>157907</c:v>
                </c:pt>
                <c:pt idx="13">
                  <c:v>191946</c:v>
                </c:pt>
                <c:pt idx="14">
                  <c:v>175031</c:v>
                </c:pt>
                <c:pt idx="15">
                  <c:v>187594</c:v>
                </c:pt>
                <c:pt idx="16">
                  <c:v>233088</c:v>
                </c:pt>
                <c:pt idx="17">
                  <c:v>204405</c:v>
                </c:pt>
                <c:pt idx="18">
                  <c:v>198905</c:v>
                </c:pt>
                <c:pt idx="19">
                  <c:v>201861</c:v>
                </c:pt>
                <c:pt idx="20">
                  <c:v>222324</c:v>
                </c:pt>
                <c:pt idx="21">
                  <c:v>260884</c:v>
                </c:pt>
                <c:pt idx="22">
                  <c:v>247950</c:v>
                </c:pt>
                <c:pt idx="23">
                  <c:v>277044</c:v>
                </c:pt>
                <c:pt idx="24">
                  <c:v>259899</c:v>
                </c:pt>
                <c:pt idx="25">
                  <c:v>209700</c:v>
                </c:pt>
                <c:pt idx="26">
                  <c:v>215614</c:v>
                </c:pt>
                <c:pt idx="27">
                  <c:v>213109</c:v>
                </c:pt>
                <c:pt idx="28">
                  <c:v>230763</c:v>
                </c:pt>
                <c:pt idx="29">
                  <c:v>174519</c:v>
                </c:pt>
                <c:pt idx="30">
                  <c:v>215803</c:v>
                </c:pt>
                <c:pt idx="31">
                  <c:v>215449</c:v>
                </c:pt>
                <c:pt idx="32">
                  <c:v>209464</c:v>
                </c:pt>
                <c:pt idx="33">
                  <c:v>196056</c:v>
                </c:pt>
                <c:pt idx="34">
                  <c:v>202890</c:v>
                </c:pt>
                <c:pt idx="35">
                  <c:v>191094</c:v>
                </c:pt>
                <c:pt idx="36">
                  <c:v>184315</c:v>
                </c:pt>
                <c:pt idx="37">
                  <c:v>165542</c:v>
                </c:pt>
                <c:pt idx="38">
                  <c:v>161337</c:v>
                </c:pt>
                <c:pt idx="39">
                  <c:v>166609</c:v>
                </c:pt>
                <c:pt idx="40">
                  <c:v>182901</c:v>
                </c:pt>
                <c:pt idx="41">
                  <c:v>138118</c:v>
                </c:pt>
                <c:pt idx="42">
                  <c:v>164358</c:v>
                </c:pt>
                <c:pt idx="43">
                  <c:v>141572</c:v>
                </c:pt>
                <c:pt idx="44">
                  <c:v>140349.58126617377</c:v>
                </c:pt>
                <c:pt idx="45">
                  <c:v>139191.37345654547</c:v>
                </c:pt>
                <c:pt idx="46">
                  <c:v>138091.42362641226</c:v>
                </c:pt>
                <c:pt idx="47">
                  <c:v>137044.55051185645</c:v>
                </c:pt>
                <c:pt idx="48">
                  <c:v>136046.21822774419</c:v>
                </c:pt>
                <c:pt idx="49">
                  <c:v>135092.43461440643</c:v>
                </c:pt>
                <c:pt idx="50">
                  <c:v>134179.66870273993</c:v>
                </c:pt>
                <c:pt idx="51">
                  <c:v>133304.78315849419</c:v>
                </c:pt>
                <c:pt idx="52">
                  <c:v>132464.97857240864</c:v>
                </c:pt>
                <c:pt idx="53">
                  <c:v>131657.747199395</c:v>
                </c:pt>
                <c:pt idx="54">
                  <c:v>130880.83429549428</c:v>
                </c:pt>
                <c:pt idx="55">
                  <c:v>130132.20560976618</c:v>
                </c:pt>
                <c:pt idx="56">
                  <c:v>129410.01989709424</c:v>
                </c:pt>
                <c:pt idx="57">
                  <c:v>130194.10168885536</c:v>
                </c:pt>
                <c:pt idx="58">
                  <c:v>130966.9498376968</c:v>
                </c:pt>
                <c:pt idx="59">
                  <c:v>131728.94522124517</c:v>
                </c:pt>
                <c:pt idx="60">
                  <c:v>132480.44863648468</c:v>
                </c:pt>
                <c:pt idx="61">
                  <c:v>133221.80222189662</c:v>
                </c:pt>
                <c:pt idx="62">
                  <c:v>133953.33075410681</c:v>
                </c:pt>
                <c:pt idx="63">
                  <c:v>134675.34283221475</c:v>
                </c:pt>
                <c:pt idx="64">
                  <c:v>135388.13196139305</c:v>
                </c:pt>
                <c:pt idx="65">
                  <c:v>136091.97754595889</c:v>
                </c:pt>
                <c:pt idx="66">
                  <c:v>136787.14580092687</c:v>
                </c:pt>
                <c:pt idx="67">
                  <c:v>137473.89059001839</c:v>
                </c:pt>
                <c:pt idx="68">
                  <c:v>138152.454197201</c:v>
                </c:pt>
                <c:pt idx="69">
                  <c:v>138823.06803804328</c:v>
                </c:pt>
                <c:pt idx="70">
                  <c:v>139485.95331648539</c:v>
                </c:pt>
                <c:pt idx="71">
                  <c:v>140141.32163202268</c:v>
                </c:pt>
                <c:pt idx="72">
                  <c:v>140789.3755417692</c:v>
                </c:pt>
                <c:pt idx="73">
                  <c:v>141430.30908140328</c:v>
                </c:pt>
                <c:pt idx="74">
                  <c:v>142064.30824858774</c:v>
                </c:pt>
                <c:pt idx="75">
                  <c:v>142691.55145209038</c:v>
                </c:pt>
                <c:pt idx="76">
                  <c:v>143312.20992951485</c:v>
                </c:pt>
                <c:pt idx="77">
                  <c:v>143926.44813625919</c:v>
                </c:pt>
                <c:pt idx="78">
                  <c:v>144534.42410807434</c:v>
                </c:pt>
                <c:pt idx="79">
                  <c:v>145136.28979936105</c:v>
                </c:pt>
                <c:pt idx="80">
                  <c:v>145732.19139914701</c:v>
                </c:pt>
                <c:pt idx="81">
                  <c:v>146322.26962650646</c:v>
                </c:pt>
                <c:pt idx="82">
                  <c:v>146906.66000701944</c:v>
                </c:pt>
                <c:pt idx="83">
                  <c:v>147485.49313172855</c:v>
                </c:pt>
                <c:pt idx="84">
                  <c:v>148058.89489991689</c:v>
                </c:pt>
                <c:pt idx="85">
                  <c:v>148626.98674691768</c:v>
                </c:pt>
                <c:pt idx="86">
                  <c:v>149189.88585806219</c:v>
                </c:pt>
                <c:pt idx="87">
                  <c:v>149747.70536976916</c:v>
                </c:pt>
                <c:pt idx="88">
                  <c:v>150300.55455870874</c:v>
                </c:pt>
                <c:pt idx="89">
                  <c:v>150848.53901988387</c:v>
                </c:pt>
                <c:pt idx="90">
                  <c:v>151391.76083440409</c:v>
                </c:pt>
                <c:pt idx="91">
                  <c:v>151930.31872767289</c:v>
                </c:pt>
                <c:pt idx="92">
                  <c:v>152464.30821863841</c:v>
                </c:pt>
                <c:pt idx="93">
                  <c:v>152993.82176071758</c:v>
                </c:pt>
                <c:pt idx="94">
                  <c:v>153518.948874945</c:v>
                </c:pt>
                <c:pt idx="95">
                  <c:v>154039.7762758655</c:v>
                </c:pt>
                <c:pt idx="96">
                  <c:v>154556.3879906426</c:v>
                </c:pt>
                <c:pt idx="97">
                  <c:v>155068.86547181863</c:v>
                </c:pt>
                <c:pt idx="98">
                  <c:v>155577.28770413774</c:v>
                </c:pt>
                <c:pt idx="99">
                  <c:v>156081.73130579994</c:v>
                </c:pt>
                <c:pt idx="100">
                  <c:v>156582.27062450018</c:v>
                </c:pt>
                <c:pt idx="101">
                  <c:v>157078.97782857076</c:v>
                </c:pt>
                <c:pt idx="102">
                  <c:v>157571.92299352866</c:v>
                </c:pt>
                <c:pt idx="103">
                  <c:v>158061.17418430478</c:v>
                </c:pt>
                <c:pt idx="104">
                  <c:v>158546.79753341258</c:v>
                </c:pt>
                <c:pt idx="105">
                  <c:v>159028.85731529997</c:v>
                </c:pt>
                <c:pt idx="106">
                  <c:v>159507.416017104</c:v>
                </c:pt>
                <c:pt idx="107">
                  <c:v>159982.53440601996</c:v>
                </c:pt>
                <c:pt idx="108">
                  <c:v>160454.27159347956</c:v>
                </c:pt>
                <c:pt idx="109">
                  <c:v>160922.68509631645</c:v>
                </c:pt>
                <c:pt idx="110">
                  <c:v>161387.83089509243</c:v>
                </c:pt>
                <c:pt idx="111">
                  <c:v>161849.76348974169</c:v>
                </c:pt>
                <c:pt idx="112">
                  <c:v>162308.53595267879</c:v>
                </c:pt>
                <c:pt idx="113">
                  <c:v>162764.19997951307</c:v>
                </c:pt>
                <c:pt idx="114">
                  <c:v>163216.80593749511</c:v>
                </c:pt>
                <c:pt idx="115">
                  <c:v>163666.40291182077</c:v>
                </c:pt>
                <c:pt idx="116">
                  <c:v>164113.03874990385</c:v>
                </c:pt>
                <c:pt idx="117">
                  <c:v>164556.76010372478</c:v>
                </c:pt>
                <c:pt idx="118">
                  <c:v>164997.61247035803</c:v>
                </c:pt>
                <c:pt idx="119">
                  <c:v>165435.64023076955</c:v>
                </c:pt>
                <c:pt idx="120">
                  <c:v>165870.88668697368</c:v>
                </c:pt>
                <c:pt idx="121">
                  <c:v>166303.39409763538</c:v>
                </c:pt>
                <c:pt idx="122">
                  <c:v>166733.20371219076</c:v>
                </c:pt>
                <c:pt idx="123">
                  <c:v>167160.35580356725</c:v>
                </c:pt>
                <c:pt idx="124">
                  <c:v>167584.88969956411</c:v>
                </c:pt>
                <c:pt idx="125">
                  <c:v>168006.84381296689</c:v>
                </c:pt>
                <c:pt idx="126">
                  <c:v>168426.25567045138</c:v>
                </c:pt>
                <c:pt idx="127">
                  <c:v>168843.16194034042</c:v>
                </c:pt>
                <c:pt idx="128">
                  <c:v>169257.59845926383</c:v>
                </c:pt>
                <c:pt idx="129">
                  <c:v>169669.6002577772</c:v>
                </c:pt>
                <c:pt idx="130">
                  <c:v>170079.20158498525</c:v>
                </c:pt>
                <c:pt idx="131">
                  <c:v>170486.43593221993</c:v>
                </c:pt>
                <c:pt idx="132">
                  <c:v>170891.33605581382</c:v>
                </c:pt>
                <c:pt idx="133">
                  <c:v>171293.9339990103</c:v>
                </c:pt>
                <c:pt idx="134">
                  <c:v>171694.26111305383</c:v>
                </c:pt>
                <c:pt idx="135">
                  <c:v>172092.34807749206</c:v>
                </c:pt>
                <c:pt idx="136">
                  <c:v>172488.22491972803</c:v>
                </c:pt>
                <c:pt idx="137">
                  <c:v>172881.92103385756</c:v>
                </c:pt>
                <c:pt idx="138">
                  <c:v>173273.46519881597</c:v>
                </c:pt>
                <c:pt idx="139">
                  <c:v>173662.88559587597</c:v>
                </c:pt>
                <c:pt idx="140">
                  <c:v>174050.20982551368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5-4A02-9605-5A6F7AAE4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0888888888889"/>
          <c:y val="5.7067016775742149E-2"/>
          <c:w val="0.87002444444444449"/>
          <c:h val="0.8289027078850931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2166666666666665E-2"/>
                  <c:y val="0.249019607843137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Subscriber!$AU$290:$BI$290</c:f>
              <c:numCache>
                <c:formatCode>#,##0_);\(#,##0\);\-_)</c:formatCode>
                <c:ptCount val="15"/>
                <c:pt idx="0">
                  <c:v>114162</c:v>
                </c:pt>
                <c:pt idx="1">
                  <c:v>136325</c:v>
                </c:pt>
                <c:pt idx="2">
                  <c:v>163963</c:v>
                </c:pt>
                <c:pt idx="3">
                  <c:v>157907</c:v>
                </c:pt>
                <c:pt idx="4">
                  <c:v>191946</c:v>
                </c:pt>
                <c:pt idx="5">
                  <c:v>175031</c:v>
                </c:pt>
                <c:pt idx="6">
                  <c:v>187594</c:v>
                </c:pt>
                <c:pt idx="7">
                  <c:v>233088</c:v>
                </c:pt>
                <c:pt idx="8">
                  <c:v>204405</c:v>
                </c:pt>
                <c:pt idx="9">
                  <c:v>198905</c:v>
                </c:pt>
                <c:pt idx="10">
                  <c:v>201861</c:v>
                </c:pt>
                <c:pt idx="11">
                  <c:v>222324</c:v>
                </c:pt>
                <c:pt idx="12">
                  <c:v>260884</c:v>
                </c:pt>
                <c:pt idx="13">
                  <c:v>247950</c:v>
                </c:pt>
                <c:pt idx="14">
                  <c:v>277044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D-42FA-BB33-D173EA933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7529259259259257E-2"/>
                  <c:y val="-0.147130310457516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Subscriber!$AN$1201:$CC$1201</c:f>
            </c:numRef>
          </c:val>
          <c:smooth val="0"/>
          <c:extLst>
            <c:ext xmlns:c16="http://schemas.microsoft.com/office/drawing/2014/chart" uri="{C3380CC4-5D6E-409C-BE32-E72D297353CC}">
              <c16:uniqueId val="{00000001-3879-4D30-9281-43C330883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7529259259259257E-2"/>
                  <c:y val="-0.147130310457516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Subscriber!$AN$1201:$BL$1201</c:f>
            </c:numRef>
          </c:val>
          <c:smooth val="0"/>
          <c:extLst>
            <c:ext xmlns:c16="http://schemas.microsoft.com/office/drawing/2014/chart" uri="{C3380CC4-5D6E-409C-BE32-E72D297353CC}">
              <c16:uniqueId val="{00000001-9488-4B3E-B9D8-B7BAA654C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4.7529259259259257E-2"/>
                  <c:y val="-0.147130310457516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Subscriber!$BL$1201:$BW$1201</c:f>
            </c:numRef>
          </c:val>
          <c:smooth val="0"/>
          <c:extLst>
            <c:ext xmlns:c16="http://schemas.microsoft.com/office/drawing/2014/chart" uri="{C3380CC4-5D6E-409C-BE32-E72D297353CC}">
              <c16:uniqueId val="{00000001-00EA-4651-95E9-54559FAC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Subscriber!$AN$1201:$FV$1201</c:f>
            </c:numRef>
          </c:val>
          <c:smooth val="0"/>
          <c:extLst>
            <c:ext xmlns:c16="http://schemas.microsoft.com/office/drawing/2014/chart" uri="{C3380CC4-5D6E-409C-BE32-E72D297353CC}">
              <c16:uniqueId val="{00000001-7049-4002-B21C-88B3CCB1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5.7920447579973616E-3"/>
                  <c:y val="-0.121052550127720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Subscriber!$AU$127:$CC$127</c:f>
              <c:numCache>
                <c:formatCode>0.0%_);\(0.0%\)</c:formatCode>
                <c:ptCount val="35"/>
                <c:pt idx="0">
                  <c:v>0.8384025684707116</c:v>
                </c:pt>
                <c:pt idx="1">
                  <c:v>0.82280406862889655</c:v>
                </c:pt>
                <c:pt idx="2">
                  <c:v>0.80834650166154154</c:v>
                </c:pt>
                <c:pt idx="3">
                  <c:v>0.79178359702647105</c:v>
                </c:pt>
                <c:pt idx="4">
                  <c:v>0.78303623610190731</c:v>
                </c:pt>
                <c:pt idx="5">
                  <c:v>0.77246314577417963</c:v>
                </c:pt>
                <c:pt idx="6">
                  <c:v>0.76197147766160367</c:v>
                </c:pt>
                <c:pt idx="7">
                  <c:v>0.75017481788838514</c:v>
                </c:pt>
                <c:pt idx="8">
                  <c:v>0.73730238090644018</c:v>
                </c:pt>
                <c:pt idx="9">
                  <c:v>0.72938863513793584</c:v>
                </c:pt>
                <c:pt idx="10">
                  <c:v>0.72241281983341588</c:v>
                </c:pt>
                <c:pt idx="11">
                  <c:v>0.70616522326316278</c:v>
                </c:pt>
                <c:pt idx="12">
                  <c:v>0.69064753588091965</c:v>
                </c:pt>
                <c:pt idx="13">
                  <c:v>0.68133954379961703</c:v>
                </c:pt>
                <c:pt idx="14">
                  <c:v>0.67341587096595457</c:v>
                </c:pt>
                <c:pt idx="15">
                  <c:v>0.66812630206518397</c:v>
                </c:pt>
                <c:pt idx="16">
                  <c:v>0.66014450574350492</c:v>
                </c:pt>
                <c:pt idx="17">
                  <c:v>0.652528754239597</c:v>
                </c:pt>
                <c:pt idx="18">
                  <c:v>0.64267313642373269</c:v>
                </c:pt>
                <c:pt idx="19">
                  <c:v>0.6351189767286759</c:v>
                </c:pt>
                <c:pt idx="20">
                  <c:v>0.62987460383078409</c:v>
                </c:pt>
                <c:pt idx="21">
                  <c:v>0.62206357782482002</c:v>
                </c:pt>
                <c:pt idx="22">
                  <c:v>0.61753513076190381</c:v>
                </c:pt>
                <c:pt idx="23">
                  <c:v>0.60980431691599479</c:v>
                </c:pt>
                <c:pt idx="24">
                  <c:v>0.60084061465036176</c:v>
                </c:pt>
                <c:pt idx="25">
                  <c:v>0.58880889655088686</c:v>
                </c:pt>
                <c:pt idx="26">
                  <c:v>0.58251405059178163</c:v>
                </c:pt>
                <c:pt idx="27">
                  <c:v>0.57596651010011535</c:v>
                </c:pt>
                <c:pt idx="28">
                  <c:v>0.5704219941373464</c:v>
                </c:pt>
                <c:pt idx="29">
                  <c:v>0.55898994661075474</c:v>
                </c:pt>
                <c:pt idx="30">
                  <c:v>0.54390279435599354</c:v>
                </c:pt>
                <c:pt idx="31">
                  <c:v>0.53219167408454171</c:v>
                </c:pt>
                <c:pt idx="32">
                  <c:v>0.52209403649720121</c:v>
                </c:pt>
                <c:pt idx="33">
                  <c:v>0.51317460737752341</c:v>
                </c:pt>
                <c:pt idx="34">
                  <c:v>0.50223474238715604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C-47C7-AF88-10AE0A775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5.7920447579973616E-3"/>
                  <c:y val="-0.121052550127720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val>
            <c:numRef>
              <c:f>Subscriber!$AU$127:$CC$127</c:f>
              <c:numCache>
                <c:formatCode>0.0%_);\(0.0%\)</c:formatCode>
                <c:ptCount val="35"/>
                <c:pt idx="0">
                  <c:v>0.8384025684707116</c:v>
                </c:pt>
                <c:pt idx="1">
                  <c:v>0.82280406862889655</c:v>
                </c:pt>
                <c:pt idx="2">
                  <c:v>0.80834650166154154</c:v>
                </c:pt>
                <c:pt idx="3">
                  <c:v>0.79178359702647105</c:v>
                </c:pt>
                <c:pt idx="4">
                  <c:v>0.78303623610190731</c:v>
                </c:pt>
                <c:pt idx="5">
                  <c:v>0.77246314577417963</c:v>
                </c:pt>
                <c:pt idx="6">
                  <c:v>0.76197147766160367</c:v>
                </c:pt>
                <c:pt idx="7">
                  <c:v>0.75017481788838514</c:v>
                </c:pt>
                <c:pt idx="8">
                  <c:v>0.73730238090644018</c:v>
                </c:pt>
                <c:pt idx="9">
                  <c:v>0.72938863513793584</c:v>
                </c:pt>
                <c:pt idx="10">
                  <c:v>0.72241281983341588</c:v>
                </c:pt>
                <c:pt idx="11">
                  <c:v>0.70616522326316278</c:v>
                </c:pt>
                <c:pt idx="12">
                  <c:v>0.69064753588091965</c:v>
                </c:pt>
                <c:pt idx="13">
                  <c:v>0.68133954379961703</c:v>
                </c:pt>
                <c:pt idx="14">
                  <c:v>0.67341587096595457</c:v>
                </c:pt>
                <c:pt idx="15">
                  <c:v>0.66812630206518397</c:v>
                </c:pt>
                <c:pt idx="16">
                  <c:v>0.66014450574350492</c:v>
                </c:pt>
                <c:pt idx="17">
                  <c:v>0.652528754239597</c:v>
                </c:pt>
                <c:pt idx="18">
                  <c:v>0.64267313642373269</c:v>
                </c:pt>
                <c:pt idx="19">
                  <c:v>0.6351189767286759</c:v>
                </c:pt>
                <c:pt idx="20">
                  <c:v>0.62987460383078409</c:v>
                </c:pt>
                <c:pt idx="21">
                  <c:v>0.62206357782482002</c:v>
                </c:pt>
                <c:pt idx="22">
                  <c:v>0.61753513076190381</c:v>
                </c:pt>
                <c:pt idx="23">
                  <c:v>0.60980431691599479</c:v>
                </c:pt>
                <c:pt idx="24">
                  <c:v>0.60084061465036176</c:v>
                </c:pt>
                <c:pt idx="25">
                  <c:v>0.58880889655088686</c:v>
                </c:pt>
                <c:pt idx="26">
                  <c:v>0.58251405059178163</c:v>
                </c:pt>
                <c:pt idx="27">
                  <c:v>0.57596651010011535</c:v>
                </c:pt>
                <c:pt idx="28">
                  <c:v>0.5704219941373464</c:v>
                </c:pt>
                <c:pt idx="29">
                  <c:v>0.55898994661075474</c:v>
                </c:pt>
                <c:pt idx="30">
                  <c:v>0.54390279435599354</c:v>
                </c:pt>
                <c:pt idx="31">
                  <c:v>0.53219167408454171</c:v>
                </c:pt>
                <c:pt idx="32">
                  <c:v>0.52209403649720121</c:v>
                </c:pt>
                <c:pt idx="33">
                  <c:v>0.51317460737752341</c:v>
                </c:pt>
                <c:pt idx="34">
                  <c:v>0.50223474238715604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B6-4D7C-BB54-CDEBECD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Subscriber!$B$127</c:f>
              <c:strCache>
                <c:ptCount val="1"/>
                <c:pt idx="0">
                  <c:v>1 device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Subscriber!$AU$127:$FV$127</c:f>
              <c:numCache>
                <c:formatCode>0.0%_);\(0.0%\)</c:formatCode>
                <c:ptCount val="132"/>
                <c:pt idx="0">
                  <c:v>0.8384025684707116</c:v>
                </c:pt>
                <c:pt idx="1">
                  <c:v>0.82280406862889655</c:v>
                </c:pt>
                <c:pt idx="2">
                  <c:v>0.80834650166154154</c:v>
                </c:pt>
                <c:pt idx="3">
                  <c:v>0.79178359702647105</c:v>
                </c:pt>
                <c:pt idx="4">
                  <c:v>0.78303623610190731</c:v>
                </c:pt>
                <c:pt idx="5">
                  <c:v>0.77246314577417963</c:v>
                </c:pt>
                <c:pt idx="6">
                  <c:v>0.76197147766160367</c:v>
                </c:pt>
                <c:pt idx="7">
                  <c:v>0.75017481788838514</c:v>
                </c:pt>
                <c:pt idx="8">
                  <c:v>0.73730238090644018</c:v>
                </c:pt>
                <c:pt idx="9">
                  <c:v>0.72938863513793584</c:v>
                </c:pt>
                <c:pt idx="10">
                  <c:v>0.72241281983341588</c:v>
                </c:pt>
                <c:pt idx="11">
                  <c:v>0.70616522326316278</c:v>
                </c:pt>
                <c:pt idx="12">
                  <c:v>0.69064753588091965</c:v>
                </c:pt>
                <c:pt idx="13">
                  <c:v>0.68133954379961703</c:v>
                </c:pt>
                <c:pt idx="14">
                  <c:v>0.67341587096595457</c:v>
                </c:pt>
                <c:pt idx="15">
                  <c:v>0.66812630206518397</c:v>
                </c:pt>
                <c:pt idx="16">
                  <c:v>0.66014450574350492</c:v>
                </c:pt>
                <c:pt idx="17">
                  <c:v>0.652528754239597</c:v>
                </c:pt>
                <c:pt idx="18">
                  <c:v>0.64267313642373269</c:v>
                </c:pt>
                <c:pt idx="19">
                  <c:v>0.6351189767286759</c:v>
                </c:pt>
                <c:pt idx="20">
                  <c:v>0.62987460383078409</c:v>
                </c:pt>
                <c:pt idx="21">
                  <c:v>0.62206357782482002</c:v>
                </c:pt>
                <c:pt idx="22">
                  <c:v>0.61753513076190381</c:v>
                </c:pt>
                <c:pt idx="23">
                  <c:v>0.60980431691599479</c:v>
                </c:pt>
                <c:pt idx="24">
                  <c:v>0.60084061465036176</c:v>
                </c:pt>
                <c:pt idx="25">
                  <c:v>0.58880889655088686</c:v>
                </c:pt>
                <c:pt idx="26">
                  <c:v>0.58251405059178163</c:v>
                </c:pt>
                <c:pt idx="27">
                  <c:v>0.57596651010011535</c:v>
                </c:pt>
                <c:pt idx="28">
                  <c:v>0.5704219941373464</c:v>
                </c:pt>
                <c:pt idx="29">
                  <c:v>0.55898994661075474</c:v>
                </c:pt>
                <c:pt idx="30">
                  <c:v>0.54390279435599354</c:v>
                </c:pt>
                <c:pt idx="31">
                  <c:v>0.53219167408454171</c:v>
                </c:pt>
                <c:pt idx="32">
                  <c:v>0.52209403649720121</c:v>
                </c:pt>
                <c:pt idx="33">
                  <c:v>0.51317460737752341</c:v>
                </c:pt>
                <c:pt idx="34">
                  <c:v>0.50223474238715604</c:v>
                </c:pt>
                <c:pt idx="35">
                  <c:v>0.4952377062282815</c:v>
                </c:pt>
                <c:pt idx="36">
                  <c:v>0.4883381514080653</c:v>
                </c:pt>
                <c:pt idx="37">
                  <c:v>0.48153471983557133</c:v>
                </c:pt>
                <c:pt idx="38">
                  <c:v>0.47482607234052066</c:v>
                </c:pt>
                <c:pt idx="39">
                  <c:v>0.46821088840969283</c:v>
                </c:pt>
                <c:pt idx="40">
                  <c:v>0.46168786592699895</c:v>
                </c:pt>
                <c:pt idx="41">
                  <c:v>0.45525572091717698</c:v>
                </c:pt>
                <c:pt idx="42">
                  <c:v>0.44891318729305657</c:v>
                </c:pt>
                <c:pt idx="43">
                  <c:v>0.44265901660634649</c:v>
                </c:pt>
                <c:pt idx="44">
                  <c:v>0.43649197780189269</c:v>
                </c:pt>
                <c:pt idx="45">
                  <c:v>0.43041085697536069</c:v>
                </c:pt>
                <c:pt idx="46">
                  <c:v>0.42441445713429349</c:v>
                </c:pt>
                <c:pt idx="47">
                  <c:v>0.41850159796249897</c:v>
                </c:pt>
                <c:pt idx="48">
                  <c:v>0.41267111558771918</c:v>
                </c:pt>
                <c:pt idx="49">
                  <c:v>0.40692186235253686</c:v>
                </c:pt>
                <c:pt idx="50">
                  <c:v>0.40125270658847301</c:v>
                </c:pt>
                <c:pt idx="51">
                  <c:v>0.39566253239323279</c:v>
                </c:pt>
                <c:pt idx="52">
                  <c:v>0.39015023941105359</c:v>
                </c:pt>
                <c:pt idx="53">
                  <c:v>0.38471474261611405</c:v>
                </c:pt>
                <c:pt idx="54">
                  <c:v>0.37935497209896019</c:v>
                </c:pt>
                <c:pt idx="55">
                  <c:v>0.37406987285590726</c:v>
                </c:pt>
                <c:pt idx="56">
                  <c:v>0.36885840458137531</c:v>
                </c:pt>
                <c:pt idx="57">
                  <c:v>0.3637195414631183</c:v>
                </c:pt>
                <c:pt idx="58">
                  <c:v>0.35865227198030569</c:v>
                </c:pt>
                <c:pt idx="59">
                  <c:v>0.3536555987044171</c:v>
                </c:pt>
                <c:pt idx="60">
                  <c:v>0.34872853810291121</c:v>
                </c:pt>
                <c:pt idx="61">
                  <c:v>0.34387012034562958</c:v>
                </c:pt>
                <c:pt idx="62">
                  <c:v>0.3390793891138979</c:v>
                </c:pt>
                <c:pt idx="63">
                  <c:v>0.33435540141228615</c:v>
                </c:pt>
                <c:pt idx="64">
                  <c:v>0.32969722738299267</c:v>
                </c:pt>
                <c:pt idx="65">
                  <c:v>0.32510395012281235</c:v>
                </c:pt>
                <c:pt idx="66">
                  <c:v>0.32057466550265618</c:v>
                </c:pt>
                <c:pt idx="67">
                  <c:v>0.31610848198958474</c:v>
                </c:pt>
                <c:pt idx="68">
                  <c:v>0.31170452047132119</c:v>
                </c:pt>
                <c:pt idx="69">
                  <c:v>0.30736191408320879</c:v>
                </c:pt>
                <c:pt idx="70">
                  <c:v>0.30307980803757945</c:v>
                </c:pt>
                <c:pt idx="71">
                  <c:v>0.29885735945549996</c:v>
                </c:pt>
                <c:pt idx="72">
                  <c:v>0.29469373720086134</c:v>
                </c:pt>
                <c:pt idx="73">
                  <c:v>0.29058812171678006</c:v>
                </c:pt>
                <c:pt idx="74">
                  <c:v>0.28653970486427888</c:v>
                </c:pt>
                <c:pt idx="75">
                  <c:v>0.28254768976321476</c:v>
                </c:pt>
                <c:pt idx="76">
                  <c:v>0.27861129063542267</c:v>
                </c:pt>
                <c:pt idx="77">
                  <c:v>0.27472973265004547</c:v>
                </c:pt>
                <c:pt idx="78">
                  <c:v>0.27090225177101768</c:v>
                </c:pt>
                <c:pt idx="79">
                  <c:v>0.26712809460667486</c:v>
                </c:pt>
                <c:pt idx="80">
                  <c:v>0.263406518261458</c:v>
                </c:pt>
                <c:pt idx="81">
                  <c:v>0.25973679018968332</c:v>
                </c:pt>
                <c:pt idx="82">
                  <c:v>0.2561181880513505</c:v>
                </c:pt>
                <c:pt idx="83">
                  <c:v>0.25254999956995844</c:v>
                </c:pt>
                <c:pt idx="84">
                  <c:v>0.24903152239230328</c:v>
                </c:pt>
                <c:pt idx="85">
                  <c:v>0.2455620639502282</c:v>
                </c:pt>
                <c:pt idx="86">
                  <c:v>0.24214094132430067</c:v>
                </c:pt>
                <c:pt idx="87">
                  <c:v>0.23876748110938786</c:v>
                </c:pt>
                <c:pt idx="88">
                  <c:v>0.2354410192821057</c:v>
                </c:pt>
                <c:pt idx="89">
                  <c:v>0.23216090107011381</c:v>
                </c:pt>
                <c:pt idx="90">
                  <c:v>0.22892648082323197</c:v>
                </c:pt>
                <c:pt idx="91">
                  <c:v>0.22573712188635212</c:v>
                </c:pt>
                <c:pt idx="92">
                  <c:v>0.22259219647412029</c:v>
                </c:pt>
                <c:pt idx="93">
                  <c:v>0.21949108554736546</c:v>
                </c:pt>
                <c:pt idx="94">
                  <c:v>0.21643317869124903</c:v>
                </c:pt>
                <c:pt idx="95">
                  <c:v>0.21341787399511272</c:v>
                </c:pt>
                <c:pt idx="96">
                  <c:v>0.21044457793399951</c:v>
                </c:pt>
                <c:pt idx="97">
                  <c:v>0.20751270525182616</c:v>
                </c:pt>
                <c:pt idx="98">
                  <c:v>0.20462167884618254</c:v>
                </c:pt>
                <c:pt idx="99">
                  <c:v>0.20177092965473639</c:v>
                </c:pt>
                <c:pt idx="100">
                  <c:v>0.1989598965432206</c:v>
                </c:pt>
                <c:pt idx="101">
                  <c:v>0.19618802619498071</c:v>
                </c:pt>
                <c:pt idx="102">
                  <c:v>0.19345477300206185</c:v>
                </c:pt>
                <c:pt idx="103">
                  <c:v>0.19075959895781217</c:v>
                </c:pt>
                <c:pt idx="104">
                  <c:v>0.1881019735509834</c:v>
                </c:pt>
                <c:pt idx="105">
                  <c:v>0.1854813736613061</c:v>
                </c:pt>
                <c:pt idx="106">
                  <c:v>0.18289728345652007</c:v>
                </c:pt>
                <c:pt idx="107">
                  <c:v>0.18034919429083932</c:v>
                </c:pt>
                <c:pt idx="108">
                  <c:v>0.17783660460483125</c:v>
                </c:pt>
                <c:pt idx="109">
                  <c:v>0.17535901982669128</c:v>
                </c:pt>
                <c:pt idx="110">
                  <c:v>0.17291595227489234</c:v>
                </c:pt>
                <c:pt idx="111">
                  <c:v>0.17050692106219109</c:v>
                </c:pt>
                <c:pt idx="112">
                  <c:v>0.16813145200097102</c:v>
                </c:pt>
                <c:pt idx="113">
                  <c:v>0.16578907750990485</c:v>
                </c:pt>
                <c:pt idx="114">
                  <c:v>0.16347933652191676</c:v>
                </c:pt>
                <c:pt idx="115">
                  <c:v>0.16120177439342726</c:v>
                </c:pt>
                <c:pt idx="116">
                  <c:v>0.15895594281486222</c:v>
                </c:pt>
                <c:pt idx="117">
                  <c:v>0.15674139972240883</c:v>
                </c:pt>
                <c:pt idx="118">
                  <c:v>0.15455770921100079</c:v>
                </c:pt>
                <c:pt idx="119">
                  <c:v>0.15240444144851586</c:v>
                </c:pt>
                <c:pt idx="120">
                  <c:v>0.15028117259116891</c:v>
                </c:pt>
                <c:pt idx="121">
                  <c:v>0.14818748470008333</c:v>
                </c:pt>
                <c:pt idx="122">
                  <c:v>0.14612296565902533</c:v>
                </c:pt>
                <c:pt idx="123">
                  <c:v>0.14408720909328376</c:v>
                </c:pt>
                <c:pt idx="124">
                  <c:v>0.14207981428968047</c:v>
                </c:pt>
                <c:pt idx="125">
                  <c:v>0.14010038611769485</c:v>
                </c:pt>
                <c:pt idx="126">
                  <c:v>0.13814853495168744</c:v>
                </c:pt>
                <c:pt idx="127">
                  <c:v>0.13622387659420698</c:v>
                </c:pt>
                <c:pt idx="128">
                  <c:v>0.13432603220036585</c:v>
                </c:pt>
                <c:pt idx="129">
                  <c:v>0.13245462820326923</c:v>
                </c:pt>
                <c:pt idx="130">
                  <c:v>0.13060929624048337</c:v>
                </c:pt>
                <c:pt idx="131">
                  <c:v>0.12878967308152767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6-47BB-8DC7-D4482C6C431C}"/>
            </c:ext>
          </c:extLst>
        </c:ser>
        <c:ser>
          <c:idx val="1"/>
          <c:order val="1"/>
          <c:tx>
            <c:strRef>
              <c:f>Subscriber!$B$128</c:f>
              <c:strCache>
                <c:ptCount val="1"/>
                <c:pt idx="0">
                  <c:v>2 devices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Subscriber!$AU$128:$FV$128</c:f>
              <c:numCache>
                <c:formatCode>0.0%_);\(0.0%\)</c:formatCode>
                <c:ptCount val="132"/>
                <c:pt idx="0">
                  <c:v>0.12339470580526798</c:v>
                </c:pt>
                <c:pt idx="1">
                  <c:v>0.13435911886420901</c:v>
                </c:pt>
                <c:pt idx="2">
                  <c:v>0.14179815085955338</c:v>
                </c:pt>
                <c:pt idx="3">
                  <c:v>0.15126307914494277</c:v>
                </c:pt>
                <c:pt idx="4">
                  <c:v>0.16031040209779848</c:v>
                </c:pt>
                <c:pt idx="5">
                  <c:v>0.16786470903807288</c:v>
                </c:pt>
                <c:pt idx="6">
                  <c:v>0.17472772195216615</c:v>
                </c:pt>
                <c:pt idx="7">
                  <c:v>0.18222738829021159</c:v>
                </c:pt>
                <c:pt idx="8">
                  <c:v>0.18909121038396187</c:v>
                </c:pt>
                <c:pt idx="9">
                  <c:v>0.19522614877808325</c:v>
                </c:pt>
                <c:pt idx="10">
                  <c:v>0.20074421390965749</c:v>
                </c:pt>
                <c:pt idx="11">
                  <c:v>0.20614009208936207</c:v>
                </c:pt>
                <c:pt idx="12">
                  <c:v>0.21315159514727811</c:v>
                </c:pt>
                <c:pt idx="13">
                  <c:v>0.21985571074493068</c:v>
                </c:pt>
                <c:pt idx="14">
                  <c:v>0.2238532266502998</c:v>
                </c:pt>
                <c:pt idx="15">
                  <c:v>0.22968027765953683</c:v>
                </c:pt>
                <c:pt idx="16">
                  <c:v>0.23272319569858593</c:v>
                </c:pt>
                <c:pt idx="17">
                  <c:v>0.23762866855926748</c:v>
                </c:pt>
                <c:pt idx="18">
                  <c:v>0.24538280153202394</c:v>
                </c:pt>
                <c:pt idx="19">
                  <c:v>0.25058237858180693</c:v>
                </c:pt>
                <c:pt idx="20">
                  <c:v>0.25221863708841796</c:v>
                </c:pt>
                <c:pt idx="21">
                  <c:v>0.25824483396958398</c:v>
                </c:pt>
                <c:pt idx="22">
                  <c:v>0.26109166208532958</c:v>
                </c:pt>
                <c:pt idx="23">
                  <c:v>0.26507075716671075</c:v>
                </c:pt>
                <c:pt idx="24">
                  <c:v>0.26936003790622137</c:v>
                </c:pt>
                <c:pt idx="25">
                  <c:v>0.27697798929208806</c:v>
                </c:pt>
                <c:pt idx="26">
                  <c:v>0.28180001994588871</c:v>
                </c:pt>
                <c:pt idx="27">
                  <c:v>0.28737605607919164</c:v>
                </c:pt>
                <c:pt idx="28">
                  <c:v>0.29155510643806215</c:v>
                </c:pt>
                <c:pt idx="29">
                  <c:v>0.30006410017823987</c:v>
                </c:pt>
                <c:pt idx="30">
                  <c:v>0.31082016227429021</c:v>
                </c:pt>
                <c:pt idx="31">
                  <c:v>0.31868496780873384</c:v>
                </c:pt>
                <c:pt idx="32">
                  <c:v>0.32391816292910131</c:v>
                </c:pt>
                <c:pt idx="33">
                  <c:v>0.32801919924512496</c:v>
                </c:pt>
                <c:pt idx="34">
                  <c:v>0.32942052690216911</c:v>
                </c:pt>
                <c:pt idx="35">
                  <c:v>0.33369380577272351</c:v>
                </c:pt>
                <c:pt idx="36">
                  <c:v>0.33790755015820401</c:v>
                </c:pt>
                <c:pt idx="37">
                  <c:v>0.34206258948140761</c:v>
                </c:pt>
                <c:pt idx="38">
                  <c:v>0.3461597416097752</c:v>
                </c:pt>
                <c:pt idx="39">
                  <c:v>0.35019981301637837</c:v>
                </c:pt>
                <c:pt idx="40">
                  <c:v>0.35418359893866386</c:v>
                </c:pt>
                <c:pt idx="41">
                  <c:v>0.35811188353498574</c:v>
                </c:pt>
                <c:pt idx="42">
                  <c:v>0.36198544003895755</c:v>
                </c:pt>
                <c:pt idx="43">
                  <c:v>0.36580503091165323</c:v>
                </c:pt>
                <c:pt idx="44">
                  <c:v>0.36957140799168825</c:v>
                </c:pt>
                <c:pt idx="45">
                  <c:v>0.37328531264320963</c:v>
                </c:pt>
                <c:pt idx="46">
                  <c:v>0.37694747590182426</c:v>
                </c:pt>
                <c:pt idx="47">
                  <c:v>0.38055861861849383</c:v>
                </c:pt>
                <c:pt idx="48">
                  <c:v>0.38413792373307154</c:v>
                </c:pt>
                <c:pt idx="49">
                  <c:v>0.38766736266915403</c:v>
                </c:pt>
                <c:pt idx="50">
                  <c:v>0.39114763015258291</c:v>
                </c:pt>
                <c:pt idx="51">
                  <c:v>0.39457941123041512</c:v>
                </c:pt>
                <c:pt idx="52">
                  <c:v>0.39796338140576615</c:v>
                </c:pt>
                <c:pt idx="53">
                  <c:v>0.40130020677077421</c:v>
                </c:pt>
                <c:pt idx="54">
                  <c:v>0.40459054413771223</c:v>
                </c:pt>
                <c:pt idx="55">
                  <c:v>0.40783504116827302</c:v>
                </c:pt>
                <c:pt idx="56">
                  <c:v>0.41103433650105348</c:v>
                </c:pt>
                <c:pt idx="57">
                  <c:v>0.4141890598772624</c:v>
                </c:pt>
                <c:pt idx="58">
                  <c:v>0.41729983226467737</c:v>
                </c:pt>
                <c:pt idx="59">
                  <c:v>0.42036726597987445</c:v>
                </c:pt>
                <c:pt idx="60">
                  <c:v>0.42340757471994378</c:v>
                </c:pt>
                <c:pt idx="61">
                  <c:v>0.42640552647354241</c:v>
                </c:pt>
                <c:pt idx="62">
                  <c:v>0.4293617113499178</c:v>
                </c:pt>
                <c:pt idx="63">
                  <c:v>0.4322767112370311</c:v>
                </c:pt>
                <c:pt idx="64">
                  <c:v>0.43515109991609391</c:v>
                </c:pt>
                <c:pt idx="65">
                  <c:v>0.43798544317451044</c:v>
                </c:pt>
                <c:pt idx="66">
                  <c:v>0.44078029891724546</c:v>
                </c:pt>
                <c:pt idx="67">
                  <c:v>0.443536217276641</c:v>
                </c:pt>
                <c:pt idx="68">
                  <c:v>0.44625374072070284</c:v>
                </c:pt>
                <c:pt idx="69">
                  <c:v>0.44893340415987865</c:v>
                </c:pt>
                <c:pt idx="70">
                  <c:v>0.4515757350523486</c:v>
                </c:pt>
                <c:pt idx="71">
                  <c:v>0.45418125350784838</c:v>
                </c:pt>
                <c:pt idx="72">
                  <c:v>0.4567636635762074</c:v>
                </c:pt>
                <c:pt idx="73">
                  <c:v>0.45931009601279321</c:v>
                </c:pt>
                <c:pt idx="74">
                  <c:v>0.46182105205093188</c:v>
                </c:pt>
                <c:pt idx="75">
                  <c:v>0.46429702594086492</c:v>
                </c:pt>
                <c:pt idx="76">
                  <c:v>0.46673850504703623</c:v>
                </c:pt>
                <c:pt idx="77">
                  <c:v>0.46914596994402352</c:v>
                </c:pt>
                <c:pt idx="78">
                  <c:v>0.47151989451113363</c:v>
                </c:pt>
                <c:pt idx="79">
                  <c:v>0.47386074602567962</c:v>
                </c:pt>
                <c:pt idx="80">
                  <c:v>0.47616898525495838</c:v>
                </c:pt>
                <c:pt idx="81">
                  <c:v>0.47844506654694707</c:v>
                </c:pt>
                <c:pt idx="82">
                  <c:v>0.48068943791973562</c:v>
                </c:pt>
                <c:pt idx="83">
                  <c:v>0.48290254114971376</c:v>
                </c:pt>
                <c:pt idx="84">
                  <c:v>0.48509595909634567</c:v>
                </c:pt>
                <c:pt idx="85">
                  <c:v>0.48725881877333033</c:v>
                </c:pt>
                <c:pt idx="86">
                  <c:v>0.48939154591250106</c:v>
                </c:pt>
                <c:pt idx="87">
                  <c:v>0.49149456031447875</c:v>
                </c:pt>
                <c:pt idx="88">
                  <c:v>0.49356827593130398</c:v>
                </c:pt>
                <c:pt idx="89">
                  <c:v>0.49561310094791872</c:v>
                </c:pt>
                <c:pt idx="90">
                  <c:v>0.49762943786251207</c:v>
                </c:pt>
                <c:pt idx="91">
                  <c:v>0.49961768356574704</c:v>
                </c:pt>
                <c:pt idx="92">
                  <c:v>0.50157822941888375</c:v>
                </c:pt>
                <c:pt idx="93">
                  <c:v>0.50351146133081381</c:v>
                </c:pt>
                <c:pt idx="94">
                  <c:v>0.5054177598340216</c:v>
                </c:pt>
                <c:pt idx="95">
                  <c:v>0.50729750015948727</c:v>
                </c:pt>
                <c:pt idx="96">
                  <c:v>0.50916047230579442</c:v>
                </c:pt>
                <c:pt idx="97">
                  <c:v>0.51099748988868621</c:v>
                </c:pt>
                <c:pt idx="98">
                  <c:v>0.51280891450206167</c:v>
                </c:pt>
                <c:pt idx="99">
                  <c:v>0.51459510270216424</c:v>
                </c:pt>
                <c:pt idx="100">
                  <c:v>0.51635640607776567</c:v>
                </c:pt>
                <c:pt idx="101">
                  <c:v>0.51809317131937171</c:v>
                </c:pt>
                <c:pt idx="102">
                  <c:v>0.51980574028746385</c:v>
                </c:pt>
                <c:pt idx="103">
                  <c:v>0.52149445007979023</c:v>
                </c:pt>
                <c:pt idx="104">
                  <c:v>0.52315963309771907</c:v>
                </c:pt>
                <c:pt idx="105">
                  <c:v>0.52480161711166773</c:v>
                </c:pt>
                <c:pt idx="106">
                  <c:v>0.52642072532562045</c:v>
                </c:pt>
                <c:pt idx="107">
                  <c:v>0.52801727644074659</c:v>
                </c:pt>
                <c:pt idx="108">
                  <c:v>0.52959954510365015</c:v>
                </c:pt>
                <c:pt idx="109">
                  <c:v>0.53115976990914393</c:v>
                </c:pt>
                <c:pt idx="110">
                  <c:v>0.53269825796793613</c:v>
                </c:pt>
                <c:pt idx="111">
                  <c:v>0.53421531211212858</c:v>
                </c:pt>
                <c:pt idx="112">
                  <c:v>0.53571123095482553</c:v>
                </c:pt>
                <c:pt idx="113">
                  <c:v>0.53718630894891173</c:v>
                </c:pt>
                <c:pt idx="114">
                  <c:v>0.53864083644501226</c:v>
                </c:pt>
                <c:pt idx="115">
                  <c:v>0.54007509974864387</c:v>
                </c:pt>
                <c:pt idx="116">
                  <c:v>0.54148938117657108</c:v>
                </c:pt>
                <c:pt idx="117">
                  <c:v>0.54288395911237619</c:v>
                </c:pt>
                <c:pt idx="118">
                  <c:v>0.54425910806125621</c:v>
                </c:pt>
                <c:pt idx="119">
                  <c:v>0.54561509870405522</c:v>
                </c:pt>
                <c:pt idx="120">
                  <c:v>0.54695892488998687</c:v>
                </c:pt>
                <c:pt idx="121">
                  <c:v>0.54828402915244201</c:v>
                </c:pt>
                <c:pt idx="122">
                  <c:v>0.54959067232159531</c:v>
                </c:pt>
                <c:pt idx="123">
                  <c:v>0.55087911159378622</c:v>
                </c:pt>
                <c:pt idx="124">
                  <c:v>0.55214960058214535</c:v>
                </c:pt>
                <c:pt idx="125">
                  <c:v>0.55340238936651476</c:v>
                </c:pt>
                <c:pt idx="126">
                  <c:v>0.55463772454267302</c:v>
                </c:pt>
                <c:pt idx="127">
                  <c:v>0.5558558492708745</c:v>
                </c:pt>
                <c:pt idx="128">
                  <c:v>0.55705700332371266</c:v>
                </c:pt>
                <c:pt idx="129">
                  <c:v>0.55824142313331604</c:v>
                </c:pt>
                <c:pt idx="130">
                  <c:v>0.55940934183788693</c:v>
                </c:pt>
                <c:pt idx="131">
                  <c:v>0.56056098932759191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6-47BB-8DC7-D4482C6C431C}"/>
            </c:ext>
          </c:extLst>
        </c:ser>
        <c:ser>
          <c:idx val="2"/>
          <c:order val="2"/>
          <c:tx>
            <c:strRef>
              <c:f>Subscriber!$B$129</c:f>
              <c:strCache>
                <c:ptCount val="1"/>
                <c:pt idx="0">
                  <c:v>4 devices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Subscriber!$AU$129:$FV$129</c:f>
              <c:numCache>
                <c:formatCode>0.0%_);\(0.0%\)</c:formatCode>
                <c:ptCount val="132"/>
                <c:pt idx="0">
                  <c:v>3.8202725724020441E-2</c:v>
                </c:pt>
                <c:pt idx="1">
                  <c:v>4.2836812506894452E-2</c:v>
                </c:pt>
                <c:pt idx="2">
                  <c:v>4.9855347478905077E-2</c:v>
                </c:pt>
                <c:pt idx="3">
                  <c:v>5.6953323828586165E-2</c:v>
                </c:pt>
                <c:pt idx="4">
                  <c:v>5.6653361800294233E-2</c:v>
                </c:pt>
                <c:pt idx="5">
                  <c:v>5.9672145187747494E-2</c:v>
                </c:pt>
                <c:pt idx="6">
                  <c:v>6.3300800386230135E-2</c:v>
                </c:pt>
                <c:pt idx="7">
                  <c:v>6.7597793821403268E-2</c:v>
                </c:pt>
                <c:pt idx="8">
                  <c:v>7.3606408709597962E-2</c:v>
                </c:pt>
                <c:pt idx="9">
                  <c:v>7.5385216083980938E-2</c:v>
                </c:pt>
                <c:pt idx="10">
                  <c:v>7.6842966256926604E-2</c:v>
                </c:pt>
                <c:pt idx="11">
                  <c:v>8.7694684647475193E-2</c:v>
                </c:pt>
                <c:pt idx="12">
                  <c:v>9.6200868971802272E-2</c:v>
                </c:pt>
                <c:pt idx="13">
                  <c:v>9.8804745455452259E-2</c:v>
                </c:pt>
                <c:pt idx="14">
                  <c:v>0.10273090238374565</c:v>
                </c:pt>
                <c:pt idx="15">
                  <c:v>0.10219342027527924</c:v>
                </c:pt>
                <c:pt idx="16">
                  <c:v>0.10713229855790919</c:v>
                </c:pt>
                <c:pt idx="17">
                  <c:v>0.10984257720113556</c:v>
                </c:pt>
                <c:pt idx="18">
                  <c:v>0.11194406204424333</c:v>
                </c:pt>
                <c:pt idx="19">
                  <c:v>0.11429864468951718</c:v>
                </c:pt>
                <c:pt idx="20">
                  <c:v>0.11790675908079794</c:v>
                </c:pt>
                <c:pt idx="21">
                  <c:v>0.11969158820559606</c:v>
                </c:pt>
                <c:pt idx="22">
                  <c:v>0.12137320715276657</c:v>
                </c:pt>
                <c:pt idx="23">
                  <c:v>0.12512492591729446</c:v>
                </c:pt>
                <c:pt idx="24">
                  <c:v>0.12979934744341687</c:v>
                </c:pt>
                <c:pt idx="25">
                  <c:v>0.13421311415702508</c:v>
                </c:pt>
                <c:pt idx="26">
                  <c:v>0.1356859294623296</c:v>
                </c:pt>
                <c:pt idx="27">
                  <c:v>0.13665743382069295</c:v>
                </c:pt>
                <c:pt idx="28">
                  <c:v>0.13802289942459142</c:v>
                </c:pt>
                <c:pt idx="29">
                  <c:v>0.14094595321100539</c:v>
                </c:pt>
                <c:pt idx="30">
                  <c:v>0.1452770433697162</c:v>
                </c:pt>
                <c:pt idx="31">
                  <c:v>0.14912335810672439</c:v>
                </c:pt>
                <c:pt idx="32">
                  <c:v>0.15398780057369746</c:v>
                </c:pt>
                <c:pt idx="33">
                  <c:v>0.15880619337735166</c:v>
                </c:pt>
                <c:pt idx="34">
                  <c:v>0.16834473071067485</c:v>
                </c:pt>
                <c:pt idx="35">
                  <c:v>0.17106848799899499</c:v>
                </c:pt>
                <c:pt idx="36">
                  <c:v>0.17375429843373069</c:v>
                </c:pt>
                <c:pt idx="37">
                  <c:v>0.17640269068302106</c:v>
                </c:pt>
                <c:pt idx="38">
                  <c:v>0.17901418604970409</c:v>
                </c:pt>
                <c:pt idx="39">
                  <c:v>0.1815892985739288</c:v>
                </c:pt>
                <c:pt idx="40">
                  <c:v>0.18412853513433713</c:v>
                </c:pt>
                <c:pt idx="41">
                  <c:v>0.18663239554783728</c:v>
                </c:pt>
                <c:pt idx="42">
                  <c:v>0.18910137266798588</c:v>
                </c:pt>
                <c:pt idx="43">
                  <c:v>0.19153595248200028</c:v>
                </c:pt>
                <c:pt idx="44">
                  <c:v>0.19393661420641906</c:v>
                </c:pt>
                <c:pt idx="45">
                  <c:v>0.19630383038142973</c:v>
                </c:pt>
                <c:pt idx="46">
                  <c:v>0.19863806696388231</c:v>
                </c:pt>
                <c:pt idx="47">
                  <c:v>0.2009397834190072</c:v>
                </c:pt>
                <c:pt idx="48">
                  <c:v>0.20319096067920928</c:v>
                </c:pt>
                <c:pt idx="49">
                  <c:v>0.20541077497830917</c:v>
                </c:pt>
                <c:pt idx="50">
                  <c:v>0.20759966325894408</c:v>
                </c:pt>
                <c:pt idx="51">
                  <c:v>0.20975805637635214</c:v>
                </c:pt>
                <c:pt idx="52">
                  <c:v>0.21188637918318021</c:v>
                </c:pt>
                <c:pt idx="53">
                  <c:v>0.21398505061311179</c:v>
                </c:pt>
                <c:pt idx="54">
                  <c:v>0.21605448376332759</c:v>
                </c:pt>
                <c:pt idx="55">
                  <c:v>0.21809508597581972</c:v>
                </c:pt>
                <c:pt idx="56">
                  <c:v>0.22010725891757121</c:v>
                </c:pt>
                <c:pt idx="57">
                  <c:v>0.22209139865961935</c:v>
                </c:pt>
                <c:pt idx="58">
                  <c:v>0.22404789575501693</c:v>
                </c:pt>
                <c:pt idx="59">
                  <c:v>0.22597713531570851</c:v>
                </c:pt>
                <c:pt idx="60">
                  <c:v>0.22786388717714501</c:v>
                </c:pt>
                <c:pt idx="61">
                  <c:v>0.22972435318082796</c:v>
                </c:pt>
                <c:pt idx="62">
                  <c:v>0.23155889953618436</c:v>
                </c:pt>
                <c:pt idx="63">
                  <c:v>0.23336788735068281</c:v>
                </c:pt>
                <c:pt idx="64">
                  <c:v>0.23515167270091342</c:v>
                </c:pt>
                <c:pt idx="65">
                  <c:v>0.23691060670267716</c:v>
                </c:pt>
                <c:pt idx="66">
                  <c:v>0.23864503558009842</c:v>
                </c:pt>
                <c:pt idx="67">
                  <c:v>0.2403553007337742</c:v>
                </c:pt>
                <c:pt idx="68">
                  <c:v>0.24204173880797597</c:v>
                </c:pt>
                <c:pt idx="69">
                  <c:v>0.24370468175691262</c:v>
                </c:pt>
                <c:pt idx="70">
                  <c:v>0.24534445691007201</c:v>
                </c:pt>
                <c:pt idx="71">
                  <c:v>0.2469613870366516</c:v>
                </c:pt>
                <c:pt idx="72">
                  <c:v>0.24854259922293132</c:v>
                </c:pt>
                <c:pt idx="73">
                  <c:v>0.25010178227042679</c:v>
                </c:pt>
                <c:pt idx="74">
                  <c:v>0.25163924308478924</c:v>
                </c:pt>
                <c:pt idx="75">
                  <c:v>0.25315528429592038</c:v>
                </c:pt>
                <c:pt idx="76">
                  <c:v>0.25465020431754115</c:v>
                </c:pt>
                <c:pt idx="77">
                  <c:v>0.25612429740593101</c:v>
                </c:pt>
                <c:pt idx="78">
                  <c:v>0.25757785371784869</c:v>
                </c:pt>
                <c:pt idx="79">
                  <c:v>0.25901115936764552</c:v>
                </c:pt>
                <c:pt idx="80">
                  <c:v>0.26042449648358357</c:v>
                </c:pt>
                <c:pt idx="81">
                  <c:v>0.26181814326336961</c:v>
                </c:pt>
                <c:pt idx="82">
                  <c:v>0.26319237402891393</c:v>
                </c:pt>
                <c:pt idx="83">
                  <c:v>0.26454745928032786</c:v>
                </c:pt>
                <c:pt idx="84">
                  <c:v>0.26587251851135107</c:v>
                </c:pt>
                <c:pt idx="85">
                  <c:v>0.2671791172764415</c:v>
                </c:pt>
                <c:pt idx="86">
                  <c:v>0.26846751276319825</c:v>
                </c:pt>
                <c:pt idx="87">
                  <c:v>0.26973795857613336</c:v>
                </c:pt>
                <c:pt idx="88">
                  <c:v>0.27099070478659026</c:v>
                </c:pt>
                <c:pt idx="89">
                  <c:v>0.27222599798196745</c:v>
                </c:pt>
                <c:pt idx="90">
                  <c:v>0.27344408131425602</c:v>
                </c:pt>
                <c:pt idx="91">
                  <c:v>0.27464519454790082</c:v>
                </c:pt>
                <c:pt idx="92">
                  <c:v>0.27582957410699593</c:v>
                </c:pt>
                <c:pt idx="93">
                  <c:v>0.27699745312182067</c:v>
                </c:pt>
                <c:pt idx="94">
                  <c:v>0.2781490614747294</c:v>
                </c:pt>
                <c:pt idx="95">
                  <c:v>0.27928462584540004</c:v>
                </c:pt>
                <c:pt idx="96">
                  <c:v>0.28039494976020607</c:v>
                </c:pt>
                <c:pt idx="97">
                  <c:v>0.2814898048594876</c:v>
                </c:pt>
                <c:pt idx="98">
                  <c:v>0.28256940665175578</c:v>
                </c:pt>
                <c:pt idx="99">
                  <c:v>0.28363396764309934</c:v>
                </c:pt>
                <c:pt idx="100">
                  <c:v>0.28468369737901367</c:v>
                </c:pt>
                <c:pt idx="101">
                  <c:v>0.28571880248564763</c:v>
                </c:pt>
                <c:pt idx="102">
                  <c:v>0.28673948671047433</c:v>
                </c:pt>
                <c:pt idx="103">
                  <c:v>0.28774595096239763</c:v>
                </c:pt>
                <c:pt idx="104">
                  <c:v>0.28873839335129747</c:v>
                </c:pt>
                <c:pt idx="105">
                  <c:v>0.28971700922702615</c:v>
                </c:pt>
                <c:pt idx="106">
                  <c:v>0.29068199121785954</c:v>
                </c:pt>
                <c:pt idx="107">
                  <c:v>0.29163352926841413</c:v>
                </c:pt>
                <c:pt idx="108">
                  <c:v>0.29256385029151866</c:v>
                </c:pt>
                <c:pt idx="109">
                  <c:v>0.29348121026416485</c:v>
                </c:pt>
                <c:pt idx="110">
                  <c:v>0.29438578975717156</c:v>
                </c:pt>
                <c:pt idx="111">
                  <c:v>0.2952777668256803</c:v>
                </c:pt>
                <c:pt idx="112">
                  <c:v>0.29615731704420345</c:v>
                </c:pt>
                <c:pt idx="113">
                  <c:v>0.29702461354118337</c:v>
                </c:pt>
                <c:pt idx="114">
                  <c:v>0.29787982703307092</c:v>
                </c:pt>
                <c:pt idx="115">
                  <c:v>0.29872312585792882</c:v>
                </c:pt>
                <c:pt idx="116">
                  <c:v>0.29955467600856667</c:v>
                </c:pt>
                <c:pt idx="117">
                  <c:v>0.30037464116521495</c:v>
                </c:pt>
                <c:pt idx="118">
                  <c:v>0.30118318272774303</c:v>
                </c:pt>
                <c:pt idx="119">
                  <c:v>0.30198045984742894</c:v>
                </c:pt>
                <c:pt idx="120">
                  <c:v>0.30275990251884422</c:v>
                </c:pt>
                <c:pt idx="121">
                  <c:v>0.30352848614747463</c:v>
                </c:pt>
                <c:pt idx="122">
                  <c:v>0.30428636201937942</c:v>
                </c:pt>
                <c:pt idx="123">
                  <c:v>0.30503367931293002</c:v>
                </c:pt>
                <c:pt idx="124">
                  <c:v>0.30577058512817423</c:v>
                </c:pt>
                <c:pt idx="125">
                  <c:v>0.30649722451579042</c:v>
                </c:pt>
                <c:pt idx="126">
                  <c:v>0.30721374050563954</c:v>
                </c:pt>
                <c:pt idx="127">
                  <c:v>0.30792027413491851</c:v>
                </c:pt>
                <c:pt idx="128">
                  <c:v>0.30861696447592146</c:v>
                </c:pt>
                <c:pt idx="129">
                  <c:v>0.30930394866341471</c:v>
                </c:pt>
                <c:pt idx="130">
                  <c:v>0.30998136192162973</c:v>
                </c:pt>
                <c:pt idx="131">
                  <c:v>0.31064933759088043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6-47BB-8DC7-D4482C6C4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409088"/>
        <c:axId val="1863407424"/>
      </c:lineChart>
      <c:catAx>
        <c:axId val="1863409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3407424"/>
        <c:crosses val="autoZero"/>
        <c:auto val="1"/>
        <c:lblAlgn val="ctr"/>
        <c:lblOffset val="100"/>
        <c:noMultiLvlLbl val="0"/>
      </c:catAx>
      <c:valAx>
        <c:axId val="18634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_);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34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9.1574048709394257E-2"/>
                  <c:y val="-0.201435783900503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cat>
            <c:numRef>
              <c:f>Opex!$AI$156:$CC$156</c:f>
              <c:numCache>
                <c:formatCode>#,##0_);\(#,##0\);\-_)</c:formatCode>
                <c:ptCount val="47"/>
                <c:pt idx="0">
                  <c:v>689724</c:v>
                </c:pt>
                <c:pt idx="1">
                  <c:v>695316</c:v>
                </c:pt>
                <c:pt idx="2">
                  <c:v>698328</c:v>
                </c:pt>
                <c:pt idx="3">
                  <c:v>700182</c:v>
                </c:pt>
                <c:pt idx="4">
                  <c:v>702601</c:v>
                </c:pt>
                <c:pt idx="5">
                  <c:v>704708</c:v>
                </c:pt>
                <c:pt idx="6">
                  <c:v>758710</c:v>
                </c:pt>
                <c:pt idx="7">
                  <c:v>837380</c:v>
                </c:pt>
                <c:pt idx="8">
                  <c:v>978732</c:v>
                </c:pt>
                <c:pt idx="9">
                  <c:v>1151425</c:v>
                </c:pt>
                <c:pt idx="10">
                  <c:v>1274984</c:v>
                </c:pt>
                <c:pt idx="11">
                  <c:v>1362547</c:v>
                </c:pt>
                <c:pt idx="12">
                  <c:v>1466878</c:v>
                </c:pt>
                <c:pt idx="13">
                  <c:v>1484578</c:v>
                </c:pt>
                <c:pt idx="14">
                  <c:v>1492250</c:v>
                </c:pt>
                <c:pt idx="15">
                  <c:v>1497580</c:v>
                </c:pt>
                <c:pt idx="16">
                  <c:v>1519919</c:v>
                </c:pt>
                <c:pt idx="17">
                  <c:v>1553718</c:v>
                </c:pt>
                <c:pt idx="18">
                  <c:v>1603160</c:v>
                </c:pt>
                <c:pt idx="19">
                  <c:v>1655638</c:v>
                </c:pt>
                <c:pt idx="20">
                  <c:v>1708143</c:v>
                </c:pt>
                <c:pt idx="21">
                  <c:v>1772851</c:v>
                </c:pt>
                <c:pt idx="22">
                  <c:v>1806375</c:v>
                </c:pt>
                <c:pt idx="23">
                  <c:v>1879482</c:v>
                </c:pt>
                <c:pt idx="24">
                  <c:v>1921067</c:v>
                </c:pt>
                <c:pt idx="25">
                  <c:v>1955236</c:v>
                </c:pt>
                <c:pt idx="26">
                  <c:v>2037516</c:v>
                </c:pt>
                <c:pt idx="27">
                  <c:v>2074591</c:v>
                </c:pt>
                <c:pt idx="28">
                  <c:v>2164944</c:v>
                </c:pt>
                <c:pt idx="29">
                  <c:v>2235693</c:v>
                </c:pt>
                <c:pt idx="30">
                  <c:v>2249164</c:v>
                </c:pt>
                <c:pt idx="31">
                  <c:v>2252040</c:v>
                </c:pt>
                <c:pt idx="32">
                  <c:v>2269166</c:v>
                </c:pt>
                <c:pt idx="33">
                  <c:v>2281728</c:v>
                </c:pt>
                <c:pt idx="34">
                  <c:v>2288556</c:v>
                </c:pt>
                <c:pt idx="35">
                  <c:v>2291793</c:v>
                </c:pt>
                <c:pt idx="36">
                  <c:v>2293975</c:v>
                </c:pt>
                <c:pt idx="37">
                  <c:v>2295957</c:v>
                </c:pt>
                <c:pt idx="38">
                  <c:v>2307516</c:v>
                </c:pt>
                <c:pt idx="39">
                  <c:v>2347387</c:v>
                </c:pt>
                <c:pt idx="40">
                  <c:v>2348874</c:v>
                </c:pt>
                <c:pt idx="41">
                  <c:v>2353011</c:v>
                </c:pt>
                <c:pt idx="42">
                  <c:v>2378101</c:v>
                </c:pt>
                <c:pt idx="43">
                  <c:v>2429536</c:v>
                </c:pt>
                <c:pt idx="44">
                  <c:v>2468122</c:v>
                </c:pt>
                <c:pt idx="45">
                  <c:v>2527748</c:v>
                </c:pt>
                <c:pt idx="46">
                  <c:v>2571097</c:v>
                </c:pt>
              </c:numCache>
            </c:numRef>
          </c:cat>
          <c:val>
            <c:numRef>
              <c:f>Opex!$AI$157:$CC$157</c:f>
              <c:numCache>
                <c:formatCode>#,##0_);\(#,##0\);\-_)</c:formatCode>
                <c:ptCount val="47"/>
                <c:pt idx="0">
                  <c:v>379.79340400000001</c:v>
                </c:pt>
                <c:pt idx="1">
                  <c:v>372.013959</c:v>
                </c:pt>
                <c:pt idx="2">
                  <c:v>360.07944900000001</c:v>
                </c:pt>
                <c:pt idx="3">
                  <c:v>336.611222</c:v>
                </c:pt>
                <c:pt idx="4">
                  <c:v>356.419466</c:v>
                </c:pt>
                <c:pt idx="5">
                  <c:v>436.35096500000003</c:v>
                </c:pt>
                <c:pt idx="6">
                  <c:v>471.17241999999999</c:v>
                </c:pt>
                <c:pt idx="7">
                  <c:v>540.97062100000005</c:v>
                </c:pt>
                <c:pt idx="8">
                  <c:v>704.32649400000003</c:v>
                </c:pt>
                <c:pt idx="9">
                  <c:v>590.88838499999997</c:v>
                </c:pt>
                <c:pt idx="10">
                  <c:v>1562.9452980000001</c:v>
                </c:pt>
                <c:pt idx="11">
                  <c:v>1500.7889479999999</c:v>
                </c:pt>
                <c:pt idx="12">
                  <c:v>183.25518145115871</c:v>
                </c:pt>
                <c:pt idx="13">
                  <c:v>592.52423369642327</c:v>
                </c:pt>
                <c:pt idx="14">
                  <c:v>783.06207788051233</c:v>
                </c:pt>
                <c:pt idx="15">
                  <c:v>546.09752278063763</c:v>
                </c:pt>
                <c:pt idx="16">
                  <c:v>644.18889795585108</c:v>
                </c:pt>
                <c:pt idx="17">
                  <c:v>725.23853038644427</c:v>
                </c:pt>
                <c:pt idx="18">
                  <c:v>862.08818946711392</c:v>
                </c:pt>
                <c:pt idx="19">
                  <c:v>791.42694500000005</c:v>
                </c:pt>
                <c:pt idx="20">
                  <c:v>992.08630100000005</c:v>
                </c:pt>
                <c:pt idx="21">
                  <c:v>814.30984999999998</c:v>
                </c:pt>
                <c:pt idx="22">
                  <c:v>960.31404100000009</c:v>
                </c:pt>
                <c:pt idx="23">
                  <c:v>1140.6355659999999</c:v>
                </c:pt>
                <c:pt idx="24">
                  <c:v>2001.3625959999999</c:v>
                </c:pt>
                <c:pt idx="25">
                  <c:v>2542.714986</c:v>
                </c:pt>
                <c:pt idx="26">
                  <c:v>2067.6130939999998</c:v>
                </c:pt>
                <c:pt idx="27">
                  <c:v>1746.6755620000001</c:v>
                </c:pt>
                <c:pt idx="28">
                  <c:v>1054.1900209999999</c:v>
                </c:pt>
                <c:pt idx="29">
                  <c:v>1111.174902</c:v>
                </c:pt>
                <c:pt idx="30">
                  <c:v>1179.663294</c:v>
                </c:pt>
                <c:pt idx="31">
                  <c:v>1379.6001550000001</c:v>
                </c:pt>
                <c:pt idx="32">
                  <c:v>1733.9148970000001</c:v>
                </c:pt>
                <c:pt idx="33">
                  <c:v>1615.010327</c:v>
                </c:pt>
                <c:pt idx="34">
                  <c:v>2064.2115760000002</c:v>
                </c:pt>
                <c:pt idx="35">
                  <c:v>2497.2168729999999</c:v>
                </c:pt>
                <c:pt idx="36">
                  <c:v>1584.9591189999999</c:v>
                </c:pt>
                <c:pt idx="37">
                  <c:v>1438.117166</c:v>
                </c:pt>
                <c:pt idx="38">
                  <c:v>2372.3980329999999</c:v>
                </c:pt>
                <c:pt idx="39">
                  <c:v>1695.887385</c:v>
                </c:pt>
                <c:pt idx="40">
                  <c:v>1511.9660590000001</c:v>
                </c:pt>
                <c:pt idx="41">
                  <c:v>1581.474281</c:v>
                </c:pt>
                <c:pt idx="42">
                  <c:v>2515.7583540000001</c:v>
                </c:pt>
                <c:pt idx="43">
                  <c:v>2839.4671750000002</c:v>
                </c:pt>
                <c:pt idx="44">
                  <c:v>3225.1810270000001</c:v>
                </c:pt>
                <c:pt idx="45">
                  <c:v>3350.2563060000002</c:v>
                </c:pt>
                <c:pt idx="46">
                  <c:v>2816.0713799999999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5-48B7-AE78-30A006E64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852968"/>
        <c:axId val="709858872"/>
      </c:lineChart>
      <c:catAx>
        <c:axId val="709852968"/>
        <c:scaling>
          <c:orientation val="minMax"/>
        </c:scaling>
        <c:delete val="0"/>
        <c:axPos val="b"/>
        <c:numFmt formatCode="#,##0_);\(#,##0\);\-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8872"/>
        <c:crosses val="autoZero"/>
        <c:auto val="1"/>
        <c:lblAlgn val="ctr"/>
        <c:lblOffset val="100"/>
        <c:noMultiLvlLbl val="0"/>
      </c:catAx>
      <c:valAx>
        <c:axId val="70985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;\-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85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18" Type="http://schemas.openxmlformats.org/officeDocument/2006/relationships/chart" Target="../charts/chart25.xml"/><Relationship Id="rId3" Type="http://schemas.openxmlformats.org/officeDocument/2006/relationships/chart" Target="../charts/chart10.xml"/><Relationship Id="rId21" Type="http://schemas.openxmlformats.org/officeDocument/2006/relationships/chart" Target="../charts/chart28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17" Type="http://schemas.openxmlformats.org/officeDocument/2006/relationships/chart" Target="../charts/chart24.xml"/><Relationship Id="rId2" Type="http://schemas.openxmlformats.org/officeDocument/2006/relationships/chart" Target="../charts/chart9.xml"/><Relationship Id="rId16" Type="http://schemas.openxmlformats.org/officeDocument/2006/relationships/chart" Target="../charts/chart23.xml"/><Relationship Id="rId20" Type="http://schemas.openxmlformats.org/officeDocument/2006/relationships/chart" Target="../charts/chart27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5" Type="http://schemas.openxmlformats.org/officeDocument/2006/relationships/chart" Target="../charts/chart22.xml"/><Relationship Id="rId10" Type="http://schemas.openxmlformats.org/officeDocument/2006/relationships/chart" Target="../charts/chart17.xml"/><Relationship Id="rId19" Type="http://schemas.openxmlformats.org/officeDocument/2006/relationships/chart" Target="../charts/chart26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Relationship Id="rId14" Type="http://schemas.openxmlformats.org/officeDocument/2006/relationships/chart" Target="../charts/chart21.xml"/><Relationship Id="rId22" Type="http://schemas.openxmlformats.org/officeDocument/2006/relationships/chart" Target="../charts/chart2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289</xdr:row>
      <xdr:rowOff>0</xdr:rowOff>
    </xdr:from>
    <xdr:to>
      <xdr:col>12</xdr:col>
      <xdr:colOff>368647</xdr:colOff>
      <xdr:row>316</xdr:row>
      <xdr:rowOff>84176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9E8DEF9-0382-4BC7-8E37-0A13084A0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350</xdr:row>
      <xdr:rowOff>0</xdr:rowOff>
    </xdr:from>
    <xdr:to>
      <xdr:col>12</xdr:col>
      <xdr:colOff>364724</xdr:colOff>
      <xdr:row>378</xdr:row>
      <xdr:rowOff>52800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1C4D5AC-1DCB-4527-B1BF-750305995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319</xdr:row>
      <xdr:rowOff>0</xdr:rowOff>
    </xdr:from>
    <xdr:to>
      <xdr:col>12</xdr:col>
      <xdr:colOff>364725</xdr:colOff>
      <xdr:row>347</xdr:row>
      <xdr:rowOff>52800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7AC0731B-129E-4CA6-9408-989D9E3F1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381</xdr:row>
      <xdr:rowOff>0</xdr:rowOff>
    </xdr:from>
    <xdr:to>
      <xdr:col>12</xdr:col>
      <xdr:colOff>364725</xdr:colOff>
      <xdr:row>409</xdr:row>
      <xdr:rowOff>52800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084C70E-D49D-4B88-8574-F9863A53E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828674</xdr:colOff>
      <xdr:row>381</xdr:row>
      <xdr:rowOff>0</xdr:rowOff>
    </xdr:from>
    <xdr:to>
      <xdr:col>17</xdr:col>
      <xdr:colOff>645299</xdr:colOff>
      <xdr:row>409</xdr:row>
      <xdr:rowOff>52800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9FD05D7-D5AE-455D-B793-6451DC0DA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381</xdr:row>
      <xdr:rowOff>0</xdr:rowOff>
    </xdr:from>
    <xdr:to>
      <xdr:col>22</xdr:col>
      <xdr:colOff>645300</xdr:colOff>
      <xdr:row>409</xdr:row>
      <xdr:rowOff>52800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A94853B-7963-43DF-BCA0-AFC69AB0D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12</xdr:col>
      <xdr:colOff>364725</xdr:colOff>
      <xdr:row>56</xdr:row>
      <xdr:rowOff>171000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059A6D0-5466-44E0-8F84-DF28A6A66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75</xdr:row>
      <xdr:rowOff>0</xdr:rowOff>
    </xdr:from>
    <xdr:to>
      <xdr:col>8</xdr:col>
      <xdr:colOff>1016259</xdr:colOff>
      <xdr:row>89</xdr:row>
      <xdr:rowOff>63388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165031F-21B3-4D7F-B0CC-AFDAC9844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91</xdr:row>
      <xdr:rowOff>0</xdr:rowOff>
    </xdr:from>
    <xdr:to>
      <xdr:col>8</xdr:col>
      <xdr:colOff>1016259</xdr:colOff>
      <xdr:row>105</xdr:row>
      <xdr:rowOff>63388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02F77F6-8A68-4F3C-8B84-B7725FD643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202</xdr:row>
      <xdr:rowOff>0</xdr:rowOff>
    </xdr:from>
    <xdr:to>
      <xdr:col>8</xdr:col>
      <xdr:colOff>1016259</xdr:colOff>
      <xdr:row>216</xdr:row>
      <xdr:rowOff>63388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15E91D0-43A4-49F6-9D56-F1D721681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234</xdr:row>
      <xdr:rowOff>0</xdr:rowOff>
    </xdr:from>
    <xdr:to>
      <xdr:col>8</xdr:col>
      <xdr:colOff>1016259</xdr:colOff>
      <xdr:row>248</xdr:row>
      <xdr:rowOff>63388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A005411-7F44-4189-AA64-287995AE4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267</xdr:row>
      <xdr:rowOff>0</xdr:rowOff>
    </xdr:from>
    <xdr:to>
      <xdr:col>8</xdr:col>
      <xdr:colOff>1016259</xdr:colOff>
      <xdr:row>281</xdr:row>
      <xdr:rowOff>63388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5A120580-78C7-48C5-8FC2-B14D734E6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755</xdr:row>
      <xdr:rowOff>0</xdr:rowOff>
    </xdr:from>
    <xdr:to>
      <xdr:col>9</xdr:col>
      <xdr:colOff>35859</xdr:colOff>
      <xdr:row>771</xdr:row>
      <xdr:rowOff>17928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9BB10023-C3E8-400B-89CC-5BF11ADB5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1175</xdr:row>
      <xdr:rowOff>0</xdr:rowOff>
    </xdr:from>
    <xdr:to>
      <xdr:col>9</xdr:col>
      <xdr:colOff>35859</xdr:colOff>
      <xdr:row>1191</xdr:row>
      <xdr:rowOff>17928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30070311-622B-4DE3-8592-3CA468CAF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304</xdr:row>
      <xdr:rowOff>0</xdr:rowOff>
    </xdr:from>
    <xdr:to>
      <xdr:col>8</xdr:col>
      <xdr:colOff>1016259</xdr:colOff>
      <xdr:row>318</xdr:row>
      <xdr:rowOff>63388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70527CAF-5119-4A40-ABED-5D9002A45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320</xdr:row>
      <xdr:rowOff>0</xdr:rowOff>
    </xdr:from>
    <xdr:to>
      <xdr:col>8</xdr:col>
      <xdr:colOff>1016259</xdr:colOff>
      <xdr:row>334</xdr:row>
      <xdr:rowOff>63388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195A96EB-FF4D-4820-98AD-AFA271F7C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107</xdr:row>
      <xdr:rowOff>0</xdr:rowOff>
    </xdr:from>
    <xdr:to>
      <xdr:col>8</xdr:col>
      <xdr:colOff>1016259</xdr:colOff>
      <xdr:row>121</xdr:row>
      <xdr:rowOff>63388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D77D5346-DC95-4967-BCBC-6BA36DB1B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16</xdr:col>
      <xdr:colOff>816234</xdr:colOff>
      <xdr:row>89</xdr:row>
      <xdr:rowOff>63388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CCE1832-3D96-4F8F-B74E-F9440031A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218</xdr:row>
      <xdr:rowOff>0</xdr:rowOff>
    </xdr:from>
    <xdr:to>
      <xdr:col>8</xdr:col>
      <xdr:colOff>1016259</xdr:colOff>
      <xdr:row>232</xdr:row>
      <xdr:rowOff>63388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A8C98100-30A0-4261-BB0A-BB973DAA0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202</xdr:row>
      <xdr:rowOff>0</xdr:rowOff>
    </xdr:from>
    <xdr:to>
      <xdr:col>16</xdr:col>
      <xdr:colOff>816234</xdr:colOff>
      <xdr:row>216</xdr:row>
      <xdr:rowOff>63388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7E2CC8D2-0D20-4CD7-9931-DAA6449A8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304</xdr:row>
      <xdr:rowOff>0</xdr:rowOff>
    </xdr:from>
    <xdr:to>
      <xdr:col>16</xdr:col>
      <xdr:colOff>816234</xdr:colOff>
      <xdr:row>318</xdr:row>
      <xdr:rowOff>63388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F8BFF1FF-981F-4030-8F29-8157DC882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336</xdr:row>
      <xdr:rowOff>0</xdr:rowOff>
    </xdr:from>
    <xdr:to>
      <xdr:col>8</xdr:col>
      <xdr:colOff>1016259</xdr:colOff>
      <xdr:row>350</xdr:row>
      <xdr:rowOff>63388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353232B5-EB07-4FBD-AE9D-57143213F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1212</xdr:row>
      <xdr:rowOff>0</xdr:rowOff>
    </xdr:from>
    <xdr:to>
      <xdr:col>8</xdr:col>
      <xdr:colOff>1016259</xdr:colOff>
      <xdr:row>1226</xdr:row>
      <xdr:rowOff>63388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82705D8-ACAB-47C4-BDEB-CE1F8E46B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1228</xdr:row>
      <xdr:rowOff>0</xdr:rowOff>
    </xdr:from>
    <xdr:to>
      <xdr:col>8</xdr:col>
      <xdr:colOff>1016259</xdr:colOff>
      <xdr:row>1242</xdr:row>
      <xdr:rowOff>63388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79C7897-6FBF-4ACF-BD54-2B40FAFE1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1244</xdr:row>
      <xdr:rowOff>0</xdr:rowOff>
    </xdr:from>
    <xdr:to>
      <xdr:col>8</xdr:col>
      <xdr:colOff>1016259</xdr:colOff>
      <xdr:row>1258</xdr:row>
      <xdr:rowOff>63388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B61204E7-B3A4-4E91-9AEF-9975EBACD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1212</xdr:row>
      <xdr:rowOff>0</xdr:rowOff>
    </xdr:from>
    <xdr:to>
      <xdr:col>16</xdr:col>
      <xdr:colOff>1016259</xdr:colOff>
      <xdr:row>1226</xdr:row>
      <xdr:rowOff>63388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DC4D13BC-7F9B-4C3B-B1DE-29C475096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8</xdr:col>
      <xdr:colOff>1016259</xdr:colOff>
      <xdr:row>150</xdr:row>
      <xdr:rowOff>62400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1FB20F4B-C991-414E-89C1-E530A78E4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153</xdr:row>
      <xdr:rowOff>0</xdr:rowOff>
    </xdr:from>
    <xdr:to>
      <xdr:col>8</xdr:col>
      <xdr:colOff>1016259</xdr:colOff>
      <xdr:row>167</xdr:row>
      <xdr:rowOff>62400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17275DDD-D516-479E-96BB-0851D4D7A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136</xdr:row>
      <xdr:rowOff>0</xdr:rowOff>
    </xdr:from>
    <xdr:to>
      <xdr:col>16</xdr:col>
      <xdr:colOff>816750</xdr:colOff>
      <xdr:row>150</xdr:row>
      <xdr:rowOff>62400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BF34F833-D8FC-43EA-A30B-C059FE3B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155</xdr:row>
      <xdr:rowOff>0</xdr:rowOff>
    </xdr:from>
    <xdr:to>
      <xdr:col>9</xdr:col>
      <xdr:colOff>2118</xdr:colOff>
      <xdr:row>169</xdr:row>
      <xdr:rowOff>63388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7E29EB-F23C-4759-9DFB-237E6A9FB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51088;&#44552;97\&#51088;97082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628;&#49457;&#44600;\2000&#54616;&#48152;&#44592;\windows\TEMP\BOGO\4Q&#4968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/20060803/&#50896;&#49324;&#49324;&#50629;&#48512;&#48516;&#54624;/PROJECT/2001-proj/APT/primevil/prime_ap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1060;&#53468;&#44592;\&#49436;&#47536;&#49345;&#49324;\2001\01&#45380;%20&#51473;&#440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&#44608;&#48124;&#52268;PC/Local%20Settings/Temp/_AZTMP0_/RP2_200312/&#53804;&#51088;&#50976;&#44032;&#51613;&#44428;/200303/&#50808;&#48512;&#44048;&#49324;&#51064;&#44160;&#53664;(200303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5245%20&#51648;&#48516;&#48277;SBS(2003)&#51032;%20&#50892;&#53356;&#49884;&#5394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sunchoi\My%20Documents\My%20Documents\SBS\2003&#45380;\2003&#44592;&#47568;\7150%20&#51088;&#48376;(SBS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sunchoi\My%20Documents\My%20Documents\My%20Documents\KTF\&#50672;&#44208;\&#48372;&#44256;&#49436;\KTF&#50672;&#44208;&#51312;&#49436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5241%20&#50976;&#44032;&#51613;&#44428;(SBS)&#51032;%20&#50892;&#53356;&#49884;&#53944;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(C)%205220%20&#51648;&#48516;&#48277;&#51201;&#50857;&#51613;&#44428;&#51032;%20&#50892;&#53356;&#49884;&#53944;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it\My%20Documents\HOSOP'S%20WORK\&#44048;&#49324;\KTF\2003&#45380;\14&#48516;&#44592;\workpaper\5221%20&#50976;&#44032;&#51613;&#44428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y%20Documents\200P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y%20Documents\&#51116;&#44256;&#51088;&#49328;\2001&#45380;%20&#51116;&#44256;&#51088;&#49328;\excel\&#50896;&#44032;&#51208;&#44048;&#54924;&#51032;&#51088;&#47308;\&#51116;&#44256;\&#48708;&#44032;&#50857;\&#48708;&#44032;&#50857;&#51665;&#44228;\8&#50900;&#48708;&#44032;&#50857;&#51116;&#44256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ekastri%20Terminal%20Project\Arch\&#44204;&#51201;&#48169;\&#48177;&#45824;&#47532;\&#49688;&#47049;&#49328;&#52636;\Bidding\2002tender\&#44592;&#49696;&#50689;&#50629;&#54016;&#44204;&#51201;\&#44277;&#51109;\&#53076;&#50612;&#49464;&#49828;\&#44204;&#51201;&#49436;\rabsj\PE\&#49828;&#50948;&#49828;&#54840;&#53588;\&#54616;&#46020;&#44228;&#50557;\&#52384;&#4426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자금현황표"/>
      <sheetName val="의왕F사"/>
      <sheetName val="가공사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월별생산"/>
      <sheetName val="의왕"/>
      <sheetName val="POY-BAL"/>
      <sheetName val="울산"/>
      <sheetName val="가공사"/>
      <sheetName val="CHIP사"/>
      <sheetName val="중합"/>
      <sheetName val="CHIP수"/>
      <sheetName val="4분기"/>
      <sheetName val="수율"/>
      <sheetName val="요약-생"/>
      <sheetName val="요약-수"/>
      <sheetName val="4Q-수율효과"/>
      <sheetName val="118.세금과공과"/>
      <sheetName val="부가가치"/>
      <sheetName val="요인분석"/>
      <sheetName val="4Q수"/>
      <sheetName val="한계원가"/>
      <sheetName val="07년실적"/>
      <sheetName val="99판매상세"/>
      <sheetName val="control"/>
      <sheetName val="Lookup"/>
      <sheetName val="환율"/>
      <sheetName val="Æo°¡±aAØ"/>
      <sheetName val="의왕F사"/>
      <sheetName val="spinning1"/>
      <sheetName val="95WBS"/>
      <sheetName val="PLarp"/>
      <sheetName val="원단위"/>
      <sheetName val="PlanIX03_PEDGSworld_Summary Eur"/>
      <sheetName val="Code"/>
      <sheetName val="VW Preise EURO"/>
      <sheetName val="CIC"/>
      <sheetName val="FLUC-94"/>
      <sheetName val="공무부"/>
      <sheetName val="AP"/>
      <sheetName val="MKI TB"/>
      <sheetName val="대차대조표"/>
      <sheetName val="Total"/>
      <sheetName val="9609추"/>
      <sheetName val="Sheet2"/>
      <sheetName val="Supporting Tool"/>
      <sheetName val="Sheet9"/>
      <sheetName val="상세(독일)"/>
      <sheetName val="기본정보"/>
      <sheetName val="원_VL"/>
      <sheetName val="FC-101"/>
      <sheetName val="노원열병합  건축공사기성내역서"/>
      <sheetName val="TONG HOP VL-NC TT"/>
      <sheetName val="CHITIET VL-NC-TT -1p"/>
      <sheetName val="TDTKP1"/>
      <sheetName val="KPVC-BD "/>
      <sheetName val="借積IQ"/>
      <sheetName val="english name"/>
      <sheetName val="Area"/>
      <sheetName val="parameters"/>
      <sheetName val="DBL LPG시험"/>
      <sheetName val="OPT손익 수출"/>
      <sheetName val="1997"/>
      <sheetName val="und_result"/>
      <sheetName val="잡손실"/>
      <sheetName val="노무비"/>
      <sheetName val="판매계획"/>
      <sheetName val="전기일위대가"/>
      <sheetName val="SpQ"/>
      <sheetName val="Reference-Hide"/>
      <sheetName val="소매_신용"/>
      <sheetName val="특정상품(비소매)"/>
      <sheetName val="비소매신용"/>
      <sheetName val="업무분장(현행)"/>
      <sheetName val="10.25"/>
      <sheetName val="2.대외공문"/>
      <sheetName val="차수"/>
      <sheetName val="보정전"/>
      <sheetName val="CHANDL"/>
      <sheetName val="Exchange rate"/>
      <sheetName val="산정기준"/>
      <sheetName val="#93"/>
      <sheetName val="손익분석"/>
      <sheetName val="118_세금과공과"/>
      <sheetName val="english_name"/>
      <sheetName val="Supporting_Tool"/>
      <sheetName val="PlanIX03_PEDGSworld_Summary_Eur"/>
      <sheetName val="VW_Preise_EURO"/>
      <sheetName val="MKI_TB"/>
      <sheetName val="TONG_HOP_VL-NC_TT"/>
      <sheetName val="CHITIET_VL-NC-TT_-1p"/>
      <sheetName val="KPVC-BD_"/>
      <sheetName val="노원열병합__건축공사기성내역서"/>
      <sheetName val="DBL_LPG시험"/>
      <sheetName val="OPT손익_수출"/>
      <sheetName val="시산표"/>
      <sheetName val="DG"/>
      <sheetName val="Overhead Rates"/>
      <sheetName val="DONGIA"/>
      <sheetName val="자사주펀드(대신)"/>
      <sheetName val="gvl"/>
      <sheetName val="TH VL, NC, DDHT Thanhphuoc"/>
      <sheetName val="Definitions"/>
      <sheetName val="Summary"/>
      <sheetName val="요약"/>
      <sheetName val="산출기준(파견전산실)"/>
      <sheetName val="지사"/>
      <sheetName val="Lea me"/>
      <sheetName val="건물"/>
      <sheetName val="ECG"/>
      <sheetName val="Controls"/>
      <sheetName val="예산실적전체당월"/>
      <sheetName val="Menu"/>
      <sheetName val="기폐기자재"/>
      <sheetName val="Budget"/>
      <sheetName val="Actual"/>
      <sheetName val="CRAWL WEEK 42"/>
      <sheetName val="EEE1916"/>
      <sheetName val="EEE 2519"/>
      <sheetName val="EEE2820"/>
      <sheetName val="EEE3026HM1"/>
      <sheetName val="EEE3026PM2"/>
      <sheetName val="EEE3329D"/>
      <sheetName val="EEE3530A"/>
      <sheetName val="EEE4035"/>
      <sheetName val="EEE4035D"/>
      <sheetName val="EEI1916"/>
      <sheetName val="EEI2218"/>
      <sheetName val="EEI2519"/>
      <sheetName val="EEI2820"/>
      <sheetName val="EEI3026"/>
      <sheetName val="EEI3329"/>
      <sheetName val="EEI3530A"/>
      <sheetName val="EEI4035"/>
      <sheetName val="data"/>
      <sheetName val="BS-E"/>
      <sheetName val="BS요약"/>
      <sheetName val="ERL_TBL"/>
      <sheetName val="smry"/>
      <sheetName val="oct test tax"/>
      <sheetName val="맨홀수량산출"/>
      <sheetName val="AR Aging"/>
      <sheetName val="tax invoice"/>
      <sheetName val="지분법현황"/>
      <sheetName val="T6-6(2)"/>
      <sheetName val="Main"/>
      <sheetName val="U&amp;I America"/>
      <sheetName val="#REF"/>
      <sheetName val="PAN"/>
      <sheetName val="증가명세서"/>
      <sheetName val="Cover sheet"/>
      <sheetName val="선급금"/>
      <sheetName val="YTD Sales(0411)"/>
      <sheetName val="판가반영"/>
      <sheetName val="Currencies"/>
      <sheetName val="상세"/>
      <sheetName val="單價表-DD"/>
      <sheetName val="raw data 2"/>
      <sheetName val="Main record"/>
      <sheetName val="본부총괄표"/>
      <sheetName val="Leasing"/>
      <sheetName val="대차,손익"/>
      <sheetName val="Basis P&amp;L"/>
      <sheetName val="제품수불"/>
      <sheetName val="FS"/>
      <sheetName val="5月下期"/>
      <sheetName val="공통"/>
      <sheetName val="Initial Input Variable"/>
      <sheetName val="Income Statement"/>
      <sheetName val="Shareholders' Equity"/>
      <sheetName val="pre-anal손익계산서"/>
      <sheetName val="pre-anal대차대조표"/>
      <sheetName val="Macros"/>
      <sheetName val="BS"/>
      <sheetName val="우편번호"/>
      <sheetName val="원재료재공"/>
      <sheetName val="Home"/>
      <sheetName val="Update"/>
      <sheetName val="P&amp;L"/>
      <sheetName val="forecasted_BS"/>
      <sheetName val="forecasted_I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결재인"/>
      <sheetName val="개요 "/>
      <sheetName val="위생기구 마감재"/>
      <sheetName val="배관재질"/>
      <sheetName val="시운전비"/>
      <sheetName val="산출근거"/>
      <sheetName val="추가공사"/>
      <sheetName val="산출근거-1"/>
      <sheetName val="금액산출"/>
      <sheetName val="MOTOR"/>
    </sheetNames>
    <sheetDataSet>
      <sheetData sheetId="0"/>
      <sheetData sheetId="1" refreshError="1"/>
      <sheetData sheetId="2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ASSIGN"/>
      <sheetName val="유형자산증감 TEST"/>
      <sheetName val="유형자산MEMO"/>
      <sheetName val="Chart3"/>
      <sheetName val="Chart4"/>
      <sheetName val="매입월별 추세"/>
      <sheetName val="매입TOC"/>
      <sheetName val="매입MEMO"/>
      <sheetName val="원가MEMO"/>
      <sheetName val="Chart5"/>
      <sheetName val="외주가공비"/>
      <sheetName val="재고비율분석"/>
      <sheetName val="원가비율분석"/>
      <sheetName val="Sheet1"/>
      <sheetName val="외상매출금 age"/>
      <sheetName val="제품수불"/>
      <sheetName val="원재료 (2)"/>
      <sheetName val="선염 (2)"/>
      <sheetName val="외상매출금 age (2)"/>
      <sheetName val="Total"/>
      <sheetName val="유동자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"/>
      <sheetName val="유가증권"/>
      <sheetName val="유가증권처분손익"/>
      <sheetName val="투유명세서"/>
      <sheetName val="국공채명세서"/>
      <sheetName val="미수수익"/>
      <sheetName val="후순위채"/>
      <sheetName val="평가및처분"/>
      <sheetName val="감액여부"/>
      <sheetName val="지분법평가"/>
      <sheetName val="지분법검증"/>
      <sheetName val="지분법-KDB"/>
      <sheetName val="KTicom지분법"/>
      <sheetName val="지분법-KTFT"/>
      <sheetName val="부의영업권환입"/>
      <sheetName val="주석사항"/>
      <sheetName val="지분법주석"/>
      <sheetName val="XREF"/>
      <sheetName val="Sheet1"/>
      <sheetName val="Tickmarks"/>
      <sheetName val="지출일보"/>
      <sheetName val="관계회사거래내역및 채권채무잔액 99"/>
      <sheetName val="Assumptions"/>
      <sheetName val="급여 "/>
      <sheetName val="법인세비용"/>
      <sheetName val="감가상각"/>
      <sheetName val="외부감사인검토(200303)"/>
      <sheetName val="F1,2"/>
      <sheetName val="이자수익OVERALL"/>
      <sheetName val="16-1"/>
      <sheetName val="급여 Lead Schedule"/>
      <sheetName val="퇴직급여충당금 Overall Test"/>
      <sheetName val="appendix c"/>
      <sheetName val="지분법수정분개"/>
      <sheetName val="정산표"/>
      <sheetName val="지분법LS"/>
      <sheetName val="archi(본사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지분법수정분개"/>
      <sheetName val="내부손익(2003)"/>
      <sheetName val="지분법요약 및주석"/>
      <sheetName val="지분법(프로덕션)"/>
      <sheetName val="지분법(골프)"/>
      <sheetName val="지분법(드라마플러스)"/>
      <sheetName val="지분법(스포츠)"/>
      <sheetName val="지분법(아트텍)"/>
      <sheetName val="지분법(SBSi)"/>
      <sheetName val="지분법(뉴스텍)"/>
      <sheetName val="Sheet1"/>
      <sheetName val="XREF"/>
      <sheetName val="Tickmarks"/>
      <sheetName val="LS"/>
      <sheetName val="급여 Overall Test"/>
      <sheetName val="지분법평가"/>
      <sheetName val="1Q"/>
      <sheetName val="6120"/>
      <sheetName val="General Inputs"/>
      <sheetName val="FnC코오롱"/>
      <sheetName val="Test"/>
      <sheetName val="Bs. de Uso 2002"/>
      <sheetName val="Sales"/>
      <sheetName val="COGS"/>
      <sheetName val="총괄"/>
      <sheetName val="Lead"/>
      <sheetName val="Sheet3"/>
      <sheetName val="지분법LS"/>
      <sheetName val="최종중간기간성과"/>
      <sheetName val="감액여부"/>
      <sheetName val="유가증권"/>
      <sheetName val="시산표"/>
      <sheetName val="BS"/>
      <sheetName val="New Valuation"/>
      <sheetName val="118.세금과공과"/>
      <sheetName val="고정자산원본"/>
      <sheetName val="Assumptions"/>
      <sheetName val="5245 지분법SBS(2003)의 워크시트"/>
      <sheetName val="결손금"/>
      <sheetName val="Table"/>
      <sheetName val="WPL"/>
      <sheetName val="作業シート"/>
      <sheetName val="4재고자산"/>
      <sheetName val="F3_PL"/>
      <sheetName val="10월판관"/>
      <sheetName val="F3"/>
      <sheetName val="F1,2"/>
      <sheetName val="US Codes"/>
      <sheetName val="감가상각비"/>
      <sheetName val="현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자본금"/>
      <sheetName val="이잉변동"/>
      <sheetName val="주당순이익"/>
      <sheetName val="자본잉여금 및자기주식"/>
      <sheetName val="자본조정변동"/>
      <sheetName val="이사회의사록 (2)"/>
      <sheetName val="특수관계자거래"/>
      <sheetName val="Sheet2"/>
      <sheetName val="XREF"/>
      <sheetName val="Tickmarks"/>
      <sheetName val="지분법평가"/>
      <sheetName val="LS"/>
      <sheetName val="표준대차대조표(갑)"/>
      <sheetName val="1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지분법요약 및주석"/>
      <sheetName val="개별지분법"/>
      <sheetName val="KTFT(개별)"/>
      <sheetName val="KTFT(연결)"/>
      <sheetName val="보스톤"/>
      <sheetName val="KTF엠하우스"/>
      <sheetName val="KTF_I"/>
      <sheetName val="연결분개"/>
      <sheetName val="내부거래(2005)"/>
      <sheetName val="전기내부거래"/>
      <sheetName val="연결상부의영업권"/>
      <sheetName val="XREF"/>
      <sheetName val="Tickmarks"/>
      <sheetName val="지분법수정분개"/>
      <sheetName val="개별지분법분개"/>
      <sheetName val="연결분개요약"/>
      <sheetName val="내부거래내역및제거-KTFT"/>
      <sheetName val="지분법평가"/>
      <sheetName val="지분법LS"/>
      <sheetName val="요약BS"/>
      <sheetName val="감액여부"/>
      <sheetName val="유가증권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증감"/>
      <sheetName val="처분"/>
      <sheetName val="취득"/>
      <sheetName val="시장성평가"/>
      <sheetName val="비상장주식"/>
      <sheetName val="특수관계회사"/>
      <sheetName val="내부손익"/>
      <sheetName val="XREF"/>
      <sheetName val="Tickmarks"/>
      <sheetName val="f12"/>
      <sheetName val="영업비용LeadSchedule"/>
      <sheetName val="N-1"/>
      <sheetName val="F-1"/>
      <sheetName val="5300"/>
      <sheetName val="5500"/>
      <sheetName val="LS"/>
      <sheetName val="Sheet3"/>
      <sheetName val="지분법수정분개"/>
      <sheetName val="지분법평가"/>
      <sheetName val="지분법LS"/>
      <sheetName val="최종중간기간성과"/>
      <sheetName val="감액여부"/>
      <sheetName val="유가증권"/>
      <sheetName val="시산표"/>
      <sheetName val="BS"/>
      <sheetName val="New Valuation"/>
      <sheetName val="118.세금과공과"/>
      <sheetName val="고정자산원본"/>
      <sheetName val="Assumptions"/>
      <sheetName val="5241 유가증권(SBS)의 워크시트"/>
      <sheetName val="수입"/>
      <sheetName val="US Codes"/>
      <sheetName val="항목"/>
      <sheetName val="tb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지분법LS"/>
      <sheetName val="지분법-KTFT"/>
      <sheetName val="지분법-KDB(최초)"/>
      <sheetName val="지분법-KDB(감사일이후)"/>
      <sheetName val="KTFT자본금변동내역(infor_only)"/>
      <sheetName val="KTFT부의영업권환입"/>
      <sheetName val="KDB_BS(최초)"/>
      <sheetName val="KDB_BS(감사일이후)"/>
      <sheetName val="KDB_IS(최초)"/>
      <sheetName val="KDB_IS(감사일이후)"/>
      <sheetName val="KTFT_BS"/>
      <sheetName val="KTFT_IS"/>
      <sheetName val="XREF"/>
      <sheetName val="Tickmarks"/>
      <sheetName val="지분법수정분개"/>
      <sheetName val="Lead"/>
      <sheetName val="LS"/>
      <sheetName val="지분법평가"/>
      <sheetName val="최종중간기간성과"/>
      <sheetName val="감액여부"/>
      <sheetName val="유가증권"/>
      <sheetName val="시산표"/>
      <sheetName val="BS"/>
      <sheetName val="New Valuation"/>
      <sheetName val="118.세금과공과"/>
      <sheetName val="고정자산원본"/>
      <sheetName val="기타예금_신탁예금_일별잔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"/>
      <sheetName val="유가증권"/>
      <sheetName val="유가증권처분손익"/>
      <sheetName val="투유명세서"/>
      <sheetName val="국공채명세서"/>
      <sheetName val="미수수익"/>
      <sheetName val="후순위채"/>
      <sheetName val="평가및처분"/>
      <sheetName val="감액여부"/>
      <sheetName val="지분법평가"/>
      <sheetName val="지분법검증"/>
      <sheetName val="지분법-KDB"/>
      <sheetName val="KTicom지분법"/>
      <sheetName val="지분법-KTFT"/>
      <sheetName val="부의영업권환입"/>
      <sheetName val="주석사항"/>
      <sheetName val="지분법주석"/>
      <sheetName val="XREF"/>
      <sheetName val="Sheet1"/>
      <sheetName val="Tickmarks"/>
      <sheetName val="Lead"/>
      <sheetName val="최종중간기간성과"/>
      <sheetName val="S0"/>
      <sheetName val="요약BS"/>
      <sheetName val="cfg"/>
      <sheetName val="소정근로일수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월"/>
      <sheetName val="GRAPH"/>
      <sheetName val="1-４(비가용재고수불현황) "/>
      <sheetName val="반제등 비가용수불"/>
      <sheetName val="1-7(재가공내역)"/>
      <sheetName val="요약재무제표"/>
      <sheetName val="8월비가용재고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"/>
      <sheetName val="신청서"/>
      <sheetName val="분석표"/>
      <sheetName val="사전공사"/>
      <sheetName val="사전공사 대비내역"/>
      <sheetName val="대관원가"/>
      <sheetName val="업체 대비내역서"/>
      <sheetName val="계약용 대비내역서"/>
      <sheetName val="물량변경현황"/>
      <sheetName val="ERECTION"/>
      <sheetName val="합의서"/>
      <sheetName val="정산합의서"/>
      <sheetName val="H-BEAM기준"/>
      <sheetName val="PLATE기준"/>
      <sheetName val="ANCHOR"/>
      <sheetName val="무수축몰탈"/>
      <sheetName val="용접봉"/>
      <sheetName val="녹막이도료"/>
      <sheetName val="TS BOLT"/>
      <sheetName val="볼트 비교"/>
      <sheetName val="STUD BOLT"/>
      <sheetName val="DECK대비"/>
      <sheetName val="정산내역서"/>
      <sheetName val="#REF"/>
      <sheetName val="정산"/>
      <sheetName val="내역2"/>
      <sheetName val="Total"/>
      <sheetName val="대비내역"/>
      <sheetName val="철골"/>
      <sheetName val="1차분대관원가"/>
      <sheetName val="DECK PLATE"/>
      <sheetName val="도급대비"/>
      <sheetName val="제작,설치계획"/>
      <sheetName val="간접경상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theme/theme1.xml><?xml version="1.0" encoding="utf-8"?>
<a:theme xmlns:a="http://schemas.openxmlformats.org/drawingml/2006/main" name="Smart Excel Theme">
  <a:themeElements>
    <a:clrScheme name="Smart Report">
      <a:dk1>
        <a:srgbClr val="000000"/>
      </a:dk1>
      <a:lt1>
        <a:srgbClr val="FFFFFF"/>
      </a:lt1>
      <a:dk2>
        <a:srgbClr val="821A1A"/>
      </a:dk2>
      <a:lt2>
        <a:srgbClr val="FFFFFF"/>
      </a:lt2>
      <a:accent1>
        <a:srgbClr val="821A1A"/>
      </a:accent1>
      <a:accent2>
        <a:srgbClr val="D62E1C"/>
      </a:accent2>
      <a:accent3>
        <a:srgbClr val="FFCF48"/>
      </a:accent3>
      <a:accent4>
        <a:srgbClr val="E36A00"/>
      </a:accent4>
      <a:accent5>
        <a:srgbClr val="ABA591"/>
      </a:accent5>
      <a:accent6>
        <a:srgbClr val="877E62"/>
      </a:accent6>
      <a:hlink>
        <a:srgbClr val="821A1A"/>
      </a:hlink>
      <a:folHlink>
        <a:srgbClr val="821A1A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63500" tIns="0" rIns="64800" bIns="0" numCol="1" anchor="t" anchorCtr="0" compatLnSpc="1">
        <a:prstTxWarp prst="textNoShape">
          <a:avLst/>
        </a:prstTxWarp>
      </a:bodyPr>
      <a:lstStyle>
        <a:defPPr marL="0" marR="0" indent="0" algn="l" defTabSz="914400" rtl="0" eaLnBrk="1" fontAlgn="base" latinLnBrk="0" hangingPunct="1">
          <a:lnSpc>
            <a:spcPct val="100000"/>
          </a:lnSpc>
          <a:spcBef>
            <a:spcPct val="20000"/>
          </a:spcBef>
          <a:spcAft>
            <a:spcPct val="20000"/>
          </a:spcAft>
          <a:buClrTx/>
          <a:buSzPct val="90000"/>
          <a:buFontTx/>
          <a:buNone/>
          <a:tabLst/>
          <a:defRPr kumimoji="0" lang="en-GB" sz="2000" b="0" i="0" u="none" strike="noStrike" cap="none" normalizeH="0" baseline="0" smtClean="0">
            <a:ln>
              <a:noFill/>
            </a:ln>
            <a:solidFill>
              <a:schemeClr val="bg2"/>
            </a:solidFill>
            <a:effectLst/>
            <a:latin typeface="Arial" charset="0"/>
            <a:cs typeface="Arial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63500" tIns="0" rIns="64800" bIns="0" numCol="1" anchor="t" anchorCtr="0" compatLnSpc="1">
        <a:prstTxWarp prst="textNoShape">
          <a:avLst/>
        </a:prstTxWarp>
      </a:bodyPr>
      <a:lstStyle>
        <a:defPPr marL="0" marR="0" indent="0" algn="l" defTabSz="914400" rtl="0" eaLnBrk="1" fontAlgn="base" latinLnBrk="0" hangingPunct="1">
          <a:lnSpc>
            <a:spcPct val="100000"/>
          </a:lnSpc>
          <a:spcBef>
            <a:spcPct val="20000"/>
          </a:spcBef>
          <a:spcAft>
            <a:spcPct val="20000"/>
          </a:spcAft>
          <a:buClrTx/>
          <a:buSzPct val="90000"/>
          <a:buFontTx/>
          <a:buNone/>
          <a:tabLst/>
          <a:defRPr kumimoji="0" lang="en-GB" sz="2000" b="0" i="0" u="none" strike="noStrike" cap="none" normalizeH="0" baseline="0" smtClean="0">
            <a:ln>
              <a:noFill/>
            </a:ln>
            <a:solidFill>
              <a:schemeClr val="bg2"/>
            </a:solidFill>
            <a:effectLst/>
            <a:latin typeface="Arial" charset="0"/>
            <a:cs typeface="Arial" charset="0"/>
          </a:defRPr>
        </a:defPPr>
      </a:lst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pageSetUpPr fitToPage="1"/>
  </sheetPr>
  <dimension ref="C1:N73"/>
  <sheetViews>
    <sheetView workbookViewId="0"/>
  </sheetViews>
  <sheetFormatPr defaultRowHeight="12" x14ac:dyDescent="0.2"/>
  <cols>
    <col min="1" max="2" width="2.7109375" customWidth="1"/>
    <col min="3" max="3" width="29.42578125" customWidth="1"/>
    <col min="4" max="4" width="37.28515625" customWidth="1"/>
    <col min="5" max="5" width="19.7109375" customWidth="1"/>
    <col min="6" max="6" width="7.5703125" customWidth="1"/>
    <col min="7" max="7" width="23.42578125" customWidth="1"/>
    <col min="8" max="14" width="8.7109375" customWidth="1"/>
  </cols>
  <sheetData>
    <row r="1" spans="3:14" ht="15" customHeight="1" x14ac:dyDescent="0.35">
      <c r="C1" s="737" t="s">
        <v>0</v>
      </c>
      <c r="D1" s="737"/>
      <c r="E1" s="737"/>
      <c r="F1" s="737"/>
      <c r="G1" s="12"/>
      <c r="H1" s="4"/>
      <c r="I1" s="4"/>
      <c r="J1" s="4"/>
      <c r="K1" s="4"/>
      <c r="L1" s="4"/>
      <c r="M1" s="4"/>
      <c r="N1" s="4" t="b">
        <v>1</v>
      </c>
    </row>
    <row r="2" spans="3:14" ht="15" customHeight="1" x14ac:dyDescent="0.35">
      <c r="C2" s="20"/>
      <c r="D2" s="4"/>
      <c r="E2" s="4"/>
      <c r="F2" s="19"/>
      <c r="G2" s="12"/>
      <c r="H2" s="4"/>
      <c r="I2" s="4"/>
      <c r="J2" s="4"/>
      <c r="K2" s="4"/>
      <c r="L2" s="4"/>
      <c r="M2" s="4"/>
      <c r="N2" s="3"/>
    </row>
    <row r="3" spans="3:14" ht="15" customHeight="1" x14ac:dyDescent="0.35">
      <c r="C3" s="11" t="s">
        <v>1</v>
      </c>
      <c r="D3" s="18" t="s">
        <v>2</v>
      </c>
      <c r="E3" s="17"/>
      <c r="F3" s="16"/>
      <c r="G3" s="12"/>
      <c r="H3" s="4"/>
      <c r="I3" s="4"/>
      <c r="J3" s="4"/>
      <c r="K3" s="4"/>
      <c r="L3" s="4"/>
      <c r="M3" s="4" t="s">
        <v>3</v>
      </c>
      <c r="N3" s="15" t="s">
        <v>4</v>
      </c>
    </row>
    <row r="4" spans="3:14" ht="15" customHeight="1" x14ac:dyDescent="0.35">
      <c r="C4" s="4"/>
      <c r="D4" s="4"/>
      <c r="E4" s="4"/>
      <c r="F4" s="4"/>
      <c r="G4" s="12"/>
      <c r="H4" s="4"/>
      <c r="I4" s="4"/>
      <c r="J4" s="4"/>
      <c r="K4" s="4"/>
      <c r="L4" s="4"/>
      <c r="M4" s="4"/>
      <c r="N4" s="3"/>
    </row>
    <row r="5" spans="3:14" ht="15" customHeight="1" x14ac:dyDescent="0.35">
      <c r="C5" s="11" t="s">
        <v>5</v>
      </c>
      <c r="D5" s="14" t="s">
        <v>6</v>
      </c>
      <c r="E5" s="4"/>
      <c r="F5" s="13" t="s">
        <v>7</v>
      </c>
      <c r="G5" s="12"/>
      <c r="H5" s="4"/>
      <c r="I5" s="4"/>
      <c r="J5" s="4"/>
      <c r="K5" s="4"/>
      <c r="L5" s="4"/>
      <c r="M5" s="4"/>
      <c r="N5" s="4"/>
    </row>
    <row r="6" spans="3:14" ht="15" customHeight="1" x14ac:dyDescent="0.35">
      <c r="C6" s="4"/>
      <c r="D6" s="4"/>
      <c r="E6" s="4"/>
      <c r="F6" s="4"/>
      <c r="G6" s="12"/>
      <c r="H6" s="4"/>
      <c r="I6" s="4"/>
      <c r="J6" s="4"/>
      <c r="K6" s="4"/>
      <c r="L6" s="4"/>
      <c r="M6" s="4"/>
      <c r="N6" s="4"/>
    </row>
    <row r="7" spans="3:14" ht="15" customHeight="1" x14ac:dyDescent="0.2">
      <c r="C7" s="11"/>
      <c r="D7" s="4"/>
      <c r="E7" s="4"/>
      <c r="F7" s="4"/>
      <c r="G7" s="4"/>
      <c r="H7" s="4"/>
      <c r="J7" s="4"/>
      <c r="K7" s="4"/>
      <c r="L7" s="4"/>
      <c r="M7" s="4"/>
      <c r="N7" s="4"/>
    </row>
    <row r="8" spans="3:14" ht="15" customHeight="1" x14ac:dyDescent="0.2">
      <c r="C8" s="4"/>
      <c r="D8" s="4"/>
      <c r="E8" s="4"/>
      <c r="F8" s="4"/>
      <c r="G8" s="4"/>
      <c r="H8" s="4"/>
      <c r="J8" s="4"/>
      <c r="K8" s="4"/>
      <c r="L8" s="4"/>
      <c r="M8" s="4"/>
      <c r="N8" s="4"/>
    </row>
    <row r="9" spans="3:14" ht="15" customHeight="1" x14ac:dyDescent="0.2">
      <c r="C9" s="9" t="s">
        <v>8</v>
      </c>
      <c r="D9" s="10"/>
      <c r="E9" s="4"/>
      <c r="F9" s="4"/>
      <c r="G9" s="4"/>
      <c r="H9" s="4"/>
      <c r="J9" s="4"/>
      <c r="K9" s="4"/>
      <c r="L9" s="4"/>
      <c r="M9" s="4"/>
      <c r="N9" s="4"/>
    </row>
    <row r="10" spans="3:14" ht="15" customHeight="1" x14ac:dyDescent="0.2">
      <c r="C10" s="7" t="s">
        <v>9</v>
      </c>
      <c r="D10" s="6" t="s">
        <v>10</v>
      </c>
      <c r="E10" s="6" t="s">
        <v>10</v>
      </c>
      <c r="F10" s="4"/>
      <c r="J10" s="4"/>
      <c r="K10" s="4"/>
      <c r="L10" s="4"/>
      <c r="M10" s="4"/>
      <c r="N10" s="4"/>
    </row>
    <row r="11" spans="3:14" ht="15" customHeight="1" x14ac:dyDescent="0.2">
      <c r="C11" s="7" t="s">
        <v>11</v>
      </c>
      <c r="D11" s="6" t="s">
        <v>10</v>
      </c>
      <c r="E11" s="6" t="s">
        <v>10</v>
      </c>
      <c r="F11" s="4"/>
      <c r="J11" s="4"/>
      <c r="K11" s="4"/>
      <c r="L11" s="4"/>
      <c r="M11" s="4"/>
      <c r="N11" s="4"/>
    </row>
    <row r="12" spans="3:14" ht="15" customHeight="1" x14ac:dyDescent="0.2">
      <c r="C12" s="7" t="s">
        <v>12</v>
      </c>
      <c r="D12" s="6" t="s">
        <v>10</v>
      </c>
      <c r="E12" s="6" t="s">
        <v>10</v>
      </c>
      <c r="F12" s="4"/>
      <c r="J12" s="4"/>
      <c r="K12" s="4"/>
      <c r="L12" s="4"/>
      <c r="M12" s="4"/>
      <c r="N12" s="4"/>
    </row>
    <row r="13" spans="3:14" ht="15" customHeight="1" x14ac:dyDescent="0.2">
      <c r="C13" s="7" t="s">
        <v>13</v>
      </c>
      <c r="D13" s="6" t="s">
        <v>10</v>
      </c>
      <c r="E13" s="6" t="s">
        <v>10</v>
      </c>
      <c r="F13" s="4"/>
      <c r="J13" s="4"/>
      <c r="K13" s="4"/>
      <c r="L13" s="4"/>
      <c r="M13" s="4" t="s">
        <v>14</v>
      </c>
      <c r="N13" s="4" t="s">
        <v>4</v>
      </c>
    </row>
    <row r="14" spans="3:14" ht="15" customHeight="1" x14ac:dyDescent="0.2">
      <c r="C14" s="7" t="s">
        <v>15</v>
      </c>
      <c r="D14" s="6" t="s">
        <v>10</v>
      </c>
      <c r="E14" s="6" t="s">
        <v>10</v>
      </c>
      <c r="F14" s="4"/>
      <c r="J14" s="4"/>
      <c r="K14" s="4"/>
      <c r="L14" s="4"/>
      <c r="M14" s="4"/>
      <c r="N14" s="4"/>
    </row>
    <row r="15" spans="3:14" ht="15" customHeight="1" x14ac:dyDescent="0.2">
      <c r="C15" s="7" t="s">
        <v>16</v>
      </c>
      <c r="D15" s="6" t="s">
        <v>10</v>
      </c>
      <c r="E15" s="6" t="s">
        <v>10</v>
      </c>
      <c r="F15" s="4"/>
      <c r="J15" s="4"/>
      <c r="K15" s="4"/>
      <c r="L15" s="4"/>
      <c r="M15" s="4"/>
      <c r="N15" s="4"/>
    </row>
    <row r="16" spans="3:14" ht="15" customHeight="1" x14ac:dyDescent="0.2">
      <c r="C16" s="7" t="s">
        <v>17</v>
      </c>
      <c r="D16" s="6" t="s">
        <v>10</v>
      </c>
      <c r="E16" s="6" t="s">
        <v>10</v>
      </c>
      <c r="F16" s="4"/>
      <c r="J16" s="4"/>
      <c r="K16" s="4"/>
      <c r="L16" s="4"/>
      <c r="M16" s="4"/>
      <c r="N16" s="4"/>
    </row>
    <row r="17" spans="3:14" ht="15" customHeight="1" x14ac:dyDescent="0.2">
      <c r="C17" s="7" t="s">
        <v>18</v>
      </c>
      <c r="D17" s="6" t="s">
        <v>10</v>
      </c>
      <c r="E17" s="6" t="s">
        <v>10</v>
      </c>
      <c r="F17" s="4"/>
      <c r="J17" s="4"/>
      <c r="K17" s="4"/>
      <c r="L17" s="4"/>
      <c r="M17" s="4"/>
      <c r="N17" s="4"/>
    </row>
    <row r="18" spans="3:14" ht="15" customHeight="1" x14ac:dyDescent="0.2">
      <c r="C18" s="7" t="s">
        <v>19</v>
      </c>
      <c r="D18" s="6" t="s">
        <v>10</v>
      </c>
      <c r="E18" s="6" t="s">
        <v>10</v>
      </c>
      <c r="F18" s="3"/>
      <c r="J18" s="4"/>
      <c r="K18" s="4"/>
      <c r="L18" s="4"/>
      <c r="M18" s="4"/>
      <c r="N18" s="4"/>
    </row>
    <row r="19" spans="3:14" ht="15" customHeight="1" x14ac:dyDescent="0.2">
      <c r="C19" s="7" t="s">
        <v>20</v>
      </c>
      <c r="D19" s="6" t="s">
        <v>10</v>
      </c>
      <c r="E19" s="6" t="s">
        <v>10</v>
      </c>
      <c r="F19" s="4"/>
      <c r="J19" s="4"/>
      <c r="K19" s="4"/>
      <c r="L19" s="4"/>
      <c r="M19" s="4"/>
      <c r="N19" s="4"/>
    </row>
    <row r="20" spans="3:14" ht="15" customHeight="1" x14ac:dyDescent="0.2">
      <c r="C20" s="4"/>
      <c r="D20" s="6"/>
      <c r="E20" s="6"/>
      <c r="F20" s="4"/>
      <c r="J20" s="4"/>
      <c r="K20" s="4"/>
      <c r="L20" s="4"/>
      <c r="M20" s="4"/>
      <c r="N20" s="4"/>
    </row>
    <row r="21" spans="3:14" ht="15" customHeight="1" x14ac:dyDescent="0.2">
      <c r="C21" s="9" t="s">
        <v>21</v>
      </c>
      <c r="D21" s="8"/>
      <c r="E21" s="6"/>
      <c r="F21" s="4"/>
      <c r="J21" s="4"/>
      <c r="K21" s="4"/>
      <c r="L21" s="4"/>
      <c r="M21" s="4"/>
      <c r="N21" s="4"/>
    </row>
    <row r="22" spans="3:14" ht="15" customHeight="1" x14ac:dyDescent="0.2">
      <c r="C22" s="7" t="s">
        <v>22</v>
      </c>
      <c r="D22" s="6" t="s">
        <v>10</v>
      </c>
      <c r="E22" s="6" t="s">
        <v>10</v>
      </c>
      <c r="F22" s="3"/>
      <c r="J22" s="4"/>
      <c r="K22" s="4"/>
      <c r="L22" s="4"/>
      <c r="M22" s="4"/>
      <c r="N22" s="4"/>
    </row>
    <row r="23" spans="3:14" ht="15" customHeight="1" x14ac:dyDescent="0.2">
      <c r="C23" s="7" t="s">
        <v>23</v>
      </c>
      <c r="D23" s="6" t="s">
        <v>10</v>
      </c>
      <c r="E23" s="6" t="s">
        <v>10</v>
      </c>
      <c r="F23" s="3"/>
      <c r="J23" s="4"/>
      <c r="K23" s="4"/>
      <c r="L23" s="4"/>
      <c r="M23" s="4" t="s">
        <v>24</v>
      </c>
      <c r="N23" s="4" t="s">
        <v>25</v>
      </c>
    </row>
    <row r="24" spans="3:14" ht="15" customHeight="1" x14ac:dyDescent="0.2">
      <c r="C24" s="7" t="s">
        <v>26</v>
      </c>
      <c r="D24" s="6" t="s">
        <v>10</v>
      </c>
      <c r="E24" s="6" t="s">
        <v>10</v>
      </c>
      <c r="F24" s="3"/>
      <c r="J24" s="4"/>
      <c r="K24" s="4"/>
      <c r="L24" s="4"/>
      <c r="M24" s="4"/>
      <c r="N24" s="4"/>
    </row>
    <row r="25" spans="3:14" ht="15" customHeight="1" x14ac:dyDescent="0.2">
      <c r="C25" s="7" t="s">
        <v>27</v>
      </c>
      <c r="D25" s="6" t="s">
        <v>10</v>
      </c>
      <c r="E25" s="6" t="s">
        <v>10</v>
      </c>
      <c r="F25" s="3"/>
      <c r="J25" s="4"/>
      <c r="K25" s="4"/>
      <c r="L25" s="4"/>
      <c r="M25" s="4"/>
      <c r="N25" s="4"/>
    </row>
    <row r="26" spans="3:14" ht="15" customHeight="1" x14ac:dyDescent="0.2">
      <c r="C26" s="7" t="s">
        <v>28</v>
      </c>
      <c r="D26" s="6" t="s">
        <v>10</v>
      </c>
      <c r="E26" s="6" t="s">
        <v>10</v>
      </c>
      <c r="F26" s="3"/>
      <c r="J26" s="4"/>
      <c r="K26" s="4"/>
      <c r="L26" s="4"/>
      <c r="M26" s="4"/>
      <c r="N26" s="4"/>
    </row>
    <row r="27" spans="3:14" ht="15" customHeight="1" x14ac:dyDescent="0.2">
      <c r="C27" s="7" t="s">
        <v>29</v>
      </c>
      <c r="D27" s="6" t="s">
        <v>10</v>
      </c>
      <c r="E27" s="6" t="s">
        <v>10</v>
      </c>
      <c r="F27" s="3"/>
      <c r="J27" s="4"/>
      <c r="K27" s="4"/>
      <c r="L27" s="4"/>
      <c r="M27" s="4"/>
      <c r="N27" s="4"/>
    </row>
    <row r="28" spans="3:14" ht="15" customHeight="1" x14ac:dyDescent="0.2">
      <c r="C28" s="7" t="s">
        <v>30</v>
      </c>
      <c r="D28" s="6" t="s">
        <v>10</v>
      </c>
      <c r="E28" s="6" t="s">
        <v>10</v>
      </c>
      <c r="F28" s="3"/>
      <c r="J28" s="4"/>
      <c r="K28" s="4"/>
      <c r="L28" s="4"/>
      <c r="M28" s="4"/>
      <c r="N28" s="4"/>
    </row>
    <row r="29" spans="3:14" ht="15" customHeight="1" x14ac:dyDescent="0.2">
      <c r="C29" s="7" t="s">
        <v>31</v>
      </c>
      <c r="D29" s="6" t="s">
        <v>10</v>
      </c>
      <c r="E29" s="6" t="s">
        <v>10</v>
      </c>
      <c r="F29" s="3"/>
      <c r="J29" s="4"/>
      <c r="K29" s="4"/>
      <c r="L29" s="4"/>
      <c r="M29" s="4"/>
      <c r="N29" s="4"/>
    </row>
    <row r="30" spans="3:14" ht="15" customHeight="1" x14ac:dyDescent="0.2">
      <c r="C30" s="7" t="s">
        <v>32</v>
      </c>
      <c r="D30" s="6" t="s">
        <v>10</v>
      </c>
      <c r="E30" s="6" t="s">
        <v>10</v>
      </c>
      <c r="F30" s="3"/>
      <c r="J30" s="4"/>
      <c r="K30" s="4"/>
      <c r="L30" s="4"/>
      <c r="M30" s="4"/>
      <c r="N30" s="4"/>
    </row>
    <row r="31" spans="3:14" ht="15" customHeight="1" x14ac:dyDescent="0.2">
      <c r="C31" s="7" t="s">
        <v>33</v>
      </c>
      <c r="D31" s="6" t="s">
        <v>10</v>
      </c>
      <c r="E31" s="6" t="s">
        <v>10</v>
      </c>
      <c r="F31" s="3"/>
      <c r="J31" s="4"/>
      <c r="K31" s="4"/>
      <c r="L31" s="4"/>
      <c r="M31" s="4"/>
      <c r="N31" s="4"/>
    </row>
    <row r="32" spans="3:14" ht="15" customHeight="1" x14ac:dyDescent="0.2">
      <c r="C32" s="4"/>
      <c r="D32" s="4"/>
      <c r="E32" s="4"/>
      <c r="F32" s="4"/>
      <c r="J32" s="4"/>
      <c r="K32" s="4"/>
      <c r="L32" s="4"/>
      <c r="M32" s="4"/>
      <c r="N32" s="4"/>
    </row>
    <row r="33" spans="3:14" ht="15" customHeight="1" x14ac:dyDescent="0.2">
      <c r="C33" s="5" t="s">
        <v>10</v>
      </c>
      <c r="D33" s="4"/>
      <c r="E33" s="4"/>
      <c r="F33" s="4"/>
      <c r="J33" s="4"/>
      <c r="K33" s="4"/>
      <c r="L33" s="4"/>
      <c r="M33" s="4" t="s">
        <v>34</v>
      </c>
      <c r="N33" s="4" t="s">
        <v>35</v>
      </c>
    </row>
    <row r="34" spans="3:14" ht="15" customHeight="1" x14ac:dyDescent="0.2">
      <c r="C34" s="5" t="s">
        <v>10</v>
      </c>
      <c r="D34" s="4"/>
      <c r="E34" s="4"/>
      <c r="F34" s="4"/>
      <c r="J34" s="4"/>
      <c r="K34" s="4"/>
      <c r="L34" s="4"/>
      <c r="M34" s="4"/>
      <c r="N34" s="4"/>
    </row>
    <row r="35" spans="3:14" ht="15" customHeight="1" x14ac:dyDescent="0.2">
      <c r="C35" s="5" t="s">
        <v>10</v>
      </c>
      <c r="D35" s="4"/>
      <c r="E35" s="4"/>
      <c r="F35" s="4"/>
      <c r="J35" s="4"/>
      <c r="K35" s="4"/>
      <c r="L35" s="4"/>
      <c r="M35" s="4"/>
      <c r="N35" s="4"/>
    </row>
    <row r="36" spans="3:14" ht="15" customHeight="1" x14ac:dyDescent="0.2">
      <c r="C36" s="4"/>
      <c r="D36" s="4" t="s">
        <v>36</v>
      </c>
      <c r="E36" s="4" t="s">
        <v>37</v>
      </c>
      <c r="F36" s="4"/>
      <c r="J36" s="4"/>
      <c r="K36" s="4"/>
      <c r="L36" s="4"/>
      <c r="M36" s="4"/>
      <c r="N36" s="4"/>
    </row>
    <row r="43" spans="3:14" x14ac:dyDescent="0.2">
      <c r="M43" t="s">
        <v>38</v>
      </c>
    </row>
    <row r="50" spans="7:13" ht="12.75" x14ac:dyDescent="0.2">
      <c r="G50" s="3"/>
      <c r="H50" s="3"/>
    </row>
    <row r="51" spans="7:13" ht="12.75" x14ac:dyDescent="0.2">
      <c r="G51" s="3"/>
      <c r="H51" s="3"/>
    </row>
    <row r="53" spans="7:13" x14ac:dyDescent="0.2">
      <c r="M53" t="s">
        <v>39</v>
      </c>
    </row>
    <row r="63" spans="7:13" x14ac:dyDescent="0.2">
      <c r="M63" t="s">
        <v>40</v>
      </c>
    </row>
    <row r="73" spans="13:13" x14ac:dyDescent="0.2">
      <c r="M73" t="s">
        <v>41</v>
      </c>
    </row>
  </sheetData>
  <mergeCells count="1">
    <mergeCell ref="C1:F1"/>
  </mergeCells>
  <phoneticPr fontId="30" type="noConversion"/>
  <dataValidations count="1">
    <dataValidation type="list" allowBlank="1" showInputMessage="1" showErrorMessage="1" sqref="F5" xr:uid="{00000000-0002-0000-0000-000000000000}">
      <formula1>"in thousands, in 000's, in millions, in MM"</formula1>
    </dataValidation>
  </dataValidations>
  <pageMargins left="0.7" right="0.7" top="0.75" bottom="0.75" header="0.3" footer="0.3"/>
  <pageSetup paperSize="9" scale="50" fitToHeight="0" orientation="portrait" r:id="rId1"/>
  <headerFooter>
    <oddHeader>&amp;R&amp;7Draft - Work in Progress</oddHeader>
    <oddFooter>&amp;L&amp;7&amp;F
PwC&amp;C&amp;7
&amp;A&amp;R&amp;7&amp;D
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B1:H40"/>
  <sheetViews>
    <sheetView showGridLines="0" zoomScaleNormal="100" workbookViewId="0">
      <selection activeCell="C1" sqref="C1"/>
    </sheetView>
  </sheetViews>
  <sheetFormatPr defaultRowHeight="12" x14ac:dyDescent="0.2"/>
  <cols>
    <col min="1" max="1" width="2" customWidth="1"/>
    <col min="2" max="2" width="11" customWidth="1"/>
    <col min="3" max="3" width="28.5703125" customWidth="1"/>
    <col min="4" max="4" width="49.85546875" bestFit="1" customWidth="1"/>
    <col min="5" max="5" width="8.7109375" customWidth="1"/>
    <col min="6" max="6" width="3" customWidth="1"/>
    <col min="7" max="7" width="53.42578125" customWidth="1"/>
    <col min="8" max="8" width="5.140625" hidden="1" customWidth="1"/>
  </cols>
  <sheetData>
    <row r="1" spans="2:8" s="256" customFormat="1" ht="15" x14ac:dyDescent="0.2">
      <c r="B1" s="255" t="s">
        <v>42</v>
      </c>
    </row>
    <row r="2" spans="2:8" x14ac:dyDescent="0.2">
      <c r="B2" s="2" t="s">
        <v>43</v>
      </c>
    </row>
    <row r="4" spans="2:8" ht="12.75" thickBot="1" x14ac:dyDescent="0.25">
      <c r="B4" s="1" t="s">
        <v>44</v>
      </c>
      <c r="C4" s="1" t="s">
        <v>45</v>
      </c>
      <c r="D4" s="1" t="s">
        <v>46</v>
      </c>
      <c r="E4" s="1" t="s">
        <v>47</v>
      </c>
      <c r="F4" s="1"/>
      <c r="G4" s="1" t="s">
        <v>48</v>
      </c>
      <c r="H4" s="1" t="s">
        <v>49</v>
      </c>
    </row>
    <row r="5" spans="2:8" hidden="1" x14ac:dyDescent="0.2">
      <c r="B5" s="21">
        <v>1</v>
      </c>
      <c r="C5" s="22" t="s">
        <v>50</v>
      </c>
      <c r="D5" s="22"/>
      <c r="E5" s="22" t="s">
        <v>51</v>
      </c>
      <c r="F5" s="22"/>
      <c r="G5" s="22"/>
      <c r="H5" s="23">
        <v>2</v>
      </c>
    </row>
    <row r="6" spans="2:8" x14ac:dyDescent="0.2">
      <c r="B6" s="21"/>
      <c r="C6" s="22"/>
      <c r="D6" s="22"/>
      <c r="E6" s="156" t="s">
        <v>51</v>
      </c>
      <c r="F6" s="22"/>
      <c r="G6" s="22"/>
      <c r="H6" s="23"/>
    </row>
    <row r="7" spans="2:8" x14ac:dyDescent="0.2">
      <c r="B7" s="210"/>
      <c r="C7" s="22"/>
      <c r="D7" s="22"/>
      <c r="E7" s="156"/>
      <c r="F7" s="22"/>
      <c r="G7" s="22"/>
      <c r="H7" s="23"/>
    </row>
    <row r="8" spans="2:8" x14ac:dyDescent="0.2">
      <c r="B8" s="21"/>
      <c r="C8" s="22"/>
      <c r="D8" s="22"/>
      <c r="E8" s="156" t="s">
        <v>51</v>
      </c>
      <c r="F8" s="22"/>
      <c r="G8" s="22"/>
      <c r="H8" s="23"/>
    </row>
    <row r="9" spans="2:8" x14ac:dyDescent="0.2">
      <c r="B9" s="21"/>
      <c r="C9" s="22"/>
      <c r="D9" s="22"/>
      <c r="E9" s="156" t="s">
        <v>51</v>
      </c>
      <c r="F9" s="22"/>
      <c r="G9" s="22"/>
      <c r="H9" s="23"/>
    </row>
    <row r="10" spans="2:8" x14ac:dyDescent="0.2">
      <c r="B10" s="21"/>
      <c r="C10" s="22"/>
      <c r="D10" s="22"/>
      <c r="E10" s="156" t="s">
        <v>51</v>
      </c>
      <c r="F10" s="22"/>
      <c r="G10" s="22"/>
      <c r="H10" s="23"/>
    </row>
    <row r="11" spans="2:8" x14ac:dyDescent="0.2">
      <c r="B11" s="21"/>
      <c r="C11" s="22"/>
      <c r="D11" s="22"/>
      <c r="E11" s="156" t="s">
        <v>51</v>
      </c>
      <c r="F11" s="22"/>
      <c r="G11" s="22"/>
      <c r="H11" s="23"/>
    </row>
    <row r="12" spans="2:8" x14ac:dyDescent="0.2">
      <c r="B12" s="210"/>
      <c r="C12" s="22"/>
      <c r="D12" s="22"/>
      <c r="E12" s="156"/>
      <c r="F12" s="22"/>
      <c r="G12" s="22"/>
      <c r="H12" s="23"/>
    </row>
    <row r="13" spans="2:8" x14ac:dyDescent="0.2">
      <c r="B13" s="21"/>
      <c r="C13" s="22"/>
      <c r="D13" s="22"/>
      <c r="E13" s="156" t="s">
        <v>51</v>
      </c>
      <c r="F13" s="22"/>
      <c r="G13" s="22"/>
    </row>
    <row r="14" spans="2:8" x14ac:dyDescent="0.2">
      <c r="B14" s="210"/>
      <c r="C14" s="22"/>
      <c r="D14" s="22"/>
      <c r="E14" s="156"/>
      <c r="F14" s="22"/>
      <c r="G14" s="22"/>
    </row>
    <row r="15" spans="2:8" x14ac:dyDescent="0.2">
      <c r="B15" s="21"/>
      <c r="C15" s="22"/>
      <c r="D15" s="22"/>
      <c r="E15" s="156" t="s">
        <v>51</v>
      </c>
      <c r="F15" s="22"/>
      <c r="G15" s="22"/>
    </row>
    <row r="16" spans="2:8" x14ac:dyDescent="0.2">
      <c r="B16" s="21"/>
      <c r="C16" s="22"/>
      <c r="D16" s="22"/>
      <c r="E16" s="156" t="s">
        <v>51</v>
      </c>
      <c r="F16" s="22"/>
      <c r="G16" s="22"/>
    </row>
    <row r="17" spans="2:7" x14ac:dyDescent="0.2">
      <c r="B17" s="21"/>
      <c r="C17" s="22"/>
      <c r="D17" s="22"/>
      <c r="E17" s="156" t="s">
        <v>51</v>
      </c>
      <c r="F17" s="22"/>
      <c r="G17" s="22"/>
    </row>
    <row r="18" spans="2:7" x14ac:dyDescent="0.2">
      <c r="B18" s="21"/>
      <c r="C18" s="22"/>
      <c r="D18" s="22"/>
      <c r="E18" s="156" t="s">
        <v>51</v>
      </c>
      <c r="F18" s="22"/>
      <c r="G18" s="22"/>
    </row>
    <row r="19" spans="2:7" x14ac:dyDescent="0.2">
      <c r="B19" s="21"/>
      <c r="C19" s="22"/>
      <c r="D19" s="22"/>
      <c r="E19" s="156" t="s">
        <v>51</v>
      </c>
      <c r="F19" s="22"/>
      <c r="G19" s="22"/>
    </row>
    <row r="20" spans="2:7" x14ac:dyDescent="0.2">
      <c r="B20" s="21"/>
      <c r="C20" s="22"/>
      <c r="D20" s="22"/>
      <c r="E20" s="156" t="s">
        <v>51</v>
      </c>
      <c r="F20" s="22"/>
      <c r="G20" s="22"/>
    </row>
    <row r="21" spans="2:7" x14ac:dyDescent="0.2">
      <c r="B21" s="21"/>
      <c r="C21" s="22"/>
      <c r="D21" s="22"/>
      <c r="E21" s="156" t="s">
        <v>51</v>
      </c>
      <c r="F21" s="22"/>
      <c r="G21" s="22"/>
    </row>
    <row r="22" spans="2:7" x14ac:dyDescent="0.2">
      <c r="B22" s="21"/>
      <c r="C22" s="22"/>
      <c r="D22" s="22"/>
      <c r="E22" s="156" t="s">
        <v>51</v>
      </c>
      <c r="F22" s="22"/>
      <c r="G22" s="22"/>
    </row>
    <row r="23" spans="2:7" x14ac:dyDescent="0.2">
      <c r="B23" s="21"/>
      <c r="C23" s="22"/>
      <c r="D23" s="22"/>
      <c r="E23" s="156" t="s">
        <v>51</v>
      </c>
      <c r="F23" s="22"/>
      <c r="G23" s="22"/>
    </row>
    <row r="24" spans="2:7" x14ac:dyDescent="0.2">
      <c r="B24" s="210"/>
      <c r="C24" s="22"/>
      <c r="D24" s="22"/>
      <c r="E24" s="156"/>
      <c r="F24" s="22"/>
      <c r="G24" s="22"/>
    </row>
    <row r="25" spans="2:7" x14ac:dyDescent="0.2">
      <c r="B25" s="21"/>
      <c r="C25" s="22"/>
      <c r="D25" s="22"/>
      <c r="E25" s="156" t="s">
        <v>51</v>
      </c>
      <c r="F25" s="22"/>
      <c r="G25" s="22"/>
    </row>
    <row r="26" spans="2:7" x14ac:dyDescent="0.2">
      <c r="B26" s="21"/>
      <c r="C26" s="22"/>
      <c r="D26" s="22"/>
      <c r="E26" s="156" t="s">
        <v>51</v>
      </c>
      <c r="F26" s="22"/>
      <c r="G26" s="22"/>
    </row>
    <row r="27" spans="2:7" x14ac:dyDescent="0.2">
      <c r="B27" s="21"/>
      <c r="C27" s="22"/>
      <c r="D27" s="22"/>
      <c r="E27" s="156" t="s">
        <v>51</v>
      </c>
      <c r="F27" s="22"/>
      <c r="G27" s="22"/>
    </row>
    <row r="28" spans="2:7" x14ac:dyDescent="0.2">
      <c r="B28" s="21"/>
      <c r="C28" s="22"/>
      <c r="D28" s="22"/>
      <c r="E28" s="156" t="s">
        <v>51</v>
      </c>
      <c r="F28" s="22"/>
      <c r="G28" s="22"/>
    </row>
    <row r="29" spans="2:7" x14ac:dyDescent="0.2">
      <c r="B29" s="21"/>
      <c r="C29" s="22"/>
      <c r="D29" s="22"/>
      <c r="E29" s="156" t="s">
        <v>51</v>
      </c>
      <c r="F29" s="22"/>
      <c r="G29" s="22"/>
    </row>
    <row r="30" spans="2:7" x14ac:dyDescent="0.2">
      <c r="B30" s="21"/>
      <c r="C30" s="22"/>
      <c r="D30" s="22"/>
      <c r="E30" s="156" t="s">
        <v>51</v>
      </c>
      <c r="F30" s="22"/>
      <c r="G30" s="22"/>
    </row>
    <row r="31" spans="2:7" x14ac:dyDescent="0.2">
      <c r="B31" s="21"/>
      <c r="C31" s="22"/>
      <c r="D31" s="22"/>
      <c r="E31" s="156" t="s">
        <v>51</v>
      </c>
      <c r="F31" s="22"/>
      <c r="G31" s="22"/>
    </row>
    <row r="32" spans="2:7" x14ac:dyDescent="0.2">
      <c r="B32" s="21"/>
      <c r="C32" s="22"/>
      <c r="D32" s="22"/>
      <c r="E32" s="156" t="s">
        <v>51</v>
      </c>
      <c r="F32" s="22"/>
      <c r="G32" s="22"/>
    </row>
    <row r="33" spans="2:7" x14ac:dyDescent="0.2">
      <c r="B33" s="210"/>
      <c r="C33" s="22"/>
      <c r="D33" s="22"/>
      <c r="E33" s="156"/>
      <c r="F33" s="22"/>
      <c r="G33" s="22"/>
    </row>
    <row r="34" spans="2:7" x14ac:dyDescent="0.2">
      <c r="B34" s="21"/>
      <c r="C34" s="211"/>
      <c r="D34" s="22"/>
      <c r="E34" s="156" t="s">
        <v>51</v>
      </c>
      <c r="F34" s="22"/>
      <c r="G34" s="22"/>
    </row>
    <row r="35" spans="2:7" x14ac:dyDescent="0.2">
      <c r="B35" s="21"/>
      <c r="C35" s="22"/>
      <c r="D35" s="22"/>
      <c r="E35" s="156" t="s">
        <v>51</v>
      </c>
      <c r="F35" s="22"/>
      <c r="G35" s="22"/>
    </row>
    <row r="36" spans="2:7" x14ac:dyDescent="0.2">
      <c r="B36" s="21"/>
      <c r="C36" s="22"/>
      <c r="D36" s="22"/>
      <c r="E36" s="156" t="s">
        <v>51</v>
      </c>
      <c r="F36" s="22"/>
      <c r="G36" s="22"/>
    </row>
    <row r="37" spans="2:7" x14ac:dyDescent="0.2">
      <c r="B37" s="21"/>
      <c r="C37" s="22"/>
      <c r="D37" s="22"/>
      <c r="E37" s="156" t="s">
        <v>51</v>
      </c>
      <c r="F37" s="22"/>
      <c r="G37" s="22"/>
    </row>
    <row r="38" spans="2:7" x14ac:dyDescent="0.2">
      <c r="B38" s="21"/>
      <c r="C38" s="22"/>
      <c r="D38" s="22"/>
      <c r="E38" s="156" t="s">
        <v>51</v>
      </c>
      <c r="F38" s="22"/>
      <c r="G38" s="22"/>
    </row>
    <row r="39" spans="2:7" x14ac:dyDescent="0.2">
      <c r="B39" s="21"/>
      <c r="C39" s="22"/>
      <c r="D39" s="22"/>
      <c r="E39" s="156" t="s">
        <v>51</v>
      </c>
      <c r="F39" s="22"/>
      <c r="G39" s="22"/>
    </row>
    <row r="40" spans="2:7" x14ac:dyDescent="0.2">
      <c r="B40" s="21"/>
      <c r="C40" s="22"/>
      <c r="D40" s="22"/>
      <c r="E40" s="156" t="s">
        <v>51</v>
      </c>
      <c r="F40" s="22"/>
      <c r="G40" s="22"/>
    </row>
  </sheetData>
  <phoneticPr fontId="30" type="noConversion"/>
  <hyperlinks>
    <hyperlink ref="E23" location="'Tax'!A1" tooltip="Tax" display="View" xr:uid="{59856228-1A94-40F3-BD17-95DD8A56F0D2}"/>
    <hyperlink ref="E21" location="'Tax'!A1" tooltip="Tax" display="View" xr:uid="{04615DE5-95C1-4A94-B85C-6963A8A7C080}"/>
    <hyperlink ref="E19" location="'Tax'!A1" tooltip="Tax" display="View" xr:uid="{74A202C0-25D3-4C23-A8CF-88CD7AE5FDB8}"/>
    <hyperlink ref="E17" location="'Tax'!A1" tooltip="Tax" display="View" xr:uid="{804B3985-A20C-4507-A27A-BEC1978B9FDF}"/>
    <hyperlink ref="E22" location="'Transaction'!A1" tooltip="Transaction" display="View" xr:uid="{1B71A99F-93C0-4E7D-972A-7E637A722E3B}"/>
    <hyperlink ref="E20" location="'Transaction'!A1" tooltip="Transaction" display="View" xr:uid="{EBF82651-EAAD-4649-88FB-299F5C3AF50B}"/>
    <hyperlink ref="E18" location="'Transaction'!A1" tooltip="Transaction" display="View" xr:uid="{78E5714B-CE32-4702-A7FE-5F6710933E20}"/>
    <hyperlink ref="E16" location="'Transaction'!A1" tooltip="Transaction" display="View" xr:uid="{3494F76B-FFB6-42B6-AD2B-4C3057652E0D}"/>
    <hyperlink ref="E15" location="'Transaction'!A1" tooltip="Transaction" display="View" xr:uid="{0AC82DB7-AE48-447B-8B0F-9968B798D353}"/>
    <hyperlink ref="E11" location="'Opex'!A1" tooltip="Opex" display="View" xr:uid="{00000000-0004-0000-0100-000006000000}"/>
    <hyperlink ref="E10" location="'Assumption'!A1" tooltip="Assumption" display="View" xr:uid="{00000000-0004-0000-0100-000004000000}"/>
    <hyperlink ref="E9" location="'FS'!A1" tooltip="FS" display="View" xr:uid="{00000000-0004-0000-0100-000003000000}"/>
    <hyperlink ref="E8" location="'Valuation'!A1" tooltip="Valuation" display="View" xr:uid="{00000000-0004-0000-0100-000002000000}"/>
    <hyperlink ref="E6" location="'Template'!A1" tooltip="Template" display="View" xr:uid="{00000000-0004-0000-0100-000000000000}"/>
    <hyperlink ref="E13" location="'Tax'!A1" tooltip="Tax" display="View" xr:uid="{B7FBBF01-4D9C-428F-90B8-65F0895D3923}"/>
    <hyperlink ref="E40" location="'Transaction'!A1" tooltip="Transaction" display="View" xr:uid="{BE9F1279-54AA-4632-8854-3F45DD8EDE3A}"/>
    <hyperlink ref="E32" location="'Tax'!A1" tooltip="Tax" display="View" xr:uid="{2F1D8130-9855-4242-949D-A3DFD20AC350}"/>
    <hyperlink ref="E30" location="'Tax'!A1" tooltip="Tax" display="View" xr:uid="{9EC6C696-E954-4016-8F7A-3444128A0F3A}"/>
    <hyperlink ref="E27" location="'Tax'!A1" tooltip="Tax" display="View" xr:uid="{6E76BC18-DEF1-4C2B-A591-3C3706C701D9}"/>
    <hyperlink ref="E31" location="'Transaction'!A1" tooltip="Transaction" display="View" xr:uid="{AD7E1FCD-F74A-48B7-9E1E-A0881D1C70AF}"/>
    <hyperlink ref="E29" location="'Transaction'!A1" tooltip="Transaction" display="View" xr:uid="{C4AEEE9A-6441-45AF-9B29-BB69EB381E28}"/>
    <hyperlink ref="E28" location="'Transaction'!A1" tooltip="Transaction" display="View" xr:uid="{EB4D118B-F93A-4C6D-9255-710D3072BEC7}"/>
    <hyperlink ref="E26" location="'Transaction'!A1" tooltip="Transaction" display="View" xr:uid="{496DC801-A9C9-4CAF-A521-1E44EA9C9844}"/>
    <hyperlink ref="E25" location="'Transaction'!A1" tooltip="Transaction" display="View" xr:uid="{3449D54B-D732-44FC-80DE-545ACEB1EC85}"/>
    <hyperlink ref="E34:E39" location="'Tax'!A1" tooltip="Tax" display="View" xr:uid="{0D7E8863-E35C-4BCD-859F-2DC733594A39}"/>
  </hyperlinks>
  <pageMargins left="0.6" right="0.6" top="1" bottom="1" header="0.5" footer="0.5"/>
  <pageSetup paperSize="9" scale="95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DF946-8FDE-460B-8E47-B1C1DAA3ED17}">
  <sheetPr>
    <tabColor theme="9"/>
    <pageSetUpPr fitToPage="1"/>
  </sheetPr>
  <dimension ref="A1:Y540"/>
  <sheetViews>
    <sheetView showGridLines="0" topLeftCell="A2" zoomScaleNormal="100" workbookViewId="0">
      <pane xSplit="10" ySplit="6" topLeftCell="K8" activePane="bottomRight" state="frozen"/>
      <selection pane="topRight" activeCell="K16" sqref="K16"/>
      <selection pane="bottomLeft" activeCell="K16" sqref="K16"/>
      <selection pane="bottomRight" activeCell="F69" sqref="F69"/>
    </sheetView>
  </sheetViews>
  <sheetFormatPr defaultColWidth="0" defaultRowHeight="12" x14ac:dyDescent="0.2"/>
  <cols>
    <col min="1" max="1" width="2" style="291" customWidth="1"/>
    <col min="2" max="4" width="2.42578125" style="291" customWidth="1"/>
    <col min="5" max="5" width="31.140625" style="291" customWidth="1"/>
    <col min="6" max="8" width="11.85546875" style="291" customWidth="1"/>
    <col min="9" max="9" width="16.85546875" style="291" customWidth="1"/>
    <col min="10" max="10" width="3" style="291" customWidth="1"/>
    <col min="11" max="24" width="12.42578125" style="291" customWidth="1"/>
    <col min="25" max="27" width="13.42578125" style="291" customWidth="1"/>
    <col min="28" max="28" width="0" style="291" hidden="1" customWidth="1"/>
    <col min="29" max="16384" width="0" style="291" hidden="1"/>
  </cols>
  <sheetData>
    <row r="1" spans="2:25" s="24" customFormat="1" hidden="1" x14ac:dyDescent="0.2">
      <c r="B1" s="24" t="str">
        <f>B3</f>
        <v>Report</v>
      </c>
    </row>
    <row r="2" spans="2:25" s="24" customFormat="1" ht="16.5" x14ac:dyDescent="0.3">
      <c r="B2" s="31" t="str">
        <f>Index!$B$1</f>
        <v>Project Wandflower</v>
      </c>
    </row>
    <row r="3" spans="2:25" s="24" customFormat="1" x14ac:dyDescent="0.2">
      <c r="B3" s="32" t="s">
        <v>52</v>
      </c>
    </row>
    <row r="4" spans="2:25" s="24" customFormat="1" x14ac:dyDescent="0.2"/>
    <row r="5" spans="2:25" s="24" customFormat="1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f t="shared" ref="K5:X5" si="0">YEAR(K6)</f>
        <v>2019</v>
      </c>
      <c r="L5" s="26">
        <f t="shared" si="0"/>
        <v>2020</v>
      </c>
      <c r="M5" s="26">
        <f t="shared" si="0"/>
        <v>2021</v>
      </c>
      <c r="N5" s="227">
        <f t="shared" si="0"/>
        <v>2022</v>
      </c>
      <c r="O5" s="222">
        <f t="shared" si="0"/>
        <v>2022</v>
      </c>
      <c r="P5" s="26">
        <f t="shared" si="0"/>
        <v>2022</v>
      </c>
      <c r="Q5" s="26">
        <f t="shared" si="0"/>
        <v>2023</v>
      </c>
      <c r="R5" s="26">
        <f t="shared" si="0"/>
        <v>2024</v>
      </c>
      <c r="S5" s="26">
        <f t="shared" si="0"/>
        <v>2025</v>
      </c>
      <c r="T5" s="26">
        <f t="shared" si="0"/>
        <v>2026</v>
      </c>
      <c r="U5" s="26">
        <f t="shared" si="0"/>
        <v>2027</v>
      </c>
      <c r="V5" s="26">
        <f t="shared" si="0"/>
        <v>2028</v>
      </c>
      <c r="W5" s="26">
        <f t="shared" si="0"/>
        <v>2029</v>
      </c>
      <c r="X5" s="26">
        <f t="shared" si="0"/>
        <v>2030</v>
      </c>
    </row>
    <row r="6" spans="2:25" s="24" customFormat="1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f>EOMONTH(K6,12)</f>
        <v>44196</v>
      </c>
      <c r="M6" s="157">
        <f>EOMONTH(L6,12)</f>
        <v>44561</v>
      </c>
      <c r="N6" s="223">
        <f>EOMONTH(M6,11)</f>
        <v>44895</v>
      </c>
      <c r="O6" s="224">
        <f>P6</f>
        <v>44926</v>
      </c>
      <c r="P6" s="157">
        <f>EOMONTH(M6,12)</f>
        <v>44926</v>
      </c>
      <c r="Q6" s="157">
        <f>EOMONTH(P6,12)</f>
        <v>45291</v>
      </c>
      <c r="R6" s="157">
        <f>EOMONTH(Q6,12)</f>
        <v>45657</v>
      </c>
      <c r="S6" s="157">
        <f>EOMONTH(R6,12)</f>
        <v>46022</v>
      </c>
      <c r="T6" s="157">
        <f t="shared" ref="T6:X6" si="1">EOMONTH(S6,12)</f>
        <v>46387</v>
      </c>
      <c r="U6" s="157">
        <f t="shared" si="1"/>
        <v>46752</v>
      </c>
      <c r="V6" s="157">
        <f t="shared" si="1"/>
        <v>47118</v>
      </c>
      <c r="W6" s="157">
        <f t="shared" si="1"/>
        <v>47483</v>
      </c>
      <c r="X6" s="157">
        <f t="shared" si="1"/>
        <v>47848</v>
      </c>
    </row>
    <row r="7" spans="2:25" s="24" customFormat="1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25" t="s">
        <v>55</v>
      </c>
      <c r="O7" s="226" t="s">
        <v>56</v>
      </c>
      <c r="P7" s="29" t="s">
        <v>56</v>
      </c>
      <c r="Q7" s="29" t="s">
        <v>57</v>
      </c>
      <c r="R7" s="29" t="s">
        <v>57</v>
      </c>
      <c r="S7" s="29" t="s">
        <v>57</v>
      </c>
      <c r="T7" s="29" t="s">
        <v>57</v>
      </c>
      <c r="U7" s="29" t="s">
        <v>57</v>
      </c>
      <c r="V7" s="29" t="s">
        <v>57</v>
      </c>
      <c r="W7" s="29" t="s">
        <v>57</v>
      </c>
      <c r="X7" s="29" t="s">
        <v>57</v>
      </c>
    </row>
    <row r="8" spans="2:25" s="24" customFormat="1" ht="4.9000000000000004" customHeight="1" x14ac:dyDescent="0.2"/>
    <row r="9" spans="2:25" x14ac:dyDescent="0.2">
      <c r="B9" s="290" t="s">
        <v>58</v>
      </c>
      <c r="C9" s="290"/>
      <c r="D9" s="290"/>
      <c r="E9" s="290"/>
      <c r="F9" s="290"/>
      <c r="G9" s="290"/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</row>
    <row r="11" spans="2:25" x14ac:dyDescent="0.2">
      <c r="B11" s="292" t="s">
        <v>59</v>
      </c>
      <c r="C11" s="292"/>
      <c r="D11" s="292"/>
      <c r="E11" s="292"/>
      <c r="F11" s="292"/>
      <c r="G11" s="292"/>
      <c r="H11" s="292"/>
      <c r="I11" s="292"/>
      <c r="J11" s="292"/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</row>
    <row r="12" spans="2:25" ht="13.5" x14ac:dyDescent="0.2">
      <c r="B12" s="293"/>
      <c r="C12" s="293"/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</row>
    <row r="13" spans="2:25" ht="15" x14ac:dyDescent="0.2">
      <c r="B13" s="288" t="s">
        <v>60</v>
      </c>
      <c r="C13" s="288"/>
      <c r="D13" s="288"/>
      <c r="E13" s="288"/>
      <c r="F13" s="288"/>
      <c r="G13" s="288"/>
      <c r="H13" s="288"/>
      <c r="I13" s="288"/>
      <c r="J13" s="288"/>
      <c r="K13" s="294">
        <f>Valuation!K13</f>
        <v>-13710.943033000003</v>
      </c>
      <c r="L13" s="294">
        <f>Valuation!L13</f>
        <v>-16942.175113999983</v>
      </c>
      <c r="M13" s="294">
        <f>Valuation!M13</f>
        <v>-55822.237177000003</v>
      </c>
      <c r="N13" s="294">
        <f>Valuation!N13</f>
        <v>-118089.99584800008</v>
      </c>
      <c r="O13" s="288">
        <f>Valuation!O13</f>
        <v>-10240.113974569318</v>
      </c>
      <c r="P13" s="288">
        <f>Valuation!P13</f>
        <v>-128330.10982256939</v>
      </c>
      <c r="Q13" s="288">
        <f>Valuation!Q13</f>
        <v>-88311.029111680225</v>
      </c>
      <c r="R13" s="288">
        <f>Valuation!R13</f>
        <v>-35406.338403427275</v>
      </c>
      <c r="S13" s="288">
        <f>Valuation!S13</f>
        <v>10046.504754124093</v>
      </c>
      <c r="T13" s="288">
        <f>Valuation!T13</f>
        <v>44726.713998842286</v>
      </c>
      <c r="U13" s="288">
        <f>Valuation!U13</f>
        <v>76256.987897127343</v>
      </c>
      <c r="V13" s="288">
        <f>Valuation!V13</f>
        <v>107658.82518382953</v>
      </c>
      <c r="W13" s="288">
        <f>Valuation!W13</f>
        <v>134639.36297815025</v>
      </c>
      <c r="X13" s="288">
        <f>Valuation!X13</f>
        <v>163117.65032547986</v>
      </c>
      <c r="Y13" s="288">
        <f>Valuation!Z13</f>
        <v>164748.82682873472</v>
      </c>
    </row>
    <row r="14" spans="2:25" ht="15" x14ac:dyDescent="0.2">
      <c r="B14" s="289" t="s">
        <v>61</v>
      </c>
      <c r="C14" s="289" t="s">
        <v>62</v>
      </c>
      <c r="D14" s="289"/>
      <c r="E14" s="289"/>
      <c r="F14" s="289"/>
      <c r="G14" s="289"/>
      <c r="H14" s="289"/>
      <c r="I14" s="289"/>
      <c r="J14" s="289"/>
      <c r="K14" s="295">
        <f>Valuation!K14</f>
        <v>0</v>
      </c>
      <c r="L14" s="295">
        <f>Valuation!L14</f>
        <v>0</v>
      </c>
      <c r="M14" s="295">
        <f>Valuation!M14</f>
        <v>0</v>
      </c>
      <c r="N14" s="295">
        <f>Valuation!N14</f>
        <v>0</v>
      </c>
      <c r="O14" s="289">
        <f>Valuation!O14</f>
        <v>0</v>
      </c>
      <c r="P14" s="289">
        <f>Valuation!P14</f>
        <v>0</v>
      </c>
      <c r="Q14" s="289">
        <f>Valuation!Q14</f>
        <v>0</v>
      </c>
      <c r="R14" s="289">
        <f>Valuation!R14</f>
        <v>0</v>
      </c>
      <c r="S14" s="289">
        <f>Valuation!S14</f>
        <v>862.0924183629204</v>
      </c>
      <c r="T14" s="289">
        <f>Valuation!T14</f>
        <v>3913.950831898122</v>
      </c>
      <c r="U14" s="289">
        <f>Valuation!U14</f>
        <v>6919.6764284419278</v>
      </c>
      <c r="V14" s="289">
        <f>Valuation!V14</f>
        <v>9959.3742777947009</v>
      </c>
      <c r="W14" s="289">
        <f>Valuation!W14</f>
        <v>12571.090336284949</v>
      </c>
      <c r="X14" s="289">
        <f>Valuation!X14</f>
        <v>15327.788551506455</v>
      </c>
      <c r="Y14" s="289">
        <f>Valuation!Z14</f>
        <v>39407.216092553805</v>
      </c>
    </row>
    <row r="15" spans="2:25" ht="15" x14ac:dyDescent="0.2">
      <c r="B15" s="296" t="s">
        <v>63</v>
      </c>
      <c r="C15" s="296"/>
      <c r="D15" s="296"/>
      <c r="E15" s="296"/>
      <c r="F15" s="296"/>
      <c r="G15" s="296"/>
      <c r="H15" s="296"/>
      <c r="I15" s="296"/>
      <c r="J15" s="296"/>
      <c r="K15" s="297">
        <f>Valuation!K15</f>
        <v>-13710.943033000003</v>
      </c>
      <c r="L15" s="297">
        <f>Valuation!L15</f>
        <v>-16942.175113999983</v>
      </c>
      <c r="M15" s="297">
        <f>Valuation!M15</f>
        <v>-55822.237177000003</v>
      </c>
      <c r="N15" s="297">
        <f>Valuation!N15</f>
        <v>-118089.99584800008</v>
      </c>
      <c r="O15" s="296">
        <f>Valuation!O15</f>
        <v>-10240.113974569318</v>
      </c>
      <c r="P15" s="296">
        <f>Valuation!P15</f>
        <v>-128330.10982256939</v>
      </c>
      <c r="Q15" s="296">
        <f>Valuation!Q15</f>
        <v>-88311.029111680225</v>
      </c>
      <c r="R15" s="296">
        <f>Valuation!R15</f>
        <v>-35406.338403427275</v>
      </c>
      <c r="S15" s="296">
        <f>Valuation!S15</f>
        <v>9184.4123357611716</v>
      </c>
      <c r="T15" s="296">
        <f>Valuation!T15</f>
        <v>40812.763166944162</v>
      </c>
      <c r="U15" s="296">
        <f>Valuation!U15</f>
        <v>69337.31146868541</v>
      </c>
      <c r="V15" s="296">
        <f>Valuation!V15</f>
        <v>97699.450906034821</v>
      </c>
      <c r="W15" s="296">
        <f>Valuation!W15</f>
        <v>122068.2726418653</v>
      </c>
      <c r="X15" s="296">
        <f>Valuation!X15</f>
        <v>147789.86177397339</v>
      </c>
      <c r="Y15" s="296">
        <f>Valuation!Z15</f>
        <v>125341.61073618091</v>
      </c>
    </row>
    <row r="16" spans="2:25" ht="15" x14ac:dyDescent="0.2">
      <c r="B16" s="289" t="s">
        <v>64</v>
      </c>
      <c r="C16" s="289" t="s">
        <v>65</v>
      </c>
      <c r="D16" s="289"/>
      <c r="E16" s="289"/>
      <c r="F16" s="289"/>
      <c r="G16" s="289"/>
      <c r="H16" s="289"/>
      <c r="I16" s="289"/>
      <c r="J16" s="289"/>
      <c r="K16" s="295"/>
      <c r="L16" s="295"/>
      <c r="M16" s="295"/>
      <c r="N16" s="295"/>
      <c r="O16" s="298">
        <f>Valuation!O16</f>
        <v>6489.0076050225689</v>
      </c>
      <c r="P16" s="289"/>
      <c r="Q16" s="298">
        <f>Valuation!Q16</f>
        <v>65943.039530752823</v>
      </c>
      <c r="R16" s="298">
        <f>Valuation!R16</f>
        <v>34395.78900447474</v>
      </c>
      <c r="S16" s="298">
        <f>Valuation!S16</f>
        <v>24049.59070512819</v>
      </c>
      <c r="T16" s="298">
        <f>Valuation!T16</f>
        <v>21380.60152505599</v>
      </c>
      <c r="U16" s="298">
        <f>Valuation!U16</f>
        <v>17832.303959015422</v>
      </c>
      <c r="V16" s="298">
        <f>Valuation!V16</f>
        <v>21570.090705969094</v>
      </c>
      <c r="W16" s="298">
        <f>Valuation!W16</f>
        <v>25318.934209022049</v>
      </c>
      <c r="X16" s="298">
        <f>Valuation!X16</f>
        <v>27825.304779778908</v>
      </c>
      <c r="Y16" s="298"/>
    </row>
    <row r="17" spans="2:25" ht="15" x14ac:dyDescent="0.2">
      <c r="B17" s="289" t="s">
        <v>61</v>
      </c>
      <c r="C17" s="289" t="s">
        <v>66</v>
      </c>
      <c r="D17" s="289"/>
      <c r="E17" s="289"/>
      <c r="F17" s="289"/>
      <c r="G17" s="289"/>
      <c r="H17" s="289"/>
      <c r="I17" s="289"/>
      <c r="J17" s="289"/>
      <c r="K17" s="295"/>
      <c r="L17" s="295"/>
      <c r="M17" s="295"/>
      <c r="N17" s="295"/>
      <c r="O17" s="298">
        <f>Valuation!O17</f>
        <v>247.8937301666667</v>
      </c>
      <c r="P17" s="289"/>
      <c r="Q17" s="298">
        <f>Valuation!Q17</f>
        <v>11616.117921689234</v>
      </c>
      <c r="R17" s="298">
        <f>Valuation!R17</f>
        <v>11625.535742752822</v>
      </c>
      <c r="S17" s="298">
        <f>Valuation!S17</f>
        <v>21532.965139808079</v>
      </c>
      <c r="T17" s="298">
        <f>Valuation!T17</f>
        <v>21555.095209128194</v>
      </c>
      <c r="U17" s="298">
        <f>Valuation!U17</f>
        <v>21589.95550305599</v>
      </c>
      <c r="V17" s="298">
        <f>Valuation!V17</f>
        <v>31579.158201015423</v>
      </c>
      <c r="W17" s="298">
        <f>Valuation!W17</f>
        <v>31570.090705969094</v>
      </c>
      <c r="X17" s="298">
        <f>Valuation!X17</f>
        <v>31568.934209022049</v>
      </c>
      <c r="Y17" s="298"/>
    </row>
    <row r="18" spans="2:25" ht="15" x14ac:dyDescent="0.2">
      <c r="B18" s="289" t="s">
        <v>61</v>
      </c>
      <c r="C18" s="289" t="s">
        <v>67</v>
      </c>
      <c r="D18" s="289"/>
      <c r="E18" s="289"/>
      <c r="F18" s="289"/>
      <c r="G18" s="289"/>
      <c r="H18" s="289"/>
      <c r="I18" s="289"/>
      <c r="J18" s="289"/>
      <c r="K18" s="295"/>
      <c r="L18" s="295"/>
      <c r="M18" s="295"/>
      <c r="N18" s="295"/>
      <c r="O18" s="289">
        <f>Valuation!O18</f>
        <v>-1738.8894540268957</v>
      </c>
      <c r="P18" s="289"/>
      <c r="Q18" s="289">
        <f>Valuation!Q18</f>
        <v>-4258.1923331740327</v>
      </c>
      <c r="R18" s="289">
        <f>Valuation!R18</f>
        <v>-5210.3791329553569</v>
      </c>
      <c r="S18" s="289">
        <f>Valuation!S18</f>
        <v>-3691.0326232326697</v>
      </c>
      <c r="T18" s="289">
        <f>Valuation!T18</f>
        <v>-2116.9447733578927</v>
      </c>
      <c r="U18" s="289">
        <f>Valuation!U18</f>
        <v>-2251.1893675499596</v>
      </c>
      <c r="V18" s="289">
        <f>Valuation!V18</f>
        <v>-1385.4164377519628</v>
      </c>
      <c r="W18" s="289">
        <f>Valuation!W18</f>
        <v>-1163.1827247112815</v>
      </c>
      <c r="X18" s="289">
        <f>Valuation!X18</f>
        <v>-893.21601278915477</v>
      </c>
      <c r="Y18" s="289">
        <f>Valuation!Z18</f>
        <v>-667.43242049549008</v>
      </c>
    </row>
    <row r="19" spans="2:25" ht="15" x14ac:dyDescent="0.2">
      <c r="B19" s="296" t="s">
        <v>68</v>
      </c>
      <c r="C19" s="296"/>
      <c r="D19" s="296"/>
      <c r="E19" s="296"/>
      <c r="F19" s="296"/>
      <c r="G19" s="296"/>
      <c r="H19" s="296"/>
      <c r="I19" s="296"/>
      <c r="J19" s="296"/>
      <c r="K19" s="297"/>
      <c r="L19" s="297"/>
      <c r="M19" s="297"/>
      <c r="N19" s="297"/>
      <c r="O19" s="296">
        <f>Valuation!O19</f>
        <v>-2260.11064568652</v>
      </c>
      <c r="P19" s="296"/>
      <c r="Q19" s="296">
        <f>Valuation!Q19</f>
        <v>-29725.915169442604</v>
      </c>
      <c r="R19" s="296">
        <f>Valuation!R19</f>
        <v>-7425.7060087499995</v>
      </c>
      <c r="S19" s="296">
        <f>Valuation!S19</f>
        <v>15392.070524313956</v>
      </c>
      <c r="T19" s="296">
        <f>Valuation!T19</f>
        <v>42755.214256229847</v>
      </c>
      <c r="U19" s="296">
        <f>Valuation!U19</f>
        <v>67830.849292194805</v>
      </c>
      <c r="V19" s="296">
        <f>Valuation!V19</f>
        <v>89075.799848740455</v>
      </c>
      <c r="W19" s="296">
        <f>Valuation!W19</f>
        <v>116980.29886962955</v>
      </c>
      <c r="X19" s="296">
        <f>Valuation!X19</f>
        <v>144939.4483575194</v>
      </c>
      <c r="Y19" s="296">
        <f>Valuation!Z19</f>
        <v>126009.0431566764</v>
      </c>
    </row>
    <row r="20" spans="2:25" ht="15" x14ac:dyDescent="0.2">
      <c r="B20" s="289"/>
      <c r="C20" s="289" t="s">
        <v>69</v>
      </c>
      <c r="D20" s="289"/>
      <c r="E20" s="289"/>
      <c r="F20" s="289"/>
      <c r="G20" s="299"/>
      <c r="H20" s="448">
        <f>Valuation!H21</f>
        <v>0.11148870032110857</v>
      </c>
      <c r="J20" s="289"/>
      <c r="K20" s="295"/>
      <c r="L20" s="295"/>
      <c r="M20" s="295"/>
      <c r="N20" s="300"/>
      <c r="O20" s="301">
        <f>Valuation!O21</f>
        <v>0.99560550549701232</v>
      </c>
      <c r="P20" s="301"/>
      <c r="Q20" s="301">
        <f>Valuation!Q21</f>
        <v>0.94020391023585304</v>
      </c>
      <c r="R20" s="301">
        <f>Valuation!R21</f>
        <v>0.84589605811037816</v>
      </c>
      <c r="S20" s="301">
        <f>Valuation!S21</f>
        <v>0.76104782519696268</v>
      </c>
      <c r="T20" s="301">
        <f>Valuation!T21</f>
        <v>0.6847103573586456</v>
      </c>
      <c r="U20" s="301">
        <f>Valuation!U21</f>
        <v>0.61602997597801323</v>
      </c>
      <c r="V20" s="301">
        <f>Valuation!V21</f>
        <v>0.55423863130596152</v>
      </c>
      <c r="W20" s="301">
        <f>Valuation!W21</f>
        <v>0.49864531339440726</v>
      </c>
      <c r="X20" s="301">
        <f>Valuation!X21</f>
        <v>0.44862832456177826</v>
      </c>
      <c r="Y20" s="301"/>
    </row>
    <row r="21" spans="2:25" ht="15" x14ac:dyDescent="0.2">
      <c r="B21" s="296" t="s">
        <v>70</v>
      </c>
      <c r="C21" s="296"/>
      <c r="D21" s="296"/>
      <c r="E21" s="296"/>
      <c r="F21" s="296"/>
      <c r="G21" s="296"/>
      <c r="H21" s="296"/>
      <c r="I21" s="296"/>
      <c r="J21" s="296"/>
      <c r="K21" s="297"/>
      <c r="L21" s="297"/>
      <c r="M21" s="297"/>
      <c r="N21" s="297"/>
      <c r="O21" s="296">
        <f>Valuation!O22</f>
        <v>-2250.1786018779067</v>
      </c>
      <c r="P21" s="296"/>
      <c r="Q21" s="296">
        <f>Valuation!Q22</f>
        <v>-27948.421677649196</v>
      </c>
      <c r="R21" s="296">
        <f>Valuation!R22</f>
        <v>-6281.3754414881741</v>
      </c>
      <c r="S21" s="296">
        <f>Valuation!S22</f>
        <v>11714.101797807409</v>
      </c>
      <c r="T21" s="296">
        <f>Valuation!T22</f>
        <v>29274.938032328599</v>
      </c>
      <c r="U21" s="296">
        <f>Valuation!U22</f>
        <v>41785.836460039005</v>
      </c>
      <c r="V21" s="296">
        <f>Valuation!V22</f>
        <v>49369.249390649682</v>
      </c>
      <c r="W21" s="296">
        <f>Valuation!W22</f>
        <v>58331.677790817856</v>
      </c>
      <c r="X21" s="296">
        <f>Valuation!X22</f>
        <v>65023.941879542312</v>
      </c>
      <c r="Y21" s="288"/>
    </row>
    <row r="22" spans="2:25" ht="15.75" thickBot="1" x14ac:dyDescent="0.25">
      <c r="B22" s="289"/>
      <c r="C22" s="289"/>
      <c r="D22" s="289"/>
      <c r="E22" s="289"/>
      <c r="F22" s="289"/>
      <c r="G22" s="289"/>
      <c r="H22" s="289"/>
      <c r="I22" s="289"/>
      <c r="J22" s="289"/>
      <c r="K22" s="289"/>
      <c r="L22" s="289"/>
      <c r="M22" s="289"/>
      <c r="N22" s="289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93"/>
    </row>
    <row r="23" spans="2:25" ht="15.75" thickBot="1" x14ac:dyDescent="0.25">
      <c r="B23" s="213" t="s">
        <v>71</v>
      </c>
      <c r="C23" s="214"/>
      <c r="D23" s="214"/>
      <c r="E23" s="215"/>
      <c r="F23" s="215"/>
      <c r="G23" s="215"/>
      <c r="H23" s="215"/>
      <c r="I23" s="216">
        <f>Valuation!I75</f>
        <v>776039.67166998971</v>
      </c>
      <c r="J23" s="289"/>
      <c r="K23" s="289"/>
      <c r="L23" s="738"/>
      <c r="M23" s="738"/>
      <c r="N23" s="740" t="s">
        <v>72</v>
      </c>
      <c r="O23" s="740"/>
      <c r="P23" s="740"/>
      <c r="Q23" s="740"/>
      <c r="R23" s="740"/>
      <c r="S23" s="289"/>
      <c r="T23" s="289"/>
      <c r="U23" s="293"/>
      <c r="V23" s="293"/>
      <c r="W23" s="293"/>
      <c r="X23" s="293"/>
      <c r="Y23" s="293"/>
    </row>
    <row r="24" spans="2:25" ht="16.5" thickTop="1" thickBot="1" x14ac:dyDescent="0.25">
      <c r="B24" s="217"/>
      <c r="C24" s="218" t="s">
        <v>73</v>
      </c>
      <c r="D24" s="218"/>
      <c r="E24" s="218"/>
      <c r="F24" s="218"/>
      <c r="G24" s="218"/>
      <c r="H24" s="219">
        <f>I24/I23</f>
        <v>0.2822275427734931</v>
      </c>
      <c r="I24" s="220">
        <f>Valuation!I76</f>
        <v>219019.76963016958</v>
      </c>
      <c r="J24" s="289"/>
      <c r="K24" s="289"/>
      <c r="L24" s="739"/>
      <c r="M24" s="739"/>
      <c r="N24" s="302">
        <f>Valuation!M76</f>
        <v>9.1488700321108576E-2</v>
      </c>
      <c r="O24" s="302">
        <f>Valuation!N76</f>
        <v>0.10148870032110857</v>
      </c>
      <c r="P24" s="303">
        <f>Valuation!O76</f>
        <v>0.11148870032110857</v>
      </c>
      <c r="Q24" s="302">
        <f>Valuation!P76</f>
        <v>0.12148870032110856</v>
      </c>
      <c r="R24" s="302">
        <f>Valuation!Q76</f>
        <v>0.13148870032110857</v>
      </c>
      <c r="S24" s="289"/>
      <c r="T24" s="289"/>
      <c r="U24" s="293"/>
      <c r="V24" s="293"/>
      <c r="W24" s="293"/>
      <c r="X24" s="293"/>
      <c r="Y24" s="293"/>
    </row>
    <row r="25" spans="2:25" ht="15" x14ac:dyDescent="0.2">
      <c r="B25" s="217"/>
      <c r="C25" s="218" t="s">
        <v>74</v>
      </c>
      <c r="D25" s="218"/>
      <c r="E25" s="218"/>
      <c r="F25" s="218"/>
      <c r="G25" s="218"/>
      <c r="H25" s="219">
        <f>1-H24</f>
        <v>0.71777245722650695</v>
      </c>
      <c r="I25" s="220">
        <f>Valuation!I77</f>
        <v>557019.9020398201</v>
      </c>
      <c r="J25" s="289"/>
      <c r="K25" s="289"/>
      <c r="L25" s="741" t="s">
        <v>75</v>
      </c>
      <c r="M25" s="304">
        <f>Valuation!L77</f>
        <v>0</v>
      </c>
      <c r="N25" s="305">
        <f>Valuation!M77/100</f>
        <v>3102.7675719400613</v>
      </c>
      <c r="O25" s="438">
        <f>Valuation!N77/100</f>
        <v>2647.0441262957065</v>
      </c>
      <c r="P25" s="439">
        <f>Valuation!O77/100</f>
        <v>2277.4562106683034</v>
      </c>
      <c r="Q25" s="446">
        <f>Valuation!P77/100</f>
        <v>1972.5208377730448</v>
      </c>
      <c r="R25" s="305">
        <f>Valuation!Q77/100</f>
        <v>1717.3023138495146</v>
      </c>
      <c r="S25" s="289"/>
      <c r="T25" s="289"/>
      <c r="U25" s="293"/>
      <c r="V25" s="293"/>
      <c r="W25" s="293"/>
      <c r="X25" s="293"/>
      <c r="Y25" s="293"/>
    </row>
    <row r="26" spans="2:25" ht="15" x14ac:dyDescent="0.2">
      <c r="B26" s="685" t="s">
        <v>76</v>
      </c>
      <c r="C26" s="686"/>
      <c r="D26" s="686"/>
      <c r="E26" s="686"/>
      <c r="F26" s="686"/>
      <c r="G26" s="686"/>
      <c r="H26" s="686"/>
      <c r="I26" s="687">
        <f>Valuation!I78</f>
        <v>89135.821585000012</v>
      </c>
      <c r="K26" s="289"/>
      <c r="L26" s="742"/>
      <c r="M26" s="306">
        <f>Valuation!L78</f>
        <v>5.0000000000000001E-3</v>
      </c>
      <c r="N26" s="307">
        <f>Valuation!M78/100</f>
        <v>3270.1949668204948</v>
      </c>
      <c r="O26" s="440">
        <f>Valuation!N78/100</f>
        <v>2774.9900868401801</v>
      </c>
      <c r="P26" s="309">
        <f>Valuation!O78/100</f>
        <v>2377.3063448708076</v>
      </c>
      <c r="Q26" s="443">
        <f>Valuation!P78/100</f>
        <v>2051.8107083830992</v>
      </c>
      <c r="R26" s="307">
        <f>Valuation!Q78/100</f>
        <v>1781.1934828203928</v>
      </c>
      <c r="S26" s="289"/>
      <c r="T26" s="289"/>
      <c r="U26" s="293"/>
      <c r="V26" s="293"/>
      <c r="W26" s="293"/>
      <c r="X26" s="293"/>
      <c r="Y26" s="293"/>
    </row>
    <row r="27" spans="2:25" ht="15" x14ac:dyDescent="0.2">
      <c r="B27" s="688" t="s">
        <v>77</v>
      </c>
      <c r="C27" s="689"/>
      <c r="D27" s="689"/>
      <c r="E27" s="689"/>
      <c r="F27" s="689"/>
      <c r="G27" s="689"/>
      <c r="H27" s="689"/>
      <c r="I27" s="690">
        <f>Valuation!I79</f>
        <v>865175.49325498973</v>
      </c>
      <c r="J27" s="289"/>
      <c r="K27" s="289"/>
      <c r="L27" s="742"/>
      <c r="M27" s="308">
        <f>Valuation!L79</f>
        <v>0.01</v>
      </c>
      <c r="N27" s="309">
        <f>Valuation!M79/100</f>
        <v>3458.1684489769186</v>
      </c>
      <c r="O27" s="441">
        <f>Valuation!N79/100</f>
        <v>2916.920939518373</v>
      </c>
      <c r="P27" s="310">
        <f>Valuation!O79/100</f>
        <v>2486.9950260136702</v>
      </c>
      <c r="Q27" s="442">
        <f>Valuation!P79/100</f>
        <v>2138.2124988901201</v>
      </c>
      <c r="R27" s="309">
        <f>Valuation!Q79/100</f>
        <v>1850.3436733136041</v>
      </c>
      <c r="S27" s="289"/>
      <c r="T27" s="289"/>
      <c r="U27" s="293"/>
      <c r="V27" s="293"/>
      <c r="W27" s="293"/>
      <c r="X27" s="293"/>
      <c r="Y27" s="293"/>
    </row>
    <row r="28" spans="2:25" ht="15" x14ac:dyDescent="0.2">
      <c r="B28" s="691" t="s">
        <v>78</v>
      </c>
      <c r="C28" s="692"/>
      <c r="D28" s="692"/>
      <c r="E28" s="692"/>
      <c r="F28" s="692"/>
      <c r="G28" s="692"/>
      <c r="H28" s="692"/>
      <c r="I28" s="693">
        <f>Valuation!I80-Valuation!I109*(I22=2)</f>
        <v>181252.53935300003</v>
      </c>
      <c r="J28" s="289"/>
      <c r="K28" s="289"/>
      <c r="L28" s="742"/>
      <c r="M28" s="306">
        <f>Valuation!L80</f>
        <v>1.4999999999999999E-2</v>
      </c>
      <c r="N28" s="307">
        <f>Valuation!M80/100</f>
        <v>3670.7172581250766</v>
      </c>
      <c r="O28" s="440">
        <f>Valuation!N80/100</f>
        <v>3075.2621269745459</v>
      </c>
      <c r="P28" s="309">
        <f>Valuation!O80/100</f>
        <v>2608.051741006901</v>
      </c>
      <c r="Q28" s="443">
        <f>Valuation!P80/100</f>
        <v>2232.7279944425095</v>
      </c>
      <c r="R28" s="307">
        <f>Valuation!Q80/100</f>
        <v>1925.4300782467203</v>
      </c>
      <c r="S28" s="289"/>
      <c r="T28" s="289"/>
      <c r="U28" s="293"/>
      <c r="V28" s="293"/>
      <c r="W28" s="293"/>
      <c r="X28" s="293"/>
      <c r="Y28" s="293"/>
    </row>
    <row r="29" spans="2:25" ht="15.75" thickBot="1" x14ac:dyDescent="0.25">
      <c r="B29" s="688" t="s">
        <v>79</v>
      </c>
      <c r="C29" s="689"/>
      <c r="D29" s="689"/>
      <c r="E29" s="689"/>
      <c r="F29" s="689"/>
      <c r="G29" s="689"/>
      <c r="H29" s="689"/>
      <c r="I29" s="690">
        <f>I27-I28</f>
        <v>683922.95390198973</v>
      </c>
      <c r="J29" s="289"/>
      <c r="K29" s="289"/>
      <c r="L29" s="743"/>
      <c r="M29" s="311">
        <f>Valuation!L81</f>
        <v>0.02</v>
      </c>
      <c r="N29" s="312">
        <f>Valuation!M81/100</f>
        <v>3912.9978721869415</v>
      </c>
      <c r="O29" s="447">
        <f>Valuation!N81/100</f>
        <v>3253.0343750357156</v>
      </c>
      <c r="P29" s="444">
        <f>Valuation!O81/100</f>
        <v>2742.3403321300102</v>
      </c>
      <c r="Q29" s="445">
        <f>Valuation!P81/100</f>
        <v>2336.5563982549666</v>
      </c>
      <c r="R29" s="312">
        <f>Valuation!Q81/100</f>
        <v>2007.251372430215</v>
      </c>
      <c r="S29" s="289"/>
      <c r="T29" s="289"/>
      <c r="U29" s="293"/>
      <c r="V29" s="293"/>
      <c r="W29" s="293"/>
      <c r="X29" s="293"/>
      <c r="Y29" s="293"/>
    </row>
    <row r="30" spans="2:25" ht="15.75" thickBot="1" x14ac:dyDescent="0.25">
      <c r="B30" s="694" t="s">
        <v>80</v>
      </c>
      <c r="C30" s="695"/>
      <c r="D30" s="695"/>
      <c r="E30" s="695"/>
      <c r="F30" s="695"/>
      <c r="G30" s="695"/>
      <c r="H30" s="723">
        <f>Valuation!H82</f>
        <v>0.36363672425740395</v>
      </c>
      <c r="I30" s="696">
        <f>Valuation!I82</f>
        <v>248699.50260136704</v>
      </c>
      <c r="J30" s="289"/>
    </row>
    <row r="31" spans="2:25" ht="15" x14ac:dyDescent="0.2">
      <c r="J31" s="289"/>
    </row>
    <row r="32" spans="2:25" ht="15" x14ac:dyDescent="0.2">
      <c r="B32" s="500" t="s">
        <v>81</v>
      </c>
      <c r="J32" s="289"/>
      <c r="L32" s="724" t="s">
        <v>82</v>
      </c>
      <c r="M32" s="724"/>
      <c r="P32" s="724" t="s">
        <v>83</v>
      </c>
      <c r="Q32" s="724"/>
    </row>
    <row r="33" spans="2:17" ht="15.75" thickBot="1" x14ac:dyDescent="0.25">
      <c r="J33" s="289"/>
      <c r="L33" s="626" t="s">
        <v>84</v>
      </c>
      <c r="M33" s="626" t="s">
        <v>85</v>
      </c>
      <c r="N33" s="626"/>
      <c r="O33" s="626"/>
      <c r="P33" s="626" t="s">
        <v>84</v>
      </c>
      <c r="Q33" s="626" t="s">
        <v>85</v>
      </c>
    </row>
    <row r="34" spans="2:17" ht="15" x14ac:dyDescent="0.2">
      <c r="B34" s="721" t="s">
        <v>79</v>
      </c>
      <c r="C34" s="722"/>
      <c r="D34" s="722"/>
      <c r="E34" s="722"/>
      <c r="F34" s="722"/>
      <c r="G34" s="722"/>
      <c r="H34" s="722"/>
      <c r="I34" s="216">
        <f>I29+I37</f>
        <v>774055.58093398972</v>
      </c>
      <c r="J34" s="289"/>
      <c r="L34" s="298">
        <f>I29</f>
        <v>683922.95390198973</v>
      </c>
      <c r="M34" s="298">
        <f>I30</f>
        <v>248699.50260136704</v>
      </c>
      <c r="N34" s="298"/>
      <c r="O34" s="298"/>
      <c r="P34" s="298">
        <f>L34</f>
        <v>683922.95390198973</v>
      </c>
      <c r="Q34" s="298">
        <f>I35</f>
        <v>289917.54850120418</v>
      </c>
    </row>
    <row r="35" spans="2:17" ht="15.75" thickBot="1" x14ac:dyDescent="0.25">
      <c r="B35" s="694" t="s">
        <v>80</v>
      </c>
      <c r="C35" s="695"/>
      <c r="D35" s="695"/>
      <c r="E35" s="695"/>
      <c r="F35" s="695"/>
      <c r="G35" s="695"/>
      <c r="H35" s="723">
        <f>Valuation!I114/Valuation!I120</f>
        <v>0.37454358012816641</v>
      </c>
      <c r="I35" s="696">
        <f>I34*H35</f>
        <v>289917.54850120418</v>
      </c>
      <c r="J35" s="289"/>
      <c r="L35" s="298"/>
      <c r="M35" s="298"/>
      <c r="N35" s="298"/>
      <c r="O35" s="298"/>
      <c r="P35" s="298">
        <f>I37</f>
        <v>90132.627032000004</v>
      </c>
      <c r="Q35" s="298"/>
    </row>
    <row r="36" spans="2:17" ht="15" x14ac:dyDescent="0.2">
      <c r="J36" s="289"/>
      <c r="L36" s="298">
        <f>SUM(L34:L35)</f>
        <v>683922.95390198973</v>
      </c>
      <c r="M36" s="298">
        <f>SUM(M34:M35)</f>
        <v>248699.50260136704</v>
      </c>
      <c r="N36" s="298"/>
      <c r="O36" s="298"/>
      <c r="P36" s="298">
        <f t="shared" ref="P36:Q36" si="2">SUM(P34:P35)</f>
        <v>774055.58093398972</v>
      </c>
      <c r="Q36" s="298">
        <f t="shared" si="2"/>
        <v>289917.54850120418</v>
      </c>
    </row>
    <row r="37" spans="2:17" ht="15" x14ac:dyDescent="0.2">
      <c r="B37" s="291" t="s">
        <v>86</v>
      </c>
      <c r="I37" s="298">
        <v>90132.627032000004</v>
      </c>
      <c r="J37" s="289"/>
    </row>
    <row r="38" spans="2:17" ht="15" x14ac:dyDescent="0.2">
      <c r="J38" s="289"/>
    </row>
    <row r="39" spans="2:17" ht="15" x14ac:dyDescent="0.2">
      <c r="J39" s="289"/>
    </row>
    <row r="40" spans="2:17" ht="15" x14ac:dyDescent="0.2">
      <c r="J40" s="289"/>
    </row>
    <row r="41" spans="2:17" ht="15" x14ac:dyDescent="0.2">
      <c r="J41" s="289"/>
    </row>
    <row r="42" spans="2:17" ht="15" x14ac:dyDescent="0.2">
      <c r="J42" s="289"/>
    </row>
    <row r="43" spans="2:17" ht="15" x14ac:dyDescent="0.2">
      <c r="J43" s="289"/>
    </row>
    <row r="44" spans="2:17" ht="15" x14ac:dyDescent="0.2">
      <c r="J44" s="289"/>
    </row>
    <row r="45" spans="2:17" ht="15" x14ac:dyDescent="0.2">
      <c r="J45" s="289"/>
    </row>
    <row r="46" spans="2:17" ht="15" x14ac:dyDescent="0.2">
      <c r="J46" s="289"/>
    </row>
    <row r="47" spans="2:17" ht="15" x14ac:dyDescent="0.2">
      <c r="J47" s="289"/>
    </row>
    <row r="48" spans="2:17" ht="15" x14ac:dyDescent="0.2">
      <c r="J48" s="289"/>
    </row>
    <row r="49" spans="10:10" ht="15" x14ac:dyDescent="0.2">
      <c r="J49" s="289"/>
    </row>
    <row r="50" spans="10:10" ht="15" x14ac:dyDescent="0.2">
      <c r="J50" s="289"/>
    </row>
    <row r="51" spans="10:10" ht="15" x14ac:dyDescent="0.2">
      <c r="J51" s="289"/>
    </row>
    <row r="52" spans="10:10" ht="15" x14ac:dyDescent="0.2">
      <c r="J52" s="289"/>
    </row>
    <row r="53" spans="10:10" ht="15" x14ac:dyDescent="0.2">
      <c r="J53" s="289"/>
    </row>
    <row r="54" spans="10:10" ht="15" x14ac:dyDescent="0.2">
      <c r="J54" s="289"/>
    </row>
    <row r="55" spans="10:10" ht="15" x14ac:dyDescent="0.2">
      <c r="J55" s="289"/>
    </row>
    <row r="56" spans="10:10" ht="15" x14ac:dyDescent="0.2">
      <c r="J56" s="289"/>
    </row>
    <row r="57" spans="10:10" ht="15" x14ac:dyDescent="0.2">
      <c r="J57" s="289"/>
    </row>
    <row r="58" spans="10:10" ht="15" x14ac:dyDescent="0.2">
      <c r="J58" s="289"/>
    </row>
    <row r="59" spans="10:10" ht="15" x14ac:dyDescent="0.2">
      <c r="J59" s="289"/>
    </row>
    <row r="60" spans="10:10" ht="15" x14ac:dyDescent="0.2">
      <c r="J60" s="289"/>
    </row>
    <row r="61" spans="10:10" ht="15" x14ac:dyDescent="0.2">
      <c r="J61" s="289"/>
    </row>
    <row r="62" spans="10:10" ht="15" x14ac:dyDescent="0.2">
      <c r="J62" s="289"/>
    </row>
    <row r="63" spans="10:10" ht="15" x14ac:dyDescent="0.2">
      <c r="J63" s="289"/>
    </row>
    <row r="64" spans="10:10" ht="15" x14ac:dyDescent="0.2">
      <c r="J64" s="289"/>
    </row>
    <row r="65" spans="2:25" x14ac:dyDescent="0.2">
      <c r="B65" s="212" t="s">
        <v>87</v>
      </c>
      <c r="C65" s="292"/>
      <c r="D65" s="292"/>
      <c r="E65" s="292"/>
      <c r="F65" s="292"/>
      <c r="G65" s="292"/>
      <c r="H65" s="292"/>
      <c r="I65" s="292"/>
      <c r="J65" s="292"/>
      <c r="K65" s="292"/>
      <c r="L65" s="292"/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</row>
    <row r="67" spans="2:25" ht="15" x14ac:dyDescent="0.2">
      <c r="B67" s="288" t="s">
        <v>88</v>
      </c>
      <c r="C67" s="288"/>
      <c r="D67" s="288"/>
      <c r="E67" s="288"/>
      <c r="F67" s="288"/>
      <c r="G67" s="288"/>
      <c r="H67" s="288"/>
      <c r="I67" s="288"/>
      <c r="J67" s="288"/>
      <c r="K67" s="294">
        <f t="shared" ref="K67" si="3">SUM(K68:K71)</f>
        <v>97281.441748000012</v>
      </c>
      <c r="L67" s="294">
        <f t="shared" ref="L67:Q67" si="4">SUM(L68:L71)</f>
        <v>180212.01056200001</v>
      </c>
      <c r="M67" s="294">
        <f t="shared" si="4"/>
        <v>230147.39748999997</v>
      </c>
      <c r="N67" s="294">
        <f t="shared" si="4"/>
        <v>232319.40039899995</v>
      </c>
      <c r="O67" s="454">
        <f t="shared" si="4"/>
        <v>23738.593030081891</v>
      </c>
      <c r="P67" s="454">
        <f t="shared" si="4"/>
        <v>256057.99342908183</v>
      </c>
      <c r="Q67" s="454">
        <f t="shared" si="4"/>
        <v>289981.12433636561</v>
      </c>
      <c r="R67" s="454">
        <f t="shared" ref="R67:X67" si="5">SUM(R68:R71)</f>
        <v>343780.32823207986</v>
      </c>
      <c r="S67" s="454">
        <f t="shared" si="5"/>
        <v>410852.45055660198</v>
      </c>
      <c r="T67" s="454">
        <f t="shared" si="5"/>
        <v>466246.03813502163</v>
      </c>
      <c r="U67" s="454">
        <f t="shared" si="5"/>
        <v>518388.53387113428</v>
      </c>
      <c r="V67" s="454">
        <f t="shared" si="5"/>
        <v>575897.66298007127</v>
      </c>
      <c r="W67" s="454">
        <f t="shared" si="5"/>
        <v>622072.888775456</v>
      </c>
      <c r="X67" s="454">
        <f t="shared" si="5"/>
        <v>667173.48398491147</v>
      </c>
      <c r="Y67" s="637">
        <f>(X67/P67)^(1/(COLUMNS(P67:X67)-1))-1</f>
        <v>0.12716515590529265</v>
      </c>
    </row>
    <row r="68" spans="2:25" ht="15" x14ac:dyDescent="0.2">
      <c r="B68" s="289"/>
      <c r="C68" s="455" t="s">
        <v>89</v>
      </c>
      <c r="D68" s="316"/>
      <c r="E68" s="316"/>
      <c r="F68" s="316"/>
      <c r="G68" s="316"/>
      <c r="H68" s="316"/>
      <c r="I68" s="316"/>
      <c r="J68" s="316"/>
      <c r="K68" s="317">
        <f>Revenue!FX12</f>
        <v>85422.711827000006</v>
      </c>
      <c r="L68" s="317">
        <f>Revenue!FY12</f>
        <v>141262.18912400003</v>
      </c>
      <c r="M68" s="317">
        <f>Revenue!FZ12</f>
        <v>174709.25782599999</v>
      </c>
      <c r="N68" s="317">
        <f>Revenue!GA12</f>
        <v>186067.59976199997</v>
      </c>
      <c r="O68" s="318">
        <f>Revenue!GB12</f>
        <v>19159.67297872249</v>
      </c>
      <c r="P68" s="318">
        <f>Revenue!GC12</f>
        <v>205227.27274072246</v>
      </c>
      <c r="Q68" s="318">
        <f>Revenue!GD12</f>
        <v>266204.00138142786</v>
      </c>
      <c r="R68" s="318">
        <f>Revenue!GE12</f>
        <v>333321.59810075659</v>
      </c>
      <c r="S68" s="318">
        <f>Revenue!GF12</f>
        <v>395680.81113094848</v>
      </c>
      <c r="T68" s="318">
        <f>Revenue!GG12</f>
        <v>448122.41726258723</v>
      </c>
      <c r="U68" s="318">
        <f>Revenue!GH12</f>
        <v>497953.23492941447</v>
      </c>
      <c r="V68" s="318">
        <f>Revenue!GI12</f>
        <v>548055.05248459207</v>
      </c>
      <c r="W68" s="318">
        <f>Revenue!GJ12</f>
        <v>590310.30826054548</v>
      </c>
      <c r="X68" s="318">
        <f>Revenue!GK12</f>
        <v>632462.19609114749</v>
      </c>
    </row>
    <row r="69" spans="2:25" ht="15" x14ac:dyDescent="0.2">
      <c r="B69" s="289"/>
      <c r="C69" s="293" t="s">
        <v>90</v>
      </c>
      <c r="D69" s="289"/>
      <c r="E69" s="289"/>
      <c r="F69" s="289"/>
      <c r="G69" s="289"/>
      <c r="H69" s="289"/>
      <c r="I69" s="660"/>
      <c r="J69" s="289"/>
      <c r="K69" s="295">
        <f>Revenue!FX13</f>
        <v>3897.9867829999998</v>
      </c>
      <c r="L69" s="295">
        <f>Revenue!FY13</f>
        <v>25743.444813999999</v>
      </c>
      <c r="M69" s="295">
        <f>Revenue!FZ13</f>
        <v>41298.821619000002</v>
      </c>
      <c r="N69" s="295">
        <f>Revenue!GA13</f>
        <v>28865.632046999999</v>
      </c>
      <c r="O69" s="298">
        <f>Revenue!GB13</f>
        <v>3531.30807155927</v>
      </c>
      <c r="P69" s="298">
        <f>Revenue!GC13</f>
        <v>32396.940118559269</v>
      </c>
      <c r="Q69" s="298">
        <f>Revenue!GD13</f>
        <v>17876.311195018741</v>
      </c>
      <c r="R69" s="298">
        <f>Revenue!GE13</f>
        <v>4719.2195767096837</v>
      </c>
      <c r="S69" s="298">
        <f>Revenue!GF13</f>
        <v>8465.3188862768766</v>
      </c>
      <c r="T69" s="298">
        <f>Revenue!GG13</f>
        <v>10602.794612508562</v>
      </c>
      <c r="U69" s="298">
        <f>Revenue!GH13</f>
        <v>12139.821373111336</v>
      </c>
      <c r="V69" s="298">
        <f>Revenue!GI13</f>
        <v>18765.789525560423</v>
      </c>
      <c r="W69" s="298">
        <f>Revenue!GJ13</f>
        <v>22025.427374640291</v>
      </c>
      <c r="X69" s="298">
        <f>Revenue!GK13</f>
        <v>24315.249095960378</v>
      </c>
    </row>
    <row r="70" spans="2:25" ht="15" x14ac:dyDescent="0.2">
      <c r="B70" s="289"/>
      <c r="C70" s="293" t="s">
        <v>91</v>
      </c>
      <c r="D70" s="289"/>
      <c r="E70" s="289"/>
      <c r="F70" s="289"/>
      <c r="G70" s="289"/>
      <c r="H70" s="289"/>
      <c r="I70" s="289"/>
      <c r="J70" s="289"/>
      <c r="K70" s="295">
        <f>Revenue!FX14</f>
        <v>1330.4177989999998</v>
      </c>
      <c r="L70" s="295">
        <f>Revenue!FY14</f>
        <v>2144.2459799999997</v>
      </c>
      <c r="M70" s="295">
        <f>Revenue!FZ14</f>
        <v>5762.7876739999992</v>
      </c>
      <c r="N70" s="295">
        <f>Revenue!GA14</f>
        <v>4266.1133340000006</v>
      </c>
      <c r="O70" s="298">
        <f>Revenue!GB14</f>
        <v>295.84271180013053</v>
      </c>
      <c r="P70" s="298">
        <f>Revenue!GC14</f>
        <v>4561.9560458001315</v>
      </c>
      <c r="Q70" s="298">
        <f>Revenue!GD14</f>
        <v>4110.4309947349848</v>
      </c>
      <c r="R70" s="298">
        <f>Revenue!GE14</f>
        <v>5146.7875048385158</v>
      </c>
      <c r="S70" s="298">
        <f>Revenue!GF14</f>
        <v>6109.6702591037747</v>
      </c>
      <c r="T70" s="298">
        <f>Revenue!GG14</f>
        <v>6919.4161762897184</v>
      </c>
      <c r="U70" s="298">
        <f>Revenue!GH14</f>
        <v>7688.8491538850894</v>
      </c>
      <c r="V70" s="298">
        <f>Revenue!GI14</f>
        <v>8462.4666153156595</v>
      </c>
      <c r="W70" s="298">
        <f>Revenue!GJ14</f>
        <v>9114.9260529296953</v>
      </c>
      <c r="X70" s="298">
        <f>Revenue!GK14</f>
        <v>9765.7893958035002</v>
      </c>
    </row>
    <row r="71" spans="2:25" ht="15" x14ac:dyDescent="0.2">
      <c r="B71" s="289"/>
      <c r="C71" s="456" t="s">
        <v>92</v>
      </c>
      <c r="D71" s="319"/>
      <c r="E71" s="319"/>
      <c r="F71" s="319"/>
      <c r="G71" s="319"/>
      <c r="H71" s="319"/>
      <c r="I71" s="319"/>
      <c r="J71" s="319"/>
      <c r="K71" s="320">
        <f>Revenue!FX15</f>
        <v>6630.3253389999991</v>
      </c>
      <c r="L71" s="320">
        <f>Revenue!FY15</f>
        <v>11062.130643999999</v>
      </c>
      <c r="M71" s="320">
        <f>Revenue!FZ15</f>
        <v>8376.5303709999989</v>
      </c>
      <c r="N71" s="320">
        <f>Revenue!GA15</f>
        <v>13120.055256</v>
      </c>
      <c r="O71" s="321">
        <f>Revenue!GB15</f>
        <v>751.76926800000001</v>
      </c>
      <c r="P71" s="321">
        <f>Revenue!GC15</f>
        <v>13871.824524</v>
      </c>
      <c r="Q71" s="321">
        <f>Revenue!GD15</f>
        <v>1790.3807651839993</v>
      </c>
      <c r="R71" s="321">
        <f>Revenue!GE15</f>
        <v>592.72304977510407</v>
      </c>
      <c r="S71" s="321">
        <f>Revenue!GF15</f>
        <v>596.6502802728553</v>
      </c>
      <c r="T71" s="321">
        <f>Revenue!GG15</f>
        <v>601.41008363612957</v>
      </c>
      <c r="U71" s="321">
        <f>Revenue!GH15</f>
        <v>606.62841472339892</v>
      </c>
      <c r="V71" s="321">
        <f>Revenue!GI15</f>
        <v>614.35435460314352</v>
      </c>
      <c r="W71" s="321">
        <f>Revenue!GJ15</f>
        <v>622.22708734060325</v>
      </c>
      <c r="X71" s="321">
        <f>Revenue!GK15</f>
        <v>630.24940200007472</v>
      </c>
    </row>
    <row r="72" spans="2:25" ht="15" x14ac:dyDescent="0.2">
      <c r="B72" s="322"/>
      <c r="C72" s="323" t="s">
        <v>93</v>
      </c>
      <c r="D72" s="323"/>
      <c r="E72" s="323"/>
      <c r="F72" s="323"/>
      <c r="G72" s="323"/>
      <c r="H72" s="323"/>
      <c r="I72" s="323"/>
      <c r="J72" s="323"/>
      <c r="K72" s="324" t="str">
        <f>FS!K27</f>
        <v>n.a.</v>
      </c>
      <c r="L72" s="324">
        <f>FS!L27</f>
        <v>0.85248087737870049</v>
      </c>
      <c r="M72" s="324">
        <f>FS!M27</f>
        <v>0.27709244668140598</v>
      </c>
      <c r="N72" s="324">
        <f>FS!N27</f>
        <v>0.21132493141015529</v>
      </c>
      <c r="O72" s="324">
        <f>FS!O27</f>
        <v>-0.48909576666193744</v>
      </c>
      <c r="P72" s="324">
        <f>FS!P27</f>
        <v>0.11258261540936032</v>
      </c>
      <c r="Q72" s="324">
        <f>FS!Q27</f>
        <v>0.13248221800456772</v>
      </c>
      <c r="R72" s="324">
        <f>FS!R27</f>
        <v>0.18552657183751542</v>
      </c>
      <c r="S72" s="324">
        <f>FS!S27</f>
        <v>0.1951016879570926</v>
      </c>
      <c r="T72" s="324">
        <f>FS!T27</f>
        <v>0.13482598802410761</v>
      </c>
      <c r="U72" s="324">
        <f>FS!U27</f>
        <v>0.11183472130869343</v>
      </c>
      <c r="V72" s="324">
        <f>FS!V27</f>
        <v>0.11093827380686849</v>
      </c>
      <c r="W72" s="324">
        <f>FS!W27</f>
        <v>8.017956793997727E-2</v>
      </c>
      <c r="X72" s="324">
        <f>FS!X27</f>
        <v>7.2500499576883204E-2</v>
      </c>
    </row>
    <row r="73" spans="2:25" ht="15" x14ac:dyDescent="0.2">
      <c r="B73" s="288" t="s">
        <v>94</v>
      </c>
      <c r="C73" s="288"/>
      <c r="D73" s="288"/>
      <c r="E73" s="288"/>
      <c r="F73" s="288"/>
      <c r="G73" s="288"/>
      <c r="H73" s="288"/>
      <c r="I73" s="288"/>
      <c r="J73" s="288"/>
      <c r="K73" s="294">
        <f>SUM(K74:K76)</f>
        <v>110992.38478100002</v>
      </c>
      <c r="L73" s="294">
        <f t="shared" ref="L73:Q73" si="6">SUM(L74:L76)</f>
        <v>197154.18567599999</v>
      </c>
      <c r="M73" s="294">
        <f t="shared" si="6"/>
        <v>285969.63466699998</v>
      </c>
      <c r="N73" s="294">
        <f t="shared" si="6"/>
        <v>350409.39624700003</v>
      </c>
      <c r="O73" s="454">
        <f t="shared" si="6"/>
        <v>33978.707004651209</v>
      </c>
      <c r="P73" s="454">
        <f t="shared" si="6"/>
        <v>384388.10325165122</v>
      </c>
      <c r="Q73" s="454">
        <f t="shared" si="6"/>
        <v>378292.15344804584</v>
      </c>
      <c r="R73" s="454">
        <f t="shared" ref="R73:X73" si="7">SUM(R74:R76)</f>
        <v>379186.66663550714</v>
      </c>
      <c r="S73" s="454">
        <f t="shared" si="7"/>
        <v>400805.94580247789</v>
      </c>
      <c r="T73" s="454">
        <f t="shared" si="7"/>
        <v>421519.32413617935</v>
      </c>
      <c r="U73" s="454">
        <f t="shared" si="7"/>
        <v>442131.54597400693</v>
      </c>
      <c r="V73" s="454">
        <f t="shared" si="7"/>
        <v>468238.83779624174</v>
      </c>
      <c r="W73" s="454">
        <f t="shared" si="7"/>
        <v>487433.52579730575</v>
      </c>
      <c r="X73" s="454">
        <f t="shared" si="7"/>
        <v>504055.83365943161</v>
      </c>
    </row>
    <row r="74" spans="2:25" ht="15" x14ac:dyDescent="0.2">
      <c r="B74" s="289"/>
      <c r="C74" s="455" t="s">
        <v>95</v>
      </c>
      <c r="D74" s="316"/>
      <c r="E74" s="316"/>
      <c r="F74" s="316"/>
      <c r="G74" s="316"/>
      <c r="H74" s="316"/>
      <c r="I74" s="316"/>
      <c r="J74" s="316"/>
      <c r="K74" s="317">
        <f>Opex!FX12</f>
        <v>6854.2299049999992</v>
      </c>
      <c r="L74" s="317">
        <f>Opex!FY12</f>
        <v>10019.011783</v>
      </c>
      <c r="M74" s="317">
        <f>Opex!FZ12</f>
        <v>13167.174797000001</v>
      </c>
      <c r="N74" s="317">
        <f>Opex!GA12</f>
        <v>18142.901237000002</v>
      </c>
      <c r="O74" s="318">
        <f>Opex!GB12</f>
        <v>1498.54695348211</v>
      </c>
      <c r="P74" s="318">
        <f>Opex!GC12</f>
        <v>19641.448190482111</v>
      </c>
      <c r="Q74" s="318">
        <f>Opex!GD12</f>
        <v>19162.730805158288</v>
      </c>
      <c r="R74" s="318">
        <f>Opex!GE12</f>
        <v>20447.583237195257</v>
      </c>
      <c r="S74" s="318">
        <f>Opex!GF12</f>
        <v>21858.641487290584</v>
      </c>
      <c r="T74" s="318">
        <f>Opex!GG12</f>
        <v>23513.262177881857</v>
      </c>
      <c r="U74" s="318">
        <f>Opex!GH12</f>
        <v>25111.233873437028</v>
      </c>
      <c r="V74" s="318">
        <f>Opex!GI12</f>
        <v>26638.876627981896</v>
      </c>
      <c r="W74" s="318">
        <f>Opex!GJ12</f>
        <v>28242.293777675539</v>
      </c>
      <c r="X74" s="318">
        <f>Opex!GK12</f>
        <v>29717.411886114904</v>
      </c>
    </row>
    <row r="75" spans="2:25" ht="15" x14ac:dyDescent="0.2">
      <c r="B75" s="289"/>
      <c r="C75" s="293" t="s">
        <v>96</v>
      </c>
      <c r="D75" s="289"/>
      <c r="E75" s="289"/>
      <c r="F75" s="289"/>
      <c r="G75" s="289"/>
      <c r="H75" s="289"/>
      <c r="I75" s="289"/>
      <c r="J75" s="289"/>
      <c r="K75" s="295">
        <f>Opex!FX13</f>
        <v>86524.133602000016</v>
      </c>
      <c r="L75" s="295">
        <f>Opex!FY13</f>
        <v>147790.839393</v>
      </c>
      <c r="M75" s="295">
        <f>Opex!FZ13</f>
        <v>192788.38092599998</v>
      </c>
      <c r="N75" s="295">
        <f>Opex!GA13</f>
        <v>236767.24596900001</v>
      </c>
      <c r="O75" s="298">
        <f>Opex!GB13</f>
        <v>22427.985039546529</v>
      </c>
      <c r="P75" s="298">
        <f>Opex!GC13</f>
        <v>259195.23100854654</v>
      </c>
      <c r="Q75" s="298">
        <f>Opex!GD13</f>
        <v>267290.7629953475</v>
      </c>
      <c r="R75" s="298">
        <f>Opex!GE13</f>
        <v>299830.37587021256</v>
      </c>
      <c r="S75" s="298">
        <f>Opex!GF13</f>
        <v>331537.77636150003</v>
      </c>
      <c r="T75" s="298">
        <f>Opex!GG13</f>
        <v>354258.6029449426</v>
      </c>
      <c r="U75" s="298">
        <f>Opex!GH13</f>
        <v>377691.33938081097</v>
      </c>
      <c r="V75" s="298">
        <f>Opex!GI13</f>
        <v>399189.47946216696</v>
      </c>
      <c r="W75" s="298">
        <f>Opex!GJ13</f>
        <v>413612.38901923539</v>
      </c>
      <c r="X75" s="298">
        <f>Opex!GK13</f>
        <v>426763.77189791261</v>
      </c>
    </row>
    <row r="76" spans="2:25" ht="15" x14ac:dyDescent="0.2">
      <c r="B76" s="289"/>
      <c r="C76" s="293" t="s">
        <v>97</v>
      </c>
      <c r="D76" s="289"/>
      <c r="E76" s="289"/>
      <c r="F76" s="289"/>
      <c r="G76" s="289"/>
      <c r="H76" s="289"/>
      <c r="I76" s="289"/>
      <c r="J76" s="289"/>
      <c r="K76" s="295">
        <f>Opex!FX14</f>
        <v>17614.021273999999</v>
      </c>
      <c r="L76" s="295">
        <f>Opex!FY14</f>
        <v>39344.334499999997</v>
      </c>
      <c r="M76" s="295">
        <f>Opex!FZ14</f>
        <v>80014.078943999993</v>
      </c>
      <c r="N76" s="295">
        <f>Opex!GA14</f>
        <v>95499.249041000003</v>
      </c>
      <c r="O76" s="298">
        <f>Opex!GB14</f>
        <v>10052.17501162257</v>
      </c>
      <c r="P76" s="298">
        <f>Opex!GC14</f>
        <v>105551.42405262258</v>
      </c>
      <c r="Q76" s="298">
        <f>Opex!GD14</f>
        <v>91838.659647540058</v>
      </c>
      <c r="R76" s="298">
        <f>Opex!GE14</f>
        <v>58908.707528099309</v>
      </c>
      <c r="S76" s="298">
        <f>Opex!GF14</f>
        <v>47409.527953687269</v>
      </c>
      <c r="T76" s="298">
        <f>Opex!GG14</f>
        <v>43747.459013354914</v>
      </c>
      <c r="U76" s="298">
        <f>Opex!GH14</f>
        <v>39328.972719758931</v>
      </c>
      <c r="V76" s="298">
        <f>Opex!GI14</f>
        <v>42410.481706092898</v>
      </c>
      <c r="W76" s="298">
        <f>Opex!GJ14</f>
        <v>45578.843000394787</v>
      </c>
      <c r="X76" s="298">
        <f>Opex!GK14</f>
        <v>47574.649875404102</v>
      </c>
    </row>
    <row r="77" spans="2:25" ht="15" x14ac:dyDescent="0.2">
      <c r="B77" s="296" t="s">
        <v>60</v>
      </c>
      <c r="C77" s="296"/>
      <c r="D77" s="296"/>
      <c r="E77" s="296"/>
      <c r="F77" s="296"/>
      <c r="G77" s="296"/>
      <c r="H77" s="296"/>
      <c r="I77" s="296"/>
      <c r="J77" s="296"/>
      <c r="K77" s="297">
        <f>K67-K73</f>
        <v>-13710.943033000003</v>
      </c>
      <c r="L77" s="297">
        <f t="shared" ref="L77:Q77" si="8">L67-L73</f>
        <v>-16942.175113999983</v>
      </c>
      <c r="M77" s="297">
        <f t="shared" si="8"/>
        <v>-55822.237177000003</v>
      </c>
      <c r="N77" s="297">
        <f t="shared" si="8"/>
        <v>-118089.99584800008</v>
      </c>
      <c r="O77" s="457">
        <f t="shared" si="8"/>
        <v>-10240.113974569318</v>
      </c>
      <c r="P77" s="457">
        <f t="shared" si="8"/>
        <v>-128330.10982256939</v>
      </c>
      <c r="Q77" s="457">
        <f t="shared" si="8"/>
        <v>-88311.029111680225</v>
      </c>
      <c r="R77" s="457">
        <f t="shared" ref="R77:X77" si="9">R67-R73</f>
        <v>-35406.338403427275</v>
      </c>
      <c r="S77" s="457">
        <f t="shared" si="9"/>
        <v>10046.504754124093</v>
      </c>
      <c r="T77" s="457">
        <f t="shared" si="9"/>
        <v>44726.713998842286</v>
      </c>
      <c r="U77" s="457">
        <f t="shared" si="9"/>
        <v>76256.987897127343</v>
      </c>
      <c r="V77" s="457">
        <f t="shared" si="9"/>
        <v>107658.82518382953</v>
      </c>
      <c r="W77" s="457">
        <f t="shared" si="9"/>
        <v>134639.36297815025</v>
      </c>
      <c r="X77" s="457">
        <f t="shared" si="9"/>
        <v>163117.65032547986</v>
      </c>
    </row>
    <row r="78" spans="2:25" ht="15" x14ac:dyDescent="0.2">
      <c r="B78" s="322"/>
      <c r="C78" s="323" t="s">
        <v>98</v>
      </c>
      <c r="D78" s="323"/>
      <c r="E78" s="323"/>
      <c r="F78" s="323"/>
      <c r="G78" s="323"/>
      <c r="H78" s="323"/>
      <c r="I78" s="323"/>
      <c r="J78" s="323"/>
      <c r="K78" s="458">
        <f>FS!K28</f>
        <v>-0.14094099333475271</v>
      </c>
      <c r="L78" s="458">
        <f>FS!L28</f>
        <v>-9.4012463770671989E-2</v>
      </c>
      <c r="M78" s="458">
        <f>FS!M28</f>
        <v>-0.24254993880356832</v>
      </c>
      <c r="N78" s="458">
        <f>FS!N28</f>
        <v>-0.50830880092314668</v>
      </c>
      <c r="O78" s="458">
        <f>FS!O28</f>
        <v>-0.43136987780164127</v>
      </c>
      <c r="P78" s="458">
        <f>FS!P28</f>
        <v>-0.50117595668073478</v>
      </c>
      <c r="Q78" s="458">
        <f>FS!Q28</f>
        <v>-0.30454061213047523</v>
      </c>
      <c r="R78" s="458">
        <f>FS!R28</f>
        <v>-0.10299117051143514</v>
      </c>
      <c r="S78" s="458">
        <f>FS!S28</f>
        <v>2.4452829088675507E-2</v>
      </c>
      <c r="T78" s="458">
        <f>FS!T28</f>
        <v>9.592942425365926E-2</v>
      </c>
      <c r="U78" s="458">
        <f>FS!U28</f>
        <v>0.14710392478720216</v>
      </c>
      <c r="V78" s="458">
        <f>FS!V28</f>
        <v>0.18694089610770834</v>
      </c>
      <c r="W78" s="458">
        <f>FS!W28</f>
        <v>0.21643663533253546</v>
      </c>
      <c r="X78" s="458">
        <f>FS!X28</f>
        <v>0.2444906073772693</v>
      </c>
    </row>
    <row r="79" spans="2:25" ht="15" x14ac:dyDescent="0.2">
      <c r="B79" s="322"/>
      <c r="C79" s="323" t="s">
        <v>99</v>
      </c>
      <c r="D79" s="323"/>
      <c r="E79" s="323"/>
      <c r="F79" s="323"/>
      <c r="G79" s="323"/>
      <c r="H79" s="323"/>
      <c r="I79" s="323"/>
      <c r="J79" s="323"/>
      <c r="K79" s="323">
        <f>FS!K21</f>
        <v>-7186.9452370000035</v>
      </c>
      <c r="L79" s="323">
        <f>FS!L21</f>
        <v>7826.0611070000159</v>
      </c>
      <c r="M79" s="323">
        <f>FS!M21</f>
        <v>-883.77262699999847</v>
      </c>
      <c r="N79" s="323">
        <f>FS!N21</f>
        <v>-46112.801533000078</v>
      </c>
      <c r="O79" s="323">
        <f>FS!O21</f>
        <v>-3751.1063695467492</v>
      </c>
      <c r="P79" s="323">
        <f>FS!P21</f>
        <v>-49863.907902546795</v>
      </c>
      <c r="Q79" s="323">
        <f>FS!Q21</f>
        <v>-22367.989580927402</v>
      </c>
      <c r="R79" s="323">
        <f>FS!R21</f>
        <v>-1010.5493989525348</v>
      </c>
      <c r="S79" s="323">
        <f>FS!S21</f>
        <v>34096.095459252283</v>
      </c>
      <c r="T79" s="323">
        <f>FS!T21</f>
        <v>66107.315523898273</v>
      </c>
      <c r="U79" s="323">
        <f>FS!U21</f>
        <v>94089.291856142765</v>
      </c>
      <c r="V79" s="323">
        <f>FS!V21</f>
        <v>129228.91588979862</v>
      </c>
      <c r="W79" s="323">
        <f>FS!W21</f>
        <v>159958.29718717231</v>
      </c>
      <c r="X79" s="323">
        <f>FS!X21</f>
        <v>190942.95510525876</v>
      </c>
    </row>
    <row r="80" spans="2:25" ht="15" x14ac:dyDescent="0.2">
      <c r="B80" s="289" t="s">
        <v>100</v>
      </c>
      <c r="C80" s="289"/>
      <c r="D80" s="289"/>
      <c r="E80" s="289"/>
      <c r="F80" s="289"/>
      <c r="G80" s="289"/>
      <c r="H80" s="289"/>
      <c r="I80" s="289"/>
      <c r="J80" s="289"/>
      <c r="K80" s="295">
        <f>SUM(K81:K82)</f>
        <v>-14030.723844</v>
      </c>
      <c r="L80" s="295">
        <f t="shared" ref="L80:Q80" si="10">SUM(L81:L82)</f>
        <v>-12541.906766999999</v>
      </c>
      <c r="M80" s="295">
        <f t="shared" si="10"/>
        <v>-9450.9062049999993</v>
      </c>
      <c r="N80" s="295">
        <f t="shared" si="10"/>
        <v>-8022.9301970000024</v>
      </c>
      <c r="O80" s="298">
        <f t="shared" si="10"/>
        <v>0</v>
      </c>
      <c r="P80" s="298">
        <f t="shared" si="10"/>
        <v>-8022.9301970000024</v>
      </c>
      <c r="Q80" s="298">
        <f t="shared" si="10"/>
        <v>0</v>
      </c>
      <c r="R80" s="298">
        <f t="shared" ref="R80:X80" si="11">SUM(R81:R82)</f>
        <v>0</v>
      </c>
      <c r="S80" s="298">
        <f t="shared" si="11"/>
        <v>0</v>
      </c>
      <c r="T80" s="298">
        <f t="shared" si="11"/>
        <v>0</v>
      </c>
      <c r="U80" s="298">
        <f t="shared" si="11"/>
        <v>0</v>
      </c>
      <c r="V80" s="298">
        <f t="shared" si="11"/>
        <v>0</v>
      </c>
      <c r="W80" s="298">
        <f t="shared" si="11"/>
        <v>0</v>
      </c>
      <c r="X80" s="298">
        <f t="shared" si="11"/>
        <v>0</v>
      </c>
    </row>
    <row r="81" spans="2:24" ht="15" x14ac:dyDescent="0.2">
      <c r="B81" s="289"/>
      <c r="C81" s="316" t="s">
        <v>101</v>
      </c>
      <c r="D81" s="316"/>
      <c r="E81" s="316"/>
      <c r="F81" s="316"/>
      <c r="G81" s="316"/>
      <c r="H81" s="316"/>
      <c r="I81" s="316"/>
      <c r="J81" s="316"/>
      <c r="K81" s="317">
        <f>FS!K15</f>
        <v>712.90673900000013</v>
      </c>
      <c r="L81" s="317">
        <f>FS!L15</f>
        <v>4059.017061</v>
      </c>
      <c r="M81" s="317">
        <f>FS!M15</f>
        <v>4047.9933869999995</v>
      </c>
      <c r="N81" s="317">
        <f>FS!N15</f>
        <v>4447.9236179999998</v>
      </c>
      <c r="O81" s="318">
        <f>FS!O15</f>
        <v>0</v>
      </c>
      <c r="P81" s="318">
        <f>FS!P15</f>
        <v>4447.9236179999998</v>
      </c>
      <c r="Q81" s="318">
        <f>FS!Q15</f>
        <v>0</v>
      </c>
      <c r="R81" s="318">
        <f>FS!R15</f>
        <v>0</v>
      </c>
      <c r="S81" s="318">
        <f>FS!S15</f>
        <v>0</v>
      </c>
      <c r="T81" s="318">
        <f>FS!T15</f>
        <v>0</v>
      </c>
      <c r="U81" s="318">
        <f>FS!U15</f>
        <v>0</v>
      </c>
      <c r="V81" s="318">
        <f>FS!V15</f>
        <v>0</v>
      </c>
      <c r="W81" s="318">
        <f>FS!W15</f>
        <v>0</v>
      </c>
      <c r="X81" s="318">
        <f>FS!X15</f>
        <v>0</v>
      </c>
    </row>
    <row r="82" spans="2:24" ht="15" x14ac:dyDescent="0.2">
      <c r="B82" s="289"/>
      <c r="C82" s="289" t="s">
        <v>102</v>
      </c>
      <c r="D82" s="289"/>
      <c r="E82" s="289"/>
      <c r="F82" s="289"/>
      <c r="G82" s="289"/>
      <c r="H82" s="289"/>
      <c r="I82" s="289"/>
      <c r="J82" s="289"/>
      <c r="K82" s="295">
        <f>FS!K16</f>
        <v>-14743.630583</v>
      </c>
      <c r="L82" s="295">
        <f>FS!L16</f>
        <v>-16600.923827999999</v>
      </c>
      <c r="M82" s="295">
        <f>FS!M16</f>
        <v>-13498.899591999998</v>
      </c>
      <c r="N82" s="295">
        <f>FS!N16</f>
        <v>-12470.853815000002</v>
      </c>
      <c r="O82" s="298">
        <f>FS!O16</f>
        <v>0</v>
      </c>
      <c r="P82" s="298">
        <f>FS!P16</f>
        <v>-12470.853815000002</v>
      </c>
      <c r="Q82" s="298">
        <f>FS!Q16</f>
        <v>0</v>
      </c>
      <c r="R82" s="298">
        <f>FS!R16</f>
        <v>0</v>
      </c>
      <c r="S82" s="298">
        <f>FS!S16</f>
        <v>0</v>
      </c>
      <c r="T82" s="298">
        <f>FS!T16</f>
        <v>0</v>
      </c>
      <c r="U82" s="298">
        <f>FS!U16</f>
        <v>0</v>
      </c>
      <c r="V82" s="298">
        <f>FS!V16</f>
        <v>0</v>
      </c>
      <c r="W82" s="298">
        <f>FS!W16</f>
        <v>0</v>
      </c>
      <c r="X82" s="298">
        <f>FS!X16</f>
        <v>0</v>
      </c>
    </row>
    <row r="83" spans="2:24" ht="15" x14ac:dyDescent="0.2">
      <c r="B83" s="296" t="s">
        <v>103</v>
      </c>
      <c r="C83" s="296"/>
      <c r="D83" s="296"/>
      <c r="E83" s="296"/>
      <c r="F83" s="296"/>
      <c r="G83" s="296"/>
      <c r="H83" s="296"/>
      <c r="I83" s="296"/>
      <c r="J83" s="296"/>
      <c r="K83" s="297">
        <f>K77+K80</f>
        <v>-27741.666877000003</v>
      </c>
      <c r="L83" s="297">
        <f t="shared" ref="L83:Q83" si="12">L77+L80</f>
        <v>-29484.081880999984</v>
      </c>
      <c r="M83" s="297">
        <f t="shared" si="12"/>
        <v>-65273.143382000002</v>
      </c>
      <c r="N83" s="297">
        <f t="shared" si="12"/>
        <v>-126112.92604500009</v>
      </c>
      <c r="O83" s="457">
        <f t="shared" si="12"/>
        <v>-10240.113974569318</v>
      </c>
      <c r="P83" s="457">
        <f t="shared" si="12"/>
        <v>-136353.04001956939</v>
      </c>
      <c r="Q83" s="457">
        <f t="shared" si="12"/>
        <v>-88311.029111680225</v>
      </c>
      <c r="R83" s="457">
        <f t="shared" ref="R83:X83" si="13">R77+R80</f>
        <v>-35406.338403427275</v>
      </c>
      <c r="S83" s="457">
        <f t="shared" si="13"/>
        <v>10046.504754124093</v>
      </c>
      <c r="T83" s="457">
        <f t="shared" si="13"/>
        <v>44726.713998842286</v>
      </c>
      <c r="U83" s="457">
        <f t="shared" si="13"/>
        <v>76256.987897127343</v>
      </c>
      <c r="V83" s="457">
        <f t="shared" si="13"/>
        <v>107658.82518382953</v>
      </c>
      <c r="W83" s="457">
        <f t="shared" si="13"/>
        <v>134639.36297815025</v>
      </c>
      <c r="X83" s="457">
        <f t="shared" si="13"/>
        <v>163117.65032547986</v>
      </c>
    </row>
    <row r="84" spans="2:24" ht="15" x14ac:dyDescent="0.2">
      <c r="B84" s="289" t="s">
        <v>104</v>
      </c>
      <c r="C84" s="289"/>
      <c r="D84" s="289"/>
      <c r="E84" s="289"/>
      <c r="F84" s="289"/>
      <c r="G84" s="289"/>
      <c r="H84" s="289"/>
      <c r="I84" s="289"/>
      <c r="J84" s="289"/>
      <c r="K84" s="295">
        <f>FS!K18</f>
        <v>-6500.95525</v>
      </c>
      <c r="L84" s="295">
        <f>FS!L18</f>
        <v>1631.8518260000001</v>
      </c>
      <c r="M84" s="295">
        <f>FS!M18</f>
        <v>1176.329806</v>
      </c>
      <c r="N84" s="295">
        <f>FS!N18</f>
        <v>0</v>
      </c>
      <c r="O84" s="298">
        <f>FS!O18</f>
        <v>0</v>
      </c>
      <c r="P84" s="298">
        <f>FS!P18</f>
        <v>0</v>
      </c>
      <c r="Q84" s="298">
        <f>FS!Q18</f>
        <v>0</v>
      </c>
      <c r="R84" s="298">
        <f>FS!R18</f>
        <v>0</v>
      </c>
      <c r="S84" s="298">
        <f>FS!S18</f>
        <v>2188.2310459073005</v>
      </c>
      <c r="T84" s="298">
        <f>FS!T18</f>
        <v>10361.864787719835</v>
      </c>
      <c r="U84" s="298">
        <f>FS!U18</f>
        <v>17992.191071104819</v>
      </c>
      <c r="V84" s="298">
        <f>FS!V18</f>
        <v>25591.435694486747</v>
      </c>
      <c r="W84" s="298">
        <f>FS!W18</f>
        <v>32120.725840712363</v>
      </c>
      <c r="X84" s="298">
        <f>FS!X18</f>
        <v>39012.471378766131</v>
      </c>
    </row>
    <row r="85" spans="2:24" ht="15" x14ac:dyDescent="0.2">
      <c r="B85" s="296" t="s">
        <v>105</v>
      </c>
      <c r="C85" s="296"/>
      <c r="D85" s="296"/>
      <c r="E85" s="296"/>
      <c r="F85" s="296"/>
      <c r="G85" s="296"/>
      <c r="H85" s="296"/>
      <c r="I85" s="296"/>
      <c r="J85" s="296"/>
      <c r="K85" s="297">
        <f>K83-K84</f>
        <v>-21240.711627000004</v>
      </c>
      <c r="L85" s="297">
        <f t="shared" ref="L85:Q85" si="14">L83-L84</f>
        <v>-31115.933706999982</v>
      </c>
      <c r="M85" s="297">
        <f t="shared" si="14"/>
        <v>-66449.473188000004</v>
      </c>
      <c r="N85" s="297">
        <f t="shared" si="14"/>
        <v>-126112.92604500009</v>
      </c>
      <c r="O85" s="457">
        <f t="shared" si="14"/>
        <v>-10240.113974569318</v>
      </c>
      <c r="P85" s="457">
        <f t="shared" si="14"/>
        <v>-136353.04001956939</v>
      </c>
      <c r="Q85" s="457">
        <f t="shared" si="14"/>
        <v>-88311.029111680225</v>
      </c>
      <c r="R85" s="457">
        <f t="shared" ref="R85:X85" si="15">R83-R84</f>
        <v>-35406.338403427275</v>
      </c>
      <c r="S85" s="457">
        <f t="shared" si="15"/>
        <v>7858.2737082167923</v>
      </c>
      <c r="T85" s="457">
        <f t="shared" si="15"/>
        <v>34364.849211122448</v>
      </c>
      <c r="U85" s="457">
        <f t="shared" si="15"/>
        <v>58264.796826022524</v>
      </c>
      <c r="V85" s="457">
        <f t="shared" si="15"/>
        <v>82067.389489342779</v>
      </c>
      <c r="W85" s="457">
        <f t="shared" si="15"/>
        <v>102518.63713743789</v>
      </c>
      <c r="X85" s="457">
        <f t="shared" si="15"/>
        <v>124105.17894671373</v>
      </c>
    </row>
    <row r="86" spans="2:24" ht="15" x14ac:dyDescent="0.2">
      <c r="B86" s="459"/>
      <c r="C86" s="460" t="s">
        <v>106</v>
      </c>
      <c r="D86" s="460"/>
      <c r="E86" s="460"/>
      <c r="F86" s="460"/>
      <c r="G86" s="460"/>
      <c r="H86" s="460"/>
      <c r="I86" s="460"/>
      <c r="J86" s="460"/>
      <c r="K86" s="461">
        <f t="shared" ref="K86" si="16">K85/K67</f>
        <v>-0.21834289506134594</v>
      </c>
      <c r="L86" s="461">
        <f t="shared" ref="L86:Q86" si="17">L85/L67</f>
        <v>-0.17266292967912303</v>
      </c>
      <c r="M86" s="461">
        <f t="shared" si="17"/>
        <v>-0.28872572061514301</v>
      </c>
      <c r="N86" s="461">
        <f t="shared" si="17"/>
        <v>-0.54284285267784704</v>
      </c>
      <c r="O86" s="461">
        <f t="shared" si="17"/>
        <v>-0.43136987780164127</v>
      </c>
      <c r="P86" s="461">
        <f t="shared" si="17"/>
        <v>-0.53250842980355506</v>
      </c>
      <c r="Q86" s="461">
        <f t="shared" si="17"/>
        <v>-0.30454061213047523</v>
      </c>
      <c r="R86" s="461">
        <f t="shared" ref="R86:X86" si="18">R85/R67</f>
        <v>-0.10299117051143514</v>
      </c>
      <c r="S86" s="461">
        <f t="shared" si="18"/>
        <v>1.9126753893206193E-2</v>
      </c>
      <c r="T86" s="461">
        <f t="shared" si="18"/>
        <v>7.3705396722686195E-2</v>
      </c>
      <c r="U86" s="461">
        <f t="shared" si="18"/>
        <v>0.11239599840475352</v>
      </c>
      <c r="V86" s="461">
        <f t="shared" si="18"/>
        <v>0.14250342511319183</v>
      </c>
      <c r="W86" s="461">
        <f t="shared" si="18"/>
        <v>0.16480164782497556</v>
      </c>
      <c r="X86" s="461">
        <f t="shared" si="18"/>
        <v>0.18601635395557842</v>
      </c>
    </row>
    <row r="88" spans="2:24" x14ac:dyDescent="0.2">
      <c r="B88" s="292" t="s">
        <v>107</v>
      </c>
      <c r="C88" s="292"/>
      <c r="D88" s="292"/>
      <c r="E88" s="292"/>
      <c r="F88" s="292"/>
      <c r="G88" s="292"/>
      <c r="H88" s="292"/>
      <c r="I88" s="292"/>
      <c r="J88" s="292"/>
      <c r="K88" s="292"/>
      <c r="L88" s="292"/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</row>
    <row r="90" spans="2:24" x14ac:dyDescent="0.2">
      <c r="B90" s="500" t="s">
        <v>108</v>
      </c>
      <c r="C90" s="501"/>
      <c r="D90" s="501"/>
      <c r="E90" s="501"/>
      <c r="F90" s="501"/>
      <c r="G90" s="501"/>
      <c r="H90" s="501"/>
      <c r="I90" s="501"/>
      <c r="J90" s="501"/>
      <c r="K90" s="501"/>
      <c r="L90" s="501"/>
      <c r="M90" s="501"/>
    </row>
    <row r="91" spans="2:24" ht="15" x14ac:dyDescent="0.2">
      <c r="B91" s="502" t="s">
        <v>109</v>
      </c>
      <c r="C91" s="503"/>
      <c r="D91" s="503"/>
      <c r="E91" s="503"/>
      <c r="F91" s="503"/>
      <c r="G91" s="503"/>
      <c r="H91" s="503"/>
      <c r="I91" s="503"/>
      <c r="J91" s="503"/>
      <c r="K91" s="504" t="s">
        <v>110</v>
      </c>
      <c r="L91" s="504" t="s">
        <v>111</v>
      </c>
      <c r="M91" s="504" t="s">
        <v>112</v>
      </c>
      <c r="N91" s="504" t="s">
        <v>113</v>
      </c>
      <c r="O91" s="504" t="s">
        <v>114</v>
      </c>
    </row>
    <row r="92" spans="2:24" ht="15" x14ac:dyDescent="0.2">
      <c r="B92" s="500" t="s">
        <v>115</v>
      </c>
      <c r="C92" s="500"/>
      <c r="D92" s="500"/>
      <c r="E92" s="500"/>
      <c r="F92" s="500"/>
      <c r="G92" s="500"/>
      <c r="H92" s="500"/>
      <c r="I92" s="500"/>
      <c r="J92" s="500"/>
      <c r="K92" s="526">
        <f>'Historical FS'!CF11</f>
        <v>65098.881635999998</v>
      </c>
      <c r="L92" s="526">
        <f>'Historical FS'!CG11</f>
        <v>97281.441747999997</v>
      </c>
      <c r="M92" s="526">
        <f>'Historical FS'!CH11</f>
        <v>180212.01056200001</v>
      </c>
      <c r="N92" s="526">
        <f>'Historical FS'!CI11</f>
        <v>230147.39748999997</v>
      </c>
      <c r="O92" s="526">
        <f>'Historical FS'!CJ11</f>
        <v>232319.40039899998</v>
      </c>
    </row>
    <row r="93" spans="2:24" ht="15" x14ac:dyDescent="0.2">
      <c r="B93" s="501"/>
      <c r="C93" s="501" t="s">
        <v>89</v>
      </c>
      <c r="D93" s="501"/>
      <c r="E93" s="501"/>
      <c r="F93" s="501"/>
      <c r="G93" s="501"/>
      <c r="H93" s="501"/>
      <c r="I93" s="501"/>
      <c r="J93" s="501"/>
      <c r="K93" s="505">
        <f>'Historical FS'!CF12</f>
        <v>62909.497714000005</v>
      </c>
      <c r="L93" s="505">
        <f>'Historical FS'!CG12</f>
        <v>85422.711826999992</v>
      </c>
      <c r="M93" s="505">
        <f>'Historical FS'!CH12</f>
        <v>141262.18912400003</v>
      </c>
      <c r="N93" s="505">
        <f>'Historical FS'!CI12</f>
        <v>174709.25782599999</v>
      </c>
      <c r="O93" s="505">
        <f>'Historical FS'!CJ12</f>
        <v>186067.599762</v>
      </c>
    </row>
    <row r="94" spans="2:24" ht="15" x14ac:dyDescent="0.2">
      <c r="B94" s="501"/>
      <c r="C94" s="501" t="s">
        <v>90</v>
      </c>
      <c r="D94" s="501"/>
      <c r="E94" s="501"/>
      <c r="F94" s="501"/>
      <c r="G94" s="501"/>
      <c r="H94" s="501"/>
      <c r="I94" s="501"/>
      <c r="J94" s="501"/>
      <c r="K94" s="505">
        <f>'Historical FS'!CF19</f>
        <v>0</v>
      </c>
      <c r="L94" s="505">
        <f>'Historical FS'!CG19</f>
        <v>3897.9867829999998</v>
      </c>
      <c r="M94" s="505">
        <f>'Historical FS'!CH19</f>
        <v>25743.444813999999</v>
      </c>
      <c r="N94" s="505">
        <f>'Historical FS'!CI19</f>
        <v>41298.821619000002</v>
      </c>
      <c r="O94" s="505">
        <f>'Historical FS'!CJ19</f>
        <v>28865.632046999999</v>
      </c>
    </row>
    <row r="95" spans="2:24" ht="15" x14ac:dyDescent="0.2">
      <c r="B95" s="501"/>
      <c r="C95" s="501" t="s">
        <v>91</v>
      </c>
      <c r="D95" s="501"/>
      <c r="E95" s="501"/>
      <c r="F95" s="501"/>
      <c r="G95" s="501"/>
      <c r="H95" s="501"/>
      <c r="I95" s="501"/>
      <c r="J95" s="501"/>
      <c r="K95" s="505">
        <f>'Historical FS'!CF23</f>
        <v>932.05148599999995</v>
      </c>
      <c r="L95" s="505">
        <f>'Historical FS'!CG23</f>
        <v>1330.4177989999998</v>
      </c>
      <c r="M95" s="505">
        <f>'Historical FS'!CH23</f>
        <v>2144.2459800000001</v>
      </c>
      <c r="N95" s="505">
        <f>'Historical FS'!CI23</f>
        <v>5762.7876740000002</v>
      </c>
      <c r="O95" s="505">
        <f>'Historical FS'!CJ23</f>
        <v>4266.1133339999997</v>
      </c>
    </row>
    <row r="96" spans="2:24" ht="15" x14ac:dyDescent="0.2">
      <c r="B96" s="501"/>
      <c r="C96" s="501" t="s">
        <v>92</v>
      </c>
      <c r="D96" s="501"/>
      <c r="E96" s="501"/>
      <c r="F96" s="501"/>
      <c r="G96" s="501"/>
      <c r="H96" s="501"/>
      <c r="I96" s="501"/>
      <c r="J96" s="501"/>
      <c r="K96" s="505">
        <f>'Historical FS'!CF27</f>
        <v>1257.3324359999999</v>
      </c>
      <c r="L96" s="505">
        <f>'Historical FS'!CG27</f>
        <v>6630.325339</v>
      </c>
      <c r="M96" s="505">
        <f>'Historical FS'!CH27</f>
        <v>11062.130643999999</v>
      </c>
      <c r="N96" s="505">
        <f>'Historical FS'!CI27</f>
        <v>8376.5303710000007</v>
      </c>
      <c r="O96" s="505">
        <f>'Historical FS'!CJ27</f>
        <v>13120.055256</v>
      </c>
    </row>
    <row r="97" spans="1:15" ht="15" x14ac:dyDescent="0.2">
      <c r="B97" s="506" t="s">
        <v>116</v>
      </c>
      <c r="C97" s="501"/>
      <c r="D97" s="501"/>
      <c r="E97" s="501"/>
      <c r="F97" s="501"/>
      <c r="G97" s="501"/>
      <c r="H97" s="501"/>
      <c r="I97" s="501"/>
      <c r="J97" s="501"/>
      <c r="K97" s="505">
        <f>'Historical FS'!CF30</f>
        <v>61887.598737</v>
      </c>
      <c r="L97" s="505">
        <f>'Historical FS'!CG30</f>
        <v>101244.560145</v>
      </c>
      <c r="M97" s="505">
        <f>'Historical FS'!CH30</f>
        <v>0</v>
      </c>
      <c r="N97" s="505">
        <f>'Historical FS'!CI30</f>
        <v>0</v>
      </c>
      <c r="O97" s="505">
        <f>'Historical FS'!CJ30</f>
        <v>0</v>
      </c>
    </row>
    <row r="98" spans="1:15" ht="15" x14ac:dyDescent="0.2">
      <c r="B98" s="507" t="s">
        <v>117</v>
      </c>
      <c r="C98" s="508"/>
      <c r="D98" s="508"/>
      <c r="E98" s="508"/>
      <c r="F98" s="508"/>
      <c r="G98" s="508"/>
      <c r="H98" s="508"/>
      <c r="I98" s="508"/>
      <c r="J98" s="508"/>
      <c r="K98" s="509">
        <f>K92-K97</f>
        <v>3211.282898999998</v>
      </c>
      <c r="L98" s="509">
        <f>L92-L97</f>
        <v>-3963.1183969999984</v>
      </c>
      <c r="M98" s="509">
        <f>M92-M97</f>
        <v>180212.01056200001</v>
      </c>
      <c r="N98" s="509">
        <f>N92-N97</f>
        <v>230147.39748999997</v>
      </c>
      <c r="O98" s="509">
        <f>O92-O97</f>
        <v>232319.40039899998</v>
      </c>
    </row>
    <row r="99" spans="1:15" ht="15" x14ac:dyDescent="0.2">
      <c r="B99" s="506" t="s">
        <v>118</v>
      </c>
      <c r="C99" s="501"/>
      <c r="D99" s="501"/>
      <c r="E99" s="501"/>
      <c r="F99" s="501"/>
      <c r="G99" s="501"/>
      <c r="H99" s="501"/>
      <c r="I99" s="501"/>
      <c r="J99" s="501"/>
      <c r="K99" s="505">
        <f>'Historical FS'!CF35</f>
        <v>1897.7048620000003</v>
      </c>
      <c r="L99" s="505">
        <f>'Historical FS'!CG35</f>
        <v>9747.8246359999994</v>
      </c>
      <c r="M99" s="505">
        <f>'Historical FS'!CH35</f>
        <v>197154.18567599999</v>
      </c>
      <c r="N99" s="505">
        <f>'Historical FS'!CI35</f>
        <v>285969.63466699998</v>
      </c>
      <c r="O99" s="505">
        <f>'Historical FS'!CJ35</f>
        <v>350409.39624699991</v>
      </c>
    </row>
    <row r="100" spans="1:15" ht="15" x14ac:dyDescent="0.2">
      <c r="B100" s="507" t="s">
        <v>119</v>
      </c>
      <c r="C100" s="508"/>
      <c r="D100" s="508"/>
      <c r="E100" s="508"/>
      <c r="F100" s="508"/>
      <c r="G100" s="508"/>
      <c r="H100" s="508"/>
      <c r="I100" s="508"/>
      <c r="J100" s="508"/>
      <c r="K100" s="509">
        <f>K98-K99</f>
        <v>1313.5780369999977</v>
      </c>
      <c r="L100" s="509">
        <f>L98-L99</f>
        <v>-13710.943032999998</v>
      </c>
      <c r="M100" s="509">
        <f>M98-M99</f>
        <v>-16942.175113999983</v>
      </c>
      <c r="N100" s="509">
        <f>N98-N99</f>
        <v>-55822.237177000003</v>
      </c>
      <c r="O100" s="509">
        <f>O98-O99</f>
        <v>-118089.99584799993</v>
      </c>
    </row>
    <row r="101" spans="1:15" ht="15" x14ac:dyDescent="0.2">
      <c r="B101" s="510" t="s">
        <v>120</v>
      </c>
      <c r="C101" s="501"/>
      <c r="D101" s="501"/>
      <c r="E101" s="501"/>
      <c r="F101" s="501"/>
      <c r="G101" s="501"/>
      <c r="H101" s="501"/>
      <c r="I101" s="501"/>
      <c r="J101" s="501"/>
      <c r="K101" s="511">
        <f>IFERROR(K100/K$92,"n.a.")</f>
        <v>2.0178196675403142E-2</v>
      </c>
      <c r="L101" s="511">
        <f>IFERROR(L100/L$92,"n.a.")</f>
        <v>-0.14094099333475266</v>
      </c>
      <c r="M101" s="511">
        <f>IFERROR(M100/M$92,"n.a.")</f>
        <v>-9.4012463770671989E-2</v>
      </c>
      <c r="N101" s="511">
        <f>IFERROR(N100/N$92,"n.a.")</f>
        <v>-0.24254993880356832</v>
      </c>
      <c r="O101" s="511">
        <f>IFERROR(O100/O$92,"n.a.")</f>
        <v>-0.50830880092314601</v>
      </c>
    </row>
    <row r="102" spans="1:15" ht="15" x14ac:dyDescent="0.2">
      <c r="B102" s="506" t="s">
        <v>121</v>
      </c>
      <c r="C102" s="501"/>
      <c r="D102" s="501"/>
      <c r="E102" s="501"/>
      <c r="F102" s="501"/>
      <c r="G102" s="501"/>
      <c r="H102" s="501"/>
      <c r="I102" s="501"/>
      <c r="J102" s="501"/>
      <c r="K102" s="505">
        <f>'Historical FS'!CF64</f>
        <v>305.946102</v>
      </c>
      <c r="L102" s="505">
        <f>'Historical FS'!CG64</f>
        <v>712.90673900000013</v>
      </c>
      <c r="M102" s="505">
        <f>'Historical FS'!CH64</f>
        <v>4059.017061</v>
      </c>
      <c r="N102" s="505">
        <f>'Historical FS'!CI64</f>
        <v>4047.9933869999995</v>
      </c>
      <c r="O102" s="505">
        <f>'Historical FS'!CJ64</f>
        <v>4447.9236179999998</v>
      </c>
    </row>
    <row r="103" spans="1:15" ht="15" x14ac:dyDescent="0.2">
      <c r="B103" s="506" t="s">
        <v>122</v>
      </c>
      <c r="C103" s="501"/>
      <c r="D103" s="501"/>
      <c r="E103" s="501"/>
      <c r="F103" s="501"/>
      <c r="G103" s="501"/>
      <c r="H103" s="501"/>
      <c r="I103" s="501"/>
      <c r="J103" s="501"/>
      <c r="K103" s="505">
        <f>-'Historical FS'!CF75</f>
        <v>-484.75366400000001</v>
      </c>
      <c r="L103" s="505">
        <f>-'Historical FS'!CG75</f>
        <v>-14743.630583</v>
      </c>
      <c r="M103" s="505">
        <f>-'Historical FS'!CH75</f>
        <v>-16600.923827999999</v>
      </c>
      <c r="N103" s="505">
        <f>-'Historical FS'!CI75</f>
        <v>-13498.899591999998</v>
      </c>
      <c r="O103" s="505">
        <f>-'Historical FS'!CJ75</f>
        <v>-12470.853815000002</v>
      </c>
    </row>
    <row r="104" spans="1:15" ht="15" x14ac:dyDescent="0.2">
      <c r="B104" s="507" t="s">
        <v>123</v>
      </c>
      <c r="C104" s="508"/>
      <c r="D104" s="508"/>
      <c r="E104" s="508"/>
      <c r="F104" s="508"/>
      <c r="G104" s="508"/>
      <c r="H104" s="508"/>
      <c r="I104" s="508"/>
      <c r="J104" s="508"/>
      <c r="K104" s="509">
        <f>K100+SUM(K102:K103)</f>
        <v>1134.7704749999978</v>
      </c>
      <c r="L104" s="509">
        <f>L100+SUM(L102:L103)</f>
        <v>-27741.666876999996</v>
      </c>
      <c r="M104" s="509">
        <f>M100+SUM(M102:M103)</f>
        <v>-29484.081880999984</v>
      </c>
      <c r="N104" s="509">
        <f>N100+SUM(N102:N103)</f>
        <v>-65273.143382000002</v>
      </c>
      <c r="O104" s="509">
        <f>O100+SUM(O102:O103)</f>
        <v>-126112.92604499994</v>
      </c>
    </row>
    <row r="105" spans="1:15" ht="15" x14ac:dyDescent="0.2">
      <c r="B105" s="506" t="s">
        <v>124</v>
      </c>
      <c r="C105" s="501"/>
      <c r="D105" s="501"/>
      <c r="E105" s="501"/>
      <c r="F105" s="501"/>
      <c r="G105" s="501"/>
      <c r="H105" s="501"/>
      <c r="I105" s="501"/>
      <c r="J105" s="501"/>
      <c r="K105" s="505">
        <f>'Historical FS'!CF90</f>
        <v>246.76483400000001</v>
      </c>
      <c r="L105" s="505">
        <f>'Historical FS'!CG90</f>
        <v>-6500.95525</v>
      </c>
      <c r="M105" s="505">
        <f>'Historical FS'!CH90</f>
        <v>1631.8518260000001</v>
      </c>
      <c r="N105" s="505">
        <f>'Historical FS'!CI90</f>
        <v>1176.329806</v>
      </c>
      <c r="O105" s="505">
        <f>'Historical FS'!CJ90</f>
        <v>0</v>
      </c>
    </row>
    <row r="106" spans="1:15" ht="15" x14ac:dyDescent="0.2">
      <c r="B106" s="507" t="s">
        <v>125</v>
      </c>
      <c r="C106" s="508"/>
      <c r="D106" s="508"/>
      <c r="E106" s="508"/>
      <c r="F106" s="508"/>
      <c r="G106" s="508"/>
      <c r="H106" s="508"/>
      <c r="I106" s="508"/>
      <c r="J106" s="508"/>
      <c r="K106" s="509">
        <f>K104-K105</f>
        <v>888.00564099999769</v>
      </c>
      <c r="L106" s="509">
        <f>L104-L105</f>
        <v>-21240.711626999997</v>
      </c>
      <c r="M106" s="509">
        <f>M104-M105</f>
        <v>-31115.933706999982</v>
      </c>
      <c r="N106" s="509">
        <f>N104-N105</f>
        <v>-66449.473188000004</v>
      </c>
      <c r="O106" s="509">
        <f>O104-O105</f>
        <v>-126112.92604499994</v>
      </c>
    </row>
    <row r="107" spans="1:15" ht="15.75" thickBot="1" x14ac:dyDescent="0.25">
      <c r="B107" s="512" t="s">
        <v>126</v>
      </c>
      <c r="C107" s="513"/>
      <c r="D107" s="513"/>
      <c r="E107" s="513"/>
      <c r="F107" s="513"/>
      <c r="G107" s="513"/>
      <c r="H107" s="513"/>
      <c r="I107" s="513"/>
      <c r="J107" s="513"/>
      <c r="K107" s="514">
        <f>IFERROR(K106/K$92,"n.a.")</f>
        <v>1.3640873985597416E-2</v>
      </c>
      <c r="L107" s="514">
        <f>IFERROR(L106/L$92,"n.a.")</f>
        <v>-0.21834289506134588</v>
      </c>
      <c r="M107" s="514">
        <f>IFERROR(M106/M$92,"n.a.")</f>
        <v>-0.17266292967912303</v>
      </c>
      <c r="N107" s="514">
        <f>IFERROR(N106/N$92,"n.a.")</f>
        <v>-0.28872572061514301</v>
      </c>
      <c r="O107" s="514">
        <f>IFERROR(O106/O$92,"n.a.")</f>
        <v>-0.54284285267784638</v>
      </c>
    </row>
    <row r="109" spans="1:15" x14ac:dyDescent="0.2">
      <c r="B109" s="500" t="s">
        <v>127</v>
      </c>
      <c r="C109" s="501"/>
      <c r="D109" s="501"/>
      <c r="E109" s="501"/>
      <c r="F109" s="501"/>
      <c r="G109" s="501"/>
      <c r="H109" s="501"/>
      <c r="I109" s="501"/>
      <c r="J109" s="501"/>
      <c r="K109" s="501"/>
      <c r="L109" s="501"/>
    </row>
    <row r="110" spans="1:15" ht="15" x14ac:dyDescent="0.2">
      <c r="B110" s="515" t="s">
        <v>109</v>
      </c>
      <c r="C110" s="503"/>
      <c r="D110" s="503"/>
      <c r="E110" s="503"/>
      <c r="F110" s="503"/>
      <c r="G110" s="503"/>
      <c r="H110" s="503"/>
      <c r="I110" s="503"/>
      <c r="J110" s="503"/>
      <c r="K110" s="504" t="s">
        <v>110</v>
      </c>
      <c r="L110" s="504" t="s">
        <v>111</v>
      </c>
      <c r="M110" s="504" t="s">
        <v>112</v>
      </c>
      <c r="N110" s="504" t="s">
        <v>113</v>
      </c>
      <c r="O110" s="504" t="s">
        <v>128</v>
      </c>
    </row>
    <row r="111" spans="1:15" ht="15.75" thickBot="1" x14ac:dyDescent="0.25">
      <c r="B111" s="516" t="s">
        <v>129</v>
      </c>
      <c r="C111" s="516"/>
      <c r="D111" s="516"/>
      <c r="E111" s="516"/>
      <c r="F111" s="516"/>
      <c r="G111" s="516"/>
      <c r="H111" s="516"/>
      <c r="I111" s="516"/>
      <c r="J111" s="516"/>
      <c r="K111" s="527">
        <f>SUM(K112:K120)</f>
        <v>33048.741468</v>
      </c>
      <c r="L111" s="527">
        <f>SUM(L112:L120)</f>
        <v>314721.230514</v>
      </c>
      <c r="M111" s="527">
        <f>SUM(M112:M120)</f>
        <v>315115.91812400002</v>
      </c>
      <c r="N111" s="527">
        <f>SUM(N112:N120)</f>
        <v>383987.21457299998</v>
      </c>
      <c r="O111" s="527">
        <f>SUM(O112:O120)</f>
        <v>290128.67053200002</v>
      </c>
    </row>
    <row r="112" spans="1:15" ht="15" x14ac:dyDescent="0.2">
      <c r="A112" s="528">
        <v>1</v>
      </c>
      <c r="B112" s="517" t="s">
        <v>130</v>
      </c>
      <c r="C112" s="517"/>
      <c r="D112" s="517"/>
      <c r="E112" s="517"/>
      <c r="F112" s="517"/>
      <c r="G112" s="517"/>
      <c r="H112" s="517"/>
      <c r="I112" s="517"/>
      <c r="J112" s="517"/>
      <c r="K112" s="518">
        <f>SUM('Historical FS'!CF173:CF174)</f>
        <v>16707.752284000002</v>
      </c>
      <c r="L112" s="518">
        <f>SUM('Historical FS'!CG173:CG174)</f>
        <v>238638.592065</v>
      </c>
      <c r="M112" s="518">
        <f>SUM('Historical FS'!CH173:CH174)</f>
        <v>187194.94687300001</v>
      </c>
      <c r="N112" s="518">
        <f>SUM('Historical FS'!CI173:CI174)</f>
        <v>190495.03505799998</v>
      </c>
      <c r="O112" s="518">
        <f>SUM('Historical FS'!CJ173:CJ174)</f>
        <v>98209.889949000004</v>
      </c>
    </row>
    <row r="113" spans="1:15" ht="15" x14ac:dyDescent="0.2">
      <c r="A113" s="528">
        <v>2</v>
      </c>
      <c r="B113" s="506" t="s">
        <v>131</v>
      </c>
      <c r="C113" s="506"/>
      <c r="D113" s="506"/>
      <c r="E113" s="506"/>
      <c r="F113" s="506"/>
      <c r="G113" s="506"/>
      <c r="H113" s="506"/>
      <c r="I113" s="506"/>
      <c r="J113" s="506"/>
      <c r="K113" s="519">
        <f>SUM('Historical FS'!CF175:CF176)</f>
        <v>8275.349999</v>
      </c>
      <c r="L113" s="519">
        <f>SUM('Historical FS'!CG175:CG176)</f>
        <v>20021.674762999999</v>
      </c>
      <c r="M113" s="519">
        <f>SUM('Historical FS'!CH175:CH176)</f>
        <v>32366.185442999998</v>
      </c>
      <c r="N113" s="519">
        <f>SUM('Historical FS'!CI175:CI176)</f>
        <v>35060.592844999999</v>
      </c>
      <c r="O113" s="519">
        <f>SUM('Historical FS'!CJ175:CJ176)</f>
        <v>22605.564285</v>
      </c>
    </row>
    <row r="114" spans="1:15" ht="15" x14ac:dyDescent="0.2">
      <c r="A114" s="528">
        <v>2</v>
      </c>
      <c r="B114" s="506" t="s">
        <v>132</v>
      </c>
      <c r="C114" s="506"/>
      <c r="D114" s="506"/>
      <c r="E114" s="506"/>
      <c r="F114" s="506"/>
      <c r="G114" s="506"/>
      <c r="H114" s="506"/>
      <c r="I114" s="506"/>
      <c r="J114" s="506"/>
      <c r="K114" s="519">
        <f>'Historical FS'!CF177</f>
        <v>38.828766000000002</v>
      </c>
      <c r="L114" s="519">
        <f>'Historical FS'!CG177</f>
        <v>310.89184</v>
      </c>
      <c r="M114" s="709">
        <f>'Historical FS'!CH177</f>
        <v>0.132328</v>
      </c>
      <c r="N114" s="519">
        <f>'Historical FS'!CI177</f>
        <v>0</v>
      </c>
      <c r="O114" s="519">
        <f>'Historical FS'!CJ177</f>
        <v>0</v>
      </c>
    </row>
    <row r="115" spans="1:15" ht="15" x14ac:dyDescent="0.2">
      <c r="A115" s="528">
        <v>2</v>
      </c>
      <c r="B115" s="506" t="s">
        <v>133</v>
      </c>
      <c r="C115" s="506"/>
      <c r="D115" s="506"/>
      <c r="E115" s="506"/>
      <c r="F115" s="506"/>
      <c r="G115" s="506"/>
      <c r="H115" s="506"/>
      <c r="I115" s="506"/>
      <c r="J115" s="506"/>
      <c r="K115" s="519">
        <f>'Historical FS'!CF178</f>
        <v>508.23196000000002</v>
      </c>
      <c r="L115" s="519">
        <f>'Historical FS'!CG178</f>
        <v>473.19575300000002</v>
      </c>
      <c r="M115" s="519">
        <f>'Historical FS'!CH178</f>
        <v>2105.3243389999998</v>
      </c>
      <c r="N115" s="519">
        <f>'Historical FS'!CI178</f>
        <v>2709.6430169999999</v>
      </c>
      <c r="O115" s="519">
        <f>'Historical FS'!CJ178</f>
        <v>2774.6556730000002</v>
      </c>
    </row>
    <row r="116" spans="1:15" ht="15" x14ac:dyDescent="0.2">
      <c r="A116" s="528">
        <v>6</v>
      </c>
      <c r="B116" s="506" t="s">
        <v>134</v>
      </c>
      <c r="C116" s="506"/>
      <c r="D116" s="506"/>
      <c r="E116" s="506"/>
      <c r="F116" s="506"/>
      <c r="G116" s="506"/>
      <c r="H116" s="506"/>
      <c r="I116" s="506"/>
      <c r="J116" s="506"/>
      <c r="K116" s="519">
        <f>'Historical FS'!CF180+'Historical FS'!CF216</f>
        <v>0</v>
      </c>
      <c r="L116" s="519">
        <f>'Historical FS'!CG180+'Historical FS'!CG216</f>
        <v>13224.894393</v>
      </c>
      <c r="M116" s="519">
        <f>'Historical FS'!CH180+'Historical FS'!CH216</f>
        <v>19217.433280000001</v>
      </c>
      <c r="N116" s="519">
        <f>'Historical FS'!CI180+'Historical FS'!CI216</f>
        <v>21977.922528999999</v>
      </c>
      <c r="O116" s="519">
        <f>'Historical FS'!CJ180+'Historical FS'!CJ216</f>
        <v>24609.990160000001</v>
      </c>
    </row>
    <row r="117" spans="1:15" ht="15" x14ac:dyDescent="0.2">
      <c r="A117" s="528">
        <v>3</v>
      </c>
      <c r="B117" s="506" t="s">
        <v>135</v>
      </c>
      <c r="C117" s="506"/>
      <c r="D117" s="506"/>
      <c r="E117" s="506"/>
      <c r="F117" s="506"/>
      <c r="G117" s="506"/>
      <c r="H117" s="506"/>
      <c r="I117" s="506"/>
      <c r="J117" s="506"/>
      <c r="K117" s="519">
        <f>'Historical FS'!CF190</f>
        <v>579.23803599999997</v>
      </c>
      <c r="L117" s="519">
        <f>'Historical FS'!CG190</f>
        <v>8191.9054320000005</v>
      </c>
      <c r="M117" s="519">
        <f>'Historical FS'!CH190</f>
        <v>2144.785476</v>
      </c>
      <c r="N117" s="519">
        <f>'Historical FS'!CI190</f>
        <v>2177.037793</v>
      </c>
      <c r="O117" s="519">
        <f>'Historical FS'!CJ190</f>
        <v>2672.7480539999992</v>
      </c>
    </row>
    <row r="118" spans="1:15" ht="15" x14ac:dyDescent="0.2">
      <c r="A118" s="528">
        <v>4</v>
      </c>
      <c r="B118" s="506" t="s">
        <v>136</v>
      </c>
      <c r="C118" s="506"/>
      <c r="D118" s="506"/>
      <c r="E118" s="506"/>
      <c r="F118" s="506"/>
      <c r="G118" s="506"/>
      <c r="H118" s="506"/>
      <c r="I118" s="506"/>
      <c r="J118" s="506"/>
      <c r="K118" s="519">
        <f>'Historical FS'!CF204</f>
        <v>2396.9791150000001</v>
      </c>
      <c r="L118" s="519">
        <f>'Historical FS'!CG204</f>
        <v>30007.170344999999</v>
      </c>
      <c r="M118" s="519">
        <f>'Historical FS'!CH204</f>
        <v>66147.470405</v>
      </c>
      <c r="N118" s="519">
        <f>'Historical FS'!CI204</f>
        <v>113030.258953</v>
      </c>
      <c r="O118" s="519">
        <f>'Historical FS'!CJ204</f>
        <v>117270.50569599999</v>
      </c>
    </row>
    <row r="119" spans="1:15" ht="15" x14ac:dyDescent="0.2">
      <c r="A119" s="528">
        <v>5</v>
      </c>
      <c r="B119" s="506" t="s">
        <v>137</v>
      </c>
      <c r="C119" s="506"/>
      <c r="D119" s="506"/>
      <c r="E119" s="506"/>
      <c r="F119" s="506"/>
      <c r="G119" s="506"/>
      <c r="H119" s="506"/>
      <c r="I119" s="506"/>
      <c r="J119" s="506"/>
      <c r="K119" s="519">
        <f>'Historical FS'!CF185</f>
        <v>66.894278</v>
      </c>
      <c r="L119" s="519">
        <f>'Historical FS'!CG185</f>
        <v>254.05330599999999</v>
      </c>
      <c r="M119" s="519">
        <f>'Historical FS'!CH185</f>
        <v>266.281901</v>
      </c>
      <c r="N119" s="519">
        <f>'Historical FS'!CI185</f>
        <v>8922.9921749999994</v>
      </c>
      <c r="O119" s="519">
        <f>'Historical FS'!CJ185</f>
        <v>17828.617044999999</v>
      </c>
    </row>
    <row r="120" spans="1:15" ht="15" x14ac:dyDescent="0.2">
      <c r="A120" s="528">
        <v>6</v>
      </c>
      <c r="B120" s="520" t="s">
        <v>138</v>
      </c>
      <c r="C120" s="520"/>
      <c r="D120" s="520"/>
      <c r="E120" s="520"/>
      <c r="F120" s="520"/>
      <c r="G120" s="520"/>
      <c r="H120" s="520"/>
      <c r="I120" s="520"/>
      <c r="J120" s="520"/>
      <c r="K120" s="521">
        <f>SUM('Historical FS'!CF179,'Historical FS'!CF181:CF182,'Historical FS'!CF215,'Historical FS'!CF217)</f>
        <v>4475.4670299999998</v>
      </c>
      <c r="L120" s="521">
        <f>SUM('Historical FS'!CG179,'Historical FS'!CG181:CG182,'Historical FS'!CG215,'Historical FS'!CG217)</f>
        <v>3598.852617</v>
      </c>
      <c r="M120" s="521">
        <f>SUM('Historical FS'!CH179,'Historical FS'!CH181:CH182,'Historical FS'!CH215,'Historical FS'!CH217)</f>
        <v>5673.3580789999996</v>
      </c>
      <c r="N120" s="521">
        <f>SUM('Historical FS'!CI179,'Historical FS'!CI181:CI182,'Historical FS'!CI215,'Historical FS'!CI217)</f>
        <v>9613.7322029999996</v>
      </c>
      <c r="O120" s="521">
        <f>SUM('Historical FS'!CJ179,'Historical FS'!CJ181:CJ182,'Historical FS'!CJ215,'Historical FS'!CJ217)</f>
        <v>4156.69967</v>
      </c>
    </row>
    <row r="121" spans="1:15" ht="15" x14ac:dyDescent="0.2">
      <c r="B121" s="522" t="s">
        <v>139</v>
      </c>
      <c r="C121" s="522"/>
      <c r="D121" s="522"/>
      <c r="E121" s="522"/>
      <c r="F121" s="522"/>
      <c r="G121" s="522"/>
      <c r="H121" s="522"/>
      <c r="I121" s="522"/>
      <c r="J121" s="522"/>
      <c r="K121" s="523">
        <f>SUM(K122:K129)</f>
        <v>21647.103141000003</v>
      </c>
      <c r="L121" s="523">
        <f>SUM(L122:L129)</f>
        <v>213042.21163900002</v>
      </c>
      <c r="M121" s="523">
        <f>SUM(M122:M129)</f>
        <v>244552.832956</v>
      </c>
      <c r="N121" s="523">
        <f>SUM(N122:N129)</f>
        <v>279888.88233500003</v>
      </c>
      <c r="O121" s="523">
        <f>SUM(O122:O129)</f>
        <v>312143.26433900004</v>
      </c>
    </row>
    <row r="122" spans="1:15" ht="15" x14ac:dyDescent="0.2">
      <c r="A122" s="528">
        <v>7</v>
      </c>
      <c r="B122" s="506" t="s">
        <v>140</v>
      </c>
      <c r="C122" s="506"/>
      <c r="D122" s="506"/>
      <c r="E122" s="506"/>
      <c r="F122" s="506"/>
      <c r="G122" s="506"/>
      <c r="H122" s="506"/>
      <c r="I122" s="506"/>
      <c r="J122" s="506"/>
      <c r="K122" s="519">
        <f>'Historical FS'!CF221</f>
        <v>14143.25438</v>
      </c>
      <c r="L122" s="519">
        <f>'Historical FS'!CG221</f>
        <v>20776.126972999999</v>
      </c>
      <c r="M122" s="519">
        <f>'Historical FS'!CH221</f>
        <v>21615.750370000002</v>
      </c>
      <c r="N122" s="519">
        <f>'Historical FS'!CI221</f>
        <v>31792.488541999999</v>
      </c>
      <c r="O122" s="519">
        <f>'Historical FS'!CJ221</f>
        <v>41472.475099000003</v>
      </c>
    </row>
    <row r="123" spans="1:15" ht="15" x14ac:dyDescent="0.2">
      <c r="A123" s="528">
        <v>7</v>
      </c>
      <c r="B123" s="506" t="s">
        <v>141</v>
      </c>
      <c r="C123" s="506"/>
      <c r="D123" s="506"/>
      <c r="E123" s="506"/>
      <c r="F123" s="506"/>
      <c r="G123" s="506"/>
      <c r="H123" s="506"/>
      <c r="I123" s="506"/>
      <c r="J123" s="506"/>
      <c r="K123" s="519">
        <f>'Historical FS'!CF222+'Historical FS'!CF239</f>
        <v>708.31924000000004</v>
      </c>
      <c r="L123" s="519">
        <f>'Historical FS'!CG222+'Historical FS'!CG239</f>
        <v>5067.3803969999999</v>
      </c>
      <c r="M123" s="519">
        <f>'Historical FS'!CH222+'Historical FS'!CH239</f>
        <v>17216.077883999998</v>
      </c>
      <c r="N123" s="519">
        <f>'Historical FS'!CI222+'Historical FS'!CI239</f>
        <v>26520.214856999999</v>
      </c>
      <c r="O123" s="519">
        <f>'Historical FS'!CJ222+'Historical FS'!CJ239</f>
        <v>25614.016617000001</v>
      </c>
    </row>
    <row r="124" spans="1:15" ht="15" x14ac:dyDescent="0.2">
      <c r="A124" s="528">
        <v>7</v>
      </c>
      <c r="B124" s="506" t="s">
        <v>142</v>
      </c>
      <c r="C124" s="506"/>
      <c r="D124" s="506"/>
      <c r="E124" s="506"/>
      <c r="F124" s="506"/>
      <c r="G124" s="506"/>
      <c r="H124" s="506"/>
      <c r="I124" s="506"/>
      <c r="J124" s="506"/>
      <c r="K124" s="519">
        <f>'Historical FS'!CF226+'Historical FS'!CF238</f>
        <v>3449.118336</v>
      </c>
      <c r="L124" s="519">
        <f>'Historical FS'!CG226+'Historical FS'!CG238</f>
        <v>8559.1449499999999</v>
      </c>
      <c r="M124" s="519">
        <f>'Historical FS'!CH226+'Historical FS'!CH238</f>
        <v>10538.428003000001</v>
      </c>
      <c r="N124" s="519">
        <f>'Historical FS'!CI226+'Historical FS'!CI238</f>
        <v>16539.670858999998</v>
      </c>
      <c r="O124" s="519">
        <f>'Historical FS'!CJ226+'Historical FS'!CJ238</f>
        <v>21034.921073999998</v>
      </c>
    </row>
    <row r="125" spans="1:15" ht="15" x14ac:dyDescent="0.2">
      <c r="A125" s="528">
        <v>13</v>
      </c>
      <c r="B125" s="506" t="s">
        <v>143</v>
      </c>
      <c r="C125" s="506"/>
      <c r="D125" s="506"/>
      <c r="E125" s="506"/>
      <c r="F125" s="506"/>
      <c r="G125" s="506"/>
      <c r="H125" s="506"/>
      <c r="I125" s="506"/>
      <c r="J125" s="506"/>
      <c r="K125" s="519">
        <f>'Historical FS'!CF225</f>
        <v>750.49764900000002</v>
      </c>
      <c r="L125" s="519">
        <f>'Historical FS'!CG225</f>
        <v>2097.5926290000002</v>
      </c>
      <c r="M125" s="519">
        <f>'Historical FS'!CH225</f>
        <v>4616.48758</v>
      </c>
      <c r="N125" s="519">
        <f>'Historical FS'!CI225</f>
        <v>2234.6354110000002</v>
      </c>
      <c r="O125" s="519">
        <f>'Historical FS'!CJ225</f>
        <v>2856.5758150000001</v>
      </c>
    </row>
    <row r="126" spans="1:15" ht="15" x14ac:dyDescent="0.2">
      <c r="A126" s="528">
        <v>13</v>
      </c>
      <c r="B126" s="506" t="s">
        <v>144</v>
      </c>
      <c r="C126" s="506"/>
      <c r="D126" s="506"/>
      <c r="E126" s="506"/>
      <c r="F126" s="506"/>
      <c r="G126" s="506"/>
      <c r="H126" s="506"/>
      <c r="I126" s="506"/>
      <c r="J126" s="506"/>
      <c r="K126" s="519">
        <f>'Historical FS'!CF227</f>
        <v>0</v>
      </c>
      <c r="L126" s="519">
        <f>'Historical FS'!CG227</f>
        <v>0</v>
      </c>
      <c r="M126" s="519">
        <f>'Historical FS'!CH227</f>
        <v>3339.1605840000002</v>
      </c>
      <c r="N126" s="519">
        <f>'Historical FS'!CI227</f>
        <v>4220.5296269999999</v>
      </c>
      <c r="O126" s="519">
        <f>'Historical FS'!CJ227</f>
        <v>9965.8150929999993</v>
      </c>
    </row>
    <row r="127" spans="1:15" ht="15" x14ac:dyDescent="0.2">
      <c r="A127" s="528">
        <v>8</v>
      </c>
      <c r="B127" s="506" t="s">
        <v>145</v>
      </c>
      <c r="C127" s="506"/>
      <c r="D127" s="506"/>
      <c r="E127" s="506"/>
      <c r="F127" s="506"/>
      <c r="G127" s="506"/>
      <c r="H127" s="506"/>
      <c r="I127" s="506"/>
      <c r="J127" s="506"/>
      <c r="K127" s="519">
        <f>SUM('Historical FS'!CF232:CF233)</f>
        <v>0</v>
      </c>
      <c r="L127" s="519">
        <f>SUM('Historical FS'!CG232:CG233)</f>
        <v>0</v>
      </c>
      <c r="M127" s="519">
        <f>SUM('Historical FS'!CH232:CH233)</f>
        <v>0</v>
      </c>
      <c r="N127" s="519">
        <f>SUM('Historical FS'!CI232:CI233)</f>
        <v>0</v>
      </c>
      <c r="O127" s="519">
        <f>SUM('Historical FS'!CJ232:CJ233)</f>
        <v>1570.6866699999998</v>
      </c>
    </row>
    <row r="128" spans="1:15" ht="15" x14ac:dyDescent="0.2">
      <c r="A128" s="528">
        <v>9</v>
      </c>
      <c r="B128" s="506" t="s">
        <v>146</v>
      </c>
      <c r="C128" s="506"/>
      <c r="D128" s="506"/>
      <c r="E128" s="506"/>
      <c r="F128" s="506"/>
      <c r="G128" s="506"/>
      <c r="H128" s="506"/>
      <c r="I128" s="506"/>
      <c r="J128" s="506"/>
      <c r="K128" s="519">
        <f>SUM('Historical FS'!CF229:CF230,'Historical FS'!CF234:CF237)</f>
        <v>2294.1838859999998</v>
      </c>
      <c r="L128" s="519">
        <f>SUM('Historical FS'!CG229:CG230,'Historical FS'!CG234:CG237)</f>
        <v>176345.667472</v>
      </c>
      <c r="M128" s="519">
        <f>SUM('Historical FS'!CH229:CH230,'Historical FS'!CH234:CH237)</f>
        <v>186961.22603000002</v>
      </c>
      <c r="N128" s="519">
        <f>SUM('Historical FS'!CI229:CI230,'Historical FS'!CI234:CI237)</f>
        <v>198273.15532200001</v>
      </c>
      <c r="O128" s="519">
        <f>SUM('Historical FS'!CJ229:CJ230,'Historical FS'!CJ234:CJ237)</f>
        <v>209209.82656200003</v>
      </c>
    </row>
    <row r="129" spans="1:25" ht="15" x14ac:dyDescent="0.2">
      <c r="A129" s="528">
        <v>13</v>
      </c>
      <c r="B129" s="520" t="s">
        <v>147</v>
      </c>
      <c r="C129" s="520"/>
      <c r="D129" s="520"/>
      <c r="E129" s="520"/>
      <c r="F129" s="520"/>
      <c r="G129" s="520"/>
      <c r="H129" s="520"/>
      <c r="I129" s="520"/>
      <c r="J129" s="520"/>
      <c r="K129" s="521">
        <f>SUM('Historical FS'!CF223:CF224,'Historical FS'!CF228,'Historical FS'!CF240,'Historical FS'!CF241)</f>
        <v>301.72964999999999</v>
      </c>
      <c r="L129" s="521">
        <f>SUM('Historical FS'!CG223:CG224,'Historical FS'!CG228,'Historical FS'!CG240,'Historical FS'!CG241)</f>
        <v>196.299218</v>
      </c>
      <c r="M129" s="521">
        <f>SUM('Historical FS'!CH223:CH224,'Historical FS'!CH228,'Historical FS'!CH240,'Historical FS'!CH241)</f>
        <v>265.70250499999997</v>
      </c>
      <c r="N129" s="521">
        <f>SUM('Historical FS'!CI223:CI224,'Historical FS'!CI228,'Historical FS'!CI240,'Historical FS'!CI241)</f>
        <v>308.18771700000002</v>
      </c>
      <c r="O129" s="521">
        <f>SUM('Historical FS'!CJ223:CJ224,'Historical FS'!CJ228,'Historical FS'!CJ240,'Historical FS'!CJ241)</f>
        <v>418.94740899999999</v>
      </c>
    </row>
    <row r="130" spans="1:25" ht="15.75" thickBot="1" x14ac:dyDescent="0.25">
      <c r="B130" s="524" t="s">
        <v>148</v>
      </c>
      <c r="C130" s="524"/>
      <c r="D130" s="524"/>
      <c r="E130" s="524"/>
      <c r="F130" s="524"/>
      <c r="G130" s="524"/>
      <c r="H130" s="524"/>
      <c r="I130" s="524"/>
      <c r="J130" s="524"/>
      <c r="K130" s="525">
        <f>K111-K121</f>
        <v>11401.638326999997</v>
      </c>
      <c r="L130" s="525">
        <f>L111-L121</f>
        <v>101679.01887499998</v>
      </c>
      <c r="M130" s="525">
        <f>M111-M121</f>
        <v>70563.08516800002</v>
      </c>
      <c r="N130" s="525">
        <f>N111-N121</f>
        <v>104098.33223799994</v>
      </c>
      <c r="O130" s="525">
        <f>O111-O121</f>
        <v>-22014.593807000027</v>
      </c>
    </row>
    <row r="131" spans="1:25" x14ac:dyDescent="0.2">
      <c r="K131" s="291">
        <f>K130-'Historical FS'!CF253</f>
        <v>0</v>
      </c>
      <c r="L131" s="291">
        <f>L130-'Historical FS'!CG253</f>
        <v>0</v>
      </c>
      <c r="M131" s="291">
        <f>M130-'Historical FS'!CH253</f>
        <v>0</v>
      </c>
      <c r="N131" s="291">
        <f>N130-'Historical FS'!CI253</f>
        <v>0</v>
      </c>
      <c r="O131" s="291">
        <f>O130-'Historical FS'!CJ253</f>
        <v>-2.9103830456733704E-11</v>
      </c>
    </row>
    <row r="132" spans="1:25" x14ac:dyDescent="0.2">
      <c r="B132" s="290" t="s">
        <v>149</v>
      </c>
      <c r="C132" s="290"/>
      <c r="D132" s="290"/>
      <c r="E132" s="290"/>
      <c r="F132" s="290"/>
      <c r="G132" s="290"/>
      <c r="H132" s="290"/>
      <c r="I132" s="290"/>
      <c r="J132" s="290"/>
      <c r="K132" s="290"/>
      <c r="L132" s="290"/>
      <c r="M132" s="290"/>
      <c r="N132" s="290"/>
      <c r="O132" s="290"/>
      <c r="P132" s="290"/>
      <c r="Q132" s="290"/>
      <c r="R132" s="290"/>
      <c r="S132" s="290"/>
      <c r="T132" s="290"/>
      <c r="U132" s="290"/>
      <c r="V132" s="290"/>
      <c r="W132" s="290"/>
      <c r="X132" s="290"/>
    </row>
    <row r="134" spans="1:25" ht="15" x14ac:dyDescent="0.2">
      <c r="B134" s="288" t="s">
        <v>150</v>
      </c>
    </row>
    <row r="135" spans="1:25" ht="5.45" customHeight="1" x14ac:dyDescent="0.2">
      <c r="B135" s="288"/>
    </row>
    <row r="136" spans="1:25" ht="15" x14ac:dyDescent="0.2">
      <c r="B136" s="288" t="s">
        <v>151</v>
      </c>
      <c r="C136" s="288"/>
      <c r="D136" s="288"/>
      <c r="E136" s="288"/>
      <c r="F136" s="288"/>
      <c r="G136" s="288"/>
      <c r="H136" s="288"/>
      <c r="I136" s="288"/>
      <c r="J136" s="288"/>
      <c r="K136" s="294">
        <f t="shared" ref="K136:V136" si="19">SUM(K137:K141)</f>
        <v>85422.711826999992</v>
      </c>
      <c r="L136" s="294">
        <f t="shared" si="19"/>
        <v>141262.18912400003</v>
      </c>
      <c r="M136" s="294">
        <f t="shared" si="19"/>
        <v>174709.25782599999</v>
      </c>
      <c r="N136" s="294">
        <f t="shared" si="19"/>
        <v>186067.599762</v>
      </c>
      <c r="O136" s="454">
        <f t="shared" si="19"/>
        <v>19159.672978722487</v>
      </c>
      <c r="P136" s="454">
        <f t="shared" si="19"/>
        <v>205227.27274072249</v>
      </c>
      <c r="Q136" s="454">
        <f t="shared" si="19"/>
        <v>266204.00138142781</v>
      </c>
      <c r="R136" s="454">
        <f t="shared" si="19"/>
        <v>333321.59810075659</v>
      </c>
      <c r="S136" s="454">
        <f t="shared" si="19"/>
        <v>395680.81113094836</v>
      </c>
      <c r="T136" s="454">
        <f t="shared" si="19"/>
        <v>448122.41726258711</v>
      </c>
      <c r="U136" s="454">
        <f t="shared" si="19"/>
        <v>497953.23492941458</v>
      </c>
      <c r="V136" s="454">
        <f t="shared" si="19"/>
        <v>548055.05248459207</v>
      </c>
      <c r="W136" s="454">
        <f t="shared" ref="W136:X136" si="20">SUM(W137:W141)</f>
        <v>590310.30826054548</v>
      </c>
      <c r="X136" s="454">
        <f t="shared" si="20"/>
        <v>632462.19609114749</v>
      </c>
      <c r="Y136" s="705">
        <f>(X136/P136)^(1/(COLUMNS(P136:X136)-1))-1</f>
        <v>0.15106523467477007</v>
      </c>
    </row>
    <row r="137" spans="1:25" ht="15" x14ac:dyDescent="0.2">
      <c r="B137" s="289"/>
      <c r="C137" s="487" t="s">
        <v>152</v>
      </c>
      <c r="D137" s="487"/>
      <c r="E137" s="487"/>
      <c r="F137" s="487"/>
      <c r="G137" s="487"/>
      <c r="H137" s="487"/>
      <c r="I137" s="487"/>
      <c r="J137" s="487"/>
      <c r="K137" s="488">
        <f>Revenue!FX20</f>
        <v>65180.631000999994</v>
      </c>
      <c r="L137" s="488">
        <f>Revenue!FY20</f>
        <v>80408.160617000001</v>
      </c>
      <c r="M137" s="488">
        <f>Revenue!FZ20</f>
        <v>92955.230457999991</v>
      </c>
      <c r="N137" s="488">
        <f>Revenue!GA20</f>
        <v>107796.11140000001</v>
      </c>
      <c r="O137" s="489">
        <f>Revenue!GB20</f>
        <v>11089.448929123237</v>
      </c>
      <c r="P137" s="489">
        <f>Revenue!GC20</f>
        <v>118885.56032912324</v>
      </c>
      <c r="Q137" s="489">
        <f>Revenue!GD20</f>
        <v>155946.36868120806</v>
      </c>
      <c r="R137" s="489">
        <f>Revenue!GE20</f>
        <v>204068.18179435632</v>
      </c>
      <c r="S137" s="489">
        <f>Revenue!GF20</f>
        <v>242733.61281525265</v>
      </c>
      <c r="T137" s="489">
        <f>Revenue!GG20</f>
        <v>270308.98529514309</v>
      </c>
      <c r="U137" s="489">
        <f>Revenue!GH20</f>
        <v>294369.54338998644</v>
      </c>
      <c r="V137" s="489">
        <f>Revenue!GI20</f>
        <v>320167.7622201746</v>
      </c>
      <c r="W137" s="489">
        <f>Revenue!GJ20</f>
        <v>346738.7434789192</v>
      </c>
      <c r="X137" s="489">
        <f>Revenue!GK20</f>
        <v>374280.57841387432</v>
      </c>
    </row>
    <row r="138" spans="1:25" ht="15" x14ac:dyDescent="0.2">
      <c r="B138" s="289"/>
      <c r="C138" s="472" t="s">
        <v>153</v>
      </c>
      <c r="D138" s="472"/>
      <c r="E138" s="472" t="s">
        <v>154</v>
      </c>
      <c r="F138" s="472"/>
      <c r="G138" s="472"/>
      <c r="H138" s="472"/>
      <c r="I138" s="472"/>
      <c r="J138" s="472"/>
      <c r="K138" s="473">
        <f>Revenue!FX88</f>
        <v>3875.6965190000001</v>
      </c>
      <c r="L138" s="473">
        <f>Revenue!FY88</f>
        <v>4249.3554459999996</v>
      </c>
      <c r="M138" s="473">
        <f>Revenue!FZ88</f>
        <v>4392.3488180000004</v>
      </c>
      <c r="N138" s="473">
        <f>Revenue!GA88</f>
        <v>3169.0512530000001</v>
      </c>
      <c r="O138" s="474">
        <f>Revenue!GB88</f>
        <v>264.33423631467349</v>
      </c>
      <c r="P138" s="474">
        <f>Revenue!GC88</f>
        <v>3433.3854893146736</v>
      </c>
      <c r="Q138" s="474">
        <f>Revenue!GD88</f>
        <v>3144.8666565232088</v>
      </c>
      <c r="R138" s="474">
        <f>Revenue!GE88</f>
        <v>3140.160699321852</v>
      </c>
      <c r="S138" s="474">
        <f>Revenue!GF88</f>
        <v>3260.4553063537282</v>
      </c>
      <c r="T138" s="474">
        <f>Revenue!GG88</f>
        <v>3378.682786845568</v>
      </c>
      <c r="U138" s="474">
        <f>Revenue!GH88</f>
        <v>3494.2951109425358</v>
      </c>
      <c r="V138" s="474">
        <f>Revenue!GI88</f>
        <v>3626.9103095209666</v>
      </c>
      <c r="W138" s="474">
        <f>Revenue!GJ88</f>
        <v>3757.6342853730043</v>
      </c>
      <c r="X138" s="474">
        <f>Revenue!GK88</f>
        <v>3887.2107756532964</v>
      </c>
    </row>
    <row r="139" spans="1:25" ht="15" x14ac:dyDescent="0.2">
      <c r="B139" s="289"/>
      <c r="C139" s="472"/>
      <c r="D139" s="472"/>
      <c r="E139" s="472" t="s">
        <v>155</v>
      </c>
      <c r="F139" s="472"/>
      <c r="G139" s="472"/>
      <c r="H139" s="472"/>
      <c r="I139" s="472"/>
      <c r="J139" s="472"/>
      <c r="K139" s="473">
        <f>Revenue!FX89</f>
        <v>10496.557792</v>
      </c>
      <c r="L139" s="473">
        <f>Revenue!FY89</f>
        <v>52044.870140999999</v>
      </c>
      <c r="M139" s="473">
        <f>Revenue!FZ89</f>
        <v>73952.877756999995</v>
      </c>
      <c r="N139" s="473">
        <f>Revenue!GA89</f>
        <v>71304.056385999997</v>
      </c>
      <c r="O139" s="474">
        <f>Revenue!GB89</f>
        <v>7443.6700560971794</v>
      </c>
      <c r="P139" s="474">
        <f>Revenue!GC89</f>
        <v>78747.726442097177</v>
      </c>
      <c r="Q139" s="474">
        <f>Revenue!GD89</f>
        <v>102138.5599874694</v>
      </c>
      <c r="R139" s="474">
        <f>Revenue!GE89</f>
        <v>120045.91888689915</v>
      </c>
      <c r="S139" s="474">
        <f>Revenue!GF89</f>
        <v>142583.39201721724</v>
      </c>
      <c r="T139" s="474">
        <f>Revenue!GG89</f>
        <v>166438.53907479599</v>
      </c>
      <c r="U139" s="474">
        <f>Revenue!GH89</f>
        <v>191228.66064406795</v>
      </c>
      <c r="V139" s="474">
        <f>Revenue!GI89</f>
        <v>214542.3326507977</v>
      </c>
      <c r="W139" s="474">
        <f>Revenue!GJ89</f>
        <v>229426.67368962424</v>
      </c>
      <c r="X139" s="474">
        <f>Revenue!GK89</f>
        <v>243247.31569730805</v>
      </c>
    </row>
    <row r="140" spans="1:25" ht="15" x14ac:dyDescent="0.2">
      <c r="B140" s="289"/>
      <c r="C140" s="472"/>
      <c r="D140" s="472"/>
      <c r="E140" s="472" t="s">
        <v>156</v>
      </c>
      <c r="F140" s="472"/>
      <c r="G140" s="472"/>
      <c r="H140" s="472"/>
      <c r="I140" s="472"/>
      <c r="J140" s="472"/>
      <c r="K140" s="473">
        <f>Revenue!FX90+Revenue!FX91</f>
        <v>5869.8265149999997</v>
      </c>
      <c r="L140" s="473">
        <f>Revenue!FY90+Revenue!FY91</f>
        <v>373.51179999999999</v>
      </c>
      <c r="M140" s="473">
        <f>Revenue!FZ90+Revenue!FZ91</f>
        <v>0</v>
      </c>
      <c r="N140" s="473">
        <f>Revenue!GA90+Revenue!GA91</f>
        <v>0</v>
      </c>
      <c r="O140" s="474">
        <f>Revenue!GB90+Revenue!GB91</f>
        <v>0</v>
      </c>
      <c r="P140" s="474">
        <f>Revenue!GC90+Revenue!GC91</f>
        <v>0</v>
      </c>
      <c r="Q140" s="474">
        <f>Revenue!GD90+Revenue!GD91</f>
        <v>0</v>
      </c>
      <c r="R140" s="474">
        <f>Revenue!GE90+Revenue!GE91</f>
        <v>0</v>
      </c>
      <c r="S140" s="474">
        <f>Revenue!GF90+Revenue!GF91</f>
        <v>0</v>
      </c>
      <c r="T140" s="474">
        <f>Revenue!GG90+Revenue!GG91</f>
        <v>0</v>
      </c>
      <c r="U140" s="474">
        <f>Revenue!GH90+Revenue!GH91</f>
        <v>0</v>
      </c>
      <c r="V140" s="474">
        <f>Revenue!GI90+Revenue!GI91</f>
        <v>0</v>
      </c>
      <c r="W140" s="474">
        <f>Revenue!GJ90+Revenue!GJ91</f>
        <v>0</v>
      </c>
      <c r="X140" s="474">
        <f>Revenue!GK90+Revenue!GK91</f>
        <v>0</v>
      </c>
    </row>
    <row r="141" spans="1:25" ht="15" x14ac:dyDescent="0.2">
      <c r="B141" s="289"/>
      <c r="C141" s="475" t="s">
        <v>157</v>
      </c>
      <c r="D141" s="475"/>
      <c r="E141" s="475"/>
      <c r="F141" s="475"/>
      <c r="G141" s="475"/>
      <c r="H141" s="475"/>
      <c r="I141" s="475"/>
      <c r="J141" s="475"/>
      <c r="K141" s="476">
        <f>Revenue!FX22</f>
        <v>0</v>
      </c>
      <c r="L141" s="476">
        <f>Revenue!FY22</f>
        <v>4186.2911199999999</v>
      </c>
      <c r="M141" s="476">
        <f>Revenue!FZ22</f>
        <v>3408.8007930000003</v>
      </c>
      <c r="N141" s="476">
        <f>Revenue!GA22</f>
        <v>3798.3807230000007</v>
      </c>
      <c r="O141" s="477">
        <f>Revenue!GB22</f>
        <v>362.21975718739913</v>
      </c>
      <c r="P141" s="477">
        <f>Revenue!GC22</f>
        <v>4160.6004801873996</v>
      </c>
      <c r="Q141" s="477">
        <f>Revenue!GD22</f>
        <v>4974.2060562271554</v>
      </c>
      <c r="R141" s="477">
        <f>Revenue!GE22</f>
        <v>6067.3367201792553</v>
      </c>
      <c r="S141" s="477">
        <f>Revenue!GF22</f>
        <v>7103.3509921247733</v>
      </c>
      <c r="T141" s="477">
        <f>Revenue!GG22</f>
        <v>7996.210105802541</v>
      </c>
      <c r="U141" s="477">
        <f>Revenue!GH22</f>
        <v>8860.7357844175913</v>
      </c>
      <c r="V141" s="477">
        <f>Revenue!GI22</f>
        <v>9718.0473040988636</v>
      </c>
      <c r="W141" s="477">
        <f>Revenue!GJ22</f>
        <v>10387.256806629039</v>
      </c>
      <c r="X141" s="477">
        <f>Revenue!GK22</f>
        <v>11047.091204311793</v>
      </c>
    </row>
    <row r="142" spans="1:25" ht="15" x14ac:dyDescent="0.2">
      <c r="B142" s="322"/>
      <c r="C142" s="606" t="s">
        <v>93</v>
      </c>
      <c r="D142" s="606"/>
      <c r="E142" s="606"/>
      <c r="F142" s="606"/>
      <c r="G142" s="606"/>
      <c r="H142" s="606"/>
      <c r="I142" s="606"/>
      <c r="J142" s="606"/>
      <c r="K142" s="607" t="str">
        <f>IFERROR(K136/J136-1,"n.a.")</f>
        <v>n.a.</v>
      </c>
      <c r="L142" s="607">
        <f>IFERROR(L136/K136-1,"n.a.")</f>
        <v>0.65368420297973451</v>
      </c>
      <c r="M142" s="607">
        <f t="shared" ref="M142:X142" si="21">IFERROR(M136/L136-1,"n.a.")</f>
        <v>0.2367729744910021</v>
      </c>
      <c r="N142" s="607">
        <f t="shared" si="21"/>
        <v>6.5012822315988705E-2</v>
      </c>
      <c r="O142" s="607">
        <f t="shared" si="21"/>
        <v>-0.89702842943516381</v>
      </c>
      <c r="P142" s="607">
        <f t="shared" si="21"/>
        <v>9.7114183508578069</v>
      </c>
      <c r="Q142" s="607">
        <f t="shared" si="21"/>
        <v>0.29711805758750853</v>
      </c>
      <c r="R142" s="607">
        <f t="shared" si="21"/>
        <v>0.25212842921605816</v>
      </c>
      <c r="S142" s="607">
        <f t="shared" si="21"/>
        <v>0.18708422552126924</v>
      </c>
      <c r="T142" s="607">
        <f t="shared" si="21"/>
        <v>0.13253512593079342</v>
      </c>
      <c r="U142" s="607">
        <f t="shared" si="21"/>
        <v>0.11119911824814599</v>
      </c>
      <c r="V142" s="607">
        <f t="shared" si="21"/>
        <v>0.10061550772389194</v>
      </c>
      <c r="W142" s="607">
        <f t="shared" si="21"/>
        <v>7.7100385416374539E-2</v>
      </c>
      <c r="X142" s="607">
        <f t="shared" si="21"/>
        <v>7.1406321795074224E-2</v>
      </c>
    </row>
    <row r="143" spans="1:25" ht="15" x14ac:dyDescent="0.2">
      <c r="B143" s="464" t="s">
        <v>90</v>
      </c>
      <c r="C143" s="288"/>
      <c r="D143" s="288"/>
      <c r="E143" s="288"/>
      <c r="F143" s="288"/>
      <c r="G143" s="288"/>
      <c r="H143" s="288"/>
      <c r="I143" s="288"/>
      <c r="J143" s="288"/>
      <c r="K143" s="294">
        <f>SUM(K144:K146)</f>
        <v>3897.9867829999998</v>
      </c>
      <c r="L143" s="294">
        <f>SUM(L144:L146)</f>
        <v>25743.444813999999</v>
      </c>
      <c r="M143" s="294">
        <f t="shared" ref="M143:V143" si="22">SUM(M144:M146)</f>
        <v>41298.821619000002</v>
      </c>
      <c r="N143" s="294">
        <f t="shared" si="22"/>
        <v>28865.632046999999</v>
      </c>
      <c r="O143" s="454">
        <f t="shared" si="22"/>
        <v>3531.30807155927</v>
      </c>
      <c r="P143" s="454">
        <f t="shared" si="22"/>
        <v>32396.940118559272</v>
      </c>
      <c r="Q143" s="454">
        <f t="shared" si="22"/>
        <v>17876.311195018738</v>
      </c>
      <c r="R143" s="454">
        <f t="shared" si="22"/>
        <v>4719.2195767096837</v>
      </c>
      <c r="S143" s="454">
        <f t="shared" si="22"/>
        <v>8465.3188862768766</v>
      </c>
      <c r="T143" s="454">
        <f t="shared" si="22"/>
        <v>10602.794612508562</v>
      </c>
      <c r="U143" s="454">
        <f t="shared" si="22"/>
        <v>12139.821373111336</v>
      </c>
      <c r="V143" s="454">
        <f t="shared" si="22"/>
        <v>18765.78952556042</v>
      </c>
      <c r="W143" s="454">
        <f t="shared" ref="W143:X143" si="23">SUM(W144:W146)</f>
        <v>22025.427374640291</v>
      </c>
      <c r="X143" s="454">
        <f t="shared" si="23"/>
        <v>24315.249095960382</v>
      </c>
      <c r="Y143" s="705">
        <f>(X143/P143)^(1/(COLUMNS(P143:X143)-1))-1</f>
        <v>-3.5234330004792258E-2</v>
      </c>
    </row>
    <row r="144" spans="1:25" ht="15" x14ac:dyDescent="0.2">
      <c r="B144" s="289"/>
      <c r="C144" s="608" t="s">
        <v>158</v>
      </c>
      <c r="D144" s="487"/>
      <c r="E144" s="608"/>
      <c r="F144" s="487"/>
      <c r="G144" s="487"/>
      <c r="H144" s="487"/>
      <c r="I144" s="487"/>
      <c r="J144" s="487"/>
      <c r="K144" s="488">
        <f>Revenue!FX160</f>
        <v>349.443467</v>
      </c>
      <c r="L144" s="488">
        <f>Revenue!FY160</f>
        <v>7755.6713779999991</v>
      </c>
      <c r="M144" s="488">
        <f>Revenue!FZ160</f>
        <v>12775.782808</v>
      </c>
      <c r="N144" s="488">
        <f>Revenue!GA160</f>
        <v>8357.9562830000013</v>
      </c>
      <c r="O144" s="489">
        <f>Revenue!GB160</f>
        <v>1352.0979166245759</v>
      </c>
      <c r="P144" s="489">
        <f>Revenue!GC160</f>
        <v>9710.0541996245774</v>
      </c>
      <c r="Q144" s="489">
        <f>Revenue!GD160</f>
        <v>6173.9384137986517</v>
      </c>
      <c r="R144" s="489">
        <f>Revenue!GE160</f>
        <v>2553.4892975584276</v>
      </c>
      <c r="S144" s="489">
        <f>Revenue!GF160</f>
        <v>4260.00905404285</v>
      </c>
      <c r="T144" s="489">
        <f>Revenue!GG160</f>
        <v>4966.115659680273</v>
      </c>
      <c r="U144" s="489">
        <f>Revenue!GH160</f>
        <v>5626.3105069592675</v>
      </c>
      <c r="V144" s="489">
        <f>Revenue!GI160</f>
        <v>8465.8347483150446</v>
      </c>
      <c r="W144" s="489">
        <f>Revenue!GJ160</f>
        <v>9483.2246539496482</v>
      </c>
      <c r="X144" s="489">
        <f>Revenue!GK160</f>
        <v>10423.942204388706</v>
      </c>
    </row>
    <row r="145" spans="2:25" ht="15" x14ac:dyDescent="0.2">
      <c r="B145" s="289"/>
      <c r="C145" s="291" t="s">
        <v>159</v>
      </c>
      <c r="D145" s="472"/>
      <c r="E145" s="472"/>
      <c r="F145" s="472"/>
      <c r="G145" s="472"/>
      <c r="H145" s="472"/>
      <c r="I145" s="472"/>
      <c r="J145" s="472"/>
      <c r="K145" s="473">
        <f>Revenue!FX161</f>
        <v>3548.5433159999998</v>
      </c>
      <c r="L145" s="473">
        <f>Revenue!FY161</f>
        <v>4616.914366</v>
      </c>
      <c r="M145" s="473">
        <f>Revenue!FZ161</f>
        <v>16493.328550000002</v>
      </c>
      <c r="N145" s="473">
        <f>Revenue!GA161</f>
        <v>10575.104048000001</v>
      </c>
      <c r="O145" s="474">
        <f>Revenue!GB161</f>
        <v>923.85224473469407</v>
      </c>
      <c r="P145" s="474">
        <f>Revenue!GC161</f>
        <v>11498.956292734696</v>
      </c>
      <c r="Q145" s="474">
        <f>Revenue!GD161</f>
        <v>7845.9132810856863</v>
      </c>
      <c r="R145" s="474">
        <f>Revenue!GE161</f>
        <v>2165.7302791512557</v>
      </c>
      <c r="S145" s="474">
        <f>Revenue!GF161</f>
        <v>4205.3098322340265</v>
      </c>
      <c r="T145" s="474">
        <f>Revenue!GG161</f>
        <v>5636.6789528282898</v>
      </c>
      <c r="U145" s="474">
        <f>Revenue!GH161</f>
        <v>6513.510866152068</v>
      </c>
      <c r="V145" s="474">
        <f>Revenue!GI161</f>
        <v>10299.954777245375</v>
      </c>
      <c r="W145" s="474">
        <f>Revenue!GJ161</f>
        <v>12542.202720690642</v>
      </c>
      <c r="X145" s="474">
        <f>Revenue!GK161</f>
        <v>13891.306891571674</v>
      </c>
    </row>
    <row r="146" spans="2:25" ht="15" x14ac:dyDescent="0.2">
      <c r="B146" s="289"/>
      <c r="C146" s="475" t="s">
        <v>160</v>
      </c>
      <c r="D146" s="475"/>
      <c r="E146" s="475"/>
      <c r="F146" s="475"/>
      <c r="G146" s="475"/>
      <c r="H146" s="475"/>
      <c r="I146" s="475"/>
      <c r="J146" s="475"/>
      <c r="K146" s="476">
        <f>Revenue!FX162</f>
        <v>0</v>
      </c>
      <c r="L146" s="476">
        <f>Revenue!FY162</f>
        <v>13370.859069999999</v>
      </c>
      <c r="M146" s="476">
        <f>Revenue!FZ162</f>
        <v>12029.710260999998</v>
      </c>
      <c r="N146" s="476">
        <f>Revenue!GA162</f>
        <v>9932.5717159999986</v>
      </c>
      <c r="O146" s="477">
        <f>Revenue!GB162</f>
        <v>1255.3579101999999</v>
      </c>
      <c r="P146" s="477">
        <f>Revenue!GC162</f>
        <v>11187.929626199999</v>
      </c>
      <c r="Q146" s="477">
        <f>Revenue!GD162</f>
        <v>3856.4595001343996</v>
      </c>
      <c r="R146" s="477">
        <f>Revenue!GE162</f>
        <v>0</v>
      </c>
      <c r="S146" s="477">
        <f>Revenue!GF162</f>
        <v>0</v>
      </c>
      <c r="T146" s="477">
        <f>Revenue!GG162</f>
        <v>0</v>
      </c>
      <c r="U146" s="477">
        <f>Revenue!GH162</f>
        <v>0</v>
      </c>
      <c r="V146" s="477">
        <f>Revenue!GI162</f>
        <v>0</v>
      </c>
      <c r="W146" s="477">
        <f>Revenue!GJ162</f>
        <v>0</v>
      </c>
      <c r="X146" s="477">
        <f>Revenue!GK162</f>
        <v>0</v>
      </c>
    </row>
    <row r="147" spans="2:25" ht="15" x14ac:dyDescent="0.2">
      <c r="B147" s="322"/>
      <c r="C147" s="606" t="s">
        <v>93</v>
      </c>
      <c r="D147" s="606"/>
      <c r="E147" s="606"/>
      <c r="F147" s="606"/>
      <c r="G147" s="606"/>
      <c r="H147" s="606"/>
      <c r="I147" s="606"/>
      <c r="J147" s="606"/>
      <c r="K147" s="607" t="str">
        <f>IFERROR(K143/J143-1,"n.a.")</f>
        <v>n.a.</v>
      </c>
      <c r="L147" s="607">
        <f>IFERROR(L143/K143-1,"n.a.")</f>
        <v>5.6042924840774146</v>
      </c>
      <c r="M147" s="607">
        <f t="shared" ref="M147:X147" si="24">IFERROR(M143/L143-1,"n.a.")</f>
        <v>0.60424612624261376</v>
      </c>
      <c r="N147" s="607">
        <f t="shared" si="24"/>
        <v>-0.30105434209967796</v>
      </c>
      <c r="O147" s="607">
        <f t="shared" si="24"/>
        <v>-0.87766392692148665</v>
      </c>
      <c r="P147" s="607">
        <f t="shared" si="24"/>
        <v>8.1742038536598738</v>
      </c>
      <c r="Q147" s="607">
        <f t="shared" si="24"/>
        <v>-0.44820988866235811</v>
      </c>
      <c r="R147" s="607">
        <f t="shared" si="24"/>
        <v>-0.736007080810682</v>
      </c>
      <c r="S147" s="607">
        <f t="shared" si="24"/>
        <v>0.79379635735852627</v>
      </c>
      <c r="T147" s="607">
        <f t="shared" si="24"/>
        <v>0.25249795724727453</v>
      </c>
      <c r="U147" s="607">
        <f t="shared" si="24"/>
        <v>0.14496430580570507</v>
      </c>
      <c r="V147" s="607">
        <f t="shared" si="24"/>
        <v>0.54580441909343369</v>
      </c>
      <c r="W147" s="607">
        <f t="shared" si="24"/>
        <v>0.17370107687928593</v>
      </c>
      <c r="X147" s="607">
        <f t="shared" si="24"/>
        <v>0.10396264655261822</v>
      </c>
    </row>
    <row r="148" spans="2:25" ht="15" x14ac:dyDescent="0.2">
      <c r="B148" s="288" t="s">
        <v>161</v>
      </c>
      <c r="C148" s="288"/>
      <c r="D148" s="288"/>
      <c r="E148" s="288"/>
      <c r="F148" s="288"/>
      <c r="G148" s="288"/>
      <c r="H148" s="288"/>
      <c r="I148" s="288"/>
      <c r="J148" s="288"/>
      <c r="K148" s="294">
        <f>SUM(K149:K151)</f>
        <v>1330.4177989999998</v>
      </c>
      <c r="L148" s="294">
        <f>SUM(L149:L151)</f>
        <v>2144.2459800000001</v>
      </c>
      <c r="M148" s="294">
        <f t="shared" ref="M148:V148" si="25">SUM(M149:M151)</f>
        <v>5762.7876740000002</v>
      </c>
      <c r="N148" s="294">
        <f t="shared" si="25"/>
        <v>4266.1133339999997</v>
      </c>
      <c r="O148" s="454">
        <f t="shared" si="25"/>
        <v>295.84271180013053</v>
      </c>
      <c r="P148" s="454">
        <f t="shared" si="25"/>
        <v>4561.9560458001306</v>
      </c>
      <c r="Q148" s="454">
        <f t="shared" si="25"/>
        <v>4110.4309947349848</v>
      </c>
      <c r="R148" s="454">
        <f t="shared" si="25"/>
        <v>5146.7875048385158</v>
      </c>
      <c r="S148" s="454">
        <f t="shared" si="25"/>
        <v>6109.6702591037756</v>
      </c>
      <c r="T148" s="454">
        <f t="shared" si="25"/>
        <v>6919.4161762897202</v>
      </c>
      <c r="U148" s="454">
        <f t="shared" si="25"/>
        <v>7688.8491538850903</v>
      </c>
      <c r="V148" s="454">
        <f t="shared" si="25"/>
        <v>8462.4666153156595</v>
      </c>
      <c r="W148" s="454">
        <f t="shared" ref="W148:X148" si="26">SUM(W149:W151)</f>
        <v>9114.9260529296971</v>
      </c>
      <c r="X148" s="454">
        <f t="shared" si="26"/>
        <v>9765.7893958035002</v>
      </c>
      <c r="Y148" s="705">
        <f>(X148/P148)^(1/(COLUMNS(P148:X148)-1))-1</f>
        <v>9.9814730637010962E-2</v>
      </c>
    </row>
    <row r="149" spans="2:25" ht="15" x14ac:dyDescent="0.2">
      <c r="B149" s="289"/>
      <c r="C149" s="493" t="s">
        <v>162</v>
      </c>
      <c r="D149" s="487"/>
      <c r="E149" s="487"/>
      <c r="F149" s="487"/>
      <c r="G149" s="487"/>
      <c r="H149" s="487"/>
      <c r="I149" s="487"/>
      <c r="J149" s="487"/>
      <c r="K149" s="488">
        <f>Revenue!FX186</f>
        <v>1325.3534219999999</v>
      </c>
      <c r="L149" s="488">
        <f>Revenue!FY186</f>
        <v>2139.212254</v>
      </c>
      <c r="M149" s="488">
        <f>Revenue!FZ186</f>
        <v>1794.0037119999997</v>
      </c>
      <c r="N149" s="488">
        <f>Revenue!GA186</f>
        <v>910.61430799999994</v>
      </c>
      <c r="O149" s="489">
        <f>Revenue!GB186</f>
        <v>60.717782478654179</v>
      </c>
      <c r="P149" s="489">
        <f>Revenue!GC186</f>
        <v>971.3320904786541</v>
      </c>
      <c r="Q149" s="489">
        <f>Revenue!GD186</f>
        <v>843.61130113101831</v>
      </c>
      <c r="R149" s="489">
        <f>Revenue!GE186</f>
        <v>1056.3096933540967</v>
      </c>
      <c r="S149" s="489">
        <f>Revenue!GF186</f>
        <v>1253.9285742458574</v>
      </c>
      <c r="T149" s="489">
        <f>Revenue!GG186</f>
        <v>1420.1181557417528</v>
      </c>
      <c r="U149" s="489">
        <f>Revenue!GH186</f>
        <v>1578.0340424684184</v>
      </c>
      <c r="V149" s="489">
        <f>Revenue!GI186</f>
        <v>1736.8087388569643</v>
      </c>
      <c r="W149" s="489">
        <f>Revenue!GJ186</f>
        <v>1870.7173620173637</v>
      </c>
      <c r="X149" s="489">
        <f>Revenue!GK186</f>
        <v>2004.2984079572077</v>
      </c>
    </row>
    <row r="150" spans="2:25" ht="15" x14ac:dyDescent="0.2">
      <c r="B150" s="289"/>
      <c r="C150" s="291" t="s">
        <v>163</v>
      </c>
      <c r="D150" s="472"/>
      <c r="E150" s="472"/>
      <c r="F150" s="472"/>
      <c r="G150" s="472"/>
      <c r="H150" s="472"/>
      <c r="I150" s="472"/>
      <c r="J150" s="472"/>
      <c r="K150" s="473">
        <f>Revenue!FX187</f>
        <v>5.0643770000000004</v>
      </c>
      <c r="L150" s="473">
        <f>Revenue!FY187</f>
        <v>5.0337259999999997</v>
      </c>
      <c r="M150" s="473">
        <f>Revenue!FZ187</f>
        <v>4.6473529999999998</v>
      </c>
      <c r="N150" s="473">
        <f>Revenue!GA187</f>
        <v>0.30247200000000002</v>
      </c>
      <c r="O150" s="474">
        <f>Revenue!GB187</f>
        <v>0</v>
      </c>
      <c r="P150" s="474">
        <f>Revenue!GC187</f>
        <v>0.30247200000000002</v>
      </c>
      <c r="Q150" s="474">
        <f>Revenue!GD187</f>
        <v>0</v>
      </c>
      <c r="R150" s="474">
        <f>Revenue!GE187</f>
        <v>0</v>
      </c>
      <c r="S150" s="474">
        <f>Revenue!GF187</f>
        <v>0</v>
      </c>
      <c r="T150" s="474">
        <f>Revenue!GG187</f>
        <v>0</v>
      </c>
      <c r="U150" s="474">
        <f>Revenue!GH187</f>
        <v>0</v>
      </c>
      <c r="V150" s="474">
        <f>Revenue!GI187</f>
        <v>0</v>
      </c>
      <c r="W150" s="474">
        <f>Revenue!GJ187</f>
        <v>0</v>
      </c>
      <c r="X150" s="474">
        <f>Revenue!GK187</f>
        <v>0</v>
      </c>
    </row>
    <row r="151" spans="2:25" ht="15" x14ac:dyDescent="0.2">
      <c r="B151" s="289"/>
      <c r="C151" s="494" t="s">
        <v>164</v>
      </c>
      <c r="D151" s="475"/>
      <c r="E151" s="475"/>
      <c r="F151" s="475"/>
      <c r="G151" s="475"/>
      <c r="H151" s="475"/>
      <c r="I151" s="475"/>
      <c r="J151" s="475"/>
      <c r="K151" s="476">
        <f>Revenue!FX188</f>
        <v>0</v>
      </c>
      <c r="L151" s="476">
        <f>Revenue!FY188</f>
        <v>0</v>
      </c>
      <c r="M151" s="476">
        <f>Revenue!FZ188</f>
        <v>3964.1366090000001</v>
      </c>
      <c r="N151" s="476">
        <f>Revenue!GA188</f>
        <v>3355.1965539999997</v>
      </c>
      <c r="O151" s="477">
        <f>Revenue!GB188</f>
        <v>235.12492932147634</v>
      </c>
      <c r="P151" s="477">
        <f>Revenue!GC188</f>
        <v>3590.3214833214761</v>
      </c>
      <c r="Q151" s="477">
        <f>Revenue!GD188</f>
        <v>3266.8196936039667</v>
      </c>
      <c r="R151" s="477">
        <f>Revenue!GE188</f>
        <v>4090.4778114844194</v>
      </c>
      <c r="S151" s="477">
        <f>Revenue!GF188</f>
        <v>4855.7416848579178</v>
      </c>
      <c r="T151" s="477">
        <f>Revenue!GG188</f>
        <v>5499.2980205479671</v>
      </c>
      <c r="U151" s="477">
        <f>Revenue!GH188</f>
        <v>6110.8151114166722</v>
      </c>
      <c r="V151" s="477">
        <f>Revenue!GI188</f>
        <v>6725.6578764586948</v>
      </c>
      <c r="W151" s="477">
        <f>Revenue!GJ188</f>
        <v>7244.2086909123327</v>
      </c>
      <c r="X151" s="477">
        <f>Revenue!GK188</f>
        <v>7761.4909878462931</v>
      </c>
    </row>
    <row r="152" spans="2:25" ht="15" x14ac:dyDescent="0.2">
      <c r="B152" s="322"/>
      <c r="C152" s="606" t="s">
        <v>93</v>
      </c>
      <c r="D152" s="606"/>
      <c r="E152" s="606"/>
      <c r="F152" s="606"/>
      <c r="G152" s="606"/>
      <c r="H152" s="606"/>
      <c r="I152" s="606"/>
      <c r="J152" s="606"/>
      <c r="K152" s="607" t="str">
        <f>IFERROR(K148/J148-1,"n.a.")</f>
        <v>n.a.</v>
      </c>
      <c r="L152" s="607">
        <f>IFERROR(L148/K148-1,"n.a.")</f>
        <v>0.61170872910127105</v>
      </c>
      <c r="M152" s="607">
        <f t="shared" ref="M152:X152" si="27">IFERROR(M148/L148-1,"n.a.")</f>
        <v>1.6875590430161376</v>
      </c>
      <c r="N152" s="607">
        <f t="shared" si="27"/>
        <v>-0.25971360124069021</v>
      </c>
      <c r="O152" s="607">
        <f t="shared" si="27"/>
        <v>-0.93065287097688465</v>
      </c>
      <c r="P152" s="607">
        <f t="shared" si="27"/>
        <v>14.420207643587851</v>
      </c>
      <c r="Q152" s="607">
        <f t="shared" si="27"/>
        <v>-9.8976194976896581E-2</v>
      </c>
      <c r="R152" s="607">
        <f t="shared" si="27"/>
        <v>0.25212842921605816</v>
      </c>
      <c r="S152" s="607">
        <f t="shared" si="27"/>
        <v>0.18708422552126924</v>
      </c>
      <c r="T152" s="607">
        <f t="shared" si="27"/>
        <v>0.13253512593079386</v>
      </c>
      <c r="U152" s="607">
        <f t="shared" si="27"/>
        <v>0.11119911824814532</v>
      </c>
      <c r="V152" s="607">
        <f t="shared" si="27"/>
        <v>0.10061550772389238</v>
      </c>
      <c r="W152" s="607">
        <f t="shared" si="27"/>
        <v>7.7100385416374317E-2</v>
      </c>
      <c r="X152" s="607">
        <f t="shared" si="27"/>
        <v>7.1406321795074224E-2</v>
      </c>
    </row>
    <row r="153" spans="2:25" ht="15" x14ac:dyDescent="0.2">
      <c r="B153" s="464" t="s">
        <v>92</v>
      </c>
      <c r="C153" s="288"/>
      <c r="D153" s="288"/>
      <c r="E153" s="288"/>
      <c r="F153" s="288"/>
      <c r="G153" s="288"/>
      <c r="H153" s="288"/>
      <c r="I153" s="288"/>
      <c r="J153" s="288"/>
      <c r="K153" s="294">
        <f t="shared" ref="K153" si="28">SUM(K154:K155)</f>
        <v>6630.325339</v>
      </c>
      <c r="L153" s="294">
        <f t="shared" ref="L153:V153" si="29">SUM(L154:L155)</f>
        <v>11062.130643999999</v>
      </c>
      <c r="M153" s="294">
        <f t="shared" si="29"/>
        <v>8376.5303710000007</v>
      </c>
      <c r="N153" s="294">
        <f t="shared" si="29"/>
        <v>13120.055256</v>
      </c>
      <c r="O153" s="454">
        <f t="shared" si="29"/>
        <v>751.76926800000001</v>
      </c>
      <c r="P153" s="454">
        <f t="shared" si="29"/>
        <v>13871.824524</v>
      </c>
      <c r="Q153" s="454">
        <f t="shared" si="29"/>
        <v>1790.3807651840002</v>
      </c>
      <c r="R153" s="454">
        <f t="shared" si="29"/>
        <v>592.72304977510407</v>
      </c>
      <c r="S153" s="454">
        <f t="shared" si="29"/>
        <v>596.6502802728553</v>
      </c>
      <c r="T153" s="454">
        <f t="shared" si="29"/>
        <v>601.41008363612946</v>
      </c>
      <c r="U153" s="454">
        <f t="shared" si="29"/>
        <v>606.62841472339892</v>
      </c>
      <c r="V153" s="454">
        <f t="shared" si="29"/>
        <v>614.35435460314352</v>
      </c>
      <c r="W153" s="454">
        <f t="shared" ref="W153:X153" si="30">SUM(W154:W155)</f>
        <v>622.22708734060325</v>
      </c>
      <c r="X153" s="454">
        <f t="shared" si="30"/>
        <v>630.24940200007472</v>
      </c>
      <c r="Y153" s="705">
        <f>(X153/P153)^(1/(COLUMNS(P153:X153)-1))-1</f>
        <v>-0.32052676063950514</v>
      </c>
    </row>
    <row r="154" spans="2:25" ht="15" x14ac:dyDescent="0.2">
      <c r="B154" s="289"/>
      <c r="C154" s="493" t="s">
        <v>165</v>
      </c>
      <c r="D154" s="487"/>
      <c r="E154" s="487"/>
      <c r="F154" s="487"/>
      <c r="G154" s="487"/>
      <c r="H154" s="487"/>
      <c r="I154" s="487"/>
      <c r="J154" s="487"/>
      <c r="K154" s="488">
        <f>Revenue!FX205</f>
        <v>6405.34</v>
      </c>
      <c r="L154" s="488">
        <f>Revenue!FY205</f>
        <v>10749.198915999999</v>
      </c>
      <c r="M154" s="488">
        <f>Revenue!FZ205</f>
        <v>7957.0663160000004</v>
      </c>
      <c r="N154" s="488">
        <f>Revenue!GA205</f>
        <v>12770.593308</v>
      </c>
      <c r="O154" s="489">
        <f>Revenue!GB205</f>
        <v>720</v>
      </c>
      <c r="P154" s="489">
        <f>Revenue!GC205</f>
        <v>13490.593308</v>
      </c>
      <c r="Q154" s="489">
        <f>Revenue!GD205</f>
        <v>1400</v>
      </c>
      <c r="R154" s="489">
        <f>Revenue!GE205</f>
        <v>200</v>
      </c>
      <c r="S154" s="489">
        <f>Revenue!GF205</f>
        <v>200</v>
      </c>
      <c r="T154" s="489">
        <f>Revenue!GG205</f>
        <v>200</v>
      </c>
      <c r="U154" s="489">
        <f>Revenue!GH205</f>
        <v>200</v>
      </c>
      <c r="V154" s="489">
        <f>Revenue!GI205</f>
        <v>200</v>
      </c>
      <c r="W154" s="489">
        <f>Revenue!GJ205</f>
        <v>200</v>
      </c>
      <c r="X154" s="489">
        <f>Revenue!GK205</f>
        <v>200</v>
      </c>
    </row>
    <row r="155" spans="2:25" ht="15" x14ac:dyDescent="0.2">
      <c r="B155" s="289"/>
      <c r="C155" s="494" t="s">
        <v>166</v>
      </c>
      <c r="D155" s="475"/>
      <c r="E155" s="475"/>
      <c r="F155" s="475"/>
      <c r="G155" s="475"/>
      <c r="H155" s="475"/>
      <c r="I155" s="475"/>
      <c r="J155" s="475"/>
      <c r="K155" s="476">
        <f>Revenue!FX206</f>
        <v>224.98533900000001</v>
      </c>
      <c r="L155" s="476">
        <f>Revenue!FY206</f>
        <v>312.93172800000002</v>
      </c>
      <c r="M155" s="476">
        <f>Revenue!FZ206</f>
        <v>419.46405499999997</v>
      </c>
      <c r="N155" s="476">
        <f>Revenue!GA206</f>
        <v>349.46194800000001</v>
      </c>
      <c r="O155" s="477">
        <f>Revenue!GB206</f>
        <v>31.769268</v>
      </c>
      <c r="P155" s="477">
        <f>Revenue!GC206</f>
        <v>381.23121600000002</v>
      </c>
      <c r="Q155" s="477">
        <f>Revenue!GD206</f>
        <v>390.38076518400015</v>
      </c>
      <c r="R155" s="477">
        <f>Revenue!GE206</f>
        <v>392.72304977510407</v>
      </c>
      <c r="S155" s="477">
        <f>Revenue!GF206</f>
        <v>396.65028027285524</v>
      </c>
      <c r="T155" s="477">
        <f>Revenue!GG206</f>
        <v>401.41008363612951</v>
      </c>
      <c r="U155" s="477">
        <f>Revenue!GH206</f>
        <v>406.62841472339892</v>
      </c>
      <c r="V155" s="477">
        <f>Revenue!GI206</f>
        <v>414.35435460314346</v>
      </c>
      <c r="W155" s="477">
        <f>Revenue!GJ206</f>
        <v>422.22708734060319</v>
      </c>
      <c r="X155" s="477">
        <f>Revenue!GK206</f>
        <v>430.24940200007472</v>
      </c>
    </row>
    <row r="156" spans="2:25" ht="15" x14ac:dyDescent="0.2">
      <c r="B156" s="322"/>
      <c r="C156" s="606" t="s">
        <v>93</v>
      </c>
      <c r="D156" s="606"/>
      <c r="E156" s="606"/>
      <c r="F156" s="606"/>
      <c r="G156" s="606"/>
      <c r="H156" s="606"/>
      <c r="I156" s="606"/>
      <c r="J156" s="606"/>
      <c r="K156" s="607" t="str">
        <f>IFERROR(K153/J153-1,"n.a.")</f>
        <v>n.a.</v>
      </c>
      <c r="L156" s="607">
        <f>IFERROR(L153/K153-1,"n.a.")</f>
        <v>0.66841445606474781</v>
      </c>
      <c r="M156" s="607">
        <f t="shared" ref="M156:X156" si="31">IFERROR(M153/L153-1,"n.a.")</f>
        <v>-0.24277423214637628</v>
      </c>
      <c r="N156" s="607">
        <f t="shared" si="31"/>
        <v>0.56628755283002818</v>
      </c>
      <c r="O156" s="607">
        <f t="shared" si="31"/>
        <v>-0.94270075443042023</v>
      </c>
      <c r="P156" s="607">
        <f t="shared" si="31"/>
        <v>17.45223676262329</v>
      </c>
      <c r="Q156" s="607">
        <f t="shared" si="31"/>
        <v>-0.87093401000809834</v>
      </c>
      <c r="R156" s="607">
        <f t="shared" si="31"/>
        <v>-0.66894022696105715</v>
      </c>
      <c r="S156" s="607">
        <f t="shared" si="31"/>
        <v>6.6257428308909017E-3</v>
      </c>
      <c r="T156" s="607">
        <f t="shared" si="31"/>
        <v>7.9775431616280201E-3</v>
      </c>
      <c r="U156" s="607">
        <f t="shared" si="31"/>
        <v>8.6768267264816235E-3</v>
      </c>
      <c r="V156" s="607">
        <f t="shared" si="31"/>
        <v>1.2735868766166059E-2</v>
      </c>
      <c r="W156" s="607">
        <f t="shared" si="31"/>
        <v>1.2814644640299244E-2</v>
      </c>
      <c r="X156" s="607">
        <f t="shared" si="31"/>
        <v>1.2892904893868851E-2</v>
      </c>
    </row>
    <row r="157" spans="2:25" ht="15" x14ac:dyDescent="0.2">
      <c r="B157" s="296" t="s">
        <v>84</v>
      </c>
      <c r="C157" s="296"/>
      <c r="D157" s="296"/>
      <c r="E157" s="296"/>
      <c r="F157" s="296"/>
      <c r="G157" s="296"/>
      <c r="H157" s="296"/>
      <c r="I157" s="296"/>
      <c r="J157" s="296"/>
      <c r="K157" s="297">
        <f>K136+K143+K148+K153</f>
        <v>97281.441747999997</v>
      </c>
      <c r="L157" s="297">
        <f>L136+L143+L148+L153</f>
        <v>180212.01056200001</v>
      </c>
      <c r="M157" s="297">
        <f t="shared" ref="M157:V157" si="32">M136+M143+M148+M153</f>
        <v>230147.39748999997</v>
      </c>
      <c r="N157" s="297">
        <f t="shared" si="32"/>
        <v>232319.40039899998</v>
      </c>
      <c r="O157" s="457">
        <f t="shared" si="32"/>
        <v>23738.593030081887</v>
      </c>
      <c r="P157" s="457">
        <f t="shared" si="32"/>
        <v>256057.99342908186</v>
      </c>
      <c r="Q157" s="457">
        <f t="shared" si="32"/>
        <v>289981.12433636555</v>
      </c>
      <c r="R157" s="457">
        <f t="shared" si="32"/>
        <v>343780.32823207986</v>
      </c>
      <c r="S157" s="457">
        <f t="shared" si="32"/>
        <v>410852.45055660186</v>
      </c>
      <c r="T157" s="457">
        <f t="shared" si="32"/>
        <v>466246.03813502152</v>
      </c>
      <c r="U157" s="457">
        <f t="shared" si="32"/>
        <v>518388.53387113439</v>
      </c>
      <c r="V157" s="457">
        <f t="shared" si="32"/>
        <v>575897.66298007127</v>
      </c>
      <c r="W157" s="457">
        <f t="shared" ref="W157:X157" si="33">W136+W143+W148+W153</f>
        <v>622072.888775456</v>
      </c>
      <c r="X157" s="457">
        <f t="shared" si="33"/>
        <v>667173.48398491147</v>
      </c>
      <c r="Y157" s="705">
        <f>(X157/P157)^(1/(COLUMNS(P157:X157)-1))-1</f>
        <v>0.12716515590529265</v>
      </c>
    </row>
    <row r="158" spans="2:25" x14ac:dyDescent="0.2">
      <c r="K158" s="291">
        <f>K157-K67</f>
        <v>0</v>
      </c>
      <c r="L158" s="291">
        <f>L157-L67</f>
        <v>0</v>
      </c>
      <c r="M158" s="291">
        <f t="shared" ref="M158:V158" si="34">M157-M67</f>
        <v>0</v>
      </c>
      <c r="N158" s="291">
        <f t="shared" si="34"/>
        <v>0</v>
      </c>
      <c r="O158" s="291">
        <f t="shared" si="34"/>
        <v>0</v>
      </c>
      <c r="P158" s="291">
        <f t="shared" si="34"/>
        <v>0</v>
      </c>
      <c r="Q158" s="291">
        <f t="shared" si="34"/>
        <v>0</v>
      </c>
      <c r="R158" s="291">
        <f t="shared" si="34"/>
        <v>0</v>
      </c>
      <c r="S158" s="291">
        <f t="shared" si="34"/>
        <v>0</v>
      </c>
      <c r="T158" s="291">
        <f t="shared" si="34"/>
        <v>0</v>
      </c>
      <c r="U158" s="291">
        <f t="shared" si="34"/>
        <v>0</v>
      </c>
      <c r="V158" s="291">
        <f t="shared" si="34"/>
        <v>0</v>
      </c>
      <c r="W158" s="291">
        <f t="shared" ref="W158:X158" si="35">W157-W67</f>
        <v>0</v>
      </c>
      <c r="X158" s="291">
        <f t="shared" si="35"/>
        <v>0</v>
      </c>
    </row>
    <row r="159" spans="2:25" ht="15" x14ac:dyDescent="0.2">
      <c r="B159" s="288" t="s">
        <v>152</v>
      </c>
      <c r="C159" s="288"/>
      <c r="D159" s="288"/>
      <c r="E159" s="288"/>
      <c r="F159" s="288"/>
      <c r="G159" s="288"/>
      <c r="H159" s="288"/>
      <c r="I159" s="288"/>
      <c r="J159" s="288"/>
      <c r="K159" s="294"/>
      <c r="L159" s="294"/>
      <c r="M159" s="294"/>
      <c r="N159" s="294"/>
      <c r="O159" s="454"/>
      <c r="P159" s="454"/>
      <c r="Q159" s="454"/>
      <c r="R159" s="454"/>
      <c r="S159" s="454"/>
      <c r="T159" s="454"/>
      <c r="U159" s="454"/>
      <c r="V159" s="454"/>
      <c r="W159" s="454"/>
      <c r="X159" s="454"/>
    </row>
    <row r="160" spans="2:25" s="463" customFormat="1" ht="15" x14ac:dyDescent="0.2">
      <c r="B160" s="288" t="s">
        <v>167</v>
      </c>
      <c r="C160" s="288"/>
      <c r="D160" s="288"/>
      <c r="F160" s="288"/>
      <c r="G160" s="288"/>
      <c r="H160" s="288"/>
      <c r="I160" s="288"/>
      <c r="J160" s="288"/>
      <c r="K160" s="294">
        <f>Revenue!FX62/1000</f>
        <v>7756.8620000000001</v>
      </c>
      <c r="L160" s="294">
        <f>Revenue!FY62/1000</f>
        <v>10039.218999999999</v>
      </c>
      <c r="M160" s="294">
        <f>Revenue!FZ62/1000</f>
        <v>11632.192999999999</v>
      </c>
      <c r="N160" s="294">
        <f>Revenue!GA62/1000</f>
        <v>11877.374</v>
      </c>
      <c r="O160" s="454">
        <f>Revenue!GB62/1000</f>
        <v>11980.693906862838</v>
      </c>
      <c r="P160" s="454">
        <f>Revenue!GC62/1000</f>
        <v>11980.693906862838</v>
      </c>
      <c r="Q160" s="454">
        <f>Revenue!GD62/1000</f>
        <v>13284.235125772233</v>
      </c>
      <c r="R160" s="454">
        <f>Revenue!GE62/1000</f>
        <v>14006.214938527915</v>
      </c>
      <c r="S160" s="454">
        <f>Revenue!GF62/1000</f>
        <v>14053.834870353112</v>
      </c>
      <c r="T160" s="454">
        <f>Revenue!GG62/1000</f>
        <v>13762.042149972971</v>
      </c>
      <c r="U160" s="454">
        <f>Revenue!GH62/1000</f>
        <v>13315.038211742472</v>
      </c>
      <c r="V160" s="454">
        <f>Revenue!GI62/1000</f>
        <v>12812.708417315793</v>
      </c>
      <c r="W160" s="454">
        <f>Revenue!GJ62/1000</f>
        <v>12307.522604301415</v>
      </c>
      <c r="X160" s="454">
        <f>Revenue!GK62/1000</f>
        <v>11825.398359412384</v>
      </c>
    </row>
    <row r="161" spans="2:24" ht="15" x14ac:dyDescent="0.2">
      <c r="B161" s="289"/>
      <c r="C161" s="316" t="s">
        <v>168</v>
      </c>
      <c r="D161" s="316"/>
      <c r="E161" s="493"/>
      <c r="F161" s="316"/>
      <c r="G161" s="316"/>
      <c r="H161" s="316"/>
      <c r="I161" s="316"/>
      <c r="J161" s="316"/>
      <c r="K161" s="317">
        <f>Revenue!FX60/1000</f>
        <v>4854.1130000000003</v>
      </c>
      <c r="L161" s="317">
        <f>Revenue!FY60/1000</f>
        <v>5138.6059999999998</v>
      </c>
      <c r="M161" s="317">
        <f>Revenue!FZ60/1000</f>
        <v>6131.3710000000001</v>
      </c>
      <c r="N161" s="317">
        <f>Revenue!GA60/1000</f>
        <v>5123.9740000000002</v>
      </c>
      <c r="O161" s="318">
        <f>Revenue!GB60/1000</f>
        <v>545.96690686283864</v>
      </c>
      <c r="P161" s="318">
        <f>Revenue!GC60/1000</f>
        <v>5669.9409068628383</v>
      </c>
      <c r="Q161" s="318">
        <f>Revenue!GD60/1000</f>
        <v>6928.443218909395</v>
      </c>
      <c r="R161" s="318">
        <f>Revenue!GE60/1000</f>
        <v>6844.6818127556844</v>
      </c>
      <c r="S161" s="318">
        <f>Revenue!GF60/1000</f>
        <v>6338.6249318251948</v>
      </c>
      <c r="T161" s="318">
        <f>Revenue!GG60/1000</f>
        <v>5941.9222796198619</v>
      </c>
      <c r="U161" s="318">
        <f>Revenue!GH60/1000</f>
        <v>5619.4700617694962</v>
      </c>
      <c r="V161" s="318">
        <f>Revenue!GI60/1000</f>
        <v>5350.2602055733187</v>
      </c>
      <c r="W161" s="318">
        <f>Revenue!GJ60/1000</f>
        <v>5120.8221869856225</v>
      </c>
      <c r="X161" s="318">
        <f>Revenue!GK60/1000</f>
        <v>4922.0547551109685</v>
      </c>
    </row>
    <row r="162" spans="2:24" ht="15" x14ac:dyDescent="0.2">
      <c r="B162" s="289"/>
      <c r="C162" s="319" t="s">
        <v>169</v>
      </c>
      <c r="D162" s="319"/>
      <c r="E162" s="494"/>
      <c r="F162" s="319"/>
      <c r="G162" s="319"/>
      <c r="H162" s="319"/>
      <c r="I162" s="319"/>
      <c r="J162" s="319"/>
      <c r="K162" s="320">
        <f>-Revenue!FX61/1000</f>
        <v>-1029.08</v>
      </c>
      <c r="L162" s="320">
        <f>-Revenue!FY61/1000</f>
        <v>-2856.2489999999998</v>
      </c>
      <c r="M162" s="320">
        <f>-Revenue!FZ61/1000</f>
        <v>-4538.3969999999999</v>
      </c>
      <c r="N162" s="320">
        <f>-Revenue!GA61/1000</f>
        <v>-4878.7929999999997</v>
      </c>
      <c r="O162" s="321">
        <f>-Revenue!GB61/1000</f>
        <v>-442.64699999999999</v>
      </c>
      <c r="P162" s="321">
        <f>-Revenue!GC61/1000</f>
        <v>-5321.44</v>
      </c>
      <c r="Q162" s="321">
        <f>-Revenue!GD61/1000</f>
        <v>-5624.902</v>
      </c>
      <c r="R162" s="321">
        <f>-Revenue!GE61/1000</f>
        <v>-6122.7020000000002</v>
      </c>
      <c r="S162" s="321">
        <f>-Revenue!GF61/1000</f>
        <v>-6291.0050000000001</v>
      </c>
      <c r="T162" s="321">
        <f>-Revenue!GG61/1000</f>
        <v>-6233.7150000000001</v>
      </c>
      <c r="U162" s="321">
        <f>-Revenue!GH61/1000</f>
        <v>-6066.4740000000002</v>
      </c>
      <c r="V162" s="321">
        <f>-Revenue!GI61/1000</f>
        <v>-5852.59</v>
      </c>
      <c r="W162" s="321">
        <f>-Revenue!GJ61/1000</f>
        <v>-5626.0079999999998</v>
      </c>
      <c r="X162" s="321">
        <f>-Revenue!GK61/1000</f>
        <v>-5404.1790000000001</v>
      </c>
    </row>
    <row r="163" spans="2:24" s="463" customFormat="1" ht="15" x14ac:dyDescent="0.2">
      <c r="B163" s="288" t="s">
        <v>170</v>
      </c>
      <c r="C163" s="288"/>
      <c r="D163" s="288"/>
      <c r="F163" s="288"/>
      <c r="G163" s="288"/>
      <c r="H163" s="288"/>
      <c r="I163" s="288"/>
      <c r="J163" s="288"/>
      <c r="K163" s="294">
        <f>Revenue!FX35/1000</f>
        <v>843.49599999999998</v>
      </c>
      <c r="L163" s="294">
        <f>Revenue!FY35/1000</f>
        <v>915.19799999999998</v>
      </c>
      <c r="M163" s="294">
        <f>Revenue!FZ35/1000</f>
        <v>1145.6790000000001</v>
      </c>
      <c r="N163" s="294">
        <f>Revenue!GA35/1000</f>
        <v>1307.7570000000001</v>
      </c>
      <c r="O163" s="454">
        <f>Revenue!GB35/1000</f>
        <v>1341.623</v>
      </c>
      <c r="P163" s="454">
        <f>Revenue!GC35/1000</f>
        <v>1341.623</v>
      </c>
      <c r="Q163" s="454">
        <f>Revenue!GD35/1000</f>
        <v>1602.508</v>
      </c>
      <c r="R163" s="454">
        <f>Revenue!GE35/1000</f>
        <v>1986.0909999999999</v>
      </c>
      <c r="S163" s="454">
        <f>Revenue!GF35/1000</f>
        <v>2209.3180000000002</v>
      </c>
      <c r="T163" s="454">
        <f>Revenue!GG35/1000</f>
        <v>2342.5430000000001</v>
      </c>
      <c r="U163" s="454">
        <f>Revenue!GH35/1000</f>
        <v>2465.1770000000001</v>
      </c>
      <c r="V163" s="454">
        <f>Revenue!GI35/1000</f>
        <v>2588.5929999999998</v>
      </c>
      <c r="W163" s="454">
        <f>Revenue!GJ35/1000</f>
        <v>2714.7809999999999</v>
      </c>
      <c r="X163" s="454">
        <f>Revenue!GK35/1000</f>
        <v>2844.355</v>
      </c>
    </row>
    <row r="164" spans="2:24" ht="15" x14ac:dyDescent="0.2">
      <c r="B164" s="289"/>
      <c r="C164" s="316" t="s">
        <v>168</v>
      </c>
      <c r="D164" s="316"/>
      <c r="E164" s="493"/>
      <c r="F164" s="316"/>
      <c r="G164" s="316"/>
      <c r="H164" s="316"/>
      <c r="I164" s="316"/>
      <c r="J164" s="316"/>
      <c r="K164" s="317">
        <f t="shared" ref="K164:X164" si="36">SUM(K165:K166)</f>
        <v>1389.471</v>
      </c>
      <c r="L164" s="317">
        <f t="shared" si="36"/>
        <v>1798.6679999999999</v>
      </c>
      <c r="M164" s="317">
        <f t="shared" si="36"/>
        <v>2178.1689999999999</v>
      </c>
      <c r="N164" s="317">
        <f t="shared" si="36"/>
        <v>2227.364</v>
      </c>
      <c r="O164" s="318">
        <f t="shared" si="36"/>
        <v>233.80199999999999</v>
      </c>
      <c r="P164" s="318">
        <f t="shared" si="36"/>
        <v>2461.1660000000002</v>
      </c>
      <c r="Q164" s="318">
        <f t="shared" si="36"/>
        <v>2973.8559999999998</v>
      </c>
      <c r="R164" s="318">
        <f t="shared" si="36"/>
        <v>3574.9409999999998</v>
      </c>
      <c r="S164" s="318">
        <f t="shared" si="36"/>
        <v>3682.84</v>
      </c>
      <c r="T164" s="318">
        <f t="shared" si="36"/>
        <v>3639.1109999999999</v>
      </c>
      <c r="U164" s="318">
        <f t="shared" si="36"/>
        <v>3596.5010000000002</v>
      </c>
      <c r="V164" s="318">
        <f t="shared" si="36"/>
        <v>3551.08</v>
      </c>
      <c r="W164" s="318">
        <f t="shared" si="36"/>
        <v>3502.9029999999998</v>
      </c>
      <c r="X164" s="318">
        <f t="shared" si="36"/>
        <v>3452.6419999999998</v>
      </c>
    </row>
    <row r="165" spans="2:24" ht="15" x14ac:dyDescent="0.2">
      <c r="B165" s="289"/>
      <c r="C165" s="289"/>
      <c r="D165" s="698" t="s">
        <v>171</v>
      </c>
      <c r="E165" s="481"/>
      <c r="F165" s="466"/>
      <c r="G165" s="466"/>
      <c r="H165" s="466"/>
      <c r="I165" s="466"/>
      <c r="J165" s="466"/>
      <c r="K165" s="467">
        <f>Revenue!FX45/1000</f>
        <v>1000.187</v>
      </c>
      <c r="L165" s="467">
        <f>Revenue!FY45/1000</f>
        <v>1227.4659999999999</v>
      </c>
      <c r="M165" s="467">
        <f>Revenue!FZ45/1000</f>
        <v>1547.2639999999999</v>
      </c>
      <c r="N165" s="467">
        <f>Revenue!GA45/1000</f>
        <v>1609.134</v>
      </c>
      <c r="O165" s="468">
        <f>Revenue!GB45/1000</f>
        <v>179.74299999999999</v>
      </c>
      <c r="P165" s="468">
        <f>Revenue!GC45/1000</f>
        <v>1788.877</v>
      </c>
      <c r="Q165" s="468">
        <f>Revenue!GD45/1000</f>
        <v>2292.674</v>
      </c>
      <c r="R165" s="468">
        <f>Revenue!GE45/1000</f>
        <v>2696.047</v>
      </c>
      <c r="S165" s="468">
        <f>Revenue!GF45/1000</f>
        <v>2643.6979999999999</v>
      </c>
      <c r="T165" s="468">
        <f>Revenue!GG45/1000</f>
        <v>2476.098</v>
      </c>
      <c r="U165" s="468">
        <f>Revenue!GH45/1000</f>
        <v>2340.2260000000001</v>
      </c>
      <c r="V165" s="468">
        <f>Revenue!GI45/1000</f>
        <v>2227.0070000000001</v>
      </c>
      <c r="W165" s="468">
        <f>Revenue!GJ45/1000</f>
        <v>2130.6619999999998</v>
      </c>
      <c r="X165" s="468">
        <f>Revenue!GK45/1000</f>
        <v>2047.3</v>
      </c>
    </row>
    <row r="166" spans="2:24" ht="15" x14ac:dyDescent="0.2">
      <c r="B166" s="289"/>
      <c r="C166" s="289"/>
      <c r="D166" s="497" t="s">
        <v>172</v>
      </c>
      <c r="E166" s="482"/>
      <c r="F166" s="497"/>
      <c r="G166" s="497"/>
      <c r="H166" s="497"/>
      <c r="I166" s="497"/>
      <c r="J166" s="497"/>
      <c r="K166" s="498">
        <f>Revenue!FX46/1000</f>
        <v>389.28399999999999</v>
      </c>
      <c r="L166" s="498">
        <f>Revenue!FY46/1000</f>
        <v>571.202</v>
      </c>
      <c r="M166" s="498">
        <f>Revenue!FZ46/1000</f>
        <v>630.90499999999997</v>
      </c>
      <c r="N166" s="498">
        <f>Revenue!GA46/1000</f>
        <v>618.23</v>
      </c>
      <c r="O166" s="499">
        <f>Revenue!GB46/1000</f>
        <v>54.058999999999997</v>
      </c>
      <c r="P166" s="499">
        <f>Revenue!GC46/1000</f>
        <v>672.28899999999999</v>
      </c>
      <c r="Q166" s="499">
        <f>Revenue!GD46/1000</f>
        <v>681.18200000000002</v>
      </c>
      <c r="R166" s="499">
        <f>Revenue!GE46/1000</f>
        <v>878.89400000000001</v>
      </c>
      <c r="S166" s="499">
        <f>Revenue!GF46/1000</f>
        <v>1039.1420000000001</v>
      </c>
      <c r="T166" s="499">
        <f>Revenue!GG46/1000</f>
        <v>1163.0129999999999</v>
      </c>
      <c r="U166" s="499">
        <f>Revenue!GH46/1000</f>
        <v>1256.2750000000001</v>
      </c>
      <c r="V166" s="499">
        <f>Revenue!GI46/1000</f>
        <v>1324.0730000000001</v>
      </c>
      <c r="W166" s="499">
        <f>Revenue!GJ46/1000</f>
        <v>1372.241</v>
      </c>
      <c r="X166" s="499">
        <f>Revenue!GK46/1000</f>
        <v>1405.3420000000001</v>
      </c>
    </row>
    <row r="167" spans="2:24" ht="15" x14ac:dyDescent="0.2">
      <c r="B167" s="289"/>
      <c r="C167" s="319" t="s">
        <v>173</v>
      </c>
      <c r="D167" s="319"/>
      <c r="E167" s="494"/>
      <c r="F167" s="319"/>
      <c r="G167" s="319"/>
      <c r="H167" s="319"/>
      <c r="I167" s="319"/>
      <c r="J167" s="319"/>
      <c r="K167" s="320">
        <f>-Revenue!FX47/1000</f>
        <v>-1203.5840000000001</v>
      </c>
      <c r="L167" s="320">
        <f>-Revenue!FY47/1000</f>
        <v>-1726.9849999999999</v>
      </c>
      <c r="M167" s="320">
        <f>-Revenue!FZ47/1000</f>
        <v>-1945.1859999999999</v>
      </c>
      <c r="N167" s="320">
        <f>-Revenue!GA47/1000</f>
        <v>-2044.077</v>
      </c>
      <c r="O167" s="321">
        <f>-Revenue!GB47/1000</f>
        <v>-199.93600000000001</v>
      </c>
      <c r="P167" s="321">
        <f>-Revenue!GC47/1000</f>
        <v>-2244.0129999999999</v>
      </c>
      <c r="Q167" s="321">
        <f>-Revenue!GD47/1000</f>
        <v>-2712.971</v>
      </c>
      <c r="R167" s="321">
        <f>-Revenue!GE47/1000</f>
        <v>-3191.3580000000002</v>
      </c>
      <c r="S167" s="321">
        <f>-Revenue!GF47/1000</f>
        <v>-3459.6129999999998</v>
      </c>
      <c r="T167" s="321">
        <f>-Revenue!GG47/1000</f>
        <v>-3505.886</v>
      </c>
      <c r="U167" s="321">
        <f>-Revenue!GH47/1000</f>
        <v>-3473.8670000000002</v>
      </c>
      <c r="V167" s="321">
        <f>-Revenue!GI47/1000</f>
        <v>-3427.6640000000002</v>
      </c>
      <c r="W167" s="321">
        <f>-Revenue!GJ47/1000</f>
        <v>-3376.7150000000001</v>
      </c>
      <c r="X167" s="321">
        <f>-Revenue!GK47/1000</f>
        <v>-3323.0680000000002</v>
      </c>
    </row>
    <row r="168" spans="2:24" ht="15" x14ac:dyDescent="0.2">
      <c r="B168" s="465" t="s">
        <v>174</v>
      </c>
      <c r="C168" s="289"/>
      <c r="D168" s="289"/>
      <c r="F168" s="289"/>
      <c r="G168" s="289"/>
      <c r="H168" s="289"/>
      <c r="I168" s="289"/>
      <c r="J168" s="289"/>
      <c r="K168" s="295"/>
      <c r="L168" s="295"/>
      <c r="M168" s="295"/>
      <c r="N168" s="295"/>
      <c r="O168" s="298"/>
      <c r="P168" s="298"/>
      <c r="Q168" s="298"/>
      <c r="R168" s="298"/>
      <c r="S168" s="298"/>
      <c r="T168" s="298"/>
      <c r="U168" s="298"/>
      <c r="V168" s="298"/>
      <c r="W168" s="298"/>
      <c r="X168" s="298"/>
    </row>
    <row r="169" spans="2:24" ht="15" x14ac:dyDescent="0.2">
      <c r="B169" s="289"/>
      <c r="C169" s="289" t="s">
        <v>175</v>
      </c>
      <c r="D169" s="289"/>
      <c r="F169" s="289"/>
      <c r="G169" s="289"/>
      <c r="H169" s="289"/>
      <c r="I169" s="289"/>
      <c r="J169" s="289"/>
      <c r="K169" s="295"/>
      <c r="L169" s="295">
        <f>Revenue!FY50/1000</f>
        <v>646.28099999999995</v>
      </c>
      <c r="M169" s="295">
        <f>Revenue!FZ50/1000</f>
        <v>698.64</v>
      </c>
      <c r="N169" s="295">
        <f>Revenue!GA50/1000</f>
        <v>656.80100000000004</v>
      </c>
      <c r="O169" s="298">
        <f>Revenue!GB50/1000</f>
        <v>664.42200000000003</v>
      </c>
      <c r="P169" s="298">
        <f>Revenue!GC50/1000</f>
        <v>664.42200000000003</v>
      </c>
      <c r="Q169" s="298">
        <f>Revenue!GD50/1000</f>
        <v>670.65200000000004</v>
      </c>
      <c r="R169" s="298">
        <f>Revenue!GE50/1000</f>
        <v>702.39200000000005</v>
      </c>
      <c r="S169" s="298">
        <f>Revenue!GF50/1000</f>
        <v>660.27099999999996</v>
      </c>
      <c r="T169" s="298">
        <f>Revenue!GG50/1000</f>
        <v>591.60900000000004</v>
      </c>
      <c r="U169" s="298">
        <f>Revenue!GH50/1000</f>
        <v>526.11300000000006</v>
      </c>
      <c r="V169" s="298">
        <f>Revenue!GI50/1000</f>
        <v>466.851</v>
      </c>
      <c r="W169" s="298">
        <f>Revenue!GJ50/1000</f>
        <v>413.745</v>
      </c>
      <c r="X169" s="298">
        <f>Revenue!GK50/1000</f>
        <v>366.32400000000001</v>
      </c>
    </row>
    <row r="170" spans="2:24" ht="15" x14ac:dyDescent="0.2">
      <c r="B170" s="289"/>
      <c r="C170" s="289" t="s">
        <v>176</v>
      </c>
      <c r="D170" s="289"/>
      <c r="F170" s="289"/>
      <c r="G170" s="289"/>
      <c r="H170" s="289"/>
      <c r="I170" s="289"/>
      <c r="J170" s="289"/>
      <c r="K170" s="295"/>
      <c r="L170" s="295">
        <f>Revenue!FY51/1000</f>
        <v>188.65899999999999</v>
      </c>
      <c r="M170" s="295">
        <f>Revenue!FZ51/1000</f>
        <v>303.68599999999998</v>
      </c>
      <c r="N170" s="295">
        <f>Revenue!GA51/1000</f>
        <v>430.80200000000002</v>
      </c>
      <c r="O170" s="298">
        <f>Revenue!GB51/1000</f>
        <v>447.69099999999997</v>
      </c>
      <c r="P170" s="298">
        <f>Revenue!GC51/1000</f>
        <v>447.69099999999997</v>
      </c>
      <c r="Q170" s="298">
        <f>Revenue!GD51/1000</f>
        <v>609.84799999999996</v>
      </c>
      <c r="R170" s="298">
        <f>Revenue!GE51/1000</f>
        <v>834.88800000000003</v>
      </c>
      <c r="S170" s="298">
        <f>Revenue!GF51/1000</f>
        <v>1003.431</v>
      </c>
      <c r="T170" s="298">
        <f>Revenue!GG51/1000</f>
        <v>1131.22</v>
      </c>
      <c r="U170" s="298">
        <f>Revenue!GH51/1000</f>
        <v>1250.578</v>
      </c>
      <c r="V170" s="298">
        <f>Revenue!GI51/1000</f>
        <v>1366.8219999999999</v>
      </c>
      <c r="W170" s="298">
        <f>Revenue!GJ51/1000</f>
        <v>1481.2260000000001</v>
      </c>
      <c r="X170" s="298">
        <f>Revenue!GK51/1000</f>
        <v>1594.434</v>
      </c>
    </row>
    <row r="171" spans="2:24" ht="15" x14ac:dyDescent="0.2">
      <c r="B171" s="289"/>
      <c r="C171" s="289" t="s">
        <v>177</v>
      </c>
      <c r="D171" s="289"/>
      <c r="F171" s="289"/>
      <c r="G171" s="289"/>
      <c r="H171" s="289"/>
      <c r="I171" s="289"/>
      <c r="J171" s="289"/>
      <c r="K171" s="295"/>
      <c r="L171" s="295">
        <f>Revenue!FY52/1000</f>
        <v>80.257999999999996</v>
      </c>
      <c r="M171" s="295">
        <f>Revenue!FZ52/1000</f>
        <v>143.35300000000001</v>
      </c>
      <c r="N171" s="295">
        <f>Revenue!GA52/1000</f>
        <v>220.154</v>
      </c>
      <c r="O171" s="298">
        <f>Revenue!GB52/1000</f>
        <v>229.51</v>
      </c>
      <c r="P171" s="298">
        <f>Revenue!GC52/1000</f>
        <v>229.51</v>
      </c>
      <c r="Q171" s="298">
        <f>Revenue!GD52/1000</f>
        <v>322.00799999999998</v>
      </c>
      <c r="R171" s="298">
        <f>Revenue!GE52/1000</f>
        <v>448.81099999999998</v>
      </c>
      <c r="S171" s="298">
        <f>Revenue!GF52/1000</f>
        <v>545.61599999999999</v>
      </c>
      <c r="T171" s="298">
        <f>Revenue!GG52/1000</f>
        <v>619.71400000000006</v>
      </c>
      <c r="U171" s="298">
        <f>Revenue!GH52/1000</f>
        <v>688.48599999999999</v>
      </c>
      <c r="V171" s="298">
        <f>Revenue!GI52/1000</f>
        <v>754.92</v>
      </c>
      <c r="W171" s="298">
        <f>Revenue!GJ52/1000</f>
        <v>819.81</v>
      </c>
      <c r="X171" s="298">
        <f>Revenue!GK52/1000</f>
        <v>883.59699999999998</v>
      </c>
    </row>
    <row r="172" spans="2:24" s="486" customFormat="1" ht="5.25" x14ac:dyDescent="0.2">
      <c r="B172" s="483"/>
      <c r="C172" s="483"/>
      <c r="D172" s="483"/>
      <c r="E172" s="483"/>
      <c r="F172" s="483"/>
      <c r="G172" s="483"/>
      <c r="H172" s="483"/>
      <c r="I172" s="483"/>
      <c r="J172" s="483"/>
      <c r="K172" s="484"/>
      <c r="L172" s="484"/>
      <c r="M172" s="484"/>
      <c r="N172" s="484"/>
      <c r="O172" s="485"/>
      <c r="P172" s="485"/>
      <c r="Q172" s="485"/>
      <c r="R172" s="485"/>
      <c r="S172" s="485"/>
      <c r="T172" s="485"/>
      <c r="U172" s="485"/>
      <c r="V172" s="485"/>
      <c r="W172" s="485"/>
      <c r="X172" s="485"/>
    </row>
    <row r="173" spans="2:24" ht="15" x14ac:dyDescent="0.2">
      <c r="B173" s="288" t="s">
        <v>178</v>
      </c>
      <c r="C173" s="288"/>
      <c r="D173" s="288"/>
      <c r="E173" s="288"/>
      <c r="F173" s="288"/>
      <c r="G173" s="288"/>
      <c r="H173" s="288"/>
      <c r="I173" s="288"/>
      <c r="J173" s="288"/>
      <c r="K173" s="294"/>
      <c r="L173" s="294"/>
      <c r="M173" s="294"/>
      <c r="N173" s="294"/>
      <c r="O173" s="454"/>
      <c r="P173" s="454"/>
      <c r="Q173" s="454"/>
      <c r="R173" s="454"/>
      <c r="S173" s="454"/>
      <c r="T173" s="454"/>
      <c r="U173" s="454"/>
      <c r="V173" s="454"/>
      <c r="W173" s="454"/>
      <c r="X173" s="454"/>
    </row>
    <row r="174" spans="2:24" s="463" customFormat="1" ht="15" x14ac:dyDescent="0.2">
      <c r="B174" s="288" t="s">
        <v>170</v>
      </c>
      <c r="D174" s="288"/>
      <c r="E174" s="288"/>
      <c r="F174" s="288"/>
      <c r="G174" s="288"/>
      <c r="H174" s="288"/>
      <c r="I174" s="288"/>
      <c r="J174" s="288"/>
      <c r="K174" s="294">
        <f>Revenue!FX97/1000</f>
        <v>41.582999999999998</v>
      </c>
      <c r="L174" s="294">
        <f>Revenue!FY97/1000</f>
        <v>45.963999999999999</v>
      </c>
      <c r="M174" s="294">
        <f>Revenue!FZ97/1000</f>
        <v>36.805999999999997</v>
      </c>
      <c r="N174" s="294">
        <f>Revenue!GA97/1000</f>
        <v>30.83</v>
      </c>
      <c r="O174" s="454">
        <f>Revenue!GB97/1000</f>
        <v>30.651085958078571</v>
      </c>
      <c r="P174" s="454">
        <f>Revenue!GC97/1000</f>
        <v>30.651085958078571</v>
      </c>
      <c r="Q174" s="454">
        <f>Revenue!GD97/1000</f>
        <v>28.961262949430363</v>
      </c>
      <c r="R174" s="454">
        <f>Revenue!GE97/1000</f>
        <v>29.852850452767502</v>
      </c>
      <c r="S174" s="454">
        <f>Revenue!GF97/1000</f>
        <v>30.628057353664715</v>
      </c>
      <c r="T174" s="454">
        <f>Revenue!GG97/1000</f>
        <v>31.315824806872001</v>
      </c>
      <c r="U174" s="454">
        <f>Revenue!GH97/1000</f>
        <v>31.935286833551576</v>
      </c>
      <c r="V174" s="454">
        <f>Revenue!GI97/1000</f>
        <v>32.499790542249094</v>
      </c>
      <c r="W174" s="454">
        <f>Revenue!GJ97/1000</f>
        <v>33.019037530054263</v>
      </c>
      <c r="X174" s="454">
        <f>Revenue!GK97/1000</f>
        <v>33.500313453115936</v>
      </c>
    </row>
    <row r="175" spans="2:24" s="486" customFormat="1" ht="5.25" x14ac:dyDescent="0.2">
      <c r="B175" s="495"/>
      <c r="C175" s="495"/>
      <c r="D175" s="495"/>
      <c r="E175" s="495"/>
      <c r="F175" s="495"/>
      <c r="G175" s="495"/>
      <c r="H175" s="495"/>
      <c r="I175" s="495"/>
      <c r="J175" s="495"/>
      <c r="K175" s="496"/>
      <c r="L175" s="496"/>
      <c r="M175" s="496"/>
      <c r="N175" s="496"/>
      <c r="O175" s="496"/>
      <c r="P175" s="496"/>
      <c r="Q175" s="496"/>
      <c r="R175" s="496"/>
      <c r="S175" s="496"/>
      <c r="T175" s="496"/>
      <c r="U175" s="496"/>
      <c r="V175" s="496"/>
      <c r="W175" s="496"/>
      <c r="X175" s="496"/>
    </row>
    <row r="176" spans="2:24" ht="15" x14ac:dyDescent="0.2">
      <c r="B176" s="288" t="s">
        <v>179</v>
      </c>
      <c r="C176" s="288"/>
      <c r="D176" s="288"/>
      <c r="E176" s="288"/>
      <c r="F176" s="288"/>
      <c r="G176" s="288"/>
      <c r="H176" s="288"/>
      <c r="I176" s="288"/>
      <c r="J176" s="288"/>
      <c r="K176" s="294"/>
      <c r="L176" s="294"/>
      <c r="M176" s="294"/>
      <c r="N176" s="294"/>
      <c r="O176" s="454"/>
      <c r="P176" s="454"/>
      <c r="Q176" s="454"/>
      <c r="R176" s="454"/>
      <c r="S176" s="454"/>
      <c r="T176" s="454"/>
      <c r="U176" s="454"/>
      <c r="V176" s="454"/>
      <c r="W176" s="454"/>
      <c r="X176" s="454"/>
    </row>
    <row r="177" spans="2:24" s="463" customFormat="1" ht="15" x14ac:dyDescent="0.2">
      <c r="B177" s="288" t="s">
        <v>180</v>
      </c>
      <c r="C177" s="288"/>
      <c r="D177" s="288"/>
      <c r="E177" s="288"/>
      <c r="F177" s="288"/>
      <c r="G177" s="288"/>
      <c r="H177" s="288"/>
      <c r="I177" s="288"/>
      <c r="J177" s="288"/>
      <c r="K177" s="294">
        <f>Revenue!FX115/1000</f>
        <v>477.46800000000002</v>
      </c>
      <c r="L177" s="294">
        <f>Revenue!FY115/1000</f>
        <v>918.32</v>
      </c>
      <c r="M177" s="294">
        <f>Revenue!FZ115/1000</f>
        <v>1099.2429999999999</v>
      </c>
      <c r="N177" s="294">
        <f>Revenue!GA115/1000</f>
        <v>1232.51</v>
      </c>
      <c r="O177" s="454">
        <f>Revenue!GB115/1000</f>
        <v>1297.1824427849497</v>
      </c>
      <c r="P177" s="454">
        <f>Revenue!GC115/1000</f>
        <v>1297.1824427849497</v>
      </c>
      <c r="Q177" s="454">
        <f>Revenue!GD115/1000</f>
        <v>1546.504276916286</v>
      </c>
      <c r="R177" s="454">
        <f>Revenue!GE115/1000</f>
        <v>1828.365853036893</v>
      </c>
      <c r="S177" s="454">
        <f>Revenue!GF115/1000</f>
        <v>2132.8615074690106</v>
      </c>
      <c r="T177" s="454">
        <f>Revenue!GG115/1000</f>
        <v>2436.3474156270404</v>
      </c>
      <c r="U177" s="454">
        <f>Revenue!GH115/1000</f>
        <v>2746.0184590531208</v>
      </c>
      <c r="V177" s="454">
        <f>Revenue!GI115/1000</f>
        <v>2928.6915426486335</v>
      </c>
      <c r="W177" s="454">
        <f>Revenue!GJ115/1000</f>
        <v>3056.4344959143832</v>
      </c>
      <c r="X177" s="454">
        <f>Revenue!GK115/1000</f>
        <v>3232.789381323686</v>
      </c>
    </row>
    <row r="178" spans="2:24" ht="15" x14ac:dyDescent="0.2">
      <c r="B178" s="472"/>
      <c r="C178" s="455" t="s">
        <v>181</v>
      </c>
      <c r="D178" s="487"/>
      <c r="E178" s="487"/>
      <c r="F178" s="487"/>
      <c r="G178" s="487"/>
      <c r="H178" s="487"/>
      <c r="I178" s="487"/>
      <c r="J178" s="455"/>
      <c r="K178" s="317">
        <f>Revenue!FX113/1000</f>
        <v>398.00299999999999</v>
      </c>
      <c r="L178" s="317">
        <f>Revenue!FY113/1000</f>
        <v>789.32</v>
      </c>
      <c r="M178" s="317">
        <f>Revenue!FZ113/1000</f>
        <v>967.02599999999995</v>
      </c>
      <c r="N178" s="317">
        <f>Revenue!GA113/1000</f>
        <v>1041.0540000000001</v>
      </c>
      <c r="O178" s="316">
        <f>Revenue!GB113/1000</f>
        <v>1105.6767163929496</v>
      </c>
      <c r="P178" s="316">
        <f>Revenue!GC113/1000</f>
        <v>1105.6767163929496</v>
      </c>
      <c r="Q178" s="316">
        <f>Revenue!GD113/1000</f>
        <v>1386.9672103133607</v>
      </c>
      <c r="R178" s="316">
        <f>Revenue!GE113/1000</f>
        <v>1673.3962530814019</v>
      </c>
      <c r="S178" s="316">
        <f>Revenue!GF113/1000</f>
        <v>1979.0934684707934</v>
      </c>
      <c r="T178" s="316">
        <f>Revenue!GG113/1000</f>
        <v>2281.4714034985973</v>
      </c>
      <c r="U178" s="316">
        <f>Revenue!GH113/1000</f>
        <v>2588.3435618679446</v>
      </c>
      <c r="V178" s="316">
        <f>Revenue!GI113/1000</f>
        <v>2779.1629294729792</v>
      </c>
      <c r="W178" s="316">
        <f>Revenue!GJ113/1000</f>
        <v>2915.9477596653305</v>
      </c>
      <c r="X178" s="316">
        <f>Revenue!GK113/1000</f>
        <v>3098.4003486269216</v>
      </c>
    </row>
    <row r="179" spans="2:24" ht="15" x14ac:dyDescent="0.2">
      <c r="B179" s="472"/>
      <c r="C179" s="456" t="s">
        <v>182</v>
      </c>
      <c r="D179" s="475"/>
      <c r="E179" s="475"/>
      <c r="F179" s="475"/>
      <c r="G179" s="475"/>
      <c r="H179" s="475"/>
      <c r="I179" s="475"/>
      <c r="J179" s="456"/>
      <c r="K179" s="320">
        <f>Revenue!FX114/1000</f>
        <v>79.465000000000003</v>
      </c>
      <c r="L179" s="320">
        <f>Revenue!FY114/1000</f>
        <v>129</v>
      </c>
      <c r="M179" s="320">
        <f>Revenue!FZ114/1000</f>
        <v>132.21700000000001</v>
      </c>
      <c r="N179" s="320">
        <f>Revenue!GA114/1000</f>
        <v>191.45599999999999</v>
      </c>
      <c r="O179" s="319">
        <f>Revenue!GB114/1000</f>
        <v>191.50572639200004</v>
      </c>
      <c r="P179" s="319">
        <f>Revenue!GC114/1000</f>
        <v>191.50572639200004</v>
      </c>
      <c r="Q179" s="319">
        <f>Revenue!GD114/1000</f>
        <v>159.53706660292536</v>
      </c>
      <c r="R179" s="319">
        <f>Revenue!GE114/1000</f>
        <v>154.96959995549108</v>
      </c>
      <c r="S179" s="319">
        <f>Revenue!GF114/1000</f>
        <v>153.76803899821692</v>
      </c>
      <c r="T179" s="319">
        <f>Revenue!GG114/1000</f>
        <v>154.87601212844294</v>
      </c>
      <c r="U179" s="319">
        <f>Revenue!GH114/1000</f>
        <v>157.67489718517601</v>
      </c>
      <c r="V179" s="319">
        <f>Revenue!GI114/1000</f>
        <v>149.52861317565424</v>
      </c>
      <c r="W179" s="319">
        <f>Revenue!GJ114/1000</f>
        <v>140.48673624905311</v>
      </c>
      <c r="X179" s="319">
        <f>Revenue!GK114/1000</f>
        <v>134.38903269676456</v>
      </c>
    </row>
    <row r="181" spans="2:24" ht="15" x14ac:dyDescent="0.2">
      <c r="B181" s="465" t="s">
        <v>183</v>
      </c>
    </row>
    <row r="182" spans="2:24" ht="5.45" customHeight="1" x14ac:dyDescent="0.2">
      <c r="B182" s="288"/>
    </row>
    <row r="183" spans="2:24" ht="15" x14ac:dyDescent="0.2">
      <c r="B183" s="288" t="s">
        <v>184</v>
      </c>
      <c r="C183" s="288"/>
      <c r="D183" s="288"/>
      <c r="E183" s="288"/>
      <c r="F183" s="288"/>
      <c r="G183" s="288"/>
      <c r="H183" s="288"/>
      <c r="I183" s="288"/>
      <c r="J183" s="288"/>
      <c r="K183" s="294">
        <f>SUM(K184,K187)</f>
        <v>6854.2299050000011</v>
      </c>
      <c r="L183" s="294">
        <f t="shared" ref="L183:V183" si="37">SUM(L184,L187)</f>
        <v>10019.011783000002</v>
      </c>
      <c r="M183" s="294">
        <f t="shared" si="37"/>
        <v>13167.174796999996</v>
      </c>
      <c r="N183" s="294">
        <f t="shared" si="37"/>
        <v>18142.901237000002</v>
      </c>
      <c r="O183" s="454">
        <f t="shared" si="37"/>
        <v>1498.54695348211</v>
      </c>
      <c r="P183" s="454">
        <f t="shared" si="37"/>
        <v>19641.448190482111</v>
      </c>
      <c r="Q183" s="454">
        <f t="shared" si="37"/>
        <v>19162.730805158288</v>
      </c>
      <c r="R183" s="454">
        <f t="shared" si="37"/>
        <v>20447.583237195253</v>
      </c>
      <c r="S183" s="454">
        <f t="shared" si="37"/>
        <v>21858.641487290588</v>
      </c>
      <c r="T183" s="454">
        <f t="shared" si="37"/>
        <v>23513.262177881857</v>
      </c>
      <c r="U183" s="454">
        <f t="shared" si="37"/>
        <v>25111.233873437028</v>
      </c>
      <c r="V183" s="454">
        <f t="shared" si="37"/>
        <v>26638.876627981896</v>
      </c>
      <c r="W183" s="454">
        <f t="shared" ref="W183:X183" si="38">SUM(W184,W187)</f>
        <v>28242.293777675535</v>
      </c>
      <c r="X183" s="454">
        <f t="shared" si="38"/>
        <v>29717.411886114904</v>
      </c>
    </row>
    <row r="184" spans="2:24" ht="15" x14ac:dyDescent="0.2">
      <c r="B184" s="289"/>
      <c r="C184" s="316" t="s">
        <v>185</v>
      </c>
      <c r="D184" s="316"/>
      <c r="E184" s="316"/>
      <c r="F184" s="316"/>
      <c r="G184" s="316"/>
      <c r="H184" s="316"/>
      <c r="I184" s="316"/>
      <c r="J184" s="316"/>
      <c r="K184" s="317">
        <f>Opex!FX24</f>
        <v>5527.7939230000011</v>
      </c>
      <c r="L184" s="317">
        <f>Opex!FY24</f>
        <v>7622.3198440000006</v>
      </c>
      <c r="M184" s="317">
        <f>Opex!FZ24</f>
        <v>10078.704514999998</v>
      </c>
      <c r="N184" s="317">
        <f>Opex!GA24</f>
        <v>11703.007158</v>
      </c>
      <c r="O184" s="318">
        <f>Opex!GB24</f>
        <v>1158.8072797145469</v>
      </c>
      <c r="P184" s="318">
        <f>Opex!GC24</f>
        <v>12861.814437714547</v>
      </c>
      <c r="Q184" s="318">
        <f>Opex!GD24</f>
        <v>14879.92683663187</v>
      </c>
      <c r="R184" s="318">
        <f>Opex!GE24</f>
        <v>15970.172563120686</v>
      </c>
      <c r="S184" s="318">
        <f>Opex!GF24</f>
        <v>17162.247059247838</v>
      </c>
      <c r="T184" s="318">
        <f>Opex!GG24</f>
        <v>18559.484506974135</v>
      </c>
      <c r="U184" s="318">
        <f>Opex!GH24</f>
        <v>19906.471411103637</v>
      </c>
      <c r="V184" s="318">
        <f>Opex!GI24</f>
        <v>21183.545403120756</v>
      </c>
      <c r="W184" s="318">
        <f>Opex!GJ24</f>
        <v>22524.883209787084</v>
      </c>
      <c r="X184" s="318">
        <f>Opex!GK24</f>
        <v>23755.865240543535</v>
      </c>
    </row>
    <row r="185" spans="2:24" ht="15" x14ac:dyDescent="0.2">
      <c r="B185" s="289"/>
      <c r="C185" s="289"/>
      <c r="D185" s="481" t="s">
        <v>186</v>
      </c>
      <c r="E185" s="469"/>
      <c r="F185" s="469"/>
      <c r="G185" s="469"/>
      <c r="H185" s="469"/>
      <c r="I185" s="469"/>
      <c r="J185" s="469"/>
      <c r="K185" s="470">
        <f>Opex!FX40</f>
        <v>80.083333333333329</v>
      </c>
      <c r="L185" s="470">
        <f>Opex!FY40</f>
        <v>117.41666666666667</v>
      </c>
      <c r="M185" s="470">
        <f>Opex!FZ40</f>
        <v>149.58333333333334</v>
      </c>
      <c r="N185" s="470">
        <f>Opex!GA40</f>
        <v>182.54545454545453</v>
      </c>
      <c r="O185" s="471">
        <f>Opex!GB40</f>
        <v>200</v>
      </c>
      <c r="P185" s="471">
        <f>Opex!GC40</f>
        <v>184</v>
      </c>
      <c r="Q185" s="471">
        <f>Opex!GD40</f>
        <v>208.125</v>
      </c>
      <c r="R185" s="471">
        <f>Opex!GE40</f>
        <v>223.125</v>
      </c>
      <c r="S185" s="471">
        <f>Opex!GF40</f>
        <v>238.125</v>
      </c>
      <c r="T185" s="471">
        <f>Opex!GG40</f>
        <v>253.125</v>
      </c>
      <c r="U185" s="471">
        <f>Opex!GH40</f>
        <v>265.41666666666663</v>
      </c>
      <c r="V185" s="471">
        <f>Opex!GI40</f>
        <v>275.41666666666663</v>
      </c>
      <c r="W185" s="471">
        <f>Opex!GJ40</f>
        <v>285.41666666666657</v>
      </c>
      <c r="X185" s="471">
        <f>Opex!GK40</f>
        <v>292.7083333333332</v>
      </c>
    </row>
    <row r="186" spans="2:24" ht="15" x14ac:dyDescent="0.2">
      <c r="B186" s="289"/>
      <c r="C186" s="289"/>
      <c r="D186" s="482" t="s">
        <v>187</v>
      </c>
      <c r="E186" s="478"/>
      <c r="F186" s="478"/>
      <c r="G186" s="478"/>
      <c r="H186" s="478"/>
      <c r="I186" s="478"/>
      <c r="J186" s="478"/>
      <c r="K186" s="640">
        <f>Opex!FX42</f>
        <v>69.025522451612915</v>
      </c>
      <c r="L186" s="640">
        <f>Opex!FY42</f>
        <v>64.916847500354862</v>
      </c>
      <c r="M186" s="640">
        <f>Opex!FZ42</f>
        <v>67.378526005571004</v>
      </c>
      <c r="N186" s="640">
        <f>Opex!GA42</f>
        <v>64.110098973107583</v>
      </c>
      <c r="O186" s="641">
        <f>Opex!GB42</f>
        <v>5.7940363985727341</v>
      </c>
      <c r="P186" s="641">
        <f>Opex!GC42</f>
        <v>69.901165422361672</v>
      </c>
      <c r="Q186" s="641">
        <f>Opex!GD42</f>
        <v>71.49514395979277</v>
      </c>
      <c r="R186" s="641">
        <f>Opex!GE42</f>
        <v>71.575003084014284</v>
      </c>
      <c r="S186" s="641">
        <f>Opex!GF42</f>
        <v>72.072428595266516</v>
      </c>
      <c r="T186" s="641">
        <f>Opex!GG42</f>
        <v>73.321420274465723</v>
      </c>
      <c r="U186" s="641">
        <f>Opex!GH42</f>
        <v>75.000834201960345</v>
      </c>
      <c r="V186" s="641">
        <f>Opex!GI42</f>
        <v>76.914537015869627</v>
      </c>
      <c r="W186" s="641">
        <f>Opex!GJ42</f>
        <v>78.919298837210249</v>
      </c>
      <c r="X186" s="641">
        <f>Opex!GK42</f>
        <v>81.15882786804913</v>
      </c>
    </row>
    <row r="187" spans="2:24" ht="15" x14ac:dyDescent="0.2">
      <c r="B187" s="289"/>
      <c r="C187" s="289" t="s">
        <v>188</v>
      </c>
      <c r="D187" s="289"/>
      <c r="E187" s="289"/>
      <c r="F187" s="289"/>
      <c r="G187" s="289"/>
      <c r="H187" s="289"/>
      <c r="I187" s="289"/>
      <c r="J187" s="289"/>
      <c r="K187" s="295">
        <f>SUM(K188:K192)</f>
        <v>1326.435982</v>
      </c>
      <c r="L187" s="295">
        <f t="shared" ref="L187:V187" si="39">SUM(L188:L192)</f>
        <v>2396.6919390000003</v>
      </c>
      <c r="M187" s="295">
        <f t="shared" si="39"/>
        <v>3088.4702819999993</v>
      </c>
      <c r="N187" s="295">
        <f t="shared" si="39"/>
        <v>6439.8940790000006</v>
      </c>
      <c r="O187" s="298">
        <f t="shared" si="39"/>
        <v>339.73967376756309</v>
      </c>
      <c r="P187" s="298">
        <f t="shared" si="39"/>
        <v>6779.6337527675641</v>
      </c>
      <c r="Q187" s="298">
        <f t="shared" si="39"/>
        <v>4282.8039685264193</v>
      </c>
      <c r="R187" s="298">
        <f t="shared" si="39"/>
        <v>4477.4106740745665</v>
      </c>
      <c r="S187" s="298">
        <f t="shared" si="39"/>
        <v>4696.3944280427477</v>
      </c>
      <c r="T187" s="298">
        <f t="shared" si="39"/>
        <v>4953.7776709077216</v>
      </c>
      <c r="U187" s="298">
        <f t="shared" si="39"/>
        <v>5204.7624623333895</v>
      </c>
      <c r="V187" s="298">
        <f t="shared" si="39"/>
        <v>5455.3312248611401</v>
      </c>
      <c r="W187" s="298">
        <f t="shared" ref="W187:X187" si="40">SUM(W188:W192)</f>
        <v>5717.4105678884507</v>
      </c>
      <c r="X187" s="298">
        <f t="shared" si="40"/>
        <v>5961.5466455713686</v>
      </c>
    </row>
    <row r="188" spans="2:24" ht="15" x14ac:dyDescent="0.2">
      <c r="B188" s="289"/>
      <c r="C188" s="472"/>
      <c r="D188" s="469" t="s">
        <v>189</v>
      </c>
      <c r="E188" s="469"/>
      <c r="F188" s="469"/>
      <c r="G188" s="469"/>
      <c r="H188" s="469"/>
      <c r="I188" s="469"/>
      <c r="J188" s="469"/>
      <c r="K188" s="470">
        <f>Opex!FX49</f>
        <v>0</v>
      </c>
      <c r="L188" s="470">
        <f>Opex!FY49</f>
        <v>71.157924000000094</v>
      </c>
      <c r="M188" s="470">
        <f>Opex!FZ49</f>
        <v>135.70246399999996</v>
      </c>
      <c r="N188" s="470">
        <f>Opex!GA49</f>
        <v>1959.375</v>
      </c>
      <c r="O188" s="471">
        <f>Opex!GB49</f>
        <v>0</v>
      </c>
      <c r="P188" s="471">
        <f>Opex!GC49</f>
        <v>1959.375</v>
      </c>
      <c r="Q188" s="471">
        <f>Opex!GD49</f>
        <v>0</v>
      </c>
      <c r="R188" s="471">
        <f>Opex!GE49</f>
        <v>0</v>
      </c>
      <c r="S188" s="471">
        <f>Opex!GF49</f>
        <v>0</v>
      </c>
      <c r="T188" s="471">
        <f>Opex!GG49</f>
        <v>0</v>
      </c>
      <c r="U188" s="471">
        <f>Opex!GH49</f>
        <v>0</v>
      </c>
      <c r="V188" s="471">
        <f>Opex!GI49</f>
        <v>0</v>
      </c>
      <c r="W188" s="471">
        <f>Opex!GJ49</f>
        <v>0</v>
      </c>
      <c r="X188" s="471">
        <f>Opex!GK49</f>
        <v>0</v>
      </c>
    </row>
    <row r="189" spans="2:24" ht="15" x14ac:dyDescent="0.2">
      <c r="B189" s="289"/>
      <c r="C189" s="472"/>
      <c r="D189" s="472" t="s">
        <v>190</v>
      </c>
      <c r="E189" s="472"/>
      <c r="F189" s="472"/>
      <c r="G189" s="472"/>
      <c r="H189" s="472"/>
      <c r="I189" s="472"/>
      <c r="J189" s="472"/>
      <c r="K189" s="473">
        <f>Opex!FX50</f>
        <v>5.25</v>
      </c>
      <c r="L189" s="473">
        <f>Opex!FY50</f>
        <v>10.741935</v>
      </c>
      <c r="M189" s="473">
        <f>Opex!FZ50</f>
        <v>0.90291199999999994</v>
      </c>
      <c r="N189" s="473">
        <f>Opex!GA50</f>
        <v>0</v>
      </c>
      <c r="O189" s="474">
        <f>Opex!GB50</f>
        <v>0</v>
      </c>
      <c r="P189" s="474">
        <f>Opex!GC50</f>
        <v>0</v>
      </c>
      <c r="Q189" s="474">
        <f>Opex!GD50</f>
        <v>0</v>
      </c>
      <c r="R189" s="474">
        <f>Opex!GE50</f>
        <v>0</v>
      </c>
      <c r="S189" s="474">
        <f>Opex!GF50</f>
        <v>0</v>
      </c>
      <c r="T189" s="474">
        <f>Opex!GG50</f>
        <v>0</v>
      </c>
      <c r="U189" s="474">
        <f>Opex!GH50</f>
        <v>0</v>
      </c>
      <c r="V189" s="474">
        <f>Opex!GI50</f>
        <v>0</v>
      </c>
      <c r="W189" s="474">
        <f>Opex!GJ50</f>
        <v>0</v>
      </c>
      <c r="X189" s="474">
        <f>Opex!GK50</f>
        <v>0</v>
      </c>
    </row>
    <row r="190" spans="2:24" ht="15" x14ac:dyDescent="0.2">
      <c r="B190" s="289"/>
      <c r="C190" s="472"/>
      <c r="D190" s="472" t="s">
        <v>191</v>
      </c>
      <c r="E190" s="472"/>
      <c r="F190" s="472"/>
      <c r="G190" s="472"/>
      <c r="H190" s="472"/>
      <c r="I190" s="472"/>
      <c r="J190" s="472"/>
      <c r="K190" s="473">
        <f>Opex!FX51</f>
        <v>397.66305999999997</v>
      </c>
      <c r="L190" s="473">
        <f>Opex!FY51</f>
        <v>783.87751099999991</v>
      </c>
      <c r="M190" s="473">
        <f>Opex!FZ51</f>
        <v>1037.94382</v>
      </c>
      <c r="N190" s="473">
        <f>Opex!GA51</f>
        <v>1903.1554169999999</v>
      </c>
      <c r="O190" s="474">
        <f>Opex!GB51</f>
        <v>96.56727330954557</v>
      </c>
      <c r="P190" s="474">
        <f>Opex!GC51</f>
        <v>1999.7226903095454</v>
      </c>
      <c r="Q190" s="474">
        <f>Opex!GD51</f>
        <v>1239.9939030526557</v>
      </c>
      <c r="R190" s="474">
        <f>Opex!GE51</f>
        <v>1330.8477135933904</v>
      </c>
      <c r="S190" s="474">
        <f>Opex!GF51</f>
        <v>1430.1872549373197</v>
      </c>
      <c r="T190" s="474">
        <f>Opex!GG51</f>
        <v>1546.6237089145113</v>
      </c>
      <c r="U190" s="474">
        <f>Opex!GH51</f>
        <v>1658.8726175919696</v>
      </c>
      <c r="V190" s="474">
        <f>Opex!GI51</f>
        <v>1765.2954502600626</v>
      </c>
      <c r="W190" s="474">
        <f>Opex!GJ51</f>
        <v>1877.0736008155905</v>
      </c>
      <c r="X190" s="474">
        <f>Opex!GK51</f>
        <v>1979.6554367119611</v>
      </c>
    </row>
    <row r="191" spans="2:24" ht="15" x14ac:dyDescent="0.2">
      <c r="B191" s="289"/>
      <c r="C191" s="472"/>
      <c r="D191" s="472" t="s">
        <v>192</v>
      </c>
      <c r="E191" s="472"/>
      <c r="F191" s="472"/>
      <c r="G191" s="472"/>
      <c r="H191" s="472"/>
      <c r="I191" s="472"/>
      <c r="J191" s="472"/>
      <c r="K191" s="473">
        <f>Opex!FX52</f>
        <v>732.61636299999998</v>
      </c>
      <c r="L191" s="473">
        <f>Opex!FY52</f>
        <v>1390.4307050000002</v>
      </c>
      <c r="M191" s="473">
        <f>Opex!FZ52</f>
        <v>1775.3753209999998</v>
      </c>
      <c r="N191" s="473">
        <f>Opex!GA52</f>
        <v>2360.8666550000007</v>
      </c>
      <c r="O191" s="474">
        <f>Opex!GB52</f>
        <v>223.49085436710843</v>
      </c>
      <c r="P191" s="474">
        <f>Opex!GC52</f>
        <v>2584.3575093671093</v>
      </c>
      <c r="Q191" s="474">
        <f>Opex!GD52</f>
        <v>2800.9632271086725</v>
      </c>
      <c r="R191" s="474">
        <f>Opex!GE52</f>
        <v>2903.2650410858942</v>
      </c>
      <c r="S191" s="474">
        <f>Opex!GF52</f>
        <v>3020.4762745161938</v>
      </c>
      <c r="T191" s="474">
        <f>Opex!GG52</f>
        <v>3158.4742926209051</v>
      </c>
      <c r="U191" s="474">
        <f>Opex!GH52</f>
        <v>3293.9773396672749</v>
      </c>
      <c r="V191" s="474">
        <f>Opex!GI52</f>
        <v>3433.3369319305234</v>
      </c>
      <c r="W191" s="474">
        <f>Opex!GJ52</f>
        <v>3578.7608463915667</v>
      </c>
      <c r="X191" s="474">
        <f>Opex!GK52</f>
        <v>3715.3451418851691</v>
      </c>
    </row>
    <row r="192" spans="2:24" ht="15" x14ac:dyDescent="0.2">
      <c r="B192" s="289"/>
      <c r="C192" s="475"/>
      <c r="D192" s="475" t="s">
        <v>193</v>
      </c>
      <c r="E192" s="475"/>
      <c r="F192" s="475"/>
      <c r="G192" s="475"/>
      <c r="H192" s="475"/>
      <c r="I192" s="475"/>
      <c r="J192" s="475"/>
      <c r="K192" s="476">
        <f>Opex!FX53</f>
        <v>190.90655900000002</v>
      </c>
      <c r="L192" s="476">
        <f>Opex!FY53</f>
        <v>140.48386400000001</v>
      </c>
      <c r="M192" s="476">
        <f>Opex!FZ53</f>
        <v>138.54576500000002</v>
      </c>
      <c r="N192" s="476">
        <f>Opex!GA53</f>
        <v>216.497007</v>
      </c>
      <c r="O192" s="477">
        <f>Opex!GB53</f>
        <v>19.681546090909091</v>
      </c>
      <c r="P192" s="477">
        <f>Opex!GC53</f>
        <v>236.17855309090908</v>
      </c>
      <c r="Q192" s="477">
        <f>Opex!GD53</f>
        <v>241.84683836509086</v>
      </c>
      <c r="R192" s="477">
        <f>Opex!GE53</f>
        <v>243.29791939528147</v>
      </c>
      <c r="S192" s="477">
        <f>Opex!GF53</f>
        <v>245.73089858923427</v>
      </c>
      <c r="T192" s="477">
        <f>Opex!GG53</f>
        <v>248.67966937230514</v>
      </c>
      <c r="U192" s="477">
        <f>Opex!GH53</f>
        <v>251.91250507414506</v>
      </c>
      <c r="V192" s="477">
        <f>Opex!GI53</f>
        <v>256.69884267055369</v>
      </c>
      <c r="W192" s="477">
        <f>Opex!GJ53</f>
        <v>261.5761206812943</v>
      </c>
      <c r="X192" s="477">
        <f>Opex!GK53</f>
        <v>266.54606697423884</v>
      </c>
    </row>
    <row r="193" spans="2:24" ht="15" x14ac:dyDescent="0.2">
      <c r="B193" s="288" t="s">
        <v>194</v>
      </c>
      <c r="C193" s="472"/>
      <c r="D193" s="472"/>
      <c r="E193" s="472"/>
      <c r="F193" s="472"/>
      <c r="G193" s="472"/>
      <c r="H193" s="472"/>
      <c r="I193" s="472"/>
      <c r="J193" s="472"/>
      <c r="K193" s="294">
        <f>Opex!FX13</f>
        <v>86524.133602000016</v>
      </c>
      <c r="L193" s="294">
        <f>Opex!FY13</f>
        <v>147790.839393</v>
      </c>
      <c r="M193" s="294">
        <f>Opex!FZ13</f>
        <v>192788.38092599998</v>
      </c>
      <c r="N193" s="294">
        <f>Opex!GA13</f>
        <v>236767.24596900001</v>
      </c>
      <c r="O193" s="454">
        <f>Opex!GB13</f>
        <v>22427.985039546529</v>
      </c>
      <c r="P193" s="454">
        <f>Opex!GC13</f>
        <v>259195.23100854654</v>
      </c>
      <c r="Q193" s="454">
        <f>Opex!GD13</f>
        <v>267290.7629953475</v>
      </c>
      <c r="R193" s="454">
        <f>Opex!GE13</f>
        <v>299830.37587021256</v>
      </c>
      <c r="S193" s="454">
        <f>Opex!GF13</f>
        <v>331537.77636150003</v>
      </c>
      <c r="T193" s="454">
        <f>Opex!GG13</f>
        <v>354258.6029449426</v>
      </c>
      <c r="U193" s="454">
        <f>Opex!GH13</f>
        <v>377691.33938081097</v>
      </c>
      <c r="V193" s="454">
        <f>Opex!GI13</f>
        <v>399189.47946216696</v>
      </c>
      <c r="W193" s="454">
        <f>Opex!GJ13</f>
        <v>413612.38901923539</v>
      </c>
      <c r="X193" s="454">
        <f>Opex!GK13</f>
        <v>426763.77189791261</v>
      </c>
    </row>
    <row r="194" spans="2:24" ht="15" x14ac:dyDescent="0.2">
      <c r="B194" s="638" t="s">
        <v>195</v>
      </c>
      <c r="C194" s="639"/>
      <c r="D194" s="639"/>
      <c r="E194" s="639"/>
      <c r="F194" s="639"/>
      <c r="G194" s="639"/>
      <c r="H194" s="639"/>
      <c r="I194" s="639"/>
      <c r="J194" s="639"/>
      <c r="K194" s="294">
        <f>Opex!FX14</f>
        <v>17614.021273999999</v>
      </c>
      <c r="L194" s="294">
        <f>Opex!FY14</f>
        <v>39344.334499999997</v>
      </c>
      <c r="M194" s="294">
        <f>Opex!FZ14</f>
        <v>80014.078943999993</v>
      </c>
      <c r="N194" s="294">
        <f>Opex!GA14</f>
        <v>95499.249041000003</v>
      </c>
      <c r="O194" s="454">
        <f>Opex!GB14</f>
        <v>10052.17501162257</v>
      </c>
      <c r="P194" s="454">
        <f>Opex!GC14</f>
        <v>105551.42405262258</v>
      </c>
      <c r="Q194" s="454">
        <f>Opex!GD14</f>
        <v>91838.659647540058</v>
      </c>
      <c r="R194" s="454">
        <f>Opex!GE14</f>
        <v>58908.707528099309</v>
      </c>
      <c r="S194" s="454">
        <f>Opex!GF14</f>
        <v>47409.527953687269</v>
      </c>
      <c r="T194" s="454">
        <f>Opex!GG14</f>
        <v>43747.459013354914</v>
      </c>
      <c r="U194" s="454">
        <f>Opex!GH14</f>
        <v>39328.972719758931</v>
      </c>
      <c r="V194" s="454">
        <f>Opex!GI14</f>
        <v>42410.481706092898</v>
      </c>
      <c r="W194" s="454">
        <f>Opex!GJ14</f>
        <v>45578.843000394787</v>
      </c>
      <c r="X194" s="454">
        <f>Opex!GK14</f>
        <v>47574.649875404102</v>
      </c>
    </row>
    <row r="195" spans="2:24" ht="15" x14ac:dyDescent="0.2">
      <c r="B195" s="296" t="s">
        <v>84</v>
      </c>
      <c r="C195" s="472"/>
      <c r="D195" s="472"/>
      <c r="E195" s="472"/>
      <c r="F195" s="472"/>
      <c r="G195" s="472"/>
      <c r="H195" s="472"/>
      <c r="I195" s="472"/>
      <c r="J195" s="472"/>
      <c r="K195" s="297">
        <f>K183+K193+K194</f>
        <v>110992.38478100002</v>
      </c>
      <c r="L195" s="297">
        <f t="shared" ref="L195:V195" si="41">L183+L193+L194</f>
        <v>197154.18567599999</v>
      </c>
      <c r="M195" s="297">
        <f t="shared" si="41"/>
        <v>285969.63466699998</v>
      </c>
      <c r="N195" s="297">
        <f t="shared" si="41"/>
        <v>350409.39624700003</v>
      </c>
      <c r="O195" s="457">
        <f t="shared" si="41"/>
        <v>33978.707004651209</v>
      </c>
      <c r="P195" s="457">
        <f t="shared" si="41"/>
        <v>384388.10325165122</v>
      </c>
      <c r="Q195" s="457">
        <f t="shared" si="41"/>
        <v>378292.15344804584</v>
      </c>
      <c r="R195" s="457">
        <f t="shared" si="41"/>
        <v>379186.66663550714</v>
      </c>
      <c r="S195" s="457">
        <f t="shared" si="41"/>
        <v>400805.94580247789</v>
      </c>
      <c r="T195" s="457">
        <f t="shared" si="41"/>
        <v>421519.32413617935</v>
      </c>
      <c r="U195" s="457">
        <f t="shared" si="41"/>
        <v>442131.54597400693</v>
      </c>
      <c r="V195" s="457">
        <f t="shared" si="41"/>
        <v>468238.83779624174</v>
      </c>
      <c r="W195" s="457">
        <f t="shared" ref="W195:X195" si="42">W183+W193+W194</f>
        <v>487433.52579730575</v>
      </c>
      <c r="X195" s="457">
        <f t="shared" si="42"/>
        <v>504055.83365943161</v>
      </c>
    </row>
    <row r="196" spans="2:24" ht="15" x14ac:dyDescent="0.2">
      <c r="B196" s="289"/>
      <c r="C196" s="472"/>
      <c r="D196" s="472"/>
      <c r="E196" s="472"/>
      <c r="F196" s="472"/>
      <c r="G196" s="472"/>
      <c r="H196" s="472"/>
      <c r="I196" s="472"/>
      <c r="J196" s="472"/>
      <c r="K196" s="474">
        <f>K195-K$73</f>
        <v>0</v>
      </c>
      <c r="L196" s="291">
        <f t="shared" ref="L196:X196" si="43">L195-L$73</f>
        <v>0</v>
      </c>
      <c r="M196" s="291">
        <f t="shared" si="43"/>
        <v>0</v>
      </c>
      <c r="N196" s="291">
        <f t="shared" si="43"/>
        <v>0</v>
      </c>
      <c r="O196" s="291">
        <f t="shared" si="43"/>
        <v>0</v>
      </c>
      <c r="P196" s="291">
        <f t="shared" si="43"/>
        <v>0</v>
      </c>
      <c r="Q196" s="291">
        <f t="shared" si="43"/>
        <v>0</v>
      </c>
      <c r="R196" s="291">
        <f t="shared" si="43"/>
        <v>0</v>
      </c>
      <c r="S196" s="291">
        <f t="shared" si="43"/>
        <v>0</v>
      </c>
      <c r="T196" s="291">
        <f t="shared" si="43"/>
        <v>0</v>
      </c>
      <c r="U196" s="291">
        <f t="shared" si="43"/>
        <v>0</v>
      </c>
      <c r="V196" s="291">
        <f t="shared" si="43"/>
        <v>0</v>
      </c>
      <c r="W196" s="291">
        <f t="shared" si="43"/>
        <v>0</v>
      </c>
      <c r="X196" s="291">
        <f t="shared" si="43"/>
        <v>0</v>
      </c>
    </row>
    <row r="197" spans="2:24" ht="15" x14ac:dyDescent="0.2">
      <c r="B197" s="288" t="s">
        <v>184</v>
      </c>
      <c r="C197" s="288"/>
      <c r="D197" s="288"/>
      <c r="E197" s="288"/>
      <c r="F197" s="288"/>
      <c r="G197" s="288"/>
      <c r="H197" s="288"/>
      <c r="I197" s="288"/>
      <c r="J197" s="288"/>
      <c r="K197" s="294">
        <f>Opex!FX12</f>
        <v>6854.2299049999992</v>
      </c>
      <c r="L197" s="294">
        <f>Opex!FY12</f>
        <v>10019.011783</v>
      </c>
      <c r="M197" s="294">
        <f>Opex!FZ12</f>
        <v>13167.174797000001</v>
      </c>
      <c r="N197" s="294">
        <f>Opex!GA12</f>
        <v>18142.901237000002</v>
      </c>
      <c r="O197" s="454">
        <f>Opex!GB12</f>
        <v>1498.54695348211</v>
      </c>
      <c r="P197" s="454">
        <f>Opex!GC12</f>
        <v>19641.448190482111</v>
      </c>
      <c r="Q197" s="454">
        <f>Opex!GD12</f>
        <v>19162.730805158288</v>
      </c>
      <c r="R197" s="454">
        <f>Opex!GE12</f>
        <v>20447.583237195257</v>
      </c>
      <c r="S197" s="454">
        <f>Opex!GF12</f>
        <v>21858.641487290584</v>
      </c>
      <c r="T197" s="454">
        <f>Opex!GG12</f>
        <v>23513.262177881857</v>
      </c>
      <c r="U197" s="454">
        <f>Opex!GH12</f>
        <v>25111.233873437028</v>
      </c>
      <c r="V197" s="454">
        <f>Opex!GI12</f>
        <v>26638.876627981896</v>
      </c>
      <c r="W197" s="454">
        <f>Opex!GJ12</f>
        <v>28242.293777675539</v>
      </c>
      <c r="X197" s="454">
        <f>Opex!GK12</f>
        <v>29717.411886114904</v>
      </c>
    </row>
    <row r="198" spans="2:24" ht="15" x14ac:dyDescent="0.2">
      <c r="B198" s="288" t="s">
        <v>194</v>
      </c>
      <c r="C198" s="288"/>
      <c r="D198" s="288"/>
      <c r="E198" s="288"/>
      <c r="F198" s="288"/>
      <c r="G198" s="288"/>
      <c r="H198" s="288"/>
      <c r="I198" s="288"/>
      <c r="J198" s="288"/>
      <c r="K198" s="294">
        <f>SUM(K199,K202,K206,K212,K215)</f>
        <v>86524.133602000002</v>
      </c>
      <c r="L198" s="294">
        <f t="shared" ref="L198:V198" si="44">SUM(L199,L202,L206,L212,L215)</f>
        <v>147790.83939299997</v>
      </c>
      <c r="M198" s="294">
        <f t="shared" si="44"/>
        <v>192788.38092599998</v>
      </c>
      <c r="N198" s="294">
        <f t="shared" si="44"/>
        <v>236767.24596899998</v>
      </c>
      <c r="O198" s="454">
        <f t="shared" si="44"/>
        <v>22427.985039546529</v>
      </c>
      <c r="P198" s="454">
        <f t="shared" si="44"/>
        <v>259195.23100854651</v>
      </c>
      <c r="Q198" s="454">
        <f t="shared" si="44"/>
        <v>267290.7629953475</v>
      </c>
      <c r="R198" s="454">
        <f t="shared" si="44"/>
        <v>299830.37587021256</v>
      </c>
      <c r="S198" s="454">
        <f t="shared" si="44"/>
        <v>331537.77636149997</v>
      </c>
      <c r="T198" s="454">
        <f t="shared" si="44"/>
        <v>354258.6029449426</v>
      </c>
      <c r="U198" s="454">
        <f t="shared" si="44"/>
        <v>377691.33938081091</v>
      </c>
      <c r="V198" s="454">
        <f t="shared" si="44"/>
        <v>399189.47946216696</v>
      </c>
      <c r="W198" s="454">
        <f t="shared" ref="W198:X198" si="45">SUM(W199,W202,W206,W212,W215)</f>
        <v>413612.38901923544</v>
      </c>
      <c r="X198" s="454">
        <f t="shared" si="45"/>
        <v>426763.77189791249</v>
      </c>
    </row>
    <row r="199" spans="2:24" ht="15" x14ac:dyDescent="0.2">
      <c r="B199" s="289"/>
      <c r="C199" s="455" t="s">
        <v>196</v>
      </c>
      <c r="D199" s="316"/>
      <c r="E199" s="316"/>
      <c r="F199" s="316"/>
      <c r="G199" s="316"/>
      <c r="H199" s="316"/>
      <c r="I199" s="316"/>
      <c r="J199" s="316"/>
      <c r="K199" s="317">
        <f>SUM(K200:K201)</f>
        <v>3833.2652909999997</v>
      </c>
      <c r="L199" s="317">
        <f t="shared" ref="L199:V199" si="46">SUM(L200:L201)</f>
        <v>5800.0013600000002</v>
      </c>
      <c r="M199" s="317">
        <f t="shared" si="46"/>
        <v>8606.5161599999992</v>
      </c>
      <c r="N199" s="317">
        <f t="shared" si="46"/>
        <v>8205.118982</v>
      </c>
      <c r="O199" s="318">
        <f t="shared" si="46"/>
        <v>789.98958322830424</v>
      </c>
      <c r="P199" s="318">
        <f t="shared" si="46"/>
        <v>8995.1085652283036</v>
      </c>
      <c r="Q199" s="318">
        <f t="shared" si="46"/>
        <v>10302.402720512826</v>
      </c>
      <c r="R199" s="318">
        <f t="shared" si="46"/>
        <v>11631.210978523461</v>
      </c>
      <c r="S199" s="318">
        <f t="shared" si="46"/>
        <v>12888.932571594243</v>
      </c>
      <c r="T199" s="318">
        <f t="shared" si="46"/>
        <v>13965.866955159478</v>
      </c>
      <c r="U199" s="318">
        <f t="shared" si="46"/>
        <v>14998.370012724656</v>
      </c>
      <c r="V199" s="318">
        <f t="shared" si="46"/>
        <v>16069.224748575543</v>
      </c>
      <c r="W199" s="318">
        <f t="shared" ref="W199:X199" si="47">SUM(W200:W201)</f>
        <v>16990.285656774631</v>
      </c>
      <c r="X199" s="318">
        <f t="shared" si="47"/>
        <v>17911.322823466806</v>
      </c>
    </row>
    <row r="200" spans="2:24" ht="15" x14ac:dyDescent="0.2">
      <c r="B200" s="472"/>
      <c r="C200" s="472"/>
      <c r="D200" s="645" t="s">
        <v>197</v>
      </c>
      <c r="E200" s="469"/>
      <c r="F200" s="469"/>
      <c r="G200" s="469"/>
      <c r="H200" s="469"/>
      <c r="I200" s="469"/>
      <c r="J200" s="469"/>
      <c r="K200" s="470">
        <f>Opex!FX76</f>
        <v>1062.02541</v>
      </c>
      <c r="L200" s="470">
        <f>Opex!FY76</f>
        <v>2535.2965800000002</v>
      </c>
      <c r="M200" s="470">
        <f>Opex!FZ76</f>
        <v>4481.8853820000004</v>
      </c>
      <c r="N200" s="470">
        <f>Opex!GA76</f>
        <v>3590.715029</v>
      </c>
      <c r="O200" s="471">
        <f>Opex!GB76</f>
        <v>370.49831477375886</v>
      </c>
      <c r="P200" s="471">
        <f>Opex!GC76</f>
        <v>3961.2133437737589</v>
      </c>
      <c r="Q200" s="471">
        <f>Opex!GD76</f>
        <v>5147.6940137433712</v>
      </c>
      <c r="R200" s="471">
        <f>Opex!GE76</f>
        <v>6445.5740195133922</v>
      </c>
      <c r="S200" s="471">
        <f>Opex!GF76</f>
        <v>7651.4392429940699</v>
      </c>
      <c r="T200" s="471">
        <f>Opex!GG76</f>
        <v>8665.5237066161044</v>
      </c>
      <c r="U200" s="471">
        <f>Opex!GH76</f>
        <v>9629.1223019502177</v>
      </c>
      <c r="V200" s="471">
        <f>Opex!GI76</f>
        <v>10597.961331296394</v>
      </c>
      <c r="W200" s="471">
        <f>Opex!GJ76</f>
        <v>11415.068234567178</v>
      </c>
      <c r="X200" s="471">
        <f>Opex!GK76</f>
        <v>12230.176270237411</v>
      </c>
    </row>
    <row r="201" spans="2:24" ht="15" x14ac:dyDescent="0.2">
      <c r="B201" s="472"/>
      <c r="C201" s="472"/>
      <c r="D201" s="646" t="s">
        <v>198</v>
      </c>
      <c r="E201" s="478"/>
      <c r="F201" s="478"/>
      <c r="G201" s="478"/>
      <c r="H201" s="478"/>
      <c r="I201" s="478"/>
      <c r="J201" s="478"/>
      <c r="K201" s="479">
        <f>Opex!FX77</f>
        <v>2771.2398809999995</v>
      </c>
      <c r="L201" s="479">
        <f>Opex!FY77</f>
        <v>3264.70478</v>
      </c>
      <c r="M201" s="479">
        <f>Opex!FZ77</f>
        <v>4124.6307779999997</v>
      </c>
      <c r="N201" s="479">
        <f>Opex!GA77</f>
        <v>4614.4039529999991</v>
      </c>
      <c r="O201" s="480">
        <f>Opex!GB77</f>
        <v>419.49126845454538</v>
      </c>
      <c r="P201" s="480">
        <f>Opex!GC77</f>
        <v>5033.8952214545443</v>
      </c>
      <c r="Q201" s="480">
        <f>Opex!GD77</f>
        <v>5154.7087067694547</v>
      </c>
      <c r="R201" s="480">
        <f>Opex!GE77</f>
        <v>5185.6369590100694</v>
      </c>
      <c r="S201" s="480">
        <f>Opex!GF77</f>
        <v>5237.4933286001724</v>
      </c>
      <c r="T201" s="480">
        <f>Opex!GG77</f>
        <v>5300.3432485433732</v>
      </c>
      <c r="U201" s="480">
        <f>Opex!GH77</f>
        <v>5369.247710774438</v>
      </c>
      <c r="V201" s="480">
        <f>Opex!GI77</f>
        <v>5471.2634172791486</v>
      </c>
      <c r="W201" s="480">
        <f>Opex!GJ77</f>
        <v>5575.2174222074536</v>
      </c>
      <c r="X201" s="480">
        <f>Opex!GK77</f>
        <v>5681.1465532293951</v>
      </c>
    </row>
    <row r="202" spans="2:24" ht="15" x14ac:dyDescent="0.2">
      <c r="B202" s="289"/>
      <c r="C202" s="642" t="s">
        <v>199</v>
      </c>
      <c r="D202" s="289"/>
      <c r="E202" s="289"/>
      <c r="F202" s="289"/>
      <c r="G202" s="289"/>
      <c r="H202" s="289"/>
      <c r="I202" s="289"/>
      <c r="J202" s="289"/>
      <c r="K202" s="295">
        <f>SUM(K203:K205)</f>
        <v>636.560383</v>
      </c>
      <c r="L202" s="295">
        <f t="shared" ref="L202:V202" si="48">SUM(L203:L205)</f>
        <v>1613.3017079999997</v>
      </c>
      <c r="M202" s="295">
        <f t="shared" si="48"/>
        <v>2992.8891140000001</v>
      </c>
      <c r="N202" s="295">
        <f t="shared" si="48"/>
        <v>2169.841156</v>
      </c>
      <c r="O202" s="298">
        <f t="shared" si="48"/>
        <v>142.63648165438343</v>
      </c>
      <c r="P202" s="298">
        <f t="shared" si="48"/>
        <v>2312.4776376543832</v>
      </c>
      <c r="Q202" s="298">
        <f t="shared" si="48"/>
        <v>1935.24224861721</v>
      </c>
      <c r="R202" s="298">
        <f t="shared" si="48"/>
        <v>2328.4704216382684</v>
      </c>
      <c r="S202" s="298">
        <f t="shared" si="48"/>
        <v>2703.4480157714788</v>
      </c>
      <c r="T202" s="298">
        <f t="shared" si="48"/>
        <v>3026.6743322634311</v>
      </c>
      <c r="U202" s="298">
        <f t="shared" si="48"/>
        <v>3337.2734672862834</v>
      </c>
      <c r="V202" s="298">
        <f t="shared" si="48"/>
        <v>3649.5568288388681</v>
      </c>
      <c r="W202" s="298">
        <f t="shared" ref="W202:X202" si="49">SUM(W203:W205)</f>
        <v>3907.6954752775896</v>
      </c>
      <c r="X202" s="298">
        <f t="shared" si="49"/>
        <v>4163.963843079835</v>
      </c>
    </row>
    <row r="203" spans="2:24" ht="15" x14ac:dyDescent="0.2">
      <c r="B203" s="472"/>
      <c r="C203" s="472"/>
      <c r="D203" s="645" t="s">
        <v>200</v>
      </c>
      <c r="E203" s="469"/>
      <c r="F203" s="469"/>
      <c r="G203" s="469"/>
      <c r="H203" s="469"/>
      <c r="I203" s="469"/>
      <c r="J203" s="469"/>
      <c r="K203" s="470">
        <f>Opex!FX86</f>
        <v>472.49661000000003</v>
      </c>
      <c r="L203" s="470">
        <f>Opex!FY86</f>
        <v>787.71026800000004</v>
      </c>
      <c r="M203" s="470">
        <f>Opex!FZ86</f>
        <v>1851.548943</v>
      </c>
      <c r="N203" s="470">
        <f>Opex!GA86</f>
        <v>1503.629927</v>
      </c>
      <c r="O203" s="471">
        <f>Opex!GB86</f>
        <v>104.79119355819972</v>
      </c>
      <c r="P203" s="471">
        <f>Opex!GC86</f>
        <v>1608.4211205581996</v>
      </c>
      <c r="Q203" s="471">
        <f>Opex!GD86</f>
        <v>1455.9661360456307</v>
      </c>
      <c r="R203" s="471">
        <f>Opex!GE86</f>
        <v>1823.0565909185898</v>
      </c>
      <c r="S203" s="471">
        <f>Opex!GF86</f>
        <v>2164.121721312039</v>
      </c>
      <c r="T203" s="471">
        <f>Opex!GG86</f>
        <v>2450.9438661756967</v>
      </c>
      <c r="U203" s="471">
        <f>Opex!GH86</f>
        <v>2723.4866629701346</v>
      </c>
      <c r="V203" s="471">
        <f>Opex!GI86</f>
        <v>2997.5116563441234</v>
      </c>
      <c r="W203" s="471">
        <f>Opex!GJ86</f>
        <v>3228.62096033833</v>
      </c>
      <c r="X203" s="471">
        <f>Opex!GK86</f>
        <v>3459.1649075865707</v>
      </c>
    </row>
    <row r="204" spans="2:24" ht="15" x14ac:dyDescent="0.2">
      <c r="B204" s="472"/>
      <c r="C204" s="472"/>
      <c r="D204" s="643" t="s">
        <v>201</v>
      </c>
      <c r="E204" s="472"/>
      <c r="F204" s="472"/>
      <c r="G204" s="472"/>
      <c r="H204" s="472"/>
      <c r="I204" s="472"/>
      <c r="J204" s="472"/>
      <c r="K204" s="473">
        <f>Opex!FX87</f>
        <v>164.063773</v>
      </c>
      <c r="L204" s="473">
        <f>Opex!FY87</f>
        <v>687.78106199999991</v>
      </c>
      <c r="M204" s="473">
        <f>Opex!FZ87</f>
        <v>868.79925400000002</v>
      </c>
      <c r="N204" s="473">
        <f>Opex!GA87</f>
        <v>364.11317599999995</v>
      </c>
      <c r="O204" s="474">
        <f>Opex!GB87</f>
        <v>10.38182873254735</v>
      </c>
      <c r="P204" s="474">
        <f>Opex!GC87</f>
        <v>374.49500473254733</v>
      </c>
      <c r="Q204" s="474">
        <f>Opex!GD87</f>
        <v>141.80512391121547</v>
      </c>
      <c r="R204" s="474">
        <f>Opex!GE87</f>
        <v>165.91801612735267</v>
      </c>
      <c r="S204" s="474">
        <f>Opex!GF87</f>
        <v>196.43552172119047</v>
      </c>
      <c r="T204" s="474">
        <f>Opex!GG87</f>
        <v>228.72500407662682</v>
      </c>
      <c r="U204" s="474">
        <f>Opex!GH87</f>
        <v>262.27027129889632</v>
      </c>
      <c r="V204" s="474">
        <f>Opex!GI87</f>
        <v>293.84982535016428</v>
      </c>
      <c r="W204" s="474">
        <f>Opex!GJ87</f>
        <v>314.07345619893226</v>
      </c>
      <c r="X204" s="474">
        <f>Opex!GK87</f>
        <v>332.86285663687102</v>
      </c>
    </row>
    <row r="205" spans="2:24" ht="15" x14ac:dyDescent="0.2">
      <c r="B205" s="472"/>
      <c r="C205" s="472"/>
      <c r="D205" s="646" t="s">
        <v>198</v>
      </c>
      <c r="E205" s="478"/>
      <c r="F205" s="478"/>
      <c r="G205" s="478"/>
      <c r="H205" s="478"/>
      <c r="I205" s="478"/>
      <c r="J205" s="478"/>
      <c r="K205" s="479">
        <f>Opex!FX88</f>
        <v>0</v>
      </c>
      <c r="L205" s="479">
        <f>Opex!FY88</f>
        <v>137.81037799999996</v>
      </c>
      <c r="M205" s="479">
        <f>Opex!FZ88</f>
        <v>272.54091699999998</v>
      </c>
      <c r="N205" s="479">
        <f>Opex!GA88</f>
        <v>302.09805299999999</v>
      </c>
      <c r="O205" s="480">
        <f>Opex!GB88</f>
        <v>27.463459363636364</v>
      </c>
      <c r="P205" s="480">
        <f>Opex!GC88</f>
        <v>329.56151236363638</v>
      </c>
      <c r="Q205" s="480">
        <f>Opex!GD88</f>
        <v>337.47098866036362</v>
      </c>
      <c r="R205" s="480">
        <f>Opex!GE88</f>
        <v>339.49581459232581</v>
      </c>
      <c r="S205" s="480">
        <f>Opex!GF88</f>
        <v>342.8907727382491</v>
      </c>
      <c r="T205" s="480">
        <f>Opex!GG88</f>
        <v>347.00546201110797</v>
      </c>
      <c r="U205" s="480">
        <f>Opex!GH88</f>
        <v>351.51653301725258</v>
      </c>
      <c r="V205" s="480">
        <f>Opex!GI88</f>
        <v>358.19534714458035</v>
      </c>
      <c r="W205" s="480">
        <f>Opex!GJ88</f>
        <v>365.00105874032732</v>
      </c>
      <c r="X205" s="480">
        <f>Opex!GK88</f>
        <v>371.93607885639335</v>
      </c>
    </row>
    <row r="206" spans="2:24" ht="15" x14ac:dyDescent="0.2">
      <c r="B206" s="289"/>
      <c r="C206" s="289" t="s">
        <v>202</v>
      </c>
      <c r="D206" s="289"/>
      <c r="E206" s="289"/>
      <c r="F206" s="289"/>
      <c r="G206" s="289"/>
      <c r="H206" s="289"/>
      <c r="I206" s="289"/>
      <c r="J206" s="289"/>
      <c r="K206" s="295">
        <f>SUM(K207:K211)</f>
        <v>63233.134997000016</v>
      </c>
      <c r="L206" s="295">
        <f t="shared" ref="L206:V206" si="50">SUM(L207:L211)</f>
        <v>113021.74957799999</v>
      </c>
      <c r="M206" s="295">
        <f t="shared" si="50"/>
        <v>145189.96144099999</v>
      </c>
      <c r="N206" s="295">
        <f t="shared" si="50"/>
        <v>181778.84774299999</v>
      </c>
      <c r="O206" s="298">
        <f t="shared" si="50"/>
        <v>16879.823290325545</v>
      </c>
      <c r="P206" s="298">
        <f t="shared" si="50"/>
        <v>198658.67103332555</v>
      </c>
      <c r="Q206" s="298">
        <f t="shared" si="50"/>
        <v>194079.05350002795</v>
      </c>
      <c r="R206" s="298">
        <f t="shared" si="50"/>
        <v>211961.38541808372</v>
      </c>
      <c r="S206" s="298">
        <f t="shared" si="50"/>
        <v>230577.35190585162</v>
      </c>
      <c r="T206" s="298">
        <f t="shared" si="50"/>
        <v>242918.50017724879</v>
      </c>
      <c r="U206" s="298">
        <f t="shared" si="50"/>
        <v>256725.08674066685</v>
      </c>
      <c r="V206" s="298">
        <f t="shared" si="50"/>
        <v>269159.56429563853</v>
      </c>
      <c r="W206" s="298">
        <f t="shared" ref="W206:X206" si="51">SUM(W207:W211)</f>
        <v>276722.53993626381</v>
      </c>
      <c r="X206" s="298">
        <f t="shared" si="51"/>
        <v>283137.76107519702</v>
      </c>
    </row>
    <row r="207" spans="2:24" ht="15" x14ac:dyDescent="0.2">
      <c r="B207" s="289"/>
      <c r="C207" s="472"/>
      <c r="D207" s="644" t="s">
        <v>203</v>
      </c>
      <c r="E207" s="469"/>
      <c r="F207" s="469"/>
      <c r="G207" s="469"/>
      <c r="H207" s="469"/>
      <c r="I207" s="469"/>
      <c r="J207" s="469"/>
      <c r="K207" s="470">
        <f>Opex!FX102</f>
        <v>57074.992962000011</v>
      </c>
      <c r="L207" s="470">
        <f>Opex!FY102</f>
        <v>87593.802140999993</v>
      </c>
      <c r="M207" s="470">
        <f>Opex!FZ102</f>
        <v>104111.056891</v>
      </c>
      <c r="N207" s="470">
        <f>Opex!GA102</f>
        <v>117913.629808</v>
      </c>
      <c r="O207" s="471">
        <f>Opex!GB102</f>
        <v>11538.628698726734</v>
      </c>
      <c r="P207" s="471">
        <f>Opex!GC102</f>
        <v>129452.25850672674</v>
      </c>
      <c r="Q207" s="471">
        <f>Opex!GD102</f>
        <v>148534.4913390445</v>
      </c>
      <c r="R207" s="471">
        <f>Opex!GE102</f>
        <v>176585.26620940497</v>
      </c>
      <c r="S207" s="471">
        <f>Opex!GF102</f>
        <v>200105.80399492194</v>
      </c>
      <c r="T207" s="471">
        <f>Opex!GG102</f>
        <v>216339.11714317746</v>
      </c>
      <c r="U207" s="471">
        <f>Opex!GH102</f>
        <v>229483.05784964634</v>
      </c>
      <c r="V207" s="471">
        <f>Opex!GI102</f>
        <v>241107.06864448392</v>
      </c>
      <c r="W207" s="471">
        <f>Opex!GJ102</f>
        <v>247907.58306369543</v>
      </c>
      <c r="X207" s="471">
        <f>Opex!GK102</f>
        <v>253552.38667510552</v>
      </c>
    </row>
    <row r="208" spans="2:24" ht="15" x14ac:dyDescent="0.2">
      <c r="B208" s="289"/>
      <c r="C208" s="472"/>
      <c r="D208" s="643" t="s">
        <v>91</v>
      </c>
      <c r="E208" s="472"/>
      <c r="F208" s="472"/>
      <c r="G208" s="472"/>
      <c r="H208" s="472"/>
      <c r="I208" s="472"/>
      <c r="J208" s="472"/>
      <c r="K208" s="473">
        <f>Opex!FX103</f>
        <v>475.94610700000004</v>
      </c>
      <c r="L208" s="473">
        <f>Opex!FY103</f>
        <v>0</v>
      </c>
      <c r="M208" s="473">
        <f>Opex!FZ103</f>
        <v>2689.7022750000001</v>
      </c>
      <c r="N208" s="473">
        <f>Opex!GA103</f>
        <v>2028.7412470000002</v>
      </c>
      <c r="O208" s="474">
        <f>Opex!GB103</f>
        <v>138.06992279881146</v>
      </c>
      <c r="P208" s="474">
        <f>Opex!GC103</f>
        <v>2166.8111697988115</v>
      </c>
      <c r="Q208" s="474">
        <f>Opex!GD103</f>
        <v>1918.3399403677679</v>
      </c>
      <c r="R208" s="474">
        <f>Opex!GE103</f>
        <v>2402.0079762351197</v>
      </c>
      <c r="S208" s="474">
        <f>Opex!GF103</f>
        <v>2851.3857781649785</v>
      </c>
      <c r="T208" s="474">
        <f>Opex!GG103</f>
        <v>3229.2945513513469</v>
      </c>
      <c r="U208" s="474">
        <f>Opex!GH103</f>
        <v>3588.3892580251586</v>
      </c>
      <c r="V208" s="474">
        <f>Opex!GI103</f>
        <v>3949.4368651323211</v>
      </c>
      <c r="W208" s="474">
        <f>Opex!GJ103</f>
        <v>4253.9399696116598</v>
      </c>
      <c r="X208" s="474">
        <f>Opex!GK103</f>
        <v>4557.6981759786795</v>
      </c>
    </row>
    <row r="209" spans="2:24" ht="15" x14ac:dyDescent="0.2">
      <c r="B209" s="289"/>
      <c r="C209" s="472"/>
      <c r="D209" s="472" t="s">
        <v>160</v>
      </c>
      <c r="E209" s="472"/>
      <c r="F209" s="472"/>
      <c r="G209" s="472"/>
      <c r="H209" s="472"/>
      <c r="I209" s="472"/>
      <c r="J209" s="472"/>
      <c r="K209" s="473">
        <f>Opex!FX104</f>
        <v>0</v>
      </c>
      <c r="L209" s="473">
        <f>Opex!FY104</f>
        <v>11931.287458999999</v>
      </c>
      <c r="M209" s="473">
        <f>Opex!FZ104</f>
        <v>11528.545515999998</v>
      </c>
      <c r="N209" s="473">
        <f>Opex!GA104</f>
        <v>12071.527319000001</v>
      </c>
      <c r="O209" s="474">
        <f>Opex!GB104</f>
        <v>1255.3579101999999</v>
      </c>
      <c r="P209" s="474">
        <f>Opex!GC104</f>
        <v>13326.885229200001</v>
      </c>
      <c r="Q209" s="474">
        <f>Opex!GD104</f>
        <v>3856.4595001343996</v>
      </c>
      <c r="R209" s="474">
        <f>Opex!GE104</f>
        <v>0</v>
      </c>
      <c r="S209" s="474">
        <f>Opex!GF104</f>
        <v>0</v>
      </c>
      <c r="T209" s="474">
        <f>Opex!GG104</f>
        <v>0</v>
      </c>
      <c r="U209" s="474">
        <f>Opex!GH104</f>
        <v>0</v>
      </c>
      <c r="V209" s="474">
        <f>Opex!GI104</f>
        <v>0</v>
      </c>
      <c r="W209" s="474">
        <f>Opex!GJ104</f>
        <v>0</v>
      </c>
      <c r="X209" s="474">
        <f>Opex!GK104</f>
        <v>0</v>
      </c>
    </row>
    <row r="210" spans="2:24" ht="15" x14ac:dyDescent="0.2">
      <c r="B210" s="289"/>
      <c r="C210" s="472"/>
      <c r="D210" s="643" t="s">
        <v>204</v>
      </c>
      <c r="E210" s="472"/>
      <c r="F210" s="472"/>
      <c r="G210" s="472"/>
      <c r="H210" s="472"/>
      <c r="I210" s="472"/>
      <c r="J210" s="472"/>
      <c r="K210" s="473">
        <f>Opex!FX105</f>
        <v>2337.5832380000002</v>
      </c>
      <c r="L210" s="473">
        <f>Opex!FY105</f>
        <v>9281.6186839999991</v>
      </c>
      <c r="M210" s="473">
        <f>Opex!FZ105</f>
        <v>17408.705203000001</v>
      </c>
      <c r="N210" s="473">
        <f>Opex!GA105</f>
        <v>43596.074754999994</v>
      </c>
      <c r="O210" s="474">
        <f>Opex!GB105</f>
        <v>3556.4759151999997</v>
      </c>
      <c r="P210" s="474">
        <f>Opex!GC105</f>
        <v>47152.550670199991</v>
      </c>
      <c r="Q210" s="474">
        <f>Opex!GD105</f>
        <v>34961.580836782079</v>
      </c>
      <c r="R210" s="474">
        <f>Opex!GE105</f>
        <v>28137.080257442223</v>
      </c>
      <c r="S210" s="474">
        <f>Opex!GF105</f>
        <v>22734.760848013317</v>
      </c>
      <c r="T210" s="474">
        <f>Opex!GG105</f>
        <v>18406.06238255158</v>
      </c>
      <c r="U210" s="474">
        <f>Opex!GH105</f>
        <v>18645.341193524753</v>
      </c>
      <c r="V210" s="474">
        <f>Opex!GI105</f>
        <v>18999.602676201717</v>
      </c>
      <c r="W210" s="474">
        <f>Opex!GJ105</f>
        <v>19360.59512704955</v>
      </c>
      <c r="X210" s="474">
        <f>Opex!GK105</f>
        <v>19728.446434463487</v>
      </c>
    </row>
    <row r="211" spans="2:24" ht="15" x14ac:dyDescent="0.2">
      <c r="B211" s="289"/>
      <c r="C211" s="472"/>
      <c r="D211" s="609" t="s">
        <v>205</v>
      </c>
      <c r="E211" s="478"/>
      <c r="F211" s="478"/>
      <c r="G211" s="478"/>
      <c r="H211" s="478"/>
      <c r="I211" s="478"/>
      <c r="J211" s="478"/>
      <c r="K211" s="479">
        <f>Opex!FX106</f>
        <v>3344.6126899999999</v>
      </c>
      <c r="L211" s="479">
        <f>Opex!FY106</f>
        <v>4215.0412940000006</v>
      </c>
      <c r="M211" s="479">
        <f>Opex!FZ106</f>
        <v>9451.951556</v>
      </c>
      <c r="N211" s="479">
        <f>Opex!GA106</f>
        <v>6168.8746140000003</v>
      </c>
      <c r="O211" s="480">
        <f>Opex!GB106</f>
        <v>391.29084339999997</v>
      </c>
      <c r="P211" s="480">
        <f>Opex!GC106</f>
        <v>6560.1654574000004</v>
      </c>
      <c r="Q211" s="480">
        <f>Opex!GD106</f>
        <v>4808.1818836992006</v>
      </c>
      <c r="R211" s="480">
        <f>Opex!GE106</f>
        <v>4837.0309750013948</v>
      </c>
      <c r="S211" s="480">
        <f>Opex!GF106</f>
        <v>4885.4012847514086</v>
      </c>
      <c r="T211" s="480">
        <f>Opex!GG106</f>
        <v>4944.0261001684266</v>
      </c>
      <c r="U211" s="480">
        <f>Opex!GH106</f>
        <v>5008.2984394706145</v>
      </c>
      <c r="V211" s="480">
        <f>Opex!GI106</f>
        <v>5103.4561098205559</v>
      </c>
      <c r="W211" s="480">
        <f>Opex!GJ106</f>
        <v>5200.4217759071471</v>
      </c>
      <c r="X211" s="480">
        <f>Opex!GK106</f>
        <v>5299.2297896493828</v>
      </c>
    </row>
    <row r="212" spans="2:24" ht="15" x14ac:dyDescent="0.2">
      <c r="B212" s="289"/>
      <c r="C212" s="289" t="s">
        <v>206</v>
      </c>
      <c r="D212" s="289"/>
      <c r="E212" s="289"/>
      <c r="F212" s="289"/>
      <c r="G212" s="289"/>
      <c r="H212" s="289"/>
      <c r="I212" s="289"/>
      <c r="J212" s="289"/>
      <c r="K212" s="295">
        <f>SUM(K213:K214)</f>
        <v>13433.774130999998</v>
      </c>
      <c r="L212" s="295">
        <f t="shared" ref="L212:V212" si="52">SUM(L213:L214)</f>
        <v>20712.209985999998</v>
      </c>
      <c r="M212" s="295">
        <f t="shared" si="52"/>
        <v>28869.064211000001</v>
      </c>
      <c r="N212" s="295">
        <f t="shared" si="52"/>
        <v>36483.251418</v>
      </c>
      <c r="O212" s="298">
        <f t="shared" si="52"/>
        <v>3783.6288421215004</v>
      </c>
      <c r="P212" s="298">
        <f t="shared" si="52"/>
        <v>40266.880260121499</v>
      </c>
      <c r="Q212" s="298">
        <f t="shared" si="52"/>
        <v>49275.300056112523</v>
      </c>
      <c r="R212" s="298">
        <f t="shared" si="52"/>
        <v>58600.548643897986</v>
      </c>
      <c r="S212" s="298">
        <f t="shared" si="52"/>
        <v>67158.685168167591</v>
      </c>
      <c r="T212" s="298">
        <f t="shared" si="52"/>
        <v>74069.557062111897</v>
      </c>
      <c r="U212" s="298">
        <f t="shared" si="52"/>
        <v>80547.632913835012</v>
      </c>
      <c r="V212" s="298">
        <f t="shared" si="52"/>
        <v>86292.829906889208</v>
      </c>
      <c r="W212" s="298">
        <f t="shared" ref="W212:X212" si="53">SUM(W213:W214)</f>
        <v>89980.265841077329</v>
      </c>
      <c r="X212" s="298">
        <f t="shared" si="53"/>
        <v>93472.992243481232</v>
      </c>
    </row>
    <row r="213" spans="2:24" ht="15" x14ac:dyDescent="0.2">
      <c r="B213" s="289"/>
      <c r="C213" s="472"/>
      <c r="D213" s="469" t="s">
        <v>207</v>
      </c>
      <c r="E213" s="469"/>
      <c r="F213" s="469"/>
      <c r="G213" s="469"/>
      <c r="H213" s="469"/>
      <c r="I213" s="469"/>
      <c r="J213" s="469"/>
      <c r="K213" s="470">
        <f>Opex!FX128</f>
        <v>7612.3606309999996</v>
      </c>
      <c r="L213" s="470">
        <f>Opex!FY128</f>
        <v>10374.749980999999</v>
      </c>
      <c r="M213" s="470">
        <f>Opex!FZ128</f>
        <v>16859.315566000001</v>
      </c>
      <c r="N213" s="470">
        <f>Opex!GA128</f>
        <v>26469.888448999998</v>
      </c>
      <c r="O213" s="471">
        <f>Opex!GB128</f>
        <v>2920.5200952257924</v>
      </c>
      <c r="P213" s="471">
        <f>Opex!GC128</f>
        <v>29390.408544225789</v>
      </c>
      <c r="Q213" s="471">
        <f>Opex!GD128</f>
        <v>39107.427755225872</v>
      </c>
      <c r="R213" s="471">
        <f>Opex!GE128</f>
        <v>47773.734537656142</v>
      </c>
      <c r="S213" s="471">
        <f>Opex!GF128</f>
        <v>56127.48668476216</v>
      </c>
      <c r="T213" s="471">
        <f>Opex!GG128</f>
        <v>63280.273524380384</v>
      </c>
      <c r="U213" s="471">
        <f>Opex!GH128</f>
        <v>70168.644049114402</v>
      </c>
      <c r="V213" s="471">
        <f>Opex!GI128</f>
        <v>76468.009086265811</v>
      </c>
      <c r="W213" s="471">
        <f>Opex!GJ128</f>
        <v>80915.149500355066</v>
      </c>
      <c r="X213" s="471">
        <f>Opex!GK128</f>
        <v>85150.408086422627</v>
      </c>
    </row>
    <row r="214" spans="2:24" ht="15" x14ac:dyDescent="0.2">
      <c r="B214" s="289"/>
      <c r="C214" s="472"/>
      <c r="D214" s="478" t="s">
        <v>208</v>
      </c>
      <c r="E214" s="478"/>
      <c r="F214" s="478"/>
      <c r="G214" s="478"/>
      <c r="H214" s="478"/>
      <c r="I214" s="478"/>
      <c r="J214" s="478"/>
      <c r="K214" s="479">
        <f>Opex!FX129</f>
        <v>5821.4134999999997</v>
      </c>
      <c r="L214" s="479">
        <f>Opex!FY129</f>
        <v>10337.460004999999</v>
      </c>
      <c r="M214" s="479">
        <f>Opex!FZ129</f>
        <v>12009.748645</v>
      </c>
      <c r="N214" s="479">
        <f>Opex!GA129</f>
        <v>10013.362969</v>
      </c>
      <c r="O214" s="480">
        <f>Opex!GB129</f>
        <v>863.10874689570824</v>
      </c>
      <c r="P214" s="480">
        <f>Opex!GC129</f>
        <v>10876.471715895708</v>
      </c>
      <c r="Q214" s="480">
        <f>Opex!GD129</f>
        <v>10167.872300886655</v>
      </c>
      <c r="R214" s="480">
        <f>Opex!GE129</f>
        <v>10826.814106241844</v>
      </c>
      <c r="S214" s="480">
        <f>Opex!GF129</f>
        <v>11031.198483405435</v>
      </c>
      <c r="T214" s="480">
        <f>Opex!GG129</f>
        <v>10789.28353773151</v>
      </c>
      <c r="U214" s="480">
        <f>Opex!GH129</f>
        <v>10378.988864720615</v>
      </c>
      <c r="V214" s="480">
        <f>Opex!GI129</f>
        <v>9824.8208206234012</v>
      </c>
      <c r="W214" s="480">
        <f>Opex!GJ129</f>
        <v>9065.1163407222666</v>
      </c>
      <c r="X214" s="480">
        <f>Opex!GK129</f>
        <v>8322.5841570586035</v>
      </c>
    </row>
    <row r="215" spans="2:24" ht="15" x14ac:dyDescent="0.2">
      <c r="B215" s="289"/>
      <c r="C215" s="319" t="s">
        <v>209</v>
      </c>
      <c r="D215" s="319"/>
      <c r="E215" s="319"/>
      <c r="F215" s="319"/>
      <c r="G215" s="319"/>
      <c r="H215" s="319"/>
      <c r="I215" s="319"/>
      <c r="J215" s="319"/>
      <c r="K215" s="320">
        <f>Opex!FX72</f>
        <v>5387.3988000000008</v>
      </c>
      <c r="L215" s="320">
        <f>Opex!FY72</f>
        <v>6643.5767610000012</v>
      </c>
      <c r="M215" s="320">
        <f>Opex!FZ72</f>
        <v>7129.9500000000007</v>
      </c>
      <c r="N215" s="320">
        <f>Opex!GA72</f>
        <v>8130.18667</v>
      </c>
      <c r="O215" s="321">
        <f>Opex!GB72</f>
        <v>831.90684221679862</v>
      </c>
      <c r="P215" s="321">
        <f>Opex!GC72</f>
        <v>8962.0935122167994</v>
      </c>
      <c r="Q215" s="321">
        <f>Opex!GD72</f>
        <v>11698.764470077007</v>
      </c>
      <c r="R215" s="321">
        <f>Opex!GE72</f>
        <v>15308.760408069147</v>
      </c>
      <c r="S215" s="321">
        <f>Opex!GF72</f>
        <v>18209.358700115066</v>
      </c>
      <c r="T215" s="321">
        <f>Opex!GG72</f>
        <v>20278.004418158998</v>
      </c>
      <c r="U215" s="321">
        <f>Opex!GH72</f>
        <v>22082.976246298113</v>
      </c>
      <c r="V215" s="321">
        <f>Opex!GI72</f>
        <v>24018.303682224781</v>
      </c>
      <c r="W215" s="321">
        <f>Opex!GJ72</f>
        <v>26011.602109842097</v>
      </c>
      <c r="X215" s="321">
        <f>Opex!GK72</f>
        <v>28077.731912687625</v>
      </c>
    </row>
    <row r="216" spans="2:24" ht="15" x14ac:dyDescent="0.2">
      <c r="B216" s="288" t="s">
        <v>195</v>
      </c>
      <c r="C216" s="288"/>
      <c r="D216" s="288"/>
      <c r="E216" s="288"/>
      <c r="F216" s="288"/>
      <c r="G216" s="288"/>
      <c r="H216" s="288"/>
      <c r="I216" s="288"/>
      <c r="J216" s="288"/>
      <c r="K216" s="294">
        <f>Opex!FX206</f>
        <v>17614.021273999999</v>
      </c>
      <c r="L216" s="294">
        <f>Opex!FY206</f>
        <v>39344.334500000004</v>
      </c>
      <c r="M216" s="294">
        <f>Opex!FZ206</f>
        <v>80014.078943999993</v>
      </c>
      <c r="N216" s="294">
        <f>Opex!GA206</f>
        <v>95499.249041000003</v>
      </c>
      <c r="O216" s="454">
        <f>Opex!GB206</f>
        <v>10052.17501162257</v>
      </c>
      <c r="P216" s="454">
        <f>Opex!GC206</f>
        <v>105551.42405262262</v>
      </c>
      <c r="Q216" s="454">
        <f>Opex!GD206</f>
        <v>91838.659647540015</v>
      </c>
      <c r="R216" s="454">
        <f>Opex!GE206</f>
        <v>58908.70752809933</v>
      </c>
      <c r="S216" s="454">
        <f>Opex!GF206</f>
        <v>47409.527953687262</v>
      </c>
      <c r="T216" s="454">
        <f>Opex!GG206</f>
        <v>43747.459013354928</v>
      </c>
      <c r="U216" s="454">
        <f>Opex!GH206</f>
        <v>39328.972719758924</v>
      </c>
      <c r="V216" s="454">
        <f>Opex!GI206</f>
        <v>42410.481706092905</v>
      </c>
      <c r="W216" s="454">
        <f>Opex!GJ206</f>
        <v>45578.843000394809</v>
      </c>
      <c r="X216" s="454">
        <f>Opex!GK206</f>
        <v>47574.649875404109</v>
      </c>
    </row>
    <row r="217" spans="2:24" ht="15" x14ac:dyDescent="0.2">
      <c r="B217" s="296" t="s">
        <v>84</v>
      </c>
      <c r="C217" s="296"/>
      <c r="D217" s="296"/>
      <c r="E217" s="296"/>
      <c r="F217" s="296"/>
      <c r="G217" s="296"/>
      <c r="H217" s="296"/>
      <c r="I217" s="296"/>
      <c r="J217" s="296"/>
      <c r="K217" s="297">
        <f>K197+K198+K216</f>
        <v>110992.384781</v>
      </c>
      <c r="L217" s="297">
        <f t="shared" ref="L217:V217" si="54">L197+L198+L216</f>
        <v>197154.18567599996</v>
      </c>
      <c r="M217" s="297">
        <f t="shared" si="54"/>
        <v>285969.63466699998</v>
      </c>
      <c r="N217" s="297">
        <f t="shared" si="54"/>
        <v>350409.39624699997</v>
      </c>
      <c r="O217" s="457">
        <f t="shared" si="54"/>
        <v>33978.707004651209</v>
      </c>
      <c r="P217" s="457">
        <f t="shared" si="54"/>
        <v>384388.10325165128</v>
      </c>
      <c r="Q217" s="457">
        <f t="shared" si="54"/>
        <v>378292.15344804578</v>
      </c>
      <c r="R217" s="457">
        <f t="shared" si="54"/>
        <v>379186.66663550714</v>
      </c>
      <c r="S217" s="457">
        <f t="shared" si="54"/>
        <v>400805.94580247777</v>
      </c>
      <c r="T217" s="457">
        <f t="shared" si="54"/>
        <v>421519.32413617935</v>
      </c>
      <c r="U217" s="457">
        <f t="shared" si="54"/>
        <v>442131.54597400688</v>
      </c>
      <c r="V217" s="457">
        <f t="shared" si="54"/>
        <v>468238.83779624174</v>
      </c>
      <c r="W217" s="457">
        <f t="shared" ref="W217:X217" si="55">W197+W198+W216</f>
        <v>487433.5257973058</v>
      </c>
      <c r="X217" s="457">
        <f t="shared" si="55"/>
        <v>504055.83365943155</v>
      </c>
    </row>
    <row r="218" spans="2:24" ht="15" x14ac:dyDescent="0.2">
      <c r="K218" s="474">
        <f>K217-K$73</f>
        <v>0</v>
      </c>
      <c r="L218" s="291">
        <f t="shared" ref="L218:V218" si="56">L217-L$73</f>
        <v>0</v>
      </c>
      <c r="M218" s="291">
        <f t="shared" si="56"/>
        <v>0</v>
      </c>
      <c r="N218" s="291">
        <f t="shared" si="56"/>
        <v>0</v>
      </c>
      <c r="O218" s="291">
        <f t="shared" si="56"/>
        <v>0</v>
      </c>
      <c r="P218" s="291">
        <f t="shared" si="56"/>
        <v>0</v>
      </c>
      <c r="Q218" s="291">
        <f t="shared" si="56"/>
        <v>0</v>
      </c>
      <c r="R218" s="291">
        <f t="shared" si="56"/>
        <v>0</v>
      </c>
      <c r="S218" s="291">
        <f t="shared" si="56"/>
        <v>0</v>
      </c>
      <c r="T218" s="291">
        <f t="shared" si="56"/>
        <v>0</v>
      </c>
      <c r="U218" s="291">
        <f t="shared" si="56"/>
        <v>0</v>
      </c>
      <c r="V218" s="291">
        <f t="shared" si="56"/>
        <v>0</v>
      </c>
      <c r="W218" s="291">
        <f t="shared" ref="W218:X218" si="57">W217-W$73</f>
        <v>0</v>
      </c>
      <c r="X218" s="291">
        <f t="shared" si="57"/>
        <v>0</v>
      </c>
    </row>
    <row r="219" spans="2:24" ht="15" x14ac:dyDescent="0.2">
      <c r="B219" s="288" t="s">
        <v>184</v>
      </c>
      <c r="C219" s="288"/>
      <c r="D219" s="288"/>
      <c r="E219" s="288"/>
      <c r="F219" s="288"/>
      <c r="G219" s="288"/>
      <c r="H219" s="288"/>
      <c r="I219" s="288"/>
      <c r="J219" s="288"/>
      <c r="K219" s="294">
        <f>Opex!FX12</f>
        <v>6854.2299049999992</v>
      </c>
      <c r="L219" s="294">
        <f>Opex!FY12</f>
        <v>10019.011783</v>
      </c>
      <c r="M219" s="294">
        <f>Opex!FZ12</f>
        <v>13167.174797000001</v>
      </c>
      <c r="N219" s="294">
        <f>Opex!GA12</f>
        <v>18142.901237000002</v>
      </c>
      <c r="O219" s="454">
        <f>Opex!GB12</f>
        <v>1498.54695348211</v>
      </c>
      <c r="P219" s="454">
        <f>Opex!GC12</f>
        <v>19641.448190482111</v>
      </c>
      <c r="Q219" s="454">
        <f>Opex!GD12</f>
        <v>19162.730805158288</v>
      </c>
      <c r="R219" s="454">
        <f>Opex!GE12</f>
        <v>20447.583237195257</v>
      </c>
      <c r="S219" s="454">
        <f>Opex!GF12</f>
        <v>21858.641487290584</v>
      </c>
      <c r="T219" s="454">
        <f>Opex!GG12</f>
        <v>23513.262177881857</v>
      </c>
      <c r="U219" s="454">
        <f>Opex!GH12</f>
        <v>25111.233873437028</v>
      </c>
      <c r="V219" s="454">
        <f>Opex!GI12</f>
        <v>26638.876627981896</v>
      </c>
      <c r="W219" s="454">
        <f>Opex!GJ12</f>
        <v>28242.293777675539</v>
      </c>
      <c r="X219" s="454">
        <f>Opex!GK12</f>
        <v>29717.411886114904</v>
      </c>
    </row>
    <row r="220" spans="2:24" ht="15" x14ac:dyDescent="0.2">
      <c r="B220" s="288" t="s">
        <v>194</v>
      </c>
      <c r="C220" s="288"/>
      <c r="D220" s="288"/>
      <c r="E220" s="288"/>
      <c r="F220" s="288"/>
      <c r="G220" s="288"/>
      <c r="H220" s="288"/>
      <c r="I220" s="288"/>
      <c r="J220" s="288"/>
      <c r="K220" s="294">
        <f>Opex!FX13</f>
        <v>86524.133602000016</v>
      </c>
      <c r="L220" s="294">
        <f>Opex!FY13</f>
        <v>147790.839393</v>
      </c>
      <c r="M220" s="294">
        <f>Opex!FZ13</f>
        <v>192788.38092599998</v>
      </c>
      <c r="N220" s="294">
        <f>Opex!GA13</f>
        <v>236767.24596900001</v>
      </c>
      <c r="O220" s="454">
        <f>Opex!GB13</f>
        <v>22427.985039546529</v>
      </c>
      <c r="P220" s="454">
        <f>Opex!GC13</f>
        <v>259195.23100854654</v>
      </c>
      <c r="Q220" s="454">
        <f>Opex!GD13</f>
        <v>267290.7629953475</v>
      </c>
      <c r="R220" s="454">
        <f>Opex!GE13</f>
        <v>299830.37587021256</v>
      </c>
      <c r="S220" s="454">
        <f>Opex!GF13</f>
        <v>331537.77636150003</v>
      </c>
      <c r="T220" s="454">
        <f>Opex!GG13</f>
        <v>354258.6029449426</v>
      </c>
      <c r="U220" s="454">
        <f>Opex!GH13</f>
        <v>377691.33938081097</v>
      </c>
      <c r="V220" s="454">
        <f>Opex!GI13</f>
        <v>399189.47946216696</v>
      </c>
      <c r="W220" s="454">
        <f>Opex!GJ13</f>
        <v>413612.38901923539</v>
      </c>
      <c r="X220" s="454">
        <f>Opex!GK13</f>
        <v>426763.77189791261</v>
      </c>
    </row>
    <row r="221" spans="2:24" ht="15" x14ac:dyDescent="0.2">
      <c r="B221" s="288" t="s">
        <v>195</v>
      </c>
      <c r="C221" s="288"/>
      <c r="D221" s="288"/>
      <c r="E221" s="288"/>
      <c r="F221" s="288"/>
      <c r="G221" s="288"/>
      <c r="H221" s="288"/>
      <c r="I221" s="288"/>
      <c r="J221" s="288"/>
      <c r="K221" s="294">
        <f>SUM(K222:K237)</f>
        <v>17614.021273999999</v>
      </c>
      <c r="L221" s="294">
        <f t="shared" ref="L221:V221" si="58">SUM(L222:L237)</f>
        <v>39344.334500000004</v>
      </c>
      <c r="M221" s="294">
        <f t="shared" si="58"/>
        <v>80014.078943999993</v>
      </c>
      <c r="N221" s="294">
        <f t="shared" si="58"/>
        <v>95499.249041000003</v>
      </c>
      <c r="O221" s="454">
        <f t="shared" si="58"/>
        <v>10052.17501162257</v>
      </c>
      <c r="P221" s="454">
        <f t="shared" si="58"/>
        <v>105551.42405262262</v>
      </c>
      <c r="Q221" s="454">
        <f t="shared" si="58"/>
        <v>91838.659647540015</v>
      </c>
      <c r="R221" s="454">
        <f t="shared" si="58"/>
        <v>58908.70752809933</v>
      </c>
      <c r="S221" s="454">
        <f t="shared" si="58"/>
        <v>47409.527953687262</v>
      </c>
      <c r="T221" s="454">
        <f t="shared" si="58"/>
        <v>43747.459013354928</v>
      </c>
      <c r="U221" s="454">
        <f t="shared" si="58"/>
        <v>39328.972719758924</v>
      </c>
      <c r="V221" s="454">
        <f t="shared" si="58"/>
        <v>42410.481706092905</v>
      </c>
      <c r="W221" s="454">
        <f t="shared" ref="W221:X221" si="59">SUM(W222:W237)</f>
        <v>45578.843000394809</v>
      </c>
      <c r="X221" s="454">
        <f t="shared" si="59"/>
        <v>47574.649875404109</v>
      </c>
    </row>
    <row r="222" spans="2:24" ht="15" x14ac:dyDescent="0.2">
      <c r="B222" s="289"/>
      <c r="C222" s="316" t="s">
        <v>210</v>
      </c>
      <c r="D222" s="316"/>
      <c r="E222" s="316"/>
      <c r="F222" s="316"/>
      <c r="G222" s="316"/>
      <c r="H222" s="316"/>
      <c r="I222" s="316"/>
      <c r="J222" s="316"/>
      <c r="K222" s="317">
        <f>Opex!FX190</f>
        <v>36.226643000000003</v>
      </c>
      <c r="L222" s="317">
        <f>Opex!FY190</f>
        <v>69.937078</v>
      </c>
      <c r="M222" s="317">
        <f>Opex!FZ190</f>
        <v>93.163421999999997</v>
      </c>
      <c r="N222" s="317">
        <f>Opex!GA190</f>
        <v>100.234909</v>
      </c>
      <c r="O222" s="318">
        <f>Opex!GB190</f>
        <v>14.319567800000002</v>
      </c>
      <c r="P222" s="318">
        <f>Opex!GC190</f>
        <v>114.5544768</v>
      </c>
      <c r="Q222" s="318">
        <f>Opex!GD190</f>
        <v>175.95884912639997</v>
      </c>
      <c r="R222" s="318">
        <f>Opex!GE190</f>
        <v>177.01460222115838</v>
      </c>
      <c r="S222" s="318">
        <f>Opex!GF190</f>
        <v>178.78474824336999</v>
      </c>
      <c r="T222" s="318">
        <f>Opex!GG190</f>
        <v>180.93016522229041</v>
      </c>
      <c r="U222" s="318">
        <f>Opex!GH190</f>
        <v>183.28225737018019</v>
      </c>
      <c r="V222" s="318">
        <f>Opex!GI190</f>
        <v>186.76462026021363</v>
      </c>
      <c r="W222" s="318">
        <f>Opex!GJ190</f>
        <v>190.31314804515762</v>
      </c>
      <c r="X222" s="318">
        <f>Opex!GK190</f>
        <v>193.92909785801564</v>
      </c>
    </row>
    <row r="223" spans="2:24" ht="15" x14ac:dyDescent="0.2">
      <c r="B223" s="289"/>
      <c r="C223" s="289" t="s">
        <v>211</v>
      </c>
      <c r="D223" s="289"/>
      <c r="E223" s="289"/>
      <c r="F223" s="289"/>
      <c r="G223" s="289"/>
      <c r="H223" s="289"/>
      <c r="I223" s="289"/>
      <c r="J223" s="289"/>
      <c r="K223" s="295">
        <f>Opex!FX191</f>
        <v>57.889004</v>
      </c>
      <c r="L223" s="295">
        <f>Opex!FY191</f>
        <v>354.97187500000001</v>
      </c>
      <c r="M223" s="295">
        <f>Opex!FZ191</f>
        <v>466.34236199999998</v>
      </c>
      <c r="N223" s="295">
        <f>Opex!GA191</f>
        <v>401.71501799999999</v>
      </c>
      <c r="O223" s="298">
        <f>Opex!GB191</f>
        <v>33.9413014</v>
      </c>
      <c r="P223" s="298">
        <f>Opex!GC191</f>
        <v>435.65631939999997</v>
      </c>
      <c r="Q223" s="298">
        <f>Opex!GD191</f>
        <v>417.0707116032001</v>
      </c>
      <c r="R223" s="298">
        <f>Opex!GE191</f>
        <v>419.57313587281919</v>
      </c>
      <c r="S223" s="298">
        <f>Opex!GF191</f>
        <v>423.76886723154729</v>
      </c>
      <c r="T223" s="298">
        <f>Opex!GG191</f>
        <v>428.85409363832588</v>
      </c>
      <c r="U223" s="298">
        <f>Opex!GH191</f>
        <v>434.42919685562424</v>
      </c>
      <c r="V223" s="298">
        <f>Opex!GI191</f>
        <v>442.68335159588099</v>
      </c>
      <c r="W223" s="298">
        <f>Opex!GJ191</f>
        <v>451.09433527620257</v>
      </c>
      <c r="X223" s="298">
        <f>Opex!GK191</f>
        <v>459.66512764645057</v>
      </c>
    </row>
    <row r="224" spans="2:24" ht="15" x14ac:dyDescent="0.2">
      <c r="B224" s="289"/>
      <c r="C224" s="289" t="s">
        <v>212</v>
      </c>
      <c r="D224" s="289"/>
      <c r="E224" s="289"/>
      <c r="F224" s="289"/>
      <c r="G224" s="289"/>
      <c r="H224" s="289"/>
      <c r="I224" s="289"/>
      <c r="J224" s="289"/>
      <c r="K224" s="295">
        <f>Opex!FX192</f>
        <v>21.153619999999997</v>
      </c>
      <c r="L224" s="295">
        <f>Opex!FY192</f>
        <v>83.265709999999984</v>
      </c>
      <c r="M224" s="295">
        <f>Opex!FZ192</f>
        <v>162.47651299999998</v>
      </c>
      <c r="N224" s="295">
        <f>Opex!GA192</f>
        <v>172.36937500000002</v>
      </c>
      <c r="O224" s="298">
        <f>Opex!GB192</f>
        <v>7.472156</v>
      </c>
      <c r="P224" s="298">
        <f>Opex!GC192</f>
        <v>179.84153100000003</v>
      </c>
      <c r="Q224" s="298">
        <f>Opex!GD192</f>
        <v>91.817852927999979</v>
      </c>
      <c r="R224" s="298">
        <f>Opex!GE192</f>
        <v>92.36876004556801</v>
      </c>
      <c r="S224" s="298">
        <f>Opex!GF192</f>
        <v>93.292447646023689</v>
      </c>
      <c r="T224" s="298">
        <f>Opex!GG192</f>
        <v>94.411957017775975</v>
      </c>
      <c r="U224" s="298">
        <f>Opex!GH192</f>
        <v>95.639312459007058</v>
      </c>
      <c r="V224" s="298">
        <f>Opex!GI192</f>
        <v>97.456459395728174</v>
      </c>
      <c r="W224" s="298">
        <f>Opex!GJ192</f>
        <v>99.308132124246995</v>
      </c>
      <c r="X224" s="298">
        <f>Opex!GK192</f>
        <v>101.19498663460767</v>
      </c>
    </row>
    <row r="225" spans="2:24" ht="15" x14ac:dyDescent="0.2">
      <c r="B225" s="289"/>
      <c r="C225" s="289" t="s">
        <v>213</v>
      </c>
      <c r="D225" s="289"/>
      <c r="E225" s="289"/>
      <c r="F225" s="289"/>
      <c r="G225" s="289"/>
      <c r="H225" s="289"/>
      <c r="I225" s="289"/>
      <c r="J225" s="289"/>
      <c r="K225" s="295">
        <f>Opex!FX193</f>
        <v>1267.7129299999997</v>
      </c>
      <c r="L225" s="295">
        <f>Opex!FY193</f>
        <v>2335.447921</v>
      </c>
      <c r="M225" s="295">
        <f>Opex!FZ193</f>
        <v>911.16098899999997</v>
      </c>
      <c r="N225" s="295">
        <f>Opex!GA193</f>
        <v>1097.9381360000002</v>
      </c>
      <c r="O225" s="298">
        <f>Opex!GB193</f>
        <v>106.88588878472221</v>
      </c>
      <c r="P225" s="298">
        <f>Opex!GC193</f>
        <v>1204.8240247847225</v>
      </c>
      <c r="Q225" s="298">
        <f>Opex!GD193</f>
        <v>1221.2274896814235</v>
      </c>
      <c r="R225" s="298">
        <f>Opex!GE193</f>
        <v>1116.5646441146919</v>
      </c>
      <c r="S225" s="298">
        <f>Opex!GF193</f>
        <v>1003.7058802142063</v>
      </c>
      <c r="T225" s="298">
        <f>Opex!GG193</f>
        <v>787.76046022059631</v>
      </c>
      <c r="U225" s="298">
        <f>Opex!GH193</f>
        <v>711.78091062824524</v>
      </c>
      <c r="V225" s="298">
        <f>Opex!GI193</f>
        <v>701.18204030108222</v>
      </c>
      <c r="W225" s="298">
        <f>Opex!GJ193</f>
        <v>704.12973631773377</v>
      </c>
      <c r="X225" s="298">
        <f>Opex!GK193</f>
        <v>711.22688660397353</v>
      </c>
    </row>
    <row r="226" spans="2:24" ht="15" x14ac:dyDescent="0.2">
      <c r="B226" s="289"/>
      <c r="C226" s="289" t="s">
        <v>214</v>
      </c>
      <c r="D226" s="289"/>
      <c r="E226" s="289"/>
      <c r="F226" s="289"/>
      <c r="G226" s="289"/>
      <c r="H226" s="289"/>
      <c r="I226" s="289"/>
      <c r="J226" s="289"/>
      <c r="K226" s="295">
        <f>Opex!FX194</f>
        <v>5256.284866</v>
      </c>
      <c r="L226" s="295">
        <f>Opex!FY194</f>
        <v>22432.7883</v>
      </c>
      <c r="M226" s="295">
        <f>Opex!FZ194</f>
        <v>54027.303561000001</v>
      </c>
      <c r="N226" s="295">
        <f>Opex!GA194</f>
        <v>70879.256179000004</v>
      </c>
      <c r="O226" s="298">
        <f>Opex!GB194</f>
        <v>6382.1217162378471</v>
      </c>
      <c r="P226" s="298">
        <f>Opex!GC194</f>
        <v>77261.377895237863</v>
      </c>
      <c r="Q226" s="298">
        <f>Opex!GD194</f>
        <v>64721.812041071404</v>
      </c>
      <c r="R226" s="298">
        <f>Opex!GE194</f>
        <v>33279.224360360051</v>
      </c>
      <c r="S226" s="298">
        <f>Opex!GF194</f>
        <v>23045.884824913985</v>
      </c>
      <c r="T226" s="298">
        <f>Opex!GG194</f>
        <v>20592.841064835393</v>
      </c>
      <c r="U226" s="298">
        <f>Opex!GH194</f>
        <v>17120.523048387178</v>
      </c>
      <c r="V226" s="298">
        <f>Opex!GI194</f>
        <v>20868.908665668012</v>
      </c>
      <c r="W226" s="298">
        <f>Opex!GJ194</f>
        <v>24614.804472704316</v>
      </c>
      <c r="X226" s="298">
        <f>Opex!GK194</f>
        <v>27114.077893174934</v>
      </c>
    </row>
    <row r="227" spans="2:24" ht="15" x14ac:dyDescent="0.2">
      <c r="B227" s="289"/>
      <c r="C227" s="289" t="s">
        <v>215</v>
      </c>
      <c r="D227" s="289"/>
      <c r="E227" s="289"/>
      <c r="F227" s="289"/>
      <c r="G227" s="289"/>
      <c r="H227" s="289"/>
      <c r="I227" s="289"/>
      <c r="J227" s="289"/>
      <c r="K227" s="295">
        <f>Opex!FX195</f>
        <v>475.86184100000003</v>
      </c>
      <c r="L227" s="295">
        <f>Opex!FY195</f>
        <v>498.63740400000006</v>
      </c>
      <c r="M227" s="295">
        <f>Opex!FZ195</f>
        <v>1304.4661620000002</v>
      </c>
      <c r="N227" s="295">
        <f>Opex!GA195</f>
        <v>1995.7888000000003</v>
      </c>
      <c r="O227" s="298">
        <f>Opex!GB195</f>
        <v>188.46703459999998</v>
      </c>
      <c r="P227" s="298">
        <f>Opex!GC195</f>
        <v>2184.2558346000001</v>
      </c>
      <c r="Q227" s="298">
        <f>Opex!GD195</f>
        <v>2315.8829211647994</v>
      </c>
      <c r="R227" s="298">
        <f>Opex!GE195</f>
        <v>2329.7782186917884</v>
      </c>
      <c r="S227" s="298">
        <f>Opex!GF195</f>
        <v>2353.0760008787065</v>
      </c>
      <c r="T227" s="298">
        <f>Opex!GG195</f>
        <v>2381.312912889251</v>
      </c>
      <c r="U227" s="298">
        <f>Opex!GH195</f>
        <v>2412.2699807568106</v>
      </c>
      <c r="V227" s="298">
        <f>Opex!GI195</f>
        <v>2458.1031103911901</v>
      </c>
      <c r="W227" s="298">
        <f>Opex!GJ195</f>
        <v>2504.8070694886228</v>
      </c>
      <c r="X227" s="298">
        <f>Opex!GK195</f>
        <v>2552.3984038089061</v>
      </c>
    </row>
    <row r="228" spans="2:24" ht="15" x14ac:dyDescent="0.2">
      <c r="B228" s="289"/>
      <c r="C228" s="289" t="s">
        <v>216</v>
      </c>
      <c r="D228" s="289"/>
      <c r="E228" s="289"/>
      <c r="F228" s="289"/>
      <c r="G228" s="289"/>
      <c r="H228" s="289"/>
      <c r="I228" s="289"/>
      <c r="J228" s="289"/>
      <c r="K228" s="295">
        <f>Opex!FX196</f>
        <v>0</v>
      </c>
      <c r="L228" s="295">
        <f>Opex!FY196</f>
        <v>0.17818200000000001</v>
      </c>
      <c r="M228" s="295">
        <f>Opex!FZ196</f>
        <v>36.264303999999996</v>
      </c>
      <c r="N228" s="295">
        <f>Opex!GA196</f>
        <v>2.2159299999999997</v>
      </c>
      <c r="O228" s="298">
        <f>Opex!GB196</f>
        <v>0.22622059999999999</v>
      </c>
      <c r="P228" s="298">
        <f>Opex!GC196</f>
        <v>2.4421505999999997</v>
      </c>
      <c r="Q228" s="298">
        <f>Opex!GD196</f>
        <v>2.7797987327999998</v>
      </c>
      <c r="R228" s="298">
        <f>Opex!GE196</f>
        <v>2.7964775251967997</v>
      </c>
      <c r="S228" s="298">
        <f>Opex!GF196</f>
        <v>2.8244423004487675</v>
      </c>
      <c r="T228" s="298">
        <f>Opex!GG196</f>
        <v>2.8583356080541535</v>
      </c>
      <c r="U228" s="298">
        <f>Opex!GH196</f>
        <v>2.895493970958857</v>
      </c>
      <c r="V228" s="298">
        <f>Opex!GI196</f>
        <v>2.9505083564070742</v>
      </c>
      <c r="W228" s="298">
        <f>Opex!GJ196</f>
        <v>3.006568015178809</v>
      </c>
      <c r="X228" s="298">
        <f>Opex!GK196</f>
        <v>3.0636928074672061</v>
      </c>
    </row>
    <row r="229" spans="2:24" ht="15" x14ac:dyDescent="0.2">
      <c r="B229" s="289"/>
      <c r="C229" s="289" t="s">
        <v>217</v>
      </c>
      <c r="D229" s="289"/>
      <c r="E229" s="289"/>
      <c r="F229" s="289"/>
      <c r="G229" s="289"/>
      <c r="H229" s="289"/>
      <c r="I229" s="289"/>
      <c r="J229" s="289"/>
      <c r="K229" s="295">
        <f>Opex!FX197</f>
        <v>45.874779999999994</v>
      </c>
      <c r="L229" s="295">
        <f>Opex!FY197</f>
        <v>77.562965999999989</v>
      </c>
      <c r="M229" s="295">
        <f>Opex!FZ197</f>
        <v>98.802358999999996</v>
      </c>
      <c r="N229" s="295">
        <f>Opex!GA197</f>
        <v>104.428354</v>
      </c>
      <c r="O229" s="298">
        <f>Opex!GB197</f>
        <v>10.167619400000001</v>
      </c>
      <c r="P229" s="298">
        <f>Opex!GC197</f>
        <v>114.59597340000001</v>
      </c>
      <c r="Q229" s="298">
        <f>Opex!GD197</f>
        <v>124.93970718719999</v>
      </c>
      <c r="R229" s="298">
        <f>Opex!GE197</f>
        <v>125.68934543032323</v>
      </c>
      <c r="S229" s="298">
        <f>Opex!GF197</f>
        <v>126.94623888462645</v>
      </c>
      <c r="T229" s="298">
        <f>Opex!GG197</f>
        <v>128.46959375124192</v>
      </c>
      <c r="U229" s="298">
        <f>Opex!GH197</f>
        <v>130.13969847000808</v>
      </c>
      <c r="V229" s="298">
        <f>Opex!GI197</f>
        <v>132.61235274093823</v>
      </c>
      <c r="W229" s="298">
        <f>Opex!GJ197</f>
        <v>135.13198744301607</v>
      </c>
      <c r="X229" s="298">
        <f>Opex!GK197</f>
        <v>137.69949520443336</v>
      </c>
    </row>
    <row r="230" spans="2:24" ht="15" x14ac:dyDescent="0.2">
      <c r="B230" s="289"/>
      <c r="C230" s="289" t="s">
        <v>218</v>
      </c>
      <c r="D230" s="289"/>
      <c r="E230" s="289"/>
      <c r="F230" s="289"/>
      <c r="G230" s="289"/>
      <c r="H230" s="289"/>
      <c r="I230" s="289"/>
      <c r="J230" s="289"/>
      <c r="K230" s="295">
        <f>Opex!FX198</f>
        <v>46.891296999999994</v>
      </c>
      <c r="L230" s="295">
        <f>Opex!FY198</f>
        <v>39.045016999999987</v>
      </c>
      <c r="M230" s="295">
        <f>Opex!FZ198</f>
        <v>51.609491000000006</v>
      </c>
      <c r="N230" s="295">
        <f>Opex!GA198</f>
        <v>46.962556000000006</v>
      </c>
      <c r="O230" s="298">
        <f>Opex!GB198</f>
        <v>3.6628759999999998</v>
      </c>
      <c r="P230" s="298">
        <f>Opex!GC198</f>
        <v>50.625432000000004</v>
      </c>
      <c r="Q230" s="298">
        <f>Opex!GD198</f>
        <v>45.009420288000001</v>
      </c>
      <c r="R230" s="298">
        <f>Opex!GE198</f>
        <v>45.279476809728003</v>
      </c>
      <c r="S230" s="298">
        <f>Opex!GF198</f>
        <v>45.732271577825287</v>
      </c>
      <c r="T230" s="298">
        <f>Opex!GG198</f>
        <v>46.281058836759172</v>
      </c>
      <c r="U230" s="298">
        <f>Opex!GH198</f>
        <v>46.882712601637031</v>
      </c>
      <c r="V230" s="298">
        <f>Opex!GI198</f>
        <v>47.773484141068138</v>
      </c>
      <c r="W230" s="298">
        <f>Opex!GJ198</f>
        <v>48.681180339748437</v>
      </c>
      <c r="X230" s="298">
        <f>Opex!GK198</f>
        <v>49.606122766203661</v>
      </c>
    </row>
    <row r="231" spans="2:24" ht="15" x14ac:dyDescent="0.2">
      <c r="B231" s="289"/>
      <c r="C231" s="289" t="s">
        <v>219</v>
      </c>
      <c r="D231" s="289"/>
      <c r="E231" s="289"/>
      <c r="F231" s="289"/>
      <c r="G231" s="289"/>
      <c r="H231" s="289"/>
      <c r="I231" s="289"/>
      <c r="J231" s="289"/>
      <c r="K231" s="295">
        <f>Opex!FX199</f>
        <v>7635.1966789999997</v>
      </c>
      <c r="L231" s="295">
        <f>Opex!FY199</f>
        <v>9237.1183859999983</v>
      </c>
      <c r="M231" s="295">
        <f>Opex!FZ199</f>
        <v>16742.152101</v>
      </c>
      <c r="N231" s="295">
        <f>Opex!GA199</f>
        <v>13889.647379</v>
      </c>
      <c r="O231" s="298">
        <f>Opex!GB199</f>
        <v>2700</v>
      </c>
      <c r="P231" s="298">
        <f>Opex!GC199</f>
        <v>16589.647379000002</v>
      </c>
      <c r="Q231" s="298">
        <f>Opex!GD199</f>
        <v>15289.019024486401</v>
      </c>
      <c r="R231" s="298">
        <f>Opex!GE199</f>
        <v>13842.677824769989</v>
      </c>
      <c r="S231" s="298">
        <f>Opex!GF199</f>
        <v>12582.994142715921</v>
      </c>
      <c r="T231" s="298">
        <f>Opex!GG199</f>
        <v>11460.591065185663</v>
      </c>
      <c r="U231" s="298">
        <f>Opex!GH199</f>
        <v>10448.620874129767</v>
      </c>
      <c r="V231" s="298">
        <f>Opex!GI199</f>
        <v>9582.4302036644094</v>
      </c>
      <c r="W231" s="298">
        <f>Opex!GJ199</f>
        <v>8788.046739780626</v>
      </c>
      <c r="X231" s="298">
        <f>Opex!GK199</f>
        <v>8059.5176650528128</v>
      </c>
    </row>
    <row r="232" spans="2:24" ht="15" x14ac:dyDescent="0.2">
      <c r="B232" s="289"/>
      <c r="C232" s="289" t="s">
        <v>220</v>
      </c>
      <c r="D232" s="289"/>
      <c r="E232" s="289"/>
      <c r="F232" s="289"/>
      <c r="G232" s="289"/>
      <c r="H232" s="289"/>
      <c r="I232" s="289"/>
      <c r="J232" s="289"/>
      <c r="K232" s="295">
        <f>Opex!FX200</f>
        <v>55.133185000000005</v>
      </c>
      <c r="L232" s="295">
        <f>Opex!FY200</f>
        <v>343.538049</v>
      </c>
      <c r="M232" s="295">
        <f>Opex!FZ200</f>
        <v>30.033767000000005</v>
      </c>
      <c r="N232" s="295">
        <f>Opex!GA200</f>
        <v>13.473796999999996</v>
      </c>
      <c r="O232" s="298">
        <f>Opex!GB200</f>
        <v>0.83017139999999967</v>
      </c>
      <c r="P232" s="298">
        <f>Opex!GC200</f>
        <v>14.303968399999995</v>
      </c>
      <c r="Q232" s="298">
        <f>Opex!GD200</f>
        <v>10.201146163199995</v>
      </c>
      <c r="R232" s="298">
        <f>Opex!GE200</f>
        <v>10.262353040179198</v>
      </c>
      <c r="S232" s="298">
        <f>Opex!GF200</f>
        <v>10.364976570580991</v>
      </c>
      <c r="T232" s="298">
        <f>Opex!GG200</f>
        <v>10.48935628942796</v>
      </c>
      <c r="U232" s="298">
        <f>Opex!GH200</f>
        <v>10.625717921190523</v>
      </c>
      <c r="V232" s="298">
        <f>Opex!GI200</f>
        <v>10.827606561693143</v>
      </c>
      <c r="W232" s="298">
        <f>Opex!GJ200</f>
        <v>11.033331086365308</v>
      </c>
      <c r="X232" s="298">
        <f>Opex!GK200</f>
        <v>11.242964377006251</v>
      </c>
    </row>
    <row r="233" spans="2:24" ht="15" x14ac:dyDescent="0.2">
      <c r="B233" s="289"/>
      <c r="C233" s="289" t="s">
        <v>221</v>
      </c>
      <c r="D233" s="289"/>
      <c r="E233" s="289"/>
      <c r="F233" s="289"/>
      <c r="G233" s="289"/>
      <c r="H233" s="289"/>
      <c r="I233" s="289"/>
      <c r="J233" s="289"/>
      <c r="K233" s="295">
        <f>Opex!FX201</f>
        <v>446.390199</v>
      </c>
      <c r="L233" s="295">
        <f>Opex!FY201</f>
        <v>221.19838899999999</v>
      </c>
      <c r="M233" s="295">
        <f>Opex!FZ201</f>
        <v>321.49325899999997</v>
      </c>
      <c r="N233" s="295">
        <f>Opex!GA201</f>
        <v>413.45932700000003</v>
      </c>
      <c r="O233" s="298">
        <f>Opex!GB201</f>
        <v>45.277727800000001</v>
      </c>
      <c r="P233" s="298">
        <f>Opex!GC201</f>
        <v>458.73705480000001</v>
      </c>
      <c r="Q233" s="298">
        <f>Opex!GD201</f>
        <v>556.37271920640001</v>
      </c>
      <c r="R233" s="298">
        <f>Opex!GE201</f>
        <v>559.71095552163831</v>
      </c>
      <c r="S233" s="298">
        <f>Opex!GF201</f>
        <v>565.30806507685475</v>
      </c>
      <c r="T233" s="298">
        <f>Opex!GG201</f>
        <v>572.09176185777699</v>
      </c>
      <c r="U233" s="298">
        <f>Opex!GH201</f>
        <v>579.52895476192805</v>
      </c>
      <c r="V233" s="298">
        <f>Opex!GI201</f>
        <v>590.54000490240469</v>
      </c>
      <c r="W233" s="298">
        <f>Opex!GJ201</f>
        <v>601.76026499555041</v>
      </c>
      <c r="X233" s="298">
        <f>Opex!GK201</f>
        <v>613.19371003046558</v>
      </c>
    </row>
    <row r="234" spans="2:24" ht="15" x14ac:dyDescent="0.2">
      <c r="B234" s="289"/>
      <c r="C234" s="289" t="s">
        <v>222</v>
      </c>
      <c r="D234" s="289"/>
      <c r="E234" s="289"/>
      <c r="F234" s="289"/>
      <c r="G234" s="289"/>
      <c r="H234" s="289"/>
      <c r="I234" s="289"/>
      <c r="J234" s="289"/>
      <c r="K234" s="295">
        <f>Opex!FX202</f>
        <v>2215.1572419999998</v>
      </c>
      <c r="L234" s="295">
        <f>Opex!FY202</f>
        <v>3591.0190680000001</v>
      </c>
      <c r="M234" s="295">
        <f>Opex!FZ202</f>
        <v>5638.109378000001</v>
      </c>
      <c r="N234" s="295">
        <f>Opex!GA202</f>
        <v>6236.5868889999992</v>
      </c>
      <c r="O234" s="298">
        <f>Opex!GB202</f>
        <v>539.75713459999997</v>
      </c>
      <c r="P234" s="298">
        <f>Opex!GC202</f>
        <v>6776.3440235999988</v>
      </c>
      <c r="Q234" s="298">
        <f>Opex!GD202</f>
        <v>6632.5356699648009</v>
      </c>
      <c r="R234" s="298">
        <f>Opex!GE202</f>
        <v>6672.3308839845877</v>
      </c>
      <c r="S234" s="298">
        <f>Opex!GF202</f>
        <v>6739.0541928244347</v>
      </c>
      <c r="T234" s="298">
        <f>Opex!GG202</f>
        <v>6819.9228431383281</v>
      </c>
      <c r="U234" s="298">
        <f>Opex!GH202</f>
        <v>6908.5818400991238</v>
      </c>
      <c r="V234" s="298">
        <f>Opex!GI202</f>
        <v>7039.84489506101</v>
      </c>
      <c r="W234" s="298">
        <f>Opex!GJ202</f>
        <v>7173.6019480671685</v>
      </c>
      <c r="X234" s="298">
        <f>Opex!GK202</f>
        <v>7309.9003850804411</v>
      </c>
    </row>
    <row r="235" spans="2:24" ht="15" x14ac:dyDescent="0.2">
      <c r="B235" s="289"/>
      <c r="C235" s="289" t="s">
        <v>223</v>
      </c>
      <c r="D235" s="289"/>
      <c r="E235" s="289"/>
      <c r="F235" s="289"/>
      <c r="G235" s="289"/>
      <c r="H235" s="289"/>
      <c r="I235" s="289"/>
      <c r="J235" s="289"/>
      <c r="K235" s="295">
        <f>Opex!FX203</f>
        <v>27.439794999999997</v>
      </c>
      <c r="L235" s="295">
        <f>Opex!FY203</f>
        <v>25.037121000000006</v>
      </c>
      <c r="M235" s="295">
        <f>Opex!FZ203</f>
        <v>26.249900000000004</v>
      </c>
      <c r="N235" s="295">
        <f>Opex!GA203</f>
        <v>28.713196</v>
      </c>
      <c r="O235" s="298">
        <f>Opex!GB203</f>
        <v>2.8417886000000001</v>
      </c>
      <c r="P235" s="298">
        <f>Opex!GC203</f>
        <v>31.554984600000001</v>
      </c>
      <c r="Q235" s="298">
        <f>Opex!GD203</f>
        <v>34.919898316799994</v>
      </c>
      <c r="R235" s="298">
        <f>Opex!GE203</f>
        <v>35.129417706700799</v>
      </c>
      <c r="S235" s="298">
        <f>Opex!GF203</f>
        <v>35.48071188376781</v>
      </c>
      <c r="T235" s="298">
        <f>Opex!GG203</f>
        <v>35.906480426373022</v>
      </c>
      <c r="U235" s="298">
        <f>Opex!GH203</f>
        <v>36.373264671915862</v>
      </c>
      <c r="V235" s="298">
        <f>Opex!GI203</f>
        <v>37.064356700682275</v>
      </c>
      <c r="W235" s="298">
        <f>Opex!GJ203</f>
        <v>37.768579477995225</v>
      </c>
      <c r="X235" s="298">
        <f>Opex!GK203</f>
        <v>38.486182488077134</v>
      </c>
    </row>
    <row r="236" spans="2:24" ht="15" x14ac:dyDescent="0.2">
      <c r="B236" s="289"/>
      <c r="C236" s="289" t="s">
        <v>224</v>
      </c>
      <c r="D236" s="289"/>
      <c r="E236" s="289"/>
      <c r="F236" s="289"/>
      <c r="G236" s="289"/>
      <c r="H236" s="289"/>
      <c r="I236" s="289"/>
      <c r="J236" s="289"/>
      <c r="K236" s="295">
        <f>Opex!FX204</f>
        <v>14.733408999999998</v>
      </c>
      <c r="L236" s="295">
        <f>Opex!FY204</f>
        <v>25.694547999999998</v>
      </c>
      <c r="M236" s="295">
        <f>Opex!FZ204</f>
        <v>92.731544</v>
      </c>
      <c r="N236" s="295">
        <f>Opex!GA204</f>
        <v>93.41941700000001</v>
      </c>
      <c r="O236" s="298">
        <f>Opex!GB204</f>
        <v>12.758580800000001</v>
      </c>
      <c r="P236" s="298">
        <f>Opex!GC204</f>
        <v>106.17799780000001</v>
      </c>
      <c r="Q236" s="298">
        <f>Opex!GD204</f>
        <v>156.7774408704</v>
      </c>
      <c r="R236" s="298">
        <f>Opex!GE204</f>
        <v>157.71810551562237</v>
      </c>
      <c r="S236" s="298">
        <f>Opex!GF204</f>
        <v>159.29528657077867</v>
      </c>
      <c r="T236" s="298">
        <f>Opex!GG204</f>
        <v>161.20683000962796</v>
      </c>
      <c r="U236" s="298">
        <f>Opex!GH204</f>
        <v>163.30251879975313</v>
      </c>
      <c r="V236" s="298">
        <f>Opex!GI204</f>
        <v>166.40526665694844</v>
      </c>
      <c r="W236" s="298">
        <f>Opex!GJ204</f>
        <v>169.5669667234304</v>
      </c>
      <c r="X236" s="298">
        <f>Opex!GK204</f>
        <v>172.78873909117559</v>
      </c>
    </row>
    <row r="237" spans="2:24" ht="15" x14ac:dyDescent="0.2">
      <c r="B237" s="289"/>
      <c r="C237" s="289" t="s">
        <v>225</v>
      </c>
      <c r="D237" s="289"/>
      <c r="E237" s="289"/>
      <c r="F237" s="289"/>
      <c r="G237" s="289"/>
      <c r="H237" s="289"/>
      <c r="I237" s="289"/>
      <c r="J237" s="289"/>
      <c r="K237" s="295">
        <f>Opex!FX205</f>
        <v>12.075784000000001</v>
      </c>
      <c r="L237" s="295">
        <f>Opex!FY205</f>
        <v>8.8944860000000006</v>
      </c>
      <c r="M237" s="295">
        <f>Opex!FZ205</f>
        <v>11.719832</v>
      </c>
      <c r="N237" s="295">
        <f>Opex!GA205</f>
        <v>23.039779000000003</v>
      </c>
      <c r="O237" s="298">
        <f>Opex!GB205</f>
        <v>3.4452275999999999</v>
      </c>
      <c r="P237" s="298">
        <f>Opex!GC205</f>
        <v>26.485006600000002</v>
      </c>
      <c r="Q237" s="298">
        <f>Opex!GD205</f>
        <v>42.33495674880001</v>
      </c>
      <c r="R237" s="298">
        <f>Opex!GE205</f>
        <v>42.588966489292801</v>
      </c>
      <c r="S237" s="298">
        <f>Opex!GF205</f>
        <v>43.014856154185729</v>
      </c>
      <c r="T237" s="298">
        <f>Opex!GG205</f>
        <v>43.531034428035959</v>
      </c>
      <c r="U237" s="298">
        <f>Opex!GH205</f>
        <v>44.096937875600418</v>
      </c>
      <c r="V237" s="298">
        <f>Opex!GI205</f>
        <v>44.934779695236813</v>
      </c>
      <c r="W237" s="298">
        <f>Opex!GJ205</f>
        <v>45.788540509446328</v>
      </c>
      <c r="X237" s="298">
        <f>Opex!GK205</f>
        <v>46.658522779125796</v>
      </c>
    </row>
    <row r="238" spans="2:24" ht="15" x14ac:dyDescent="0.2">
      <c r="B238" s="296" t="s">
        <v>84</v>
      </c>
      <c r="C238" s="296"/>
      <c r="D238" s="296"/>
      <c r="E238" s="296"/>
      <c r="F238" s="296"/>
      <c r="G238" s="296"/>
      <c r="H238" s="296"/>
      <c r="I238" s="296"/>
      <c r="J238" s="296"/>
      <c r="K238" s="297">
        <f>K219+K220+K221</f>
        <v>110992.38478100002</v>
      </c>
      <c r="L238" s="297">
        <f t="shared" ref="L238:V238" si="60">L219+L220+L221</f>
        <v>197154.18567599999</v>
      </c>
      <c r="M238" s="297">
        <f t="shared" si="60"/>
        <v>285969.63466699998</v>
      </c>
      <c r="N238" s="297">
        <f t="shared" si="60"/>
        <v>350409.39624700003</v>
      </c>
      <c r="O238" s="457">
        <f t="shared" si="60"/>
        <v>33978.707004651209</v>
      </c>
      <c r="P238" s="457">
        <f t="shared" si="60"/>
        <v>384388.10325165128</v>
      </c>
      <c r="Q238" s="457">
        <f t="shared" si="60"/>
        <v>378292.15344804578</v>
      </c>
      <c r="R238" s="457">
        <f t="shared" si="60"/>
        <v>379186.66663550714</v>
      </c>
      <c r="S238" s="457">
        <f t="shared" si="60"/>
        <v>400805.94580247783</v>
      </c>
      <c r="T238" s="457">
        <f t="shared" si="60"/>
        <v>421519.32413617935</v>
      </c>
      <c r="U238" s="457">
        <f t="shared" si="60"/>
        <v>442131.54597400693</v>
      </c>
      <c r="V238" s="457">
        <f t="shared" si="60"/>
        <v>468238.83779624174</v>
      </c>
      <c r="W238" s="457">
        <f t="shared" ref="W238:X238" si="61">W219+W220+W221</f>
        <v>487433.52579730575</v>
      </c>
      <c r="X238" s="457">
        <f t="shared" si="61"/>
        <v>504055.83365943166</v>
      </c>
    </row>
    <row r="239" spans="2:24" ht="15" x14ac:dyDescent="0.2">
      <c r="K239" s="474">
        <f>K238-K$73</f>
        <v>0</v>
      </c>
      <c r="L239" s="291">
        <f t="shared" ref="L239:V239" si="62">L238-L$73</f>
        <v>0</v>
      </c>
      <c r="M239" s="291">
        <f t="shared" si="62"/>
        <v>0</v>
      </c>
      <c r="N239" s="291">
        <f t="shared" si="62"/>
        <v>0</v>
      </c>
      <c r="O239" s="291">
        <f t="shared" si="62"/>
        <v>0</v>
      </c>
      <c r="P239" s="291">
        <f t="shared" si="62"/>
        <v>0</v>
      </c>
      <c r="Q239" s="291">
        <f t="shared" si="62"/>
        <v>0</v>
      </c>
      <c r="R239" s="291">
        <f t="shared" si="62"/>
        <v>0</v>
      </c>
      <c r="S239" s="291">
        <f t="shared" si="62"/>
        <v>0</v>
      </c>
      <c r="T239" s="291">
        <f t="shared" si="62"/>
        <v>0</v>
      </c>
      <c r="U239" s="291">
        <f t="shared" si="62"/>
        <v>0</v>
      </c>
      <c r="V239" s="291">
        <f t="shared" si="62"/>
        <v>0</v>
      </c>
      <c r="W239" s="291">
        <f t="shared" ref="W239:X239" si="63">W238-W$73</f>
        <v>0</v>
      </c>
      <c r="X239" s="291">
        <f t="shared" si="63"/>
        <v>0</v>
      </c>
    </row>
    <row r="240" spans="2:24" ht="15" x14ac:dyDescent="0.2">
      <c r="B240" s="465" t="s">
        <v>226</v>
      </c>
    </row>
    <row r="241" spans="2:24" ht="5.45" customHeight="1" x14ac:dyDescent="0.2">
      <c r="B241" s="288"/>
    </row>
    <row r="242" spans="2:24" ht="15" x14ac:dyDescent="0.2">
      <c r="B242" s="288" t="s">
        <v>66</v>
      </c>
      <c r="C242" s="288"/>
      <c r="D242" s="288"/>
      <c r="E242" s="288"/>
      <c r="F242" s="288"/>
      <c r="G242" s="288"/>
      <c r="H242" s="288"/>
      <c r="I242" s="288"/>
      <c r="J242" s="288"/>
      <c r="K242" s="294">
        <f>SUM(K243:K244)</f>
        <v>0</v>
      </c>
      <c r="L242" s="294">
        <f t="shared" ref="L242:V242" si="64">SUM(L243:L244)</f>
        <v>0</v>
      </c>
      <c r="M242" s="294">
        <f t="shared" si="64"/>
        <v>0</v>
      </c>
      <c r="N242" s="294">
        <f t="shared" si="64"/>
        <v>96984.95937300002</v>
      </c>
      <c r="O242" s="454">
        <f t="shared" si="64"/>
        <v>247.8937301666667</v>
      </c>
      <c r="P242" s="454">
        <f t="shared" si="64"/>
        <v>97232.853103166679</v>
      </c>
      <c r="Q242" s="454">
        <f t="shared" si="64"/>
        <v>11616.117921689234</v>
      </c>
      <c r="R242" s="454">
        <f t="shared" si="64"/>
        <v>11625.535742752822</v>
      </c>
      <c r="S242" s="454">
        <f t="shared" si="64"/>
        <v>21532.965139808079</v>
      </c>
      <c r="T242" s="454">
        <f t="shared" si="64"/>
        <v>21555.095209128194</v>
      </c>
      <c r="U242" s="454">
        <f t="shared" si="64"/>
        <v>21589.95550305599</v>
      </c>
      <c r="V242" s="454">
        <f t="shared" si="64"/>
        <v>31579.158201015423</v>
      </c>
      <c r="W242" s="454">
        <f t="shared" ref="W242:X242" si="65">SUM(W243:W244)</f>
        <v>31570.090705969094</v>
      </c>
      <c r="X242" s="454">
        <f t="shared" si="65"/>
        <v>31568.934209022049</v>
      </c>
    </row>
    <row r="243" spans="2:24" ht="15" x14ac:dyDescent="0.2">
      <c r="B243" s="289"/>
      <c r="C243" s="316" t="s">
        <v>227</v>
      </c>
      <c r="D243" s="316"/>
      <c r="E243" s="316"/>
      <c r="F243" s="316"/>
      <c r="G243" s="316"/>
      <c r="H243" s="316"/>
      <c r="I243" s="316"/>
      <c r="J243" s="316"/>
      <c r="K243" s="317">
        <f>Capex!K12</f>
        <v>0</v>
      </c>
      <c r="L243" s="317">
        <f>Capex!L12</f>
        <v>0</v>
      </c>
      <c r="M243" s="317">
        <f>Capex!M12</f>
        <v>0</v>
      </c>
      <c r="N243" s="317">
        <f>Capex!N12</f>
        <v>1664.9989680000001</v>
      </c>
      <c r="O243" s="318">
        <f>Capex!O12</f>
        <v>114.91802733333336</v>
      </c>
      <c r="P243" s="318">
        <f>Capex!P12</f>
        <v>1779.9169953333335</v>
      </c>
      <c r="Q243" s="318">
        <f>Capex!Q12</f>
        <v>755.84113478472227</v>
      </c>
      <c r="R243" s="318">
        <f>Capex!R12</f>
        <v>742.86328468142369</v>
      </c>
      <c r="S243" s="318">
        <f>Capex!S12</f>
        <v>643.37234011469184</v>
      </c>
      <c r="T243" s="318">
        <f>Capex!T12</f>
        <v>705.16223421420636</v>
      </c>
      <c r="U243" s="318">
        <f>Capex!U12</f>
        <v>730.44436822059629</v>
      </c>
      <c r="V243" s="318">
        <f>Capex!V12</f>
        <v>708.63515262824535</v>
      </c>
      <c r="W243" s="318">
        <f>Capex!W12</f>
        <v>701.18204030108222</v>
      </c>
      <c r="X243" s="318">
        <f>Capex!X12</f>
        <v>704.12973631773377</v>
      </c>
    </row>
    <row r="244" spans="2:24" ht="15" x14ac:dyDescent="0.2">
      <c r="B244" s="289"/>
      <c r="C244" s="319" t="s">
        <v>228</v>
      </c>
      <c r="D244" s="319"/>
      <c r="E244" s="319"/>
      <c r="F244" s="319"/>
      <c r="G244" s="319"/>
      <c r="H244" s="319"/>
      <c r="I244" s="319"/>
      <c r="J244" s="319"/>
      <c r="K244" s="320">
        <f>Capex!K13</f>
        <v>0</v>
      </c>
      <c r="L244" s="320">
        <f>Capex!L13</f>
        <v>0</v>
      </c>
      <c r="M244" s="320">
        <f>Capex!M13</f>
        <v>0</v>
      </c>
      <c r="N244" s="320">
        <f>Capex!N13</f>
        <v>95319.96040500002</v>
      </c>
      <c r="O244" s="321">
        <f>Capex!O13</f>
        <v>132.97570283333334</v>
      </c>
      <c r="P244" s="321">
        <f>Capex!P13</f>
        <v>95452.936107833346</v>
      </c>
      <c r="Q244" s="321">
        <f>Capex!Q13</f>
        <v>10860.276786904513</v>
      </c>
      <c r="R244" s="321">
        <f>Capex!R13</f>
        <v>10882.672458071398</v>
      </c>
      <c r="S244" s="321">
        <f>Capex!S13</f>
        <v>20889.592799693386</v>
      </c>
      <c r="T244" s="321">
        <f>Capex!T13</f>
        <v>20849.932974913987</v>
      </c>
      <c r="U244" s="321">
        <f>Capex!U13</f>
        <v>20859.511134835393</v>
      </c>
      <c r="V244" s="321">
        <f>Capex!V13</f>
        <v>30870.523048387178</v>
      </c>
      <c r="W244" s="321">
        <f>Capex!W13</f>
        <v>30868.908665668012</v>
      </c>
      <c r="X244" s="321">
        <f>Capex!X13</f>
        <v>30864.804472704316</v>
      </c>
    </row>
    <row r="245" spans="2:24" s="486" customFormat="1" ht="5.25" x14ac:dyDescent="0.2">
      <c r="B245" s="483"/>
      <c r="C245" s="483"/>
      <c r="D245" s="483"/>
      <c r="E245" s="483"/>
      <c r="F245" s="483"/>
      <c r="G245" s="483"/>
      <c r="H245" s="483"/>
      <c r="I245" s="483"/>
      <c r="J245" s="483"/>
      <c r="K245" s="484"/>
      <c r="L245" s="484"/>
      <c r="M245" s="484"/>
      <c r="N245" s="484"/>
      <c r="O245" s="485"/>
      <c r="P245" s="485"/>
      <c r="Q245" s="485"/>
      <c r="R245" s="485"/>
      <c r="S245" s="485"/>
      <c r="T245" s="485"/>
      <c r="U245" s="485"/>
      <c r="V245" s="485"/>
      <c r="W245" s="485"/>
      <c r="X245" s="485"/>
    </row>
    <row r="246" spans="2:24" ht="15" x14ac:dyDescent="0.2">
      <c r="B246" s="288" t="s">
        <v>65</v>
      </c>
      <c r="C246" s="288"/>
      <c r="D246" s="288"/>
      <c r="E246" s="288"/>
      <c r="F246" s="288"/>
      <c r="G246" s="288"/>
      <c r="H246" s="288"/>
      <c r="I246" s="288"/>
      <c r="J246" s="288"/>
      <c r="K246" s="294">
        <f t="shared" ref="K246" si="66">SUM(K247:K248)</f>
        <v>6523.9977959999997</v>
      </c>
      <c r="L246" s="294">
        <f t="shared" ref="L246:V246" si="67">SUM(L247:L248)</f>
        <v>24768.236220999999</v>
      </c>
      <c r="M246" s="294">
        <f t="shared" si="67"/>
        <v>54938.464550000004</v>
      </c>
      <c r="N246" s="294">
        <f t="shared" si="67"/>
        <v>71977.194315000001</v>
      </c>
      <c r="O246" s="454">
        <f t="shared" si="67"/>
        <v>6489.0076050225689</v>
      </c>
      <c r="P246" s="454">
        <f t="shared" si="67"/>
        <v>78466.201920022591</v>
      </c>
      <c r="Q246" s="454">
        <f t="shared" si="67"/>
        <v>65943.039530752823</v>
      </c>
      <c r="R246" s="454">
        <f t="shared" si="67"/>
        <v>34395.78900447474</v>
      </c>
      <c r="S246" s="454">
        <f t="shared" si="67"/>
        <v>24049.59070512819</v>
      </c>
      <c r="T246" s="454">
        <f t="shared" si="67"/>
        <v>21380.60152505599</v>
      </c>
      <c r="U246" s="454">
        <f t="shared" si="67"/>
        <v>17832.303959015422</v>
      </c>
      <c r="V246" s="454">
        <f t="shared" si="67"/>
        <v>21570.090705969094</v>
      </c>
      <c r="W246" s="454">
        <f t="shared" ref="W246:X246" si="68">SUM(W247:W248)</f>
        <v>25318.934209022049</v>
      </c>
      <c r="X246" s="454">
        <f t="shared" si="68"/>
        <v>27825.304779778908</v>
      </c>
    </row>
    <row r="247" spans="2:24" ht="15" x14ac:dyDescent="0.2">
      <c r="B247" s="289"/>
      <c r="C247" s="316" t="s">
        <v>227</v>
      </c>
      <c r="D247" s="316"/>
      <c r="E247" s="316"/>
      <c r="F247" s="316"/>
      <c r="G247" s="316"/>
      <c r="H247" s="316"/>
      <c r="I247" s="316"/>
      <c r="J247" s="316"/>
      <c r="K247" s="317">
        <f>Capex!K17</f>
        <v>1267.7129299999997</v>
      </c>
      <c r="L247" s="317">
        <f>Capex!L17</f>
        <v>2335.447921</v>
      </c>
      <c r="M247" s="317">
        <f>Capex!M17</f>
        <v>911.16098899999997</v>
      </c>
      <c r="N247" s="317">
        <f>Capex!N17</f>
        <v>1097.9381360000002</v>
      </c>
      <c r="O247" s="318">
        <f>Capex!O17</f>
        <v>106.88588878472221</v>
      </c>
      <c r="P247" s="318">
        <f>Capex!P17</f>
        <v>1204.8240247847225</v>
      </c>
      <c r="Q247" s="318">
        <f>Capex!Q17</f>
        <v>1221.2274896814235</v>
      </c>
      <c r="R247" s="318">
        <f>Capex!R17</f>
        <v>1116.5646441146919</v>
      </c>
      <c r="S247" s="318">
        <f>Capex!S17</f>
        <v>1003.7058802142063</v>
      </c>
      <c r="T247" s="318">
        <f>Capex!T17</f>
        <v>787.76046022059631</v>
      </c>
      <c r="U247" s="318">
        <f>Capex!U17</f>
        <v>711.78091062824524</v>
      </c>
      <c r="V247" s="318">
        <f>Capex!V17</f>
        <v>701.18204030108222</v>
      </c>
      <c r="W247" s="318">
        <f>Capex!W17</f>
        <v>704.12973631773377</v>
      </c>
      <c r="X247" s="318">
        <f>Capex!X17</f>
        <v>711.22688660397353</v>
      </c>
    </row>
    <row r="248" spans="2:24" ht="15" x14ac:dyDescent="0.2">
      <c r="B248" s="289"/>
      <c r="C248" s="319" t="s">
        <v>228</v>
      </c>
      <c r="D248" s="319"/>
      <c r="E248" s="319"/>
      <c r="F248" s="319"/>
      <c r="G248" s="319"/>
      <c r="H248" s="319"/>
      <c r="I248" s="319"/>
      <c r="J248" s="319"/>
      <c r="K248" s="320">
        <f>Capex!K18</f>
        <v>5256.284866</v>
      </c>
      <c r="L248" s="320">
        <f>Capex!L18</f>
        <v>22432.7883</v>
      </c>
      <c r="M248" s="320">
        <f>Capex!M18</f>
        <v>54027.303561000001</v>
      </c>
      <c r="N248" s="320">
        <f>Capex!N18</f>
        <v>70879.256179000004</v>
      </c>
      <c r="O248" s="321">
        <f>Capex!O18</f>
        <v>6382.1217162378471</v>
      </c>
      <c r="P248" s="321">
        <f>Capex!P18</f>
        <v>77261.377895237863</v>
      </c>
      <c r="Q248" s="321">
        <f>Capex!Q18</f>
        <v>64721.812041071404</v>
      </c>
      <c r="R248" s="321">
        <f>Capex!R18</f>
        <v>33279.224360360051</v>
      </c>
      <c r="S248" s="321">
        <f>Capex!S18</f>
        <v>23045.884824913985</v>
      </c>
      <c r="T248" s="321">
        <f>Capex!T18</f>
        <v>20592.841064835393</v>
      </c>
      <c r="U248" s="321">
        <f>Capex!U18</f>
        <v>17120.523048387178</v>
      </c>
      <c r="V248" s="321">
        <f>Capex!V18</f>
        <v>20868.908665668012</v>
      </c>
      <c r="W248" s="321">
        <f>Capex!W18</f>
        <v>24614.804472704316</v>
      </c>
      <c r="X248" s="321">
        <f>Capex!X18</f>
        <v>27114.077893174934</v>
      </c>
    </row>
    <row r="249" spans="2:24" s="486" customFormat="1" ht="5.25" x14ac:dyDescent="0.2">
      <c r="B249" s="483"/>
      <c r="C249" s="483"/>
      <c r="D249" s="483"/>
      <c r="E249" s="483"/>
      <c r="F249" s="483"/>
      <c r="G249" s="483"/>
      <c r="H249" s="483"/>
      <c r="I249" s="483"/>
      <c r="J249" s="483"/>
      <c r="K249" s="484"/>
      <c r="L249" s="484"/>
      <c r="M249" s="484"/>
      <c r="N249" s="484"/>
      <c r="O249" s="485"/>
      <c r="P249" s="485"/>
      <c r="Q249" s="485"/>
      <c r="R249" s="485"/>
      <c r="S249" s="485"/>
      <c r="T249" s="485"/>
      <c r="U249" s="485"/>
      <c r="V249" s="485"/>
      <c r="W249" s="485"/>
      <c r="X249" s="485"/>
    </row>
    <row r="250" spans="2:24" ht="15" x14ac:dyDescent="0.2">
      <c r="B250" s="288" t="s">
        <v>229</v>
      </c>
      <c r="C250" s="288"/>
      <c r="D250" s="288"/>
      <c r="E250" s="288"/>
      <c r="F250" s="288"/>
      <c r="G250" s="288"/>
      <c r="H250" s="288"/>
      <c r="I250" s="288"/>
      <c r="J250" s="288"/>
      <c r="K250" s="294"/>
      <c r="L250" s="294"/>
      <c r="M250" s="294"/>
      <c r="N250" s="294"/>
      <c r="O250" s="454"/>
      <c r="P250" s="454"/>
      <c r="Q250" s="454"/>
      <c r="R250" s="454"/>
      <c r="S250" s="454"/>
      <c r="T250" s="454"/>
      <c r="U250" s="454"/>
      <c r="V250" s="454"/>
      <c r="W250" s="454"/>
      <c r="X250" s="454"/>
    </row>
    <row r="251" spans="2:24" ht="15" x14ac:dyDescent="0.2">
      <c r="B251" s="288"/>
      <c r="C251" s="288" t="s">
        <v>230</v>
      </c>
      <c r="D251" s="288"/>
      <c r="E251" s="288"/>
      <c r="F251" s="288"/>
      <c r="G251" s="288"/>
      <c r="H251" s="288"/>
      <c r="I251" s="288"/>
      <c r="J251" s="288"/>
      <c r="K251" s="294">
        <f>SUM(K252:K257)</f>
        <v>34066.356939999998</v>
      </c>
      <c r="L251" s="294">
        <f t="shared" ref="L251:V251" si="69">SUM(L252:L257)</f>
        <v>57431.132869000001</v>
      </c>
      <c r="M251" s="294">
        <f t="shared" si="69"/>
        <v>68542.670593999996</v>
      </c>
      <c r="N251" s="294">
        <f t="shared" si="69"/>
        <v>53604.889788000008</v>
      </c>
      <c r="O251" s="454">
        <f t="shared" si="69"/>
        <v>48976.414945440672</v>
      </c>
      <c r="P251" s="454">
        <f t="shared" si="69"/>
        <v>48976.414945440672</v>
      </c>
      <c r="Q251" s="454">
        <f t="shared" si="69"/>
        <v>49568.382427118268</v>
      </c>
      <c r="R251" s="454">
        <f t="shared" si="69"/>
        <v>56441.799814016762</v>
      </c>
      <c r="S251" s="454">
        <f t="shared" si="69"/>
        <v>64917.708235349281</v>
      </c>
      <c r="T251" s="454">
        <f t="shared" si="69"/>
        <v>71454.904474006646</v>
      </c>
      <c r="U251" s="454">
        <f t="shared" si="69"/>
        <v>77836.764871558495</v>
      </c>
      <c r="V251" s="454">
        <f t="shared" si="69"/>
        <v>84309.51764999982</v>
      </c>
      <c r="W251" s="454">
        <f t="shared" ref="W251:X251" si="70">SUM(W252:W257)</f>
        <v>89652.542494431807</v>
      </c>
      <c r="X251" s="454">
        <f t="shared" si="70"/>
        <v>94546.121869093433</v>
      </c>
    </row>
    <row r="252" spans="2:24" ht="15" x14ac:dyDescent="0.2">
      <c r="B252" s="289"/>
      <c r="C252" s="472"/>
      <c r="D252" s="487" t="s">
        <v>231</v>
      </c>
      <c r="E252" s="487"/>
      <c r="F252" s="487"/>
      <c r="G252" s="487"/>
      <c r="H252" s="487"/>
      <c r="I252" s="487"/>
      <c r="J252" s="487"/>
      <c r="K252" s="488">
        <f>WC!K12</f>
        <v>20021.674762999999</v>
      </c>
      <c r="L252" s="488">
        <f>WC!L12</f>
        <v>32366.185442999998</v>
      </c>
      <c r="M252" s="488">
        <f>WC!M12</f>
        <v>35060.592844999999</v>
      </c>
      <c r="N252" s="488">
        <f>WC!N12</f>
        <v>22605.564285</v>
      </c>
      <c r="O252" s="489">
        <f>WC!O12</f>
        <v>22799.315820097283</v>
      </c>
      <c r="P252" s="489">
        <f>WC!P12</f>
        <v>22799.315820097283</v>
      </c>
      <c r="Q252" s="489">
        <f>WC!Q12</f>
        <v>25819.8197489304</v>
      </c>
      <c r="R252" s="489">
        <f>WC!R12</f>
        <v>30526.448287514737</v>
      </c>
      <c r="S252" s="489">
        <f>WC!S12</f>
        <v>36582.161135677306</v>
      </c>
      <c r="T252" s="489">
        <f>WC!T12</f>
        <v>41514.387154852106</v>
      </c>
      <c r="U252" s="489">
        <f>WC!U12</f>
        <v>46157.137072616199</v>
      </c>
      <c r="V252" s="489">
        <f>WC!V12</f>
        <v>51137.627095386684</v>
      </c>
      <c r="W252" s="489">
        <f>WC!W12</f>
        <v>55389.156434360521</v>
      </c>
      <c r="X252" s="489">
        <f>WC!X12</f>
        <v>59404.897946993791</v>
      </c>
    </row>
    <row r="253" spans="2:24" ht="15" x14ac:dyDescent="0.2">
      <c r="B253" s="289"/>
      <c r="C253" s="472"/>
      <c r="D253" s="472" t="s">
        <v>232</v>
      </c>
      <c r="E253" s="472"/>
      <c r="F253" s="472"/>
      <c r="G253" s="472"/>
      <c r="H253" s="472"/>
      <c r="I253" s="472"/>
      <c r="J253" s="472"/>
      <c r="K253" s="473">
        <f>WC!K13</f>
        <v>310.89184</v>
      </c>
      <c r="L253" s="473">
        <f>WC!L13</f>
        <v>0.132328</v>
      </c>
      <c r="M253" s="473">
        <f>WC!M13</f>
        <v>0</v>
      </c>
      <c r="N253" s="473">
        <f>WC!N13</f>
        <v>0</v>
      </c>
      <c r="O253" s="474">
        <f>WC!O13</f>
        <v>0</v>
      </c>
      <c r="P253" s="474">
        <f>WC!P13</f>
        <v>0</v>
      </c>
      <c r="Q253" s="474">
        <f>WC!Q13</f>
        <v>0</v>
      </c>
      <c r="R253" s="474">
        <f>WC!R13</f>
        <v>0</v>
      </c>
      <c r="S253" s="474">
        <f>WC!S13</f>
        <v>0</v>
      </c>
      <c r="T253" s="474">
        <f>WC!T13</f>
        <v>0</v>
      </c>
      <c r="U253" s="474">
        <f>WC!U13</f>
        <v>0</v>
      </c>
      <c r="V253" s="474">
        <f>WC!V13</f>
        <v>0</v>
      </c>
      <c r="W253" s="474">
        <f>WC!W13</f>
        <v>0</v>
      </c>
      <c r="X253" s="474">
        <f>WC!X13</f>
        <v>0</v>
      </c>
    </row>
    <row r="254" spans="2:24" ht="15" x14ac:dyDescent="0.2">
      <c r="B254" s="289"/>
      <c r="C254" s="472"/>
      <c r="D254" s="472" t="s">
        <v>233</v>
      </c>
      <c r="E254" s="472"/>
      <c r="F254" s="472"/>
      <c r="G254" s="472"/>
      <c r="H254" s="472"/>
      <c r="I254" s="472"/>
      <c r="J254" s="472"/>
      <c r="K254" s="473">
        <f>WC!K14</f>
        <v>473.19575300000002</v>
      </c>
      <c r="L254" s="473">
        <f>WC!L14</f>
        <v>2105.3243389999998</v>
      </c>
      <c r="M254" s="473">
        <f>WC!M14</f>
        <v>2709.6430169999999</v>
      </c>
      <c r="N254" s="473">
        <f>WC!N14</f>
        <v>2774.6556730000002</v>
      </c>
      <c r="O254" s="474">
        <f>WC!O14</f>
        <v>2833.657113851345</v>
      </c>
      <c r="P254" s="474">
        <f>WC!P14</f>
        <v>2833.657113851345</v>
      </c>
      <c r="Q254" s="474">
        <f>WC!Q14</f>
        <v>3205.0956147477109</v>
      </c>
      <c r="R254" s="474">
        <f>WC!R14</f>
        <v>3624.4607370878671</v>
      </c>
      <c r="S254" s="474">
        <f>WC!S14</f>
        <v>4020.4760604641415</v>
      </c>
      <c r="T254" s="474">
        <f>WC!T14</f>
        <v>4324.0353024846117</v>
      </c>
      <c r="U254" s="474">
        <f>WC!U14</f>
        <v>4607.1999561811826</v>
      </c>
      <c r="V254" s="474">
        <f>WC!V14</f>
        <v>4865.7609225292163</v>
      </c>
      <c r="W254" s="474">
        <f>WC!W14</f>
        <v>5082.1669980723264</v>
      </c>
      <c r="X254" s="474">
        <f>WC!X14</f>
        <v>5283.5006135384101</v>
      </c>
    </row>
    <row r="255" spans="2:24" ht="15" x14ac:dyDescent="0.2">
      <c r="B255" s="289"/>
      <c r="C255" s="472"/>
      <c r="D255" s="472" t="s">
        <v>234</v>
      </c>
      <c r="E255" s="472"/>
      <c r="F255" s="472"/>
      <c r="G255" s="472"/>
      <c r="H255" s="472"/>
      <c r="I255" s="472"/>
      <c r="J255" s="472"/>
      <c r="K255" s="473">
        <f>WC!K15</f>
        <v>35.700190999999997</v>
      </c>
      <c r="L255" s="473">
        <f>WC!L15</f>
        <v>3105.774504</v>
      </c>
      <c r="M255" s="473">
        <f>WC!M15</f>
        <v>8219.1881030000004</v>
      </c>
      <c r="N255" s="473">
        <f>WC!N15</f>
        <v>2650.2832210000001</v>
      </c>
      <c r="O255" s="474">
        <f>WC!O15</f>
        <v>0</v>
      </c>
      <c r="P255" s="474">
        <f>WC!P15</f>
        <v>0</v>
      </c>
      <c r="Q255" s="474">
        <f>WC!Q15</f>
        <v>0</v>
      </c>
      <c r="R255" s="474">
        <f>WC!R15</f>
        <v>0</v>
      </c>
      <c r="S255" s="474">
        <f>WC!S15</f>
        <v>0</v>
      </c>
      <c r="T255" s="474">
        <f>WC!T15</f>
        <v>0</v>
      </c>
      <c r="U255" s="474">
        <f>WC!U15</f>
        <v>0</v>
      </c>
      <c r="V255" s="474">
        <f>WC!V15</f>
        <v>0</v>
      </c>
      <c r="W255" s="474">
        <f>WC!W15</f>
        <v>0</v>
      </c>
      <c r="X255" s="474">
        <f>WC!X15</f>
        <v>0</v>
      </c>
    </row>
    <row r="256" spans="2:24" ht="15" x14ac:dyDescent="0.2">
      <c r="B256" s="289"/>
      <c r="C256" s="472"/>
      <c r="D256" s="472" t="s">
        <v>235</v>
      </c>
      <c r="E256" s="472"/>
      <c r="F256" s="472"/>
      <c r="G256" s="472"/>
      <c r="H256" s="472"/>
      <c r="I256" s="472"/>
      <c r="J256" s="472"/>
      <c r="K256" s="473">
        <f>SUM(WC!K16:K17)</f>
        <v>13224.894393</v>
      </c>
      <c r="L256" s="473">
        <f>SUM(WC!L16:L17)</f>
        <v>19217.433280000001</v>
      </c>
      <c r="M256" s="473">
        <f>SUM(WC!M16:M17)</f>
        <v>21977.922528999999</v>
      </c>
      <c r="N256" s="473">
        <f>SUM(WC!N16:N17)</f>
        <v>24609.990160000001</v>
      </c>
      <c r="O256" s="474">
        <f>SUM(WC!O16:O17)</f>
        <v>23343.442011492039</v>
      </c>
      <c r="P256" s="474">
        <f>SUM(WC!P16:P17)</f>
        <v>23343.442011492039</v>
      </c>
      <c r="Q256" s="474">
        <f>SUM(WC!Q16:Q17)</f>
        <v>20543.467063440155</v>
      </c>
      <c r="R256" s="474">
        <f>SUM(WC!R16:R17)</f>
        <v>22290.890789414156</v>
      </c>
      <c r="S256" s="474">
        <f>SUM(WC!S16:S17)</f>
        <v>24315.071039207833</v>
      </c>
      <c r="T256" s="474">
        <f>SUM(WC!T16:T17)</f>
        <v>25616.482016669936</v>
      </c>
      <c r="U256" s="474">
        <f>SUM(WC!U16:U17)</f>
        <v>27072.427842761121</v>
      </c>
      <c r="V256" s="474">
        <f>SUM(WC!V16:V17)</f>
        <v>28306.12963208391</v>
      </c>
      <c r="W256" s="474">
        <f>SUM(WC!W16:W17)</f>
        <v>29181.219061998956</v>
      </c>
      <c r="X256" s="474">
        <f>SUM(WC!X16:X17)</f>
        <v>29857.723308561228</v>
      </c>
    </row>
    <row r="257" spans="2:24" ht="15" x14ac:dyDescent="0.2">
      <c r="B257" s="289"/>
      <c r="C257" s="472"/>
      <c r="D257" s="475" t="s">
        <v>236</v>
      </c>
      <c r="E257" s="475"/>
      <c r="F257" s="475"/>
      <c r="G257" s="475"/>
      <c r="H257" s="475"/>
      <c r="I257" s="475"/>
      <c r="J257" s="475"/>
      <c r="K257" s="476">
        <f>WC!K18</f>
        <v>0</v>
      </c>
      <c r="L257" s="476">
        <f>WC!L18</f>
        <v>636.28297499999996</v>
      </c>
      <c r="M257" s="476">
        <f>WC!M18</f>
        <v>575.32410000000004</v>
      </c>
      <c r="N257" s="476">
        <f>WC!N18</f>
        <v>964.39644899999996</v>
      </c>
      <c r="O257" s="477">
        <f>WC!O18</f>
        <v>0</v>
      </c>
      <c r="P257" s="477">
        <f>WC!P18</f>
        <v>0</v>
      </c>
      <c r="Q257" s="477">
        <f>WC!Q18</f>
        <v>0</v>
      </c>
      <c r="R257" s="477">
        <f>WC!R18</f>
        <v>0</v>
      </c>
      <c r="S257" s="477">
        <f>WC!S18</f>
        <v>0</v>
      </c>
      <c r="T257" s="477">
        <f>WC!T18</f>
        <v>0</v>
      </c>
      <c r="U257" s="477">
        <f>WC!U18</f>
        <v>0</v>
      </c>
      <c r="V257" s="477">
        <f>WC!V18</f>
        <v>0</v>
      </c>
      <c r="W257" s="477">
        <f>WC!W18</f>
        <v>0</v>
      </c>
      <c r="X257" s="477">
        <f>WC!X18</f>
        <v>0</v>
      </c>
    </row>
    <row r="258" spans="2:24" ht="15" x14ac:dyDescent="0.2">
      <c r="B258" s="289"/>
      <c r="C258" s="288" t="s">
        <v>237</v>
      </c>
      <c r="D258" s="490"/>
      <c r="E258" s="490"/>
      <c r="F258" s="490"/>
      <c r="G258" s="490"/>
      <c r="H258" s="490"/>
      <c r="I258" s="490"/>
      <c r="J258" s="490"/>
      <c r="K258" s="491">
        <f t="shared" ref="K258:X258" si="71">SUM(K259:K264)</f>
        <v>36696.544167</v>
      </c>
      <c r="L258" s="491">
        <f t="shared" si="71"/>
        <v>57485.886925999999</v>
      </c>
      <c r="M258" s="491">
        <f t="shared" si="71"/>
        <v>81311.054541000005</v>
      </c>
      <c r="N258" s="491">
        <f t="shared" si="71"/>
        <v>100942.02739800001</v>
      </c>
      <c r="O258" s="492">
        <f t="shared" si="71"/>
        <v>98052.442009467573</v>
      </c>
      <c r="P258" s="492">
        <f t="shared" si="71"/>
        <v>98052.442009467573</v>
      </c>
      <c r="Q258" s="492">
        <f t="shared" si="71"/>
        <v>102902.60182431919</v>
      </c>
      <c r="R258" s="492">
        <f t="shared" si="71"/>
        <v>114986.39834417305</v>
      </c>
      <c r="S258" s="492">
        <f t="shared" si="71"/>
        <v>127153.33938873824</v>
      </c>
      <c r="T258" s="492">
        <f t="shared" si="71"/>
        <v>135807.4804007535</v>
      </c>
      <c r="U258" s="492">
        <f t="shared" si="71"/>
        <v>144440.53016585531</v>
      </c>
      <c r="V258" s="492">
        <f t="shared" si="71"/>
        <v>152298.69938204859</v>
      </c>
      <c r="W258" s="492">
        <f t="shared" si="71"/>
        <v>158804.90695119186</v>
      </c>
      <c r="X258" s="492">
        <f t="shared" si="71"/>
        <v>164591.70233864264</v>
      </c>
    </row>
    <row r="259" spans="2:24" ht="15" x14ac:dyDescent="0.2">
      <c r="B259" s="289"/>
      <c r="C259" s="472"/>
      <c r="D259" s="472" t="s">
        <v>238</v>
      </c>
      <c r="E259" s="472"/>
      <c r="F259" s="472"/>
      <c r="G259" s="472"/>
      <c r="H259" s="472"/>
      <c r="I259" s="472"/>
      <c r="J259" s="472"/>
      <c r="K259" s="473">
        <f>WC!K20</f>
        <v>20776.126972999999</v>
      </c>
      <c r="L259" s="473">
        <f>WC!L20</f>
        <v>21615.750370000002</v>
      </c>
      <c r="M259" s="473">
        <f>WC!M20</f>
        <v>31792.488541999999</v>
      </c>
      <c r="N259" s="473">
        <f>WC!N20</f>
        <v>41472.475099000003</v>
      </c>
      <c r="O259" s="474">
        <f>WC!O20</f>
        <v>40799.392196009554</v>
      </c>
      <c r="P259" s="474">
        <f>WC!P20</f>
        <v>40799.392196009554</v>
      </c>
      <c r="Q259" s="474">
        <f>WC!Q20</f>
        <v>39858.856296535079</v>
      </c>
      <c r="R259" s="474">
        <f>WC!R20</f>
        <v>43412.48997041511</v>
      </c>
      <c r="S259" s="474">
        <f>WC!S20</f>
        <v>47354.670012596805</v>
      </c>
      <c r="T259" s="474">
        <f>WC!T20</f>
        <v>49889.225115854148</v>
      </c>
      <c r="U259" s="474">
        <f>WC!U20</f>
        <v>52724.743631905003</v>
      </c>
      <c r="V259" s="474">
        <f>WC!V20</f>
        <v>55127.432114004303</v>
      </c>
      <c r="W259" s="474">
        <f>WC!W20</f>
        <v>56831.707257528149</v>
      </c>
      <c r="X259" s="474">
        <f>WC!X20</f>
        <v>58149.229024436405</v>
      </c>
    </row>
    <row r="260" spans="2:24" ht="15" x14ac:dyDescent="0.2">
      <c r="B260" s="289"/>
      <c r="C260" s="472"/>
      <c r="D260" s="472" t="s">
        <v>239</v>
      </c>
      <c r="E260" s="472"/>
      <c r="F260" s="472"/>
      <c r="G260" s="472"/>
      <c r="H260" s="472"/>
      <c r="I260" s="472"/>
      <c r="J260" s="472"/>
      <c r="K260" s="473">
        <f>WC!K21</f>
        <v>5067.3803969999999</v>
      </c>
      <c r="L260" s="473">
        <f>WC!L21</f>
        <v>17216.077883999998</v>
      </c>
      <c r="M260" s="473">
        <f>WC!M21</f>
        <v>26520.214856999999</v>
      </c>
      <c r="N260" s="473">
        <f>WC!N21</f>
        <v>25614.016617000001</v>
      </c>
      <c r="O260" s="474">
        <f>WC!O21</f>
        <v>25425.572352747691</v>
      </c>
      <c r="P260" s="474">
        <f>WC!P21</f>
        <v>25425.572352747691</v>
      </c>
      <c r="Q260" s="474">
        <f>WC!Q21</f>
        <v>28758.380840045895</v>
      </c>
      <c r="R260" s="474">
        <f>WC!R21</f>
        <v>32521.220813929158</v>
      </c>
      <c r="S260" s="474">
        <f>WC!S21</f>
        <v>36074.549905187894</v>
      </c>
      <c r="T260" s="474">
        <f>WC!T21</f>
        <v>38798.29775513387</v>
      </c>
      <c r="U260" s="474">
        <f>WC!U21</f>
        <v>41339.050958868385</v>
      </c>
      <c r="V260" s="474">
        <f>WC!V21</f>
        <v>43659.042508072867</v>
      </c>
      <c r="W260" s="474">
        <f>WC!W21</f>
        <v>45600.790613162833</v>
      </c>
      <c r="X260" s="474">
        <f>WC!X21</f>
        <v>47407.297964405378</v>
      </c>
    </row>
    <row r="261" spans="2:24" ht="15" x14ac:dyDescent="0.2">
      <c r="B261" s="289"/>
      <c r="C261" s="472"/>
      <c r="D261" s="472" t="s">
        <v>240</v>
      </c>
      <c r="E261" s="472"/>
      <c r="F261" s="472"/>
      <c r="G261" s="472"/>
      <c r="H261" s="472"/>
      <c r="I261" s="472"/>
      <c r="J261" s="472"/>
      <c r="K261" s="473">
        <f>WC!K22</f>
        <v>196.299218</v>
      </c>
      <c r="L261" s="473">
        <f>WC!L22</f>
        <v>159.982505</v>
      </c>
      <c r="M261" s="473">
        <f>WC!M22</f>
        <v>3.5152450000000002</v>
      </c>
      <c r="N261" s="473">
        <f>WC!N22</f>
        <v>-1.7763</v>
      </c>
      <c r="O261" s="474">
        <f>WC!O22</f>
        <v>243.97269214834998</v>
      </c>
      <c r="P261" s="474">
        <f>WC!P22</f>
        <v>243.97269214834998</v>
      </c>
      <c r="Q261" s="474">
        <f>WC!Q22</f>
        <v>282.25378517812265</v>
      </c>
      <c r="R261" s="474">
        <f>WC!R22</f>
        <v>302.10670686991836</v>
      </c>
      <c r="S261" s="474">
        <f>WC!S22</f>
        <v>325.54657343538997</v>
      </c>
      <c r="T261" s="474">
        <f>WC!T22</f>
        <v>352.0504375163934</v>
      </c>
      <c r="U261" s="474">
        <f>WC!U22</f>
        <v>377.60111101432648</v>
      </c>
      <c r="V261" s="474">
        <f>WC!V22</f>
        <v>400.72773893156125</v>
      </c>
      <c r="W261" s="474">
        <f>WC!W22</f>
        <v>427.26914026256355</v>
      </c>
      <c r="X261" s="474">
        <f>WC!X22</f>
        <v>450.61934497001539</v>
      </c>
    </row>
    <row r="262" spans="2:24" ht="15" x14ac:dyDescent="0.2">
      <c r="B262" s="289"/>
      <c r="C262" s="472"/>
      <c r="D262" s="472" t="s">
        <v>241</v>
      </c>
      <c r="E262" s="472"/>
      <c r="F262" s="472"/>
      <c r="G262" s="472"/>
      <c r="H262" s="472"/>
      <c r="I262" s="472"/>
      <c r="J262" s="472"/>
      <c r="K262" s="473">
        <f>WC!K23</f>
        <v>2097.5926290000002</v>
      </c>
      <c r="L262" s="473">
        <f>WC!L23</f>
        <v>4616.48758</v>
      </c>
      <c r="M262" s="473">
        <f>WC!M23</f>
        <v>2234.6354110000002</v>
      </c>
      <c r="N262" s="473">
        <f>WC!N23</f>
        <v>2856.5758150000001</v>
      </c>
      <c r="O262" s="474">
        <f>WC!O23</f>
        <v>2881.0594307284196</v>
      </c>
      <c r="P262" s="474">
        <f>WC!P23</f>
        <v>2881.0594307284196</v>
      </c>
      <c r="Q262" s="474">
        <f>WC!Q23</f>
        <v>3262.7485743142979</v>
      </c>
      <c r="R262" s="474">
        <f>WC!R23</f>
        <v>3857.5066207847499</v>
      </c>
      <c r="S262" s="474">
        <f>WC!S23</f>
        <v>4622.7431194871733</v>
      </c>
      <c r="T262" s="474">
        <f>WC!T23</f>
        <v>5246.0090279536762</v>
      </c>
      <c r="U262" s="474">
        <f>WC!U23</f>
        <v>5832.6949855777666</v>
      </c>
      <c r="V262" s="474">
        <f>WC!V23</f>
        <v>6462.0598254254255</v>
      </c>
      <c r="W262" s="474">
        <f>WC!W23</f>
        <v>6999.3087847241013</v>
      </c>
      <c r="X262" s="474">
        <f>WC!X23</f>
        <v>7506.7621683094667</v>
      </c>
    </row>
    <row r="263" spans="2:24" ht="15" x14ac:dyDescent="0.2">
      <c r="B263" s="289"/>
      <c r="C263" s="472"/>
      <c r="D263" s="472" t="s">
        <v>242</v>
      </c>
      <c r="E263" s="472"/>
      <c r="F263" s="472"/>
      <c r="G263" s="472"/>
      <c r="H263" s="472"/>
      <c r="I263" s="472"/>
      <c r="J263" s="472"/>
      <c r="K263" s="473">
        <f>SUM(WC!K24:K25)</f>
        <v>8559.1449499999999</v>
      </c>
      <c r="L263" s="473">
        <f>SUM(WC!L24:L25)</f>
        <v>10538.428003000001</v>
      </c>
      <c r="M263" s="473">
        <f>SUM(WC!M24:M25)</f>
        <v>16539.670858999998</v>
      </c>
      <c r="N263" s="473">
        <f>SUM(WC!N24:N25)</f>
        <v>21034.921073999998</v>
      </c>
      <c r="O263" s="474">
        <f>SUM(WC!O24:O25)</f>
        <v>23528.230500646721</v>
      </c>
      <c r="P263" s="474">
        <f>SUM(WC!P24:P25)</f>
        <v>23528.230500646721</v>
      </c>
      <c r="Q263" s="474">
        <f>SUM(WC!Q24:Q25)</f>
        <v>23953.162836550655</v>
      </c>
      <c r="R263" s="474">
        <f>SUM(WC!R24:R25)</f>
        <v>26035.752463024204</v>
      </c>
      <c r="S263" s="474">
        <f>SUM(WC!S24:S25)</f>
        <v>28211.419285826094</v>
      </c>
      <c r="T263" s="474">
        <f>SUM(WC!T24:T25)</f>
        <v>29757.334239495714</v>
      </c>
      <c r="U263" s="474">
        <f>SUM(WC!U24:U25)</f>
        <v>31354.696363449293</v>
      </c>
      <c r="V263" s="474">
        <f>SUM(WC!V24:V25)</f>
        <v>32752.959728340866</v>
      </c>
      <c r="W263" s="474">
        <f>SUM(WC!W24:W25)</f>
        <v>33854.841583951893</v>
      </c>
      <c r="X263" s="474">
        <f>SUM(WC!X24:X25)</f>
        <v>34788.110575252082</v>
      </c>
    </row>
    <row r="264" spans="2:24" ht="15" x14ac:dyDescent="0.2">
      <c r="B264" s="289"/>
      <c r="C264" s="472"/>
      <c r="D264" s="472" t="s">
        <v>243</v>
      </c>
      <c r="E264" s="472"/>
      <c r="F264" s="472"/>
      <c r="G264" s="472"/>
      <c r="H264" s="472"/>
      <c r="I264" s="472"/>
      <c r="J264" s="472"/>
      <c r="K264" s="473">
        <f>WC!K26</f>
        <v>0</v>
      </c>
      <c r="L264" s="473">
        <f>WC!L26</f>
        <v>3339.1605840000002</v>
      </c>
      <c r="M264" s="473">
        <f>WC!M26</f>
        <v>4220.5296269999999</v>
      </c>
      <c r="N264" s="473">
        <f>WC!N26</f>
        <v>9965.8150929999993</v>
      </c>
      <c r="O264" s="474">
        <f>WC!O26</f>
        <v>5174.2148371868334</v>
      </c>
      <c r="P264" s="474">
        <f>WC!P26</f>
        <v>5174.2148371868334</v>
      </c>
      <c r="Q264" s="474">
        <f>WC!Q26</f>
        <v>6787.1994916951207</v>
      </c>
      <c r="R264" s="474">
        <f>WC!R26</f>
        <v>8857.3217691498976</v>
      </c>
      <c r="S264" s="474">
        <f>WC!S26</f>
        <v>10564.410492204868</v>
      </c>
      <c r="T264" s="474">
        <f>WC!T26</f>
        <v>11764.563824799712</v>
      </c>
      <c r="U264" s="474">
        <f>WC!U26</f>
        <v>12811.743115040539</v>
      </c>
      <c r="V264" s="474">
        <f>WC!V26</f>
        <v>13896.477467273577</v>
      </c>
      <c r="W264" s="474">
        <f>WC!W26</f>
        <v>15090.989571562332</v>
      </c>
      <c r="X264" s="474">
        <f>WC!X26</f>
        <v>16289.683261269285</v>
      </c>
    </row>
    <row r="265" spans="2:24" ht="15" x14ac:dyDescent="0.2">
      <c r="B265" s="289"/>
      <c r="C265" s="296" t="s">
        <v>244</v>
      </c>
      <c r="D265" s="296"/>
      <c r="E265" s="296"/>
      <c r="F265" s="296"/>
      <c r="G265" s="296"/>
      <c r="H265" s="296"/>
      <c r="I265" s="296"/>
      <c r="J265" s="296"/>
      <c r="K265" s="297">
        <f t="shared" ref="K265:X265" si="72">K251-K258</f>
        <v>-2630.1872270000022</v>
      </c>
      <c r="L265" s="297">
        <f t="shared" si="72"/>
        <v>-54.754056999998284</v>
      </c>
      <c r="M265" s="297">
        <f t="shared" si="72"/>
        <v>-12768.383947000009</v>
      </c>
      <c r="N265" s="297">
        <f t="shared" si="72"/>
        <v>-47337.137609999998</v>
      </c>
      <c r="O265" s="457">
        <f t="shared" si="72"/>
        <v>-49076.027064026901</v>
      </c>
      <c r="P265" s="457">
        <f t="shared" si="72"/>
        <v>-49076.027064026901</v>
      </c>
      <c r="Q265" s="457">
        <f t="shared" si="72"/>
        <v>-53334.219397200926</v>
      </c>
      <c r="R265" s="457">
        <f t="shared" si="72"/>
        <v>-58544.598530156291</v>
      </c>
      <c r="S265" s="457">
        <f t="shared" si="72"/>
        <v>-62235.63115338896</v>
      </c>
      <c r="T265" s="457">
        <f t="shared" si="72"/>
        <v>-64352.575926746853</v>
      </c>
      <c r="U265" s="457">
        <f t="shared" si="72"/>
        <v>-66603.765294296812</v>
      </c>
      <c r="V265" s="457">
        <f t="shared" si="72"/>
        <v>-67989.181732048775</v>
      </c>
      <c r="W265" s="457">
        <f t="shared" si="72"/>
        <v>-69152.364456760057</v>
      </c>
      <c r="X265" s="457">
        <f t="shared" si="72"/>
        <v>-70045.580469549212</v>
      </c>
    </row>
    <row r="266" spans="2:24" x14ac:dyDescent="0.2">
      <c r="K266" s="291">
        <f>K265-WC!K27</f>
        <v>0</v>
      </c>
      <c r="L266" s="291">
        <f>L265-WC!L27</f>
        <v>0</v>
      </c>
      <c r="M266" s="291">
        <f>M265-WC!M27</f>
        <v>0</v>
      </c>
      <c r="N266" s="291">
        <f>N265-WC!N27</f>
        <v>0</v>
      </c>
      <c r="O266" s="291">
        <f>O265-WC!O27</f>
        <v>0</v>
      </c>
      <c r="P266" s="291">
        <f>P265-WC!P27</f>
        <v>0</v>
      </c>
      <c r="Q266" s="291">
        <f>Q265-WC!Q27</f>
        <v>0</v>
      </c>
      <c r="R266" s="291">
        <f>R265-WC!R27</f>
        <v>0</v>
      </c>
      <c r="S266" s="291">
        <f>S265-WC!S27</f>
        <v>0</v>
      </c>
      <c r="T266" s="291">
        <f>T265-WC!T27</f>
        <v>0</v>
      </c>
      <c r="U266" s="291">
        <f>U265-WC!U27</f>
        <v>0</v>
      </c>
      <c r="V266" s="291">
        <f>V265-WC!V27</f>
        <v>0</v>
      </c>
      <c r="W266" s="291">
        <f>W265-WC!W27</f>
        <v>0</v>
      </c>
      <c r="X266" s="291">
        <f>X265-WC!X27</f>
        <v>0</v>
      </c>
    </row>
    <row r="267" spans="2:24" x14ac:dyDescent="0.2">
      <c r="B267" s="290" t="s">
        <v>245</v>
      </c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</row>
    <row r="268" spans="2:24" s="472" customFormat="1" ht="17.25" x14ac:dyDescent="0.2">
      <c r="K268" s="649" t="s">
        <v>246</v>
      </c>
      <c r="L268" s="649" t="s">
        <v>247</v>
      </c>
      <c r="M268" s="649" t="s">
        <v>248</v>
      </c>
      <c r="N268" s="649" t="s">
        <v>249</v>
      </c>
      <c r="O268" s="649" t="s">
        <v>250</v>
      </c>
      <c r="P268" s="649" t="s">
        <v>251</v>
      </c>
      <c r="R268" s="649" t="s">
        <v>252</v>
      </c>
      <c r="S268" s="649" t="s">
        <v>253</v>
      </c>
      <c r="T268" s="649" t="s">
        <v>254</v>
      </c>
      <c r="U268" s="649" t="s">
        <v>255</v>
      </c>
      <c r="V268" s="649" t="s">
        <v>256</v>
      </c>
    </row>
    <row r="269" spans="2:24" s="472" customFormat="1" ht="15" x14ac:dyDescent="0.3">
      <c r="B269" s="647" t="s">
        <v>257</v>
      </c>
      <c r="K269" s="472">
        <f>SUMIF(Peer!$B$14:$B$38,$B269,Peer!F$14:F$38)+SUMIF(Peer!$B$14:$B$38,$B269,Peer!H$14:H$38)</f>
        <v>112155.5135</v>
      </c>
      <c r="L269" s="472">
        <f>SUMIF(Peer!$B$14:$B$38,$B269,Peer!G$14:G$38)+SUMIF(Peer!$B$14:$B$38,$B269,Peer!I$14:I$38)</f>
        <v>0</v>
      </c>
      <c r="M269" s="472">
        <f>SUMIF(Peer!$B$14:$B$38,$B269,Peer!E$14:E$38)</f>
        <v>189.02</v>
      </c>
      <c r="N269" s="650">
        <f>SUMIF(Peer!$B$14:$B$38,$B269,Peer!J$14:J$38)</f>
        <v>1.6853384564103485E-3</v>
      </c>
      <c r="O269" s="651">
        <f ca="1">SUMIF(Peer!$B$14:$B$38,$B269,Peer!N$14:N$38)</f>
        <v>0.88743939999999999</v>
      </c>
      <c r="P269" s="651">
        <f ca="1">SUMIF(Peer!$B$14:$B$38,$B269,Peer!O$14:O$38)</f>
        <v>0.88630715453095432</v>
      </c>
      <c r="R269" s="702">
        <f>SUMIF(Peer!$B$14:$B$38,$B269,Peer!S$14:S$38)</f>
        <v>0.89690000000000003</v>
      </c>
      <c r="S269" s="702">
        <f>SUMIF(Peer!$B$14:$B$38,$B269,Peer!T$14:T$38)</f>
        <v>0.59140000000000004</v>
      </c>
      <c r="T269" s="702">
        <f>SUMIF(Peer!$B$14:$B$38,$B269,Peer!U$14:U$38)</f>
        <v>0</v>
      </c>
      <c r="U269" s="702">
        <f>SUMIF(Peer!$B$14:$B$38,$B269,Peer!V$14:V$38)</f>
        <v>0</v>
      </c>
      <c r="V269" s="702">
        <f>SUMIF(Peer!$B$14:$B$38,$B269,Peer!W$14:W$38)</f>
        <v>0</v>
      </c>
    </row>
    <row r="270" spans="2:24" s="472" customFormat="1" ht="15" x14ac:dyDescent="0.3">
      <c r="B270" s="647" t="s">
        <v>258</v>
      </c>
      <c r="K270" s="472">
        <f>SUMIF(Peer!$B$14:$B$38,$B270,Peer!F$14:F$38)+SUMIF(Peer!$B$14:$B$38,$B270,Peer!H$14:H$38)</f>
        <v>109860.546175</v>
      </c>
      <c r="L270" s="472">
        <f>SUMIF(Peer!$B$14:$B$38,$B270,Peer!G$14:G$38)+SUMIF(Peer!$B$14:$B$38,$B270,Peer!I$14:I$38)</f>
        <v>-1.0888</v>
      </c>
      <c r="M270" s="472">
        <f>SUMIF(Peer!$B$14:$B$38,$B270,Peer!E$14:E$38)</f>
        <v>8411.4529999999995</v>
      </c>
      <c r="N270" s="650">
        <f>SUMIF(Peer!$B$14:$B$38,$B270,Peer!J$14:J$38)</f>
        <v>7.6565579340956577E-2</v>
      </c>
      <c r="O270" s="651">
        <f ca="1">SUMIF(Peer!$B$14:$B$38,$B270,Peer!N$14:N$38)</f>
        <v>1.263479</v>
      </c>
      <c r="P270" s="651">
        <f ca="1">SUMIF(Peer!$B$14:$B$38,$B270,Peer!O$14:O$38)</f>
        <v>1.1941731218630944</v>
      </c>
      <c r="R270" s="702">
        <f>SUMIF(Peer!$B$14:$B$38,$B270,Peer!S$14:S$38)</f>
        <v>3.6871999999999998</v>
      </c>
      <c r="S270" s="702">
        <f>SUMIF(Peer!$B$14:$B$38,$B270,Peer!T$14:T$38)</f>
        <v>1.3794999999999999</v>
      </c>
      <c r="T270" s="702">
        <f>SUMIF(Peer!$B$14:$B$38,$B270,Peer!U$14:U$38)</f>
        <v>0</v>
      </c>
      <c r="U270" s="702">
        <f>SUMIF(Peer!$B$14:$B$38,$B270,Peer!V$14:V$38)</f>
        <v>0</v>
      </c>
      <c r="V270" s="702">
        <f>SUMIF(Peer!$B$14:$B$38,$B270,Peer!W$14:W$38)</f>
        <v>0</v>
      </c>
    </row>
    <row r="271" spans="2:24" s="472" customFormat="1" ht="15" x14ac:dyDescent="0.3">
      <c r="B271" s="647" t="s">
        <v>259</v>
      </c>
      <c r="K271" s="472">
        <f>SUMIF(Peer!$B$14:$B$38,$B271,Peer!F$14:F$38)+SUMIF(Peer!$B$14:$B$38,$B271,Peer!H$14:H$38)</f>
        <v>2176028.4125000001</v>
      </c>
      <c r="L271" s="472">
        <f>SUMIF(Peer!$B$14:$B$38,$B271,Peer!G$14:G$38)+SUMIF(Peer!$B$14:$B$38,$B271,Peer!I$14:I$38)</f>
        <v>0</v>
      </c>
      <c r="M271" s="472">
        <f>SUMIF(Peer!$B$14:$B$38,$B271,Peer!E$14:E$38)</f>
        <v>170000</v>
      </c>
      <c r="N271" s="650">
        <f>SUMIF(Peer!$B$14:$B$38,$B271,Peer!J$14:J$38)</f>
        <v>7.8123979918391803E-2</v>
      </c>
      <c r="O271" s="651">
        <f ca="1">SUMIF(Peer!$B$14:$B$38,$B271,Peer!N$14:N$38)</f>
        <v>1.0709660000000001</v>
      </c>
      <c r="P271" s="651">
        <f ca="1">SUMIF(Peer!$B$14:$B$38,$B271,Peer!O$14:O$38)</f>
        <v>1.0110912234114393</v>
      </c>
      <c r="R271" s="702">
        <f>SUMIF(Peer!$B$14:$B$38,$B271,Peer!S$14:S$38)</f>
        <v>5.6058000000000003</v>
      </c>
      <c r="S271" s="702">
        <f>SUMIF(Peer!$B$14:$B$38,$B271,Peer!T$14:T$38)</f>
        <v>3.0455999999999999</v>
      </c>
      <c r="T271" s="702">
        <f>SUMIF(Peer!$B$14:$B$38,$B271,Peer!U$14:U$38)</f>
        <v>0</v>
      </c>
      <c r="U271" s="702">
        <f>SUMIF(Peer!$B$14:$B$38,$B271,Peer!V$14:V$38)</f>
        <v>0</v>
      </c>
      <c r="V271" s="702">
        <f>SUMIF(Peer!$B$14:$B$38,$B271,Peer!W$14:W$38)</f>
        <v>0</v>
      </c>
    </row>
    <row r="272" spans="2:24" s="472" customFormat="1" ht="15" x14ac:dyDescent="0.3">
      <c r="B272" s="647" t="s">
        <v>260</v>
      </c>
      <c r="K272" s="472">
        <f>SUMIF(Peer!$B$14:$B$38,$B272,Peer!F$14:F$38)+SUMIF(Peer!$B$14:$B$38,$B272,Peer!H$14:H$38)</f>
        <v>260140.53599999999</v>
      </c>
      <c r="L272" s="472">
        <f>SUMIF(Peer!$B$14:$B$38,$B272,Peer!G$14:G$38)+SUMIF(Peer!$B$14:$B$38,$B272,Peer!I$14:I$38)</f>
        <v>35989.963199999998</v>
      </c>
      <c r="M272" s="472">
        <f>SUMIF(Peer!$B$14:$B$38,$B272,Peer!E$14:E$38)</f>
        <v>113825.6556</v>
      </c>
      <c r="N272" s="650">
        <f>SUMIF(Peer!$B$14:$B$38,$B272,Peer!J$14:J$38)</f>
        <v>0.38437667145904036</v>
      </c>
      <c r="O272" s="651">
        <f ca="1">SUMIF(Peer!$B$14:$B$38,$B272,Peer!N$14:N$38)</f>
        <v>1.0758270000000001</v>
      </c>
      <c r="P272" s="651">
        <f ca="1">SUMIF(Peer!$B$14:$B$38,$B272,Peer!O$14:O$38)</f>
        <v>0.83309771760779161</v>
      </c>
      <c r="R272" s="702">
        <f>SUMIF(Peer!$B$14:$B$38,$B272,Peer!S$14:S$38)</f>
        <v>3.3738999999999999</v>
      </c>
      <c r="S272" s="702">
        <f>SUMIF(Peer!$B$14:$B$38,$B272,Peer!T$14:T$38)</f>
        <v>1.2971999999999999</v>
      </c>
      <c r="T272" s="702">
        <f>SUMIF(Peer!$B$14:$B$38,$B272,Peer!U$14:U$38)</f>
        <v>0</v>
      </c>
      <c r="U272" s="702">
        <f>SUMIF(Peer!$B$14:$B$38,$B272,Peer!V$14:V$38)</f>
        <v>0</v>
      </c>
      <c r="V272" s="702">
        <f>SUMIF(Peer!$B$14:$B$38,$B272,Peer!W$14:W$38)</f>
        <v>0</v>
      </c>
    </row>
    <row r="273" spans="2:24" s="472" customFormat="1" ht="15" x14ac:dyDescent="0.3">
      <c r="B273" s="647" t="s">
        <v>261</v>
      </c>
      <c r="K273" s="472">
        <f>SUMIF(Peer!$B$14:$B$38,$B273,Peer!F$14:F$38)+SUMIF(Peer!$B$14:$B$38,$B273,Peer!H$14:H$38)</f>
        <v>115422.43033999999</v>
      </c>
      <c r="L273" s="472">
        <f>SUMIF(Peer!$B$14:$B$38,$B273,Peer!G$14:G$38)+SUMIF(Peer!$B$14:$B$38,$B273,Peer!I$14:I$38)</f>
        <v>0</v>
      </c>
      <c r="M273" s="472">
        <f>SUMIF(Peer!$B$14:$B$38,$B273,Peer!E$14:E$38)</f>
        <v>18927.224699999999</v>
      </c>
      <c r="N273" s="650">
        <f>SUMIF(Peer!$B$14:$B$38,$B273,Peer!J$14:J$38)</f>
        <v>0.16398220557517329</v>
      </c>
      <c r="O273" s="651">
        <f ca="1">SUMIF(Peer!$B$14:$B$38,$B273,Peer!N$14:N$38)</f>
        <v>1.6029929999999999</v>
      </c>
      <c r="P273" s="651">
        <f ca="1">SUMIF(Peer!$B$14:$B$38,$B273,Peer!O$14:O$38)</f>
        <v>1.4257716995431822</v>
      </c>
      <c r="R273" s="702">
        <f>SUMIF(Peer!$B$14:$B$38,$B273,Peer!S$14:S$38)</f>
        <v>4.6372</v>
      </c>
      <c r="S273" s="702">
        <f>SUMIF(Peer!$B$14:$B$38,$B273,Peer!T$14:T$38)</f>
        <v>5.4585999999999997</v>
      </c>
      <c r="T273" s="702">
        <f>SUMIF(Peer!$B$14:$B$38,$B273,Peer!U$14:U$38)</f>
        <v>0</v>
      </c>
      <c r="U273" s="702">
        <f>SUMIF(Peer!$B$14:$B$38,$B273,Peer!V$14:V$38)</f>
        <v>0</v>
      </c>
      <c r="V273" s="702">
        <f>SUMIF(Peer!$B$14:$B$38,$B273,Peer!W$14:W$38)</f>
        <v>0</v>
      </c>
    </row>
    <row r="274" spans="2:24" s="472" customFormat="1" ht="15" x14ac:dyDescent="0.25">
      <c r="B274" s="699" t="s">
        <v>262</v>
      </c>
      <c r="K274" s="472">
        <f>SUMIF(Peer!$B$14:$B$38,$B274,Peer!F$14:F$38)+SUMIF(Peer!$B$14:$B$38,$B274,Peer!H$14:H$38)</f>
        <v>0</v>
      </c>
      <c r="L274" s="472">
        <f>SUMIF(Peer!$B$14:$B$38,$B274,Peer!G$14:G$38)+SUMIF(Peer!$B$14:$B$38,$B274,Peer!I$14:I$38)</f>
        <v>0</v>
      </c>
      <c r="M274" s="472">
        <f>SUMIF(Peer!$B$14:$B$38,$B274,Peer!E$14:E$38)</f>
        <v>0</v>
      </c>
      <c r="N274" s="650">
        <f>SUMIF(Peer!$B$14:$B$38,$B274,Peer!J$14:J$38)</f>
        <v>0</v>
      </c>
      <c r="O274" s="651">
        <f>SUMIF(Peer!$B$14:$B$38,$B274,Peer!N$14:N$38)</f>
        <v>0</v>
      </c>
      <c r="P274" s="651">
        <f>SUMIF(Peer!$B$14:$B$38,$B274,Peer!O$14:O$38)</f>
        <v>0</v>
      </c>
      <c r="R274" s="702">
        <f>SUMIF(Peer!$B$14:$B$38,$B274,Peer!S$14:S$38)</f>
        <v>0</v>
      </c>
      <c r="S274" s="702">
        <f>SUMIF(Peer!$B$14:$B$38,$B274,Peer!T$14:T$38)</f>
        <v>0</v>
      </c>
      <c r="T274" s="702">
        <f>SUMIF(Peer!$B$14:$B$38,$B274,Peer!U$14:U$38)</f>
        <v>0</v>
      </c>
      <c r="U274" s="702">
        <f>SUMIF(Peer!$B$14:$B$38,$B274,Peer!V$14:V$38)</f>
        <v>0</v>
      </c>
      <c r="V274" s="702">
        <f>SUMIF(Peer!$B$14:$B$38,$B274,Peer!W$14:W$38)</f>
        <v>0</v>
      </c>
    </row>
    <row r="275" spans="2:24" s="472" customFormat="1" ht="15" x14ac:dyDescent="0.3">
      <c r="B275" s="647" t="s">
        <v>263</v>
      </c>
      <c r="K275" s="472">
        <f>SUMIF(Peer!$B$14:$B$38,$B275,Peer!F$14:F$38)+SUMIF(Peer!$B$14:$B$38,$B275,Peer!H$14:H$38)</f>
        <v>221399.4069</v>
      </c>
      <c r="L275" s="472">
        <f>SUMIF(Peer!$B$14:$B$38,$B275,Peer!G$14:G$38)+SUMIF(Peer!$B$14:$B$38,$B275,Peer!I$14:I$38)</f>
        <v>0</v>
      </c>
      <c r="M275" s="472">
        <f>SUMIF(Peer!$B$14:$B$38,$B275,Peer!E$14:E$38)</f>
        <v>14776.2371</v>
      </c>
      <c r="N275" s="650">
        <f>SUMIF(Peer!$B$14:$B$38,$B275,Peer!J$14:J$38)</f>
        <v>6.6740183756111043E-2</v>
      </c>
      <c r="O275" s="651">
        <f ca="1">SUMIF(Peer!$B$14:$B$38,$B275,Peer!N$14:N$38)</f>
        <v>1.010165</v>
      </c>
      <c r="P275" s="651">
        <f ca="1">SUMIF(Peer!$B$14:$B$38,$B275,Peer!O$14:O$38)</f>
        <v>0.96152248214486313</v>
      </c>
      <c r="R275" s="702">
        <f>SUMIF(Peer!$B$14:$B$38,$B275,Peer!S$14:S$38)</f>
        <v>4.7872000000000003</v>
      </c>
      <c r="S275" s="702">
        <f>SUMIF(Peer!$B$14:$B$38,$B275,Peer!T$14:T$38)</f>
        <v>2.3875000000000002</v>
      </c>
      <c r="T275" s="702">
        <f>SUMIF(Peer!$B$14:$B$38,$B275,Peer!U$14:U$38)</f>
        <v>0</v>
      </c>
      <c r="U275" s="702">
        <f>SUMIF(Peer!$B$14:$B$38,$B275,Peer!V$14:V$38)</f>
        <v>0</v>
      </c>
      <c r="V275" s="702">
        <f>SUMIF(Peer!$B$14:$B$38,$B275,Peer!W$14:W$38)</f>
        <v>0</v>
      </c>
    </row>
    <row r="276" spans="2:24" s="472" customFormat="1" ht="15" x14ac:dyDescent="0.3">
      <c r="B276" s="647" t="s">
        <v>264</v>
      </c>
      <c r="K276" s="472">
        <f>SUMIF(Peer!$B$14:$B$38,$B276,Peer!F$14:F$38)+SUMIF(Peer!$B$14:$B$38,$B276,Peer!H$14:H$38)</f>
        <v>166669.93046</v>
      </c>
      <c r="L276" s="472">
        <f>SUMIF(Peer!$B$14:$B$38,$B276,Peer!G$14:G$38)+SUMIF(Peer!$B$14:$B$38,$B276,Peer!I$14:I$38)</f>
        <v>0</v>
      </c>
      <c r="M276" s="472">
        <f>SUMIF(Peer!$B$14:$B$38,$B276,Peer!E$14:E$38)</f>
        <v>7212.9396999999999</v>
      </c>
      <c r="N276" s="650">
        <f>SUMIF(Peer!$B$14:$B$38,$B276,Peer!J$14:J$38)</f>
        <v>4.3276790720993739E-2</v>
      </c>
      <c r="O276" s="651">
        <f ca="1">SUMIF(Peer!$B$14:$B$38,$B276,Peer!N$14:N$38)</f>
        <v>0.99432529999999997</v>
      </c>
      <c r="P276" s="651">
        <f ca="1">SUMIF(Peer!$B$14:$B$38,$B276,Peer!O$14:O$38)</f>
        <v>0.96274364299195658</v>
      </c>
      <c r="R276" s="702">
        <f>SUMIF(Peer!$B$14:$B$38,$B276,Peer!S$14:S$38)</f>
        <v>4.9321000000000002</v>
      </c>
      <c r="S276" s="702">
        <f>SUMIF(Peer!$B$14:$B$38,$B276,Peer!T$14:T$38)</f>
        <v>1.7023999999999999</v>
      </c>
      <c r="T276" s="702">
        <f>SUMIF(Peer!$B$14:$B$38,$B276,Peer!U$14:U$38)</f>
        <v>0</v>
      </c>
      <c r="U276" s="702">
        <f>SUMIF(Peer!$B$14:$B$38,$B276,Peer!V$14:V$38)</f>
        <v>0</v>
      </c>
      <c r="V276" s="702">
        <f>SUMIF(Peer!$B$14:$B$38,$B276,Peer!W$14:W$38)</f>
        <v>0</v>
      </c>
    </row>
    <row r="277" spans="2:24" s="472" customFormat="1" ht="15" x14ac:dyDescent="0.35">
      <c r="B277" s="648" t="s">
        <v>265</v>
      </c>
      <c r="K277" s="472">
        <f>SUMIF(Peer!$B$14:$B$38,$B277,Peer!F$14:F$38)+SUMIF(Peer!$B$14:$B$38,$B277,Peer!H$14:H$38)</f>
        <v>178690549.70631278</v>
      </c>
      <c r="L277" s="472">
        <f>SUMIF(Peer!$B$14:$B$38,$B277,Peer!G$14:G$38)+SUMIF(Peer!$B$14:$B$38,$B277,Peer!I$14:I$38)</f>
        <v>0</v>
      </c>
      <c r="M277" s="472">
        <f>SUMIF(Peer!$B$14:$B$38,$B277,Peer!E$14:E$38)</f>
        <v>23619100</v>
      </c>
      <c r="N277" s="650">
        <f>SUMIF(Peer!$B$14:$B$38,$B277,Peer!J$14:J$38)</f>
        <v>0.13217878639256089</v>
      </c>
      <c r="O277" s="651">
        <f ca="1">SUMIF(Peer!$B$14:$B$38,$B277,Peer!N$14:N$38)</f>
        <v>1.346009</v>
      </c>
      <c r="P277" s="651">
        <f ca="1">SUMIF(Peer!$B$14:$B$38,$B277,Peer!O$14:O$38)</f>
        <v>1.227561007352483</v>
      </c>
      <c r="R277" s="702">
        <f>SUMIF(Peer!$B$14:$B$38,$B277,Peer!S$14:S$38)</f>
        <v>8.9896999999999991</v>
      </c>
      <c r="S277" s="702">
        <f>SUMIF(Peer!$B$14:$B$38,$B277,Peer!T$14:T$38)</f>
        <v>3.3233999999999999</v>
      </c>
      <c r="T277" s="702">
        <f>SUMIF(Peer!$B$14:$B$38,$B277,Peer!U$14:U$38)</f>
        <v>4.0899911072290944</v>
      </c>
      <c r="U277" s="702">
        <f>SUMIF(Peer!$B$14:$B$38,$B277,Peer!V$14:V$38)</f>
        <v>3.8020743979018312</v>
      </c>
      <c r="V277" s="702">
        <f>SUMIF(Peer!$B$14:$B$38,$B277,Peer!W$14:W$38)</f>
        <v>3.4089368055646223</v>
      </c>
    </row>
    <row r="278" spans="2:24" s="472" customFormat="1" ht="15" x14ac:dyDescent="0.35">
      <c r="B278" s="648" t="s">
        <v>266</v>
      </c>
      <c r="K278" s="472">
        <f>SUMIF(Peer!$B$14:$B$38,$B278,Peer!F$14:F$38)+SUMIF(Peer!$B$14:$B$38,$B278,Peer!H$14:H$38)</f>
        <v>232914635.80500001</v>
      </c>
      <c r="L278" s="472">
        <f>SUMIF(Peer!$B$14:$B$38,$B278,Peer!G$14:G$38)+SUMIF(Peer!$B$14:$B$38,$B278,Peer!I$14:I$38)</f>
        <v>19217600</v>
      </c>
      <c r="M278" s="472">
        <f>SUMIF(Peer!$B$14:$B$38,$B278,Peer!E$14:E$38)</f>
        <v>75115500</v>
      </c>
      <c r="N278" s="650">
        <f>SUMIF(Peer!$B$14:$B$38,$B278,Peer!J$14:J$38)</f>
        <v>0.29792104829504862</v>
      </c>
      <c r="O278" s="651">
        <f ca="1">SUMIF(Peer!$B$14:$B$38,$B278,Peer!N$14:N$38)</f>
        <v>1.4016526171170738</v>
      </c>
      <c r="P278" s="651">
        <f ca="1">SUMIF(Peer!$B$14:$B$38,$B278,Peer!O$14:O$38)</f>
        <v>1.1512713917815605</v>
      </c>
      <c r="R278" s="702">
        <f>SUMIF(Peer!$B$14:$B$38,$B278,Peer!S$14:S$38)</f>
        <v>4.7411000000000003</v>
      </c>
      <c r="S278" s="702">
        <f>SUMIF(Peer!$B$14:$B$38,$B278,Peer!T$14:T$38)</f>
        <v>2.1579999999999999</v>
      </c>
      <c r="T278" s="702">
        <f>SUMIF(Peer!$B$14:$B$38,$B278,Peer!U$14:U$38)</f>
        <v>1.8173675493964609</v>
      </c>
      <c r="U278" s="702">
        <f>SUMIF(Peer!$B$14:$B$38,$B278,Peer!V$14:V$38)</f>
        <v>1.6944915442204842</v>
      </c>
      <c r="V278" s="702">
        <f>SUMIF(Peer!$B$14:$B$38,$B278,Peer!W$14:W$38)</f>
        <v>1.5618712181373162</v>
      </c>
    </row>
    <row r="279" spans="2:24" s="472" customFormat="1" ht="15" x14ac:dyDescent="0.35">
      <c r="B279" s="648" t="s">
        <v>267</v>
      </c>
      <c r="K279" s="472">
        <f>SUMIF(Peer!$B$14:$B$38,$B279,Peer!F$14:F$38)+SUMIF(Peer!$B$14:$B$38,$B279,Peer!H$14:H$38)</f>
        <v>3373700</v>
      </c>
      <c r="L279" s="472">
        <f>SUMIF(Peer!$B$14:$B$38,$B279,Peer!G$14:G$38)+SUMIF(Peer!$B$14:$B$38,$B279,Peer!I$14:I$38)</f>
        <v>19100.766500000002</v>
      </c>
      <c r="M279" s="472">
        <f>SUMIF(Peer!$B$14:$B$38,$B279,Peer!E$14:E$38)</f>
        <v>3932400</v>
      </c>
      <c r="N279" s="650">
        <f>SUMIF(Peer!$B$14:$B$38,$B279,Peer!J$14:J$38)</f>
        <v>1.1590424167631419</v>
      </c>
      <c r="O279" s="651">
        <f ca="1">SUMIF(Peer!$B$14:$B$38,$B279,Peer!N$14:N$38)</f>
        <v>1.0502449453304266</v>
      </c>
      <c r="P279" s="651">
        <f ca="1">SUMIF(Peer!$B$14:$B$38,$B279,Peer!O$14:O$38)</f>
        <v>0.56184409341958086</v>
      </c>
      <c r="R279" s="702">
        <f>SUMIF(Peer!$B$14:$B$38,$B279,Peer!S$14:S$38)</f>
        <v>0.75490000000000002</v>
      </c>
      <c r="S279" s="702">
        <f>SUMIF(Peer!$B$14:$B$38,$B279,Peer!T$14:T$38)</f>
        <v>0.54049999999999998</v>
      </c>
      <c r="T279" s="702">
        <f>SUMIF(Peer!$B$14:$B$38,$B279,Peer!U$14:U$38)</f>
        <v>0.76791836287754978</v>
      </c>
      <c r="U279" s="702">
        <f>SUMIF(Peer!$B$14:$B$38,$B279,Peer!V$14:V$38)</f>
        <v>0.72015807199122017</v>
      </c>
      <c r="V279" s="702">
        <f>SUMIF(Peer!$B$14:$B$38,$B279,Peer!W$14:W$38)</f>
        <v>0.68094545940818962</v>
      </c>
    </row>
    <row r="280" spans="2:24" s="472" customFormat="1" ht="15" x14ac:dyDescent="0.35">
      <c r="B280" s="654" t="s">
        <v>268</v>
      </c>
      <c r="C280" s="639"/>
      <c r="D280" s="639"/>
      <c r="E280" s="639"/>
      <c r="F280" s="639"/>
      <c r="G280" s="639"/>
      <c r="H280" s="639"/>
      <c r="I280" s="639"/>
      <c r="J280" s="639"/>
      <c r="K280" s="639">
        <f>SUMIF(Peer!$B$14:$B$38,$B280,Peer!F$14:F$38)+SUMIF(Peer!$B$14:$B$38,$B280,Peer!H$14:H$38)</f>
        <v>10887200</v>
      </c>
      <c r="L280" s="639">
        <f>SUMIF(Peer!$B$14:$B$38,$B280,Peer!G$14:G$38)+SUMIF(Peer!$B$14:$B$38,$B280,Peer!I$14:I$38)</f>
        <v>0</v>
      </c>
      <c r="M280" s="639">
        <f>SUMIF(Peer!$B$14:$B$38,$B280,Peer!E$14:E$38)</f>
        <v>1008999.9999999999</v>
      </c>
      <c r="N280" s="652">
        <f>SUMIF(Peer!$B$14:$B$38,$B280,Peer!J$14:J$38)</f>
        <v>9.2677639797193026E-2</v>
      </c>
      <c r="O280" s="653">
        <f ca="1">SUMIF(Peer!$B$14:$B$38,$B280,Peer!N$14:N$38)</f>
        <v>0.7299720970001955</v>
      </c>
      <c r="P280" s="653">
        <f ca="1">SUMIF(Peer!$B$14:$B$38,$B280,Peer!O$14:O$38)</f>
        <v>0.68371554275940849</v>
      </c>
      <c r="R280" s="703">
        <f>SUMIF(Peer!$B$14:$B$38,$B280,Peer!S$14:S$38)</f>
        <v>10.9544</v>
      </c>
      <c r="S280" s="703">
        <f>SUMIF(Peer!$B$14:$B$38,$B280,Peer!T$14:T$38)</f>
        <v>2.4611000000000001</v>
      </c>
      <c r="T280" s="703">
        <f>SUMIF(Peer!$B$14:$B$38,$B280,Peer!U$14:U$38)</f>
        <v>2.1130867958115833</v>
      </c>
      <c r="U280" s="703">
        <f>SUMIF(Peer!$B$14:$B$38,$B280,Peer!V$14:V$38)</f>
        <v>2.0040105206157657</v>
      </c>
      <c r="V280" s="703">
        <f>SUMIF(Peer!$B$14:$B$38,$B280,Peer!W$14:W$38)</f>
        <v>1.6909819843342038</v>
      </c>
    </row>
    <row r="281" spans="2:24" s="472" customFormat="1" ht="15" x14ac:dyDescent="0.2">
      <c r="B281" s="472" t="s">
        <v>269</v>
      </c>
      <c r="N281" s="656">
        <f>Peer!J39</f>
        <v>1.6853384564103485E-3</v>
      </c>
      <c r="P281" s="655">
        <f ca="1">Peer!O39</f>
        <v>0.56184409341958086</v>
      </c>
      <c r="R281" s="704">
        <f>Peer!S39</f>
        <v>0.75490000000000002</v>
      </c>
      <c r="S281" s="704">
        <f>Peer!T39</f>
        <v>0.54049999999999998</v>
      </c>
      <c r="T281" s="704">
        <f>Peer!U39</f>
        <v>0.76791836287754978</v>
      </c>
      <c r="U281" s="704">
        <f>Peer!V39</f>
        <v>0.72015807199122017</v>
      </c>
      <c r="V281" s="704">
        <f>Peer!W39</f>
        <v>0.68094545940818962</v>
      </c>
    </row>
    <row r="282" spans="2:24" s="472" customFormat="1" ht="15" x14ac:dyDescent="0.2">
      <c r="B282" s="472" t="s">
        <v>270</v>
      </c>
      <c r="N282" s="656">
        <f>Peer!J40</f>
        <v>0.11242821309487697</v>
      </c>
      <c r="P282" s="655">
        <f ca="1">Peer!O40</f>
        <v>0.96213306256840991</v>
      </c>
      <c r="R282" s="704">
        <f>Peer!S40</f>
        <v>4.6891499999999997</v>
      </c>
      <c r="S282" s="704">
        <f>Peer!T40</f>
        <v>1.9301999999999999</v>
      </c>
      <c r="T282" s="704">
        <f>Peer!U40</f>
        <v>1.9652271726040222</v>
      </c>
      <c r="U282" s="704">
        <f>Peer!V40</f>
        <v>1.8492510324181248</v>
      </c>
      <c r="V282" s="704">
        <f>Peer!W40</f>
        <v>1.62642660123576</v>
      </c>
    </row>
    <row r="283" spans="2:24" s="472" customFormat="1" ht="15" x14ac:dyDescent="0.2">
      <c r="B283" s="472" t="s">
        <v>271</v>
      </c>
      <c r="N283" s="656">
        <f>Peer!J41</f>
        <v>0.30881171408778513</v>
      </c>
      <c r="P283" s="655">
        <f ca="1">Peer!O41</f>
        <v>0.95791895404793281</v>
      </c>
      <c r="R283" s="704">
        <f>Peer!S41</f>
        <v>4.5604500000000003</v>
      </c>
      <c r="S283" s="704">
        <f>Peer!T41</f>
        <v>2.0785500000000003</v>
      </c>
      <c r="T283" s="704">
        <f>Peer!U41</f>
        <v>2.1970909538286723</v>
      </c>
      <c r="U283" s="704">
        <f>Peer!V41</f>
        <v>2.0551836336823257</v>
      </c>
      <c r="V283" s="704">
        <f>Peer!W41</f>
        <v>1.8356838668610829</v>
      </c>
    </row>
    <row r="284" spans="2:24" s="472" customFormat="1" ht="15" x14ac:dyDescent="0.2">
      <c r="B284" s="472" t="s">
        <v>272</v>
      </c>
      <c r="N284" s="656">
        <f>Peer!J42</f>
        <v>1.2091699285784003</v>
      </c>
      <c r="P284" s="655">
        <f ca="1">Peer!O42</f>
        <v>1.4257716995431822</v>
      </c>
      <c r="R284" s="704">
        <f>Peer!S42</f>
        <v>10.9544</v>
      </c>
      <c r="S284" s="704">
        <f>Peer!T42</f>
        <v>5.4585999999999997</v>
      </c>
      <c r="T284" s="704">
        <f>Peer!U42</f>
        <v>4.0899911072290944</v>
      </c>
      <c r="U284" s="704">
        <f>Peer!V42</f>
        <v>3.8020743979018312</v>
      </c>
      <c r="V284" s="704">
        <f>Peer!W42</f>
        <v>3.4089368055646223</v>
      </c>
    </row>
    <row r="285" spans="2:24" s="472" customFormat="1" ht="15" x14ac:dyDescent="0.2"/>
    <row r="286" spans="2:24" x14ac:dyDescent="0.2">
      <c r="B286" s="290" t="s">
        <v>273</v>
      </c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</row>
    <row r="288" spans="2:24" ht="15" x14ac:dyDescent="0.2">
      <c r="B288" s="465" t="s">
        <v>274</v>
      </c>
    </row>
    <row r="318" spans="2:2" ht="15" x14ac:dyDescent="0.2">
      <c r="B318" s="610" t="s">
        <v>275</v>
      </c>
    </row>
    <row r="349" spans="2:2" ht="15" x14ac:dyDescent="0.2">
      <c r="B349" s="610" t="s">
        <v>276</v>
      </c>
    </row>
    <row r="380" spans="2:19" ht="15" x14ac:dyDescent="0.2">
      <c r="B380" s="610" t="s">
        <v>277</v>
      </c>
      <c r="N380" s="610" t="s">
        <v>278</v>
      </c>
      <c r="S380" s="610" t="s">
        <v>279</v>
      </c>
    </row>
    <row r="412" spans="2:24" x14ac:dyDescent="0.2">
      <c r="B412" s="290" t="s">
        <v>280</v>
      </c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</row>
    <row r="414" spans="2:24" ht="15" x14ac:dyDescent="0.2">
      <c r="B414" s="610" t="s">
        <v>281</v>
      </c>
    </row>
    <row r="415" spans="2:24" s="472" customFormat="1" ht="15" x14ac:dyDescent="0.3">
      <c r="K415" s="657">
        <v>1</v>
      </c>
      <c r="L415" s="657">
        <f>K415+1</f>
        <v>2</v>
      </c>
      <c r="M415" s="657">
        <f t="shared" ref="M415:R415" si="73">L415+1</f>
        <v>3</v>
      </c>
      <c r="N415" s="657">
        <f t="shared" si="73"/>
        <v>4</v>
      </c>
      <c r="O415" s="657">
        <f t="shared" si="73"/>
        <v>5</v>
      </c>
      <c r="P415" s="657">
        <f t="shared" si="73"/>
        <v>6</v>
      </c>
      <c r="Q415" s="657">
        <f t="shared" si="73"/>
        <v>7</v>
      </c>
      <c r="R415" s="657">
        <f t="shared" si="73"/>
        <v>8</v>
      </c>
    </row>
    <row r="416" spans="2:24" s="472" customFormat="1" ht="15" x14ac:dyDescent="0.3">
      <c r="B416" s="463" t="s">
        <v>282</v>
      </c>
      <c r="K416" s="659"/>
      <c r="L416" s="659"/>
      <c r="M416" s="659"/>
      <c r="N416" s="659"/>
      <c r="O416" s="659"/>
      <c r="P416" s="659"/>
      <c r="Q416" s="659"/>
      <c r="R416" s="659"/>
    </row>
    <row r="417" spans="3:18" s="289" customFormat="1" ht="15" x14ac:dyDescent="0.2">
      <c r="C417" s="472" t="s">
        <v>283</v>
      </c>
      <c r="D417" s="472"/>
      <c r="E417" s="472"/>
      <c r="F417" s="472"/>
      <c r="G417" s="472">
        <f>SUMIF('Historical Contents'!$B$11:$B$68,$C417,'Historical Contents'!F$11:F$68)</f>
        <v>9600</v>
      </c>
      <c r="H417" s="701">
        <f>SUMIF('Historical Contents'!$B$11:$B$68,$C417,'Historical Contents'!G$11:G$68)</f>
        <v>43799</v>
      </c>
      <c r="I417" s="472"/>
      <c r="J417" s="472"/>
      <c r="K417" s="650">
        <f ca="1">'Historical Contents'!K75</f>
        <v>9.7850733645833327E-2</v>
      </c>
      <c r="L417" s="650">
        <f ca="1">'Historical Contents'!L75</f>
        <v>8.8699027083333319E-3</v>
      </c>
      <c r="M417" s="650">
        <f ca="1">'Historical Contents'!M75</f>
        <v>4.1655708333333331E-4</v>
      </c>
      <c r="N417" s="650">
        <f ca="1">'Historical Contents'!N75</f>
        <v>1.3592083333333334E-4</v>
      </c>
      <c r="O417" s="650">
        <f ca="1">'Historical Contents'!O75</f>
        <v>7.6011739583333338E-4</v>
      </c>
      <c r="P417" s="650">
        <f ca="1">'Historical Contents'!P75</f>
        <v>1.5309879166666668E-3</v>
      </c>
      <c r="Q417" s="650">
        <f ca="1">'Historical Contents'!Q75</f>
        <v>9.4515979166666657E-4</v>
      </c>
      <c r="R417" s="650">
        <f ca="1">'Historical Contents'!R75</f>
        <v>8.1480885416666674E-4</v>
      </c>
    </row>
    <row r="418" spans="3:18" s="289" customFormat="1" ht="15" x14ac:dyDescent="0.2">
      <c r="C418" s="472" t="s">
        <v>284</v>
      </c>
      <c r="D418" s="472"/>
      <c r="E418" s="472"/>
      <c r="F418" s="472"/>
      <c r="G418" s="472">
        <f>SUMIF('Historical Contents'!$B$11:$B$68,$C418,'Historical Contents'!F$11:F$68)</f>
        <v>7440</v>
      </c>
      <c r="H418" s="701">
        <f>SUMIF('Historical Contents'!$B$11:$B$68,$C418,'Historical Contents'!G$11:G$68)</f>
        <v>43971</v>
      </c>
      <c r="I418" s="472"/>
      <c r="J418" s="472"/>
      <c r="K418" s="650">
        <f ca="1">'Historical Contents'!K76</f>
        <v>0.3</v>
      </c>
      <c r="L418" s="650">
        <f ca="1">'Historical Contents'!L76</f>
        <v>8.8523240994623664E-2</v>
      </c>
      <c r="M418" s="650">
        <f ca="1">'Historical Contents'!M76</f>
        <v>3.2029570698924731E-2</v>
      </c>
      <c r="N418" s="650">
        <f ca="1">'Historical Contents'!N76</f>
        <v>0</v>
      </c>
      <c r="O418" s="650">
        <f ca="1">'Historical Contents'!O76</f>
        <v>5.5367474462365597E-3</v>
      </c>
      <c r="P418" s="650">
        <f ca="1">'Historical Contents'!P76</f>
        <v>0</v>
      </c>
      <c r="Q418" s="650">
        <f ca="1">'Historical Contents'!Q76</f>
        <v>2.0300210215053766E-2</v>
      </c>
      <c r="R418" s="650">
        <f ca="1">'Historical Contents'!R76</f>
        <v>0</v>
      </c>
    </row>
    <row r="419" spans="3:18" s="289" customFormat="1" ht="15" x14ac:dyDescent="0.2">
      <c r="C419" s="472" t="s">
        <v>285</v>
      </c>
      <c r="D419" s="472"/>
      <c r="E419" s="472"/>
      <c r="F419" s="472"/>
      <c r="G419" s="472">
        <f>SUMIF('Historical Contents'!$B$11:$B$68,$C419,'Historical Contents'!F$11:F$68)</f>
        <v>2999.9989999999998</v>
      </c>
      <c r="H419" s="701">
        <f>SUMIF('Historical Contents'!$B$11:$B$68,$C419,'Historical Contents'!G$11:G$68)</f>
        <v>44022</v>
      </c>
      <c r="I419" s="472"/>
      <c r="J419" s="472"/>
      <c r="K419" s="650">
        <f ca="1">'Historical Contents'!K77</f>
        <v>0</v>
      </c>
      <c r="L419" s="650">
        <f ca="1">'Historical Contents'!L77</f>
        <v>3.1282056760685586E-2</v>
      </c>
      <c r="M419" s="650">
        <f ca="1">'Historical Contents'!M77</f>
        <v>0</v>
      </c>
      <c r="N419" s="650">
        <f ca="1">'Historical Contents'!N77</f>
        <v>1.0044074348024783E-2</v>
      </c>
      <c r="O419" s="650">
        <f ca="1">'Historical Contents'!O77</f>
        <v>0</v>
      </c>
      <c r="P419" s="650">
        <f ca="1">'Historical Contents'!P77</f>
        <v>8.6892695630898554E-5</v>
      </c>
      <c r="Q419" s="650">
        <f ca="1">'Historical Contents'!Q77</f>
        <v>0</v>
      </c>
      <c r="R419" s="650">
        <f ca="1">'Historical Contents'!R77</f>
        <v>0</v>
      </c>
    </row>
    <row r="420" spans="3:18" s="289" customFormat="1" ht="15" x14ac:dyDescent="0.2">
      <c r="C420" s="472" t="s">
        <v>286</v>
      </c>
      <c r="D420" s="472"/>
      <c r="E420" s="472"/>
      <c r="F420" s="472"/>
      <c r="G420" s="472">
        <f>SUMIF('Historical Contents'!$B$11:$B$68,$C420,'Historical Contents'!F$11:F$68)</f>
        <v>2999</v>
      </c>
      <c r="H420" s="701">
        <f>SUMIF('Historical Contents'!$B$11:$B$68,$C420,'Historical Contents'!G$11:G$68)</f>
        <v>44095</v>
      </c>
      <c r="I420" s="472"/>
      <c r="J420" s="472"/>
      <c r="K420" s="650">
        <f ca="1">'Historical Contents'!K78</f>
        <v>5.2887992330776921E-2</v>
      </c>
      <c r="L420" s="650">
        <f ca="1">'Historical Contents'!L78</f>
        <v>1.9447439146382127E-3</v>
      </c>
      <c r="M420" s="650">
        <f ca="1">'Historical Contents'!M78</f>
        <v>2.6341080360120039E-4</v>
      </c>
      <c r="N420" s="650">
        <f ca="1">'Historical Contents'!N78</f>
        <v>5.3556185395131715E-5</v>
      </c>
      <c r="O420" s="650">
        <f ca="1">'Historical Contents'!O78</f>
        <v>4.7573191063687902E-5</v>
      </c>
      <c r="P420" s="650">
        <f ca="1">'Historical Contents'!P78</f>
        <v>2.6367789263087693E-5</v>
      </c>
      <c r="Q420" s="650">
        <f ca="1">'Historical Contents'!Q78</f>
        <v>2.3904634878292764E-5</v>
      </c>
      <c r="R420" s="650">
        <f ca="1">'Historical Contents'!R78</f>
        <v>1.9345115038346117E-5</v>
      </c>
    </row>
    <row r="421" spans="3:18" s="289" customFormat="1" ht="15" x14ac:dyDescent="0.2">
      <c r="C421" s="472" t="s">
        <v>287</v>
      </c>
      <c r="D421" s="472"/>
      <c r="E421" s="472"/>
      <c r="F421" s="472"/>
      <c r="G421" s="472">
        <f>SUMIF('Historical Contents'!$B$11:$B$68,$C421,'Historical Contents'!F$11:F$68)</f>
        <v>4325</v>
      </c>
      <c r="H421" s="701">
        <f>SUMIF('Historical Contents'!$B$11:$B$68,$C421,'Historical Contents'!G$11:G$68)</f>
        <v>44078</v>
      </c>
      <c r="I421" s="472"/>
      <c r="J421" s="472"/>
      <c r="K421" s="650">
        <f ca="1">'Historical Contents'!K79</f>
        <v>4.3294101040462427E-2</v>
      </c>
      <c r="L421" s="650">
        <f ca="1">'Historical Contents'!L79</f>
        <v>7.417423861271677E-2</v>
      </c>
      <c r="M421" s="650">
        <f ca="1">'Historical Contents'!M79</f>
        <v>2.1455438150289018E-3</v>
      </c>
      <c r="N421" s="650">
        <f ca="1">'Historical Contents'!N79</f>
        <v>9.5291329479768778E-5</v>
      </c>
      <c r="O421" s="650">
        <f ca="1">'Historical Contents'!O79</f>
        <v>2.0562843930635837E-4</v>
      </c>
      <c r="P421" s="650">
        <f ca="1">'Historical Contents'!P79</f>
        <v>1.8937109826589596E-4</v>
      </c>
      <c r="Q421" s="650">
        <f ca="1">'Historical Contents'!Q79</f>
        <v>0</v>
      </c>
      <c r="R421" s="650">
        <f ca="1">'Historical Contents'!R79</f>
        <v>0</v>
      </c>
    </row>
    <row r="422" spans="3:18" s="289" customFormat="1" ht="15" x14ac:dyDescent="0.2">
      <c r="C422" s="472" t="s">
        <v>288</v>
      </c>
      <c r="D422" s="472"/>
      <c r="E422" s="472"/>
      <c r="F422" s="472"/>
      <c r="G422" s="472">
        <f>SUMIF('Historical Contents'!$B$11:$B$68,$C422,'Historical Contents'!F$11:F$68)</f>
        <v>8000</v>
      </c>
      <c r="H422" s="701">
        <f>SUMIF('Historical Contents'!$B$11:$B$68,$C422,'Historical Contents'!G$11:G$68)</f>
        <v>44075</v>
      </c>
      <c r="I422" s="472"/>
      <c r="J422" s="472"/>
      <c r="K422" s="650">
        <f ca="1">'Historical Contents'!K80</f>
        <v>1.1225352125000001E-2</v>
      </c>
      <c r="L422" s="650">
        <f ca="1">'Historical Contents'!L80</f>
        <v>0.10765744475000001</v>
      </c>
      <c r="M422" s="650">
        <f ca="1">'Historical Contents'!M80</f>
        <v>1.8366462499999999E-4</v>
      </c>
      <c r="N422" s="650">
        <f ca="1">'Historical Contents'!N80</f>
        <v>1.1432812500000001E-4</v>
      </c>
      <c r="O422" s="650">
        <f ca="1">'Historical Contents'!O80</f>
        <v>4.6287625000000002E-5</v>
      </c>
      <c r="P422" s="650">
        <f ca="1">'Historical Contents'!P80</f>
        <v>2.16609125E-4</v>
      </c>
      <c r="Q422" s="650">
        <f ca="1">'Historical Contents'!Q80</f>
        <v>5.1083937499999993E-4</v>
      </c>
      <c r="R422" s="650">
        <f ca="1">'Historical Contents'!R80</f>
        <v>7.9494537499999994E-4</v>
      </c>
    </row>
    <row r="423" spans="3:18" s="289" customFormat="1" ht="15" x14ac:dyDescent="0.2">
      <c r="C423" s="472" t="s">
        <v>289</v>
      </c>
      <c r="D423" s="472"/>
      <c r="E423" s="472"/>
      <c r="F423" s="472"/>
      <c r="G423" s="472">
        <f>SUMIF('Historical Contents'!$B$11:$B$68,$C423,'Historical Contents'!F$11:F$68)</f>
        <v>5000</v>
      </c>
      <c r="H423" s="701">
        <f>SUMIF('Historical Contents'!$B$11:$B$68,$C423,'Historical Contents'!G$11:G$68)</f>
        <v>44109</v>
      </c>
      <c r="I423" s="472"/>
      <c r="J423" s="472"/>
      <c r="K423" s="650">
        <f ca="1">'Historical Contents'!K81</f>
        <v>6.5624135400000005E-2</v>
      </c>
      <c r="L423" s="650">
        <f ca="1">'Historical Contents'!L81</f>
        <v>7.0948220000000006E-3</v>
      </c>
      <c r="M423" s="650">
        <f ca="1">'Historical Contents'!M81</f>
        <v>0</v>
      </c>
      <c r="N423" s="650">
        <f ca="1">'Historical Contents'!N81</f>
        <v>5.0868800000000003E-5</v>
      </c>
      <c r="O423" s="650">
        <f ca="1">'Historical Contents'!O81</f>
        <v>1.304326E-4</v>
      </c>
      <c r="P423" s="650">
        <f ca="1">'Historical Contents'!P81</f>
        <v>0</v>
      </c>
      <c r="Q423" s="650">
        <f ca="1">'Historical Contents'!Q81</f>
        <v>0</v>
      </c>
      <c r="R423" s="650">
        <f ca="1">'Historical Contents'!R81</f>
        <v>3.5621839999999997E-4</v>
      </c>
    </row>
    <row r="424" spans="3:18" s="289" customFormat="1" ht="15" x14ac:dyDescent="0.2">
      <c r="C424" s="472" t="s">
        <v>290</v>
      </c>
      <c r="D424" s="472"/>
      <c r="E424" s="472"/>
      <c r="F424" s="472"/>
      <c r="G424" s="472">
        <f>SUMIF('Historical Contents'!$B$11:$B$68,$C424,'Historical Contents'!F$11:F$68)</f>
        <v>9900</v>
      </c>
      <c r="H424" s="701">
        <f>SUMIF('Historical Contents'!$B$11:$B$68,$C424,'Historical Contents'!G$11:G$68)</f>
        <v>44134</v>
      </c>
      <c r="I424" s="472"/>
      <c r="J424" s="472"/>
      <c r="K424" s="650">
        <f ca="1">'Historical Contents'!K82</f>
        <v>3.1707862727272731E-2</v>
      </c>
      <c r="L424" s="650">
        <f ca="1">'Historical Contents'!L82</f>
        <v>3.7262704949494949E-2</v>
      </c>
      <c r="M424" s="650">
        <f ca="1">'Historical Contents'!M82</f>
        <v>1.1350676767676769E-4</v>
      </c>
      <c r="N424" s="650">
        <f ca="1">'Historical Contents'!N82</f>
        <v>2.7090909090909091E-5</v>
      </c>
      <c r="O424" s="650">
        <f ca="1">'Historical Contents'!O82</f>
        <v>2.7854848484848484E-5</v>
      </c>
      <c r="P424" s="650">
        <f ca="1">'Historical Contents'!P82</f>
        <v>3.9701494949494952E-4</v>
      </c>
      <c r="Q424" s="650">
        <f ca="1">'Historical Contents'!Q82</f>
        <v>7.0870202020202014E-4</v>
      </c>
      <c r="R424" s="650">
        <f ca="1">'Historical Contents'!R82</f>
        <v>6.1288303030303031E-4</v>
      </c>
    </row>
    <row r="425" spans="3:18" s="289" customFormat="1" ht="15" x14ac:dyDescent="0.2">
      <c r="C425" s="472" t="s">
        <v>291</v>
      </c>
      <c r="D425" s="472"/>
      <c r="E425" s="472"/>
      <c r="F425" s="472"/>
      <c r="G425" s="472">
        <f>SUMIF('Historical Contents'!$B$11:$B$68,$C425,'Historical Contents'!F$11:F$68)</f>
        <v>5000</v>
      </c>
      <c r="H425" s="701">
        <f>SUMIF('Historical Contents'!$B$11:$B$68,$C425,'Historical Contents'!G$11:G$68)</f>
        <v>44156</v>
      </c>
      <c r="I425" s="472"/>
      <c r="J425" s="472"/>
      <c r="K425" s="650">
        <f ca="1">'Historical Contents'!K83</f>
        <v>0</v>
      </c>
      <c r="L425" s="650">
        <f ca="1">'Historical Contents'!L83</f>
        <v>0</v>
      </c>
      <c r="M425" s="650">
        <f ca="1">'Historical Contents'!M83</f>
        <v>0</v>
      </c>
      <c r="N425" s="650">
        <f ca="1">'Historical Contents'!N83</f>
        <v>0</v>
      </c>
      <c r="O425" s="650">
        <f ca="1">'Historical Contents'!O83</f>
        <v>1.7096963E-2</v>
      </c>
      <c r="P425" s="650">
        <f ca="1">'Historical Contents'!P83</f>
        <v>0</v>
      </c>
      <c r="Q425" s="650">
        <f ca="1">'Historical Contents'!Q83</f>
        <v>0</v>
      </c>
      <c r="R425" s="650">
        <f ca="1">'Historical Contents'!R83</f>
        <v>0</v>
      </c>
    </row>
    <row r="426" spans="3:18" s="289" customFormat="1" ht="15" x14ac:dyDescent="0.2">
      <c r="C426" s="472" t="s">
        <v>292</v>
      </c>
      <c r="D426" s="472"/>
      <c r="E426" s="472"/>
      <c r="F426" s="472"/>
      <c r="G426" s="472">
        <f>SUMIF('Historical Contents'!$B$11:$B$68,$C426,'Historical Contents'!F$11:F$68)</f>
        <v>7080</v>
      </c>
      <c r="H426" s="701">
        <f>SUMIF('Historical Contents'!$B$11:$B$68,$C426,'Historical Contents'!G$11:G$68)</f>
        <v>44167</v>
      </c>
      <c r="I426" s="472"/>
      <c r="J426" s="472"/>
      <c r="K426" s="650">
        <f ca="1">'Historical Contents'!K84</f>
        <v>6.9818783333333329E-2</v>
      </c>
      <c r="L426" s="650">
        <f ca="1">'Historical Contents'!L84</f>
        <v>1.696284858757062E-2</v>
      </c>
      <c r="M426" s="650">
        <f ca="1">'Historical Contents'!M84</f>
        <v>4.5432062146892655E-5</v>
      </c>
      <c r="N426" s="650">
        <f ca="1">'Historical Contents'!N84</f>
        <v>5.7218502824858756E-5</v>
      </c>
      <c r="O426" s="650">
        <f ca="1">'Historical Contents'!O84</f>
        <v>4.8968827683615822E-4</v>
      </c>
      <c r="P426" s="650">
        <f ca="1">'Historical Contents'!P84</f>
        <v>2.7140536723163839E-5</v>
      </c>
      <c r="Q426" s="650">
        <f ca="1">'Historical Contents'!Q84</f>
        <v>3.0829096045197736E-6</v>
      </c>
      <c r="R426" s="650">
        <f ca="1">'Historical Contents'!R84</f>
        <v>5.4076610169491533E-4</v>
      </c>
    </row>
    <row r="427" spans="3:18" s="289" customFormat="1" ht="15" x14ac:dyDescent="0.2">
      <c r="C427" s="472" t="s">
        <v>293</v>
      </c>
      <c r="D427" s="472"/>
      <c r="E427" s="472"/>
      <c r="F427" s="472"/>
      <c r="G427" s="472">
        <f>SUMIF('Historical Contents'!$B$11:$B$68,$C427,'Historical Contents'!F$11:F$68)</f>
        <v>2520</v>
      </c>
      <c r="H427" s="701">
        <f>SUMIF('Historical Contents'!$B$11:$B$68,$C427,'Historical Contents'!G$11:G$68)</f>
        <v>44228</v>
      </c>
      <c r="I427" s="472"/>
      <c r="J427" s="472"/>
      <c r="K427" s="650">
        <f ca="1">'Historical Contents'!K85</f>
        <v>0.29206349206349208</v>
      </c>
      <c r="L427" s="650">
        <f ca="1">'Historical Contents'!L85</f>
        <v>5.802581349206349E-3</v>
      </c>
      <c r="M427" s="650">
        <f ca="1">'Historical Contents'!M85</f>
        <v>0</v>
      </c>
      <c r="N427" s="650">
        <f ca="1">'Historical Contents'!N85</f>
        <v>9.1622222222222213E-4</v>
      </c>
      <c r="O427" s="650">
        <f ca="1">'Historical Contents'!O85</f>
        <v>0</v>
      </c>
      <c r="P427" s="650">
        <f ca="1">'Historical Contents'!P85</f>
        <v>3.7350238095238097E-4</v>
      </c>
      <c r="Q427" s="650">
        <f ca="1">'Historical Contents'!Q85</f>
        <v>0</v>
      </c>
      <c r="R427" s="650">
        <f ca="1">'Historical Contents'!R85</f>
        <v>0</v>
      </c>
    </row>
    <row r="428" spans="3:18" s="289" customFormat="1" ht="15" x14ac:dyDescent="0.2">
      <c r="C428" s="472" t="s">
        <v>294</v>
      </c>
      <c r="D428" s="472"/>
      <c r="E428" s="472"/>
      <c r="F428" s="472"/>
      <c r="G428" s="472">
        <f>SUMIF('Historical Contents'!$B$11:$B$68,$C428,'Historical Contents'!F$11:F$68)</f>
        <v>8400</v>
      </c>
      <c r="H428" s="701">
        <f>SUMIF('Historical Contents'!$B$11:$B$68,$C428,'Historical Contents'!G$11:G$68)</f>
        <v>44295</v>
      </c>
      <c r="I428" s="472"/>
      <c r="J428" s="472"/>
      <c r="K428" s="650">
        <f ca="1">'Historical Contents'!K86</f>
        <v>0.22854119154761904</v>
      </c>
      <c r="L428" s="650">
        <f ca="1">'Historical Contents'!L86</f>
        <v>1.7273735714285712E-2</v>
      </c>
      <c r="M428" s="650">
        <f ca="1">'Historical Contents'!M86</f>
        <v>8.177957142857143E-4</v>
      </c>
      <c r="N428" s="650">
        <f ca="1">'Historical Contents'!N86</f>
        <v>6.2175000000000002E-4</v>
      </c>
      <c r="O428" s="650">
        <f ca="1">'Historical Contents'!O86</f>
        <v>1.5229309523809523E-3</v>
      </c>
      <c r="P428" s="650">
        <f ca="1">'Historical Contents'!P86</f>
        <v>6.371163571428572E-3</v>
      </c>
      <c r="Q428" s="650">
        <f ca="1">'Historical Contents'!Q86</f>
        <v>0</v>
      </c>
      <c r="R428" s="650" t="str">
        <f ca="1">'Historical Contents'!R86</f>
        <v/>
      </c>
    </row>
    <row r="429" spans="3:18" s="289" customFormat="1" ht="15" x14ac:dyDescent="0.2">
      <c r="C429" s="472" t="s">
        <v>295</v>
      </c>
      <c r="D429" s="472"/>
      <c r="E429" s="472"/>
      <c r="F429" s="472"/>
      <c r="G429" s="472">
        <f>SUMIF('Historical Contents'!$B$11:$B$68,$C429,'Historical Contents'!F$11:F$68)</f>
        <v>5160</v>
      </c>
      <c r="H429" s="701">
        <f>SUMIF('Historical Contents'!$B$11:$B$68,$C429,'Historical Contents'!G$11:G$68)</f>
        <v>44319</v>
      </c>
      <c r="I429" s="472"/>
      <c r="J429" s="472"/>
      <c r="K429" s="650">
        <f ca="1">'Historical Contents'!K87</f>
        <v>3.2005818410852711E-2</v>
      </c>
      <c r="L429" s="650">
        <f ca="1">'Historical Contents'!L87</f>
        <v>2.1915065116279071E-2</v>
      </c>
      <c r="M429" s="650">
        <f ca="1">'Historical Contents'!M87</f>
        <v>1.4099843023255814E-3</v>
      </c>
      <c r="N429" s="650">
        <f ca="1">'Historical Contents'!N87</f>
        <v>3.828668604651163E-4</v>
      </c>
      <c r="O429" s="650">
        <f ca="1">'Historical Contents'!O87</f>
        <v>5.6043585271317825E-4</v>
      </c>
      <c r="P429" s="650">
        <f ca="1">'Historical Contents'!P87</f>
        <v>1.2531275193798448E-3</v>
      </c>
      <c r="Q429" s="650">
        <f ca="1">'Historical Contents'!Q87</f>
        <v>2.9126744186046515E-5</v>
      </c>
      <c r="R429" s="650" t="str">
        <f ca="1">'Historical Contents'!R87</f>
        <v/>
      </c>
    </row>
    <row r="430" spans="3:18" s="289" customFormat="1" ht="15" x14ac:dyDescent="0.2">
      <c r="C430" s="472" t="s">
        <v>296</v>
      </c>
      <c r="D430" s="472"/>
      <c r="E430" s="472"/>
      <c r="F430" s="472"/>
      <c r="G430" s="472">
        <f>SUMIF('Historical Contents'!$B$11:$B$68,$C430,'Historical Contents'!F$11:F$68)</f>
        <v>5000</v>
      </c>
      <c r="H430" s="701">
        <f>SUMIF('Historical Contents'!$B$11:$B$68,$C430,'Historical Contents'!G$11:G$68)</f>
        <v>44317</v>
      </c>
      <c r="I430" s="472"/>
      <c r="J430" s="472"/>
      <c r="K430" s="650">
        <f ca="1">'Historical Contents'!K88</f>
        <v>3.9194952800000002E-2</v>
      </c>
      <c r="L430" s="650">
        <f ca="1">'Historical Contents'!L88</f>
        <v>0</v>
      </c>
      <c r="M430" s="650">
        <f ca="1">'Historical Contents'!M88</f>
        <v>1.76673026E-2</v>
      </c>
      <c r="N430" s="650">
        <f ca="1">'Historical Contents'!N88</f>
        <v>0</v>
      </c>
      <c r="O430" s="650">
        <f ca="1">'Historical Contents'!O88</f>
        <v>0</v>
      </c>
      <c r="P430" s="650">
        <f ca="1">'Historical Contents'!P88</f>
        <v>8.4475079999999996E-4</v>
      </c>
      <c r="Q430" s="650">
        <f ca="1">'Historical Contents'!Q88</f>
        <v>0</v>
      </c>
      <c r="R430" s="650" t="str">
        <f ca="1">'Historical Contents'!R88</f>
        <v/>
      </c>
    </row>
    <row r="431" spans="3:18" s="289" customFormat="1" ht="15" x14ac:dyDescent="0.2">
      <c r="C431" s="472" t="s">
        <v>297</v>
      </c>
      <c r="D431" s="472"/>
      <c r="E431" s="472"/>
      <c r="F431" s="472"/>
      <c r="G431" s="472">
        <f>SUMIF('Historical Contents'!$B$11:$B$68,$C431,'Historical Contents'!F$11:F$68)</f>
        <v>7000</v>
      </c>
      <c r="H431" s="701">
        <f>SUMIF('Historical Contents'!$B$11:$B$68,$C431,'Historical Contents'!G$11:G$68)</f>
        <v>44417</v>
      </c>
      <c r="I431" s="472"/>
      <c r="J431" s="472"/>
      <c r="K431" s="650">
        <f ca="1">'Historical Contents'!K89</f>
        <v>8.8078026000000018E-2</v>
      </c>
      <c r="L431" s="650">
        <f ca="1">'Historical Contents'!L89</f>
        <v>5.5687493142857147E-2</v>
      </c>
      <c r="M431" s="650">
        <f ca="1">'Historical Contents'!M89</f>
        <v>3.033952857142857E-4</v>
      </c>
      <c r="N431" s="650">
        <f ca="1">'Historical Contents'!N89</f>
        <v>2.8650857142857144E-5</v>
      </c>
      <c r="O431" s="650">
        <f ca="1">'Historical Contents'!O89</f>
        <v>1.6766999999999997E-5</v>
      </c>
      <c r="P431" s="650">
        <f ca="1">'Historical Contents'!P89</f>
        <v>6.5997142857142865E-6</v>
      </c>
      <c r="Q431" s="650" t="str">
        <f ca="1">'Historical Contents'!Q89</f>
        <v/>
      </c>
      <c r="R431" s="650" t="str">
        <f ca="1">'Historical Contents'!R89</f>
        <v/>
      </c>
    </row>
    <row r="432" spans="3:18" s="289" customFormat="1" ht="15" x14ac:dyDescent="0.2">
      <c r="C432" s="472" t="s">
        <v>298</v>
      </c>
      <c r="D432" s="472"/>
      <c r="E432" s="472"/>
      <c r="F432" s="472"/>
      <c r="G432" s="472">
        <f>SUMIF('Historical Contents'!$B$11:$B$68,$C432,'Historical Contents'!F$11:F$68)</f>
        <v>2700.8049999999998</v>
      </c>
      <c r="H432" s="701">
        <f>SUMIF('Historical Contents'!$B$11:$B$68,$C432,'Historical Contents'!G$11:G$68)</f>
        <v>44439</v>
      </c>
      <c r="I432" s="472"/>
      <c r="J432" s="472"/>
      <c r="K432" s="650">
        <f ca="1">'Historical Contents'!K90</f>
        <v>3.7025997804358335E-2</v>
      </c>
      <c r="L432" s="650">
        <f ca="1">'Historical Contents'!L90</f>
        <v>0</v>
      </c>
      <c r="M432" s="650">
        <f ca="1">'Historical Contents'!M90</f>
        <v>4.4553383157984385E-4</v>
      </c>
      <c r="N432" s="650">
        <f ca="1">'Historical Contents'!N90</f>
        <v>4.3433716984380587E-4</v>
      </c>
      <c r="O432" s="650">
        <f ca="1">'Historical Contents'!O90</f>
        <v>1.8707755650630093E-4</v>
      </c>
      <c r="P432" s="650">
        <f ca="1">'Historical Contents'!P90</f>
        <v>0</v>
      </c>
      <c r="Q432" s="650" t="str">
        <f ca="1">'Historical Contents'!Q90</f>
        <v/>
      </c>
      <c r="R432" s="650" t="str">
        <f ca="1">'Historical Contents'!R90</f>
        <v/>
      </c>
    </row>
    <row r="433" spans="3:18" s="289" customFormat="1" ht="15" x14ac:dyDescent="0.2">
      <c r="C433" s="472" t="s">
        <v>299</v>
      </c>
      <c r="D433" s="472"/>
      <c r="E433" s="472"/>
      <c r="F433" s="472"/>
      <c r="G433" s="472">
        <f>SUMIF('Historical Contents'!$B$11:$B$68,$C433,'Historical Contents'!F$11:F$68)</f>
        <v>9600</v>
      </c>
      <c r="H433" s="701">
        <f>SUMIF('Historical Contents'!$B$11:$B$68,$C433,'Historical Contents'!G$11:G$68)</f>
        <v>44456</v>
      </c>
      <c r="I433" s="472"/>
      <c r="J433" s="472"/>
      <c r="K433" s="650">
        <f ca="1">'Historical Contents'!K91</f>
        <v>0</v>
      </c>
      <c r="L433" s="650">
        <f ca="1">'Historical Contents'!L91</f>
        <v>0.17269948927083334</v>
      </c>
      <c r="M433" s="650">
        <f ca="1">'Historical Contents'!M91</f>
        <v>3.1913260416666669E-4</v>
      </c>
      <c r="N433" s="650">
        <f ca="1">'Historical Contents'!N91</f>
        <v>2.3701218749999997E-4</v>
      </c>
      <c r="O433" s="650">
        <f ca="1">'Historical Contents'!O91</f>
        <v>3.9962625000000002E-4</v>
      </c>
      <c r="P433" s="650" t="str">
        <f ca="1">'Historical Contents'!P91</f>
        <v/>
      </c>
      <c r="Q433" s="650" t="str">
        <f ca="1">'Historical Contents'!Q91</f>
        <v/>
      </c>
      <c r="R433" s="650" t="str">
        <f ca="1">'Historical Contents'!R91</f>
        <v/>
      </c>
    </row>
    <row r="434" spans="3:18" s="289" customFormat="1" ht="15" x14ac:dyDescent="0.2">
      <c r="C434" s="472" t="s">
        <v>300</v>
      </c>
      <c r="D434" s="472"/>
      <c r="E434" s="472"/>
      <c r="F434" s="472"/>
      <c r="G434" s="472">
        <f>SUMIF('Historical Contents'!$B$11:$B$68,$C434,'Historical Contents'!F$11:F$68)</f>
        <v>10751.425999999999</v>
      </c>
      <c r="H434" s="701">
        <f>SUMIF('Historical Contents'!$B$11:$B$68,$C434,'Historical Contents'!G$11:G$68)</f>
        <v>44456</v>
      </c>
      <c r="I434" s="472"/>
      <c r="J434" s="472"/>
      <c r="K434" s="650">
        <f ca="1">'Historical Contents'!K92</f>
        <v>0</v>
      </c>
      <c r="L434" s="650">
        <f ca="1">'Historical Contents'!L92</f>
        <v>0.15077909042019169</v>
      </c>
      <c r="M434" s="650">
        <f ca="1">'Historical Contents'!M92</f>
        <v>0</v>
      </c>
      <c r="N434" s="650">
        <f ca="1">'Historical Contents'!N92</f>
        <v>3.4996104702762218E-3</v>
      </c>
      <c r="O434" s="650">
        <f ca="1">'Historical Contents'!O92</f>
        <v>0</v>
      </c>
      <c r="P434" s="650" t="str">
        <f ca="1">'Historical Contents'!P92</f>
        <v/>
      </c>
      <c r="Q434" s="650" t="str">
        <f ca="1">'Historical Contents'!Q92</f>
        <v/>
      </c>
      <c r="R434" s="650" t="str">
        <f ca="1">'Historical Contents'!R92</f>
        <v/>
      </c>
    </row>
    <row r="435" spans="3:18" s="289" customFormat="1" ht="15" x14ac:dyDescent="0.2">
      <c r="C435" s="472" t="s">
        <v>301</v>
      </c>
      <c r="D435" s="472"/>
      <c r="E435" s="472"/>
      <c r="F435" s="472"/>
      <c r="G435" s="472">
        <f>SUMIF('Historical Contents'!$B$11:$B$68,$C435,'Historical Contents'!F$11:F$68)</f>
        <v>1000</v>
      </c>
      <c r="H435" s="701">
        <f>SUMIF('Historical Contents'!$B$11:$B$68,$C435,'Historical Contents'!G$11:G$68)</f>
        <v>44484</v>
      </c>
      <c r="I435" s="472"/>
      <c r="J435" s="472"/>
      <c r="K435" s="650">
        <f ca="1">'Historical Contents'!K93</f>
        <v>3.71498E-4</v>
      </c>
      <c r="L435" s="650">
        <f ca="1">'Historical Contents'!L93</f>
        <v>3.2512094000000005E-2</v>
      </c>
      <c r="M435" s="650">
        <f ca="1">'Historical Contents'!M93</f>
        <v>8.120060000000001E-4</v>
      </c>
      <c r="N435" s="650">
        <f ca="1">'Historical Contents'!N93</f>
        <v>1.4446900000000002E-4</v>
      </c>
      <c r="O435" s="650">
        <f ca="1">'Historical Contents'!O93</f>
        <v>3.7848000000000008E-5</v>
      </c>
      <c r="P435" s="650" t="str">
        <f ca="1">'Historical Contents'!P93</f>
        <v/>
      </c>
      <c r="Q435" s="650" t="str">
        <f ca="1">'Historical Contents'!Q93</f>
        <v/>
      </c>
      <c r="R435" s="650" t="str">
        <f ca="1">'Historical Contents'!R93</f>
        <v/>
      </c>
    </row>
    <row r="436" spans="3:18" s="289" customFormat="1" ht="15" x14ac:dyDescent="0.2">
      <c r="C436" s="472" t="s">
        <v>302</v>
      </c>
      <c r="D436" s="472"/>
      <c r="E436" s="472"/>
      <c r="F436" s="472"/>
      <c r="G436" s="472">
        <f>SUMIF('Historical Contents'!$B$11:$B$68,$C436,'Historical Contents'!F$11:F$68)</f>
        <v>3000</v>
      </c>
      <c r="H436" s="701">
        <f>SUMIF('Historical Contents'!$B$11:$B$68,$C436,'Historical Contents'!G$11:G$68)</f>
        <v>44529</v>
      </c>
      <c r="I436" s="472"/>
      <c r="J436" s="472"/>
      <c r="K436" s="650">
        <f ca="1">'Historical Contents'!K94</f>
        <v>7.5394809999999993E-2</v>
      </c>
      <c r="L436" s="650">
        <f ca="1">'Historical Contents'!L94</f>
        <v>3.8722395999999999E-2</v>
      </c>
      <c r="M436" s="650">
        <f ca="1">'Historical Contents'!M94</f>
        <v>7.5524199999999994E-4</v>
      </c>
      <c r="N436" s="650">
        <f ca="1">'Historical Contents'!N94</f>
        <v>3.561173333333333E-4</v>
      </c>
      <c r="O436" s="650">
        <f ca="1">'Historical Contents'!O94</f>
        <v>0</v>
      </c>
      <c r="P436" s="650" t="str">
        <f ca="1">'Historical Contents'!P94</f>
        <v/>
      </c>
      <c r="Q436" s="650" t="str">
        <f ca="1">'Historical Contents'!Q94</f>
        <v/>
      </c>
      <c r="R436" s="650" t="str">
        <f ca="1">'Historical Contents'!R94</f>
        <v/>
      </c>
    </row>
    <row r="437" spans="3:18" s="289" customFormat="1" ht="15" x14ac:dyDescent="0.2">
      <c r="C437" s="472" t="s">
        <v>303</v>
      </c>
      <c r="D437" s="472"/>
      <c r="E437" s="472"/>
      <c r="F437" s="472"/>
      <c r="G437" s="472">
        <f>SUMIF('Historical Contents'!$B$11:$B$68,$C437,'Historical Contents'!F$11:F$68)</f>
        <v>2995.35</v>
      </c>
      <c r="H437" s="701">
        <f>SUMIF('Historical Contents'!$B$11:$B$68,$C437,'Historical Contents'!G$11:G$68)</f>
        <v>44512</v>
      </c>
      <c r="I437" s="472"/>
      <c r="J437" s="472"/>
      <c r="K437" s="650">
        <f ca="1">'Historical Contents'!K95</f>
        <v>0</v>
      </c>
      <c r="L437" s="650">
        <f ca="1">'Historical Contents'!L95</f>
        <v>0</v>
      </c>
      <c r="M437" s="650">
        <f ca="1">'Historical Contents'!M95</f>
        <v>0</v>
      </c>
      <c r="N437" s="650">
        <f ca="1">'Historical Contents'!N95</f>
        <v>0</v>
      </c>
      <c r="O437" s="650">
        <f ca="1">'Historical Contents'!O95</f>
        <v>0</v>
      </c>
      <c r="P437" s="650" t="str">
        <f ca="1">'Historical Contents'!P95</f>
        <v/>
      </c>
      <c r="Q437" s="650" t="str">
        <f ca="1">'Historical Contents'!Q95</f>
        <v/>
      </c>
      <c r="R437" s="650" t="str">
        <f ca="1">'Historical Contents'!R95</f>
        <v/>
      </c>
    </row>
    <row r="438" spans="3:18" s="289" customFormat="1" ht="15" x14ac:dyDescent="0.2">
      <c r="C438" s="472" t="s">
        <v>304</v>
      </c>
      <c r="D438" s="472"/>
      <c r="E438" s="472"/>
      <c r="F438" s="472"/>
      <c r="G438" s="472">
        <f>SUMIF('Historical Contents'!$B$11:$B$68,$C438,'Historical Contents'!F$11:F$68)</f>
        <v>3000</v>
      </c>
      <c r="H438" s="701">
        <f>SUMIF('Historical Contents'!$B$11:$B$68,$C438,'Historical Contents'!G$11:G$68)</f>
        <v>44541</v>
      </c>
      <c r="I438" s="472"/>
      <c r="J438" s="472"/>
      <c r="K438" s="650">
        <f ca="1">'Historical Contents'!K96</f>
        <v>0</v>
      </c>
      <c r="L438" s="650">
        <f ca="1">'Historical Contents'!L96</f>
        <v>0</v>
      </c>
      <c r="M438" s="650">
        <f ca="1">'Historical Contents'!M96</f>
        <v>0</v>
      </c>
      <c r="N438" s="650">
        <f ca="1">'Historical Contents'!N96</f>
        <v>0</v>
      </c>
      <c r="O438" s="650" t="str">
        <f ca="1">'Historical Contents'!O96</f>
        <v/>
      </c>
      <c r="P438" s="650" t="str">
        <f ca="1">'Historical Contents'!P96</f>
        <v/>
      </c>
      <c r="Q438" s="650" t="str">
        <f ca="1">'Historical Contents'!Q96</f>
        <v/>
      </c>
      <c r="R438" s="650" t="str">
        <f ca="1">'Historical Contents'!R96</f>
        <v/>
      </c>
    </row>
    <row r="439" spans="3:18" s="289" customFormat="1" ht="15" x14ac:dyDescent="0.2">
      <c r="C439" s="472" t="s">
        <v>305</v>
      </c>
      <c r="D439" s="472"/>
      <c r="E439" s="472"/>
      <c r="F439" s="472"/>
      <c r="G439" s="472">
        <f>SUMIF('Historical Contents'!$B$11:$B$68,$C439,'Historical Contents'!F$11:F$68)</f>
        <v>12800</v>
      </c>
      <c r="H439" s="701">
        <f>SUMIF('Historical Contents'!$B$11:$B$68,$C439,'Historical Contents'!G$11:G$68)</f>
        <v>44550</v>
      </c>
      <c r="I439" s="472"/>
      <c r="J439" s="472"/>
      <c r="K439" s="650">
        <f ca="1">'Historical Contents'!K97</f>
        <v>6.1819214062499997E-3</v>
      </c>
      <c r="L439" s="650">
        <f ca="1">'Historical Contents'!L97</f>
        <v>4.4020891249999999E-2</v>
      </c>
      <c r="M439" s="650">
        <f ca="1">'Historical Contents'!M97</f>
        <v>2.2987109374999999E-5</v>
      </c>
      <c r="N439" s="650">
        <f ca="1">'Historical Contents'!N97</f>
        <v>2.3336530468750002E-2</v>
      </c>
      <c r="O439" s="650" t="str">
        <f ca="1">'Historical Contents'!O97</f>
        <v/>
      </c>
      <c r="P439" s="650" t="str">
        <f ca="1">'Historical Contents'!P97</f>
        <v/>
      </c>
      <c r="Q439" s="650" t="str">
        <f ca="1">'Historical Contents'!Q97</f>
        <v/>
      </c>
      <c r="R439" s="650" t="str">
        <f ca="1">'Historical Contents'!R97</f>
        <v/>
      </c>
    </row>
    <row r="440" spans="3:18" s="289" customFormat="1" ht="15" x14ac:dyDescent="0.2">
      <c r="C440" s="472" t="s">
        <v>306</v>
      </c>
      <c r="D440" s="472"/>
      <c r="E440" s="472"/>
      <c r="F440" s="472"/>
      <c r="G440" s="472">
        <f>SUMIF('Historical Contents'!$B$11:$B$68,$C440,'Historical Contents'!F$11:F$68)</f>
        <v>8520</v>
      </c>
      <c r="H440" s="701">
        <f>SUMIF('Historical Contents'!$B$11:$B$68,$C440,'Historical Contents'!G$11:G$68)</f>
        <v>44575</v>
      </c>
      <c r="I440" s="472"/>
      <c r="J440" s="472"/>
      <c r="K440" s="650">
        <f ca="1">'Historical Contents'!K98</f>
        <v>7.1199718075117366E-2</v>
      </c>
      <c r="L440" s="650">
        <f ca="1">'Historical Contents'!L98</f>
        <v>4.8452700469483564E-2</v>
      </c>
      <c r="M440" s="650">
        <f ca="1">'Historical Contents'!M98</f>
        <v>2.9446525821596244E-4</v>
      </c>
      <c r="N440" s="650">
        <f ca="1">'Historical Contents'!N98</f>
        <v>0</v>
      </c>
      <c r="O440" s="650" t="str">
        <f ca="1">'Historical Contents'!O98</f>
        <v/>
      </c>
      <c r="P440" s="650" t="str">
        <f ca="1">'Historical Contents'!P98</f>
        <v/>
      </c>
      <c r="Q440" s="650" t="str">
        <f ca="1">'Historical Contents'!Q98</f>
        <v/>
      </c>
      <c r="R440" s="650" t="str">
        <f ca="1">'Historical Contents'!R98</f>
        <v/>
      </c>
    </row>
    <row r="441" spans="3:18" s="289" customFormat="1" ht="15" x14ac:dyDescent="0.2">
      <c r="C441" s="472" t="s">
        <v>307</v>
      </c>
      <c r="D441" s="472"/>
      <c r="E441" s="472"/>
      <c r="F441" s="472"/>
      <c r="G441" s="472">
        <f>SUMIF('Historical Contents'!$B$11:$B$68,$C441,'Historical Contents'!F$11:F$68)</f>
        <v>15873.756716</v>
      </c>
      <c r="H441" s="701">
        <f>SUMIF('Historical Contents'!$B$11:$B$68,$C441,'Historical Contents'!G$11:G$68)</f>
        <v>44592</v>
      </c>
      <c r="I441" s="472"/>
      <c r="J441" s="472"/>
      <c r="K441" s="650">
        <f ca="1">'Historical Contents'!K99</f>
        <v>0.16561927003392282</v>
      </c>
      <c r="L441" s="650">
        <f ca="1">'Historical Contents'!L99</f>
        <v>4.8597821788615098E-3</v>
      </c>
      <c r="M441" s="650">
        <f ca="1">'Historical Contents'!M99</f>
        <v>0</v>
      </c>
      <c r="N441" s="650">
        <f ca="1">'Historical Contents'!N99</f>
        <v>0</v>
      </c>
      <c r="O441" s="650" t="str">
        <f ca="1">'Historical Contents'!O99</f>
        <v/>
      </c>
      <c r="P441" s="650" t="str">
        <f ca="1">'Historical Contents'!P99</f>
        <v/>
      </c>
      <c r="Q441" s="650" t="str">
        <f ca="1">'Historical Contents'!Q99</f>
        <v/>
      </c>
      <c r="R441" s="650" t="str">
        <f ca="1">'Historical Contents'!R99</f>
        <v/>
      </c>
    </row>
    <row r="442" spans="3:18" s="289" customFormat="1" ht="15" x14ac:dyDescent="0.2">
      <c r="C442" s="472" t="s">
        <v>308</v>
      </c>
      <c r="D442" s="472"/>
      <c r="E442" s="472"/>
      <c r="F442" s="472"/>
      <c r="G442" s="472">
        <f>SUMIF('Historical Contents'!$B$11:$B$68,$C442,'Historical Contents'!F$11:F$68)</f>
        <v>5151.3500000000004</v>
      </c>
      <c r="H442" s="701">
        <f>SUMIF('Historical Contents'!$B$11:$B$68,$C442,'Historical Contents'!G$11:G$68)</f>
        <v>44806</v>
      </c>
      <c r="I442" s="472"/>
      <c r="J442" s="472"/>
      <c r="K442" s="650">
        <f ca="1">'Historical Contents'!K100</f>
        <v>8.3861512030826875E-3</v>
      </c>
      <c r="L442" s="650" t="str">
        <f ca="1">'Historical Contents'!L100</f>
        <v/>
      </c>
      <c r="M442" s="650" t="str">
        <f ca="1">'Historical Contents'!M100</f>
        <v/>
      </c>
      <c r="N442" s="650" t="str">
        <f ca="1">'Historical Contents'!N100</f>
        <v/>
      </c>
      <c r="O442" s="650" t="str">
        <f ca="1">'Historical Contents'!O100</f>
        <v/>
      </c>
      <c r="P442" s="650" t="str">
        <f ca="1">'Historical Contents'!P100</f>
        <v/>
      </c>
      <c r="Q442" s="650" t="str">
        <f ca="1">'Historical Contents'!Q100</f>
        <v/>
      </c>
      <c r="R442" s="650" t="str">
        <f ca="1">'Historical Contents'!R100</f>
        <v/>
      </c>
    </row>
    <row r="443" spans="3:18" s="289" customFormat="1" ht="15" x14ac:dyDescent="0.2">
      <c r="C443" s="472" t="s">
        <v>309</v>
      </c>
      <c r="D443" s="472"/>
      <c r="E443" s="472"/>
      <c r="F443" s="472"/>
      <c r="G443" s="472">
        <f>SUMIF('Historical Contents'!$B$11:$B$68,$C443,'Historical Contents'!F$11:F$68)</f>
        <v>8400</v>
      </c>
      <c r="H443" s="701">
        <f>SUMIF('Historical Contents'!$B$11:$B$68,$C443,'Historical Contents'!G$11:G$68)</f>
        <v>44839</v>
      </c>
      <c r="I443" s="472"/>
      <c r="J443" s="472"/>
      <c r="K443" s="650">
        <f ca="1">'Historical Contents'!K101</f>
        <v>4.4574928571428573E-4</v>
      </c>
      <c r="L443" s="650" t="str">
        <f ca="1">'Historical Contents'!L101</f>
        <v/>
      </c>
      <c r="M443" s="650" t="str">
        <f ca="1">'Historical Contents'!M101</f>
        <v/>
      </c>
      <c r="N443" s="650" t="str">
        <f ca="1">'Historical Contents'!N101</f>
        <v/>
      </c>
      <c r="O443" s="650" t="str">
        <f ca="1">'Historical Contents'!O101</f>
        <v/>
      </c>
      <c r="P443" s="650" t="str">
        <f ca="1">'Historical Contents'!P101</f>
        <v/>
      </c>
      <c r="Q443" s="650" t="str">
        <f ca="1">'Historical Contents'!Q101</f>
        <v/>
      </c>
      <c r="R443" s="650" t="str">
        <f ca="1">'Historical Contents'!R101</f>
        <v/>
      </c>
    </row>
    <row r="444" spans="3:18" s="289" customFormat="1" ht="15" x14ac:dyDescent="0.2">
      <c r="C444" s="472" t="s">
        <v>310</v>
      </c>
      <c r="D444" s="472"/>
      <c r="E444" s="472"/>
      <c r="F444" s="472"/>
      <c r="G444" s="472">
        <f>SUMIF('Historical Contents'!$B$11:$B$68,$C444,'Historical Contents'!F$11:F$68)</f>
        <v>9361.9</v>
      </c>
      <c r="H444" s="701">
        <f>SUMIF('Historical Contents'!$B$11:$B$68,$C444,'Historical Contents'!G$11:G$68)</f>
        <v>44853</v>
      </c>
      <c r="I444" s="472"/>
      <c r="J444" s="472"/>
      <c r="K444" s="650">
        <f ca="1">'Historical Contents'!K102</f>
        <v>0</v>
      </c>
      <c r="L444" s="650" t="str">
        <f ca="1">'Historical Contents'!L102</f>
        <v/>
      </c>
      <c r="M444" s="650" t="str">
        <f ca="1">'Historical Contents'!M102</f>
        <v/>
      </c>
      <c r="N444" s="650" t="str">
        <f ca="1">'Historical Contents'!N102</f>
        <v/>
      </c>
      <c r="O444" s="650" t="str">
        <f ca="1">'Historical Contents'!O102</f>
        <v/>
      </c>
      <c r="P444" s="650" t="str">
        <f ca="1">'Historical Contents'!P102</f>
        <v/>
      </c>
      <c r="Q444" s="650" t="str">
        <f ca="1">'Historical Contents'!Q102</f>
        <v/>
      </c>
      <c r="R444" s="650" t="str">
        <f ca="1">'Historical Contents'!R102</f>
        <v/>
      </c>
    </row>
    <row r="445" spans="3:18" s="289" customFormat="1" ht="15" x14ac:dyDescent="0.2">
      <c r="C445" s="472" t="s">
        <v>311</v>
      </c>
      <c r="D445" s="472"/>
      <c r="E445" s="472"/>
      <c r="F445" s="472"/>
      <c r="G445" s="472">
        <f>SUMIF('Historical Contents'!$B$11:$B$68,$C445,'Historical Contents'!F$11:F$68)</f>
        <v>10400</v>
      </c>
      <c r="H445" s="701">
        <f>SUMIF('Historical Contents'!$B$11:$B$68,$C445,'Historical Contents'!G$11:G$68)</f>
        <v>44837</v>
      </c>
      <c r="I445" s="472"/>
      <c r="J445" s="472"/>
      <c r="K445" s="650">
        <f ca="1">'Historical Contents'!K103</f>
        <v>3.8461538461538464E-2</v>
      </c>
      <c r="L445" s="650" t="str">
        <f ca="1">'Historical Contents'!L103</f>
        <v/>
      </c>
      <c r="M445" s="650" t="str">
        <f ca="1">'Historical Contents'!M103</f>
        <v/>
      </c>
      <c r="N445" s="650" t="str">
        <f ca="1">'Historical Contents'!N103</f>
        <v/>
      </c>
      <c r="O445" s="650" t="str">
        <f ca="1">'Historical Contents'!O103</f>
        <v/>
      </c>
      <c r="P445" s="650" t="str">
        <f ca="1">'Historical Contents'!P103</f>
        <v/>
      </c>
      <c r="Q445" s="650" t="str">
        <f ca="1">'Historical Contents'!Q103</f>
        <v/>
      </c>
      <c r="R445" s="650" t="str">
        <f ca="1">'Historical Contents'!R103</f>
        <v/>
      </c>
    </row>
    <row r="446" spans="3:18" s="289" customFormat="1" ht="15" x14ac:dyDescent="0.2">
      <c r="C446" s="472" t="s">
        <v>312</v>
      </c>
      <c r="D446" s="472"/>
      <c r="E446" s="472"/>
      <c r="F446" s="472"/>
      <c r="G446" s="472">
        <f>SUMIF('Historical Contents'!$B$11:$B$68,$C446,'Historical Contents'!F$11:F$68)</f>
        <v>9162.625</v>
      </c>
      <c r="H446" s="701">
        <f>SUMIF('Historical Contents'!$B$11:$B$68,$C446,'Historical Contents'!G$11:G$68)</f>
        <v>44883</v>
      </c>
      <c r="I446" s="472"/>
      <c r="J446" s="472"/>
      <c r="K446" s="650">
        <f ca="1">'Historical Contents'!K104</f>
        <v>0</v>
      </c>
      <c r="L446" s="650" t="str">
        <f ca="1">'Historical Contents'!L104</f>
        <v/>
      </c>
      <c r="M446" s="650" t="str">
        <f ca="1">'Historical Contents'!M104</f>
        <v/>
      </c>
      <c r="N446" s="650" t="str">
        <f ca="1">'Historical Contents'!N104</f>
        <v/>
      </c>
      <c r="O446" s="650" t="str">
        <f ca="1">'Historical Contents'!O104</f>
        <v/>
      </c>
      <c r="P446" s="650" t="str">
        <f ca="1">'Historical Contents'!P104</f>
        <v/>
      </c>
      <c r="Q446" s="650" t="str">
        <f ca="1">'Historical Contents'!Q104</f>
        <v/>
      </c>
      <c r="R446" s="650" t="str">
        <f ca="1">'Historical Contents'!R104</f>
        <v/>
      </c>
    </row>
    <row r="447" spans="3:18" ht="15" x14ac:dyDescent="0.2">
      <c r="C447" s="719" t="s">
        <v>313</v>
      </c>
      <c r="D447" s="720"/>
      <c r="E447" s="720"/>
      <c r="F447" s="720"/>
      <c r="G447" s="658">
        <f ca="1">SUM(K447:R447)</f>
        <v>0.10500636919660361</v>
      </c>
      <c r="H447" s="720"/>
      <c r="I447" s="720"/>
      <c r="J447" s="720"/>
      <c r="K447" s="658">
        <f ca="1">'Historical Contents'!K105</f>
        <v>5.8512636523154221E-2</v>
      </c>
      <c r="L447" s="658">
        <f ca="1">'Historical Contents'!L105</f>
        <v>3.8659892887602465E-2</v>
      </c>
      <c r="M447" s="658">
        <f ca="1">'Historical Contents'!M105</f>
        <v>2.3218212224549954E-3</v>
      </c>
      <c r="N447" s="658">
        <f ca="1">'Historical Contents'!N105</f>
        <v>1.6214366241072936E-3</v>
      </c>
      <c r="O447" s="658">
        <f ca="1">'Historical Contents'!O105</f>
        <v>1.2888561159219703E-3</v>
      </c>
      <c r="P447" s="658">
        <f ca="1">'Historical Contents'!P105</f>
        <v>7.0772050606819842E-4</v>
      </c>
      <c r="Q447" s="658">
        <f ca="1">'Historical Contents'!Q105</f>
        <v>1.6086446921850935E-3</v>
      </c>
      <c r="R447" s="658">
        <f ca="1">'Historical Contents'!R105</f>
        <v>2.8536062510935986E-4</v>
      </c>
    </row>
    <row r="448" spans="3:18" ht="15" x14ac:dyDescent="0.2">
      <c r="C448" s="700" t="s">
        <v>314</v>
      </c>
      <c r="G448" s="697">
        <f ca="1">SUM(K448:R448)</f>
        <v>0.29129212399894733</v>
      </c>
      <c r="K448" s="697">
        <f ca="1">'Historical Contents'!K106</f>
        <v>0.16484340517074805</v>
      </c>
      <c r="L448" s="697">
        <f ca="1">'Historical Contents'!L106</f>
        <v>9.9710528237243731E-2</v>
      </c>
      <c r="M448" s="697">
        <f ca="1">'Historical Contents'!M106</f>
        <v>7.9482064472235613E-3</v>
      </c>
      <c r="N448" s="697">
        <f ca="1">'Historical Contents'!N106</f>
        <v>5.6050559342260215E-3</v>
      </c>
      <c r="O448" s="697">
        <f ca="1">'Historical Contents'!O106</f>
        <v>4.3278138206666967E-3</v>
      </c>
      <c r="P448" s="697">
        <f ca="1">'Historical Contents'!P106</f>
        <v>2.500007451868771E-3</v>
      </c>
      <c r="Q448" s="697">
        <f ca="1">'Historical Contents'!Q106</f>
        <v>5.6162278504806127E-3</v>
      </c>
      <c r="R448" s="697">
        <f ca="1">'Historical Contents'!R106</f>
        <v>7.4087908648989896E-4</v>
      </c>
    </row>
    <row r="450" spans="2:18" ht="15" x14ac:dyDescent="0.3">
      <c r="B450" s="463" t="s">
        <v>204</v>
      </c>
      <c r="C450" s="472"/>
      <c r="D450" s="472"/>
      <c r="E450" s="472"/>
      <c r="F450" s="472"/>
      <c r="G450" s="472"/>
      <c r="H450" s="472"/>
      <c r="I450" s="472"/>
      <c r="J450" s="472"/>
      <c r="K450" s="659"/>
      <c r="L450" s="659"/>
      <c r="M450" s="659"/>
      <c r="N450" s="659"/>
      <c r="O450" s="659"/>
      <c r="P450" s="659"/>
      <c r="Q450" s="659"/>
      <c r="R450" s="659"/>
    </row>
    <row r="451" spans="2:18" ht="15" x14ac:dyDescent="0.2">
      <c r="B451" s="289"/>
      <c r="C451" s="472" t="s">
        <v>283</v>
      </c>
      <c r="D451" s="472"/>
      <c r="E451" s="472"/>
      <c r="F451" s="472"/>
      <c r="G451" s="472">
        <f>G417</f>
        <v>9600</v>
      </c>
      <c r="H451" s="701">
        <f>H417</f>
        <v>43799</v>
      </c>
      <c r="I451" s="472"/>
      <c r="J451" s="472"/>
      <c r="K451" s="650">
        <f ca="1">'Historical Contents'!S75</f>
        <v>0.37451089927083331</v>
      </c>
      <c r="L451" s="650">
        <f ca="1">'Historical Contents'!T75</f>
        <v>5.1107059374999996E-3</v>
      </c>
      <c r="M451" s="650">
        <f ca="1">'Historical Contents'!U75</f>
        <v>7.4316754166666669E-3</v>
      </c>
      <c r="N451" s="650">
        <f ca="1">'Historical Contents'!V75</f>
        <v>1.8633957916666666E-2</v>
      </c>
      <c r="O451" s="650">
        <f ca="1">'Historical Contents'!W75</f>
        <v>4.9643091666666667E-3</v>
      </c>
      <c r="P451" s="650">
        <f ca="1">'Historical Contents'!X75</f>
        <v>1.5887838645833336E-2</v>
      </c>
      <c r="Q451" s="650">
        <f ca="1">'Historical Contents'!Y75</f>
        <v>2.3849703125E-3</v>
      </c>
      <c r="R451" s="650">
        <f ca="1">'Historical Contents'!Z75</f>
        <v>2.749450833333333E-3</v>
      </c>
    </row>
    <row r="452" spans="2:18" ht="15" x14ac:dyDescent="0.2">
      <c r="B452" s="289"/>
      <c r="C452" s="472" t="s">
        <v>284</v>
      </c>
      <c r="D452" s="472"/>
      <c r="E452" s="472"/>
      <c r="F452" s="472"/>
      <c r="G452" s="472">
        <f t="shared" ref="G452" si="74">G418</f>
        <v>7440</v>
      </c>
      <c r="H452" s="701">
        <f t="shared" ref="H452:H475" si="75">H418</f>
        <v>43971</v>
      </c>
      <c r="I452" s="472"/>
      <c r="J452" s="472"/>
      <c r="K452" s="650">
        <f ca="1">'Historical Contents'!S76</f>
        <v>0.15208780698924732</v>
      </c>
      <c r="L452" s="650">
        <f ca="1">'Historical Contents'!T76</f>
        <v>2.2272237903225807E-2</v>
      </c>
      <c r="M452" s="650">
        <f ca="1">'Historical Contents'!U76</f>
        <v>0</v>
      </c>
      <c r="N452" s="650">
        <f ca="1">'Historical Contents'!V76</f>
        <v>1.4399788440860217E-2</v>
      </c>
      <c r="O452" s="650">
        <f ca="1">'Historical Contents'!W76</f>
        <v>0</v>
      </c>
      <c r="P452" s="650">
        <f ca="1">'Historical Contents'!X76</f>
        <v>9.8495055107526881E-3</v>
      </c>
      <c r="Q452" s="650">
        <f ca="1">'Historical Contents'!Y76</f>
        <v>0</v>
      </c>
      <c r="R452" s="650">
        <f ca="1">'Historical Contents'!Z76</f>
        <v>1.2337905376344086E-2</v>
      </c>
    </row>
    <row r="453" spans="2:18" ht="15" x14ac:dyDescent="0.2">
      <c r="B453" s="289"/>
      <c r="C453" s="472" t="s">
        <v>285</v>
      </c>
      <c r="D453" s="472"/>
      <c r="E453" s="472"/>
      <c r="F453" s="472"/>
      <c r="G453" s="472">
        <f t="shared" ref="G453" si="76">G419</f>
        <v>2999.9989999999998</v>
      </c>
      <c r="H453" s="701">
        <f t="shared" si="75"/>
        <v>44022</v>
      </c>
      <c r="I453" s="472"/>
      <c r="J453" s="472"/>
      <c r="K453" s="650">
        <f ca="1">'Historical Contents'!S77</f>
        <v>0</v>
      </c>
      <c r="L453" s="650">
        <f ca="1">'Historical Contents'!T77</f>
        <v>7.9904798634932883E-2</v>
      </c>
      <c r="M453" s="650">
        <f ca="1">'Historical Contents'!U77</f>
        <v>0</v>
      </c>
      <c r="N453" s="650">
        <f ca="1">'Historical Contents'!V77</f>
        <v>1.8625685208561737E-2</v>
      </c>
      <c r="O453" s="650">
        <f ca="1">'Historical Contents'!W77</f>
        <v>0</v>
      </c>
      <c r="P453" s="650">
        <f ca="1">'Historical Contents'!X77</f>
        <v>8.7314589104863036E-3</v>
      </c>
      <c r="Q453" s="650">
        <f ca="1">'Historical Contents'!Y77</f>
        <v>0</v>
      </c>
      <c r="R453" s="650">
        <f ca="1">'Historical Contents'!Z77</f>
        <v>0</v>
      </c>
    </row>
    <row r="454" spans="2:18" ht="15" x14ac:dyDescent="0.2">
      <c r="B454" s="289"/>
      <c r="C454" s="472" t="s">
        <v>286</v>
      </c>
      <c r="D454" s="472"/>
      <c r="E454" s="472"/>
      <c r="F454" s="472"/>
      <c r="G454" s="472">
        <f t="shared" ref="G454" si="77">G420</f>
        <v>2999</v>
      </c>
      <c r="H454" s="701">
        <f t="shared" si="75"/>
        <v>44095</v>
      </c>
      <c r="I454" s="472"/>
      <c r="J454" s="472"/>
      <c r="K454" s="650">
        <f ca="1">'Historical Contents'!S78</f>
        <v>0.140236288096032</v>
      </c>
      <c r="L454" s="650">
        <f ca="1">'Historical Contents'!T78</f>
        <v>9.1290722240746899E-2</v>
      </c>
      <c r="M454" s="650">
        <f ca="1">'Historical Contents'!U78</f>
        <v>3.4022607535845284E-3</v>
      </c>
      <c r="N454" s="650">
        <f ca="1">'Historical Contents'!V78</f>
        <v>5.7187029009669887E-4</v>
      </c>
      <c r="O454" s="650">
        <f ca="1">'Historical Contents'!W78</f>
        <v>6.9481843947982666E-3</v>
      </c>
      <c r="P454" s="650">
        <f ca="1">'Historical Contents'!X78</f>
        <v>3.9712774258086024E-3</v>
      </c>
      <c r="Q454" s="650">
        <f ca="1">'Historical Contents'!Y78</f>
        <v>4.7090563521173731E-3</v>
      </c>
      <c r="R454" s="650">
        <f ca="1">'Historical Contents'!Z78</f>
        <v>3.8363257752584193E-3</v>
      </c>
    </row>
    <row r="455" spans="2:18" ht="15" x14ac:dyDescent="0.2">
      <c r="B455" s="289"/>
      <c r="C455" s="472" t="s">
        <v>287</v>
      </c>
      <c r="D455" s="472"/>
      <c r="E455" s="472"/>
      <c r="F455" s="472"/>
      <c r="G455" s="472">
        <f t="shared" ref="G455" si="78">G421</f>
        <v>4325</v>
      </c>
      <c r="H455" s="701">
        <f t="shared" si="75"/>
        <v>44078</v>
      </c>
      <c r="I455" s="472"/>
      <c r="J455" s="472"/>
      <c r="K455" s="650">
        <f ca="1">'Historical Contents'!S79</f>
        <v>0</v>
      </c>
      <c r="L455" s="650">
        <f ca="1">'Historical Contents'!T79</f>
        <v>7.6049815028901735E-2</v>
      </c>
      <c r="M455" s="650">
        <f ca="1">'Historical Contents'!U79</f>
        <v>7.7796959075144514E-2</v>
      </c>
      <c r="N455" s="650">
        <f ca="1">'Historical Contents'!V79</f>
        <v>1.4037663815028903E-2</v>
      </c>
      <c r="O455" s="650">
        <f ca="1">'Historical Contents'!W79</f>
        <v>0</v>
      </c>
      <c r="P455" s="650">
        <f ca="1">'Historical Contents'!X79</f>
        <v>0</v>
      </c>
      <c r="Q455" s="650">
        <f ca="1">'Historical Contents'!Y79</f>
        <v>0</v>
      </c>
      <c r="R455" s="650">
        <f ca="1">'Historical Contents'!Z79</f>
        <v>0</v>
      </c>
    </row>
    <row r="456" spans="2:18" ht="15" x14ac:dyDescent="0.2">
      <c r="B456" s="289"/>
      <c r="C456" s="472" t="s">
        <v>288</v>
      </c>
      <c r="D456" s="472"/>
      <c r="E456" s="472"/>
      <c r="F456" s="472"/>
      <c r="G456" s="472">
        <f t="shared" ref="G456" si="79">G422</f>
        <v>8000</v>
      </c>
      <c r="H456" s="701">
        <f t="shared" si="75"/>
        <v>44075</v>
      </c>
      <c r="I456" s="472"/>
      <c r="J456" s="472"/>
      <c r="K456" s="650">
        <f ca="1">'Historical Contents'!S80</f>
        <v>2.4291792E-2</v>
      </c>
      <c r="L456" s="650">
        <f ca="1">'Historical Contents'!T80</f>
        <v>0.26981593112500002</v>
      </c>
      <c r="M456" s="650">
        <f ca="1">'Historical Contents'!U80</f>
        <v>2.6088820874999998E-2</v>
      </c>
      <c r="N456" s="650">
        <f ca="1">'Historical Contents'!V80</f>
        <v>1.8135693749999999E-3</v>
      </c>
      <c r="O456" s="650">
        <f ca="1">'Historical Contents'!W80</f>
        <v>9.2777674999999999E-4</v>
      </c>
      <c r="P456" s="650">
        <f ca="1">'Historical Contents'!X80</f>
        <v>4.6412324999999996E-4</v>
      </c>
      <c r="Q456" s="650">
        <f ca="1">'Historical Contents'!Y80</f>
        <v>2.6559263750000001E-3</v>
      </c>
      <c r="R456" s="650">
        <f ca="1">'Historical Contents'!Z80</f>
        <v>0</v>
      </c>
    </row>
    <row r="457" spans="2:18" ht="15" x14ac:dyDescent="0.2">
      <c r="B457" s="289"/>
      <c r="C457" s="472" t="s">
        <v>289</v>
      </c>
      <c r="D457" s="472"/>
      <c r="E457" s="472"/>
      <c r="F457" s="472"/>
      <c r="G457" s="472">
        <f t="shared" ref="G457" si="80">G423</f>
        <v>5000</v>
      </c>
      <c r="H457" s="701">
        <f t="shared" si="75"/>
        <v>44109</v>
      </c>
      <c r="I457" s="472"/>
      <c r="J457" s="472"/>
      <c r="K457" s="650">
        <f ca="1">'Historical Contents'!S81</f>
        <v>5.7987697800000002E-2</v>
      </c>
      <c r="L457" s="650">
        <f ca="1">'Historical Contents'!T81</f>
        <v>5.0650230599999999E-2</v>
      </c>
      <c r="M457" s="650">
        <f ca="1">'Historical Contents'!U81</f>
        <v>0</v>
      </c>
      <c r="N457" s="650">
        <f ca="1">'Historical Contents'!V81</f>
        <v>0</v>
      </c>
      <c r="O457" s="650">
        <f ca="1">'Historical Contents'!W81</f>
        <v>0</v>
      </c>
      <c r="P457" s="650">
        <f ca="1">'Historical Contents'!X81</f>
        <v>0</v>
      </c>
      <c r="Q457" s="650">
        <f ca="1">'Historical Contents'!Y81</f>
        <v>0</v>
      </c>
      <c r="R457" s="650">
        <f ca="1">'Historical Contents'!Z81</f>
        <v>0</v>
      </c>
    </row>
    <row r="458" spans="2:18" ht="15" x14ac:dyDescent="0.2">
      <c r="B458" s="289"/>
      <c r="C458" s="472" t="s">
        <v>290</v>
      </c>
      <c r="D458" s="472"/>
      <c r="E458" s="472"/>
      <c r="F458" s="472"/>
      <c r="G458" s="472">
        <f t="shared" ref="G458" si="81">G424</f>
        <v>9900</v>
      </c>
      <c r="H458" s="701">
        <f t="shared" si="75"/>
        <v>44134</v>
      </c>
      <c r="I458" s="472"/>
      <c r="J458" s="472"/>
      <c r="K458" s="650">
        <f ca="1">'Historical Contents'!S82</f>
        <v>9.3990074747474749E-3</v>
      </c>
      <c r="L458" s="650">
        <f ca="1">'Historical Contents'!T82</f>
        <v>0.11583616222222223</v>
      </c>
      <c r="M458" s="650">
        <f ca="1">'Historical Contents'!U82</f>
        <v>3.2473130505050504E-2</v>
      </c>
      <c r="N458" s="650">
        <f ca="1">'Historical Contents'!V82</f>
        <v>1.8832166060606063E-2</v>
      </c>
      <c r="O458" s="650">
        <f ca="1">'Historical Contents'!W82</f>
        <v>0</v>
      </c>
      <c r="P458" s="650">
        <f ca="1">'Historical Contents'!X82</f>
        <v>0</v>
      </c>
      <c r="Q458" s="650">
        <f ca="1">'Historical Contents'!Y82</f>
        <v>0</v>
      </c>
      <c r="R458" s="650">
        <f ca="1">'Historical Contents'!Z82</f>
        <v>0</v>
      </c>
    </row>
    <row r="459" spans="2:18" ht="15" x14ac:dyDescent="0.2">
      <c r="B459" s="289"/>
      <c r="C459" s="472" t="s">
        <v>291</v>
      </c>
      <c r="D459" s="472"/>
      <c r="E459" s="472"/>
      <c r="F459" s="472"/>
      <c r="G459" s="472">
        <f t="shared" ref="G459" si="82">G425</f>
        <v>5000</v>
      </c>
      <c r="H459" s="701">
        <f t="shared" si="75"/>
        <v>44156</v>
      </c>
      <c r="I459" s="472"/>
      <c r="J459" s="472"/>
      <c r="K459" s="650">
        <f ca="1">'Historical Contents'!S83</f>
        <v>8.663833E-2</v>
      </c>
      <c r="L459" s="650">
        <f ca="1">'Historical Contents'!T83</f>
        <v>0</v>
      </c>
      <c r="M459" s="650">
        <f ca="1">'Historical Contents'!U83</f>
        <v>0</v>
      </c>
      <c r="N459" s="650">
        <f ca="1">'Historical Contents'!V83</f>
        <v>0</v>
      </c>
      <c r="O459" s="650">
        <f ca="1">'Historical Contents'!W83</f>
        <v>5.9153386199999998E-2</v>
      </c>
      <c r="P459" s="650">
        <f ca="1">'Historical Contents'!X83</f>
        <v>0</v>
      </c>
      <c r="Q459" s="650">
        <f ca="1">'Historical Contents'!Y83</f>
        <v>0</v>
      </c>
      <c r="R459" s="650">
        <f ca="1">'Historical Contents'!Z83</f>
        <v>0</v>
      </c>
    </row>
    <row r="460" spans="2:18" ht="15" x14ac:dyDescent="0.2">
      <c r="B460" s="289"/>
      <c r="C460" s="472" t="s">
        <v>292</v>
      </c>
      <c r="D460" s="472"/>
      <c r="E460" s="472"/>
      <c r="F460" s="472"/>
      <c r="G460" s="472">
        <f t="shared" ref="G460" si="83">G426</f>
        <v>7080</v>
      </c>
      <c r="H460" s="701">
        <f t="shared" si="75"/>
        <v>44167</v>
      </c>
      <c r="I460" s="472"/>
      <c r="J460" s="472"/>
      <c r="K460" s="650">
        <f ca="1">'Historical Contents'!S84</f>
        <v>0.12379154915254237</v>
      </c>
      <c r="L460" s="650">
        <f ca="1">'Historical Contents'!T84</f>
        <v>2.6931181355932206E-2</v>
      </c>
      <c r="M460" s="650">
        <f ca="1">'Historical Contents'!U84</f>
        <v>7.8247895480225991E-4</v>
      </c>
      <c r="N460" s="650">
        <f ca="1">'Historical Contents'!V84</f>
        <v>1.668380790960452E-3</v>
      </c>
      <c r="O460" s="650">
        <f ca="1">'Historical Contents'!W84</f>
        <v>4.9909806497175141E-3</v>
      </c>
      <c r="P460" s="650">
        <f ca="1">'Historical Contents'!X84</f>
        <v>2.7727389830508476E-3</v>
      </c>
      <c r="Q460" s="650">
        <f ca="1">'Historical Contents'!Y84</f>
        <v>1.1743937853107343E-3</v>
      </c>
      <c r="R460" s="650">
        <f ca="1">'Historical Contents'!Z84</f>
        <v>0</v>
      </c>
    </row>
    <row r="461" spans="2:18" ht="15" x14ac:dyDescent="0.2">
      <c r="B461" s="289"/>
      <c r="C461" s="472" t="s">
        <v>293</v>
      </c>
      <c r="D461" s="472"/>
      <c r="E461" s="472"/>
      <c r="F461" s="472"/>
      <c r="G461" s="472">
        <f t="shared" ref="G461" si="84">G427</f>
        <v>2520</v>
      </c>
      <c r="H461" s="701">
        <f t="shared" si="75"/>
        <v>44228</v>
      </c>
      <c r="I461" s="472"/>
      <c r="J461" s="472"/>
      <c r="K461" s="650">
        <f ca="1">'Historical Contents'!S85</f>
        <v>0</v>
      </c>
      <c r="L461" s="650">
        <f ca="1">'Historical Contents'!T85</f>
        <v>0.15960085793650794</v>
      </c>
      <c r="M461" s="650">
        <f ca="1">'Historical Contents'!U85</f>
        <v>0</v>
      </c>
      <c r="N461" s="650">
        <f ca="1">'Historical Contents'!V85</f>
        <v>0</v>
      </c>
      <c r="O461" s="650">
        <f ca="1">'Historical Contents'!W85</f>
        <v>0</v>
      </c>
      <c r="P461" s="650">
        <f ca="1">'Historical Contents'!X85</f>
        <v>0</v>
      </c>
      <c r="Q461" s="650">
        <f ca="1">'Historical Contents'!Y85</f>
        <v>0</v>
      </c>
      <c r="R461" s="650">
        <f ca="1">'Historical Contents'!Z85</f>
        <v>0</v>
      </c>
    </row>
    <row r="462" spans="2:18" ht="15" x14ac:dyDescent="0.2">
      <c r="B462" s="289"/>
      <c r="C462" s="472" t="s">
        <v>294</v>
      </c>
      <c r="D462" s="472"/>
      <c r="E462" s="472"/>
      <c r="F462" s="472"/>
      <c r="G462" s="472">
        <f t="shared" ref="G462" si="85">G428</f>
        <v>8400</v>
      </c>
      <c r="H462" s="701">
        <f t="shared" si="75"/>
        <v>44295</v>
      </c>
      <c r="I462" s="472"/>
      <c r="J462" s="472"/>
      <c r="K462" s="650">
        <f ca="1">'Historical Contents'!S86</f>
        <v>0.10133016047619048</v>
      </c>
      <c r="L462" s="650">
        <f ca="1">'Historical Contents'!T86</f>
        <v>2.1695119642857141E-2</v>
      </c>
      <c r="M462" s="650">
        <f ca="1">'Historical Contents'!U86</f>
        <v>0.10641767392857143</v>
      </c>
      <c r="N462" s="650">
        <f ca="1">'Historical Contents'!V86</f>
        <v>3.8672259523809525E-3</v>
      </c>
      <c r="O462" s="650">
        <f ca="1">'Historical Contents'!W86</f>
        <v>5.2450669047619048E-3</v>
      </c>
      <c r="P462" s="650">
        <f ca="1">'Historical Contents'!X86</f>
        <v>0</v>
      </c>
      <c r="Q462" s="650">
        <f ca="1">'Historical Contents'!Y86</f>
        <v>0</v>
      </c>
      <c r="R462" s="650" t="str">
        <f ca="1">'Historical Contents'!Z86</f>
        <v/>
      </c>
    </row>
    <row r="463" spans="2:18" ht="15" x14ac:dyDescent="0.2">
      <c r="B463" s="289"/>
      <c r="C463" s="472" t="s">
        <v>295</v>
      </c>
      <c r="D463" s="472"/>
      <c r="E463" s="472"/>
      <c r="F463" s="472"/>
      <c r="G463" s="472">
        <f t="shared" ref="G463" si="86">G429</f>
        <v>5160</v>
      </c>
      <c r="H463" s="701">
        <f t="shared" si="75"/>
        <v>44319</v>
      </c>
      <c r="I463" s="472"/>
      <c r="J463" s="472"/>
      <c r="K463" s="650">
        <f ca="1">'Historical Contents'!S87</f>
        <v>5.179566666666667E-2</v>
      </c>
      <c r="L463" s="650">
        <f ca="1">'Historical Contents'!T87</f>
        <v>0.2596900226744186</v>
      </c>
      <c r="M463" s="650">
        <f ca="1">'Historical Contents'!U87</f>
        <v>1.0064303488372093E-2</v>
      </c>
      <c r="N463" s="650">
        <f ca="1">'Historical Contents'!V87</f>
        <v>1.065470988372093E-2</v>
      </c>
      <c r="O463" s="650">
        <f ca="1">'Historical Contents'!W87</f>
        <v>3.646667635658915E-3</v>
      </c>
      <c r="P463" s="650">
        <f ca="1">'Historical Contents'!X87</f>
        <v>3.5124914728682172E-3</v>
      </c>
      <c r="Q463" s="650">
        <f ca="1">'Historical Contents'!Y87</f>
        <v>0</v>
      </c>
      <c r="R463" s="650" t="str">
        <f ca="1">'Historical Contents'!Z87</f>
        <v/>
      </c>
    </row>
    <row r="464" spans="2:18" ht="15" x14ac:dyDescent="0.2">
      <c r="B464" s="289"/>
      <c r="C464" s="472" t="s">
        <v>296</v>
      </c>
      <c r="D464" s="472"/>
      <c r="E464" s="472"/>
      <c r="F464" s="472"/>
      <c r="G464" s="472">
        <f t="shared" ref="G464" si="87">G430</f>
        <v>5000</v>
      </c>
      <c r="H464" s="701">
        <f t="shared" si="75"/>
        <v>44317</v>
      </c>
      <c r="I464" s="472"/>
      <c r="J464" s="472"/>
      <c r="K464" s="650">
        <f ca="1">'Historical Contents'!S88</f>
        <v>0.13365197840000001</v>
      </c>
      <c r="L464" s="650">
        <f ca="1">'Historical Contents'!T88</f>
        <v>0.12803047939999998</v>
      </c>
      <c r="M464" s="650">
        <f ca="1">'Historical Contents'!U88</f>
        <v>0</v>
      </c>
      <c r="N464" s="650">
        <f ca="1">'Historical Contents'!V88</f>
        <v>0</v>
      </c>
      <c r="O464" s="650">
        <f ca="1">'Historical Contents'!W88</f>
        <v>0</v>
      </c>
      <c r="P464" s="650">
        <f ca="1">'Historical Contents'!X88</f>
        <v>0</v>
      </c>
      <c r="Q464" s="650">
        <f ca="1">'Historical Contents'!Y88</f>
        <v>0</v>
      </c>
      <c r="R464" s="650" t="str">
        <f ca="1">'Historical Contents'!Z88</f>
        <v/>
      </c>
    </row>
    <row r="465" spans="2:18" ht="15" x14ac:dyDescent="0.2">
      <c r="B465" s="289"/>
      <c r="C465" s="472" t="s">
        <v>297</v>
      </c>
      <c r="D465" s="472"/>
      <c r="E465" s="472"/>
      <c r="F465" s="472"/>
      <c r="G465" s="472">
        <f t="shared" ref="G465" si="88">G431</f>
        <v>7000</v>
      </c>
      <c r="H465" s="701">
        <f t="shared" si="75"/>
        <v>44417</v>
      </c>
      <c r="I465" s="472"/>
      <c r="J465" s="472"/>
      <c r="K465" s="650">
        <f ca="1">'Historical Contents'!S89</f>
        <v>0.18966241114285715</v>
      </c>
      <c r="L465" s="650">
        <f ca="1">'Historical Contents'!T89</f>
        <v>0.10450133871428571</v>
      </c>
      <c r="M465" s="650">
        <f ca="1">'Historical Contents'!U89</f>
        <v>2.7402475428571431E-2</v>
      </c>
      <c r="N465" s="650">
        <f ca="1">'Historical Contents'!V89</f>
        <v>7.4720571428571426E-4</v>
      </c>
      <c r="O465" s="650">
        <f ca="1">'Historical Contents'!W89</f>
        <v>9.5698210000000009E-3</v>
      </c>
      <c r="P465" s="650">
        <f ca="1">'Historical Contents'!X89</f>
        <v>6.3463271428571423E-4</v>
      </c>
      <c r="Q465" s="650" t="str">
        <f ca="1">'Historical Contents'!Y89</f>
        <v/>
      </c>
      <c r="R465" s="650" t="str">
        <f ca="1">'Historical Contents'!Z89</f>
        <v/>
      </c>
    </row>
    <row r="466" spans="2:18" ht="15" x14ac:dyDescent="0.2">
      <c r="B466" s="289"/>
      <c r="C466" s="472" t="s">
        <v>298</v>
      </c>
      <c r="D466" s="472"/>
      <c r="E466" s="472"/>
      <c r="F466" s="472"/>
      <c r="G466" s="472">
        <f t="shared" ref="G466" si="89">G432</f>
        <v>2700.8049999999998</v>
      </c>
      <c r="H466" s="701">
        <f t="shared" si="75"/>
        <v>44439</v>
      </c>
      <c r="I466" s="472"/>
      <c r="J466" s="472"/>
      <c r="K466" s="650">
        <f ca="1">'Historical Contents'!S90</f>
        <v>0</v>
      </c>
      <c r="L466" s="650">
        <f ca="1">'Historical Contents'!T90</f>
        <v>5.2276846717922994E-2</v>
      </c>
      <c r="M466" s="650">
        <f ca="1">'Historical Contents'!U90</f>
        <v>1.2385107403163132E-3</v>
      </c>
      <c r="N466" s="650">
        <f ca="1">'Historical Contents'!V90</f>
        <v>3.4539646512798967E-3</v>
      </c>
      <c r="O466" s="650">
        <f ca="1">'Historical Contents'!W90</f>
        <v>0</v>
      </c>
      <c r="P466" s="650">
        <f ca="1">'Historical Contents'!X90</f>
        <v>0</v>
      </c>
      <c r="Q466" s="650" t="str">
        <f ca="1">'Historical Contents'!Y90</f>
        <v/>
      </c>
      <c r="R466" s="650" t="str">
        <f ca="1">'Historical Contents'!Z90</f>
        <v/>
      </c>
    </row>
    <row r="467" spans="2:18" ht="15" x14ac:dyDescent="0.2">
      <c r="B467" s="289"/>
      <c r="C467" s="472" t="s">
        <v>299</v>
      </c>
      <c r="D467" s="472"/>
      <c r="E467" s="472"/>
      <c r="F467" s="472"/>
      <c r="G467" s="472">
        <f t="shared" ref="G467" si="90">G433</f>
        <v>9600</v>
      </c>
      <c r="H467" s="701">
        <f t="shared" si="75"/>
        <v>44456</v>
      </c>
      <c r="I467" s="472"/>
      <c r="J467" s="472"/>
      <c r="K467" s="650">
        <f ca="1">'Historical Contents'!S91</f>
        <v>4.1666666666666664E-2</v>
      </c>
      <c r="L467" s="650">
        <f ca="1">'Historical Contents'!T91</f>
        <v>0.12321420697916664</v>
      </c>
      <c r="M467" s="650">
        <f ca="1">'Historical Contents'!U91</f>
        <v>1.89541909375E-2</v>
      </c>
      <c r="N467" s="650">
        <f ca="1">'Historical Contents'!V91</f>
        <v>2.5073121875000002E-3</v>
      </c>
      <c r="O467" s="650">
        <f ca="1">'Historical Contents'!W91</f>
        <v>2.5897211458333333E-2</v>
      </c>
      <c r="P467" s="650" t="str">
        <f ca="1">'Historical Contents'!X91</f>
        <v/>
      </c>
      <c r="Q467" s="650" t="str">
        <f ca="1">'Historical Contents'!Y91</f>
        <v/>
      </c>
      <c r="R467" s="650" t="str">
        <f ca="1">'Historical Contents'!Z91</f>
        <v/>
      </c>
    </row>
    <row r="468" spans="2:18" ht="15" x14ac:dyDescent="0.2">
      <c r="B468" s="289"/>
      <c r="C468" s="472" t="s">
        <v>300</v>
      </c>
      <c r="D468" s="472"/>
      <c r="E468" s="472"/>
      <c r="F468" s="472"/>
      <c r="G468" s="472">
        <f t="shared" ref="G468:G475" si="91">G434</f>
        <v>10751.425999999999</v>
      </c>
      <c r="H468" s="701">
        <f t="shared" si="75"/>
        <v>44456</v>
      </c>
      <c r="I468" s="472"/>
      <c r="J468" s="472"/>
      <c r="K468" s="650">
        <f ca="1">'Historical Contents'!S92</f>
        <v>0</v>
      </c>
      <c r="L468" s="650">
        <f ca="1">'Historical Contents'!T92</f>
        <v>7.8157635368554829E-2</v>
      </c>
      <c r="M468" s="650">
        <f ca="1">'Historical Contents'!U92</f>
        <v>0</v>
      </c>
      <c r="N468" s="650">
        <f ca="1">'Historical Contents'!V92</f>
        <v>0.1274214160056536</v>
      </c>
      <c r="O468" s="650">
        <f ca="1">'Historical Contents'!W92</f>
        <v>0</v>
      </c>
      <c r="P468" s="650" t="str">
        <f ca="1">'Historical Contents'!X92</f>
        <v/>
      </c>
      <c r="Q468" s="650" t="str">
        <f ca="1">'Historical Contents'!Y92</f>
        <v/>
      </c>
      <c r="R468" s="650" t="str">
        <f ca="1">'Historical Contents'!Z92</f>
        <v/>
      </c>
    </row>
    <row r="469" spans="2:18" ht="15" x14ac:dyDescent="0.2">
      <c r="B469" s="289"/>
      <c r="C469" s="472" t="s">
        <v>301</v>
      </c>
      <c r="D469" s="472"/>
      <c r="E469" s="472"/>
      <c r="F469" s="472"/>
      <c r="G469" s="472">
        <f t="shared" si="91"/>
        <v>1000</v>
      </c>
      <c r="H469" s="701">
        <f t="shared" si="75"/>
        <v>44484</v>
      </c>
      <c r="I469" s="472"/>
      <c r="J469" s="472"/>
      <c r="K469" s="650">
        <f ca="1">'Historical Contents'!S93</f>
        <v>0</v>
      </c>
      <c r="L469" s="650">
        <f ca="1">'Historical Contents'!T93</f>
        <v>0</v>
      </c>
      <c r="M469" s="650">
        <f ca="1">'Historical Contents'!U93</f>
        <v>1.2150330000000001E-3</v>
      </c>
      <c r="N469" s="650">
        <f ca="1">'Historical Contents'!V93</f>
        <v>0</v>
      </c>
      <c r="O469" s="650">
        <f ca="1">'Historical Contents'!W93</f>
        <v>0</v>
      </c>
      <c r="P469" s="650" t="str">
        <f ca="1">'Historical Contents'!X93</f>
        <v/>
      </c>
      <c r="Q469" s="650" t="str">
        <f ca="1">'Historical Contents'!Y93</f>
        <v/>
      </c>
      <c r="R469" s="650" t="str">
        <f ca="1">'Historical Contents'!Z93</f>
        <v/>
      </c>
    </row>
    <row r="470" spans="2:18" ht="15" x14ac:dyDescent="0.2">
      <c r="B470" s="289"/>
      <c r="C470" s="472" t="s">
        <v>302</v>
      </c>
      <c r="D470" s="472"/>
      <c r="E470" s="472"/>
      <c r="F470" s="472"/>
      <c r="G470" s="472">
        <f t="shared" si="91"/>
        <v>3000</v>
      </c>
      <c r="H470" s="701">
        <f t="shared" si="75"/>
        <v>44529</v>
      </c>
      <c r="I470" s="472"/>
      <c r="J470" s="472"/>
      <c r="K470" s="650">
        <f ca="1">'Historical Contents'!S94</f>
        <v>4.476653433333333E-2</v>
      </c>
      <c r="L470" s="650">
        <f ca="1">'Historical Contents'!T94</f>
        <v>8.4627954333333325E-2</v>
      </c>
      <c r="M470" s="650">
        <f ca="1">'Historical Contents'!U94</f>
        <v>2.0106111666666666E-2</v>
      </c>
      <c r="N470" s="650">
        <f ca="1">'Historical Contents'!V94</f>
        <v>3.6690336666666667E-3</v>
      </c>
      <c r="O470" s="650">
        <f ca="1">'Historical Contents'!W94</f>
        <v>0</v>
      </c>
      <c r="P470" s="650" t="str">
        <f ca="1">'Historical Contents'!X94</f>
        <v/>
      </c>
      <c r="Q470" s="650" t="str">
        <f ca="1">'Historical Contents'!Y94</f>
        <v/>
      </c>
      <c r="R470" s="650" t="str">
        <f ca="1">'Historical Contents'!Z94</f>
        <v/>
      </c>
    </row>
    <row r="471" spans="2:18" ht="15" x14ac:dyDescent="0.2">
      <c r="B471" s="289"/>
      <c r="C471" s="472" t="s">
        <v>303</v>
      </c>
      <c r="D471" s="472"/>
      <c r="E471" s="472"/>
      <c r="F471" s="472"/>
      <c r="G471" s="472">
        <f t="shared" si="91"/>
        <v>2995.35</v>
      </c>
      <c r="H471" s="701">
        <f t="shared" si="75"/>
        <v>44512</v>
      </c>
      <c r="I471" s="472"/>
      <c r="J471" s="472"/>
      <c r="K471" s="650">
        <f ca="1">'Historical Contents'!S95</f>
        <v>0</v>
      </c>
      <c r="L471" s="650">
        <f ca="1">'Historical Contents'!T95</f>
        <v>0</v>
      </c>
      <c r="M471" s="650">
        <f ca="1">'Historical Contents'!U95</f>
        <v>0</v>
      </c>
      <c r="N471" s="650">
        <f ca="1">'Historical Contents'!V95</f>
        <v>0</v>
      </c>
      <c r="O471" s="650">
        <f ca="1">'Historical Contents'!W95</f>
        <v>0</v>
      </c>
      <c r="P471" s="650" t="str">
        <f ca="1">'Historical Contents'!X95</f>
        <v/>
      </c>
      <c r="Q471" s="650" t="str">
        <f ca="1">'Historical Contents'!Y95</f>
        <v/>
      </c>
      <c r="R471" s="650" t="str">
        <f ca="1">'Historical Contents'!Z95</f>
        <v/>
      </c>
    </row>
    <row r="472" spans="2:18" ht="15" x14ac:dyDescent="0.2">
      <c r="B472" s="289"/>
      <c r="C472" s="472" t="s">
        <v>304</v>
      </c>
      <c r="D472" s="472"/>
      <c r="E472" s="472"/>
      <c r="F472" s="472"/>
      <c r="G472" s="472">
        <f t="shared" si="91"/>
        <v>3000</v>
      </c>
      <c r="H472" s="701">
        <f t="shared" si="75"/>
        <v>44541</v>
      </c>
      <c r="I472" s="472"/>
      <c r="J472" s="472"/>
      <c r="K472" s="650">
        <f ca="1">'Historical Contents'!S96</f>
        <v>1.3592238333333334E-2</v>
      </c>
      <c r="L472" s="650">
        <f ca="1">'Historical Contents'!T96</f>
        <v>0</v>
      </c>
      <c r="M472" s="650">
        <f ca="1">'Historical Contents'!U96</f>
        <v>0</v>
      </c>
      <c r="N472" s="650">
        <f ca="1">'Historical Contents'!V96</f>
        <v>0</v>
      </c>
      <c r="O472" s="650" t="str">
        <f ca="1">'Historical Contents'!W96</f>
        <v/>
      </c>
      <c r="P472" s="650" t="str">
        <f ca="1">'Historical Contents'!X96</f>
        <v/>
      </c>
      <c r="Q472" s="650" t="str">
        <f ca="1">'Historical Contents'!Y96</f>
        <v/>
      </c>
      <c r="R472" s="650" t="str">
        <f ca="1">'Historical Contents'!Z96</f>
        <v/>
      </c>
    </row>
    <row r="473" spans="2:18" ht="15" x14ac:dyDescent="0.2">
      <c r="B473" s="289"/>
      <c r="C473" s="472" t="s">
        <v>305</v>
      </c>
      <c r="D473" s="472"/>
      <c r="E473" s="472"/>
      <c r="F473" s="472"/>
      <c r="G473" s="472">
        <f t="shared" si="91"/>
        <v>12800</v>
      </c>
      <c r="H473" s="701">
        <f t="shared" si="75"/>
        <v>44550</v>
      </c>
      <c r="I473" s="472"/>
      <c r="J473" s="472"/>
      <c r="K473" s="650">
        <f ca="1">'Historical Contents'!S97</f>
        <v>3.2349676874999997E-2</v>
      </c>
      <c r="L473" s="650">
        <f ca="1">'Historical Contents'!T97</f>
        <v>7.6567496171874999E-2</v>
      </c>
      <c r="M473" s="650">
        <f ca="1">'Historical Contents'!U97</f>
        <v>0.35720369031249999</v>
      </c>
      <c r="N473" s="650">
        <f ca="1">'Historical Contents'!V97</f>
        <v>2.0310593750000002E-4</v>
      </c>
      <c r="O473" s="650" t="str">
        <f ca="1">'Historical Contents'!W97</f>
        <v/>
      </c>
      <c r="P473" s="650" t="str">
        <f ca="1">'Historical Contents'!X97</f>
        <v/>
      </c>
      <c r="Q473" s="650" t="str">
        <f ca="1">'Historical Contents'!Y97</f>
        <v/>
      </c>
      <c r="R473" s="650" t="str">
        <f ca="1">'Historical Contents'!Z97</f>
        <v/>
      </c>
    </row>
    <row r="474" spans="2:18" ht="15" x14ac:dyDescent="0.2">
      <c r="B474" s="289"/>
      <c r="C474" s="472" t="s">
        <v>306</v>
      </c>
      <c r="D474" s="472"/>
      <c r="E474" s="472"/>
      <c r="F474" s="472"/>
      <c r="G474" s="472">
        <f t="shared" si="91"/>
        <v>8520</v>
      </c>
      <c r="H474" s="701">
        <f t="shared" si="75"/>
        <v>44575</v>
      </c>
      <c r="I474" s="472"/>
      <c r="J474" s="472"/>
      <c r="K474" s="650">
        <f ca="1">'Historical Contents'!S98</f>
        <v>0.12728647981220659</v>
      </c>
      <c r="L474" s="650">
        <f ca="1">'Historical Contents'!T98</f>
        <v>1.5292394366197184E-3</v>
      </c>
      <c r="M474" s="650">
        <f ca="1">'Historical Contents'!U98</f>
        <v>3.4697472065727701E-2</v>
      </c>
      <c r="N474" s="650">
        <f ca="1">'Historical Contents'!V98</f>
        <v>0</v>
      </c>
      <c r="O474" s="650" t="str">
        <f ca="1">'Historical Contents'!W98</f>
        <v/>
      </c>
      <c r="P474" s="650" t="str">
        <f ca="1">'Historical Contents'!X98</f>
        <v/>
      </c>
      <c r="Q474" s="650" t="str">
        <f ca="1">'Historical Contents'!Y98</f>
        <v/>
      </c>
      <c r="R474" s="650" t="str">
        <f ca="1">'Historical Contents'!Z98</f>
        <v/>
      </c>
    </row>
    <row r="475" spans="2:18" ht="15" x14ac:dyDescent="0.2">
      <c r="B475" s="289"/>
      <c r="C475" s="472" t="s">
        <v>307</v>
      </c>
      <c r="D475" s="472"/>
      <c r="E475" s="472"/>
      <c r="F475" s="472"/>
      <c r="G475" s="472">
        <f t="shared" si="91"/>
        <v>15873.756716</v>
      </c>
      <c r="H475" s="701">
        <f t="shared" si="75"/>
        <v>44592</v>
      </c>
      <c r="I475" s="472"/>
      <c r="J475" s="472"/>
      <c r="K475" s="650">
        <f ca="1">'Historical Contents'!S99</f>
        <v>0</v>
      </c>
      <c r="L475" s="650">
        <f ca="1">'Historical Contents'!T99</f>
        <v>0</v>
      </c>
      <c r="M475" s="650">
        <f ca="1">'Historical Contents'!U99</f>
        <v>0</v>
      </c>
      <c r="N475" s="650">
        <f ca="1">'Historical Contents'!V99</f>
        <v>0</v>
      </c>
      <c r="O475" s="650" t="str">
        <f ca="1">'Historical Contents'!W99</f>
        <v/>
      </c>
      <c r="P475" s="650" t="str">
        <f ca="1">'Historical Contents'!X99</f>
        <v/>
      </c>
      <c r="Q475" s="650" t="str">
        <f ca="1">'Historical Contents'!Y99</f>
        <v/>
      </c>
      <c r="R475" s="650" t="str">
        <f ca="1">'Historical Contents'!Z99</f>
        <v/>
      </c>
    </row>
    <row r="476" spans="2:18" ht="15" x14ac:dyDescent="0.2">
      <c r="B476" s="289"/>
      <c r="C476" s="472" t="s">
        <v>308</v>
      </c>
      <c r="D476" s="472"/>
      <c r="E476" s="472"/>
      <c r="F476" s="472"/>
      <c r="G476" s="472">
        <f t="shared" ref="G476:H476" si="92">G442</f>
        <v>5151.3500000000004</v>
      </c>
      <c r="H476" s="701">
        <f t="shared" si="92"/>
        <v>44806</v>
      </c>
      <c r="I476" s="472"/>
      <c r="J476" s="472"/>
      <c r="K476" s="650">
        <f ca="1">'Historical Contents'!S100</f>
        <v>0</v>
      </c>
      <c r="L476" s="650" t="str">
        <f ca="1">'Historical Contents'!T100</f>
        <v/>
      </c>
      <c r="M476" s="650" t="str">
        <f ca="1">'Historical Contents'!U100</f>
        <v/>
      </c>
      <c r="N476" s="650" t="str">
        <f ca="1">'Historical Contents'!V100</f>
        <v/>
      </c>
      <c r="O476" s="650" t="str">
        <f ca="1">'Historical Contents'!W100</f>
        <v/>
      </c>
      <c r="P476" s="650" t="str">
        <f ca="1">'Historical Contents'!X100</f>
        <v/>
      </c>
      <c r="Q476" s="650" t="str">
        <f ca="1">'Historical Contents'!Y100</f>
        <v/>
      </c>
      <c r="R476" s="650" t="str">
        <f ca="1">'Historical Contents'!Z100</f>
        <v/>
      </c>
    </row>
    <row r="477" spans="2:18" ht="15" x14ac:dyDescent="0.2">
      <c r="B477" s="289"/>
      <c r="C477" s="472" t="s">
        <v>309</v>
      </c>
      <c r="D477" s="472"/>
      <c r="E477" s="472"/>
      <c r="F477" s="472"/>
      <c r="G477" s="472">
        <f t="shared" ref="G477:H477" si="93">G443</f>
        <v>8400</v>
      </c>
      <c r="H477" s="701">
        <f t="shared" si="93"/>
        <v>44839</v>
      </c>
      <c r="I477" s="472"/>
      <c r="J477" s="472"/>
      <c r="K477" s="650">
        <f ca="1">'Historical Contents'!S101</f>
        <v>5.8983054761904763E-3</v>
      </c>
      <c r="L477" s="650" t="str">
        <f ca="1">'Historical Contents'!T101</f>
        <v/>
      </c>
      <c r="M477" s="650" t="str">
        <f ca="1">'Historical Contents'!U101</f>
        <v/>
      </c>
      <c r="N477" s="650" t="str">
        <f ca="1">'Historical Contents'!V101</f>
        <v/>
      </c>
      <c r="O477" s="650" t="str">
        <f ca="1">'Historical Contents'!W101</f>
        <v/>
      </c>
      <c r="P477" s="650" t="str">
        <f ca="1">'Historical Contents'!X101</f>
        <v/>
      </c>
      <c r="Q477" s="650" t="str">
        <f ca="1">'Historical Contents'!Y101</f>
        <v/>
      </c>
      <c r="R477" s="650" t="str">
        <f ca="1">'Historical Contents'!Z101</f>
        <v/>
      </c>
    </row>
    <row r="478" spans="2:18" ht="15" x14ac:dyDescent="0.2">
      <c r="B478" s="289"/>
      <c r="C478" s="472" t="s">
        <v>310</v>
      </c>
      <c r="D478" s="472"/>
      <c r="E478" s="472"/>
      <c r="F478" s="472"/>
      <c r="G478" s="472">
        <f t="shared" ref="G478:H478" si="94">G444</f>
        <v>9361.9</v>
      </c>
      <c r="H478" s="701">
        <f t="shared" si="94"/>
        <v>44853</v>
      </c>
      <c r="I478" s="472"/>
      <c r="J478" s="472"/>
      <c r="K478" s="650">
        <f ca="1">'Historical Contents'!S102</f>
        <v>0</v>
      </c>
      <c r="L478" s="650" t="str">
        <f ca="1">'Historical Contents'!T102</f>
        <v/>
      </c>
      <c r="M478" s="650" t="str">
        <f ca="1">'Historical Contents'!U102</f>
        <v/>
      </c>
      <c r="N478" s="650" t="str">
        <f ca="1">'Historical Contents'!V102</f>
        <v/>
      </c>
      <c r="O478" s="650" t="str">
        <f ca="1">'Historical Contents'!W102</f>
        <v/>
      </c>
      <c r="P478" s="650" t="str">
        <f ca="1">'Historical Contents'!X102</f>
        <v/>
      </c>
      <c r="Q478" s="650" t="str">
        <f ca="1">'Historical Contents'!Y102</f>
        <v/>
      </c>
      <c r="R478" s="650" t="str">
        <f ca="1">'Historical Contents'!Z102</f>
        <v/>
      </c>
    </row>
    <row r="479" spans="2:18" ht="15" x14ac:dyDescent="0.2">
      <c r="B479" s="289"/>
      <c r="C479" s="472" t="s">
        <v>311</v>
      </c>
      <c r="D479" s="472"/>
      <c r="E479" s="472"/>
      <c r="F479" s="472"/>
      <c r="G479" s="472">
        <f t="shared" ref="G479:H479" si="95">G445</f>
        <v>10400</v>
      </c>
      <c r="H479" s="701">
        <f t="shared" si="95"/>
        <v>44837</v>
      </c>
      <c r="I479" s="472"/>
      <c r="J479" s="472"/>
      <c r="K479" s="650">
        <f ca="1">'Historical Contents'!S103</f>
        <v>0</v>
      </c>
      <c r="L479" s="650" t="str">
        <f ca="1">'Historical Contents'!T103</f>
        <v/>
      </c>
      <c r="M479" s="650" t="str">
        <f ca="1">'Historical Contents'!U103</f>
        <v/>
      </c>
      <c r="N479" s="650" t="str">
        <f ca="1">'Historical Contents'!V103</f>
        <v/>
      </c>
      <c r="O479" s="650" t="str">
        <f ca="1">'Historical Contents'!W103</f>
        <v/>
      </c>
      <c r="P479" s="650" t="str">
        <f ca="1">'Historical Contents'!X103</f>
        <v/>
      </c>
      <c r="Q479" s="650" t="str">
        <f ca="1">'Historical Contents'!Y103</f>
        <v/>
      </c>
      <c r="R479" s="650" t="str">
        <f ca="1">'Historical Contents'!Z103</f>
        <v/>
      </c>
    </row>
    <row r="480" spans="2:18" ht="15" x14ac:dyDescent="0.2">
      <c r="B480" s="289"/>
      <c r="C480" s="472" t="s">
        <v>312</v>
      </c>
      <c r="D480" s="472"/>
      <c r="E480" s="472"/>
      <c r="F480" s="472"/>
      <c r="G480" s="472">
        <f t="shared" ref="G480:H480" si="96">G446</f>
        <v>9162.625</v>
      </c>
      <c r="H480" s="701">
        <f t="shared" si="96"/>
        <v>44883</v>
      </c>
      <c r="I480" s="472"/>
      <c r="J480" s="472"/>
      <c r="K480" s="650">
        <f ca="1">'Historical Contents'!S104</f>
        <v>0</v>
      </c>
      <c r="L480" s="650" t="str">
        <f ca="1">'Historical Contents'!T104</f>
        <v/>
      </c>
      <c r="M480" s="650" t="str">
        <f ca="1">'Historical Contents'!U104</f>
        <v/>
      </c>
      <c r="N480" s="650" t="str">
        <f ca="1">'Historical Contents'!V104</f>
        <v/>
      </c>
      <c r="O480" s="650" t="str">
        <f ca="1">'Historical Contents'!W104</f>
        <v/>
      </c>
      <c r="P480" s="650" t="str">
        <f ca="1">'Historical Contents'!X104</f>
        <v/>
      </c>
      <c r="Q480" s="650" t="str">
        <f ca="1">'Historical Contents'!Y104</f>
        <v/>
      </c>
      <c r="R480" s="650" t="str">
        <f ca="1">'Historical Contents'!Z104</f>
        <v/>
      </c>
    </row>
    <row r="481" spans="2:18" ht="15" x14ac:dyDescent="0.2">
      <c r="C481" s="719" t="s">
        <v>313</v>
      </c>
      <c r="D481" s="720"/>
      <c r="E481" s="720"/>
      <c r="F481" s="720"/>
      <c r="G481" s="658">
        <f ca="1">SUM(K481:R481)</f>
        <v>0.17993974938738011</v>
      </c>
      <c r="H481" s="720"/>
      <c r="I481" s="720"/>
      <c r="J481" s="720"/>
      <c r="K481" s="658">
        <f ca="1">'Historical Contents'!S105</f>
        <v>5.7031449632194905E-2</v>
      </c>
      <c r="L481" s="658">
        <f ca="1">'Historical Contents'!T105</f>
        <v>7.3110119296960152E-2</v>
      </c>
      <c r="M481" s="658">
        <f ca="1">'Historical Contents'!U105</f>
        <v>2.9010991485938963E-2</v>
      </c>
      <c r="N481" s="658">
        <f ca="1">'Historical Contents'!V105</f>
        <v>9.6442822358707384E-3</v>
      </c>
      <c r="O481" s="658">
        <f ca="1">'Historical Contents'!W105</f>
        <v>5.7782573409493627E-3</v>
      </c>
      <c r="P481" s="658">
        <f ca="1">'Historical Contents'!X105</f>
        <v>2.8640041820678567E-3</v>
      </c>
      <c r="Q481" s="658">
        <f ca="1">'Historical Contents'!Y105</f>
        <v>7.8031048749486488E-4</v>
      </c>
      <c r="R481" s="658">
        <f ca="1">'Historical Contents'!Z105</f>
        <v>1.7203347259032581E-3</v>
      </c>
    </row>
    <row r="482" spans="2:18" ht="15" x14ac:dyDescent="0.2">
      <c r="C482" s="700" t="s">
        <v>314</v>
      </c>
      <c r="G482" s="697">
        <f ca="1">SUM(K482:R482)</f>
        <v>0.4972991785798449</v>
      </c>
      <c r="K482" s="697">
        <f ca="1">'Historical Contents'!S106</f>
        <v>0.16781969666748867</v>
      </c>
      <c r="L482" s="697">
        <f ca="1">'Historical Contents'!T106</f>
        <v>0.16581271415022875</v>
      </c>
      <c r="M482" s="697">
        <f ca="1">'Historical Contents'!U106</f>
        <v>9.4582888884366514E-2</v>
      </c>
      <c r="N482" s="697">
        <f ca="1">'Historical Contents'!V106</f>
        <v>3.1800769618728304E-2</v>
      </c>
      <c r="O482" s="697">
        <f ca="1">'Historical Contents'!W106</f>
        <v>1.8634108434601837E-2</v>
      </c>
      <c r="P482" s="697">
        <f ca="1">'Historical Contents'!X106</f>
        <v>9.610020123220233E-3</v>
      </c>
      <c r="Q482" s="697">
        <f ca="1">'Historical Contents'!Y106</f>
        <v>2.731086706232027E-3</v>
      </c>
      <c r="R482" s="697">
        <f ca="1">'Historical Contents'!Z106</f>
        <v>6.3078939949786127E-3</v>
      </c>
    </row>
    <row r="483" spans="2:18" ht="15" x14ac:dyDescent="0.2">
      <c r="C483" s="700"/>
      <c r="K483" s="697"/>
      <c r="L483" s="697"/>
      <c r="M483" s="697"/>
      <c r="N483" s="697"/>
      <c r="O483" s="697"/>
      <c r="P483" s="697"/>
      <c r="Q483" s="697"/>
      <c r="R483" s="697"/>
    </row>
    <row r="484" spans="2:18" x14ac:dyDescent="0.2">
      <c r="B484" s="463" t="s">
        <v>282</v>
      </c>
    </row>
    <row r="485" spans="2:18" ht="15" x14ac:dyDescent="0.2">
      <c r="C485" s="289" t="s">
        <v>315</v>
      </c>
      <c r="G485" s="472">
        <f>SUMIF('Historical Contents'!$B$11:$B$68,$C485,'Historical Contents'!F$11:F$68)</f>
        <v>500</v>
      </c>
      <c r="H485" s="701">
        <f>SUMIF('Historical Contents'!$B$11:$B$68,$C485,'Historical Contents'!G$11:G$68)</f>
        <v>44064</v>
      </c>
      <c r="K485" s="650">
        <f ca="1">'Historical Contents'!K109</f>
        <v>0.5</v>
      </c>
      <c r="L485" s="650">
        <f ca="1">'Historical Contents'!L109</f>
        <v>0</v>
      </c>
      <c r="M485" s="650">
        <f ca="1">'Historical Contents'!M109</f>
        <v>8.8459999999999997E-2</v>
      </c>
      <c r="N485" s="650">
        <f ca="1">'Historical Contents'!N109</f>
        <v>0</v>
      </c>
      <c r="O485" s="650">
        <f ca="1">'Historical Contents'!O109</f>
        <v>0</v>
      </c>
      <c r="P485" s="650">
        <f ca="1">'Historical Contents'!P109</f>
        <v>0</v>
      </c>
      <c r="Q485" s="650">
        <f ca="1">'Historical Contents'!Q109</f>
        <v>0</v>
      </c>
      <c r="R485" s="650">
        <f ca="1">'Historical Contents'!R109</f>
        <v>0</v>
      </c>
    </row>
    <row r="486" spans="2:18" ht="15" x14ac:dyDescent="0.2">
      <c r="C486" s="289" t="s">
        <v>316</v>
      </c>
      <c r="G486" s="472">
        <f>SUMIF('Historical Contents'!$B$11:$B$68,$C486,'Historical Contents'!F$11:F$68)</f>
        <v>500</v>
      </c>
      <c r="H486" s="701">
        <f>SUMIF('Historical Contents'!$B$11:$B$68,$C486,'Historical Contents'!G$11:G$68)</f>
        <v>44075</v>
      </c>
      <c r="K486" s="650">
        <f ca="1">'Historical Contents'!K110</f>
        <v>0.5</v>
      </c>
      <c r="L486" s="650">
        <f ca="1">'Historical Contents'!L110</f>
        <v>0</v>
      </c>
      <c r="M486" s="650">
        <f ca="1">'Historical Contents'!M110</f>
        <v>0</v>
      </c>
      <c r="N486" s="650">
        <f ca="1">'Historical Contents'!N110</f>
        <v>0</v>
      </c>
      <c r="O486" s="650">
        <f ca="1">'Historical Contents'!O110</f>
        <v>0</v>
      </c>
      <c r="P486" s="650">
        <f ca="1">'Historical Contents'!P110</f>
        <v>0</v>
      </c>
      <c r="Q486" s="650">
        <f ca="1">'Historical Contents'!Q110</f>
        <v>0</v>
      </c>
      <c r="R486" s="650">
        <f ca="1">'Historical Contents'!R110</f>
        <v>0</v>
      </c>
    </row>
    <row r="487" spans="2:18" ht="15" x14ac:dyDescent="0.2">
      <c r="C487" s="289" t="s">
        <v>317</v>
      </c>
      <c r="G487" s="472">
        <f>SUMIF('Historical Contents'!$B$11:$B$68,$C487,'Historical Contents'!F$11:F$68)</f>
        <v>500</v>
      </c>
      <c r="H487" s="701">
        <f>SUMIF('Historical Contents'!$B$11:$B$68,$C487,'Historical Contents'!G$11:G$68)</f>
        <v>44097</v>
      </c>
      <c r="K487" s="650">
        <f ca="1">'Historical Contents'!K111</f>
        <v>0.25</v>
      </c>
      <c r="L487" s="650">
        <f ca="1">'Historical Contents'!L111</f>
        <v>0.25</v>
      </c>
      <c r="M487" s="650">
        <f ca="1">'Historical Contents'!M111</f>
        <v>7.5999999999999998E-2</v>
      </c>
      <c r="N487" s="650">
        <f ca="1">'Historical Contents'!N111</f>
        <v>4.5070359999999999E-3</v>
      </c>
      <c r="O487" s="650">
        <f ca="1">'Historical Contents'!O111</f>
        <v>0</v>
      </c>
      <c r="P487" s="650">
        <f ca="1">'Historical Contents'!P111</f>
        <v>0</v>
      </c>
      <c r="Q487" s="650">
        <f ca="1">'Historical Contents'!Q111</f>
        <v>0</v>
      </c>
      <c r="R487" s="650">
        <f ca="1">'Historical Contents'!R111</f>
        <v>0</v>
      </c>
    </row>
    <row r="488" spans="2:18" ht="15" x14ac:dyDescent="0.2">
      <c r="C488" s="289" t="s">
        <v>318</v>
      </c>
      <c r="G488" s="472">
        <f>SUMIF('Historical Contents'!$B$11:$B$68,$C488,'Historical Contents'!F$11:F$68)</f>
        <v>350</v>
      </c>
      <c r="H488" s="701">
        <f>SUMIF('Historical Contents'!$B$11:$B$68,$C488,'Historical Contents'!G$11:G$68)</f>
        <v>44301</v>
      </c>
      <c r="K488" s="650">
        <f ca="1">'Historical Contents'!K112</f>
        <v>0.42857142857142855</v>
      </c>
      <c r="L488" s="650">
        <f ca="1">'Historical Contents'!L112</f>
        <v>6.7747685714285716E-2</v>
      </c>
      <c r="M488" s="650">
        <f ca="1">'Historical Contents'!M112</f>
        <v>7.4022508571428572E-2</v>
      </c>
      <c r="N488" s="650">
        <f ca="1">'Historical Contents'!N112</f>
        <v>0</v>
      </c>
      <c r="O488" s="650">
        <f ca="1">'Historical Contents'!O112</f>
        <v>0</v>
      </c>
      <c r="P488" s="650">
        <f ca="1">'Historical Contents'!P112</f>
        <v>0</v>
      </c>
      <c r="Q488" s="650">
        <f ca="1">'Historical Contents'!Q112</f>
        <v>0</v>
      </c>
      <c r="R488" s="650" t="str">
        <f ca="1">'Historical Contents'!R112</f>
        <v/>
      </c>
    </row>
    <row r="489" spans="2:18" ht="15" x14ac:dyDescent="0.2">
      <c r="C489" s="289" t="s">
        <v>319</v>
      </c>
      <c r="G489" s="472">
        <f>SUMIF('Historical Contents'!$B$11:$B$68,$C489,'Historical Contents'!F$11:F$68)</f>
        <v>400</v>
      </c>
      <c r="H489" s="701">
        <f>SUMIF('Historical Contents'!$B$11:$B$68,$C489,'Historical Contents'!G$11:G$68)</f>
        <v>44337</v>
      </c>
      <c r="K489" s="650">
        <f ca="1">'Historical Contents'!K113</f>
        <v>2.5000000000000001E-2</v>
      </c>
      <c r="L489" s="650">
        <f ca="1">'Historical Contents'!L113</f>
        <v>0.41212500000000002</v>
      </c>
      <c r="M489" s="650">
        <f ca="1">'Historical Contents'!M113</f>
        <v>0</v>
      </c>
      <c r="N489" s="650">
        <f ca="1">'Historical Contents'!N113</f>
        <v>0</v>
      </c>
      <c r="O489" s="650">
        <f ca="1">'Historical Contents'!O113</f>
        <v>2.4571167500000001E-2</v>
      </c>
      <c r="P489" s="650">
        <f ca="1">'Historical Contents'!P113</f>
        <v>0</v>
      </c>
      <c r="Q489" s="650">
        <f ca="1">'Historical Contents'!Q113</f>
        <v>0</v>
      </c>
      <c r="R489" s="650">
        <f ca="1">'Historical Contents'!R113</f>
        <v>0</v>
      </c>
    </row>
    <row r="490" spans="2:18" ht="15" x14ac:dyDescent="0.2">
      <c r="C490" s="289" t="s">
        <v>320</v>
      </c>
      <c r="G490" s="472">
        <f>SUMIF('Historical Contents'!$B$11:$B$68,$C490,'Historical Contents'!F$11:F$68)</f>
        <v>2850</v>
      </c>
      <c r="H490" s="701">
        <f>SUMIF('Historical Contents'!$B$11:$B$68,$C490,'Historical Contents'!G$11:G$68)</f>
        <v>44393</v>
      </c>
      <c r="K490" s="650">
        <f ca="1">'Historical Contents'!K114</f>
        <v>0.17263157894736841</v>
      </c>
      <c r="L490" s="650">
        <f ca="1">'Historical Contents'!L114</f>
        <v>0.26829099192982453</v>
      </c>
      <c r="M490" s="650">
        <f ca="1">'Historical Contents'!M114</f>
        <v>1.3042105263157895E-4</v>
      </c>
      <c r="N490" s="650">
        <f ca="1">'Historical Contents'!N114</f>
        <v>3.4484210526315792E-5</v>
      </c>
      <c r="O490" s="650">
        <f ca="1">'Historical Contents'!O114</f>
        <v>2.5642105263157897E-5</v>
      </c>
      <c r="P490" s="650">
        <f ca="1">'Historical Contents'!P114</f>
        <v>0</v>
      </c>
      <c r="Q490" s="650" t="str">
        <f ca="1">'Historical Contents'!Q114</f>
        <v/>
      </c>
      <c r="R490" s="650" t="str">
        <f ca="1">'Historical Contents'!R114</f>
        <v/>
      </c>
    </row>
    <row r="491" spans="2:18" ht="15" x14ac:dyDescent="0.2">
      <c r="C491" s="289" t="s">
        <v>321</v>
      </c>
      <c r="G491" s="472">
        <f>SUMIF('Historical Contents'!$B$11:$B$68,$C491,'Historical Contents'!F$11:F$68)</f>
        <v>420</v>
      </c>
      <c r="H491" s="701">
        <f>SUMIF('Historical Contents'!$B$11:$B$68,$C491,'Historical Contents'!G$11:G$68)</f>
        <v>44428</v>
      </c>
      <c r="K491" s="650">
        <f ca="1">'Historical Contents'!K115</f>
        <v>0.25</v>
      </c>
      <c r="L491" s="650">
        <f ca="1">'Historical Contents'!L115</f>
        <v>2.6564347619047621E-2</v>
      </c>
      <c r="M491" s="650">
        <f ca="1">'Historical Contents'!M115</f>
        <v>0</v>
      </c>
      <c r="N491" s="650">
        <f ca="1">'Historical Contents'!N115</f>
        <v>0</v>
      </c>
      <c r="O491" s="650">
        <f ca="1">'Historical Contents'!O115</f>
        <v>0</v>
      </c>
      <c r="P491" s="650">
        <f ca="1">'Historical Contents'!P115</f>
        <v>0</v>
      </c>
      <c r="Q491" s="650" t="str">
        <f ca="1">'Historical Contents'!Q115</f>
        <v/>
      </c>
      <c r="R491" s="650" t="str">
        <f ca="1">'Historical Contents'!R115</f>
        <v/>
      </c>
    </row>
    <row r="492" spans="2:18" ht="15" x14ac:dyDescent="0.2">
      <c r="C492" s="289" t="s">
        <v>322</v>
      </c>
      <c r="G492" s="472">
        <f>SUMIF('Historical Contents'!$B$11:$B$68,$C492,'Historical Contents'!F$11:F$68)</f>
        <v>600</v>
      </c>
      <c r="H492" s="701">
        <f>SUMIF('Historical Contents'!$B$11:$B$68,$C492,'Historical Contents'!G$11:G$68)</f>
        <v>44483</v>
      </c>
      <c r="K492" s="650">
        <f ca="1">'Historical Contents'!K116</f>
        <v>0.66666666666666663</v>
      </c>
      <c r="L492" s="650">
        <f ca="1">'Historical Contents'!L116</f>
        <v>0</v>
      </c>
      <c r="M492" s="650">
        <f ca="1">'Historical Contents'!M116</f>
        <v>0</v>
      </c>
      <c r="N492" s="650">
        <f ca="1">'Historical Contents'!N116</f>
        <v>0</v>
      </c>
      <c r="O492" s="650">
        <f ca="1">'Historical Contents'!O116</f>
        <v>0</v>
      </c>
      <c r="P492" s="650" t="str">
        <f ca="1">'Historical Contents'!P116</f>
        <v/>
      </c>
      <c r="Q492" s="650" t="str">
        <f ca="1">'Historical Contents'!Q116</f>
        <v/>
      </c>
      <c r="R492" s="650" t="str">
        <f ca="1">'Historical Contents'!R116</f>
        <v/>
      </c>
    </row>
    <row r="493" spans="2:18" ht="15" x14ac:dyDescent="0.2">
      <c r="C493" s="289" t="s">
        <v>323</v>
      </c>
      <c r="G493" s="472">
        <f>SUMIF('Historical Contents'!$B$11:$B$68,$C493,'Historical Contents'!F$11:F$68)</f>
        <v>1050</v>
      </c>
      <c r="H493" s="701">
        <f>SUMIF('Historical Contents'!$B$11:$B$68,$C493,'Historical Contents'!G$11:G$68)</f>
        <v>44490</v>
      </c>
      <c r="K493" s="650">
        <f ca="1">'Historical Contents'!K117</f>
        <v>1.2884628571428571E-3</v>
      </c>
      <c r="L493" s="650">
        <f ca="1">'Historical Contents'!L117</f>
        <v>5.5416666666666667E-4</v>
      </c>
      <c r="M493" s="650">
        <f ca="1">'Historical Contents'!M117</f>
        <v>1.5577142857142857E-5</v>
      </c>
      <c r="N493" s="650">
        <f ca="1">'Historical Contents'!N117</f>
        <v>1.1685714285714283E-5</v>
      </c>
      <c r="O493" s="650">
        <f ca="1">'Historical Contents'!O117</f>
        <v>1.1503809523809523E-5</v>
      </c>
      <c r="P493" s="650" t="str">
        <f ca="1">'Historical Contents'!P117</f>
        <v/>
      </c>
      <c r="Q493" s="650" t="str">
        <f ca="1">'Historical Contents'!Q117</f>
        <v/>
      </c>
      <c r="R493" s="650" t="str">
        <f ca="1">'Historical Contents'!R117</f>
        <v/>
      </c>
    </row>
    <row r="494" spans="2:18" ht="15" x14ac:dyDescent="0.2">
      <c r="C494" s="289" t="s">
        <v>324</v>
      </c>
      <c r="G494" s="472">
        <f>SUMIF('Historical Contents'!$B$11:$B$68,$C494,'Historical Contents'!F$11:F$68)</f>
        <v>1127.3689999999999</v>
      </c>
      <c r="H494" s="701">
        <f>SUMIF('Historical Contents'!$B$11:$B$68,$C494,'Historical Contents'!G$11:G$68)</f>
        <v>44519</v>
      </c>
      <c r="K494" s="650">
        <f ca="1">'Historical Contents'!K118</f>
        <v>0.18450037210531781</v>
      </c>
      <c r="L494" s="650">
        <f ca="1">'Historical Contents'!L118</f>
        <v>0</v>
      </c>
      <c r="M494" s="650">
        <f ca="1">'Historical Contents'!M118</f>
        <v>1.3092119793962759E-3</v>
      </c>
      <c r="N494" s="650">
        <f ca="1">'Historical Contents'!N118</f>
        <v>0</v>
      </c>
      <c r="O494" s="650">
        <f ca="1">'Historical Contents'!O118</f>
        <v>0</v>
      </c>
      <c r="P494" s="650" t="str">
        <f ca="1">'Historical Contents'!P118</f>
        <v/>
      </c>
      <c r="Q494" s="650" t="str">
        <f ca="1">'Historical Contents'!Q118</f>
        <v/>
      </c>
      <c r="R494" s="650" t="str">
        <f ca="1">'Historical Contents'!R118</f>
        <v/>
      </c>
    </row>
    <row r="495" spans="2:18" ht="15" x14ac:dyDescent="0.2">
      <c r="C495" s="289" t="s">
        <v>325</v>
      </c>
      <c r="G495" s="472">
        <f>SUMIF('Historical Contents'!$B$11:$B$68,$C495,'Historical Contents'!F$11:F$68)</f>
        <v>500</v>
      </c>
      <c r="H495" s="701">
        <f>SUMIF('Historical Contents'!$B$11:$B$68,$C495,'Historical Contents'!G$11:G$68)</f>
        <v>44512</v>
      </c>
      <c r="K495" s="650">
        <f ca="1">'Historical Contents'!K119</f>
        <v>0.56400000000000006</v>
      </c>
      <c r="L495" s="650">
        <f ca="1">'Historical Contents'!L119</f>
        <v>5.6000000000000001E-2</v>
      </c>
      <c r="M495" s="650">
        <f ca="1">'Historical Contents'!M119</f>
        <v>0</v>
      </c>
      <c r="N495" s="650">
        <f ca="1">'Historical Contents'!N119</f>
        <v>0</v>
      </c>
      <c r="O495" s="650">
        <f ca="1">'Historical Contents'!O119</f>
        <v>0</v>
      </c>
      <c r="P495" s="650" t="str">
        <f ca="1">'Historical Contents'!P119</f>
        <v/>
      </c>
      <c r="Q495" s="650" t="str">
        <f ca="1">'Historical Contents'!Q119</f>
        <v/>
      </c>
      <c r="R495" s="650" t="str">
        <f ca="1">'Historical Contents'!R119</f>
        <v/>
      </c>
    </row>
    <row r="496" spans="2:18" ht="15" x14ac:dyDescent="0.2">
      <c r="C496" s="289" t="s">
        <v>326</v>
      </c>
      <c r="G496" s="472">
        <f>SUMIF('Historical Contents'!$B$11:$B$68,$C496,'Historical Contents'!F$11:F$68)</f>
        <v>2880</v>
      </c>
      <c r="H496" s="701">
        <f>SUMIF('Historical Contents'!$B$11:$B$68,$C496,'Historical Contents'!G$11:G$68)</f>
        <v>44501</v>
      </c>
      <c r="K496" s="650">
        <f ca="1">'Historical Contents'!K120</f>
        <v>1.1974795486111111E-2</v>
      </c>
      <c r="L496" s="650">
        <f ca="1">'Historical Contents'!L120</f>
        <v>0</v>
      </c>
      <c r="M496" s="650">
        <f ca="1">'Historical Contents'!M120</f>
        <v>1.3417874652777778E-2</v>
      </c>
      <c r="N496" s="650">
        <f ca="1">'Historical Contents'!N120</f>
        <v>0</v>
      </c>
      <c r="O496" s="650">
        <f ca="1">'Historical Contents'!O120</f>
        <v>0</v>
      </c>
      <c r="P496" s="650" t="str">
        <f ca="1">'Historical Contents'!P120</f>
        <v/>
      </c>
      <c r="Q496" s="650" t="str">
        <f ca="1">'Historical Contents'!Q120</f>
        <v/>
      </c>
      <c r="R496" s="650" t="str">
        <f ca="1">'Historical Contents'!R120</f>
        <v/>
      </c>
    </row>
    <row r="497" spans="3:18" ht="15" x14ac:dyDescent="0.2">
      <c r="C497" s="289" t="s">
        <v>327</v>
      </c>
      <c r="G497" s="472">
        <f>SUMIF('Historical Contents'!$B$11:$B$68,$C497,'Historical Contents'!F$11:F$68)</f>
        <v>500</v>
      </c>
      <c r="H497" s="701">
        <f>SUMIF('Historical Contents'!$B$11:$B$68,$C497,'Historical Contents'!G$11:G$68)</f>
        <v>44658</v>
      </c>
      <c r="K497" s="650">
        <f ca="1">'Historical Contents'!K121</f>
        <v>0.5</v>
      </c>
      <c r="L497" s="650">
        <f ca="1">'Historical Contents'!L121</f>
        <v>2.1454546000000001E-2</v>
      </c>
      <c r="M497" s="650">
        <f ca="1">'Historical Contents'!M121</f>
        <v>2.8799999999999999E-2</v>
      </c>
      <c r="N497" s="650" t="str">
        <f ca="1">'Historical Contents'!N121</f>
        <v/>
      </c>
      <c r="O497" s="650" t="str">
        <f ca="1">'Historical Contents'!O121</f>
        <v/>
      </c>
      <c r="P497" s="650" t="str">
        <f ca="1">'Historical Contents'!P121</f>
        <v/>
      </c>
      <c r="Q497" s="650" t="str">
        <f ca="1">'Historical Contents'!Q121</f>
        <v/>
      </c>
      <c r="R497" s="650" t="str">
        <f ca="1">'Historical Contents'!R121</f>
        <v/>
      </c>
    </row>
    <row r="498" spans="3:18" ht="15" x14ac:dyDescent="0.2">
      <c r="C498" s="289" t="s">
        <v>328</v>
      </c>
      <c r="G498" s="472">
        <f>SUMIF('Historical Contents'!$B$11:$B$68,$C498,'Historical Contents'!F$11:F$68)</f>
        <v>800</v>
      </c>
      <c r="H498" s="701">
        <f>SUMIF('Historical Contents'!$B$11:$B$68,$C498,'Historical Contents'!G$11:G$68)</f>
        <v>44667</v>
      </c>
      <c r="K498" s="650">
        <f ca="1">'Historical Contents'!K122</f>
        <v>0</v>
      </c>
      <c r="L498" s="650">
        <f ca="1">'Historical Contents'!L122</f>
        <v>0</v>
      </c>
      <c r="M498" s="650">
        <f ca="1">'Historical Contents'!M122</f>
        <v>0</v>
      </c>
      <c r="N498" s="650" t="str">
        <f ca="1">'Historical Contents'!N122</f>
        <v/>
      </c>
      <c r="O498" s="650" t="str">
        <f ca="1">'Historical Contents'!O122</f>
        <v/>
      </c>
      <c r="P498" s="650" t="str">
        <f ca="1">'Historical Contents'!P122</f>
        <v/>
      </c>
      <c r="Q498" s="650" t="str">
        <f ca="1">'Historical Contents'!Q122</f>
        <v/>
      </c>
      <c r="R498" s="650" t="str">
        <f ca="1">'Historical Contents'!R122</f>
        <v/>
      </c>
    </row>
    <row r="499" spans="3:18" ht="15" x14ac:dyDescent="0.2">
      <c r="C499" s="289" t="s">
        <v>329</v>
      </c>
      <c r="G499" s="472">
        <f>SUMIF('Historical Contents'!$B$11:$B$68,$C499,'Historical Contents'!F$11:F$68)</f>
        <v>1210.98</v>
      </c>
      <c r="H499" s="701">
        <f>SUMIF('Historical Contents'!$B$11:$B$68,$C499,'Historical Contents'!G$11:G$68)</f>
        <v>44750</v>
      </c>
      <c r="K499" s="650">
        <f ca="1">'Historical Contents'!K123</f>
        <v>0</v>
      </c>
      <c r="L499" s="650">
        <f ca="1">'Historical Contents'!L123</f>
        <v>0</v>
      </c>
      <c r="M499" s="650" t="str">
        <f ca="1">'Historical Contents'!M123</f>
        <v/>
      </c>
      <c r="N499" s="650" t="str">
        <f ca="1">'Historical Contents'!N123</f>
        <v/>
      </c>
      <c r="O499" s="650" t="str">
        <f ca="1">'Historical Contents'!O123</f>
        <v/>
      </c>
      <c r="P499" s="650" t="str">
        <f ca="1">'Historical Contents'!P123</f>
        <v/>
      </c>
      <c r="Q499" s="650" t="str">
        <f ca="1">'Historical Contents'!Q123</f>
        <v/>
      </c>
      <c r="R499" s="650" t="str">
        <f ca="1">'Historical Contents'!R123</f>
        <v/>
      </c>
    </row>
    <row r="500" spans="3:18" ht="15" x14ac:dyDescent="0.2">
      <c r="C500" s="289" t="s">
        <v>330</v>
      </c>
      <c r="G500" s="472">
        <f>SUMIF('Historical Contents'!$B$11:$B$68,$C500,'Historical Contents'!F$11:F$68)</f>
        <v>1125</v>
      </c>
      <c r="H500" s="701">
        <f>SUMIF('Historical Contents'!$B$11:$B$68,$C500,'Historical Contents'!G$11:G$68)</f>
        <v>44754</v>
      </c>
      <c r="K500" s="650">
        <f ca="1">'Historical Contents'!K124</f>
        <v>5.6352231111111107E-3</v>
      </c>
      <c r="L500" s="650">
        <f ca="1">'Historical Contents'!L124</f>
        <v>0</v>
      </c>
      <c r="M500" s="650" t="str">
        <f ca="1">'Historical Contents'!M124</f>
        <v/>
      </c>
      <c r="N500" s="650" t="str">
        <f ca="1">'Historical Contents'!N124</f>
        <v/>
      </c>
      <c r="O500" s="650" t="str">
        <f ca="1">'Historical Contents'!O124</f>
        <v/>
      </c>
      <c r="P500" s="650" t="str">
        <f ca="1">'Historical Contents'!P124</f>
        <v/>
      </c>
      <c r="Q500" s="650" t="str">
        <f ca="1">'Historical Contents'!Q124</f>
        <v/>
      </c>
      <c r="R500" s="650" t="str">
        <f ca="1">'Historical Contents'!R124</f>
        <v/>
      </c>
    </row>
    <row r="501" spans="3:18" ht="15" x14ac:dyDescent="0.2">
      <c r="C501" s="289" t="s">
        <v>331</v>
      </c>
      <c r="G501" s="472">
        <f>SUMIF('Historical Contents'!$B$11:$B$68,$C501,'Historical Contents'!F$11:F$68)</f>
        <v>1710</v>
      </c>
      <c r="H501" s="701">
        <f>SUMIF('Historical Contents'!$B$11:$B$68,$C501,'Historical Contents'!G$11:G$68)</f>
        <v>44752</v>
      </c>
      <c r="K501" s="650">
        <f ca="1">'Historical Contents'!K125</f>
        <v>0</v>
      </c>
      <c r="L501" s="650">
        <f ca="1">'Historical Contents'!L125</f>
        <v>0</v>
      </c>
      <c r="M501" s="650" t="str">
        <f ca="1">'Historical Contents'!M125</f>
        <v/>
      </c>
      <c r="N501" s="650" t="str">
        <f ca="1">'Historical Contents'!N125</f>
        <v/>
      </c>
      <c r="O501" s="650" t="str">
        <f ca="1">'Historical Contents'!O125</f>
        <v/>
      </c>
      <c r="P501" s="650" t="str">
        <f ca="1">'Historical Contents'!P125</f>
        <v/>
      </c>
      <c r="Q501" s="650" t="str">
        <f ca="1">'Historical Contents'!Q125</f>
        <v/>
      </c>
      <c r="R501" s="650" t="str">
        <f ca="1">'Historical Contents'!R125</f>
        <v/>
      </c>
    </row>
    <row r="502" spans="3:18" ht="15" x14ac:dyDescent="0.2">
      <c r="C502" s="289" t="s">
        <v>332</v>
      </c>
      <c r="G502" s="472">
        <f>SUMIF('Historical Contents'!$B$11:$B$68,$C502,'Historical Contents'!F$11:F$68)</f>
        <v>500</v>
      </c>
      <c r="H502" s="701">
        <f>SUMIF('Historical Contents'!$B$11:$B$68,$C502,'Historical Contents'!G$11:G$68)</f>
        <v>44772</v>
      </c>
      <c r="K502" s="650">
        <f ca="1">'Historical Contents'!K126</f>
        <v>4.6568060000000003E-3</v>
      </c>
      <c r="L502" s="650">
        <f ca="1">'Historical Contents'!L126</f>
        <v>3.2862659999999999E-3</v>
      </c>
      <c r="M502" s="650" t="str">
        <f ca="1">'Historical Contents'!M126</f>
        <v/>
      </c>
      <c r="N502" s="650" t="str">
        <f ca="1">'Historical Contents'!N126</f>
        <v/>
      </c>
      <c r="O502" s="650" t="str">
        <f ca="1">'Historical Contents'!O126</f>
        <v/>
      </c>
      <c r="P502" s="650" t="str">
        <f ca="1">'Historical Contents'!P126</f>
        <v/>
      </c>
      <c r="Q502" s="650" t="str">
        <f ca="1">'Historical Contents'!Q126</f>
        <v/>
      </c>
      <c r="R502" s="650" t="str">
        <f ca="1">'Historical Contents'!R126</f>
        <v/>
      </c>
    </row>
    <row r="503" spans="3:18" ht="15" x14ac:dyDescent="0.2">
      <c r="C503" s="289" t="s">
        <v>333</v>
      </c>
      <c r="G503" s="472">
        <f>SUMIF('Historical Contents'!$B$11:$B$68,$C503,'Historical Contents'!F$11:F$68)</f>
        <v>1201.18</v>
      </c>
      <c r="H503" s="701">
        <f>SUMIF('Historical Contents'!$B$11:$B$68,$C503,'Historical Contents'!G$11:G$68)</f>
        <v>44799</v>
      </c>
      <c r="K503" s="650">
        <f ca="1">'Historical Contents'!K127</f>
        <v>0.33300587755373878</v>
      </c>
      <c r="L503" s="650">
        <f ca="1">'Historical Contents'!L127</f>
        <v>0.24975440816530409</v>
      </c>
      <c r="M503" s="650" t="str">
        <f ca="1">'Historical Contents'!M127</f>
        <v/>
      </c>
      <c r="N503" s="650" t="str">
        <f ca="1">'Historical Contents'!N127</f>
        <v/>
      </c>
      <c r="O503" s="650" t="str">
        <f ca="1">'Historical Contents'!O127</f>
        <v/>
      </c>
      <c r="P503" s="650" t="str">
        <f ca="1">'Historical Contents'!P127</f>
        <v/>
      </c>
      <c r="Q503" s="650" t="str">
        <f ca="1">'Historical Contents'!Q127</f>
        <v/>
      </c>
      <c r="R503" s="650" t="str">
        <f ca="1">'Historical Contents'!R127</f>
        <v/>
      </c>
    </row>
    <row r="504" spans="3:18" ht="15" x14ac:dyDescent="0.2">
      <c r="C504" s="289" t="s">
        <v>334</v>
      </c>
      <c r="G504" s="472">
        <f>SUMIF('Historical Contents'!$B$11:$B$68,$C504,'Historical Contents'!F$11:F$68)</f>
        <v>1000</v>
      </c>
      <c r="H504" s="701">
        <f>SUMIF('Historical Contents'!$B$11:$B$68,$C504,'Historical Contents'!G$11:G$68)</f>
        <v>44785</v>
      </c>
      <c r="K504" s="650">
        <f ca="1">'Historical Contents'!K128</f>
        <v>0.25</v>
      </c>
      <c r="L504" s="650">
        <f ca="1">'Historical Contents'!L128</f>
        <v>0.25</v>
      </c>
      <c r="M504" s="650" t="str">
        <f ca="1">'Historical Contents'!M128</f>
        <v/>
      </c>
      <c r="N504" s="650" t="str">
        <f ca="1">'Historical Contents'!N128</f>
        <v/>
      </c>
      <c r="O504" s="650" t="str">
        <f ca="1">'Historical Contents'!O128</f>
        <v/>
      </c>
      <c r="P504" s="650" t="str">
        <f ca="1">'Historical Contents'!P128</f>
        <v/>
      </c>
      <c r="Q504" s="650" t="str">
        <f ca="1">'Historical Contents'!Q128</f>
        <v/>
      </c>
      <c r="R504" s="650" t="str">
        <f ca="1">'Historical Contents'!R128</f>
        <v/>
      </c>
    </row>
    <row r="505" spans="3:18" ht="15" x14ac:dyDescent="0.2">
      <c r="C505" s="289" t="s">
        <v>335</v>
      </c>
      <c r="G505" s="472">
        <f>SUMIF('Historical Contents'!$B$11:$B$68,$C505,'Historical Contents'!F$11:F$68)</f>
        <v>1083.3499999999999</v>
      </c>
      <c r="H505" s="701">
        <f>SUMIF('Historical Contents'!$B$11:$B$68,$C505,'Historical Contents'!G$11:G$68)</f>
        <v>44796</v>
      </c>
      <c r="K505" s="650">
        <f ca="1">'Historical Contents'!K129</f>
        <v>3.9672695804679935E-2</v>
      </c>
      <c r="L505" s="650">
        <f ca="1">'Historical Contents'!L129</f>
        <v>0</v>
      </c>
      <c r="M505" s="650" t="str">
        <f ca="1">'Historical Contents'!M129</f>
        <v/>
      </c>
      <c r="N505" s="650" t="str">
        <f ca="1">'Historical Contents'!N129</f>
        <v/>
      </c>
      <c r="O505" s="650" t="str">
        <f ca="1">'Historical Contents'!O129</f>
        <v/>
      </c>
      <c r="P505" s="650" t="str">
        <f ca="1">'Historical Contents'!P129</f>
        <v/>
      </c>
      <c r="Q505" s="650" t="str">
        <f ca="1">'Historical Contents'!Q129</f>
        <v/>
      </c>
      <c r="R505" s="650" t="str">
        <f ca="1">'Historical Contents'!R129</f>
        <v/>
      </c>
    </row>
    <row r="506" spans="3:18" ht="15" x14ac:dyDescent="0.2">
      <c r="C506" s="289" t="s">
        <v>336</v>
      </c>
      <c r="G506" s="472">
        <f>SUMIF('Historical Contents'!$B$11:$B$68,$C506,'Historical Contents'!F$11:F$68)</f>
        <v>380</v>
      </c>
      <c r="H506" s="701">
        <f>SUMIF('Historical Contents'!$B$11:$B$68,$C506,'Historical Contents'!G$11:G$68)</f>
        <v>44827</v>
      </c>
      <c r="K506" s="650">
        <f ca="1">'Historical Contents'!K130</f>
        <v>0.25</v>
      </c>
      <c r="L506" s="650">
        <f ca="1">'Historical Contents'!L130</f>
        <v>0.25</v>
      </c>
      <c r="M506" s="650" t="str">
        <f ca="1">'Historical Contents'!M130</f>
        <v/>
      </c>
      <c r="N506" s="650" t="str">
        <f ca="1">'Historical Contents'!N130</f>
        <v/>
      </c>
      <c r="O506" s="650" t="str">
        <f ca="1">'Historical Contents'!O130</f>
        <v/>
      </c>
      <c r="P506" s="650" t="str">
        <f ca="1">'Historical Contents'!P130</f>
        <v/>
      </c>
      <c r="Q506" s="650" t="str">
        <f ca="1">'Historical Contents'!Q130</f>
        <v/>
      </c>
      <c r="R506" s="650" t="str">
        <f ca="1">'Historical Contents'!R130</f>
        <v/>
      </c>
    </row>
    <row r="507" spans="3:18" ht="15" x14ac:dyDescent="0.2">
      <c r="C507" s="289" t="s">
        <v>337</v>
      </c>
      <c r="G507" s="472">
        <f>SUMIF('Historical Contents'!$B$11:$B$68,$C507,'Historical Contents'!F$11:F$68)</f>
        <v>1600.886362</v>
      </c>
      <c r="H507" s="701">
        <f>SUMIF('Historical Contents'!$B$11:$B$68,$C507,'Historical Contents'!G$11:G$68)</f>
        <v>44848</v>
      </c>
      <c r="K507" s="650">
        <f ca="1">'Historical Contents'!K131</f>
        <v>0</v>
      </c>
      <c r="L507" s="650" t="str">
        <f ca="1">'Historical Contents'!L131</f>
        <v/>
      </c>
      <c r="M507" s="650" t="str">
        <f ca="1">'Historical Contents'!M131</f>
        <v/>
      </c>
      <c r="N507" s="650" t="str">
        <f ca="1">'Historical Contents'!N131</f>
        <v/>
      </c>
      <c r="O507" s="650" t="str">
        <f ca="1">'Historical Contents'!O131</f>
        <v/>
      </c>
      <c r="P507" s="650" t="str">
        <f ca="1">'Historical Contents'!P131</f>
        <v/>
      </c>
      <c r="Q507" s="650" t="str">
        <f ca="1">'Historical Contents'!Q131</f>
        <v/>
      </c>
      <c r="R507" s="650" t="str">
        <f ca="1">'Historical Contents'!R131</f>
        <v/>
      </c>
    </row>
    <row r="508" spans="3:18" ht="15" x14ac:dyDescent="0.2">
      <c r="C508" s="289" t="s">
        <v>338</v>
      </c>
      <c r="G508" s="472">
        <f>SUMIF('Historical Contents'!$B$11:$B$68,$C508,'Historical Contents'!F$11:F$68)</f>
        <v>1000</v>
      </c>
      <c r="H508" s="701">
        <f>SUMIF('Historical Contents'!$B$11:$B$68,$C508,'Historical Contents'!G$11:G$68)</f>
        <v>44876</v>
      </c>
      <c r="K508" s="650">
        <f ca="1">'Historical Contents'!K132</f>
        <v>0</v>
      </c>
      <c r="L508" s="650" t="str">
        <f ca="1">'Historical Contents'!L132</f>
        <v/>
      </c>
      <c r="M508" s="650" t="str">
        <f ca="1">'Historical Contents'!M132</f>
        <v/>
      </c>
      <c r="N508" s="650" t="str">
        <f ca="1">'Historical Contents'!N132</f>
        <v/>
      </c>
      <c r="O508" s="650" t="str">
        <f ca="1">'Historical Contents'!O132</f>
        <v/>
      </c>
      <c r="P508" s="650" t="str">
        <f ca="1">'Historical Contents'!P132</f>
        <v/>
      </c>
      <c r="Q508" s="650" t="str">
        <f ca="1">'Historical Contents'!Q132</f>
        <v/>
      </c>
      <c r="R508" s="650" t="str">
        <f ca="1">'Historical Contents'!R132</f>
        <v/>
      </c>
    </row>
    <row r="509" spans="3:18" ht="15" x14ac:dyDescent="0.2">
      <c r="C509" s="289" t="s">
        <v>339</v>
      </c>
      <c r="G509" s="472">
        <f>SUMIF('Historical Contents'!$B$11:$B$68,$C509,'Historical Contents'!F$11:F$68)</f>
        <v>450</v>
      </c>
      <c r="H509" s="701">
        <f>SUMIF('Historical Contents'!$B$11:$B$68,$C509,'Historical Contents'!G$11:G$68)</f>
        <v>44881</v>
      </c>
      <c r="K509" s="650">
        <f ca="1">'Historical Contents'!K133</f>
        <v>0</v>
      </c>
      <c r="L509" s="650" t="str">
        <f ca="1">'Historical Contents'!L133</f>
        <v/>
      </c>
      <c r="M509" s="650" t="str">
        <f ca="1">'Historical Contents'!M133</f>
        <v/>
      </c>
      <c r="N509" s="650" t="str">
        <f ca="1">'Historical Contents'!N133</f>
        <v/>
      </c>
      <c r="O509" s="650" t="str">
        <f ca="1">'Historical Contents'!O133</f>
        <v/>
      </c>
      <c r="P509" s="650" t="str">
        <f ca="1">'Historical Contents'!P133</f>
        <v/>
      </c>
      <c r="Q509" s="650" t="str">
        <f ca="1">'Historical Contents'!Q133</f>
        <v/>
      </c>
      <c r="R509" s="650" t="str">
        <f ca="1">'Historical Contents'!R133</f>
        <v/>
      </c>
    </row>
    <row r="510" spans="3:18" ht="15" x14ac:dyDescent="0.2">
      <c r="C510" s="719" t="s">
        <v>313</v>
      </c>
      <c r="D510" s="720"/>
      <c r="E510" s="720"/>
      <c r="F510" s="720"/>
      <c r="G510" s="658">
        <f ca="1">SUM(K510:R510)</f>
        <v>0.3044417725844506</v>
      </c>
      <c r="H510" s="720"/>
      <c r="I510" s="720"/>
      <c r="J510" s="720"/>
      <c r="K510" s="658">
        <f ca="1">'Historical Contents'!K134</f>
        <v>0.19750415628414264</v>
      </c>
      <c r="L510" s="658">
        <f ca="1">'Historical Contents'!L134</f>
        <v>8.4353518731596744E-2</v>
      </c>
      <c r="M510" s="658">
        <f ca="1">'Historical Contents'!M134</f>
        <v>2.0153970957077948E-2</v>
      </c>
      <c r="N510" s="658">
        <f ca="1">'Historical Contents'!N134</f>
        <v>3.7943382706766911E-4</v>
      </c>
      <c r="O510" s="658">
        <f ca="1">'Historical Contents'!O134</f>
        <v>2.0506927845655807E-3</v>
      </c>
      <c r="P510" s="658">
        <f ca="1">'Historical Contents'!P134</f>
        <v>0</v>
      </c>
      <c r="Q510" s="658">
        <f ca="1">'Historical Contents'!Q134</f>
        <v>0</v>
      </c>
      <c r="R510" s="658">
        <f ca="1">'Historical Contents'!R134</f>
        <v>0</v>
      </c>
    </row>
    <row r="511" spans="3:18" ht="15" x14ac:dyDescent="0.2">
      <c r="C511" s="700" t="s">
        <v>314</v>
      </c>
      <c r="G511" s="697">
        <f ca="1">SUM(K511:R511)</f>
        <v>0.85546152971836398</v>
      </c>
      <c r="K511" s="697">
        <f ca="1">'Historical Contents'!K135</f>
        <v>0.49889199611311913</v>
      </c>
      <c r="L511" s="697">
        <f ca="1">'Historical Contents'!L135</f>
        <v>0.28002840001585477</v>
      </c>
      <c r="M511" s="697">
        <f ca="1">'Historical Contents'!M135</f>
        <v>6.6820627142857136E-2</v>
      </c>
      <c r="N511" s="697">
        <f ca="1">'Historical Contents'!N135</f>
        <v>1.5177353082706764E-3</v>
      </c>
      <c r="O511" s="697">
        <f ca="1">'Historical Contents'!O135</f>
        <v>8.2027711382623228E-3</v>
      </c>
      <c r="P511" s="697">
        <f ca="1">'Historical Contents'!P135</f>
        <v>0</v>
      </c>
      <c r="Q511" s="697">
        <f ca="1">'Historical Contents'!Q135</f>
        <v>0</v>
      </c>
      <c r="R511" s="697">
        <f ca="1">'Historical Contents'!R135</f>
        <v>0</v>
      </c>
    </row>
    <row r="512" spans="3:18" ht="15" x14ac:dyDescent="0.2">
      <c r="K512" s="697"/>
      <c r="L512" s="697"/>
      <c r="M512" s="697"/>
      <c r="N512" s="697"/>
      <c r="O512" s="697"/>
      <c r="P512" s="697"/>
      <c r="Q512" s="697"/>
      <c r="R512" s="697"/>
    </row>
    <row r="513" spans="2:18" x14ac:dyDescent="0.2">
      <c r="B513" s="463" t="s">
        <v>204</v>
      </c>
    </row>
    <row r="514" spans="2:18" ht="15" x14ac:dyDescent="0.2">
      <c r="C514" s="289" t="s">
        <v>315</v>
      </c>
      <c r="G514" s="472">
        <f>G485</f>
        <v>500</v>
      </c>
      <c r="H514" s="701">
        <f t="shared" ref="H514:H538" si="97">H485</f>
        <v>44064</v>
      </c>
      <c r="K514" s="650">
        <f ca="1">'Historical Contents'!S109</f>
        <v>0</v>
      </c>
      <c r="L514" s="650">
        <f ca="1">'Historical Contents'!T109</f>
        <v>0</v>
      </c>
      <c r="M514" s="650">
        <f ca="1">'Historical Contents'!U109</f>
        <v>0.13956016600000001</v>
      </c>
      <c r="N514" s="650">
        <f ca="1">'Historical Contents'!V109</f>
        <v>0</v>
      </c>
      <c r="O514" s="650">
        <f ca="1">'Historical Contents'!W109</f>
        <v>0</v>
      </c>
      <c r="P514" s="650">
        <f ca="1">'Historical Contents'!X109</f>
        <v>0</v>
      </c>
      <c r="Q514" s="650">
        <f ca="1">'Historical Contents'!Y109</f>
        <v>0</v>
      </c>
      <c r="R514" s="650">
        <f ca="1">'Historical Contents'!Z109</f>
        <v>0</v>
      </c>
    </row>
    <row r="515" spans="2:18" ht="15" x14ac:dyDescent="0.2">
      <c r="C515" s="289" t="s">
        <v>316</v>
      </c>
      <c r="G515" s="472">
        <f t="shared" ref="G515" si="98">G486</f>
        <v>500</v>
      </c>
      <c r="H515" s="701">
        <f t="shared" si="97"/>
        <v>44075</v>
      </c>
      <c r="K515" s="650">
        <f ca="1">'Historical Contents'!S110</f>
        <v>0</v>
      </c>
      <c r="L515" s="650">
        <f ca="1">'Historical Contents'!T110</f>
        <v>0</v>
      </c>
      <c r="M515" s="650">
        <f ca="1">'Historical Contents'!U110</f>
        <v>0.1215</v>
      </c>
      <c r="N515" s="650">
        <f ca="1">'Historical Contents'!V110</f>
        <v>0</v>
      </c>
      <c r="O515" s="650">
        <f ca="1">'Historical Contents'!W110</f>
        <v>0</v>
      </c>
      <c r="P515" s="650">
        <f ca="1">'Historical Contents'!X110</f>
        <v>0</v>
      </c>
      <c r="Q515" s="650">
        <f ca="1">'Historical Contents'!Y110</f>
        <v>0</v>
      </c>
      <c r="R515" s="650">
        <f ca="1">'Historical Contents'!Z110</f>
        <v>0</v>
      </c>
    </row>
    <row r="516" spans="2:18" ht="15" x14ac:dyDescent="0.2">
      <c r="C516" s="289" t="s">
        <v>317</v>
      </c>
      <c r="G516" s="472">
        <f t="shared" ref="G516" si="99">G487</f>
        <v>500</v>
      </c>
      <c r="H516" s="701">
        <f t="shared" si="97"/>
        <v>44097</v>
      </c>
      <c r="K516" s="650">
        <f ca="1">'Historical Contents'!S111</f>
        <v>0</v>
      </c>
      <c r="L516" s="650">
        <f ca="1">'Historical Contents'!T111</f>
        <v>0</v>
      </c>
      <c r="M516" s="650">
        <f ca="1">'Historical Contents'!U111</f>
        <v>0.20631699000000001</v>
      </c>
      <c r="N516" s="650">
        <f ca="1">'Historical Contents'!V111</f>
        <v>3.7445799999999994E-2</v>
      </c>
      <c r="O516" s="650">
        <f ca="1">'Historical Contents'!W111</f>
        <v>0</v>
      </c>
      <c r="P516" s="650">
        <f ca="1">'Historical Contents'!X111</f>
        <v>1.4157E-3</v>
      </c>
      <c r="Q516" s="650">
        <f ca="1">'Historical Contents'!Y111</f>
        <v>1.1345400000000001E-3</v>
      </c>
      <c r="R516" s="650">
        <f ca="1">'Historical Contents'!Z111</f>
        <v>9.5953800000000001E-4</v>
      </c>
    </row>
    <row r="517" spans="2:18" ht="15" x14ac:dyDescent="0.2">
      <c r="C517" s="289" t="s">
        <v>318</v>
      </c>
      <c r="G517" s="472">
        <f t="shared" ref="G517" si="100">G488</f>
        <v>350</v>
      </c>
      <c r="H517" s="701">
        <f t="shared" si="97"/>
        <v>44301</v>
      </c>
      <c r="K517" s="650">
        <f ca="1">'Historical Contents'!S112</f>
        <v>0</v>
      </c>
      <c r="L517" s="650">
        <f ca="1">'Historical Contents'!T112</f>
        <v>0</v>
      </c>
      <c r="M517" s="650">
        <f ca="1">'Historical Contents'!U112</f>
        <v>8.9099999999999999E-2</v>
      </c>
      <c r="N517" s="650">
        <f ca="1">'Historical Contents'!V112</f>
        <v>0</v>
      </c>
      <c r="O517" s="650">
        <f ca="1">'Historical Contents'!W112</f>
        <v>0</v>
      </c>
      <c r="P517" s="650">
        <f ca="1">'Historical Contents'!X112</f>
        <v>0</v>
      </c>
      <c r="Q517" s="650">
        <f ca="1">'Historical Contents'!Y112</f>
        <v>0</v>
      </c>
      <c r="R517" s="650" t="str">
        <f ca="1">'Historical Contents'!Z112</f>
        <v/>
      </c>
    </row>
    <row r="518" spans="2:18" ht="15" x14ac:dyDescent="0.2">
      <c r="C518" s="289" t="s">
        <v>319</v>
      </c>
      <c r="G518" s="472">
        <f t="shared" ref="G518" si="101">G489</f>
        <v>400</v>
      </c>
      <c r="H518" s="701">
        <f t="shared" si="97"/>
        <v>44337</v>
      </c>
      <c r="K518" s="650">
        <f ca="1">'Historical Contents'!S113</f>
        <v>0</v>
      </c>
      <c r="L518" s="650">
        <f ca="1">'Historical Contents'!T113</f>
        <v>1.27990625E-2</v>
      </c>
      <c r="M518" s="650">
        <f ca="1">'Historical Contents'!U113</f>
        <v>0.1592568</v>
      </c>
      <c r="N518" s="650">
        <f ca="1">'Historical Contents'!V113</f>
        <v>0</v>
      </c>
      <c r="O518" s="650">
        <f ca="1">'Historical Contents'!W113</f>
        <v>0</v>
      </c>
      <c r="P518" s="650">
        <f ca="1">'Historical Contents'!X113</f>
        <v>0</v>
      </c>
      <c r="Q518" s="650">
        <f ca="1">'Historical Contents'!Y113</f>
        <v>0</v>
      </c>
      <c r="R518" s="650">
        <f ca="1">'Historical Contents'!Z113</f>
        <v>0</v>
      </c>
    </row>
    <row r="519" spans="2:18" ht="15" x14ac:dyDescent="0.2">
      <c r="C519" s="289" t="s">
        <v>320</v>
      </c>
      <c r="G519" s="472">
        <f t="shared" ref="G519" si="102">G490</f>
        <v>2850</v>
      </c>
      <c r="H519" s="701">
        <f t="shared" si="97"/>
        <v>44393</v>
      </c>
      <c r="K519" s="650">
        <f ca="1">'Historical Contents'!S114</f>
        <v>0</v>
      </c>
      <c r="L519" s="650">
        <f ca="1">'Historical Contents'!T114</f>
        <v>3.5055799999999999E-3</v>
      </c>
      <c r="M519" s="650">
        <f ca="1">'Historical Contents'!U114</f>
        <v>8.6875645614035088E-3</v>
      </c>
      <c r="N519" s="650">
        <f ca="1">'Historical Contents'!V114</f>
        <v>2.8640077192982455E-3</v>
      </c>
      <c r="O519" s="650">
        <f ca="1">'Historical Contents'!W114</f>
        <v>6.9868385964912275E-3</v>
      </c>
      <c r="P519" s="650">
        <f ca="1">'Historical Contents'!X114</f>
        <v>0</v>
      </c>
      <c r="Q519" s="650" t="str">
        <f ca="1">'Historical Contents'!Y114</f>
        <v/>
      </c>
      <c r="R519" s="650" t="str">
        <f ca="1">'Historical Contents'!Z114</f>
        <v/>
      </c>
    </row>
    <row r="520" spans="2:18" ht="15" x14ac:dyDescent="0.2">
      <c r="C520" s="289" t="s">
        <v>321</v>
      </c>
      <c r="G520" s="472">
        <f t="shared" ref="G520" si="103">G491</f>
        <v>420</v>
      </c>
      <c r="H520" s="701">
        <f t="shared" si="97"/>
        <v>44428</v>
      </c>
      <c r="K520" s="650">
        <f ca="1">'Historical Contents'!S115</f>
        <v>0</v>
      </c>
      <c r="L520" s="650">
        <f ca="1">'Historical Contents'!T115</f>
        <v>7.9958571428571421E-2</v>
      </c>
      <c r="M520" s="650">
        <f ca="1">'Historical Contents'!U115</f>
        <v>2.2291683333333336E-2</v>
      </c>
      <c r="N520" s="650">
        <f ca="1">'Historical Contents'!V115</f>
        <v>0</v>
      </c>
      <c r="O520" s="650">
        <f ca="1">'Historical Contents'!W115</f>
        <v>0</v>
      </c>
      <c r="P520" s="650">
        <f ca="1">'Historical Contents'!X115</f>
        <v>0</v>
      </c>
      <c r="Q520" s="650" t="str">
        <f ca="1">'Historical Contents'!Y115</f>
        <v/>
      </c>
      <c r="R520" s="650" t="str">
        <f ca="1">'Historical Contents'!Z115</f>
        <v/>
      </c>
    </row>
    <row r="521" spans="2:18" ht="15" x14ac:dyDescent="0.2">
      <c r="C521" s="289" t="s">
        <v>322</v>
      </c>
      <c r="G521" s="472">
        <f t="shared" ref="G521:G538" si="104">G492</f>
        <v>600</v>
      </c>
      <c r="H521" s="701">
        <f t="shared" si="97"/>
        <v>44483</v>
      </c>
      <c r="K521" s="650">
        <f ca="1">'Historical Contents'!S116</f>
        <v>0</v>
      </c>
      <c r="L521" s="650">
        <f ca="1">'Historical Contents'!T116</f>
        <v>0</v>
      </c>
      <c r="M521" s="650">
        <f ca="1">'Historical Contents'!U116</f>
        <v>0</v>
      </c>
      <c r="N521" s="650">
        <f ca="1">'Historical Contents'!V116</f>
        <v>0</v>
      </c>
      <c r="O521" s="650">
        <f ca="1">'Historical Contents'!W116</f>
        <v>0</v>
      </c>
      <c r="P521" s="650" t="str">
        <f ca="1">'Historical Contents'!X116</f>
        <v/>
      </c>
      <c r="Q521" s="650" t="str">
        <f ca="1">'Historical Contents'!Y116</f>
        <v/>
      </c>
      <c r="R521" s="650" t="str">
        <f ca="1">'Historical Contents'!Z116</f>
        <v/>
      </c>
    </row>
    <row r="522" spans="2:18" ht="15" x14ac:dyDescent="0.2">
      <c r="C522" s="289" t="s">
        <v>323</v>
      </c>
      <c r="G522" s="472">
        <f t="shared" si="104"/>
        <v>1050</v>
      </c>
      <c r="H522" s="701">
        <f t="shared" si="97"/>
        <v>44490</v>
      </c>
      <c r="K522" s="650">
        <f ca="1">'Historical Contents'!S117</f>
        <v>0</v>
      </c>
      <c r="L522" s="650">
        <f ca="1">'Historical Contents'!T117</f>
        <v>0</v>
      </c>
      <c r="M522" s="650">
        <f ca="1">'Historical Contents'!U117</f>
        <v>0</v>
      </c>
      <c r="N522" s="650">
        <f ca="1">'Historical Contents'!V117</f>
        <v>0</v>
      </c>
      <c r="O522" s="650">
        <f ca="1">'Historical Contents'!W117</f>
        <v>0</v>
      </c>
      <c r="P522" s="650" t="str">
        <f ca="1">'Historical Contents'!X117</f>
        <v/>
      </c>
      <c r="Q522" s="650" t="str">
        <f ca="1">'Historical Contents'!Y117</f>
        <v/>
      </c>
      <c r="R522" s="650" t="str">
        <f ca="1">'Historical Contents'!Z117</f>
        <v/>
      </c>
    </row>
    <row r="523" spans="2:18" ht="15" x14ac:dyDescent="0.2">
      <c r="C523" s="289" t="s">
        <v>324</v>
      </c>
      <c r="G523" s="472">
        <f t="shared" si="104"/>
        <v>1127.3689999999999</v>
      </c>
      <c r="H523" s="701">
        <f t="shared" si="97"/>
        <v>44519</v>
      </c>
      <c r="K523" s="650">
        <f ca="1">'Historical Contents'!S118</f>
        <v>0</v>
      </c>
      <c r="L523" s="650">
        <f ca="1">'Historical Contents'!T118</f>
        <v>0</v>
      </c>
      <c r="M523" s="650">
        <f ca="1">'Historical Contents'!U118</f>
        <v>0</v>
      </c>
      <c r="N523" s="650">
        <f ca="1">'Historical Contents'!V118</f>
        <v>0</v>
      </c>
      <c r="O523" s="650">
        <f ca="1">'Historical Contents'!W118</f>
        <v>0</v>
      </c>
      <c r="P523" s="650" t="str">
        <f ca="1">'Historical Contents'!X118</f>
        <v/>
      </c>
      <c r="Q523" s="650" t="str">
        <f ca="1">'Historical Contents'!Y118</f>
        <v/>
      </c>
      <c r="R523" s="650" t="str">
        <f ca="1">'Historical Contents'!Z118</f>
        <v/>
      </c>
    </row>
    <row r="524" spans="2:18" ht="15" x14ac:dyDescent="0.2">
      <c r="C524" s="289" t="s">
        <v>325</v>
      </c>
      <c r="G524" s="472">
        <f t="shared" si="104"/>
        <v>500</v>
      </c>
      <c r="H524" s="701">
        <f t="shared" si="97"/>
        <v>44512</v>
      </c>
      <c r="K524" s="650">
        <f ca="1">'Historical Contents'!S119</f>
        <v>0</v>
      </c>
      <c r="L524" s="650">
        <f ca="1">'Historical Contents'!T119</f>
        <v>2.0805569999999999E-2</v>
      </c>
      <c r="M524" s="650">
        <f ca="1">'Historical Contents'!U119</f>
        <v>1.248573E-2</v>
      </c>
      <c r="N524" s="650">
        <f ca="1">'Historical Contents'!V119</f>
        <v>0</v>
      </c>
      <c r="O524" s="650">
        <f ca="1">'Historical Contents'!W119</f>
        <v>0</v>
      </c>
      <c r="P524" s="650" t="str">
        <f ca="1">'Historical Contents'!X119</f>
        <v/>
      </c>
      <c r="Q524" s="650" t="str">
        <f ca="1">'Historical Contents'!Y119</f>
        <v/>
      </c>
      <c r="R524" s="650" t="str">
        <f ca="1">'Historical Contents'!Z119</f>
        <v/>
      </c>
    </row>
    <row r="525" spans="2:18" ht="15" x14ac:dyDescent="0.2">
      <c r="C525" s="289" t="s">
        <v>326</v>
      </c>
      <c r="G525" s="472">
        <f t="shared" si="104"/>
        <v>2880</v>
      </c>
      <c r="H525" s="701">
        <f t="shared" si="97"/>
        <v>44501</v>
      </c>
      <c r="K525" s="650">
        <f ca="1">'Historical Contents'!S120</f>
        <v>0</v>
      </c>
      <c r="L525" s="650">
        <f ca="1">'Historical Contents'!T120</f>
        <v>0</v>
      </c>
      <c r="M525" s="650">
        <f ca="1">'Historical Contents'!U120</f>
        <v>0</v>
      </c>
      <c r="N525" s="650">
        <f ca="1">'Historical Contents'!V120</f>
        <v>0</v>
      </c>
      <c r="O525" s="650">
        <f ca="1">'Historical Contents'!W120</f>
        <v>0</v>
      </c>
      <c r="P525" s="650" t="str">
        <f ca="1">'Historical Contents'!X120</f>
        <v/>
      </c>
      <c r="Q525" s="650" t="str">
        <f ca="1">'Historical Contents'!Y120</f>
        <v/>
      </c>
      <c r="R525" s="650" t="str">
        <f ca="1">'Historical Contents'!Z120</f>
        <v/>
      </c>
    </row>
    <row r="526" spans="2:18" ht="15" x14ac:dyDescent="0.2">
      <c r="C526" s="289" t="s">
        <v>327</v>
      </c>
      <c r="G526" s="472">
        <f t="shared" si="104"/>
        <v>500</v>
      </c>
      <c r="H526" s="701">
        <f t="shared" si="97"/>
        <v>44658</v>
      </c>
      <c r="K526" s="650">
        <f ca="1">'Historical Contents'!S121</f>
        <v>0</v>
      </c>
      <c r="L526" s="650">
        <f ca="1">'Historical Contents'!T121</f>
        <v>0</v>
      </c>
      <c r="M526" s="650">
        <f ca="1">'Historical Contents'!U121</f>
        <v>0.16983503999999999</v>
      </c>
      <c r="N526" s="650" t="str">
        <f ca="1">'Historical Contents'!V121</f>
        <v/>
      </c>
      <c r="O526" s="650" t="str">
        <f ca="1">'Historical Contents'!W121</f>
        <v/>
      </c>
      <c r="P526" s="650" t="str">
        <f ca="1">'Historical Contents'!X121</f>
        <v/>
      </c>
      <c r="Q526" s="650" t="str">
        <f ca="1">'Historical Contents'!Y121</f>
        <v/>
      </c>
      <c r="R526" s="650" t="str">
        <f ca="1">'Historical Contents'!Z121</f>
        <v/>
      </c>
    </row>
    <row r="527" spans="2:18" ht="15" x14ac:dyDescent="0.2">
      <c r="C527" s="289" t="s">
        <v>328</v>
      </c>
      <c r="G527" s="472">
        <f t="shared" si="104"/>
        <v>800</v>
      </c>
      <c r="H527" s="701">
        <f t="shared" si="97"/>
        <v>44667</v>
      </c>
      <c r="K527" s="650">
        <f ca="1">'Historical Contents'!S122</f>
        <v>0</v>
      </c>
      <c r="L527" s="650">
        <f ca="1">'Historical Contents'!T122</f>
        <v>0</v>
      </c>
      <c r="M527" s="650">
        <f ca="1">'Historical Contents'!U122</f>
        <v>0</v>
      </c>
      <c r="N527" s="650" t="str">
        <f ca="1">'Historical Contents'!V122</f>
        <v/>
      </c>
      <c r="O527" s="650" t="str">
        <f ca="1">'Historical Contents'!W122</f>
        <v/>
      </c>
      <c r="P527" s="650" t="str">
        <f ca="1">'Historical Contents'!X122</f>
        <v/>
      </c>
      <c r="Q527" s="650" t="str">
        <f ca="1">'Historical Contents'!Y122</f>
        <v/>
      </c>
      <c r="R527" s="650" t="str">
        <f ca="1">'Historical Contents'!Z122</f>
        <v/>
      </c>
    </row>
    <row r="528" spans="2:18" ht="15" x14ac:dyDescent="0.2">
      <c r="C528" s="289" t="s">
        <v>329</v>
      </c>
      <c r="G528" s="472">
        <f t="shared" si="104"/>
        <v>1210.98</v>
      </c>
      <c r="H528" s="701">
        <f t="shared" si="97"/>
        <v>44750</v>
      </c>
      <c r="K528" s="650">
        <f ca="1">'Historical Contents'!S123</f>
        <v>4.9773391798378176E-2</v>
      </c>
      <c r="L528" s="650">
        <f ca="1">'Historical Contents'!T123</f>
        <v>0</v>
      </c>
      <c r="M528" s="650" t="str">
        <f ca="1">'Historical Contents'!U123</f>
        <v/>
      </c>
      <c r="N528" s="650" t="str">
        <f ca="1">'Historical Contents'!V123</f>
        <v/>
      </c>
      <c r="O528" s="650" t="str">
        <f ca="1">'Historical Contents'!W123</f>
        <v/>
      </c>
      <c r="P528" s="650" t="str">
        <f ca="1">'Historical Contents'!X123</f>
        <v/>
      </c>
      <c r="Q528" s="650" t="str">
        <f ca="1">'Historical Contents'!Y123</f>
        <v/>
      </c>
      <c r="R528" s="650" t="str">
        <f ca="1">'Historical Contents'!Z123</f>
        <v/>
      </c>
    </row>
    <row r="529" spans="3:18" ht="15" x14ac:dyDescent="0.2">
      <c r="C529" s="289" t="s">
        <v>330</v>
      </c>
      <c r="G529" s="472">
        <f t="shared" si="104"/>
        <v>1125</v>
      </c>
      <c r="H529" s="701">
        <f t="shared" si="97"/>
        <v>44754</v>
      </c>
      <c r="K529" s="650">
        <f ca="1">'Historical Contents'!S124</f>
        <v>0</v>
      </c>
      <c r="L529" s="650">
        <f ca="1">'Historical Contents'!T124</f>
        <v>0</v>
      </c>
      <c r="M529" s="650" t="str">
        <f ca="1">'Historical Contents'!U124</f>
        <v/>
      </c>
      <c r="N529" s="650" t="str">
        <f ca="1">'Historical Contents'!V124</f>
        <v/>
      </c>
      <c r="O529" s="650" t="str">
        <f ca="1">'Historical Contents'!W124</f>
        <v/>
      </c>
      <c r="P529" s="650" t="str">
        <f ca="1">'Historical Contents'!X124</f>
        <v/>
      </c>
      <c r="Q529" s="650" t="str">
        <f ca="1">'Historical Contents'!Y124</f>
        <v/>
      </c>
      <c r="R529" s="650" t="str">
        <f ca="1">'Historical Contents'!Z124</f>
        <v/>
      </c>
    </row>
    <row r="530" spans="3:18" ht="15" x14ac:dyDescent="0.2">
      <c r="C530" s="289" t="s">
        <v>331</v>
      </c>
      <c r="G530" s="472">
        <f t="shared" si="104"/>
        <v>1710</v>
      </c>
      <c r="H530" s="701">
        <f t="shared" si="97"/>
        <v>44752</v>
      </c>
      <c r="K530" s="650">
        <f ca="1">'Historical Contents'!S125</f>
        <v>0</v>
      </c>
      <c r="L530" s="650">
        <f ca="1">'Historical Contents'!T125</f>
        <v>0</v>
      </c>
      <c r="M530" s="650" t="str">
        <f ca="1">'Historical Contents'!U125</f>
        <v/>
      </c>
      <c r="N530" s="650" t="str">
        <f ca="1">'Historical Contents'!V125</f>
        <v/>
      </c>
      <c r="O530" s="650" t="str">
        <f ca="1">'Historical Contents'!W125</f>
        <v/>
      </c>
      <c r="P530" s="650" t="str">
        <f ca="1">'Historical Contents'!X125</f>
        <v/>
      </c>
      <c r="Q530" s="650" t="str">
        <f ca="1">'Historical Contents'!Y125</f>
        <v/>
      </c>
      <c r="R530" s="650" t="str">
        <f ca="1">'Historical Contents'!Z125</f>
        <v/>
      </c>
    </row>
    <row r="531" spans="3:18" ht="15" x14ac:dyDescent="0.2">
      <c r="C531" s="289" t="s">
        <v>332</v>
      </c>
      <c r="G531" s="472">
        <f t="shared" si="104"/>
        <v>500</v>
      </c>
      <c r="H531" s="701">
        <f t="shared" si="97"/>
        <v>44772</v>
      </c>
      <c r="K531" s="650">
        <f ca="1">'Historical Contents'!S126</f>
        <v>0</v>
      </c>
      <c r="L531" s="650">
        <f ca="1">'Historical Contents'!T126</f>
        <v>0</v>
      </c>
      <c r="M531" s="650" t="str">
        <f ca="1">'Historical Contents'!U126</f>
        <v/>
      </c>
      <c r="N531" s="650" t="str">
        <f ca="1">'Historical Contents'!V126</f>
        <v/>
      </c>
      <c r="O531" s="650" t="str">
        <f ca="1">'Historical Contents'!W126</f>
        <v/>
      </c>
      <c r="P531" s="650" t="str">
        <f ca="1">'Historical Contents'!X126</f>
        <v/>
      </c>
      <c r="Q531" s="650" t="str">
        <f ca="1">'Historical Contents'!Y126</f>
        <v/>
      </c>
      <c r="R531" s="650" t="str">
        <f ca="1">'Historical Contents'!Z126</f>
        <v/>
      </c>
    </row>
    <row r="532" spans="3:18" ht="15" x14ac:dyDescent="0.2">
      <c r="C532" s="289" t="s">
        <v>333</v>
      </c>
      <c r="G532" s="472">
        <f t="shared" si="104"/>
        <v>1201.18</v>
      </c>
      <c r="H532" s="701">
        <f t="shared" si="97"/>
        <v>44799</v>
      </c>
      <c r="K532" s="650">
        <f ca="1">'Historical Contents'!S127</f>
        <v>0</v>
      </c>
      <c r="L532" s="650">
        <f ca="1">'Historical Contents'!T127</f>
        <v>0</v>
      </c>
      <c r="M532" s="650" t="str">
        <f ca="1">'Historical Contents'!U127</f>
        <v/>
      </c>
      <c r="N532" s="650" t="str">
        <f ca="1">'Historical Contents'!V127</f>
        <v/>
      </c>
      <c r="O532" s="650" t="str">
        <f ca="1">'Historical Contents'!W127</f>
        <v/>
      </c>
      <c r="P532" s="650" t="str">
        <f ca="1">'Historical Contents'!X127</f>
        <v/>
      </c>
      <c r="Q532" s="650" t="str">
        <f ca="1">'Historical Contents'!Y127</f>
        <v/>
      </c>
      <c r="R532" s="650" t="str">
        <f ca="1">'Historical Contents'!Z127</f>
        <v/>
      </c>
    </row>
    <row r="533" spans="3:18" ht="15" x14ac:dyDescent="0.2">
      <c r="C533" s="289" t="s">
        <v>334</v>
      </c>
      <c r="G533" s="472">
        <f t="shared" si="104"/>
        <v>1000</v>
      </c>
      <c r="H533" s="701">
        <f t="shared" si="97"/>
        <v>44785</v>
      </c>
      <c r="K533" s="650">
        <f ca="1">'Historical Contents'!S128</f>
        <v>0</v>
      </c>
      <c r="L533" s="650">
        <f ca="1">'Historical Contents'!T128</f>
        <v>0</v>
      </c>
      <c r="M533" s="650" t="str">
        <f ca="1">'Historical Contents'!U128</f>
        <v/>
      </c>
      <c r="N533" s="650" t="str">
        <f ca="1">'Historical Contents'!V128</f>
        <v/>
      </c>
      <c r="O533" s="650" t="str">
        <f ca="1">'Historical Contents'!W128</f>
        <v/>
      </c>
      <c r="P533" s="650" t="str">
        <f ca="1">'Historical Contents'!X128</f>
        <v/>
      </c>
      <c r="Q533" s="650" t="str">
        <f ca="1">'Historical Contents'!Y128</f>
        <v/>
      </c>
      <c r="R533" s="650" t="str">
        <f ca="1">'Historical Contents'!Z128</f>
        <v/>
      </c>
    </row>
    <row r="534" spans="3:18" ht="15" x14ac:dyDescent="0.2">
      <c r="C534" s="289" t="s">
        <v>335</v>
      </c>
      <c r="G534" s="472">
        <f t="shared" si="104"/>
        <v>1083.3499999999999</v>
      </c>
      <c r="H534" s="701">
        <f t="shared" si="97"/>
        <v>44796</v>
      </c>
      <c r="K534" s="650">
        <f ca="1">'Historical Contents'!S129</f>
        <v>0</v>
      </c>
      <c r="L534" s="650">
        <f ca="1">'Historical Contents'!T129</f>
        <v>0</v>
      </c>
      <c r="M534" s="650" t="str">
        <f ca="1">'Historical Contents'!U129</f>
        <v/>
      </c>
      <c r="N534" s="650" t="str">
        <f ca="1">'Historical Contents'!V129</f>
        <v/>
      </c>
      <c r="O534" s="650" t="str">
        <f ca="1">'Historical Contents'!W129</f>
        <v/>
      </c>
      <c r="P534" s="650" t="str">
        <f ca="1">'Historical Contents'!X129</f>
        <v/>
      </c>
      <c r="Q534" s="650" t="str">
        <f ca="1">'Historical Contents'!Y129</f>
        <v/>
      </c>
      <c r="R534" s="650" t="str">
        <f ca="1">'Historical Contents'!Z129</f>
        <v/>
      </c>
    </row>
    <row r="535" spans="3:18" ht="15" x14ac:dyDescent="0.2">
      <c r="C535" s="289" t="s">
        <v>336</v>
      </c>
      <c r="G535" s="472">
        <f t="shared" si="104"/>
        <v>380</v>
      </c>
      <c r="H535" s="701">
        <f t="shared" si="97"/>
        <v>44827</v>
      </c>
      <c r="K535" s="650">
        <f ca="1">'Historical Contents'!S130</f>
        <v>0</v>
      </c>
      <c r="L535" s="650">
        <f ca="1">'Historical Contents'!T130</f>
        <v>0</v>
      </c>
      <c r="M535" s="650" t="str">
        <f ca="1">'Historical Contents'!U130</f>
        <v/>
      </c>
      <c r="N535" s="650" t="str">
        <f ca="1">'Historical Contents'!V130</f>
        <v/>
      </c>
      <c r="O535" s="650" t="str">
        <f ca="1">'Historical Contents'!W130</f>
        <v/>
      </c>
      <c r="P535" s="650" t="str">
        <f ca="1">'Historical Contents'!X130</f>
        <v/>
      </c>
      <c r="Q535" s="650" t="str">
        <f ca="1">'Historical Contents'!Y130</f>
        <v/>
      </c>
      <c r="R535" s="650" t="str">
        <f ca="1">'Historical Contents'!Z130</f>
        <v/>
      </c>
    </row>
    <row r="536" spans="3:18" ht="15" x14ac:dyDescent="0.2">
      <c r="C536" s="289" t="s">
        <v>337</v>
      </c>
      <c r="G536" s="472">
        <f t="shared" si="104"/>
        <v>1600.886362</v>
      </c>
      <c r="H536" s="701">
        <f t="shared" si="97"/>
        <v>44848</v>
      </c>
      <c r="K536" s="650">
        <f ca="1">'Historical Contents'!S131</f>
        <v>0</v>
      </c>
      <c r="L536" s="650" t="str">
        <f ca="1">'Historical Contents'!T131</f>
        <v/>
      </c>
      <c r="M536" s="650" t="str">
        <f ca="1">'Historical Contents'!U131</f>
        <v/>
      </c>
      <c r="N536" s="650" t="str">
        <f ca="1">'Historical Contents'!V131</f>
        <v/>
      </c>
      <c r="O536" s="650" t="str">
        <f ca="1">'Historical Contents'!W131</f>
        <v/>
      </c>
      <c r="P536" s="650" t="str">
        <f ca="1">'Historical Contents'!X131</f>
        <v/>
      </c>
      <c r="Q536" s="650" t="str">
        <f ca="1">'Historical Contents'!Y131</f>
        <v/>
      </c>
      <c r="R536" s="650" t="str">
        <f ca="1">'Historical Contents'!Z131</f>
        <v/>
      </c>
    </row>
    <row r="537" spans="3:18" ht="15" x14ac:dyDescent="0.2">
      <c r="C537" s="289" t="s">
        <v>338</v>
      </c>
      <c r="G537" s="472">
        <f t="shared" si="104"/>
        <v>1000</v>
      </c>
      <c r="H537" s="701">
        <f t="shared" si="97"/>
        <v>44876</v>
      </c>
      <c r="K537" s="650">
        <f ca="1">'Historical Contents'!S132</f>
        <v>0</v>
      </c>
      <c r="L537" s="650" t="str">
        <f ca="1">'Historical Contents'!T132</f>
        <v/>
      </c>
      <c r="M537" s="650" t="str">
        <f ca="1">'Historical Contents'!U132</f>
        <v/>
      </c>
      <c r="N537" s="650" t="str">
        <f ca="1">'Historical Contents'!V132</f>
        <v/>
      </c>
      <c r="O537" s="650" t="str">
        <f ca="1">'Historical Contents'!W132</f>
        <v/>
      </c>
      <c r="P537" s="650" t="str">
        <f ca="1">'Historical Contents'!X132</f>
        <v/>
      </c>
      <c r="Q537" s="650" t="str">
        <f ca="1">'Historical Contents'!Y132</f>
        <v/>
      </c>
      <c r="R537" s="650" t="str">
        <f ca="1">'Historical Contents'!Z132</f>
        <v/>
      </c>
    </row>
    <row r="538" spans="3:18" ht="15" x14ac:dyDescent="0.2">
      <c r="C538" s="289" t="s">
        <v>339</v>
      </c>
      <c r="G538" s="472">
        <f t="shared" si="104"/>
        <v>450</v>
      </c>
      <c r="H538" s="701">
        <f t="shared" si="97"/>
        <v>44881</v>
      </c>
      <c r="K538" s="650">
        <f ca="1">'Historical Contents'!S133</f>
        <v>0</v>
      </c>
      <c r="L538" s="650" t="str">
        <f ca="1">'Historical Contents'!T133</f>
        <v/>
      </c>
      <c r="M538" s="650" t="str">
        <f ca="1">'Historical Contents'!U133</f>
        <v/>
      </c>
      <c r="N538" s="650" t="str">
        <f ca="1">'Historical Contents'!V133</f>
        <v/>
      </c>
      <c r="O538" s="650" t="str">
        <f ca="1">'Historical Contents'!W133</f>
        <v/>
      </c>
      <c r="P538" s="650" t="str">
        <f ca="1">'Historical Contents'!X133</f>
        <v/>
      </c>
      <c r="Q538" s="650" t="str">
        <f ca="1">'Historical Contents'!Y133</f>
        <v/>
      </c>
      <c r="R538" s="650" t="str">
        <f ca="1">'Historical Contents'!Z133</f>
        <v/>
      </c>
    </row>
    <row r="539" spans="3:18" ht="15" x14ac:dyDescent="0.2">
      <c r="C539" s="719" t="s">
        <v>313</v>
      </c>
      <c r="D539" s="720"/>
      <c r="E539" s="720"/>
      <c r="F539" s="720"/>
      <c r="G539" s="658">
        <f ca="1">SUM(K539:R539)</f>
        <v>7.8282236146359818E-2</v>
      </c>
      <c r="H539" s="720"/>
      <c r="I539" s="720"/>
      <c r="J539" s="720"/>
      <c r="K539" s="658">
        <f ca="1">'Historical Contents'!S134</f>
        <v>1.990935671935127E-3</v>
      </c>
      <c r="L539" s="658">
        <f ca="1">'Historical Contents'!T134</f>
        <v>5.3213083603896099E-3</v>
      </c>
      <c r="M539" s="658">
        <f ca="1">'Historical Contents'!U134</f>
        <v>6.6359569563909773E-2</v>
      </c>
      <c r="N539" s="658">
        <f ca="1">'Historical Contents'!V134</f>
        <v>3.3591506432748535E-3</v>
      </c>
      <c r="O539" s="658">
        <f ca="1">'Historical Contents'!W134</f>
        <v>5.8223654970760233E-4</v>
      </c>
      <c r="P539" s="658">
        <f ca="1">'Historical Contents'!X134</f>
        <v>2.0224285714285715E-4</v>
      </c>
      <c r="Q539" s="658">
        <f ca="1">'Historical Contents'!Y134</f>
        <v>2.26908E-4</v>
      </c>
      <c r="R539" s="658">
        <f ca="1">'Historical Contents'!Z134</f>
        <v>2.398845E-4</v>
      </c>
    </row>
    <row r="540" spans="3:18" ht="15" x14ac:dyDescent="0.2">
      <c r="C540" s="700" t="s">
        <v>314</v>
      </c>
      <c r="G540" s="697">
        <f ca="1">SUM(K540:R540)</f>
        <v>0.18138456908245007</v>
      </c>
      <c r="K540" s="697">
        <f ca="1">'Historical Contents'!S135</f>
        <v>1.990935671935127E-3</v>
      </c>
      <c r="L540" s="697">
        <f ca="1">'Historical Contents'!T135</f>
        <v>5.3213083603896099E-3</v>
      </c>
      <c r="M540" s="697">
        <f ca="1">'Historical Contents'!U135</f>
        <v>0.16874224900000001</v>
      </c>
      <c r="N540" s="697">
        <f ca="1">'Historical Contents'!V135</f>
        <v>3.3591506432748535E-3</v>
      </c>
      <c r="O540" s="697">
        <f ca="1">'Historical Contents'!W135</f>
        <v>5.8223654970760233E-4</v>
      </c>
      <c r="P540" s="697">
        <f ca="1">'Historical Contents'!X135</f>
        <v>2.0224285714285715E-4</v>
      </c>
      <c r="Q540" s="697">
        <f ca="1">'Historical Contents'!Y135</f>
        <v>2.26908E-4</v>
      </c>
      <c r="R540" s="697">
        <f ca="1">'Historical Contents'!Z135</f>
        <v>9.5953800000000001E-4</v>
      </c>
    </row>
  </sheetData>
  <mergeCells count="3">
    <mergeCell ref="L23:M24"/>
    <mergeCell ref="N23:R23"/>
    <mergeCell ref="L25:L29"/>
  </mergeCells>
  <phoneticPr fontId="30" type="noConversion"/>
  <pageMargins left="0.6" right="0.6" top="1" bottom="1" header="0.5" footer="0.5"/>
  <pageSetup paperSize="9" scale="10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C006F-0CF8-4D8D-A9EA-F75F824BC3F6}">
  <sheetPr>
    <tabColor theme="4"/>
  </sheetPr>
  <dimension ref="A1:K48"/>
  <sheetViews>
    <sheetView showGridLines="0" zoomScaleNormal="100" workbookViewId="0">
      <selection activeCell="C21" sqref="C21"/>
    </sheetView>
  </sheetViews>
  <sheetFormatPr defaultColWidth="0" defaultRowHeight="13.15" customHeight="1" zeroHeight="1" x14ac:dyDescent="0.2"/>
  <cols>
    <col min="1" max="1" width="9" style="162" customWidth="1"/>
    <col min="2" max="2" width="8.7109375" style="162" customWidth="1"/>
    <col min="3" max="3" width="41.28515625" style="162" bestFit="1" customWidth="1"/>
    <col min="4" max="11" width="9" style="162" customWidth="1"/>
    <col min="12" max="16384" width="9" style="162" hidden="1"/>
  </cols>
  <sheetData>
    <row r="1" spans="2:3" ht="12" x14ac:dyDescent="0.2"/>
    <row r="2" spans="2:3" ht="12" x14ac:dyDescent="0.2"/>
    <row r="3" spans="2:3" ht="12" x14ac:dyDescent="0.2"/>
    <row r="4" spans="2:3" ht="12" x14ac:dyDescent="0.2"/>
    <row r="5" spans="2:3" ht="12" x14ac:dyDescent="0.2"/>
    <row r="6" spans="2:3" ht="12" x14ac:dyDescent="0.2"/>
    <row r="7" spans="2:3" ht="12" x14ac:dyDescent="0.2"/>
    <row r="8" spans="2:3" ht="12" x14ac:dyDescent="0.2"/>
    <row r="9" spans="2:3" ht="12" x14ac:dyDescent="0.2"/>
    <row r="10" spans="2:3" ht="12" x14ac:dyDescent="0.2"/>
    <row r="11" spans="2:3" ht="12" x14ac:dyDescent="0.2"/>
    <row r="12" spans="2:3" ht="12" x14ac:dyDescent="0.2"/>
    <row r="13" spans="2:3" ht="54" x14ac:dyDescent="0.9">
      <c r="B13" s="163" t="s">
        <v>340</v>
      </c>
    </row>
    <row r="14" spans="2:3" ht="42.75" x14ac:dyDescent="1">
      <c r="C14" s="164" t="s">
        <v>341</v>
      </c>
    </row>
    <row r="15" spans="2:3" ht="12" x14ac:dyDescent="0.2"/>
    <row r="16" spans="2:3" ht="12" x14ac:dyDescent="0.2"/>
    <row r="17" ht="12" x14ac:dyDescent="0.2"/>
    <row r="18" ht="12" x14ac:dyDescent="0.2"/>
    <row r="19" ht="12" x14ac:dyDescent="0.2"/>
    <row r="20" ht="12" x14ac:dyDescent="0.2"/>
    <row r="21" ht="12" x14ac:dyDescent="0.2"/>
    <row r="22" ht="12" x14ac:dyDescent="0.2"/>
    <row r="23" ht="12" x14ac:dyDescent="0.2"/>
    <row r="24" ht="12" x14ac:dyDescent="0.2"/>
    <row r="25" ht="12" x14ac:dyDescent="0.2"/>
    <row r="26" ht="12" x14ac:dyDescent="0.2"/>
    <row r="48" spans="9:9" ht="13.15" hidden="1" customHeight="1" x14ac:dyDescent="0.2">
      <c r="I48" s="529">
        <f>IF($F48="O",I90,0)</f>
        <v>0</v>
      </c>
    </row>
  </sheetData>
  <phoneticPr fontId="3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/>
    <pageSetUpPr fitToPage="1"/>
  </sheetPr>
  <dimension ref="B1:O59"/>
  <sheetViews>
    <sheetView showGridLines="0" zoomScaleNormal="100" workbookViewId="0">
      <selection activeCell="H38" sqref="H38"/>
    </sheetView>
  </sheetViews>
  <sheetFormatPr defaultColWidth="9.140625" defaultRowHeight="12" x14ac:dyDescent="0.2"/>
  <cols>
    <col min="1" max="1" width="2" style="51" customWidth="1"/>
    <col min="2" max="2" width="35.7109375" style="51" customWidth="1"/>
    <col min="3" max="14" width="10.5703125" style="51" customWidth="1"/>
    <col min="15" max="16384" width="9.140625" style="51"/>
  </cols>
  <sheetData>
    <row r="1" spans="2:15" ht="15" x14ac:dyDescent="0.2">
      <c r="B1" s="48" t="s">
        <v>342</v>
      </c>
      <c r="C1" s="49"/>
      <c r="D1" s="49"/>
      <c r="E1" s="49"/>
      <c r="F1" s="50"/>
      <c r="G1" s="50"/>
    </row>
    <row r="2" spans="2:15" x14ac:dyDescent="0.2">
      <c r="B2" s="52" t="s">
        <v>343</v>
      </c>
      <c r="C2" s="49"/>
      <c r="D2" s="53"/>
      <c r="E2" s="49"/>
      <c r="F2" s="49"/>
      <c r="G2" s="49"/>
    </row>
    <row r="3" spans="2:15" x14ac:dyDescent="0.2">
      <c r="B3" s="54"/>
      <c r="C3" s="49"/>
      <c r="D3" s="49"/>
      <c r="E3" s="55"/>
      <c r="F3" s="49"/>
      <c r="G3" s="49"/>
    </row>
    <row r="4" spans="2:15" x14ac:dyDescent="0.2">
      <c r="B4" s="30" t="s">
        <v>344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2:15" x14ac:dyDescent="0.2">
      <c r="B5" s="54"/>
      <c r="C5" s="49"/>
      <c r="D5" s="49"/>
      <c r="E5" s="55"/>
      <c r="F5" s="49"/>
      <c r="G5" s="49"/>
    </row>
    <row r="6" spans="2:15" ht="12.75" thickBot="1" x14ac:dyDescent="0.25">
      <c r="B6" s="56" t="s">
        <v>345</v>
      </c>
      <c r="C6" s="56"/>
      <c r="D6" s="56"/>
      <c r="E6" s="56" t="s">
        <v>346</v>
      </c>
      <c r="F6" s="56"/>
      <c r="G6" s="56"/>
      <c r="H6" s="56"/>
      <c r="I6" s="56"/>
      <c r="J6" s="56"/>
      <c r="K6" s="56"/>
      <c r="L6" s="56"/>
      <c r="M6" s="56"/>
    </row>
    <row r="7" spans="2:15" x14ac:dyDescent="0.2">
      <c r="B7" s="55" t="s">
        <v>347</v>
      </c>
      <c r="C7" s="248">
        <v>3.6799999999999999E-2</v>
      </c>
      <c r="D7" s="58"/>
      <c r="E7" s="55" t="s">
        <v>348</v>
      </c>
      <c r="F7" s="49"/>
      <c r="G7" s="49"/>
    </row>
    <row r="8" spans="2:15" ht="12" customHeight="1" x14ac:dyDescent="0.2">
      <c r="B8" s="55" t="s">
        <v>349</v>
      </c>
      <c r="C8" s="599">
        <v>0.08</v>
      </c>
      <c r="D8" s="49"/>
      <c r="E8" s="55" t="s">
        <v>350</v>
      </c>
      <c r="F8" s="49"/>
      <c r="G8" s="49"/>
    </row>
    <row r="9" spans="2:15" ht="12" customHeight="1" x14ac:dyDescent="0.2">
      <c r="B9" s="55" t="s">
        <v>351</v>
      </c>
      <c r="C9" s="59">
        <v>1.1977838044513121</v>
      </c>
      <c r="D9" s="49"/>
      <c r="E9" s="55" t="s">
        <v>352</v>
      </c>
      <c r="F9" s="49"/>
      <c r="G9" s="49"/>
    </row>
    <row r="10" spans="2:15" ht="12" customHeight="1" x14ac:dyDescent="0.2">
      <c r="B10" s="55" t="s">
        <v>353</v>
      </c>
      <c r="C10" s="249">
        <v>4.4000000000000003E-3</v>
      </c>
      <c r="D10" s="49"/>
      <c r="E10" s="74" t="s">
        <v>354</v>
      </c>
      <c r="F10" s="49"/>
      <c r="G10" s="49"/>
    </row>
    <row r="11" spans="2:15" x14ac:dyDescent="0.2">
      <c r="B11" s="60" t="s">
        <v>355</v>
      </c>
      <c r="C11" s="61">
        <v>0.13702270435610495</v>
      </c>
      <c r="D11" s="49"/>
      <c r="E11" s="55" t="s">
        <v>356</v>
      </c>
      <c r="F11" s="49"/>
      <c r="G11" s="49"/>
    </row>
    <row r="12" spans="2:15" x14ac:dyDescent="0.2">
      <c r="B12" s="62" t="s">
        <v>357</v>
      </c>
      <c r="C12" s="57">
        <v>3.7999999999999999E-2</v>
      </c>
      <c r="D12" s="58"/>
      <c r="E12" s="55" t="s">
        <v>358</v>
      </c>
      <c r="F12" s="63"/>
      <c r="G12" s="63"/>
    </row>
    <row r="13" spans="2:15" x14ac:dyDescent="0.2">
      <c r="B13" s="64" t="s">
        <v>359</v>
      </c>
      <c r="C13" s="250">
        <v>0.24199999999999999</v>
      </c>
      <c r="D13" s="49"/>
      <c r="E13" s="55" t="s">
        <v>360</v>
      </c>
      <c r="F13" s="49"/>
      <c r="G13" s="49"/>
      <c r="O13" s="65"/>
    </row>
    <row r="14" spans="2:15" x14ac:dyDescent="0.2">
      <c r="B14" s="60" t="s">
        <v>361</v>
      </c>
      <c r="C14" s="61">
        <v>2.8804E-2</v>
      </c>
      <c r="D14" s="49"/>
      <c r="E14" s="55" t="s">
        <v>362</v>
      </c>
      <c r="F14" s="49"/>
      <c r="G14" s="49"/>
    </row>
    <row r="15" spans="2:15" x14ac:dyDescent="0.2">
      <c r="B15" s="55"/>
      <c r="C15" s="49"/>
      <c r="D15" s="49"/>
      <c r="E15" s="49"/>
      <c r="F15" s="49"/>
      <c r="G15" s="49"/>
    </row>
    <row r="16" spans="2:15" ht="24.75" thickBot="1" x14ac:dyDescent="0.25">
      <c r="B16" s="56" t="s">
        <v>363</v>
      </c>
      <c r="C16" s="66" t="s">
        <v>364</v>
      </c>
      <c r="D16" s="66" t="s">
        <v>365</v>
      </c>
      <c r="E16" s="66" t="s">
        <v>72</v>
      </c>
      <c r="F16" s="49"/>
      <c r="G16" s="49"/>
    </row>
    <row r="17" spans="2:13" x14ac:dyDescent="0.2">
      <c r="B17" s="55" t="s">
        <v>366</v>
      </c>
      <c r="C17" s="67">
        <v>0.13702270435610495</v>
      </c>
      <c r="D17" s="68">
        <v>0.76405184125126768</v>
      </c>
      <c r="E17" s="67">
        <v>0.10469244955651008</v>
      </c>
      <c r="F17" s="49"/>
    </row>
    <row r="18" spans="2:13" x14ac:dyDescent="0.2">
      <c r="B18" s="55" t="s">
        <v>361</v>
      </c>
      <c r="C18" s="67">
        <v>2.8804E-2</v>
      </c>
      <c r="D18" s="68">
        <v>0.23594815874873229</v>
      </c>
      <c r="E18" s="67">
        <v>6.7962507645984846E-3</v>
      </c>
      <c r="F18" s="49"/>
      <c r="G18" s="51" t="s">
        <v>367</v>
      </c>
    </row>
    <row r="19" spans="2:13" ht="12.75" thickBot="1" x14ac:dyDescent="0.25">
      <c r="B19" s="69" t="s">
        <v>363</v>
      </c>
      <c r="C19" s="70"/>
      <c r="D19" s="70"/>
      <c r="E19" s="71">
        <v>0.11148870032110857</v>
      </c>
      <c r="G19" s="49" t="s">
        <v>368</v>
      </c>
      <c r="M19" s="53"/>
    </row>
    <row r="20" spans="2:13" x14ac:dyDescent="0.2">
      <c r="B20" s="55"/>
      <c r="C20" s="49"/>
      <c r="D20" s="247"/>
      <c r="E20" s="49"/>
      <c r="F20" s="49"/>
      <c r="G20" s="49"/>
    </row>
    <row r="21" spans="2:13" x14ac:dyDescent="0.2">
      <c r="B21" s="72" t="s">
        <v>369</v>
      </c>
      <c r="C21" s="73"/>
      <c r="D21" s="73"/>
      <c r="E21" s="73"/>
      <c r="F21" s="73"/>
      <c r="G21" s="73"/>
    </row>
    <row r="22" spans="2:13" x14ac:dyDescent="0.2">
      <c r="B22" s="55" t="s">
        <v>370</v>
      </c>
      <c r="C22" s="49"/>
      <c r="D22" s="49"/>
      <c r="E22" s="49"/>
      <c r="F22" s="49"/>
      <c r="G22" s="49"/>
    </row>
    <row r="23" spans="2:13" x14ac:dyDescent="0.2">
      <c r="B23" s="55" t="s">
        <v>371</v>
      </c>
      <c r="C23" s="49"/>
      <c r="D23" s="49"/>
      <c r="E23" s="49"/>
      <c r="F23" s="49"/>
      <c r="G23" s="49"/>
    </row>
    <row r="24" spans="2:13" x14ac:dyDescent="0.2">
      <c r="B24" s="74" t="s">
        <v>372</v>
      </c>
      <c r="C24" s="49"/>
      <c r="D24" s="49"/>
      <c r="E24" s="49"/>
      <c r="F24" s="49"/>
      <c r="G24" s="49"/>
    </row>
    <row r="25" spans="2:13" x14ac:dyDescent="0.2">
      <c r="B25" s="55" t="s">
        <v>373</v>
      </c>
      <c r="C25" s="49"/>
      <c r="D25" s="49"/>
      <c r="E25" s="49"/>
      <c r="F25" s="49"/>
      <c r="G25" s="49"/>
    </row>
    <row r="26" spans="2:13" x14ac:dyDescent="0.2">
      <c r="B26" s="55" t="s">
        <v>374</v>
      </c>
      <c r="C26" s="49"/>
      <c r="D26" s="49"/>
      <c r="E26" s="49"/>
      <c r="F26" s="49"/>
      <c r="G26" s="49"/>
    </row>
    <row r="27" spans="2:13" x14ac:dyDescent="0.2">
      <c r="B27" s="55" t="s">
        <v>375</v>
      </c>
      <c r="C27" s="49"/>
      <c r="D27" s="49"/>
      <c r="E27" s="49"/>
      <c r="F27" s="49"/>
      <c r="G27" s="49"/>
    </row>
    <row r="28" spans="2:13" x14ac:dyDescent="0.2">
      <c r="B28" s="75"/>
      <c r="C28" s="49"/>
      <c r="D28" s="49"/>
      <c r="E28" s="49"/>
      <c r="F28" s="49"/>
      <c r="G28" s="49"/>
    </row>
    <row r="29" spans="2:13" x14ac:dyDescent="0.2">
      <c r="B29" s="166" t="s">
        <v>376</v>
      </c>
      <c r="C29" s="49"/>
      <c r="D29" s="49"/>
      <c r="E29" s="49"/>
      <c r="F29" s="49"/>
      <c r="G29" s="49"/>
    </row>
    <row r="30" spans="2:13" x14ac:dyDescent="0.2">
      <c r="B30" s="75"/>
    </row>
    <row r="31" spans="2:13" x14ac:dyDescent="0.2">
      <c r="B31" s="588" t="s">
        <v>377</v>
      </c>
      <c r="C31" s="49"/>
      <c r="D31" s="247"/>
      <c r="E31" s="266"/>
      <c r="F31" s="49"/>
      <c r="G31" s="49"/>
    </row>
    <row r="32" spans="2:13" x14ac:dyDescent="0.2">
      <c r="B32" s="55"/>
      <c r="C32" s="49"/>
      <c r="D32" s="247"/>
      <c r="E32" s="266"/>
      <c r="F32" s="49"/>
      <c r="G32" s="49"/>
    </row>
    <row r="33" spans="2:8" ht="12.75" thickBot="1" x14ac:dyDescent="0.25">
      <c r="B33" s="594" t="s">
        <v>378</v>
      </c>
      <c r="C33" s="595"/>
      <c r="D33" s="596"/>
      <c r="E33" s="595"/>
      <c r="F33" s="616">
        <v>5</v>
      </c>
      <c r="G33" s="597">
        <v>0.08</v>
      </c>
    </row>
    <row r="34" spans="2:8" x14ac:dyDescent="0.2">
      <c r="B34" s="51" t="s">
        <v>379</v>
      </c>
      <c r="G34" s="598">
        <v>0.14324000000000001</v>
      </c>
    </row>
    <row r="35" spans="2:8" x14ac:dyDescent="0.2">
      <c r="B35" s="589" t="s">
        <v>380</v>
      </c>
      <c r="C35" s="49"/>
      <c r="D35" s="590"/>
      <c r="E35" s="49"/>
      <c r="F35" s="49"/>
      <c r="G35" s="598">
        <v>0.10647</v>
      </c>
    </row>
    <row r="36" spans="2:8" x14ac:dyDescent="0.2">
      <c r="B36" s="589" t="s">
        <v>381</v>
      </c>
      <c r="C36" s="49"/>
      <c r="D36" s="590"/>
      <c r="E36" s="49"/>
      <c r="F36" s="49"/>
      <c r="G36" s="598">
        <v>0.11932</v>
      </c>
    </row>
    <row r="37" spans="2:8" x14ac:dyDescent="0.2">
      <c r="B37" s="589" t="s">
        <v>382</v>
      </c>
      <c r="C37" s="49"/>
      <c r="D37" s="590"/>
      <c r="E37" s="49"/>
      <c r="F37" s="49"/>
      <c r="G37" s="598">
        <v>0.1132</v>
      </c>
    </row>
    <row r="38" spans="2:8" ht="13.5" x14ac:dyDescent="0.25">
      <c r="B38" s="591" t="s">
        <v>383</v>
      </c>
      <c r="C38" s="274"/>
      <c r="D38" s="592"/>
      <c r="E38" s="274"/>
      <c r="F38" s="274"/>
      <c r="G38" s="593">
        <v>0.08</v>
      </c>
      <c r="H38" s="51" t="s">
        <v>384</v>
      </c>
    </row>
    <row r="39" spans="2:8" x14ac:dyDescent="0.2">
      <c r="B39" s="55"/>
      <c r="C39" s="49"/>
      <c r="D39" s="247"/>
      <c r="E39" s="266"/>
      <c r="F39" s="49"/>
      <c r="G39" s="49"/>
    </row>
    <row r="40" spans="2:8" x14ac:dyDescent="0.2">
      <c r="B40" s="588" t="s">
        <v>385</v>
      </c>
      <c r="C40" s="49"/>
      <c r="D40" s="247"/>
      <c r="E40" s="266"/>
      <c r="F40" s="49"/>
    </row>
    <row r="41" spans="2:8" x14ac:dyDescent="0.2">
      <c r="B41" s="55"/>
      <c r="C41" s="49"/>
      <c r="D41" s="247"/>
      <c r="E41" s="266"/>
      <c r="F41" s="49"/>
      <c r="G41" s="49"/>
    </row>
    <row r="42" spans="2:8" ht="12.75" thickBot="1" x14ac:dyDescent="0.25">
      <c r="B42" s="594" t="s">
        <v>378</v>
      </c>
      <c r="C42" s="595"/>
      <c r="D42" s="596"/>
      <c r="E42" s="595"/>
      <c r="F42" s="616">
        <v>1</v>
      </c>
      <c r="G42" s="597">
        <v>0.30881171408778513</v>
      </c>
    </row>
    <row r="43" spans="2:8" x14ac:dyDescent="0.2">
      <c r="B43" s="611" t="s">
        <v>386</v>
      </c>
      <c r="C43" s="270"/>
      <c r="D43" s="612"/>
      <c r="E43" s="269"/>
      <c r="F43" s="270"/>
      <c r="G43" s="614">
        <v>0.30881171408778513</v>
      </c>
    </row>
    <row r="44" spans="2:8" x14ac:dyDescent="0.2">
      <c r="B44" s="613" t="s">
        <v>387</v>
      </c>
      <c r="C44" s="274"/>
      <c r="D44" s="592"/>
      <c r="E44" s="273"/>
      <c r="F44" s="274"/>
      <c r="G44" s="593">
        <v>0</v>
      </c>
    </row>
    <row r="45" spans="2:8" x14ac:dyDescent="0.2">
      <c r="B45" s="55"/>
      <c r="C45" s="49"/>
      <c r="D45" s="247"/>
      <c r="E45" s="266"/>
      <c r="F45" s="49"/>
      <c r="G45" s="49"/>
    </row>
    <row r="46" spans="2:8" x14ac:dyDescent="0.2">
      <c r="B46" s="588" t="s">
        <v>388</v>
      </c>
      <c r="C46" s="49"/>
      <c r="D46" s="247"/>
      <c r="E46" s="266"/>
      <c r="F46" s="49"/>
    </row>
    <row r="47" spans="2:8" x14ac:dyDescent="0.2">
      <c r="B47" s="55"/>
      <c r="C47" s="49"/>
      <c r="D47" s="247"/>
      <c r="E47" s="266"/>
      <c r="F47" s="49"/>
      <c r="G47" s="49"/>
    </row>
    <row r="48" spans="2:8" ht="12.75" thickBot="1" x14ac:dyDescent="0.25">
      <c r="B48" s="594" t="s">
        <v>378</v>
      </c>
      <c r="C48" s="595"/>
      <c r="D48" s="596"/>
      <c r="E48" s="595"/>
      <c r="F48" s="616">
        <v>1</v>
      </c>
      <c r="G48" s="597">
        <v>3.7999999999999999E-2</v>
      </c>
    </row>
    <row r="49" spans="2:7" x14ac:dyDescent="0.2">
      <c r="B49" s="611" t="s">
        <v>389</v>
      </c>
      <c r="C49" s="270"/>
      <c r="D49" s="612"/>
      <c r="E49" s="269"/>
      <c r="F49" s="270"/>
      <c r="G49" s="614">
        <v>3.7999999999999999E-2</v>
      </c>
    </row>
    <row r="50" spans="2:7" ht="13.5" x14ac:dyDescent="0.25">
      <c r="B50" s="613" t="s">
        <v>390</v>
      </c>
      <c r="C50" s="274"/>
      <c r="D50" s="592"/>
      <c r="E50" s="725" t="s">
        <v>391</v>
      </c>
      <c r="F50" s="617"/>
      <c r="G50" s="618">
        <v>0.17226</v>
      </c>
    </row>
    <row r="51" spans="2:7" x14ac:dyDescent="0.2">
      <c r="B51" s="55"/>
      <c r="C51" s="49"/>
      <c r="D51" s="247"/>
      <c r="E51" s="266"/>
      <c r="F51" s="49"/>
      <c r="G51" s="49"/>
    </row>
    <row r="52" spans="2:7" x14ac:dyDescent="0.2">
      <c r="B52" s="263" t="s">
        <v>392</v>
      </c>
    </row>
    <row r="54" spans="2:7" ht="24.75" thickBot="1" x14ac:dyDescent="0.25">
      <c r="B54" s="264" t="s">
        <v>393</v>
      </c>
      <c r="C54" s="265" t="s">
        <v>394</v>
      </c>
      <c r="D54" s="265" t="s">
        <v>395</v>
      </c>
      <c r="E54" s="265" t="s">
        <v>396</v>
      </c>
      <c r="F54" s="265" t="s">
        <v>397</v>
      </c>
      <c r="G54" s="265" t="s">
        <v>398</v>
      </c>
    </row>
    <row r="55" spans="2:7" x14ac:dyDescent="0.2">
      <c r="B55" s="267" t="s">
        <v>146</v>
      </c>
      <c r="C55" s="268"/>
      <c r="D55" s="268"/>
      <c r="E55" s="269">
        <v>3.7999999999999999E-2</v>
      </c>
      <c r="F55" s="270"/>
      <c r="G55" s="270">
        <v>200000.195538</v>
      </c>
    </row>
    <row r="56" spans="2:7" x14ac:dyDescent="0.2">
      <c r="B56" s="271"/>
      <c r="C56" s="272"/>
      <c r="D56" s="272"/>
      <c r="E56" s="273"/>
      <c r="F56" s="274"/>
      <c r="G56" s="274"/>
    </row>
    <row r="57" spans="2:7" x14ac:dyDescent="0.2">
      <c r="B57" s="72" t="s">
        <v>84</v>
      </c>
      <c r="C57" s="73"/>
      <c r="D57" s="275"/>
      <c r="E57" s="276">
        <v>3.7999999999999999E-2</v>
      </c>
      <c r="F57" s="73">
        <v>0</v>
      </c>
      <c r="G57" s="73">
        <v>200000.195538</v>
      </c>
    </row>
    <row r="58" spans="2:7" x14ac:dyDescent="0.2">
      <c r="B58" s="55"/>
      <c r="C58" s="49"/>
      <c r="D58" s="247"/>
      <c r="E58" s="266"/>
      <c r="F58" s="49"/>
      <c r="G58" s="49"/>
    </row>
    <row r="59" spans="2:7" x14ac:dyDescent="0.2">
      <c r="B59" s="55"/>
      <c r="C59" s="49"/>
      <c r="D59" s="247"/>
      <c r="E59" s="266"/>
      <c r="F59" s="49"/>
      <c r="G59" s="49"/>
    </row>
  </sheetData>
  <phoneticPr fontId="30" type="noConversion"/>
  <pageMargins left="0.6" right="0.6" top="1" bottom="1" header="0.5" footer="0.5"/>
  <pageSetup paperSize="9" scale="67" orientation="landscape" r:id="rId1"/>
  <headerFooter>
    <oddHeader>&amp;RDraft - Work in Progress</oddHeader>
    <oddFooter>&amp;L&amp;F
&amp;D, &amp;T&amp;C
Page &amp;P of &amp;N&amp;R&amp;A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82063-BB0C-4960-9FEA-2799563CE9D5}">
  <sheetPr>
    <tabColor theme="5"/>
    <pageSetUpPr fitToPage="1"/>
  </sheetPr>
  <dimension ref="B1:AV152"/>
  <sheetViews>
    <sheetView showGridLines="0" tabSelected="1" topLeftCell="A2" zoomScaleNormal="100" workbookViewId="0">
      <pane xSplit="10" ySplit="6" topLeftCell="K8" activePane="bottomRight" state="frozen"/>
      <selection pane="topRight" activeCell="G18" sqref="G18"/>
      <selection pane="bottomLeft" activeCell="G18" sqref="G18"/>
      <selection pane="bottomRight" activeCell="M92" sqref="M92"/>
    </sheetView>
  </sheetViews>
  <sheetFormatPr defaultColWidth="0" defaultRowHeight="12" outlineLevelRow="1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11" width="12.5703125" style="24" customWidth="1"/>
    <col min="12" max="24" width="12.42578125" style="24" customWidth="1"/>
    <col min="25" max="25" width="2.85546875" style="24" customWidth="1"/>
    <col min="26" max="26" width="13.42578125" style="24" customWidth="1"/>
    <col min="27" max="27" width="2.85546875" style="24" customWidth="1"/>
    <col min="28" max="28" width="13.42578125" style="24" customWidth="1"/>
    <col min="29" max="38" width="9" style="24" hidden="1" customWidth="1"/>
    <col min="39" max="39" width="13.42578125" style="24" customWidth="1"/>
    <col min="40" max="46" width="12.42578125" style="24" hidden="1" customWidth="1"/>
    <col min="47" max="48" width="13.42578125" style="24" hidden="1" customWidth="1"/>
    <col min="49" max="50" width="0" style="24" hidden="1" customWidth="1"/>
    <col min="51" max="16384" width="0" style="24" hidden="1"/>
  </cols>
  <sheetData>
    <row r="1" spans="2:26" hidden="1" x14ac:dyDescent="0.2">
      <c r="B1" s="24" t="s">
        <v>399</v>
      </c>
    </row>
    <row r="2" spans="2:26" ht="16.5" x14ac:dyDescent="0.3">
      <c r="B2" s="31" t="s">
        <v>400</v>
      </c>
    </row>
    <row r="3" spans="2:26" x14ac:dyDescent="0.2">
      <c r="B3" s="32" t="s">
        <v>401</v>
      </c>
    </row>
    <row r="5" spans="2:26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2019</v>
      </c>
      <c r="L5" s="26">
        <v>2020</v>
      </c>
      <c r="M5" s="26">
        <v>2021</v>
      </c>
      <c r="N5" s="227">
        <v>2022</v>
      </c>
      <c r="O5" s="222">
        <v>2022</v>
      </c>
      <c r="P5" s="26">
        <v>2022</v>
      </c>
      <c r="Q5" s="26">
        <v>2023</v>
      </c>
      <c r="R5" s="26">
        <v>2024</v>
      </c>
      <c r="S5" s="26">
        <v>2025</v>
      </c>
      <c r="T5" s="26">
        <v>2026</v>
      </c>
      <c r="U5" s="26">
        <v>2027</v>
      </c>
      <c r="V5" s="26">
        <v>2028</v>
      </c>
      <c r="W5" s="26">
        <v>2029</v>
      </c>
      <c r="X5" s="26">
        <v>2030</v>
      </c>
      <c r="Z5" s="746" t="s">
        <v>74</v>
      </c>
    </row>
    <row r="6" spans="2:26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v>44196</v>
      </c>
      <c r="M6" s="157">
        <v>44561</v>
      </c>
      <c r="N6" s="223">
        <v>44895</v>
      </c>
      <c r="O6" s="224">
        <v>44926</v>
      </c>
      <c r="P6" s="157">
        <v>44926</v>
      </c>
      <c r="Q6" s="157">
        <v>45291</v>
      </c>
      <c r="R6" s="157">
        <v>45657</v>
      </c>
      <c r="S6" s="157">
        <v>46022</v>
      </c>
      <c r="T6" s="157">
        <v>46387</v>
      </c>
      <c r="U6" s="157">
        <v>46752</v>
      </c>
      <c r="V6" s="157">
        <v>47118</v>
      </c>
      <c r="W6" s="157">
        <v>47483</v>
      </c>
      <c r="X6" s="157">
        <v>47848</v>
      </c>
      <c r="Z6" s="747"/>
    </row>
    <row r="7" spans="2:26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25" t="s">
        <v>55</v>
      </c>
      <c r="O7" s="226" t="s">
        <v>56</v>
      </c>
      <c r="P7" s="29" t="s">
        <v>56</v>
      </c>
      <c r="Q7" s="29" t="s">
        <v>57</v>
      </c>
      <c r="R7" s="29" t="s">
        <v>57</v>
      </c>
      <c r="S7" s="29" t="s">
        <v>57</v>
      </c>
      <c r="T7" s="29" t="s">
        <v>57</v>
      </c>
      <c r="U7" s="29" t="s">
        <v>57</v>
      </c>
      <c r="V7" s="29" t="s">
        <v>57</v>
      </c>
      <c r="W7" s="29" t="s">
        <v>57</v>
      </c>
      <c r="X7" s="29" t="s">
        <v>57</v>
      </c>
      <c r="Z7" s="29" t="s">
        <v>57</v>
      </c>
    </row>
    <row r="8" spans="2:26" ht="4.9000000000000004" customHeight="1" x14ac:dyDescent="0.2"/>
    <row r="9" spans="2:26" x14ac:dyDescent="0.2">
      <c r="B9" s="30" t="s">
        <v>402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Z9" s="30"/>
    </row>
    <row r="11" spans="2:26" x14ac:dyDescent="0.2">
      <c r="B11" s="35" t="s">
        <v>88</v>
      </c>
      <c r="C11" s="35"/>
      <c r="D11" s="35"/>
      <c r="E11" s="35"/>
      <c r="F11" s="35"/>
      <c r="G11" s="35"/>
      <c r="H11" s="35"/>
      <c r="I11" s="35"/>
      <c r="J11" s="35"/>
      <c r="K11" s="174">
        <v>97281.441748000012</v>
      </c>
      <c r="L11" s="174">
        <v>180212.01056200001</v>
      </c>
      <c r="M11" s="174">
        <v>230147.39748999997</v>
      </c>
      <c r="N11" s="174">
        <v>232319.40039899995</v>
      </c>
      <c r="O11" s="35">
        <v>23738.593030081891</v>
      </c>
      <c r="P11" s="35">
        <v>256057.99342908183</v>
      </c>
      <c r="Q11" s="35">
        <v>289981.12433636561</v>
      </c>
      <c r="R11" s="35">
        <v>343780.32823207986</v>
      </c>
      <c r="S11" s="35">
        <v>410852.45055660198</v>
      </c>
      <c r="T11" s="35">
        <v>466246.03813502163</v>
      </c>
      <c r="U11" s="35">
        <v>518388.53387113428</v>
      </c>
      <c r="V11" s="35">
        <v>575897.66298007127</v>
      </c>
      <c r="W11" s="35">
        <v>622072.888775456</v>
      </c>
      <c r="X11" s="35">
        <v>667173.48398491147</v>
      </c>
      <c r="Z11" s="35">
        <v>673845.21882476064</v>
      </c>
    </row>
    <row r="12" spans="2:26" x14ac:dyDescent="0.2">
      <c r="B12" s="24" t="s">
        <v>403</v>
      </c>
      <c r="K12" s="158">
        <v>110992.38478100002</v>
      </c>
      <c r="L12" s="158">
        <v>197154.18567599999</v>
      </c>
      <c r="M12" s="158">
        <v>285969.63466699998</v>
      </c>
      <c r="N12" s="158">
        <v>350409.39624700003</v>
      </c>
      <c r="O12" s="24">
        <v>33978.707004651209</v>
      </c>
      <c r="P12" s="24">
        <v>384388.10325165122</v>
      </c>
      <c r="Q12" s="24">
        <v>378292.15344804584</v>
      </c>
      <c r="R12" s="24">
        <v>379186.66663550714</v>
      </c>
      <c r="S12" s="24">
        <v>400805.94580247789</v>
      </c>
      <c r="T12" s="24">
        <v>421519.32413617935</v>
      </c>
      <c r="U12" s="24">
        <v>442131.54597400693</v>
      </c>
      <c r="V12" s="24">
        <v>468238.83779624174</v>
      </c>
      <c r="W12" s="24">
        <v>487433.52579730575</v>
      </c>
      <c r="X12" s="24">
        <v>504055.83365943161</v>
      </c>
      <c r="Z12" s="24">
        <v>509096.39199602592</v>
      </c>
    </row>
    <row r="13" spans="2:26" x14ac:dyDescent="0.2">
      <c r="B13" s="40" t="s">
        <v>60</v>
      </c>
      <c r="C13" s="40"/>
      <c r="D13" s="40"/>
      <c r="E13" s="40"/>
      <c r="F13" s="40"/>
      <c r="G13" s="40"/>
      <c r="H13" s="40"/>
      <c r="I13" s="40"/>
      <c r="J13" s="40"/>
      <c r="K13" s="161">
        <v>-13710.943033000003</v>
      </c>
      <c r="L13" s="161">
        <v>-16942.175113999983</v>
      </c>
      <c r="M13" s="161">
        <v>-55822.237177000003</v>
      </c>
      <c r="N13" s="161">
        <v>-118089.99584800008</v>
      </c>
      <c r="O13" s="40">
        <v>-10240.113974569318</v>
      </c>
      <c r="P13" s="40">
        <v>-128330.10982256939</v>
      </c>
      <c r="Q13" s="40">
        <v>-88311.029111680225</v>
      </c>
      <c r="R13" s="40">
        <v>-35406.338403427275</v>
      </c>
      <c r="S13" s="40">
        <v>10046.504754124093</v>
      </c>
      <c r="T13" s="40">
        <v>44726.713998842286</v>
      </c>
      <c r="U13" s="40">
        <v>76256.987897127343</v>
      </c>
      <c r="V13" s="40">
        <v>107658.82518382953</v>
      </c>
      <c r="W13" s="40">
        <v>134639.36297815025</v>
      </c>
      <c r="X13" s="40">
        <v>163117.65032547986</v>
      </c>
      <c r="Z13" s="40">
        <v>164748.82682873472</v>
      </c>
    </row>
    <row r="14" spans="2:26" x14ac:dyDescent="0.2">
      <c r="B14" s="24" t="s">
        <v>404</v>
      </c>
      <c r="C14" s="24" t="s">
        <v>405</v>
      </c>
      <c r="K14" s="158">
        <v>0</v>
      </c>
      <c r="L14" s="158">
        <v>0</v>
      </c>
      <c r="M14" s="158">
        <v>0</v>
      </c>
      <c r="N14" s="158">
        <v>0</v>
      </c>
      <c r="O14" s="158">
        <v>0</v>
      </c>
      <c r="P14" s="24">
        <v>0</v>
      </c>
      <c r="Q14" s="24">
        <v>0</v>
      </c>
      <c r="R14" s="24">
        <v>0</v>
      </c>
      <c r="S14" s="24">
        <v>862.0924183629204</v>
      </c>
      <c r="T14" s="24">
        <v>3913.950831898122</v>
      </c>
      <c r="U14" s="24">
        <v>6919.6764284419278</v>
      </c>
      <c r="V14" s="24">
        <v>9959.3742777947009</v>
      </c>
      <c r="W14" s="24">
        <v>12571.090336284949</v>
      </c>
      <c r="X14" s="24">
        <v>15327.788551506455</v>
      </c>
      <c r="Z14" s="24">
        <v>39407.216092553805</v>
      </c>
    </row>
    <row r="15" spans="2:26" x14ac:dyDescent="0.2">
      <c r="B15" s="40" t="s">
        <v>63</v>
      </c>
      <c r="C15" s="40"/>
      <c r="D15" s="40"/>
      <c r="E15" s="40"/>
      <c r="F15" s="40"/>
      <c r="G15" s="40"/>
      <c r="H15" s="40"/>
      <c r="I15" s="40"/>
      <c r="J15" s="40"/>
      <c r="K15" s="161">
        <v>-13710.943033000003</v>
      </c>
      <c r="L15" s="161">
        <v>-16942.175113999983</v>
      </c>
      <c r="M15" s="161">
        <v>-55822.237177000003</v>
      </c>
      <c r="N15" s="161">
        <v>-118089.99584800008</v>
      </c>
      <c r="O15" s="40">
        <v>-10240.113974569318</v>
      </c>
      <c r="P15" s="40">
        <v>-128330.10982256939</v>
      </c>
      <c r="Q15" s="40">
        <v>-88311.029111680225</v>
      </c>
      <c r="R15" s="40">
        <v>-35406.338403427275</v>
      </c>
      <c r="S15" s="40">
        <v>9184.4123357611716</v>
      </c>
      <c r="T15" s="40">
        <v>40812.763166944162</v>
      </c>
      <c r="U15" s="40">
        <v>69337.31146868541</v>
      </c>
      <c r="V15" s="40">
        <v>97699.450906034821</v>
      </c>
      <c r="W15" s="40">
        <v>122068.2726418653</v>
      </c>
      <c r="X15" s="40">
        <v>147789.86177397339</v>
      </c>
      <c r="Z15" s="40">
        <v>125341.61073618091</v>
      </c>
    </row>
    <row r="16" spans="2:26" x14ac:dyDescent="0.2">
      <c r="B16" s="24" t="s">
        <v>406</v>
      </c>
      <c r="C16" s="24" t="s">
        <v>65</v>
      </c>
      <c r="K16" s="158"/>
      <c r="L16" s="158"/>
      <c r="M16" s="158"/>
      <c r="N16" s="158"/>
      <c r="O16" s="24">
        <v>6489.0076050225689</v>
      </c>
      <c r="Q16" s="24">
        <v>65943.039530752823</v>
      </c>
      <c r="R16" s="24">
        <v>34395.78900447474</v>
      </c>
      <c r="S16" s="24">
        <v>24049.59070512819</v>
      </c>
      <c r="T16" s="24">
        <v>21380.60152505599</v>
      </c>
      <c r="U16" s="24">
        <v>17832.303959015422</v>
      </c>
      <c r="V16" s="24">
        <v>21570.090705969094</v>
      </c>
      <c r="W16" s="24">
        <v>25318.934209022049</v>
      </c>
      <c r="X16" s="24">
        <v>27825.304779778908</v>
      </c>
    </row>
    <row r="17" spans="2:26" x14ac:dyDescent="0.2">
      <c r="B17" s="24" t="s">
        <v>404</v>
      </c>
      <c r="C17" s="24" t="s">
        <v>66</v>
      </c>
      <c r="K17" s="158"/>
      <c r="L17" s="158"/>
      <c r="M17" s="158"/>
      <c r="N17" s="158"/>
      <c r="O17" s="24">
        <v>247.8937301666667</v>
      </c>
      <c r="Q17" s="24">
        <v>11616.117921689234</v>
      </c>
      <c r="R17" s="24">
        <v>11625.535742752822</v>
      </c>
      <c r="S17" s="24">
        <v>21532.965139808079</v>
      </c>
      <c r="T17" s="24">
        <v>21555.095209128194</v>
      </c>
      <c r="U17" s="24">
        <v>21589.95550305599</v>
      </c>
      <c r="V17" s="24">
        <v>31579.158201015423</v>
      </c>
      <c r="W17" s="24">
        <v>31570.090705969094</v>
      </c>
      <c r="X17" s="24">
        <v>31568.934209022049</v>
      </c>
    </row>
    <row r="18" spans="2:26" x14ac:dyDescent="0.2">
      <c r="B18" s="24" t="s">
        <v>404</v>
      </c>
      <c r="C18" s="24" t="s">
        <v>67</v>
      </c>
      <c r="K18" s="158"/>
      <c r="L18" s="158"/>
      <c r="M18" s="158"/>
      <c r="N18" s="158"/>
      <c r="O18" s="24">
        <v>-1738.8894540268957</v>
      </c>
      <c r="Q18" s="24">
        <v>-4258.1923331740327</v>
      </c>
      <c r="R18" s="24">
        <v>-5210.3791329553569</v>
      </c>
      <c r="S18" s="24">
        <v>-3691.0326232326697</v>
      </c>
      <c r="T18" s="24">
        <v>-2116.9447733578927</v>
      </c>
      <c r="U18" s="24">
        <v>-2251.1893675499596</v>
      </c>
      <c r="V18" s="24">
        <v>-1385.4164377519628</v>
      </c>
      <c r="W18" s="24">
        <v>-1163.1827247112815</v>
      </c>
      <c r="X18" s="24">
        <v>-893.21601278915477</v>
      </c>
      <c r="Z18" s="24">
        <v>-667.43242049549008</v>
      </c>
    </row>
    <row r="19" spans="2:26" x14ac:dyDescent="0.2">
      <c r="B19" s="40" t="s">
        <v>68</v>
      </c>
      <c r="C19" s="40"/>
      <c r="D19" s="40"/>
      <c r="E19" s="40"/>
      <c r="F19" s="40"/>
      <c r="G19" s="40"/>
      <c r="H19" s="40"/>
      <c r="I19" s="40"/>
      <c r="J19" s="40"/>
      <c r="K19" s="161"/>
      <c r="L19" s="161"/>
      <c r="M19" s="161"/>
      <c r="N19" s="161"/>
      <c r="O19" s="40">
        <v>-2260.11064568652</v>
      </c>
      <c r="P19" s="40"/>
      <c r="Q19" s="40">
        <v>-29725.915169442604</v>
      </c>
      <c r="R19" s="40">
        <v>-7425.7060087499995</v>
      </c>
      <c r="S19" s="40">
        <v>15392.070524313956</v>
      </c>
      <c r="T19" s="40">
        <v>42755.214256229847</v>
      </c>
      <c r="U19" s="40">
        <v>67830.849292194805</v>
      </c>
      <c r="V19" s="40">
        <v>89075.799848740455</v>
      </c>
      <c r="W19" s="40">
        <v>116980.29886962955</v>
      </c>
      <c r="X19" s="40">
        <v>144939.4483575194</v>
      </c>
      <c r="Z19" s="40">
        <v>126009.0431566764</v>
      </c>
    </row>
    <row r="20" spans="2:26" x14ac:dyDescent="0.2">
      <c r="C20" s="24" t="s">
        <v>407</v>
      </c>
      <c r="K20" s="158"/>
      <c r="L20" s="158"/>
      <c r="M20" s="158"/>
      <c r="N20" s="158"/>
      <c r="O20" s="39">
        <v>8.3333333333333329E-2</v>
      </c>
      <c r="P20" s="38"/>
      <c r="Q20" s="38">
        <v>1.0833333333333333</v>
      </c>
      <c r="R20" s="38">
        <v>2.083333333333333</v>
      </c>
      <c r="S20" s="38">
        <v>3.083333333333333</v>
      </c>
      <c r="T20" s="38">
        <v>4.083333333333333</v>
      </c>
      <c r="U20" s="38">
        <v>5.083333333333333</v>
      </c>
      <c r="V20" s="38">
        <v>6.083333333333333</v>
      </c>
      <c r="W20" s="38">
        <v>7.083333333333333</v>
      </c>
      <c r="X20" s="38">
        <v>8.0833333333333321</v>
      </c>
      <c r="Z20" s="38"/>
    </row>
    <row r="21" spans="2:26" x14ac:dyDescent="0.2">
      <c r="C21" s="24" t="s">
        <v>69</v>
      </c>
      <c r="H21" s="36">
        <v>0.11148870032110857</v>
      </c>
      <c r="K21" s="158"/>
      <c r="L21" s="158"/>
      <c r="M21" s="158"/>
      <c r="N21" s="158"/>
      <c r="O21" s="41">
        <v>0.99560550549701232</v>
      </c>
      <c r="P21" s="41"/>
      <c r="Q21" s="41">
        <v>0.94020391023585304</v>
      </c>
      <c r="R21" s="41">
        <v>0.84589605811037816</v>
      </c>
      <c r="S21" s="41">
        <v>0.76104782519696268</v>
      </c>
      <c r="T21" s="41">
        <v>0.6847103573586456</v>
      </c>
      <c r="U21" s="41">
        <v>0.61602997597801323</v>
      </c>
      <c r="V21" s="41">
        <v>0.55423863130596152</v>
      </c>
      <c r="W21" s="41">
        <v>0.49864531339440726</v>
      </c>
      <c r="X21" s="41">
        <v>0.44862832456177826</v>
      </c>
    </row>
    <row r="22" spans="2:26" x14ac:dyDescent="0.2">
      <c r="B22" s="40" t="s">
        <v>70</v>
      </c>
      <c r="C22" s="40"/>
      <c r="D22" s="40"/>
      <c r="E22" s="40"/>
      <c r="F22" s="40"/>
      <c r="G22" s="40"/>
      <c r="H22" s="40"/>
      <c r="I22" s="40"/>
      <c r="J22" s="40"/>
      <c r="K22" s="161"/>
      <c r="L22" s="161"/>
      <c r="M22" s="161"/>
      <c r="N22" s="161"/>
      <c r="O22" s="40">
        <v>-2250.1786018779067</v>
      </c>
      <c r="P22" s="40"/>
      <c r="Q22" s="40">
        <v>-27948.421677649196</v>
      </c>
      <c r="R22" s="40">
        <v>-6281.3754414881741</v>
      </c>
      <c r="S22" s="40">
        <v>11714.101797807409</v>
      </c>
      <c r="T22" s="40">
        <v>29274.938032328599</v>
      </c>
      <c r="U22" s="40">
        <v>41785.836460039005</v>
      </c>
      <c r="V22" s="40">
        <v>49369.249390649682</v>
      </c>
      <c r="W22" s="40">
        <v>58331.677790817856</v>
      </c>
      <c r="X22" s="40">
        <v>65023.941879542312</v>
      </c>
    </row>
    <row r="24" spans="2:26" x14ac:dyDescent="0.2">
      <c r="B24" s="24" t="s">
        <v>408</v>
      </c>
    </row>
    <row r="25" spans="2:26" hidden="1" outlineLevel="1" x14ac:dyDescent="0.2">
      <c r="C25" s="24" t="s">
        <v>409</v>
      </c>
      <c r="K25" s="24">
        <v>-13710.943033000003</v>
      </c>
      <c r="L25" s="24">
        <v>-16942.175113999983</v>
      </c>
      <c r="M25" s="24">
        <v>-55822.237177000003</v>
      </c>
      <c r="N25" s="24">
        <v>-118089.99584800008</v>
      </c>
      <c r="O25" s="24">
        <v>-10240.113974569318</v>
      </c>
      <c r="P25" s="24">
        <v>-128330.10982256939</v>
      </c>
      <c r="Q25" s="24">
        <v>-88311.029111680225</v>
      </c>
      <c r="R25" s="24">
        <v>-35406.338403427275</v>
      </c>
      <c r="S25" s="24">
        <v>10046.504754124093</v>
      </c>
      <c r="T25" s="24">
        <v>44726.713998842286</v>
      </c>
      <c r="U25" s="24">
        <v>76256.987897127343</v>
      </c>
      <c r="V25" s="24">
        <v>107658.82518382953</v>
      </c>
      <c r="W25" s="24">
        <v>134639.36297815025</v>
      </c>
      <c r="X25" s="24">
        <v>163117.65032547986</v>
      </c>
      <c r="Z25" s="24">
        <v>164748.82682873472</v>
      </c>
    </row>
    <row r="26" spans="2:26" hidden="1" outlineLevel="1" x14ac:dyDescent="0.2">
      <c r="C26" s="24" t="s">
        <v>410</v>
      </c>
      <c r="P26" s="24">
        <v>0</v>
      </c>
      <c r="Q26" s="24">
        <v>0</v>
      </c>
      <c r="R26" s="24">
        <v>0</v>
      </c>
      <c r="S26" s="24">
        <v>-6027.9028524744554</v>
      </c>
      <c r="T26" s="24">
        <v>-26836.028399305371</v>
      </c>
      <c r="U26" s="24">
        <v>-45754.192738276404</v>
      </c>
      <c r="V26" s="24">
        <v>-64595.295110297709</v>
      </c>
      <c r="W26" s="24">
        <v>-80783.617786890143</v>
      </c>
      <c r="X26" s="24">
        <v>-97870.590195287907</v>
      </c>
    </row>
    <row r="27" spans="2:26" hidden="1" outlineLevel="1" x14ac:dyDescent="0.2">
      <c r="C27" s="24" t="s">
        <v>411</v>
      </c>
    </row>
    <row r="28" spans="2:26" hidden="1" outlineLevel="1" x14ac:dyDescent="0.2">
      <c r="C28" s="44" t="s">
        <v>412</v>
      </c>
      <c r="D28" s="44"/>
      <c r="E28" s="44"/>
      <c r="F28" s="44"/>
      <c r="G28" s="44"/>
      <c r="H28" s="44"/>
      <c r="I28" s="44"/>
      <c r="J28" s="44"/>
      <c r="K28" s="44">
        <v>-13710.943033000003</v>
      </c>
      <c r="L28" s="44">
        <v>-16942.175113999983</v>
      </c>
      <c r="M28" s="44">
        <v>-55822.237177000003</v>
      </c>
      <c r="N28" s="44">
        <v>-118089.99584800008</v>
      </c>
      <c r="O28" s="44">
        <v>-10240.113974569318</v>
      </c>
      <c r="P28" s="44">
        <v>-128330.10982256939</v>
      </c>
      <c r="Q28" s="44">
        <v>-88311.029111680225</v>
      </c>
      <c r="R28" s="44">
        <v>-35406.338403427275</v>
      </c>
      <c r="S28" s="44">
        <v>4018.6019016496375</v>
      </c>
      <c r="T28" s="44">
        <v>17890.685599536915</v>
      </c>
      <c r="U28" s="44">
        <v>30502.795158850939</v>
      </c>
      <c r="V28" s="44">
        <v>43063.530073531816</v>
      </c>
      <c r="W28" s="44">
        <v>53855.74519126011</v>
      </c>
      <c r="X28" s="44">
        <v>65247.060130191952</v>
      </c>
      <c r="Z28" s="44">
        <v>164748.82682873472</v>
      </c>
    </row>
    <row r="29" spans="2:26" hidden="1" outlineLevel="1" x14ac:dyDescent="0.2">
      <c r="C29" s="154"/>
      <c r="D29" s="154" t="s">
        <v>413</v>
      </c>
      <c r="E29" s="175">
        <v>200</v>
      </c>
      <c r="F29" s="178"/>
      <c r="G29" s="178"/>
      <c r="H29" s="177">
        <v>0.11000000000000001</v>
      </c>
      <c r="I29" s="178"/>
      <c r="J29" s="178"/>
      <c r="K29" s="154">
        <v>0</v>
      </c>
      <c r="L29" s="154">
        <v>0</v>
      </c>
      <c r="M29" s="154">
        <v>0</v>
      </c>
      <c r="N29" s="620"/>
      <c r="O29" s="252"/>
      <c r="P29" s="154">
        <v>0</v>
      </c>
      <c r="Q29" s="154">
        <v>0</v>
      </c>
      <c r="R29" s="154">
        <v>0</v>
      </c>
      <c r="S29" s="154">
        <v>22.000000000000004</v>
      </c>
      <c r="T29" s="154">
        <v>22.000000000000004</v>
      </c>
      <c r="U29" s="154">
        <v>22.000000000000004</v>
      </c>
      <c r="V29" s="154">
        <v>22.000000000000004</v>
      </c>
      <c r="W29" s="154">
        <v>22.000000000000004</v>
      </c>
      <c r="X29" s="154">
        <v>22.000000000000004</v>
      </c>
      <c r="Z29" s="154">
        <v>22.000000000000004</v>
      </c>
    </row>
    <row r="30" spans="2:26" hidden="1" outlineLevel="1" x14ac:dyDescent="0.2">
      <c r="D30" s="24" t="s">
        <v>413</v>
      </c>
      <c r="E30" s="176">
        <v>20000</v>
      </c>
      <c r="F30" s="180"/>
      <c r="G30" s="180"/>
      <c r="H30" s="179">
        <v>0.22000000000000003</v>
      </c>
      <c r="I30" s="180"/>
      <c r="J30" s="180"/>
      <c r="K30" s="24">
        <v>0</v>
      </c>
      <c r="L30" s="24">
        <v>0</v>
      </c>
      <c r="M30" s="24">
        <v>0</v>
      </c>
      <c r="N30" s="411"/>
      <c r="O30" s="34"/>
      <c r="P30" s="24">
        <v>0</v>
      </c>
      <c r="Q30" s="24">
        <v>0</v>
      </c>
      <c r="R30" s="24">
        <v>0</v>
      </c>
      <c r="S30" s="24">
        <v>840.0924183629204</v>
      </c>
      <c r="T30" s="24">
        <v>3891.950831898122</v>
      </c>
      <c r="U30" s="24">
        <v>4356.0000000000009</v>
      </c>
      <c r="V30" s="24">
        <v>4356.0000000000009</v>
      </c>
      <c r="W30" s="24">
        <v>4356.0000000000009</v>
      </c>
      <c r="X30" s="24">
        <v>4356.0000000000009</v>
      </c>
      <c r="Z30" s="24">
        <v>4356.0000000000009</v>
      </c>
    </row>
    <row r="31" spans="2:26" hidden="1" outlineLevel="1" x14ac:dyDescent="0.2">
      <c r="D31" s="24" t="s">
        <v>413</v>
      </c>
      <c r="E31" s="176">
        <v>300000</v>
      </c>
      <c r="F31" s="180"/>
      <c r="G31" s="180"/>
      <c r="H31" s="179">
        <v>0.24200000000000002</v>
      </c>
      <c r="I31" s="180"/>
      <c r="J31" s="180"/>
      <c r="K31" s="24">
        <v>0</v>
      </c>
      <c r="L31" s="24">
        <v>0</v>
      </c>
      <c r="M31" s="24">
        <v>0</v>
      </c>
      <c r="N31" s="411"/>
      <c r="O31" s="34"/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2541.6764284419273</v>
      </c>
      <c r="V31" s="24">
        <v>5581.3742777947</v>
      </c>
      <c r="W31" s="24">
        <v>8193.0903362849476</v>
      </c>
      <c r="X31" s="24">
        <v>10949.788551506454</v>
      </c>
      <c r="Z31" s="24">
        <v>35029.216092553805</v>
      </c>
    </row>
    <row r="32" spans="2:26" hidden="1" outlineLevel="1" x14ac:dyDescent="0.2">
      <c r="C32" s="378"/>
      <c r="D32" s="378" t="s">
        <v>414</v>
      </c>
      <c r="E32" s="727">
        <v>300000</v>
      </c>
      <c r="F32" s="728"/>
      <c r="G32" s="728"/>
      <c r="H32" s="729">
        <v>0.27500000000000002</v>
      </c>
      <c r="I32" s="728"/>
      <c r="J32" s="728"/>
      <c r="K32" s="378">
        <v>0</v>
      </c>
      <c r="L32" s="378">
        <v>0</v>
      </c>
      <c r="M32" s="378">
        <v>0</v>
      </c>
      <c r="N32" s="730"/>
      <c r="O32" s="731"/>
      <c r="P32" s="378">
        <v>0</v>
      </c>
      <c r="Q32" s="378">
        <v>0</v>
      </c>
      <c r="R32" s="378">
        <v>0</v>
      </c>
      <c r="S32" s="378">
        <v>0</v>
      </c>
      <c r="T32" s="378">
        <v>0</v>
      </c>
      <c r="U32" s="378">
        <v>0</v>
      </c>
      <c r="V32" s="378">
        <v>0</v>
      </c>
      <c r="W32" s="378">
        <v>0</v>
      </c>
      <c r="X32" s="378">
        <v>0</v>
      </c>
      <c r="Z32" s="378">
        <v>0</v>
      </c>
    </row>
    <row r="33" spans="2:26" hidden="1" outlineLevel="1" x14ac:dyDescent="0.2">
      <c r="C33" s="35" t="s">
        <v>405</v>
      </c>
      <c r="D33" s="35"/>
      <c r="E33" s="35"/>
      <c r="K33" s="35">
        <v>0</v>
      </c>
      <c r="L33" s="35">
        <v>0</v>
      </c>
      <c r="M33" s="35">
        <v>0</v>
      </c>
      <c r="N33" s="24">
        <v>0</v>
      </c>
      <c r="O33" s="24">
        <v>0</v>
      </c>
      <c r="P33" s="35">
        <v>0</v>
      </c>
      <c r="Q33" s="35">
        <v>0</v>
      </c>
      <c r="R33" s="35">
        <v>0</v>
      </c>
      <c r="S33" s="35">
        <v>862.0924183629204</v>
      </c>
      <c r="T33" s="35">
        <v>3913.950831898122</v>
      </c>
      <c r="U33" s="35">
        <v>6919.6764284419278</v>
      </c>
      <c r="V33" s="35">
        <v>9959.3742777947009</v>
      </c>
      <c r="W33" s="35">
        <v>12571.090336284949</v>
      </c>
      <c r="X33" s="35">
        <v>15327.788551506455</v>
      </c>
      <c r="Z33" s="35">
        <v>39407.216092553805</v>
      </c>
    </row>
    <row r="34" spans="2:26" hidden="1" outlineLevel="1" x14ac:dyDescent="0.2"/>
    <row r="35" spans="2:26" hidden="1" outlineLevel="1" x14ac:dyDescent="0.2">
      <c r="B35" s="24" t="s">
        <v>415</v>
      </c>
    </row>
    <row r="36" spans="2:26" hidden="1" outlineLevel="1" x14ac:dyDescent="0.2"/>
    <row r="37" spans="2:26" hidden="1" outlineLevel="1" x14ac:dyDescent="0.2">
      <c r="C37" s="24" t="s">
        <v>416</v>
      </c>
    </row>
    <row r="38" spans="2:26" hidden="1" outlineLevel="1" x14ac:dyDescent="0.2">
      <c r="D38" s="744">
        <v>2015</v>
      </c>
      <c r="E38" s="744"/>
      <c r="P38" s="158">
        <v>170.44504000000001</v>
      </c>
      <c r="Q38" s="24">
        <v>170.44504000000001</v>
      </c>
      <c r="R38" s="24">
        <v>170.44504000000001</v>
      </c>
      <c r="S38" s="24">
        <v>170.44504000000001</v>
      </c>
      <c r="T38" s="34"/>
      <c r="U38" s="34"/>
      <c r="V38" s="34"/>
      <c r="W38" s="34"/>
      <c r="X38" s="34"/>
    </row>
    <row r="39" spans="2:26" hidden="1" outlineLevel="1" x14ac:dyDescent="0.2">
      <c r="D39" s="744">
        <v>2016</v>
      </c>
      <c r="E39" s="744"/>
      <c r="P39" s="158">
        <v>800.02529800000002</v>
      </c>
      <c r="Q39" s="24">
        <v>800.02529800000002</v>
      </c>
      <c r="R39" s="24">
        <v>800.02529800000002</v>
      </c>
      <c r="S39" s="24">
        <v>800.02529800000002</v>
      </c>
      <c r="T39" s="24">
        <v>0</v>
      </c>
      <c r="U39" s="34"/>
      <c r="V39" s="34"/>
      <c r="W39" s="34"/>
      <c r="X39" s="34"/>
    </row>
    <row r="40" spans="2:26" hidden="1" outlineLevel="1" x14ac:dyDescent="0.2">
      <c r="D40" s="744">
        <v>2017</v>
      </c>
      <c r="E40" s="744"/>
      <c r="P40" s="158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</row>
    <row r="41" spans="2:26" hidden="1" outlineLevel="1" x14ac:dyDescent="0.2">
      <c r="D41" s="744">
        <v>2018</v>
      </c>
      <c r="E41" s="744"/>
      <c r="P41" s="158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</row>
    <row r="42" spans="2:26" hidden="1" outlineLevel="1" x14ac:dyDescent="0.2">
      <c r="D42" s="744">
        <v>2019</v>
      </c>
      <c r="E42" s="744"/>
      <c r="P42" s="158">
        <v>8586.8126520000005</v>
      </c>
      <c r="Q42" s="24">
        <v>8586.8126520000005</v>
      </c>
      <c r="R42" s="24">
        <v>8586.8126520000005</v>
      </c>
      <c r="S42" s="24">
        <v>8586.8126520000005</v>
      </c>
      <c r="T42" s="24">
        <v>3529.3801375255453</v>
      </c>
      <c r="U42" s="24">
        <v>0</v>
      </c>
      <c r="V42" s="24">
        <v>0</v>
      </c>
      <c r="W42" s="24">
        <v>0</v>
      </c>
      <c r="X42" s="24">
        <v>0</v>
      </c>
    </row>
    <row r="43" spans="2:26" hidden="1" outlineLevel="1" x14ac:dyDescent="0.2">
      <c r="D43" s="744">
        <v>2020</v>
      </c>
      <c r="E43" s="744"/>
      <c r="P43" s="158">
        <v>14495.699328999999</v>
      </c>
      <c r="Q43" s="24">
        <v>14495.699328999999</v>
      </c>
      <c r="R43" s="24">
        <v>14495.699328999999</v>
      </c>
      <c r="S43" s="24">
        <v>14495.699328999999</v>
      </c>
      <c r="T43" s="24">
        <v>14495.699328999999</v>
      </c>
      <c r="U43" s="24">
        <v>0</v>
      </c>
      <c r="V43" s="24">
        <v>0</v>
      </c>
      <c r="W43" s="24">
        <v>0</v>
      </c>
      <c r="X43" s="24">
        <v>0</v>
      </c>
    </row>
    <row r="44" spans="2:26" hidden="1" outlineLevel="1" x14ac:dyDescent="0.2">
      <c r="D44" s="744">
        <v>2021</v>
      </c>
      <c r="E44" s="744"/>
      <c r="P44" s="158">
        <v>55233.629162999998</v>
      </c>
      <c r="Q44" s="24">
        <v>55233.629162999998</v>
      </c>
      <c r="R44" s="24">
        <v>55233.629162999998</v>
      </c>
      <c r="S44" s="24">
        <v>55233.629162999998</v>
      </c>
      <c r="T44" s="24">
        <v>55233.629162999998</v>
      </c>
      <c r="U44" s="24">
        <v>46422.680230220169</v>
      </c>
      <c r="V44" s="24">
        <v>668.48749194376433</v>
      </c>
      <c r="W44" s="24">
        <v>0</v>
      </c>
      <c r="X44" s="24">
        <v>0</v>
      </c>
    </row>
    <row r="45" spans="2:26" hidden="1" outlineLevel="1" x14ac:dyDescent="0.2">
      <c r="D45" s="744">
        <v>2022</v>
      </c>
      <c r="E45" s="744"/>
      <c r="Q45" s="236">
        <v>128330.10982256939</v>
      </c>
      <c r="R45" s="24">
        <v>128330.10982256939</v>
      </c>
      <c r="S45" s="24">
        <v>128330.10982256939</v>
      </c>
      <c r="T45" s="24">
        <v>128330.10982256939</v>
      </c>
      <c r="U45" s="24">
        <v>128330.10982256939</v>
      </c>
      <c r="V45" s="24">
        <v>128330.10982256939</v>
      </c>
      <c r="W45" s="24">
        <v>64403.302204215441</v>
      </c>
      <c r="X45" s="24">
        <v>0</v>
      </c>
    </row>
    <row r="46" spans="2:26" hidden="1" outlineLevel="1" x14ac:dyDescent="0.2">
      <c r="D46" s="744">
        <v>2023</v>
      </c>
      <c r="E46" s="744"/>
      <c r="R46" s="236">
        <v>88311.029111680225</v>
      </c>
      <c r="S46" s="24">
        <v>88311.029111680225</v>
      </c>
      <c r="T46" s="24">
        <v>88311.029111680225</v>
      </c>
      <c r="U46" s="24">
        <v>88311.029111680225</v>
      </c>
      <c r="V46" s="24">
        <v>88311.029111680225</v>
      </c>
      <c r="W46" s="24">
        <v>88311.029111680225</v>
      </c>
      <c r="X46" s="24">
        <v>71930.71352900553</v>
      </c>
    </row>
    <row r="47" spans="2:26" hidden="1" outlineLevel="1" x14ac:dyDescent="0.2">
      <c r="D47" s="744">
        <v>2024</v>
      </c>
      <c r="E47" s="744"/>
      <c r="S47" s="236">
        <v>35406.338403427275</v>
      </c>
      <c r="T47" s="24">
        <v>35406.338403427275</v>
      </c>
      <c r="U47" s="24">
        <v>35406.338403427275</v>
      </c>
      <c r="V47" s="24">
        <v>35406.338403427275</v>
      </c>
      <c r="W47" s="24">
        <v>35406.338403427275</v>
      </c>
      <c r="X47" s="24">
        <v>35406.338403427275</v>
      </c>
    </row>
    <row r="48" spans="2:26" hidden="1" outlineLevel="1" x14ac:dyDescent="0.2">
      <c r="D48" s="744">
        <v>2025</v>
      </c>
      <c r="E48" s="744"/>
      <c r="T48" s="236">
        <v>0</v>
      </c>
      <c r="U48" s="24">
        <v>0</v>
      </c>
      <c r="V48" s="24">
        <v>0</v>
      </c>
      <c r="W48" s="24">
        <v>0</v>
      </c>
      <c r="X48" s="24">
        <v>0</v>
      </c>
    </row>
    <row r="49" spans="3:24" hidden="1" outlineLevel="1" x14ac:dyDescent="0.2">
      <c r="D49" s="744">
        <v>2026</v>
      </c>
      <c r="E49" s="744"/>
      <c r="U49" s="236">
        <v>0</v>
      </c>
      <c r="V49" s="24">
        <v>0</v>
      </c>
      <c r="W49" s="24">
        <v>0</v>
      </c>
      <c r="X49" s="24">
        <v>0</v>
      </c>
    </row>
    <row r="50" spans="3:24" hidden="1" outlineLevel="1" x14ac:dyDescent="0.2">
      <c r="D50" s="744">
        <v>2027</v>
      </c>
      <c r="E50" s="744"/>
      <c r="V50" s="236">
        <v>0</v>
      </c>
      <c r="W50" s="24">
        <v>0</v>
      </c>
      <c r="X50" s="24">
        <v>0</v>
      </c>
    </row>
    <row r="51" spans="3:24" hidden="1" outlineLevel="1" x14ac:dyDescent="0.2">
      <c r="D51" s="744">
        <v>2028</v>
      </c>
      <c r="E51" s="744"/>
      <c r="W51" s="236">
        <v>0</v>
      </c>
      <c r="X51" s="24">
        <v>0</v>
      </c>
    </row>
    <row r="52" spans="3:24" hidden="1" outlineLevel="1" x14ac:dyDescent="0.2">
      <c r="D52" s="744">
        <v>2029</v>
      </c>
      <c r="E52" s="744"/>
      <c r="X52" s="236">
        <v>0</v>
      </c>
    </row>
    <row r="53" spans="3:24" hidden="1" outlineLevel="1" x14ac:dyDescent="0.2">
      <c r="D53" s="744">
        <v>2030</v>
      </c>
      <c r="E53" s="744"/>
    </row>
    <row r="54" spans="3:24" hidden="1" outlineLevel="1" x14ac:dyDescent="0.2"/>
    <row r="55" spans="3:24" hidden="1" outlineLevel="1" x14ac:dyDescent="0.2">
      <c r="C55" s="24" t="s">
        <v>417</v>
      </c>
      <c r="H55" s="37">
        <v>0.6</v>
      </c>
    </row>
    <row r="56" spans="3:24" hidden="1" outlineLevel="1" x14ac:dyDescent="0.2">
      <c r="D56" s="744">
        <v>2015</v>
      </c>
      <c r="E56" s="744"/>
      <c r="P56" s="24">
        <v>0</v>
      </c>
      <c r="Q56" s="24">
        <v>0</v>
      </c>
      <c r="R56" s="24">
        <v>0</v>
      </c>
      <c r="S56" s="24">
        <v>170.44504000000001</v>
      </c>
      <c r="T56" s="34"/>
      <c r="U56" s="34"/>
      <c r="V56" s="34"/>
      <c r="W56" s="34"/>
      <c r="X56" s="34"/>
    </row>
    <row r="57" spans="3:24" hidden="1" outlineLevel="1" x14ac:dyDescent="0.2">
      <c r="D57" s="744">
        <v>2016</v>
      </c>
      <c r="E57" s="744"/>
      <c r="P57" s="24">
        <v>0</v>
      </c>
      <c r="Q57" s="24">
        <v>0</v>
      </c>
      <c r="R57" s="24">
        <v>0</v>
      </c>
      <c r="S57" s="24">
        <v>800.02529800000002</v>
      </c>
      <c r="T57" s="24">
        <v>0</v>
      </c>
      <c r="U57" s="34"/>
      <c r="V57" s="34"/>
      <c r="W57" s="34"/>
      <c r="X57" s="34"/>
    </row>
    <row r="58" spans="3:24" hidden="1" outlineLevel="1" x14ac:dyDescent="0.2">
      <c r="D58" s="744">
        <v>2017</v>
      </c>
      <c r="E58" s="744"/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</row>
    <row r="59" spans="3:24" hidden="1" outlineLevel="1" x14ac:dyDescent="0.2">
      <c r="D59" s="744">
        <v>2018</v>
      </c>
      <c r="E59" s="744"/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</row>
    <row r="60" spans="3:24" hidden="1" outlineLevel="1" x14ac:dyDescent="0.2">
      <c r="D60" s="744">
        <v>2019</v>
      </c>
      <c r="E60" s="744"/>
      <c r="P60" s="24">
        <v>0</v>
      </c>
      <c r="Q60" s="24">
        <v>0</v>
      </c>
      <c r="R60" s="24">
        <v>0</v>
      </c>
      <c r="S60" s="24">
        <v>5057.4325144744553</v>
      </c>
      <c r="T60" s="24">
        <v>3529.3801375255453</v>
      </c>
      <c r="U60" s="24">
        <v>0</v>
      </c>
      <c r="V60" s="24">
        <v>0</v>
      </c>
      <c r="W60" s="24">
        <v>0</v>
      </c>
      <c r="X60" s="24">
        <v>0</v>
      </c>
    </row>
    <row r="61" spans="3:24" hidden="1" outlineLevel="1" x14ac:dyDescent="0.2">
      <c r="D61" s="744">
        <v>2020</v>
      </c>
      <c r="E61" s="744"/>
      <c r="P61" s="24">
        <v>0</v>
      </c>
      <c r="Q61" s="24">
        <v>0</v>
      </c>
      <c r="R61" s="24">
        <v>0</v>
      </c>
      <c r="S61" s="24">
        <v>0</v>
      </c>
      <c r="T61" s="24">
        <v>14495.699328999999</v>
      </c>
      <c r="U61" s="24">
        <v>0</v>
      </c>
      <c r="V61" s="24">
        <v>0</v>
      </c>
      <c r="W61" s="24">
        <v>0</v>
      </c>
      <c r="X61" s="24">
        <v>0</v>
      </c>
    </row>
    <row r="62" spans="3:24" hidden="1" outlineLevel="1" x14ac:dyDescent="0.2">
      <c r="D62" s="744">
        <v>2021</v>
      </c>
      <c r="E62" s="744"/>
      <c r="P62" s="24">
        <v>0</v>
      </c>
      <c r="Q62" s="24">
        <v>0</v>
      </c>
      <c r="R62" s="24">
        <v>0</v>
      </c>
      <c r="S62" s="24">
        <v>0</v>
      </c>
      <c r="T62" s="24">
        <v>8810.9489327798256</v>
      </c>
      <c r="U62" s="24">
        <v>45754.192738276404</v>
      </c>
      <c r="V62" s="24">
        <v>668.48749194376433</v>
      </c>
      <c r="W62" s="24">
        <v>0</v>
      </c>
      <c r="X62" s="24">
        <v>0</v>
      </c>
    </row>
    <row r="63" spans="3:24" hidden="1" outlineLevel="1" x14ac:dyDescent="0.2">
      <c r="D63" s="744">
        <v>2022</v>
      </c>
      <c r="E63" s="744"/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63926.807618353945</v>
      </c>
      <c r="W63" s="24">
        <v>64403.302204215441</v>
      </c>
      <c r="X63" s="24">
        <v>0</v>
      </c>
    </row>
    <row r="64" spans="3:24" hidden="1" outlineLevel="1" x14ac:dyDescent="0.2">
      <c r="D64" s="744">
        <v>2023</v>
      </c>
      <c r="E64" s="744"/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16380.315582674702</v>
      </c>
      <c r="X64" s="24">
        <v>71930.71352900553</v>
      </c>
    </row>
    <row r="65" spans="2:28" hidden="1" outlineLevel="1" x14ac:dyDescent="0.2">
      <c r="D65" s="744">
        <v>2024</v>
      </c>
      <c r="E65" s="744"/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25939.876666282376</v>
      </c>
    </row>
    <row r="66" spans="2:28" hidden="1" outlineLevel="1" x14ac:dyDescent="0.2">
      <c r="D66" s="744">
        <v>2025</v>
      </c>
      <c r="E66" s="744"/>
      <c r="T66" s="24">
        <v>0</v>
      </c>
      <c r="U66" s="24">
        <v>0</v>
      </c>
      <c r="V66" s="24">
        <v>0</v>
      </c>
      <c r="W66" s="24">
        <v>0</v>
      </c>
      <c r="X66" s="24">
        <v>0</v>
      </c>
    </row>
    <row r="67" spans="2:28" hidden="1" outlineLevel="1" x14ac:dyDescent="0.2">
      <c r="D67" s="744">
        <v>2026</v>
      </c>
      <c r="E67" s="744"/>
      <c r="U67" s="24">
        <v>0</v>
      </c>
      <c r="V67" s="24">
        <v>0</v>
      </c>
      <c r="W67" s="24">
        <v>0</v>
      </c>
      <c r="X67" s="24">
        <v>0</v>
      </c>
    </row>
    <row r="68" spans="2:28" hidden="1" outlineLevel="1" x14ac:dyDescent="0.2">
      <c r="D68" s="744">
        <v>2027</v>
      </c>
      <c r="E68" s="744"/>
      <c r="V68" s="24">
        <v>0</v>
      </c>
      <c r="W68" s="24">
        <v>0</v>
      </c>
      <c r="X68" s="24">
        <v>0</v>
      </c>
    </row>
    <row r="69" spans="2:28" hidden="1" outlineLevel="1" x14ac:dyDescent="0.2">
      <c r="D69" s="744">
        <v>2028</v>
      </c>
      <c r="E69" s="744"/>
      <c r="W69" s="24">
        <v>0</v>
      </c>
      <c r="X69" s="24">
        <v>0</v>
      </c>
    </row>
    <row r="70" spans="2:28" hidden="1" outlineLevel="1" x14ac:dyDescent="0.2">
      <c r="D70" s="744">
        <v>2029</v>
      </c>
      <c r="E70" s="744"/>
      <c r="X70" s="24">
        <v>0</v>
      </c>
    </row>
    <row r="71" spans="2:28" hidden="1" outlineLevel="1" x14ac:dyDescent="0.2">
      <c r="D71" s="744">
        <v>2030</v>
      </c>
      <c r="E71" s="744"/>
    </row>
    <row r="72" spans="2:28" hidden="1" outlineLevel="1" x14ac:dyDescent="0.2"/>
    <row r="73" spans="2:28" collapsed="1" x14ac:dyDescent="0.2">
      <c r="C73" s="24" t="s">
        <v>418</v>
      </c>
      <c r="K73" s="253">
        <v>0</v>
      </c>
      <c r="L73" s="253">
        <v>0</v>
      </c>
      <c r="M73" s="253">
        <v>0</v>
      </c>
      <c r="N73" s="253">
        <v>0</v>
      </c>
      <c r="O73" s="253">
        <v>0</v>
      </c>
      <c r="P73" s="253">
        <v>0</v>
      </c>
      <c r="Q73" s="253">
        <v>0</v>
      </c>
      <c r="R73" s="253">
        <v>0</v>
      </c>
      <c r="S73" s="253">
        <v>8.5810183686921684E-2</v>
      </c>
      <c r="T73" s="253">
        <v>8.750812393683631E-2</v>
      </c>
      <c r="U73" s="253">
        <v>9.0741538831519947E-2</v>
      </c>
      <c r="V73" s="253">
        <v>9.2508665785539429E-2</v>
      </c>
      <c r="W73" s="253">
        <v>9.3368611216060424E-2</v>
      </c>
      <c r="X73" s="253">
        <v>9.3967688480810413E-2</v>
      </c>
      <c r="Z73" s="253">
        <v>0.23919573116911921</v>
      </c>
      <c r="AB73" s="633"/>
    </row>
    <row r="74" spans="2:28" ht="12.75" thickBot="1" x14ac:dyDescent="0.25"/>
    <row r="75" spans="2:28" ht="14.25" x14ac:dyDescent="0.35">
      <c r="B75" s="186" t="s">
        <v>71</v>
      </c>
      <c r="C75" s="187"/>
      <c r="D75" s="187"/>
      <c r="E75" s="188"/>
      <c r="F75" s="188"/>
      <c r="G75" s="188"/>
      <c r="H75" s="188"/>
      <c r="I75" s="185">
        <v>776039.67166998971</v>
      </c>
      <c r="J75" s="35"/>
      <c r="M75" s="184" t="s">
        <v>344</v>
      </c>
      <c r="N75" s="184"/>
      <c r="O75" s="184"/>
      <c r="P75" s="184"/>
      <c r="Q75" s="184"/>
    </row>
    <row r="76" spans="2:28" ht="13.9" customHeight="1" thickBot="1" x14ac:dyDescent="0.25">
      <c r="B76" s="189"/>
      <c r="C76" s="190" t="s">
        <v>73</v>
      </c>
      <c r="D76" s="190"/>
      <c r="E76" s="190"/>
      <c r="F76" s="190"/>
      <c r="G76" s="190"/>
      <c r="H76" s="191">
        <v>0.2822275427734931</v>
      </c>
      <c r="I76" s="192">
        <v>219019.76963016958</v>
      </c>
      <c r="L76" s="42">
        <v>248699.50260136704</v>
      </c>
      <c r="M76" s="209">
        <v>9.1488700321108576E-2</v>
      </c>
      <c r="N76" s="449">
        <v>0.10148870032110857</v>
      </c>
      <c r="O76" s="449">
        <v>0.11148870032110857</v>
      </c>
      <c r="P76" s="449">
        <v>0.12148870032110856</v>
      </c>
      <c r="Q76" s="209">
        <v>0.13148870032110857</v>
      </c>
    </row>
    <row r="77" spans="2:28" ht="13.15" customHeight="1" x14ac:dyDescent="0.2">
      <c r="B77" s="189"/>
      <c r="C77" s="190" t="s">
        <v>74</v>
      </c>
      <c r="D77" s="190"/>
      <c r="E77" s="190"/>
      <c r="F77" s="190"/>
      <c r="G77" s="190"/>
      <c r="H77" s="191">
        <v>0.71777245722650695</v>
      </c>
      <c r="I77" s="192">
        <v>557019.9020398201</v>
      </c>
      <c r="K77" s="745" t="s">
        <v>419</v>
      </c>
      <c r="L77" s="43">
        <v>0</v>
      </c>
      <c r="M77" s="24">
        <v>310276.75719400612</v>
      </c>
      <c r="N77" s="202">
        <v>264704.41262957064</v>
      </c>
      <c r="O77" s="203">
        <v>227745.62106683035</v>
      </c>
      <c r="P77" s="287">
        <v>197252.08377730448</v>
      </c>
      <c r="Q77" s="24">
        <v>171730.23138495145</v>
      </c>
    </row>
    <row r="78" spans="2:28" x14ac:dyDescent="0.2">
      <c r="B78" s="193" t="s">
        <v>76</v>
      </c>
      <c r="C78" s="194"/>
      <c r="D78" s="194"/>
      <c r="E78" s="194"/>
      <c r="F78" s="194"/>
      <c r="G78" s="194"/>
      <c r="H78" s="194"/>
      <c r="I78" s="195">
        <v>89135.821585000012</v>
      </c>
      <c r="J78" s="35"/>
      <c r="K78" s="745"/>
      <c r="L78" s="43">
        <v>5.0000000000000001E-3</v>
      </c>
      <c r="M78" s="24">
        <v>327019.49668204947</v>
      </c>
      <c r="N78" s="204">
        <v>277499.00868401799</v>
      </c>
      <c r="O78" s="24">
        <v>237730.63448708077</v>
      </c>
      <c r="P78" s="205">
        <v>205181.07083830991</v>
      </c>
      <c r="Q78" s="24">
        <v>178119.34828203928</v>
      </c>
    </row>
    <row r="79" spans="2:28" x14ac:dyDescent="0.2">
      <c r="B79" s="196" t="s">
        <v>77</v>
      </c>
      <c r="C79" s="197"/>
      <c r="D79" s="197"/>
      <c r="E79" s="197"/>
      <c r="F79" s="197"/>
      <c r="G79" s="197"/>
      <c r="H79" s="197"/>
      <c r="I79" s="198">
        <v>865175.49325498973</v>
      </c>
      <c r="J79" s="35"/>
      <c r="K79" s="745"/>
      <c r="L79" s="43">
        <v>0.01</v>
      </c>
      <c r="M79" s="24">
        <v>345816.84489769186</v>
      </c>
      <c r="N79" s="204">
        <v>291692.09395183728</v>
      </c>
      <c r="O79" s="286">
        <v>248699.50260136704</v>
      </c>
      <c r="P79" s="205">
        <v>213821.24988901202</v>
      </c>
      <c r="Q79" s="24">
        <v>185034.36733136041</v>
      </c>
    </row>
    <row r="80" spans="2:28" x14ac:dyDescent="0.2">
      <c r="B80" s="199" t="s">
        <v>78</v>
      </c>
      <c r="C80" s="200"/>
      <c r="D80" s="200"/>
      <c r="E80" s="200"/>
      <c r="F80" s="200"/>
      <c r="G80" s="200"/>
      <c r="H80" s="200"/>
      <c r="I80" s="201">
        <v>181252.53935300003</v>
      </c>
      <c r="K80" s="745"/>
      <c r="L80" s="43">
        <v>1.4999999999999999E-2</v>
      </c>
      <c r="M80" s="24">
        <v>367071.72581250768</v>
      </c>
      <c r="N80" s="204">
        <v>307526.21269745461</v>
      </c>
      <c r="O80" s="24">
        <v>260805.17410069011</v>
      </c>
      <c r="P80" s="205">
        <v>223272.79944425094</v>
      </c>
      <c r="Q80" s="24">
        <v>192543.00782467204</v>
      </c>
    </row>
    <row r="81" spans="2:39" ht="12.75" thickBot="1" x14ac:dyDescent="0.25">
      <c r="B81" s="196" t="s">
        <v>420</v>
      </c>
      <c r="C81" s="197"/>
      <c r="D81" s="197"/>
      <c r="E81" s="197"/>
      <c r="F81" s="197"/>
      <c r="G81" s="197"/>
      <c r="H81" s="197"/>
      <c r="I81" s="198">
        <v>683922.95390198973</v>
      </c>
      <c r="K81" s="745"/>
      <c r="L81" s="43">
        <v>0.02</v>
      </c>
      <c r="M81" s="24">
        <v>391299.78721869417</v>
      </c>
      <c r="N81" s="206">
        <v>325303.43750357156</v>
      </c>
      <c r="O81" s="207">
        <v>274234.03321300104</v>
      </c>
      <c r="P81" s="208">
        <v>233655.63982549668</v>
      </c>
      <c r="Q81" s="24">
        <v>200725.13724302151</v>
      </c>
    </row>
    <row r="82" spans="2:39" ht="12.75" thickBot="1" x14ac:dyDescent="0.25">
      <c r="B82" s="716" t="s">
        <v>421</v>
      </c>
      <c r="C82" s="582"/>
      <c r="D82" s="582"/>
      <c r="E82" s="582"/>
      <c r="F82" s="715"/>
      <c r="G82" s="715"/>
      <c r="H82" s="718">
        <v>0.36363672425740395</v>
      </c>
      <c r="I82" s="717">
        <v>248699.50260136704</v>
      </c>
    </row>
    <row r="83" spans="2:39" x14ac:dyDescent="0.2">
      <c r="F83" s="244"/>
      <c r="G83" s="244"/>
    </row>
    <row r="84" spans="2:39" x14ac:dyDescent="0.2">
      <c r="B84" s="44" t="s">
        <v>344</v>
      </c>
      <c r="C84" s="44"/>
      <c r="D84" s="44"/>
      <c r="E84" s="44"/>
      <c r="F84" s="44"/>
      <c r="G84" s="44"/>
      <c r="H84" s="167"/>
      <c r="I84" s="171">
        <v>0.11148870032110857</v>
      </c>
      <c r="J84" s="170"/>
      <c r="K84" s="24" t="s">
        <v>422</v>
      </c>
    </row>
    <row r="85" spans="2:39" x14ac:dyDescent="0.2">
      <c r="B85" s="378" t="s">
        <v>419</v>
      </c>
      <c r="C85" s="378"/>
      <c r="D85" s="378"/>
      <c r="E85" s="378"/>
      <c r="F85" s="378"/>
      <c r="G85" s="378"/>
      <c r="H85" s="732"/>
      <c r="I85" s="733">
        <v>0.01</v>
      </c>
      <c r="J85" s="170"/>
    </row>
    <row r="87" spans="2:39" x14ac:dyDescent="0.2">
      <c r="B87" s="24" t="s">
        <v>423</v>
      </c>
      <c r="AC87" s="183">
        <v>1</v>
      </c>
      <c r="AD87" s="183">
        <v>2</v>
      </c>
      <c r="AE87" s="183">
        <v>3</v>
      </c>
      <c r="AF87" s="183">
        <v>4</v>
      </c>
      <c r="AG87" s="183">
        <v>5</v>
      </c>
      <c r="AH87" s="183">
        <v>6</v>
      </c>
      <c r="AI87" s="183">
        <v>7</v>
      </c>
      <c r="AJ87" s="183">
        <v>8</v>
      </c>
      <c r="AK87" s="183">
        <v>9</v>
      </c>
      <c r="AL87" s="183">
        <v>10</v>
      </c>
    </row>
    <row r="88" spans="2:39" x14ac:dyDescent="0.2">
      <c r="C88" s="24" t="s">
        <v>424</v>
      </c>
      <c r="H88" s="151">
        <v>2</v>
      </c>
      <c r="I88" s="615" t="s">
        <v>425</v>
      </c>
      <c r="J88" s="24" t="s">
        <v>426</v>
      </c>
      <c r="AC88" s="182" t="s">
        <v>427</v>
      </c>
      <c r="AD88" s="182" t="s">
        <v>428</v>
      </c>
      <c r="AE88" s="182"/>
      <c r="AF88" s="182"/>
      <c r="AG88" s="182"/>
      <c r="AH88" s="182"/>
      <c r="AI88" s="182"/>
      <c r="AJ88" s="182"/>
      <c r="AK88" s="182"/>
      <c r="AL88" s="182"/>
    </row>
    <row r="89" spans="2:39" x14ac:dyDescent="0.2">
      <c r="H89" s="151">
        <v>2</v>
      </c>
      <c r="I89" s="615" t="s">
        <v>429</v>
      </c>
      <c r="J89" s="24" t="s">
        <v>426</v>
      </c>
      <c r="AC89" s="182" t="s">
        <v>430</v>
      </c>
      <c r="AD89" s="182" t="s">
        <v>429</v>
      </c>
      <c r="AE89" s="182" t="s">
        <v>431</v>
      </c>
      <c r="AF89" s="182"/>
      <c r="AG89" s="182"/>
      <c r="AH89" s="182"/>
      <c r="AI89" s="182"/>
      <c r="AJ89" s="182"/>
      <c r="AK89" s="182"/>
      <c r="AL89" s="182"/>
    </row>
    <row r="90" spans="2:39" x14ac:dyDescent="0.2">
      <c r="H90" s="151">
        <v>2</v>
      </c>
      <c r="I90" s="615" t="s">
        <v>432</v>
      </c>
      <c r="J90" s="24" t="s">
        <v>426</v>
      </c>
      <c r="AC90" s="182" t="s">
        <v>433</v>
      </c>
      <c r="AD90" s="182" t="s">
        <v>432</v>
      </c>
      <c r="AE90" s="182" t="s">
        <v>434</v>
      </c>
      <c r="AF90" s="182" t="s">
        <v>435</v>
      </c>
      <c r="AG90" s="182" t="s">
        <v>436</v>
      </c>
      <c r="AH90" s="182" t="s">
        <v>437</v>
      </c>
      <c r="AI90" s="182" t="s">
        <v>438</v>
      </c>
      <c r="AJ90" s="182" t="s">
        <v>439</v>
      </c>
      <c r="AK90" s="182" t="s">
        <v>440</v>
      </c>
      <c r="AL90" s="182" t="s">
        <v>441</v>
      </c>
    </row>
    <row r="91" spans="2:39" x14ac:dyDescent="0.2">
      <c r="C91" s="24" t="s">
        <v>442</v>
      </c>
      <c r="H91" s="151">
        <v>5</v>
      </c>
      <c r="I91" s="615" t="s">
        <v>443</v>
      </c>
      <c r="J91" s="24" t="s">
        <v>426</v>
      </c>
      <c r="AC91" s="182" t="s">
        <v>444</v>
      </c>
      <c r="AD91" s="182" t="s">
        <v>433</v>
      </c>
      <c r="AE91" s="182" t="s">
        <v>432</v>
      </c>
      <c r="AF91" s="182" t="s">
        <v>436</v>
      </c>
      <c r="AG91" s="182" t="s">
        <v>445</v>
      </c>
      <c r="AH91" s="182"/>
      <c r="AI91" s="182"/>
      <c r="AJ91" s="182"/>
    </row>
    <row r="92" spans="2:39" x14ac:dyDescent="0.2">
      <c r="C92" s="24" t="s">
        <v>249</v>
      </c>
      <c r="H92" s="151">
        <v>1</v>
      </c>
      <c r="I92" s="615" t="s">
        <v>446</v>
      </c>
      <c r="J92" s="24" t="s">
        <v>426</v>
      </c>
      <c r="AC92" s="182" t="s">
        <v>447</v>
      </c>
      <c r="AD92" s="182" t="s">
        <v>448</v>
      </c>
      <c r="AE92" s="182"/>
      <c r="AF92" s="182"/>
      <c r="AG92" s="182"/>
      <c r="AH92" s="182"/>
      <c r="AI92" s="182"/>
      <c r="AJ92" s="182"/>
    </row>
    <row r="93" spans="2:39" x14ac:dyDescent="0.2">
      <c r="C93" s="24" t="s">
        <v>449</v>
      </c>
      <c r="H93" s="151">
        <v>1</v>
      </c>
      <c r="I93" s="615" t="s">
        <v>450</v>
      </c>
      <c r="J93" s="24" t="s">
        <v>426</v>
      </c>
      <c r="AC93" s="182" t="s">
        <v>451</v>
      </c>
      <c r="AD93" s="182" t="s">
        <v>452</v>
      </c>
      <c r="AE93" s="182"/>
    </row>
    <row r="94" spans="2:39" x14ac:dyDescent="0.2">
      <c r="H94" s="151"/>
      <c r="I94" s="615" t="s">
        <v>453</v>
      </c>
      <c r="J94" s="24" t="s">
        <v>426</v>
      </c>
    </row>
    <row r="95" spans="2:39" s="279" customFormat="1" x14ac:dyDescent="0.2">
      <c r="B95" s="24" t="s">
        <v>454</v>
      </c>
      <c r="C95" s="24"/>
      <c r="D95" s="24"/>
      <c r="E95" s="24"/>
      <c r="F95" s="24"/>
      <c r="G95" s="24"/>
      <c r="H95" s="24"/>
      <c r="I95" s="24"/>
      <c r="J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</row>
    <row r="96" spans="2:39" s="279" customFormat="1" x14ac:dyDescent="0.2">
      <c r="B96" s="24"/>
      <c r="C96" s="24" t="s">
        <v>455</v>
      </c>
      <c r="D96" s="24"/>
      <c r="E96" s="24"/>
      <c r="F96" s="24"/>
      <c r="G96" s="24"/>
      <c r="H96" s="24"/>
      <c r="I96" s="24">
        <v>126009.0431566764</v>
      </c>
      <c r="K96" s="279" t="s">
        <v>456</v>
      </c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</row>
    <row r="97" spans="2:39" s="279" customFormat="1" x14ac:dyDescent="0.2">
      <c r="B97" s="24"/>
      <c r="C97" s="24" t="s">
        <v>457</v>
      </c>
      <c r="D97" s="24"/>
      <c r="E97" s="24"/>
      <c r="F97" s="24"/>
      <c r="G97" s="24"/>
      <c r="H97" s="24"/>
      <c r="I97" s="24">
        <v>1241606.6296837567</v>
      </c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</row>
    <row r="98" spans="2:39" s="279" customFormat="1" x14ac:dyDescent="0.2">
      <c r="B98" s="24"/>
      <c r="C98" s="24" t="s">
        <v>69</v>
      </c>
      <c r="D98" s="24"/>
      <c r="E98" s="24"/>
      <c r="F98" s="24"/>
      <c r="G98" s="24"/>
      <c r="H98" s="24"/>
      <c r="I98" s="41">
        <v>0.44862832456177826</v>
      </c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</row>
    <row r="99" spans="2:39" s="279" customFormat="1" x14ac:dyDescent="0.2">
      <c r="B99" s="24"/>
      <c r="C99" s="24"/>
      <c r="D99" s="24"/>
      <c r="E99" s="24"/>
      <c r="F99" s="24"/>
      <c r="G99" s="24"/>
      <c r="H99" s="24"/>
      <c r="I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</row>
    <row r="100" spans="2:39" ht="14.25" x14ac:dyDescent="0.35">
      <c r="B100" s="24" t="s">
        <v>458</v>
      </c>
      <c r="H100" s="45" t="s">
        <v>459</v>
      </c>
      <c r="I100" s="45" t="s">
        <v>460</v>
      </c>
      <c r="J100" s="45"/>
    </row>
    <row r="101" spans="2:39" x14ac:dyDescent="0.2">
      <c r="C101" s="24" t="s">
        <v>461</v>
      </c>
      <c r="H101" s="24">
        <v>70252.602740000002</v>
      </c>
      <c r="I101" s="24">
        <v>70252.602740000002</v>
      </c>
      <c r="K101" s="24" t="s">
        <v>462</v>
      </c>
    </row>
    <row r="102" spans="2:39" x14ac:dyDescent="0.2">
      <c r="C102" s="24" t="s">
        <v>463</v>
      </c>
      <c r="H102" s="24">
        <v>1000</v>
      </c>
      <c r="I102" s="24">
        <v>1000</v>
      </c>
      <c r="K102" s="24" t="s">
        <v>462</v>
      </c>
    </row>
    <row r="103" spans="2:39" x14ac:dyDescent="0.2">
      <c r="C103" s="24" t="s">
        <v>464</v>
      </c>
      <c r="H103" s="24">
        <v>1790</v>
      </c>
      <c r="I103" s="24">
        <v>1790</v>
      </c>
      <c r="K103" s="24" t="s">
        <v>462</v>
      </c>
    </row>
    <row r="104" spans="2:39" x14ac:dyDescent="0.2">
      <c r="C104" s="24" t="s">
        <v>465</v>
      </c>
      <c r="H104" s="24">
        <v>15038.617045000001</v>
      </c>
      <c r="I104" s="24">
        <v>15038.617045000001</v>
      </c>
      <c r="K104" s="24" t="s">
        <v>462</v>
      </c>
    </row>
    <row r="105" spans="2:39" x14ac:dyDescent="0.2">
      <c r="C105" s="24" t="s">
        <v>466</v>
      </c>
      <c r="H105" s="24">
        <v>1054.6017999999999</v>
      </c>
      <c r="I105" s="24">
        <v>1054.6017999999999</v>
      </c>
      <c r="K105" s="24" t="s">
        <v>462</v>
      </c>
    </row>
    <row r="106" spans="2:39" x14ac:dyDescent="0.2">
      <c r="C106" s="40" t="s">
        <v>76</v>
      </c>
      <c r="D106" s="40"/>
      <c r="E106" s="40"/>
      <c r="F106" s="40"/>
      <c r="G106" s="40"/>
      <c r="H106" s="40">
        <v>89135.821585000012</v>
      </c>
      <c r="I106" s="40">
        <v>89135.821585000012</v>
      </c>
      <c r="J106" s="35"/>
    </row>
    <row r="108" spans="2:39" x14ac:dyDescent="0.2">
      <c r="B108" s="24" t="s">
        <v>467</v>
      </c>
      <c r="I108" s="46"/>
      <c r="J108" s="46"/>
    </row>
    <row r="109" spans="2:39" x14ac:dyDescent="0.2">
      <c r="C109" s="24" t="s">
        <v>146</v>
      </c>
      <c r="I109" s="24">
        <v>209209.82656200003</v>
      </c>
      <c r="K109" s="24" t="s">
        <v>468</v>
      </c>
    </row>
    <row r="110" spans="2:39" x14ac:dyDescent="0.2">
      <c r="C110" s="24" t="s">
        <v>130</v>
      </c>
      <c r="I110" s="24">
        <v>27957.287208999998</v>
      </c>
      <c r="K110" s="24" t="s">
        <v>469</v>
      </c>
    </row>
    <row r="111" spans="2:39" x14ac:dyDescent="0.2">
      <c r="C111" s="40" t="s">
        <v>78</v>
      </c>
      <c r="D111" s="40"/>
      <c r="E111" s="40"/>
      <c r="F111" s="40"/>
      <c r="G111" s="40"/>
      <c r="H111" s="40"/>
      <c r="I111" s="40">
        <v>181252.53935300003</v>
      </c>
      <c r="J111" s="35"/>
    </row>
    <row r="113" spans="2:26" ht="14.25" x14ac:dyDescent="0.35">
      <c r="B113" s="24" t="s">
        <v>470</v>
      </c>
      <c r="F113" s="45" t="s">
        <v>471</v>
      </c>
      <c r="G113" s="45" t="s">
        <v>472</v>
      </c>
      <c r="H113" s="45" t="s">
        <v>473</v>
      </c>
      <c r="I113" s="45" t="s">
        <v>83</v>
      </c>
    </row>
    <row r="114" spans="2:26" x14ac:dyDescent="0.2">
      <c r="C114" s="24" t="s">
        <v>474</v>
      </c>
      <c r="F114" s="24">
        <v>1741717</v>
      </c>
      <c r="G114" s="24">
        <v>334944</v>
      </c>
      <c r="I114" s="24">
        <v>2076661</v>
      </c>
    </row>
    <row r="115" spans="2:26" x14ac:dyDescent="0.2">
      <c r="C115" s="24" t="s">
        <v>475</v>
      </c>
      <c r="F115" s="24">
        <v>0</v>
      </c>
      <c r="H115" s="24">
        <v>100764</v>
      </c>
      <c r="I115" s="24">
        <v>100764</v>
      </c>
    </row>
    <row r="116" spans="2:26" x14ac:dyDescent="0.2">
      <c r="C116" s="24" t="s">
        <v>476</v>
      </c>
      <c r="F116" s="24">
        <v>1016000</v>
      </c>
      <c r="H116" s="24">
        <v>106362</v>
      </c>
      <c r="I116" s="24">
        <v>1122362</v>
      </c>
    </row>
    <row r="117" spans="2:26" x14ac:dyDescent="0.2">
      <c r="C117" s="24" t="s">
        <v>477</v>
      </c>
      <c r="F117" s="24">
        <v>1016000</v>
      </c>
      <c r="H117" s="24">
        <v>106362</v>
      </c>
      <c r="I117" s="24">
        <v>1122362</v>
      </c>
    </row>
    <row r="118" spans="2:26" x14ac:dyDescent="0.2">
      <c r="C118" s="24" t="s">
        <v>478</v>
      </c>
      <c r="F118" s="24">
        <v>1016000</v>
      </c>
      <c r="I118" s="24">
        <v>1016000</v>
      </c>
    </row>
    <row r="119" spans="2:26" x14ac:dyDescent="0.2">
      <c r="C119" s="24" t="s">
        <v>479</v>
      </c>
      <c r="F119" s="24">
        <v>0</v>
      </c>
      <c r="H119" s="24">
        <v>106362</v>
      </c>
      <c r="I119" s="24">
        <v>106362</v>
      </c>
    </row>
    <row r="120" spans="2:26" x14ac:dyDescent="0.2">
      <c r="C120" s="40" t="s">
        <v>84</v>
      </c>
      <c r="D120" s="40"/>
      <c r="E120" s="40"/>
      <c r="F120" s="40">
        <v>4789717</v>
      </c>
      <c r="G120" s="40">
        <v>334944</v>
      </c>
      <c r="H120" s="40">
        <v>419850</v>
      </c>
      <c r="I120" s="40">
        <v>5544511</v>
      </c>
    </row>
    <row r="122" spans="2:26" x14ac:dyDescent="0.2">
      <c r="B122" s="30" t="s">
        <v>480</v>
      </c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Z122" s="30"/>
    </row>
    <row r="123" spans="2:26" ht="14.25" x14ac:dyDescent="0.35">
      <c r="N123" s="45" t="s">
        <v>481</v>
      </c>
      <c r="O123" s="45" t="s">
        <v>482</v>
      </c>
      <c r="P123" s="45" t="s">
        <v>483</v>
      </c>
      <c r="Q123" s="45" t="s">
        <v>484</v>
      </c>
      <c r="R123" s="45" t="s">
        <v>485</v>
      </c>
      <c r="S123" s="45" t="s">
        <v>486</v>
      </c>
      <c r="T123" s="45" t="s">
        <v>487</v>
      </c>
      <c r="U123" s="45" t="s">
        <v>488</v>
      </c>
      <c r="V123" s="45" t="s">
        <v>489</v>
      </c>
      <c r="W123" s="45" t="s">
        <v>490</v>
      </c>
      <c r="X123" s="45" t="s">
        <v>491</v>
      </c>
    </row>
    <row r="124" spans="2:26" x14ac:dyDescent="0.2">
      <c r="B124" s="35" t="s">
        <v>88</v>
      </c>
      <c r="C124" s="35"/>
      <c r="D124" s="35"/>
      <c r="E124" s="35"/>
      <c r="F124" s="35"/>
      <c r="G124" s="35"/>
      <c r="H124" s="35"/>
      <c r="I124" s="35"/>
      <c r="J124" s="35"/>
      <c r="K124" s="174"/>
      <c r="L124" s="174"/>
      <c r="N124" s="174">
        <v>230147.39748999997</v>
      </c>
      <c r="O124" s="35">
        <v>262499.140747</v>
      </c>
      <c r="P124" s="35">
        <v>256057.99342908183</v>
      </c>
      <c r="Q124" s="35">
        <v>289981.12433636561</v>
      </c>
      <c r="R124" s="35">
        <v>343780.32823207986</v>
      </c>
      <c r="S124" s="35">
        <v>410852.45055660198</v>
      </c>
      <c r="T124" s="35">
        <v>466246.03813502163</v>
      </c>
      <c r="U124" s="35">
        <v>518388.53387113428</v>
      </c>
      <c r="V124" s="35">
        <v>575897.66298007127</v>
      </c>
      <c r="W124" s="35">
        <v>622072.888775456</v>
      </c>
      <c r="X124" s="35">
        <v>667173.48398491147</v>
      </c>
      <c r="Z124" s="35"/>
    </row>
    <row r="126" spans="2:26" ht="14.25" x14ac:dyDescent="0.35">
      <c r="B126" s="35" t="s">
        <v>492</v>
      </c>
      <c r="K126" s="45" t="s">
        <v>269</v>
      </c>
      <c r="L126" s="45" t="s">
        <v>270</v>
      </c>
      <c r="M126" s="45" t="s">
        <v>493</v>
      </c>
      <c r="N126" s="45" t="s">
        <v>272</v>
      </c>
    </row>
    <row r="127" spans="2:26" x14ac:dyDescent="0.2">
      <c r="C127" s="24" t="s">
        <v>252</v>
      </c>
      <c r="K127" s="673">
        <v>0.75490000000000002</v>
      </c>
      <c r="L127" s="673">
        <v>4.6891499999999997</v>
      </c>
      <c r="M127" s="673">
        <v>4.5604500000000003</v>
      </c>
      <c r="N127" s="673">
        <v>10.9544</v>
      </c>
    </row>
    <row r="128" spans="2:26" x14ac:dyDescent="0.2">
      <c r="C128" s="381" t="s">
        <v>494</v>
      </c>
      <c r="K128" s="673">
        <v>0.54049999999999998</v>
      </c>
      <c r="L128" s="673">
        <v>1.9301999999999999</v>
      </c>
      <c r="M128" s="673">
        <v>2.0785500000000003</v>
      </c>
      <c r="N128" s="673">
        <v>5.4585999999999997</v>
      </c>
    </row>
    <row r="129" spans="2:14" x14ac:dyDescent="0.2">
      <c r="C129" s="24" t="s">
        <v>254</v>
      </c>
      <c r="K129" s="673">
        <v>0.76791836287754978</v>
      </c>
      <c r="L129" s="673">
        <v>1.9652271726040222</v>
      </c>
      <c r="M129" s="673">
        <v>2.1970909538286723</v>
      </c>
      <c r="N129" s="673">
        <v>4.0899911072290944</v>
      </c>
    </row>
    <row r="130" spans="2:14" x14ac:dyDescent="0.2">
      <c r="C130" s="24" t="s">
        <v>255</v>
      </c>
      <c r="K130" s="673">
        <v>0.72015807199122017</v>
      </c>
      <c r="L130" s="673">
        <v>1.8492510324181248</v>
      </c>
      <c r="M130" s="673">
        <v>2.0551836336823257</v>
      </c>
      <c r="N130" s="673">
        <v>3.8020743979018312</v>
      </c>
    </row>
    <row r="131" spans="2:14" x14ac:dyDescent="0.2">
      <c r="C131" s="24" t="s">
        <v>256</v>
      </c>
      <c r="K131" s="673">
        <v>0.68094545940818962</v>
      </c>
      <c r="L131" s="673">
        <v>1.62642660123576</v>
      </c>
      <c r="M131" s="673">
        <v>1.8356838668610829</v>
      </c>
      <c r="N131" s="673">
        <v>3.4089368055646223</v>
      </c>
    </row>
    <row r="133" spans="2:14" ht="15" thickBot="1" x14ac:dyDescent="0.4">
      <c r="F133" s="674" t="s">
        <v>495</v>
      </c>
      <c r="G133" s="45" t="s">
        <v>496</v>
      </c>
      <c r="H133" s="45" t="s">
        <v>270</v>
      </c>
      <c r="I133" s="24" t="s">
        <v>426</v>
      </c>
    </row>
    <row r="134" spans="2:14" x14ac:dyDescent="0.2">
      <c r="B134" s="579" t="s">
        <v>497</v>
      </c>
      <c r="C134" s="675"/>
      <c r="D134" s="675"/>
      <c r="E134" s="675"/>
      <c r="F134" s="675"/>
      <c r="G134" s="675"/>
      <c r="H134" s="675"/>
      <c r="I134" s="676"/>
    </row>
    <row r="135" spans="2:14" ht="12.75" thickBot="1" x14ac:dyDescent="0.25">
      <c r="B135" s="677"/>
      <c r="C135" s="582" t="s">
        <v>498</v>
      </c>
      <c r="D135" s="582"/>
      <c r="E135" s="582"/>
      <c r="F135" s="582">
        <v>262499.140747</v>
      </c>
      <c r="G135" s="679">
        <v>1.9301999999999999</v>
      </c>
      <c r="H135" s="582"/>
      <c r="I135" s="678">
        <v>506675.84146985936</v>
      </c>
    </row>
    <row r="137" spans="2:14" x14ac:dyDescent="0.2">
      <c r="B137" s="35" t="s">
        <v>499</v>
      </c>
      <c r="F137" s="381" t="s">
        <v>500</v>
      </c>
    </row>
    <row r="139" spans="2:14" x14ac:dyDescent="0.2">
      <c r="C139" s="24" t="s">
        <v>501</v>
      </c>
      <c r="I139" s="24">
        <v>653572</v>
      </c>
      <c r="J139" s="24" t="s">
        <v>502</v>
      </c>
      <c r="K139" s="24" t="s">
        <v>503</v>
      </c>
    </row>
    <row r="140" spans="2:14" x14ac:dyDescent="0.2">
      <c r="C140" s="24" t="s">
        <v>504</v>
      </c>
      <c r="I140" s="24">
        <v>3002285</v>
      </c>
      <c r="J140" s="24" t="s">
        <v>505</v>
      </c>
    </row>
    <row r="141" spans="2:14" x14ac:dyDescent="0.2">
      <c r="D141" s="154" t="s">
        <v>506</v>
      </c>
      <c r="E141" s="154"/>
      <c r="F141" s="168"/>
      <c r="G141" s="168"/>
      <c r="H141" s="168"/>
      <c r="I141" s="154">
        <v>2442285</v>
      </c>
      <c r="K141" s="24">
        <v>2041089</v>
      </c>
      <c r="L141" s="24">
        <v>18683</v>
      </c>
      <c r="M141" s="24">
        <v>382513</v>
      </c>
    </row>
    <row r="142" spans="2:14" x14ac:dyDescent="0.2">
      <c r="D142" s="155" t="s">
        <v>507</v>
      </c>
      <c r="E142" s="155"/>
      <c r="F142" s="155"/>
      <c r="G142" s="155"/>
      <c r="H142" s="155"/>
      <c r="I142" s="155">
        <v>560000</v>
      </c>
      <c r="K142" s="706" t="s">
        <v>508</v>
      </c>
      <c r="L142" s="706" t="s">
        <v>509</v>
      </c>
      <c r="M142" s="706" t="s">
        <v>509</v>
      </c>
    </row>
    <row r="143" spans="2:14" x14ac:dyDescent="0.2">
      <c r="C143" s="24" t="s">
        <v>510</v>
      </c>
      <c r="I143" s="24">
        <v>1962209.4120199999</v>
      </c>
    </row>
    <row r="145" spans="2:12" x14ac:dyDescent="0.2">
      <c r="C145" s="24" t="s">
        <v>511</v>
      </c>
      <c r="I145" s="24">
        <v>191972.82200000001</v>
      </c>
    </row>
    <row r="146" spans="2:12" x14ac:dyDescent="0.2">
      <c r="D146" s="707" t="s">
        <v>512</v>
      </c>
      <c r="E146" s="154"/>
      <c r="F146" s="154"/>
      <c r="G146" s="154"/>
      <c r="H146" s="154"/>
      <c r="I146" s="154">
        <v>89372.439000000013</v>
      </c>
      <c r="K146" s="24">
        <v>131525.37100000001</v>
      </c>
      <c r="L146" s="24">
        <v>42152.932000000001</v>
      </c>
    </row>
    <row r="147" spans="2:12" x14ac:dyDescent="0.2">
      <c r="D147" s="708" t="s">
        <v>513</v>
      </c>
      <c r="E147" s="155"/>
      <c r="F147" s="155"/>
      <c r="G147" s="155"/>
      <c r="H147" s="155"/>
      <c r="I147" s="155">
        <v>102600.383</v>
      </c>
      <c r="K147" s="706" t="s">
        <v>514</v>
      </c>
      <c r="L147" s="706" t="s">
        <v>515</v>
      </c>
    </row>
    <row r="149" spans="2:12" x14ac:dyDescent="0.2">
      <c r="C149" s="381" t="s">
        <v>516</v>
      </c>
      <c r="I149" s="673">
        <v>10.22128753214869</v>
      </c>
    </row>
    <row r="150" spans="2:12" ht="12.75" thickBot="1" x14ac:dyDescent="0.25">
      <c r="F150" s="244" t="s">
        <v>495</v>
      </c>
      <c r="G150" s="244" t="s">
        <v>253</v>
      </c>
    </row>
    <row r="151" spans="2:12" x14ac:dyDescent="0.2">
      <c r="B151" s="579" t="s">
        <v>517</v>
      </c>
      <c r="C151" s="675"/>
      <c r="D151" s="675"/>
      <c r="E151" s="675"/>
      <c r="F151" s="675"/>
      <c r="G151" s="675"/>
      <c r="H151" s="675"/>
      <c r="I151" s="676"/>
    </row>
    <row r="152" spans="2:12" ht="12.75" thickBot="1" x14ac:dyDescent="0.25">
      <c r="B152" s="677"/>
      <c r="C152" s="582" t="s">
        <v>498</v>
      </c>
      <c r="D152" s="582"/>
      <c r="E152" s="582"/>
      <c r="F152" s="582">
        <v>262499.140747</v>
      </c>
      <c r="G152" s="679">
        <v>10.22128753214869</v>
      </c>
      <c r="H152" s="582"/>
      <c r="I152" s="678">
        <v>2683079.1945170551</v>
      </c>
    </row>
  </sheetData>
  <mergeCells count="34">
    <mergeCell ref="D47:E47"/>
    <mergeCell ref="D48:E48"/>
    <mergeCell ref="D49:E49"/>
    <mergeCell ref="D42:E42"/>
    <mergeCell ref="D43:E43"/>
    <mergeCell ref="D44:E44"/>
    <mergeCell ref="D45:E45"/>
    <mergeCell ref="D46:E46"/>
    <mergeCell ref="Z5:Z6"/>
    <mergeCell ref="D38:E38"/>
    <mergeCell ref="D39:E39"/>
    <mergeCell ref="D40:E40"/>
    <mergeCell ref="D41:E41"/>
    <mergeCell ref="D68:E68"/>
    <mergeCell ref="D61:E61"/>
    <mergeCell ref="D64:E64"/>
    <mergeCell ref="D65:E65"/>
    <mergeCell ref="K77:K81"/>
    <mergeCell ref="D62:E62"/>
    <mergeCell ref="D63:E63"/>
    <mergeCell ref="D50:E50"/>
    <mergeCell ref="D51:E51"/>
    <mergeCell ref="D71:E71"/>
    <mergeCell ref="D52:E52"/>
    <mergeCell ref="D69:E69"/>
    <mergeCell ref="D70:E70"/>
    <mergeCell ref="D53:E53"/>
    <mergeCell ref="D56:E56"/>
    <mergeCell ref="D57:E57"/>
    <mergeCell ref="D58:E58"/>
    <mergeCell ref="D59:E59"/>
    <mergeCell ref="D60:E60"/>
    <mergeCell ref="D66:E66"/>
    <mergeCell ref="D67:E67"/>
  </mergeCells>
  <phoneticPr fontId="30" type="noConversion"/>
  <dataValidations disablePrompts="1" count="9">
    <dataValidation type="list" allowBlank="1" showInputMessage="1" showErrorMessage="1" sqref="I93" xr:uid="{4B017E1B-EFB1-4993-AC17-9EAF060B1509}">
      <formula1>$AC$93:$AD$93</formula1>
    </dataValidation>
    <dataValidation type="list" allowBlank="1" showInputMessage="1" showErrorMessage="1" sqref="I91" xr:uid="{5A380670-E527-415A-9457-A6AA18B09498}">
      <formula1>$AC$91:$AG$91</formula1>
    </dataValidation>
    <dataValidation type="list" allowBlank="1" showInputMessage="1" showErrorMessage="1" sqref="I90" xr:uid="{DD531FDD-EB71-4384-8745-B71C9C4F826E}">
      <formula1>$AC$90:$AL$90</formula1>
    </dataValidation>
    <dataValidation type="list" allowBlank="1" showInputMessage="1" showErrorMessage="1" sqref="I89" xr:uid="{3FF15B4F-3548-4514-A0CC-A249482D2870}">
      <formula1>$AC$89:$AE$89</formula1>
    </dataValidation>
    <dataValidation type="list" allowBlank="1" showInputMessage="1" showErrorMessage="1" sqref="I88" xr:uid="{B59416D1-A6AD-45A8-AED1-0F0FE01D4900}">
      <formula1>$AC$88:$AD$88</formula1>
    </dataValidation>
    <dataValidation type="list" allowBlank="1" showInputMessage="1" showErrorMessage="1" sqref="I92" xr:uid="{E3943699-7BEF-4677-BD6C-23BF71B2C5D2}">
      <formula1>$AC$92:$AD$92</formula1>
    </dataValidation>
    <dataValidation type="list" allowBlank="1" showInputMessage="1" showErrorMessage="1" sqref="F133" xr:uid="{7F78810D-E127-42BD-B818-FFEF8A98DD7C}">
      <formula1>$N$123:$X$123</formula1>
    </dataValidation>
    <dataValidation type="list" allowBlank="1" showInputMessage="1" showErrorMessage="1" sqref="H133" xr:uid="{D937D90B-0949-41C7-99F5-A7E3B0E0CA9E}">
      <formula1>$K$126:$N$126</formula1>
    </dataValidation>
    <dataValidation type="list" allowBlank="1" showInputMessage="1" showErrorMessage="1" sqref="G133" xr:uid="{80E81316-6E0C-4A06-A4C6-4B049595EEE0}">
      <formula1>$C$127:$C$131</formula1>
    </dataValidation>
  </dataValidations>
  <pageMargins left="0.6" right="0.6" top="1" bottom="1" header="0.5" footer="0.5"/>
  <pageSetup paperSize="9" scale="24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0723436-D21C-42AC-BCCD-114009797B8B}">
          <x14:formula1>
            <xm:f>Pretax_Kd!$E$8:$E$36</xm:f>
          </x14:formula1>
          <xm:sqref>I94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2447-FE3F-4D75-B159-1F495D1830F3}">
  <sheetPr>
    <pageSetUpPr fitToPage="1"/>
  </sheetPr>
  <dimension ref="B1:X40"/>
  <sheetViews>
    <sheetView showGridLines="0" topLeftCell="A2" zoomScaleNormal="100" workbookViewId="0">
      <pane xSplit="10" ySplit="6" topLeftCell="K8" activePane="bottomRight" state="frozen"/>
      <selection pane="topRight" activeCell="G18" sqref="G18"/>
      <selection pane="bottomLeft" activeCell="G18" sqref="G18"/>
      <selection pane="bottomRight" activeCell="N41" sqref="N41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24" width="12.42578125" style="24" customWidth="1"/>
    <col min="25" max="25" width="2.85546875" style="24" customWidth="1"/>
    <col min="26" max="27" width="13.42578125" style="24" customWidth="1"/>
    <col min="28" max="29" width="0" style="24" hidden="1" customWidth="1"/>
    <col min="30" max="16384" width="0" style="24" hidden="1"/>
  </cols>
  <sheetData>
    <row r="1" spans="2:24" hidden="1" x14ac:dyDescent="0.2">
      <c r="B1" s="24" t="s">
        <v>518</v>
      </c>
    </row>
    <row r="2" spans="2:24" ht="16.5" x14ac:dyDescent="0.3">
      <c r="B2" s="31" t="s">
        <v>400</v>
      </c>
    </row>
    <row r="3" spans="2:24" x14ac:dyDescent="0.2">
      <c r="B3" s="32" t="s">
        <v>519</v>
      </c>
    </row>
    <row r="5" spans="2:24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2019</v>
      </c>
      <c r="L5" s="26">
        <v>2020</v>
      </c>
      <c r="M5" s="26">
        <v>2021</v>
      </c>
      <c r="N5" s="227">
        <v>2022</v>
      </c>
      <c r="O5" s="222">
        <v>2022</v>
      </c>
      <c r="P5" s="26">
        <v>2022</v>
      </c>
      <c r="Q5" s="26">
        <v>2023</v>
      </c>
      <c r="R5" s="26">
        <v>2024</v>
      </c>
      <c r="S5" s="26">
        <v>2025</v>
      </c>
      <c r="T5" s="26">
        <v>2026</v>
      </c>
      <c r="U5" s="26">
        <v>2027</v>
      </c>
      <c r="V5" s="26">
        <v>2028</v>
      </c>
      <c r="W5" s="26">
        <v>2029</v>
      </c>
      <c r="X5" s="26">
        <v>2030</v>
      </c>
    </row>
    <row r="6" spans="2:24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v>44196</v>
      </c>
      <c r="M6" s="157">
        <v>44561</v>
      </c>
      <c r="N6" s="223">
        <v>44895</v>
      </c>
      <c r="O6" s="224">
        <v>44926</v>
      </c>
      <c r="P6" s="157">
        <v>44926</v>
      </c>
      <c r="Q6" s="157">
        <v>45291</v>
      </c>
      <c r="R6" s="157">
        <v>45657</v>
      </c>
      <c r="S6" s="157">
        <v>46022</v>
      </c>
      <c r="T6" s="157">
        <v>46387</v>
      </c>
      <c r="U6" s="157">
        <v>46752</v>
      </c>
      <c r="V6" s="157">
        <v>47118</v>
      </c>
      <c r="W6" s="157">
        <v>47483</v>
      </c>
      <c r="X6" s="157">
        <v>47848</v>
      </c>
    </row>
    <row r="7" spans="2:24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25" t="s">
        <v>55</v>
      </c>
      <c r="O7" s="226" t="s">
        <v>56</v>
      </c>
      <c r="P7" s="29" t="s">
        <v>56</v>
      </c>
      <c r="Q7" s="29" t="s">
        <v>57</v>
      </c>
      <c r="R7" s="29" t="s">
        <v>57</v>
      </c>
      <c r="S7" s="29" t="s">
        <v>57</v>
      </c>
      <c r="T7" s="29" t="s">
        <v>57</v>
      </c>
      <c r="U7" s="29" t="s">
        <v>57</v>
      </c>
      <c r="V7" s="29" t="s">
        <v>57</v>
      </c>
      <c r="W7" s="29" t="s">
        <v>57</v>
      </c>
      <c r="X7" s="29" t="s">
        <v>57</v>
      </c>
    </row>
    <row r="8" spans="2:24" ht="4.9000000000000004" customHeight="1" x14ac:dyDescent="0.2"/>
    <row r="9" spans="2:24" x14ac:dyDescent="0.2">
      <c r="B9" s="30" t="s">
        <v>87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1" spans="2:24" x14ac:dyDescent="0.2">
      <c r="B11" s="35" t="s">
        <v>88</v>
      </c>
      <c r="J11" s="315"/>
      <c r="K11" s="174">
        <v>97281.441748000012</v>
      </c>
      <c r="L11" s="174">
        <v>180212.01056200001</v>
      </c>
      <c r="M11" s="174">
        <v>230147.39748999997</v>
      </c>
      <c r="N11" s="174">
        <v>232319.40039899995</v>
      </c>
      <c r="O11" s="35">
        <v>23738.593030081891</v>
      </c>
      <c r="P11" s="35">
        <v>256057.99342908183</v>
      </c>
      <c r="Q11" s="35">
        <v>289981.12433636561</v>
      </c>
      <c r="R11" s="35">
        <v>343780.32823207986</v>
      </c>
      <c r="S11" s="35">
        <v>410852.45055660198</v>
      </c>
      <c r="T11" s="35">
        <v>466246.03813502163</v>
      </c>
      <c r="U11" s="35">
        <v>518388.53387113428</v>
      </c>
      <c r="V11" s="35">
        <v>575897.66298007127</v>
      </c>
      <c r="W11" s="35">
        <v>622072.888775456</v>
      </c>
      <c r="X11" s="35">
        <v>667173.48398491147</v>
      </c>
    </row>
    <row r="12" spans="2:24" x14ac:dyDescent="0.2">
      <c r="B12" s="24" t="s">
        <v>403</v>
      </c>
      <c r="K12" s="158">
        <v>110992.38478100002</v>
      </c>
      <c r="L12" s="158">
        <v>197154.18567599999</v>
      </c>
      <c r="M12" s="158">
        <v>285969.63466699998</v>
      </c>
      <c r="N12" s="158">
        <v>350409.39624700003</v>
      </c>
      <c r="O12" s="24">
        <v>33978.707004651209</v>
      </c>
      <c r="P12" s="24">
        <v>384388.10325165122</v>
      </c>
      <c r="Q12" s="24">
        <v>378292.15344804584</v>
      </c>
      <c r="R12" s="24">
        <v>379186.66663550714</v>
      </c>
      <c r="S12" s="24">
        <v>400805.94580247789</v>
      </c>
      <c r="T12" s="24">
        <v>421519.32413617935</v>
      </c>
      <c r="U12" s="24">
        <v>442131.54597400693</v>
      </c>
      <c r="V12" s="24">
        <v>468238.83779624174</v>
      </c>
      <c r="W12" s="24">
        <v>487433.52579730575</v>
      </c>
      <c r="X12" s="24">
        <v>504055.83365943161</v>
      </c>
    </row>
    <row r="13" spans="2:24" x14ac:dyDescent="0.2">
      <c r="B13" s="40" t="s">
        <v>60</v>
      </c>
      <c r="C13" s="40"/>
      <c r="D13" s="40"/>
      <c r="E13" s="40"/>
      <c r="F13" s="40"/>
      <c r="G13" s="40"/>
      <c r="H13" s="40"/>
      <c r="I13" s="40"/>
      <c r="J13" s="40"/>
      <c r="K13" s="161">
        <v>-13710.943033000003</v>
      </c>
      <c r="L13" s="161">
        <v>-16942.175113999983</v>
      </c>
      <c r="M13" s="161">
        <v>-55822.237177000003</v>
      </c>
      <c r="N13" s="161">
        <v>-118089.99584800008</v>
      </c>
      <c r="O13" s="40">
        <v>-10240.113974569318</v>
      </c>
      <c r="P13" s="40">
        <v>-128330.10982256939</v>
      </c>
      <c r="Q13" s="40">
        <v>-88311.029111680225</v>
      </c>
      <c r="R13" s="40">
        <v>-35406.338403427275</v>
      </c>
      <c r="S13" s="40">
        <v>10046.504754124093</v>
      </c>
      <c r="T13" s="40">
        <v>44726.713998842286</v>
      </c>
      <c r="U13" s="40">
        <v>76256.987897127343</v>
      </c>
      <c r="V13" s="40">
        <v>107658.82518382953</v>
      </c>
      <c r="W13" s="40">
        <v>134639.36297815025</v>
      </c>
      <c r="X13" s="40">
        <v>163117.65032547986</v>
      </c>
    </row>
    <row r="14" spans="2:24" x14ac:dyDescent="0.2">
      <c r="B14" s="24" t="s">
        <v>100</v>
      </c>
      <c r="K14" s="158">
        <v>-14030.723844</v>
      </c>
      <c r="L14" s="158">
        <v>-12541.906766999999</v>
      </c>
      <c r="M14" s="158">
        <v>-9450.9062049999993</v>
      </c>
      <c r="N14" s="158">
        <v>-8022.9301970000024</v>
      </c>
      <c r="O14" s="24">
        <v>0</v>
      </c>
      <c r="P14" s="24">
        <v>-8022.9301970000024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</row>
    <row r="15" spans="2:24" x14ac:dyDescent="0.2">
      <c r="C15" s="154" t="s">
        <v>101</v>
      </c>
      <c r="D15" s="154"/>
      <c r="E15" s="154"/>
      <c r="F15" s="154"/>
      <c r="G15" s="154"/>
      <c r="H15" s="154"/>
      <c r="I15" s="154"/>
      <c r="J15" s="154"/>
      <c r="K15" s="172">
        <v>712.90673900000013</v>
      </c>
      <c r="L15" s="172">
        <v>4059.017061</v>
      </c>
      <c r="M15" s="172">
        <v>4047.9933869999995</v>
      </c>
      <c r="N15" s="172">
        <v>4447.9236179999998</v>
      </c>
      <c r="O15" s="252"/>
      <c r="P15" s="313">
        <v>4447.9236179999998</v>
      </c>
      <c r="Q15" s="252"/>
      <c r="R15" s="252"/>
      <c r="S15" s="252"/>
      <c r="T15" s="252"/>
      <c r="U15" s="252"/>
      <c r="V15" s="252"/>
      <c r="W15" s="252"/>
      <c r="X15" s="252"/>
    </row>
    <row r="16" spans="2:24" x14ac:dyDescent="0.2">
      <c r="C16" s="24" t="s">
        <v>102</v>
      </c>
      <c r="K16" s="158">
        <v>-14743.630583</v>
      </c>
      <c r="L16" s="158">
        <v>-16600.923827999999</v>
      </c>
      <c r="M16" s="158">
        <v>-13498.899591999998</v>
      </c>
      <c r="N16" s="158">
        <v>-12470.853815000002</v>
      </c>
      <c r="O16" s="34"/>
      <c r="P16" s="314">
        <v>-12470.853815000002</v>
      </c>
      <c r="Q16" s="34"/>
      <c r="R16" s="34"/>
      <c r="S16" s="34"/>
      <c r="T16" s="34"/>
      <c r="U16" s="34"/>
      <c r="V16" s="34"/>
      <c r="W16" s="34"/>
      <c r="X16" s="34"/>
    </row>
    <row r="17" spans="2:24" x14ac:dyDescent="0.2">
      <c r="B17" s="40" t="s">
        <v>103</v>
      </c>
      <c r="C17" s="40"/>
      <c r="D17" s="40"/>
      <c r="E17" s="40"/>
      <c r="F17" s="40"/>
      <c r="G17" s="40"/>
      <c r="H17" s="40"/>
      <c r="I17" s="40"/>
      <c r="J17" s="40"/>
      <c r="K17" s="161">
        <v>-27741.666877000003</v>
      </c>
      <c r="L17" s="161">
        <v>-29484.081880999984</v>
      </c>
      <c r="M17" s="161">
        <v>-65273.143382000002</v>
      </c>
      <c r="N17" s="161">
        <v>-126112.92604500009</v>
      </c>
      <c r="O17" s="40">
        <v>-10240.113974569318</v>
      </c>
      <c r="P17" s="40">
        <v>-136353.04001956939</v>
      </c>
      <c r="Q17" s="40">
        <v>-88311.029111680225</v>
      </c>
      <c r="R17" s="40">
        <v>-35406.338403427275</v>
      </c>
      <c r="S17" s="40">
        <v>10046.504754124093</v>
      </c>
      <c r="T17" s="40">
        <v>44726.713998842286</v>
      </c>
      <c r="U17" s="40">
        <v>76256.987897127343</v>
      </c>
      <c r="V17" s="40">
        <v>107658.82518382953</v>
      </c>
      <c r="W17" s="40">
        <v>134639.36297815025</v>
      </c>
      <c r="X17" s="40">
        <v>163117.65032547986</v>
      </c>
    </row>
    <row r="18" spans="2:24" x14ac:dyDescent="0.2">
      <c r="B18" s="24" t="s">
        <v>104</v>
      </c>
      <c r="K18" s="158">
        <v>-6500.95525</v>
      </c>
      <c r="L18" s="158">
        <v>1631.8518260000001</v>
      </c>
      <c r="M18" s="158">
        <v>1176.329806</v>
      </c>
      <c r="N18" s="158">
        <v>0</v>
      </c>
      <c r="O18" s="24">
        <v>0</v>
      </c>
      <c r="P18" s="24">
        <v>0</v>
      </c>
      <c r="Q18" s="24">
        <v>0</v>
      </c>
      <c r="R18" s="24">
        <v>0</v>
      </c>
      <c r="S18" s="24">
        <v>2188.2310459073005</v>
      </c>
      <c r="T18" s="24">
        <v>10361.864787719835</v>
      </c>
      <c r="U18" s="24">
        <v>17992.191071104819</v>
      </c>
      <c r="V18" s="24">
        <v>25591.435694486747</v>
      </c>
      <c r="W18" s="24">
        <v>32120.725840712363</v>
      </c>
      <c r="X18" s="24">
        <v>39012.471378766131</v>
      </c>
    </row>
    <row r="19" spans="2:24" x14ac:dyDescent="0.2">
      <c r="B19" s="40" t="s">
        <v>105</v>
      </c>
      <c r="C19" s="40"/>
      <c r="D19" s="40"/>
      <c r="E19" s="40"/>
      <c r="F19" s="40"/>
      <c r="G19" s="40"/>
      <c r="H19" s="40"/>
      <c r="I19" s="40"/>
      <c r="J19" s="40"/>
      <c r="K19" s="161">
        <v>-21240.711627000004</v>
      </c>
      <c r="L19" s="161">
        <v>-31115.933706999982</v>
      </c>
      <c r="M19" s="161">
        <v>-66449.473188000004</v>
      </c>
      <c r="N19" s="161">
        <v>-126112.92604500009</v>
      </c>
      <c r="O19" s="40">
        <v>-10240.113974569318</v>
      </c>
      <c r="P19" s="40">
        <v>-136353.04001956939</v>
      </c>
      <c r="Q19" s="40">
        <v>-88311.029111680225</v>
      </c>
      <c r="R19" s="40">
        <v>-35406.338403427275</v>
      </c>
      <c r="S19" s="40">
        <v>7858.2737082167923</v>
      </c>
      <c r="T19" s="40">
        <v>34364.849211122448</v>
      </c>
      <c r="U19" s="40">
        <v>58264.796826022524</v>
      </c>
      <c r="V19" s="40">
        <v>82067.389489342779</v>
      </c>
      <c r="W19" s="40">
        <v>102518.63713743789</v>
      </c>
      <c r="X19" s="40">
        <v>124105.17894671373</v>
      </c>
    </row>
    <row r="21" spans="2:24" x14ac:dyDescent="0.2">
      <c r="B21" s="35" t="s">
        <v>99</v>
      </c>
      <c r="C21" s="35"/>
      <c r="D21" s="35"/>
      <c r="E21" s="35"/>
      <c r="F21" s="35"/>
      <c r="G21" s="35"/>
      <c r="H21" s="35"/>
      <c r="I21" s="35"/>
      <c r="J21" s="35"/>
      <c r="K21" s="174">
        <v>-7186.9452370000035</v>
      </c>
      <c r="L21" s="174">
        <v>7826.0611070000159</v>
      </c>
      <c r="M21" s="174">
        <v>-883.77262699999847</v>
      </c>
      <c r="N21" s="174">
        <v>-46112.801533000078</v>
      </c>
      <c r="O21" s="35">
        <v>-3751.1063695467492</v>
      </c>
      <c r="P21" s="35">
        <v>-49863.907902546795</v>
      </c>
      <c r="Q21" s="35">
        <v>-22367.989580927402</v>
      </c>
      <c r="R21" s="35">
        <v>-1010.5493989525348</v>
      </c>
      <c r="S21" s="35">
        <v>34096.095459252283</v>
      </c>
      <c r="T21" s="35">
        <v>66107.315523898273</v>
      </c>
      <c r="U21" s="35">
        <v>94089.291856142765</v>
      </c>
      <c r="V21" s="35">
        <v>129228.91588979862</v>
      </c>
      <c r="W21" s="35">
        <v>159958.29718717231</v>
      </c>
      <c r="X21" s="35">
        <v>190942.95510525876</v>
      </c>
    </row>
    <row r="22" spans="2:24" x14ac:dyDescent="0.2">
      <c r="C22" s="160" t="s">
        <v>65</v>
      </c>
      <c r="D22" s="160"/>
      <c r="E22" s="160"/>
      <c r="F22" s="160"/>
      <c r="G22" s="160"/>
      <c r="H22" s="160"/>
      <c r="I22" s="160"/>
      <c r="J22" s="160"/>
      <c r="K22" s="230">
        <v>6523.9977959999997</v>
      </c>
      <c r="L22" s="230">
        <v>24768.236220999999</v>
      </c>
      <c r="M22" s="230">
        <v>54938.464550000004</v>
      </c>
      <c r="N22" s="230">
        <v>71977.194315000001</v>
      </c>
      <c r="O22" s="160">
        <v>6489.0076050225689</v>
      </c>
      <c r="P22" s="160">
        <v>78466.201920022591</v>
      </c>
      <c r="Q22" s="160">
        <v>65943.039530752823</v>
      </c>
      <c r="R22" s="160">
        <v>34395.78900447474</v>
      </c>
      <c r="S22" s="160">
        <v>24049.59070512819</v>
      </c>
      <c r="T22" s="160">
        <v>21380.60152505599</v>
      </c>
      <c r="U22" s="160">
        <v>17832.303959015422</v>
      </c>
      <c r="V22" s="160">
        <v>21570.090705969094</v>
      </c>
      <c r="W22" s="160">
        <v>25318.934209022049</v>
      </c>
      <c r="X22" s="160">
        <v>27825.304779778908</v>
      </c>
    </row>
    <row r="24" spans="2:24" x14ac:dyDescent="0.2">
      <c r="B24" s="24" t="s">
        <v>520</v>
      </c>
      <c r="K24" s="159">
        <v>0.23433902796193537</v>
      </c>
      <c r="L24" s="159">
        <v>-5.5346876073207207E-2</v>
      </c>
      <c r="M24" s="159">
        <v>-1.8021650943263592E-2</v>
      </c>
      <c r="N24" s="159">
        <v>0</v>
      </c>
      <c r="O24" s="159">
        <v>0</v>
      </c>
      <c r="P24" s="159">
        <v>0</v>
      </c>
      <c r="Q24" s="159">
        <v>0</v>
      </c>
      <c r="R24" s="159">
        <v>0</v>
      </c>
      <c r="S24" s="159">
        <v>0.21781018368692168</v>
      </c>
      <c r="T24" s="159">
        <v>0.23167060267356199</v>
      </c>
      <c r="U24" s="159">
        <v>0.23594153883151997</v>
      </c>
      <c r="V24" s="159">
        <v>0.23770866578553942</v>
      </c>
      <c r="W24" s="159">
        <v>0.23856861121606038</v>
      </c>
      <c r="X24" s="159">
        <v>0.23916768848081041</v>
      </c>
    </row>
    <row r="26" spans="2:24" x14ac:dyDescent="0.2">
      <c r="B26" s="24" t="s">
        <v>521</v>
      </c>
    </row>
    <row r="27" spans="2:24" x14ac:dyDescent="0.2">
      <c r="C27" s="24" t="s">
        <v>522</v>
      </c>
      <c r="K27" s="159" t="s">
        <v>523</v>
      </c>
      <c r="L27" s="159">
        <v>0.85248087737870049</v>
      </c>
      <c r="M27" s="159">
        <v>0.27709244668140598</v>
      </c>
      <c r="N27" s="159">
        <v>0.21132493141015529</v>
      </c>
      <c r="O27" s="159">
        <v>-0.48909576666193744</v>
      </c>
      <c r="P27" s="159">
        <v>0.11258261540936032</v>
      </c>
      <c r="Q27" s="159">
        <v>0.13248221800456772</v>
      </c>
      <c r="R27" s="159">
        <v>0.18552657183751542</v>
      </c>
      <c r="S27" s="159">
        <v>0.1951016879570926</v>
      </c>
      <c r="T27" s="159">
        <v>0.13482598802410761</v>
      </c>
      <c r="U27" s="159">
        <v>0.11183472130869343</v>
      </c>
      <c r="V27" s="159">
        <v>0.11093827380686849</v>
      </c>
      <c r="W27" s="159">
        <v>8.017956793997727E-2</v>
      </c>
      <c r="X27" s="159">
        <v>7.2500499576883204E-2</v>
      </c>
    </row>
    <row r="28" spans="2:24" x14ac:dyDescent="0.2">
      <c r="C28" s="24" t="s">
        <v>98</v>
      </c>
      <c r="K28" s="36">
        <v>-0.14094099333475271</v>
      </c>
      <c r="L28" s="36">
        <v>-9.4012463770671989E-2</v>
      </c>
      <c r="M28" s="36">
        <v>-0.24254993880356832</v>
      </c>
      <c r="N28" s="36">
        <v>-0.50830880092314668</v>
      </c>
      <c r="O28" s="36">
        <v>-0.43136987780164127</v>
      </c>
      <c r="P28" s="36">
        <v>-0.50117595668073478</v>
      </c>
      <c r="Q28" s="36">
        <v>-0.30454061213047523</v>
      </c>
      <c r="R28" s="36">
        <v>-0.10299117051143514</v>
      </c>
      <c r="S28" s="36">
        <v>2.4452829088675507E-2</v>
      </c>
      <c r="T28" s="36">
        <v>9.592942425365926E-2</v>
      </c>
      <c r="U28" s="36">
        <v>0.14710392478720216</v>
      </c>
      <c r="V28" s="36">
        <v>0.18694089610770834</v>
      </c>
      <c r="W28" s="36">
        <v>0.21643663533253546</v>
      </c>
      <c r="X28" s="36">
        <v>0.2444906073772693</v>
      </c>
    </row>
    <row r="30" spans="2:24" x14ac:dyDescent="0.2">
      <c r="B30" s="24" t="s">
        <v>524</v>
      </c>
    </row>
    <row r="32" spans="2:24" x14ac:dyDescent="0.2">
      <c r="C32" s="24" t="s">
        <v>525</v>
      </c>
      <c r="P32" s="24">
        <v>-136353.04001956939</v>
      </c>
      <c r="Q32" s="24">
        <v>-88311.029111680225</v>
      </c>
      <c r="R32" s="24">
        <v>-35406.338403427275</v>
      </c>
      <c r="S32" s="24">
        <v>10046.504754124093</v>
      </c>
      <c r="T32" s="24">
        <v>44726.713998842286</v>
      </c>
      <c r="U32" s="24">
        <v>76256.987897127343</v>
      </c>
      <c r="V32" s="24">
        <v>107658.82518382953</v>
      </c>
      <c r="W32" s="24">
        <v>134639.36297815025</v>
      </c>
      <c r="X32" s="24">
        <v>163117.65032547986</v>
      </c>
    </row>
    <row r="33" spans="3:24" x14ac:dyDescent="0.2">
      <c r="C33" s="24" t="s">
        <v>411</v>
      </c>
    </row>
    <row r="34" spans="3:24" x14ac:dyDescent="0.2">
      <c r="C34" s="44" t="s">
        <v>412</v>
      </c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>
        <v>-136353.04001956939</v>
      </c>
      <c r="Q34" s="44">
        <v>-88311.029111680225</v>
      </c>
      <c r="R34" s="44">
        <v>-35406.338403427275</v>
      </c>
      <c r="S34" s="44">
        <v>10046.504754124093</v>
      </c>
      <c r="T34" s="44">
        <v>44726.713998842286</v>
      </c>
      <c r="U34" s="44">
        <v>76256.987897127343</v>
      </c>
      <c r="V34" s="44">
        <v>107658.82518382953</v>
      </c>
      <c r="W34" s="44">
        <v>134639.36297815025</v>
      </c>
      <c r="X34" s="44">
        <v>163117.65032547986</v>
      </c>
    </row>
    <row r="35" spans="3:24" x14ac:dyDescent="0.2">
      <c r="C35" s="154"/>
      <c r="D35" s="154" t="s">
        <v>413</v>
      </c>
      <c r="E35" s="175">
        <v>200</v>
      </c>
      <c r="F35" s="178"/>
      <c r="G35" s="178"/>
      <c r="H35" s="177">
        <v>0.11000000000000001</v>
      </c>
      <c r="I35" s="178"/>
      <c r="J35" s="178"/>
      <c r="K35" s="178"/>
      <c r="L35" s="178"/>
      <c r="M35" s="178"/>
      <c r="N35" s="178"/>
      <c r="O35" s="154"/>
      <c r="P35" s="154">
        <v>0</v>
      </c>
      <c r="Q35" s="154">
        <v>0</v>
      </c>
      <c r="R35" s="154">
        <v>0</v>
      </c>
      <c r="S35" s="154">
        <v>22.000000000000004</v>
      </c>
      <c r="T35" s="154">
        <v>22.000000000000004</v>
      </c>
      <c r="U35" s="154">
        <v>22.000000000000004</v>
      </c>
      <c r="V35" s="154">
        <v>22.000000000000004</v>
      </c>
      <c r="W35" s="154">
        <v>22.000000000000004</v>
      </c>
      <c r="X35" s="154">
        <v>22.000000000000004</v>
      </c>
    </row>
    <row r="36" spans="3:24" x14ac:dyDescent="0.2">
      <c r="D36" s="24" t="s">
        <v>413</v>
      </c>
      <c r="E36" s="176">
        <v>20000</v>
      </c>
      <c r="F36" s="180"/>
      <c r="G36" s="180"/>
      <c r="H36" s="179">
        <v>0.22000000000000003</v>
      </c>
      <c r="I36" s="180"/>
      <c r="J36" s="180"/>
      <c r="K36" s="180"/>
      <c r="L36" s="180"/>
      <c r="M36" s="180"/>
      <c r="N36" s="180"/>
      <c r="P36" s="24">
        <v>0</v>
      </c>
      <c r="Q36" s="24">
        <v>0</v>
      </c>
      <c r="R36" s="24">
        <v>0</v>
      </c>
      <c r="S36" s="24">
        <v>2166.2310459073005</v>
      </c>
      <c r="T36" s="24">
        <v>4356.0000000000009</v>
      </c>
      <c r="U36" s="24">
        <v>4356.0000000000009</v>
      </c>
      <c r="V36" s="24">
        <v>4356.0000000000009</v>
      </c>
      <c r="W36" s="24">
        <v>4356.0000000000009</v>
      </c>
      <c r="X36" s="24">
        <v>4356.0000000000009</v>
      </c>
    </row>
    <row r="37" spans="3:24" x14ac:dyDescent="0.2">
      <c r="D37" s="24" t="s">
        <v>413</v>
      </c>
      <c r="E37" s="176">
        <v>300000</v>
      </c>
      <c r="F37" s="180"/>
      <c r="G37" s="180"/>
      <c r="H37" s="179">
        <v>0.24200000000000002</v>
      </c>
      <c r="I37" s="180"/>
      <c r="J37" s="180"/>
      <c r="K37" s="180"/>
      <c r="L37" s="180"/>
      <c r="M37" s="180"/>
      <c r="N37" s="180"/>
      <c r="P37" s="24">
        <v>0</v>
      </c>
      <c r="Q37" s="24">
        <v>0</v>
      </c>
      <c r="R37" s="24">
        <v>0</v>
      </c>
      <c r="S37" s="24">
        <v>0</v>
      </c>
      <c r="T37" s="24">
        <v>5983.8647877198337</v>
      </c>
      <c r="U37" s="24">
        <v>13614.191071104819</v>
      </c>
      <c r="V37" s="24">
        <v>21213.435694486747</v>
      </c>
      <c r="W37" s="24">
        <v>27742.725840712363</v>
      </c>
      <c r="X37" s="24">
        <v>34634.471378766131</v>
      </c>
    </row>
    <row r="38" spans="3:24" x14ac:dyDescent="0.2">
      <c r="C38" s="378"/>
      <c r="D38" s="378" t="s">
        <v>414</v>
      </c>
      <c r="E38" s="727">
        <v>300000</v>
      </c>
      <c r="F38" s="728"/>
      <c r="G38" s="728"/>
      <c r="H38" s="729">
        <v>0.27500000000000002</v>
      </c>
      <c r="I38" s="728"/>
      <c r="J38" s="728"/>
      <c r="K38" s="728"/>
      <c r="L38" s="728"/>
      <c r="M38" s="728"/>
      <c r="N38" s="728"/>
      <c r="O38" s="378"/>
      <c r="P38" s="378">
        <v>0</v>
      </c>
      <c r="Q38" s="378">
        <v>0</v>
      </c>
      <c r="R38" s="378">
        <v>0</v>
      </c>
      <c r="S38" s="378">
        <v>0</v>
      </c>
      <c r="T38" s="378">
        <v>0</v>
      </c>
      <c r="U38" s="378">
        <v>0</v>
      </c>
      <c r="V38" s="378">
        <v>0</v>
      </c>
      <c r="W38" s="378">
        <v>0</v>
      </c>
      <c r="X38" s="378">
        <v>0</v>
      </c>
    </row>
    <row r="39" spans="3:24" x14ac:dyDescent="0.2">
      <c r="C39" s="35" t="s">
        <v>526</v>
      </c>
      <c r="D39" s="35"/>
      <c r="E39" s="35"/>
      <c r="O39" s="35"/>
      <c r="P39" s="35">
        <v>0</v>
      </c>
      <c r="Q39" s="35">
        <v>0</v>
      </c>
      <c r="R39" s="35">
        <v>0</v>
      </c>
      <c r="S39" s="35">
        <v>2188.2310459073005</v>
      </c>
      <c r="T39" s="35">
        <v>10361.864787719835</v>
      </c>
      <c r="U39" s="35">
        <v>17992.191071104819</v>
      </c>
      <c r="V39" s="35">
        <v>25591.435694486747</v>
      </c>
      <c r="W39" s="35">
        <v>32120.725840712363</v>
      </c>
      <c r="X39" s="35">
        <v>39012.471378766131</v>
      </c>
    </row>
    <row r="40" spans="3:24" x14ac:dyDescent="0.2">
      <c r="C40" s="35"/>
      <c r="D40" s="35"/>
      <c r="E40" s="35"/>
    </row>
  </sheetData>
  <phoneticPr fontId="30" type="noConversion"/>
  <pageMargins left="0.6" right="0.6" top="1" bottom="1" header="0.5" footer="0.5"/>
  <pageSetup paperSize="9" scale="55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BF1CB-3AFD-4377-AABE-A357AAEF7373}">
  <sheetPr>
    <pageSetUpPr fitToPage="1"/>
  </sheetPr>
  <dimension ref="B1:Z172"/>
  <sheetViews>
    <sheetView showGridLines="0" topLeftCell="A2" zoomScaleNormal="100" workbookViewId="0">
      <pane xSplit="10" ySplit="6" topLeftCell="K127" activePane="bottomRight" state="frozen"/>
      <selection pane="topRight" activeCell="G18" sqref="G18"/>
      <selection pane="bottomLeft" activeCell="G18" sqref="G18"/>
      <selection pane="bottomRight" activeCell="K162" sqref="K162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24" width="12.42578125" style="24" customWidth="1"/>
    <col min="25" max="25" width="2.85546875" style="24" customWidth="1"/>
    <col min="26" max="28" width="13.42578125" style="24" customWidth="1"/>
    <col min="29" max="30" width="0" style="24" hidden="1" customWidth="1"/>
    <col min="31" max="16384" width="0" style="24" hidden="1"/>
  </cols>
  <sheetData>
    <row r="1" spans="2:24" hidden="1" x14ac:dyDescent="0.2">
      <c r="B1" s="24" t="s">
        <v>527</v>
      </c>
    </row>
    <row r="2" spans="2:24" ht="16.5" x14ac:dyDescent="0.3">
      <c r="B2" s="31" t="s">
        <v>400</v>
      </c>
    </row>
    <row r="3" spans="2:24" x14ac:dyDescent="0.2">
      <c r="B3" s="32" t="s">
        <v>528</v>
      </c>
    </row>
    <row r="5" spans="2:24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2019</v>
      </c>
      <c r="L5" s="26">
        <v>2020</v>
      </c>
      <c r="M5" s="26">
        <v>2021</v>
      </c>
      <c r="N5" s="227">
        <v>2022</v>
      </c>
      <c r="O5" s="222">
        <v>2022</v>
      </c>
      <c r="P5" s="26">
        <v>2022</v>
      </c>
      <c r="Q5" s="26">
        <v>2023</v>
      </c>
      <c r="R5" s="26">
        <v>2024</v>
      </c>
      <c r="S5" s="26">
        <v>2025</v>
      </c>
      <c r="T5" s="26">
        <v>2026</v>
      </c>
      <c r="U5" s="26">
        <v>2027</v>
      </c>
      <c r="V5" s="26">
        <v>2028</v>
      </c>
      <c r="W5" s="26">
        <v>2029</v>
      </c>
      <c r="X5" s="26">
        <v>2030</v>
      </c>
    </row>
    <row r="6" spans="2:24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v>44196</v>
      </c>
      <c r="M6" s="157">
        <v>44561</v>
      </c>
      <c r="N6" s="223">
        <v>44895</v>
      </c>
      <c r="O6" s="224">
        <v>44926</v>
      </c>
      <c r="P6" s="157">
        <v>44926</v>
      </c>
      <c r="Q6" s="157">
        <v>45291</v>
      </c>
      <c r="R6" s="157">
        <v>45657</v>
      </c>
      <c r="S6" s="157">
        <v>46022</v>
      </c>
      <c r="T6" s="157">
        <v>46387</v>
      </c>
      <c r="U6" s="157">
        <v>46752</v>
      </c>
      <c r="V6" s="157">
        <v>47118</v>
      </c>
      <c r="W6" s="157">
        <v>47483</v>
      </c>
      <c r="X6" s="157">
        <v>47848</v>
      </c>
    </row>
    <row r="7" spans="2:24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25" t="s">
        <v>55</v>
      </c>
      <c r="O7" s="226" t="s">
        <v>56</v>
      </c>
      <c r="P7" s="29" t="s">
        <v>56</v>
      </c>
      <c r="Q7" s="29" t="s">
        <v>57</v>
      </c>
      <c r="R7" s="29" t="s">
        <v>57</v>
      </c>
      <c r="S7" s="29" t="s">
        <v>57</v>
      </c>
      <c r="T7" s="29" t="s">
        <v>57</v>
      </c>
      <c r="U7" s="29" t="s">
        <v>57</v>
      </c>
      <c r="V7" s="29" t="s">
        <v>57</v>
      </c>
      <c r="W7" s="29" t="s">
        <v>57</v>
      </c>
      <c r="X7" s="29" t="s">
        <v>57</v>
      </c>
    </row>
    <row r="8" spans="2:24" ht="4.9000000000000004" customHeight="1" x14ac:dyDescent="0.2"/>
    <row r="9" spans="2:24" x14ac:dyDescent="0.2">
      <c r="B9" s="30" t="s">
        <v>529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1" spans="2:24" x14ac:dyDescent="0.2">
      <c r="B11" s="33"/>
      <c r="C11" s="33"/>
      <c r="D11" s="33"/>
      <c r="E11" s="232" t="s">
        <v>530</v>
      </c>
      <c r="I11" s="233"/>
    </row>
    <row r="12" spans="2:24" x14ac:dyDescent="0.2">
      <c r="B12" s="234"/>
      <c r="C12" s="234"/>
      <c r="D12" s="234"/>
      <c r="E12" s="232" t="s">
        <v>531</v>
      </c>
      <c r="I12" s="235"/>
    </row>
    <row r="13" spans="2:24" x14ac:dyDescent="0.2">
      <c r="B13" s="236"/>
      <c r="C13" s="236"/>
      <c r="D13" s="236"/>
      <c r="E13" s="232" t="s">
        <v>532</v>
      </c>
      <c r="I13" s="237"/>
    </row>
    <row r="14" spans="2:24" x14ac:dyDescent="0.2">
      <c r="B14" s="34"/>
      <c r="C14" s="34"/>
      <c r="D14" s="34"/>
      <c r="E14" s="232" t="s">
        <v>533</v>
      </c>
      <c r="I14" s="238"/>
    </row>
    <row r="15" spans="2:24" x14ac:dyDescent="0.2">
      <c r="B15" s="239" t="s">
        <v>534</v>
      </c>
      <c r="C15" s="240"/>
      <c r="D15" s="240"/>
      <c r="E15" s="232" t="s">
        <v>535</v>
      </c>
      <c r="I15" s="241"/>
    </row>
    <row r="16" spans="2:24" x14ac:dyDescent="0.2">
      <c r="B16" s="242" t="s">
        <v>534</v>
      </c>
      <c r="C16" s="242"/>
      <c r="D16" s="242"/>
      <c r="E16" s="232" t="s">
        <v>536</v>
      </c>
    </row>
    <row r="17" spans="2:24" x14ac:dyDescent="0.2">
      <c r="B17" s="243" t="s">
        <v>534</v>
      </c>
      <c r="C17" s="243"/>
      <c r="D17" s="243"/>
      <c r="E17" s="232" t="s">
        <v>537</v>
      </c>
    </row>
    <row r="19" spans="2:24" x14ac:dyDescent="0.2">
      <c r="B19" s="30" t="s">
        <v>538</v>
      </c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2:24" x14ac:dyDescent="0.2">
      <c r="H20" s="349" t="s">
        <v>539</v>
      </c>
    </row>
    <row r="21" spans="2:24" x14ac:dyDescent="0.2">
      <c r="B21" s="35" t="s">
        <v>540</v>
      </c>
    </row>
    <row r="22" spans="2:24" x14ac:dyDescent="0.2">
      <c r="C22" s="24" t="s">
        <v>541</v>
      </c>
      <c r="H22" s="244" t="s">
        <v>542</v>
      </c>
      <c r="K22" s="245">
        <v>2.2400000000000003E-2</v>
      </c>
      <c r="L22" s="245">
        <v>-7.0999999999999995E-3</v>
      </c>
      <c r="M22" s="245">
        <v>4.1399999999999999E-2</v>
      </c>
      <c r="N22" s="246">
        <v>2.6000000000000002E-2</v>
      </c>
      <c r="O22" s="246">
        <v>2.6000000000000002E-2</v>
      </c>
      <c r="P22" s="331">
        <v>2.6000000000000002E-2</v>
      </c>
      <c r="Q22" s="331">
        <v>1.4999999999999999E-2</v>
      </c>
      <c r="R22" s="331">
        <v>2.3E-2</v>
      </c>
      <c r="S22" s="331">
        <v>2.7999999999999997E-2</v>
      </c>
      <c r="T22" s="331">
        <v>2.7000000000000003E-2</v>
      </c>
      <c r="U22" s="37">
        <v>0.03</v>
      </c>
      <c r="V22" s="37">
        <v>2.7999999999999997E-2</v>
      </c>
      <c r="W22" s="37">
        <v>2.6000000000000002E-2</v>
      </c>
      <c r="X22" s="37">
        <v>2.4E-2</v>
      </c>
    </row>
    <row r="23" spans="2:24" x14ac:dyDescent="0.2">
      <c r="B23" s="35" t="s">
        <v>543</v>
      </c>
    </row>
    <row r="24" spans="2:24" x14ac:dyDescent="0.2">
      <c r="C24" s="24" t="s">
        <v>544</v>
      </c>
      <c r="H24" s="244" t="s">
        <v>542</v>
      </c>
      <c r="K24" s="245">
        <v>3.9000000000000003E-3</v>
      </c>
      <c r="L24" s="245">
        <v>5.4000000000000003E-3</v>
      </c>
      <c r="M24" s="245">
        <v>2.5000000000000001E-2</v>
      </c>
      <c r="N24" s="246">
        <v>5.2000000000000005E-2</v>
      </c>
      <c r="O24" s="246">
        <v>5.2000000000000005E-2</v>
      </c>
      <c r="P24" s="331">
        <v>5.2000000000000005E-2</v>
      </c>
      <c r="Q24" s="331">
        <v>2.4E-2</v>
      </c>
      <c r="R24" s="331">
        <v>6.0000000000000001E-3</v>
      </c>
      <c r="S24" s="331">
        <v>0.01</v>
      </c>
      <c r="T24" s="331">
        <v>1.2E-2</v>
      </c>
      <c r="U24" s="37">
        <v>1.3000000000000001E-2</v>
      </c>
      <c r="V24" s="37">
        <v>1.9E-2</v>
      </c>
      <c r="W24" s="37">
        <v>1.9E-2</v>
      </c>
      <c r="X24" s="37">
        <v>1.9E-2</v>
      </c>
    </row>
    <row r="25" spans="2:24" x14ac:dyDescent="0.2">
      <c r="B25" s="35" t="s">
        <v>545</v>
      </c>
      <c r="P25" s="36"/>
      <c r="Q25" s="36"/>
      <c r="R25" s="36"/>
      <c r="S25" s="36"/>
      <c r="T25" s="36"/>
      <c r="U25" s="36"/>
      <c r="V25" s="36"/>
      <c r="W25" s="36"/>
      <c r="X25" s="36"/>
    </row>
    <row r="26" spans="2:24" x14ac:dyDescent="0.2">
      <c r="C26" s="24" t="s">
        <v>546</v>
      </c>
      <c r="H26" s="244" t="s">
        <v>542</v>
      </c>
      <c r="K26" s="245">
        <v>3.3000000000000002E-2</v>
      </c>
      <c r="L26" s="245">
        <v>6.8999999999999999E-3</v>
      </c>
      <c r="M26" s="245">
        <v>5.0199999999999995E-2</v>
      </c>
      <c r="N26" s="246">
        <v>6.7000000000000004E-2</v>
      </c>
      <c r="O26" s="246">
        <v>6.7000000000000004E-2</v>
      </c>
      <c r="P26" s="331">
        <v>6.7000000000000004E-2</v>
      </c>
      <c r="Q26" s="331">
        <v>0.04</v>
      </c>
      <c r="R26" s="331">
        <v>1.9E-2</v>
      </c>
      <c r="S26" s="331">
        <v>2.3E-2</v>
      </c>
      <c r="T26" s="331">
        <v>3.2000000000000001E-2</v>
      </c>
      <c r="U26" s="37">
        <v>3.4000000000000002E-2</v>
      </c>
      <c r="V26" s="421">
        <v>3.4000000000000002E-2</v>
      </c>
      <c r="W26" s="421">
        <v>3.4000000000000002E-2</v>
      </c>
      <c r="X26" s="421">
        <v>3.4000000000000002E-2</v>
      </c>
    </row>
    <row r="27" spans="2:24" x14ac:dyDescent="0.2">
      <c r="B27" s="35" t="s">
        <v>547</v>
      </c>
      <c r="N27" s="41"/>
    </row>
    <row r="28" spans="2:24" x14ac:dyDescent="0.2">
      <c r="B28" s="35"/>
      <c r="C28" s="24" t="s">
        <v>548</v>
      </c>
      <c r="K28" s="24">
        <v>365</v>
      </c>
      <c r="L28" s="24">
        <v>366</v>
      </c>
      <c r="M28" s="24">
        <v>365</v>
      </c>
      <c r="N28" s="24">
        <v>334</v>
      </c>
      <c r="O28" s="24">
        <v>31</v>
      </c>
      <c r="P28" s="24">
        <v>365</v>
      </c>
      <c r="Q28" s="24">
        <v>365</v>
      </c>
      <c r="R28" s="24">
        <v>366</v>
      </c>
      <c r="S28" s="24">
        <v>365</v>
      </c>
      <c r="T28" s="24">
        <v>365</v>
      </c>
      <c r="U28" s="24">
        <v>365</v>
      </c>
      <c r="V28" s="24">
        <v>366</v>
      </c>
      <c r="W28" s="24">
        <v>365</v>
      </c>
      <c r="X28" s="24">
        <v>365</v>
      </c>
    </row>
    <row r="30" spans="2:24" x14ac:dyDescent="0.2">
      <c r="B30" s="30" t="s">
        <v>88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2" spans="2:24" x14ac:dyDescent="0.2">
      <c r="B32" s="426" t="s">
        <v>89</v>
      </c>
      <c r="C32" s="426"/>
      <c r="D32" s="426"/>
      <c r="E32" s="426"/>
      <c r="F32" s="426"/>
      <c r="G32" s="426"/>
      <c r="H32" s="426"/>
      <c r="I32" s="426"/>
      <c r="J32" s="426"/>
      <c r="K32" s="426"/>
      <c r="L32" s="426"/>
      <c r="M32" s="426"/>
      <c r="N32" s="426"/>
      <c r="O32" s="426"/>
      <c r="P32" s="426"/>
      <c r="Q32" s="426"/>
      <c r="R32" s="426"/>
      <c r="S32" s="426"/>
      <c r="T32" s="426"/>
      <c r="U32" s="426"/>
      <c r="V32" s="426"/>
      <c r="W32" s="426"/>
      <c r="X32" s="426"/>
    </row>
    <row r="34" spans="2:17" x14ac:dyDescent="0.2">
      <c r="B34" s="35" t="s">
        <v>549</v>
      </c>
    </row>
    <row r="36" spans="2:17" x14ac:dyDescent="0.2">
      <c r="C36" s="24" t="s">
        <v>550</v>
      </c>
      <c r="H36" s="348" t="s">
        <v>93</v>
      </c>
      <c r="K36" s="348" t="s">
        <v>152</v>
      </c>
      <c r="L36" s="348" t="s">
        <v>551</v>
      </c>
      <c r="M36" s="348" t="s">
        <v>552</v>
      </c>
      <c r="N36" s="348" t="s">
        <v>553</v>
      </c>
      <c r="O36" s="348" t="s">
        <v>554</v>
      </c>
      <c r="P36" s="348" t="s">
        <v>555</v>
      </c>
      <c r="Q36" s="348" t="s">
        <v>157</v>
      </c>
    </row>
    <row r="37" spans="2:17" x14ac:dyDescent="0.2">
      <c r="D37" s="748">
        <v>2019</v>
      </c>
      <c r="E37" s="748"/>
      <c r="K37" s="24">
        <v>7669.4242654910167</v>
      </c>
      <c r="O37" s="24">
        <v>10015.5558676089</v>
      </c>
      <c r="P37" s="24">
        <v>6449.389128276317</v>
      </c>
    </row>
    <row r="38" spans="2:17" x14ac:dyDescent="0.2">
      <c r="D38" s="748">
        <v>2020</v>
      </c>
      <c r="E38" s="748"/>
      <c r="H38" s="36"/>
      <c r="K38" s="24">
        <v>7659.5201014815893</v>
      </c>
      <c r="L38" s="24">
        <v>7235.8251992991682</v>
      </c>
      <c r="M38" s="24">
        <v>8589.9545530919695</v>
      </c>
      <c r="N38" s="24">
        <v>9811.9247334534066</v>
      </c>
      <c r="O38" s="24">
        <v>7733.9273843461488</v>
      </c>
      <c r="P38" s="24">
        <v>6177.0212057691269</v>
      </c>
      <c r="Q38" s="24">
        <v>2168.5845015393706</v>
      </c>
    </row>
    <row r="39" spans="2:17" x14ac:dyDescent="0.2">
      <c r="D39" s="748">
        <v>2021</v>
      </c>
      <c r="E39" s="748"/>
      <c r="H39" s="36"/>
      <c r="K39" s="24">
        <v>7546.9036910622526</v>
      </c>
      <c r="L39" s="24">
        <v>6227.69144613146</v>
      </c>
      <c r="M39" s="24">
        <v>9573.1419442640836</v>
      </c>
      <c r="N39" s="24">
        <v>10779.110934971386</v>
      </c>
      <c r="O39" s="24">
        <v>9150.6449220246523</v>
      </c>
      <c r="P39" s="24">
        <v>5586.1855892334452</v>
      </c>
      <c r="Q39" s="24">
        <v>2416.9048601185555</v>
      </c>
    </row>
    <row r="40" spans="2:17" x14ac:dyDescent="0.2">
      <c r="D40" s="748">
        <v>2022</v>
      </c>
      <c r="E40" s="748"/>
      <c r="H40" s="36"/>
      <c r="K40" s="24">
        <v>7968.6127775672439</v>
      </c>
      <c r="L40" s="24">
        <v>6090.3782289405672</v>
      </c>
      <c r="M40" s="24">
        <v>9807.6983280346412</v>
      </c>
      <c r="N40" s="24">
        <v>11555.267192357329</v>
      </c>
      <c r="O40" s="24">
        <v>8623.97621657526</v>
      </c>
      <c r="P40" s="24">
        <v>5738.3370377078181</v>
      </c>
      <c r="Q40" s="24">
        <v>3580.0050658440714</v>
      </c>
    </row>
    <row r="41" spans="2:17" x14ac:dyDescent="0.2">
      <c r="D41" s="748">
        <v>2023</v>
      </c>
      <c r="E41" s="748"/>
      <c r="H41" s="36">
        <v>2.4E-2</v>
      </c>
      <c r="K41" s="24">
        <v>8159.8594842288576</v>
      </c>
      <c r="L41" s="24">
        <v>6236.5473064351409</v>
      </c>
      <c r="M41" s="24">
        <v>10043.083087907473</v>
      </c>
      <c r="N41" s="24">
        <v>11832.593604973905</v>
      </c>
      <c r="O41" s="24">
        <v>8830.951645773066</v>
      </c>
      <c r="P41" s="24">
        <v>5876.0571266128063</v>
      </c>
      <c r="Q41" s="24">
        <v>3665.9251874243291</v>
      </c>
    </row>
    <row r="42" spans="2:17" x14ac:dyDescent="0.2">
      <c r="D42" s="748">
        <v>2024</v>
      </c>
      <c r="E42" s="748"/>
      <c r="H42" s="36">
        <v>6.0000000000000001E-3</v>
      </c>
      <c r="K42" s="24">
        <v>8208.8186411342303</v>
      </c>
      <c r="L42" s="24">
        <v>6273.9665902737515</v>
      </c>
      <c r="M42" s="24">
        <v>10103.341586434917</v>
      </c>
      <c r="N42" s="24">
        <v>11903.589166603748</v>
      </c>
      <c r="O42" s="24">
        <v>8883.937355647704</v>
      </c>
      <c r="P42" s="24">
        <v>5911.3134693724833</v>
      </c>
      <c r="Q42" s="24">
        <v>3687.9207385488753</v>
      </c>
    </row>
    <row r="43" spans="2:17" x14ac:dyDescent="0.2">
      <c r="D43" s="748">
        <v>2025</v>
      </c>
      <c r="E43" s="748"/>
      <c r="H43" s="36">
        <v>0.01</v>
      </c>
      <c r="K43" s="24">
        <v>8290.906827545572</v>
      </c>
      <c r="L43" s="24">
        <v>6336.7062561764888</v>
      </c>
      <c r="M43" s="24">
        <v>10204.375002299266</v>
      </c>
      <c r="N43" s="24">
        <v>12022.625058269785</v>
      </c>
      <c r="O43" s="24">
        <v>8972.7767292041808</v>
      </c>
      <c r="P43" s="24">
        <v>5970.4266040662078</v>
      </c>
      <c r="Q43" s="24">
        <v>3724.7999459343641</v>
      </c>
    </row>
    <row r="44" spans="2:17" x14ac:dyDescent="0.2">
      <c r="D44" s="748">
        <v>2026</v>
      </c>
      <c r="E44" s="748"/>
      <c r="H44" s="36">
        <v>1.2E-2</v>
      </c>
      <c r="K44" s="24">
        <v>8390.3977094761194</v>
      </c>
      <c r="L44" s="24">
        <v>6412.7467312506069</v>
      </c>
      <c r="M44" s="24">
        <v>10326.827502326858</v>
      </c>
      <c r="N44" s="24">
        <v>12166.896558969021</v>
      </c>
      <c r="O44" s="24">
        <v>9080.4500499546302</v>
      </c>
      <c r="P44" s="24">
        <v>6042.0717233150026</v>
      </c>
      <c r="Q44" s="24">
        <v>3769.4975452855765</v>
      </c>
    </row>
    <row r="45" spans="2:17" x14ac:dyDescent="0.2">
      <c r="D45" s="748">
        <v>2027</v>
      </c>
      <c r="E45" s="748"/>
      <c r="H45" s="36">
        <v>1.3000000000000001E-2</v>
      </c>
      <c r="K45" s="24">
        <v>8499.4728796993077</v>
      </c>
      <c r="L45" s="24">
        <v>6496.1124387568643</v>
      </c>
      <c r="M45" s="24">
        <v>10461.076259857105</v>
      </c>
      <c r="N45" s="24">
        <v>12325.066214235618</v>
      </c>
      <c r="O45" s="24">
        <v>9198.495900604039</v>
      </c>
      <c r="P45" s="24">
        <v>6120.6186557180972</v>
      </c>
      <c r="Q45" s="24">
        <v>3818.5010133742885</v>
      </c>
    </row>
    <row r="46" spans="2:17" x14ac:dyDescent="0.2">
      <c r="D46" s="748">
        <v>2028</v>
      </c>
      <c r="E46" s="748"/>
      <c r="H46" s="36">
        <v>1.9E-2</v>
      </c>
      <c r="K46" s="24">
        <v>8660.9628644135937</v>
      </c>
      <c r="L46" s="24">
        <v>6619.5385750932437</v>
      </c>
      <c r="M46" s="24">
        <v>10659.83670879439</v>
      </c>
      <c r="N46" s="24">
        <v>12559.242472306094</v>
      </c>
      <c r="O46" s="24">
        <v>9373.2673227155155</v>
      </c>
      <c r="P46" s="24">
        <v>6236.9104101767407</v>
      </c>
      <c r="Q46" s="24">
        <v>3891.0525326283996</v>
      </c>
    </row>
    <row r="47" spans="2:17" x14ac:dyDescent="0.2">
      <c r="D47" s="748">
        <v>2029</v>
      </c>
      <c r="E47" s="748"/>
      <c r="H47" s="36">
        <v>1.9E-2</v>
      </c>
      <c r="K47" s="24">
        <v>8825.5211588374514</v>
      </c>
      <c r="L47" s="24">
        <v>6745.3098080200143</v>
      </c>
      <c r="M47" s="24">
        <v>10862.373606261483</v>
      </c>
      <c r="N47" s="24">
        <v>12797.868079279908</v>
      </c>
      <c r="O47" s="24">
        <v>9551.3594018471103</v>
      </c>
      <c r="P47" s="24">
        <v>6355.4117079700982</v>
      </c>
      <c r="Q47" s="24">
        <v>3964.9825307483388</v>
      </c>
    </row>
    <row r="48" spans="2:17" x14ac:dyDescent="0.2">
      <c r="D48" s="748">
        <v>2030</v>
      </c>
      <c r="E48" s="748"/>
      <c r="H48" s="36">
        <v>1.9E-2</v>
      </c>
      <c r="K48" s="24">
        <v>8993.206060855362</v>
      </c>
      <c r="L48" s="24">
        <v>6873.4706943723941</v>
      </c>
      <c r="M48" s="24">
        <v>11068.75870478045</v>
      </c>
      <c r="N48" s="24">
        <v>13041.027572786224</v>
      </c>
      <c r="O48" s="24">
        <v>9732.8352304822038</v>
      </c>
      <c r="P48" s="24">
        <v>6476.1645304215299</v>
      </c>
      <c r="Q48" s="24">
        <v>4040.3171988325571</v>
      </c>
    </row>
    <row r="50" spans="2:26" hidden="1" x14ac:dyDescent="0.2">
      <c r="B50" s="426" t="s">
        <v>90</v>
      </c>
      <c r="C50" s="426"/>
      <c r="D50" s="426"/>
      <c r="E50" s="426"/>
      <c r="F50" s="426"/>
      <c r="G50" s="426"/>
      <c r="H50" s="426"/>
      <c r="I50" s="426"/>
      <c r="J50" s="426"/>
      <c r="K50" s="426"/>
      <c r="L50" s="426"/>
      <c r="M50" s="426"/>
      <c r="N50" s="426"/>
      <c r="O50" s="426"/>
      <c r="P50" s="426"/>
      <c r="Q50" s="426"/>
      <c r="R50" s="426"/>
      <c r="S50" s="426"/>
      <c r="T50" s="426"/>
      <c r="U50" s="426"/>
      <c r="V50" s="426"/>
      <c r="W50" s="426"/>
      <c r="X50" s="426"/>
    </row>
    <row r="51" spans="2:26" hidden="1" x14ac:dyDescent="0.2"/>
    <row r="52" spans="2:26" hidden="1" x14ac:dyDescent="0.2">
      <c r="B52" s="35" t="s">
        <v>556</v>
      </c>
    </row>
    <row r="53" spans="2:26" hidden="1" x14ac:dyDescent="0.2">
      <c r="B53" s="35"/>
    </row>
    <row r="54" spans="2:26" hidden="1" x14ac:dyDescent="0.2">
      <c r="B54" s="35"/>
      <c r="C54" s="24" t="s">
        <v>557</v>
      </c>
    </row>
    <row r="55" spans="2:26" hidden="1" x14ac:dyDescent="0.2">
      <c r="G55" s="349" t="s">
        <v>558</v>
      </c>
      <c r="H55" s="349" t="s">
        <v>559</v>
      </c>
    </row>
    <row r="56" spans="2:26" hidden="1" x14ac:dyDescent="0.2">
      <c r="D56" s="24" t="s">
        <v>560</v>
      </c>
      <c r="G56" s="427">
        <v>0.25</v>
      </c>
      <c r="H56" s="37">
        <v>0.05</v>
      </c>
      <c r="K56" s="36"/>
      <c r="L56" s="36"/>
      <c r="M56" s="36"/>
      <c r="N56" s="36"/>
      <c r="O56" s="36"/>
      <c r="P56" s="36">
        <v>0.3</v>
      </c>
      <c r="Q56" s="36">
        <v>0.35</v>
      </c>
      <c r="R56" s="36">
        <v>0.39999999999999997</v>
      </c>
      <c r="S56" s="36">
        <v>0.44999999999999996</v>
      </c>
      <c r="T56" s="36">
        <v>0.44999999999999996</v>
      </c>
      <c r="U56" s="36">
        <v>0.44999999999999996</v>
      </c>
      <c r="V56" s="36">
        <v>0.44999999999999996</v>
      </c>
      <c r="W56" s="36">
        <v>0.44999999999999996</v>
      </c>
      <c r="X56" s="36">
        <v>0.44999999999999996</v>
      </c>
    </row>
    <row r="57" spans="2:26" hidden="1" x14ac:dyDescent="0.2">
      <c r="D57" s="24" t="s">
        <v>561</v>
      </c>
      <c r="G57" s="428">
        <v>0.05</v>
      </c>
      <c r="H57" s="37">
        <v>2.5000000000000001E-2</v>
      </c>
      <c r="K57" s="36"/>
      <c r="L57" s="36"/>
      <c r="M57" s="36"/>
      <c r="N57" s="36"/>
      <c r="O57" s="36"/>
      <c r="P57" s="36">
        <v>7.5000000000000011E-2</v>
      </c>
      <c r="Q57" s="36">
        <v>0.1</v>
      </c>
      <c r="R57" s="36">
        <v>0.125</v>
      </c>
      <c r="S57" s="36">
        <v>0.15</v>
      </c>
      <c r="T57" s="36">
        <v>0.15</v>
      </c>
      <c r="U57" s="36">
        <v>0.15</v>
      </c>
      <c r="V57" s="36">
        <v>0.15</v>
      </c>
      <c r="W57" s="36">
        <v>0.15</v>
      </c>
      <c r="X57" s="36">
        <v>0.15</v>
      </c>
    </row>
    <row r="58" spans="2:26" hidden="1" x14ac:dyDescent="0.2">
      <c r="D58" s="24" t="s">
        <v>562</v>
      </c>
      <c r="G58" s="428">
        <v>0.15</v>
      </c>
      <c r="H58" s="37">
        <v>0.01</v>
      </c>
      <c r="K58" s="36"/>
      <c r="L58" s="36"/>
      <c r="M58" s="36"/>
      <c r="N58" s="36"/>
      <c r="O58" s="36"/>
      <c r="P58" s="36">
        <v>0.16</v>
      </c>
      <c r="Q58" s="36">
        <v>0.17</v>
      </c>
      <c r="R58" s="36">
        <v>0.18000000000000002</v>
      </c>
      <c r="S58" s="36">
        <v>0.19000000000000003</v>
      </c>
      <c r="T58" s="36">
        <v>0.19000000000000003</v>
      </c>
      <c r="U58" s="36">
        <v>0.19000000000000003</v>
      </c>
      <c r="V58" s="36">
        <v>0.19000000000000003</v>
      </c>
      <c r="W58" s="36">
        <v>0.19000000000000003</v>
      </c>
      <c r="X58" s="36">
        <v>0.19000000000000003</v>
      </c>
    </row>
    <row r="59" spans="2:26" hidden="1" x14ac:dyDescent="0.2">
      <c r="D59" s="24" t="s">
        <v>563</v>
      </c>
      <c r="G59" s="428">
        <v>0.05</v>
      </c>
      <c r="H59" s="37">
        <v>0.01</v>
      </c>
      <c r="K59" s="36"/>
      <c r="L59" s="36"/>
      <c r="M59" s="36"/>
      <c r="N59" s="36"/>
      <c r="O59" s="36"/>
      <c r="P59" s="36">
        <v>6.0000000000000005E-2</v>
      </c>
      <c r="Q59" s="36">
        <v>7.0000000000000007E-2</v>
      </c>
      <c r="R59" s="36">
        <v>0.08</v>
      </c>
      <c r="S59" s="36">
        <v>0.09</v>
      </c>
      <c r="T59" s="36">
        <v>0.09</v>
      </c>
      <c r="U59" s="36">
        <v>0.09</v>
      </c>
      <c r="V59" s="36">
        <v>0.09</v>
      </c>
      <c r="W59" s="36">
        <v>0.09</v>
      </c>
      <c r="X59" s="36">
        <v>0.09</v>
      </c>
    </row>
    <row r="60" spans="2:26" hidden="1" x14ac:dyDescent="0.2">
      <c r="D60" s="44" t="s">
        <v>84</v>
      </c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29">
        <v>0.59500000000000008</v>
      </c>
      <c r="Q60" s="429">
        <v>0.69</v>
      </c>
      <c r="R60" s="429">
        <v>0.78499999999999992</v>
      </c>
      <c r="S60" s="429">
        <v>0.88</v>
      </c>
      <c r="T60" s="429">
        <v>0.88</v>
      </c>
      <c r="U60" s="429">
        <v>0.88</v>
      </c>
      <c r="V60" s="429">
        <v>0.88</v>
      </c>
      <c r="W60" s="429">
        <v>0.88</v>
      </c>
      <c r="X60" s="429">
        <v>0.88</v>
      </c>
      <c r="Z60" s="24" t="s">
        <v>564</v>
      </c>
    </row>
    <row r="61" spans="2:26" hidden="1" x14ac:dyDescent="0.2"/>
    <row r="62" spans="2:26" hidden="1" x14ac:dyDescent="0.2">
      <c r="B62" s="35"/>
      <c r="C62" s="24" t="s">
        <v>565</v>
      </c>
    </row>
    <row r="63" spans="2:26" hidden="1" x14ac:dyDescent="0.2">
      <c r="B63" s="35"/>
      <c r="K63" s="349" t="s">
        <v>566</v>
      </c>
      <c r="L63" s="349" t="s">
        <v>567</v>
      </c>
      <c r="M63" s="349" t="s">
        <v>568</v>
      </c>
      <c r="N63" s="349" t="s">
        <v>569</v>
      </c>
      <c r="O63" s="349" t="s">
        <v>570</v>
      </c>
      <c r="P63" s="349" t="s">
        <v>571</v>
      </c>
      <c r="Q63" s="349" t="s">
        <v>572</v>
      </c>
      <c r="R63" s="349" t="s">
        <v>573</v>
      </c>
    </row>
    <row r="64" spans="2:26" hidden="1" x14ac:dyDescent="0.2">
      <c r="D64" s="24" t="s">
        <v>560</v>
      </c>
      <c r="I64" s="36">
        <v>1</v>
      </c>
      <c r="K64" s="430">
        <v>0.8</v>
      </c>
      <c r="L64" s="430">
        <v>0.05</v>
      </c>
      <c r="M64" s="430">
        <v>0</v>
      </c>
      <c r="N64" s="430">
        <v>0</v>
      </c>
      <c r="O64" s="430">
        <v>0.15</v>
      </c>
      <c r="P64" s="430">
        <v>0</v>
      </c>
      <c r="Q64" s="430">
        <v>0</v>
      </c>
      <c r="R64" s="430">
        <v>0</v>
      </c>
      <c r="S64" s="36"/>
      <c r="T64" s="36"/>
      <c r="U64" s="36"/>
      <c r="V64" s="36"/>
      <c r="W64" s="36"/>
      <c r="X64" s="36"/>
    </row>
    <row r="65" spans="2:24" hidden="1" x14ac:dyDescent="0.2">
      <c r="D65" s="24" t="s">
        <v>561</v>
      </c>
      <c r="I65" s="36">
        <v>1</v>
      </c>
      <c r="K65" s="430">
        <v>1</v>
      </c>
      <c r="L65" s="430">
        <v>0</v>
      </c>
      <c r="M65" s="430">
        <v>0</v>
      </c>
      <c r="N65" s="430">
        <v>0</v>
      </c>
      <c r="O65" s="430">
        <v>0</v>
      </c>
      <c r="P65" s="430">
        <v>0</v>
      </c>
      <c r="Q65" s="430">
        <v>0</v>
      </c>
      <c r="R65" s="430">
        <v>0</v>
      </c>
      <c r="S65" s="36"/>
      <c r="T65" s="36"/>
      <c r="U65" s="36"/>
      <c r="V65" s="36"/>
      <c r="W65" s="36"/>
      <c r="X65" s="36"/>
    </row>
    <row r="66" spans="2:24" hidden="1" x14ac:dyDescent="0.2">
      <c r="D66" s="24" t="s">
        <v>562</v>
      </c>
      <c r="I66" s="36">
        <v>1.0000000000000002</v>
      </c>
      <c r="K66" s="430">
        <v>0.6</v>
      </c>
      <c r="L66" s="430">
        <v>0.05</v>
      </c>
      <c r="M66" s="430">
        <v>0.05</v>
      </c>
      <c r="N66" s="430">
        <v>0.05</v>
      </c>
      <c r="O66" s="430">
        <v>0.15</v>
      </c>
      <c r="P66" s="430">
        <v>3.3333333333333333E-2</v>
      </c>
      <c r="Q66" s="430">
        <v>3.3333333333333333E-2</v>
      </c>
      <c r="R66" s="430">
        <v>3.3333333333333333E-2</v>
      </c>
      <c r="S66" s="36"/>
      <c r="T66" s="36"/>
      <c r="U66" s="36"/>
      <c r="V66" s="36"/>
      <c r="W66" s="36"/>
      <c r="X66" s="36"/>
    </row>
    <row r="67" spans="2:24" hidden="1" x14ac:dyDescent="0.2">
      <c r="D67" s="24" t="s">
        <v>563</v>
      </c>
      <c r="I67" s="36">
        <v>1.0000000000000002</v>
      </c>
      <c r="K67" s="430">
        <v>0.5</v>
      </c>
      <c r="L67" s="430">
        <v>0.05</v>
      </c>
      <c r="M67" s="430">
        <v>0.05</v>
      </c>
      <c r="N67" s="430">
        <v>0.05</v>
      </c>
      <c r="O67" s="430">
        <v>0.2</v>
      </c>
      <c r="P67" s="430">
        <v>0.05</v>
      </c>
      <c r="Q67" s="430">
        <v>0.05</v>
      </c>
      <c r="R67" s="430">
        <v>0.05</v>
      </c>
      <c r="S67" s="36"/>
      <c r="T67" s="36"/>
      <c r="U67" s="36"/>
      <c r="V67" s="36"/>
      <c r="W67" s="36"/>
      <c r="X67" s="36"/>
    </row>
    <row r="68" spans="2:24" hidden="1" x14ac:dyDescent="0.2"/>
    <row r="69" spans="2:24" hidden="1" x14ac:dyDescent="0.2">
      <c r="B69" s="35" t="s">
        <v>574</v>
      </c>
    </row>
    <row r="70" spans="2:24" hidden="1" x14ac:dyDescent="0.2"/>
    <row r="71" spans="2:24" hidden="1" x14ac:dyDescent="0.2">
      <c r="C71" s="24" t="s">
        <v>575</v>
      </c>
      <c r="G71" s="349" t="s">
        <v>558</v>
      </c>
      <c r="H71" s="349" t="s">
        <v>559</v>
      </c>
    </row>
    <row r="72" spans="2:24" hidden="1" x14ac:dyDescent="0.2">
      <c r="D72" s="24" t="s">
        <v>576</v>
      </c>
      <c r="G72" s="434">
        <v>24000</v>
      </c>
      <c r="H72" s="435">
        <v>0.1</v>
      </c>
      <c r="Q72" s="24">
        <v>26400.000000000004</v>
      </c>
      <c r="R72" s="24">
        <v>29040.000000000007</v>
      </c>
      <c r="S72" s="24">
        <v>31944.000000000011</v>
      </c>
      <c r="T72" s="24">
        <v>35138.400000000016</v>
      </c>
      <c r="U72" s="24">
        <v>38652.24000000002</v>
      </c>
      <c r="V72" s="24">
        <v>42517.464000000022</v>
      </c>
      <c r="W72" s="24">
        <v>46769.210400000025</v>
      </c>
      <c r="X72" s="24">
        <v>51446.131440000034</v>
      </c>
    </row>
    <row r="73" spans="2:24" hidden="1" x14ac:dyDescent="0.2"/>
    <row r="74" spans="2:24" hidden="1" x14ac:dyDescent="0.2">
      <c r="B74" s="426" t="s">
        <v>577</v>
      </c>
      <c r="C74" s="426"/>
      <c r="D74" s="426"/>
      <c r="E74" s="426"/>
      <c r="F74" s="426"/>
      <c r="G74" s="426"/>
      <c r="H74" s="426"/>
      <c r="I74" s="426"/>
      <c r="J74" s="426"/>
      <c r="K74" s="426"/>
      <c r="L74" s="426"/>
      <c r="M74" s="426"/>
      <c r="N74" s="426"/>
      <c r="O74" s="426"/>
      <c r="P74" s="426"/>
      <c r="Q74" s="426"/>
      <c r="R74" s="426"/>
      <c r="S74" s="426"/>
      <c r="T74" s="426"/>
      <c r="U74" s="426"/>
      <c r="V74" s="426"/>
      <c r="W74" s="426"/>
      <c r="X74" s="426"/>
    </row>
    <row r="75" spans="2:24" hidden="1" x14ac:dyDescent="0.2"/>
    <row r="76" spans="2:24" hidden="1" x14ac:dyDescent="0.2">
      <c r="B76" s="35" t="s">
        <v>578</v>
      </c>
    </row>
    <row r="77" spans="2:24" hidden="1" x14ac:dyDescent="0.2"/>
    <row r="78" spans="2:24" hidden="1" x14ac:dyDescent="0.2">
      <c r="C78" s="24" t="s">
        <v>579</v>
      </c>
    </row>
    <row r="79" spans="2:24" hidden="1" x14ac:dyDescent="0.2">
      <c r="D79" s="24" t="s">
        <v>580</v>
      </c>
      <c r="Q79" s="37">
        <v>0.1</v>
      </c>
      <c r="R79" s="37">
        <v>0.15</v>
      </c>
      <c r="S79" s="37">
        <v>0.2</v>
      </c>
      <c r="T79" s="37">
        <v>0.2</v>
      </c>
      <c r="U79" s="37">
        <v>0.2</v>
      </c>
      <c r="V79" s="421">
        <v>0.2</v>
      </c>
      <c r="W79" s="421">
        <v>0.2</v>
      </c>
      <c r="X79" s="421">
        <v>0.2</v>
      </c>
    </row>
    <row r="80" spans="2:24" hidden="1" x14ac:dyDescent="0.2"/>
    <row r="81" spans="2:26" hidden="1" x14ac:dyDescent="0.2">
      <c r="C81" s="24" t="s">
        <v>581</v>
      </c>
    </row>
    <row r="82" spans="2:26" hidden="1" x14ac:dyDescent="0.2">
      <c r="D82" s="24" t="s">
        <v>165</v>
      </c>
      <c r="P82" s="24">
        <v>100</v>
      </c>
      <c r="Q82" s="358">
        <v>100</v>
      </c>
      <c r="R82" s="358">
        <v>100</v>
      </c>
      <c r="S82" s="358">
        <v>100</v>
      </c>
      <c r="T82" s="358">
        <v>100</v>
      </c>
      <c r="U82" s="358">
        <v>100</v>
      </c>
      <c r="V82" s="24">
        <v>100</v>
      </c>
      <c r="W82" s="24">
        <v>100</v>
      </c>
      <c r="X82" s="24">
        <v>100</v>
      </c>
      <c r="Z82" s="24" t="s">
        <v>582</v>
      </c>
    </row>
    <row r="83" spans="2:26" hidden="1" x14ac:dyDescent="0.2">
      <c r="D83" s="24" t="s">
        <v>166</v>
      </c>
      <c r="Q83" s="359">
        <v>35</v>
      </c>
      <c r="R83" s="359">
        <v>40</v>
      </c>
      <c r="S83" s="359">
        <v>45</v>
      </c>
      <c r="T83" s="359">
        <v>50</v>
      </c>
      <c r="U83" s="359">
        <v>55</v>
      </c>
      <c r="V83" s="24">
        <v>55</v>
      </c>
      <c r="W83" s="24">
        <v>55</v>
      </c>
      <c r="X83" s="24">
        <v>55</v>
      </c>
    </row>
    <row r="84" spans="2:26" hidden="1" x14ac:dyDescent="0.2"/>
    <row r="85" spans="2:26" x14ac:dyDescent="0.2">
      <c r="B85" s="30" t="s">
        <v>403</v>
      </c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</row>
    <row r="87" spans="2:26" x14ac:dyDescent="0.2">
      <c r="B87" s="35" t="s">
        <v>583</v>
      </c>
    </row>
    <row r="89" spans="2:26" ht="14.25" x14ac:dyDescent="0.35">
      <c r="C89" s="24" t="s">
        <v>584</v>
      </c>
      <c r="H89" s="348" t="s">
        <v>93</v>
      </c>
      <c r="K89" s="348" t="s">
        <v>585</v>
      </c>
      <c r="L89" s="348" t="s">
        <v>586</v>
      </c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2:26" x14ac:dyDescent="0.2">
      <c r="D90" s="748">
        <v>2017</v>
      </c>
      <c r="E90" s="748"/>
      <c r="H90" s="36"/>
      <c r="K90" s="24">
        <v>57</v>
      </c>
    </row>
    <row r="91" spans="2:26" x14ac:dyDescent="0.2">
      <c r="D91" s="748">
        <v>2018</v>
      </c>
      <c r="E91" s="748"/>
      <c r="H91" s="36">
        <v>0.15789473684210531</v>
      </c>
      <c r="K91" s="24">
        <v>66</v>
      </c>
      <c r="L91" s="24">
        <v>9</v>
      </c>
    </row>
    <row r="92" spans="2:26" x14ac:dyDescent="0.2">
      <c r="D92" s="748">
        <v>2019</v>
      </c>
      <c r="E92" s="748"/>
      <c r="H92" s="36">
        <v>0.51515151515151514</v>
      </c>
      <c r="K92" s="24">
        <v>100</v>
      </c>
      <c r="L92" s="24">
        <v>34</v>
      </c>
    </row>
    <row r="93" spans="2:26" x14ac:dyDescent="0.2">
      <c r="D93" s="748">
        <v>2020</v>
      </c>
      <c r="E93" s="748"/>
      <c r="H93" s="36">
        <v>0.31000000000000005</v>
      </c>
      <c r="K93" s="24">
        <v>131</v>
      </c>
      <c r="L93" s="24">
        <v>31</v>
      </c>
    </row>
    <row r="94" spans="2:26" x14ac:dyDescent="0.2">
      <c r="D94" s="748">
        <v>2021</v>
      </c>
      <c r="E94" s="748"/>
      <c r="H94" s="36">
        <v>0.32061068702290085</v>
      </c>
      <c r="K94" s="24">
        <v>173</v>
      </c>
      <c r="L94" s="24">
        <v>42</v>
      </c>
    </row>
    <row r="95" spans="2:26" x14ac:dyDescent="0.2">
      <c r="D95" s="748">
        <v>2022</v>
      </c>
      <c r="E95" s="748"/>
      <c r="H95" s="36">
        <v>0.1560693641618498</v>
      </c>
      <c r="K95" s="33">
        <v>200</v>
      </c>
      <c r="L95" s="24">
        <v>27</v>
      </c>
    </row>
    <row r="96" spans="2:26" x14ac:dyDescent="0.2">
      <c r="D96" s="748">
        <v>2023</v>
      </c>
      <c r="E96" s="748"/>
      <c r="H96" s="36">
        <v>7.4999999999999956E-2</v>
      </c>
      <c r="K96" s="33">
        <v>215</v>
      </c>
      <c r="L96" s="24">
        <v>15</v>
      </c>
    </row>
    <row r="97" spans="3:12" x14ac:dyDescent="0.2">
      <c r="D97" s="748">
        <v>2024</v>
      </c>
      <c r="E97" s="748"/>
      <c r="H97" s="36">
        <v>6.9767441860465018E-2</v>
      </c>
      <c r="K97" s="33">
        <v>230</v>
      </c>
      <c r="L97" s="24">
        <v>15</v>
      </c>
    </row>
    <row r="98" spans="3:12" x14ac:dyDescent="0.2">
      <c r="D98" s="748">
        <v>2025</v>
      </c>
      <c r="E98" s="748"/>
      <c r="H98" s="36">
        <v>6.5217391304347894E-2</v>
      </c>
      <c r="K98" s="33">
        <v>245</v>
      </c>
      <c r="L98" s="24">
        <v>15</v>
      </c>
    </row>
    <row r="99" spans="3:12" x14ac:dyDescent="0.2">
      <c r="D99" s="748">
        <v>2026</v>
      </c>
      <c r="E99" s="748"/>
      <c r="H99" s="36">
        <v>6.1224489795918435E-2</v>
      </c>
      <c r="K99" s="33">
        <v>260</v>
      </c>
      <c r="L99" s="24">
        <v>15</v>
      </c>
    </row>
    <row r="100" spans="3:12" x14ac:dyDescent="0.2">
      <c r="D100" s="748">
        <v>2027</v>
      </c>
      <c r="E100" s="748"/>
      <c r="H100" s="36">
        <v>3.8461538461538547E-2</v>
      </c>
      <c r="K100" s="33">
        <v>270</v>
      </c>
      <c r="L100" s="24">
        <v>10</v>
      </c>
    </row>
    <row r="101" spans="3:12" x14ac:dyDescent="0.2">
      <c r="D101" s="748">
        <v>2028</v>
      </c>
      <c r="E101" s="748"/>
      <c r="H101" s="36">
        <v>3.7037037037036979E-2</v>
      </c>
      <c r="K101" s="33">
        <v>280</v>
      </c>
      <c r="L101" s="24">
        <v>10</v>
      </c>
    </row>
    <row r="102" spans="3:12" x14ac:dyDescent="0.2">
      <c r="D102" s="748">
        <v>2029</v>
      </c>
      <c r="E102" s="748"/>
      <c r="H102" s="36">
        <v>3.5714285714285809E-2</v>
      </c>
      <c r="K102" s="33">
        <v>290</v>
      </c>
      <c r="L102" s="24">
        <v>10</v>
      </c>
    </row>
    <row r="103" spans="3:12" x14ac:dyDescent="0.2">
      <c r="D103" s="748">
        <v>2030</v>
      </c>
      <c r="E103" s="748"/>
      <c r="H103" s="36">
        <v>1.7241379310344751E-2</v>
      </c>
      <c r="K103" s="33">
        <v>295</v>
      </c>
      <c r="L103" s="24">
        <v>5</v>
      </c>
    </row>
    <row r="105" spans="3:12" x14ac:dyDescent="0.2">
      <c r="C105" s="24" t="s">
        <v>587</v>
      </c>
      <c r="H105" s="348" t="s">
        <v>93</v>
      </c>
      <c r="K105" s="348" t="s">
        <v>588</v>
      </c>
      <c r="L105" s="348" t="s">
        <v>589</v>
      </c>
    </row>
    <row r="106" spans="3:12" x14ac:dyDescent="0.2">
      <c r="D106" s="748">
        <v>2017</v>
      </c>
      <c r="E106" s="748"/>
      <c r="K106" s="38">
        <v>14.756537666666665</v>
      </c>
      <c r="L106" s="38">
        <v>4.612857632262104</v>
      </c>
    </row>
    <row r="107" spans="3:12" x14ac:dyDescent="0.2">
      <c r="D107" s="748">
        <v>2018</v>
      </c>
      <c r="E107" s="748"/>
      <c r="K107" s="38">
        <v>15.657446250000001</v>
      </c>
      <c r="L107" s="38">
        <v>4.7773505191336652</v>
      </c>
    </row>
    <row r="108" spans="3:12" x14ac:dyDescent="0.2">
      <c r="D108" s="748">
        <v>2019</v>
      </c>
      <c r="E108" s="748"/>
      <c r="K108" s="38">
        <v>19.502827</v>
      </c>
      <c r="L108" s="38">
        <v>5.3915023294430275</v>
      </c>
    </row>
    <row r="109" spans="3:12" x14ac:dyDescent="0.2">
      <c r="D109" s="748">
        <v>2020</v>
      </c>
      <c r="E109" s="748"/>
      <c r="K109" s="38">
        <v>25.199999999999992</v>
      </c>
      <c r="L109" s="38">
        <v>5.1938391785323388</v>
      </c>
    </row>
    <row r="110" spans="3:12" x14ac:dyDescent="0.2">
      <c r="D110" s="748">
        <v>2021</v>
      </c>
      <c r="E110" s="748"/>
      <c r="H110" s="36"/>
      <c r="K110" s="38">
        <v>24.419999999999998</v>
      </c>
      <c r="L110" s="38">
        <v>5.4110213250652555</v>
      </c>
    </row>
    <row r="111" spans="3:12" x14ac:dyDescent="0.2">
      <c r="D111" s="748">
        <v>2022</v>
      </c>
      <c r="E111" s="748"/>
      <c r="H111" s="36"/>
      <c r="K111" s="38">
        <v>31.333920363636356</v>
      </c>
      <c r="L111" s="38">
        <v>5.6943098957116698</v>
      </c>
    </row>
    <row r="112" spans="3:12" x14ac:dyDescent="0.2">
      <c r="D112" s="748">
        <v>2023</v>
      </c>
      <c r="E112" s="748"/>
      <c r="H112" s="36">
        <v>0.04</v>
      </c>
      <c r="K112" s="38">
        <v>31.333920363636356</v>
      </c>
      <c r="L112" s="38">
        <v>5.9220822915401365</v>
      </c>
    </row>
    <row r="113" spans="2:24" x14ac:dyDescent="0.2">
      <c r="D113" s="748">
        <v>2024</v>
      </c>
      <c r="E113" s="748"/>
      <c r="H113" s="36">
        <v>1.9E-2</v>
      </c>
      <c r="K113" s="38">
        <v>31.333920363636356</v>
      </c>
      <c r="L113" s="38">
        <v>6.0346018550793987</v>
      </c>
    </row>
    <row r="114" spans="2:24" x14ac:dyDescent="0.2">
      <c r="D114" s="748">
        <v>2025</v>
      </c>
      <c r="E114" s="748"/>
      <c r="H114" s="36">
        <v>2.3E-2</v>
      </c>
      <c r="K114" s="38">
        <v>31.333920363636356</v>
      </c>
      <c r="L114" s="38">
        <v>6.1733976977462239</v>
      </c>
    </row>
    <row r="115" spans="2:24" x14ac:dyDescent="0.2">
      <c r="D115" s="748">
        <v>2026</v>
      </c>
      <c r="E115" s="748"/>
      <c r="H115" s="36">
        <v>3.2000000000000001E-2</v>
      </c>
      <c r="K115" s="38">
        <v>31.333920363636356</v>
      </c>
      <c r="L115" s="38">
        <v>6.3709464240741029</v>
      </c>
    </row>
    <row r="116" spans="2:24" x14ac:dyDescent="0.2">
      <c r="D116" s="748">
        <v>2027</v>
      </c>
      <c r="E116" s="748"/>
      <c r="H116" s="36">
        <v>3.4000000000000002E-2</v>
      </c>
      <c r="K116" s="38">
        <v>31.333920363636356</v>
      </c>
      <c r="L116" s="38">
        <v>6.5875586024926225</v>
      </c>
    </row>
    <row r="117" spans="2:24" x14ac:dyDescent="0.2">
      <c r="D117" s="748">
        <v>2028</v>
      </c>
      <c r="E117" s="748"/>
      <c r="H117" s="36">
        <v>3.4000000000000002E-2</v>
      </c>
      <c r="K117" s="38">
        <v>31.333920363636356</v>
      </c>
      <c r="L117" s="38">
        <v>6.8115355949773715</v>
      </c>
    </row>
    <row r="118" spans="2:24" x14ac:dyDescent="0.2">
      <c r="D118" s="748">
        <v>2029</v>
      </c>
      <c r="E118" s="748"/>
      <c r="H118" s="36">
        <v>3.4000000000000002E-2</v>
      </c>
      <c r="K118" s="38">
        <v>31.333920363636356</v>
      </c>
      <c r="L118" s="38">
        <v>7.043127805206602</v>
      </c>
    </row>
    <row r="119" spans="2:24" x14ac:dyDescent="0.2">
      <c r="D119" s="748">
        <v>2030</v>
      </c>
      <c r="E119" s="748"/>
      <c r="H119" s="36">
        <v>3.4000000000000002E-2</v>
      </c>
      <c r="K119" s="38">
        <v>31.333920363636356</v>
      </c>
      <c r="L119" s="38">
        <v>7.2825941505836269</v>
      </c>
    </row>
    <row r="121" spans="2:24" x14ac:dyDescent="0.2">
      <c r="B121" s="30" t="s">
        <v>66</v>
      </c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3" spans="2:24" x14ac:dyDescent="0.2">
      <c r="B123" s="35" t="s">
        <v>590</v>
      </c>
    </row>
    <row r="125" spans="2:24" x14ac:dyDescent="0.2">
      <c r="C125" s="24" t="s">
        <v>591</v>
      </c>
      <c r="O125" s="24">
        <v>0</v>
      </c>
      <c r="Q125" s="24">
        <v>10000</v>
      </c>
      <c r="R125" s="24">
        <v>10000</v>
      </c>
      <c r="S125" s="24">
        <v>20000</v>
      </c>
      <c r="T125" s="24">
        <v>20000</v>
      </c>
      <c r="U125" s="24">
        <v>20000</v>
      </c>
      <c r="V125" s="24">
        <v>30000</v>
      </c>
      <c r="W125" s="24">
        <v>30000</v>
      </c>
      <c r="X125" s="24">
        <v>30000</v>
      </c>
    </row>
    <row r="126" spans="2:24" x14ac:dyDescent="0.2">
      <c r="D126" s="24" t="s">
        <v>90</v>
      </c>
      <c r="O126" s="33"/>
      <c r="Q126" s="24">
        <v>5000</v>
      </c>
      <c r="R126" s="24">
        <v>5000</v>
      </c>
      <c r="S126" s="24">
        <v>5000</v>
      </c>
      <c r="T126" s="24">
        <v>5000</v>
      </c>
      <c r="U126" s="24">
        <v>5000</v>
      </c>
      <c r="V126" s="24">
        <v>5000</v>
      </c>
      <c r="W126" s="24">
        <v>5000</v>
      </c>
      <c r="X126" s="24">
        <v>5000</v>
      </c>
    </row>
    <row r="127" spans="2:24" x14ac:dyDescent="0.2">
      <c r="D127" s="24" t="s">
        <v>592</v>
      </c>
      <c r="O127" s="33"/>
      <c r="Q127" s="24">
        <v>5000</v>
      </c>
      <c r="R127" s="24">
        <v>5000</v>
      </c>
      <c r="S127" s="24">
        <v>15000</v>
      </c>
      <c r="T127" s="24">
        <v>15000</v>
      </c>
      <c r="U127" s="24">
        <v>15000</v>
      </c>
      <c r="V127" s="24">
        <v>25000</v>
      </c>
      <c r="W127" s="24">
        <v>25000</v>
      </c>
      <c r="X127" s="24">
        <v>25000</v>
      </c>
    </row>
    <row r="128" spans="2:24" x14ac:dyDescent="0.2">
      <c r="D128" s="24" t="s">
        <v>593</v>
      </c>
      <c r="O128" s="33"/>
      <c r="Q128" s="34"/>
      <c r="R128" s="34"/>
      <c r="S128" s="34"/>
      <c r="T128" s="34"/>
      <c r="U128" s="34"/>
      <c r="V128" s="34"/>
      <c r="W128" s="34"/>
      <c r="X128" s="34"/>
    </row>
    <row r="130" spans="2:24" x14ac:dyDescent="0.2">
      <c r="C130" s="24" t="s">
        <v>594</v>
      </c>
    </row>
    <row r="131" spans="2:24" x14ac:dyDescent="0.2">
      <c r="D131" s="24" t="s">
        <v>595</v>
      </c>
      <c r="Q131" s="33">
        <v>3000</v>
      </c>
      <c r="R131" s="33">
        <v>3000</v>
      </c>
      <c r="S131" s="33">
        <v>3000</v>
      </c>
      <c r="T131" s="33">
        <v>3000</v>
      </c>
      <c r="U131" s="33">
        <v>3000</v>
      </c>
      <c r="V131" s="33">
        <v>3000</v>
      </c>
      <c r="W131" s="33">
        <v>3000</v>
      </c>
      <c r="X131" s="33">
        <v>3000</v>
      </c>
    </row>
    <row r="132" spans="2:24" x14ac:dyDescent="0.2">
      <c r="D132" s="24" t="s">
        <v>596</v>
      </c>
      <c r="Q132" s="33">
        <v>5000</v>
      </c>
      <c r="R132" s="33">
        <v>5000</v>
      </c>
      <c r="S132" s="33">
        <v>15000</v>
      </c>
      <c r="T132" s="33">
        <v>15000</v>
      </c>
      <c r="U132" s="33">
        <v>15000</v>
      </c>
      <c r="V132" s="33">
        <v>25000</v>
      </c>
      <c r="W132" s="33">
        <v>25000</v>
      </c>
      <c r="X132" s="33">
        <v>25000</v>
      </c>
    </row>
    <row r="133" spans="2:24" x14ac:dyDescent="0.2">
      <c r="D133" s="24" t="s">
        <v>597</v>
      </c>
      <c r="Q133" s="33">
        <v>2000</v>
      </c>
      <c r="R133" s="33">
        <v>2000</v>
      </c>
      <c r="S133" s="33">
        <v>2000</v>
      </c>
      <c r="T133" s="33">
        <v>2000</v>
      </c>
      <c r="U133" s="33">
        <v>2000</v>
      </c>
      <c r="V133" s="33">
        <v>2000</v>
      </c>
      <c r="W133" s="33">
        <v>2000</v>
      </c>
      <c r="X133" s="33">
        <v>2000</v>
      </c>
    </row>
    <row r="136" spans="2:24" x14ac:dyDescent="0.2">
      <c r="C136" s="24" t="s">
        <v>598</v>
      </c>
    </row>
    <row r="137" spans="2:24" x14ac:dyDescent="0.2">
      <c r="D137" s="24" t="s">
        <v>599</v>
      </c>
      <c r="O137" s="33">
        <v>134.4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</row>
    <row r="138" spans="2:24" x14ac:dyDescent="0.2">
      <c r="D138" s="24" t="s">
        <v>600</v>
      </c>
      <c r="O138" s="33">
        <v>193.1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</row>
    <row r="139" spans="2:24" x14ac:dyDescent="0.2">
      <c r="D139" s="24" t="s">
        <v>601</v>
      </c>
      <c r="O139" s="33">
        <v>1600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</row>
    <row r="140" spans="2:24" x14ac:dyDescent="0.2">
      <c r="D140" s="24" t="s">
        <v>592</v>
      </c>
      <c r="O140" s="33">
        <v>13753.308575999999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</row>
    <row r="142" spans="2:24" x14ac:dyDescent="0.2">
      <c r="B142" s="35" t="s">
        <v>602</v>
      </c>
    </row>
    <row r="143" spans="2:24" x14ac:dyDescent="0.2">
      <c r="G143" s="349" t="s">
        <v>603</v>
      </c>
      <c r="H143" s="349" t="s">
        <v>604</v>
      </c>
      <c r="I143" s="349" t="s">
        <v>605</v>
      </c>
    </row>
    <row r="144" spans="2:24" x14ac:dyDescent="0.2">
      <c r="C144" s="24" t="s">
        <v>606</v>
      </c>
    </row>
    <row r="145" spans="2:24" x14ac:dyDescent="0.2">
      <c r="D145" s="24" t="s">
        <v>607</v>
      </c>
      <c r="G145" s="407">
        <v>4</v>
      </c>
      <c r="H145" s="244" t="s">
        <v>608</v>
      </c>
      <c r="I145" s="403" t="s">
        <v>609</v>
      </c>
      <c r="J145" s="36" t="s">
        <v>426</v>
      </c>
    </row>
    <row r="146" spans="2:24" x14ac:dyDescent="0.2">
      <c r="D146" s="24" t="s">
        <v>610</v>
      </c>
      <c r="G146" s="407">
        <v>4</v>
      </c>
      <c r="H146" s="244" t="s">
        <v>608</v>
      </c>
      <c r="I146" s="403" t="s">
        <v>611</v>
      </c>
      <c r="J146" s="36" t="s">
        <v>426</v>
      </c>
    </row>
    <row r="147" spans="2:24" x14ac:dyDescent="0.2">
      <c r="D147" s="24" t="s">
        <v>612</v>
      </c>
      <c r="G147" s="407">
        <v>4</v>
      </c>
      <c r="H147" s="244" t="s">
        <v>608</v>
      </c>
      <c r="I147" s="403" t="s">
        <v>609</v>
      </c>
      <c r="J147" s="36" t="s">
        <v>426</v>
      </c>
    </row>
    <row r="148" spans="2:24" x14ac:dyDescent="0.2">
      <c r="D148" s="24" t="s">
        <v>613</v>
      </c>
      <c r="G148" s="408">
        <v>5</v>
      </c>
      <c r="H148" s="244" t="s">
        <v>608</v>
      </c>
      <c r="I148" s="403" t="s">
        <v>609</v>
      </c>
      <c r="J148" s="36" t="s">
        <v>426</v>
      </c>
    </row>
    <row r="149" spans="2:24" x14ac:dyDescent="0.2">
      <c r="D149" s="24" t="s">
        <v>599</v>
      </c>
      <c r="G149" s="408">
        <v>4</v>
      </c>
      <c r="H149" s="244" t="s">
        <v>608</v>
      </c>
      <c r="I149" s="403" t="s">
        <v>611</v>
      </c>
      <c r="J149" s="36" t="s">
        <v>426</v>
      </c>
    </row>
    <row r="151" spans="2:24" x14ac:dyDescent="0.2">
      <c r="C151" s="24" t="s">
        <v>614</v>
      </c>
    </row>
    <row r="152" spans="2:24" x14ac:dyDescent="0.2">
      <c r="D152" s="24" t="s">
        <v>615</v>
      </c>
      <c r="G152" s="409">
        <v>4</v>
      </c>
      <c r="H152" s="244" t="s">
        <v>608</v>
      </c>
      <c r="I152" s="403" t="s">
        <v>609</v>
      </c>
      <c r="J152" s="36" t="s">
        <v>426</v>
      </c>
    </row>
    <row r="153" spans="2:24" x14ac:dyDescent="0.2">
      <c r="D153" s="24" t="s">
        <v>616</v>
      </c>
      <c r="G153" s="407">
        <v>4</v>
      </c>
      <c r="H153" s="244" t="s">
        <v>608</v>
      </c>
      <c r="I153" s="403" t="s">
        <v>609</v>
      </c>
      <c r="J153" s="36" t="s">
        <v>426</v>
      </c>
    </row>
    <row r="154" spans="2:24" x14ac:dyDescent="0.2">
      <c r="D154" s="24" t="s">
        <v>617</v>
      </c>
      <c r="G154" s="407">
        <v>4</v>
      </c>
      <c r="H154" s="244" t="s">
        <v>608</v>
      </c>
      <c r="I154" s="403" t="s">
        <v>609</v>
      </c>
      <c r="J154" s="36" t="s">
        <v>426</v>
      </c>
    </row>
    <row r="155" spans="2:24" x14ac:dyDescent="0.2">
      <c r="D155" s="24" t="s">
        <v>600</v>
      </c>
      <c r="G155" s="407">
        <v>4</v>
      </c>
      <c r="H155" s="244" t="s">
        <v>608</v>
      </c>
      <c r="I155" s="403" t="s">
        <v>611</v>
      </c>
      <c r="J155" s="36" t="s">
        <v>426</v>
      </c>
    </row>
    <row r="156" spans="2:24" x14ac:dyDescent="0.2">
      <c r="D156" s="24" t="s">
        <v>601</v>
      </c>
      <c r="G156" s="407">
        <v>2</v>
      </c>
      <c r="H156" s="244" t="s">
        <v>608</v>
      </c>
      <c r="I156" s="403" t="s">
        <v>609</v>
      </c>
      <c r="J156" s="36" t="s">
        <v>426</v>
      </c>
    </row>
    <row r="157" spans="2:24" x14ac:dyDescent="0.2">
      <c r="D157" s="24" t="s">
        <v>592</v>
      </c>
      <c r="G157" s="408">
        <v>4</v>
      </c>
      <c r="H157" s="244" t="s">
        <v>608</v>
      </c>
      <c r="I157" s="403" t="s">
        <v>609</v>
      </c>
      <c r="J157" s="36" t="s">
        <v>426</v>
      </c>
    </row>
    <row r="158" spans="2:24" x14ac:dyDescent="0.2">
      <c r="D158" s="24" t="s">
        <v>618</v>
      </c>
      <c r="G158" s="408">
        <v>2</v>
      </c>
      <c r="H158" s="244" t="s">
        <v>608</v>
      </c>
      <c r="I158" s="403" t="s">
        <v>609</v>
      </c>
      <c r="J158" s="36" t="s">
        <v>426</v>
      </c>
    </row>
    <row r="160" spans="2:24" x14ac:dyDescent="0.2">
      <c r="B160" s="30" t="s">
        <v>229</v>
      </c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</row>
    <row r="162" spans="2:24" x14ac:dyDescent="0.2">
      <c r="B162" s="35" t="s">
        <v>619</v>
      </c>
      <c r="K162" s="24" t="s">
        <v>620</v>
      </c>
    </row>
    <row r="164" spans="2:24" x14ac:dyDescent="0.2">
      <c r="B164" s="24" t="s">
        <v>131</v>
      </c>
      <c r="H164" s="38">
        <v>32.49947468107576</v>
      </c>
      <c r="I164" s="346">
        <v>5</v>
      </c>
      <c r="J164" s="36" t="s">
        <v>426</v>
      </c>
      <c r="K164" s="412">
        <v>75.121330000696062</v>
      </c>
      <c r="L164" s="412">
        <v>65.733820044488667</v>
      </c>
      <c r="M164" s="412">
        <v>55.604002165529771</v>
      </c>
      <c r="N164" s="412">
        <v>32.49947468107576</v>
      </c>
      <c r="O164" s="412">
        <v>29.773406938118676</v>
      </c>
      <c r="P164" s="38">
        <v>32.49947468107576</v>
      </c>
      <c r="Q164" s="38">
        <v>32.49947468107576</v>
      </c>
      <c r="R164" s="38">
        <v>32.49947468107576</v>
      </c>
      <c r="S164" s="38">
        <v>32.49947468107576</v>
      </c>
      <c r="T164" s="38">
        <v>32.49947468107576</v>
      </c>
      <c r="U164" s="38">
        <v>32.49947468107576</v>
      </c>
      <c r="V164" s="38">
        <v>32.49947468107576</v>
      </c>
      <c r="W164" s="38">
        <v>32.49947468107576</v>
      </c>
      <c r="X164" s="38">
        <v>32.49947468107576</v>
      </c>
    </row>
    <row r="165" spans="2:24" x14ac:dyDescent="0.2">
      <c r="B165" s="24" t="s">
        <v>621</v>
      </c>
      <c r="H165" s="38">
        <v>11.803969534459192</v>
      </c>
      <c r="I165" s="346">
        <v>5</v>
      </c>
      <c r="J165" s="36" t="s">
        <v>426</v>
      </c>
      <c r="K165" s="412">
        <v>5.0235984674347742</v>
      </c>
      <c r="L165" s="412">
        <v>15.61547818211058</v>
      </c>
      <c r="M165" s="412">
        <v>13.608983132155391</v>
      </c>
      <c r="N165" s="412">
        <v>11.803969534459192</v>
      </c>
      <c r="O165" s="412">
        <v>9.6411148172899566</v>
      </c>
      <c r="P165" s="38">
        <v>11.803969534459192</v>
      </c>
      <c r="Q165" s="38">
        <v>11.803969534459192</v>
      </c>
      <c r="R165" s="38">
        <v>11.803969534459192</v>
      </c>
      <c r="S165" s="38">
        <v>11.803969534459192</v>
      </c>
      <c r="T165" s="38">
        <v>11.803969534459192</v>
      </c>
      <c r="U165" s="38">
        <v>11.803969534459192</v>
      </c>
      <c r="V165" s="38">
        <v>11.803969534459192</v>
      </c>
      <c r="W165" s="38">
        <v>11.803969534459192</v>
      </c>
      <c r="X165" s="38">
        <v>11.803969534459192</v>
      </c>
    </row>
    <row r="166" spans="2:24" x14ac:dyDescent="0.2">
      <c r="B166" s="24" t="s">
        <v>622</v>
      </c>
      <c r="H166" s="38">
        <v>38.490341119602498</v>
      </c>
      <c r="I166" s="346">
        <v>1</v>
      </c>
      <c r="J166" s="36" t="s">
        <v>426</v>
      </c>
      <c r="K166" s="412">
        <v>33.913577028036663</v>
      </c>
      <c r="L166" s="412">
        <v>39.682710052411188</v>
      </c>
      <c r="M166" s="412">
        <v>43.6361079377346</v>
      </c>
      <c r="N166" s="412">
        <v>36.728969460227553</v>
      </c>
      <c r="O166" s="412">
        <v>38.473369139560965</v>
      </c>
      <c r="P166" s="38">
        <v>38.490341119602498</v>
      </c>
      <c r="Q166" s="38">
        <v>38.490341119602498</v>
      </c>
      <c r="R166" s="38">
        <v>38.490341119602498</v>
      </c>
      <c r="S166" s="38">
        <v>38.490341119602498</v>
      </c>
      <c r="T166" s="38">
        <v>38.490341119602498</v>
      </c>
      <c r="U166" s="38">
        <v>38.490341119602498</v>
      </c>
      <c r="V166" s="38">
        <v>38.490341119602498</v>
      </c>
      <c r="W166" s="38">
        <v>38.490341119602498</v>
      </c>
      <c r="X166" s="38">
        <v>38.490341119602498</v>
      </c>
    </row>
    <row r="167" spans="2:24" x14ac:dyDescent="0.2">
      <c r="B167" s="24" t="s">
        <v>140</v>
      </c>
      <c r="H167" s="38">
        <v>74.961631798318791</v>
      </c>
      <c r="I167" s="346">
        <v>3</v>
      </c>
      <c r="J167" s="36" t="s">
        <v>426</v>
      </c>
      <c r="K167" s="412">
        <v>119.92583232675048</v>
      </c>
      <c r="L167" s="412">
        <v>69.998603498524957</v>
      </c>
      <c r="M167" s="412">
        <v>79.924660098112611</v>
      </c>
      <c r="N167" s="412">
        <v>76.201421975398205</v>
      </c>
      <c r="O167" s="412">
        <v>74.928578120908966</v>
      </c>
      <c r="P167" s="38">
        <v>74.961631798318791</v>
      </c>
      <c r="Q167" s="38">
        <v>74.961631798318791</v>
      </c>
      <c r="R167" s="38">
        <v>74.961631798318791</v>
      </c>
      <c r="S167" s="38">
        <v>74.961631798318791</v>
      </c>
      <c r="T167" s="38">
        <v>74.961631798318791</v>
      </c>
      <c r="U167" s="38">
        <v>74.961631798318791</v>
      </c>
      <c r="V167" s="38">
        <v>74.961631798318791</v>
      </c>
      <c r="W167" s="38">
        <v>74.961631798318791</v>
      </c>
      <c r="X167" s="38">
        <v>74.961631798318791</v>
      </c>
    </row>
    <row r="168" spans="2:24" x14ac:dyDescent="0.2">
      <c r="B168" s="24" t="s">
        <v>623</v>
      </c>
      <c r="H168" s="38">
        <v>105.91354895445062</v>
      </c>
      <c r="I168" s="346">
        <v>1</v>
      </c>
      <c r="J168" s="36" t="s">
        <v>426</v>
      </c>
      <c r="K168" s="412">
        <v>53.796941825634292</v>
      </c>
      <c r="L168" s="412">
        <v>127.69400115652131</v>
      </c>
      <c r="M168" s="412">
        <v>133.19583221321798</v>
      </c>
      <c r="N168" s="412">
        <v>108.96742062242889</v>
      </c>
      <c r="O168" s="412">
        <v>86.506889330369887</v>
      </c>
      <c r="P168" s="38">
        <v>105.91354895445062</v>
      </c>
      <c r="Q168" s="38">
        <v>105.91354895445062</v>
      </c>
      <c r="R168" s="38">
        <v>105.91354895445062</v>
      </c>
      <c r="S168" s="38">
        <v>105.91354895445062</v>
      </c>
      <c r="T168" s="38">
        <v>105.91354895445062</v>
      </c>
      <c r="U168" s="38">
        <v>105.91354895445062</v>
      </c>
      <c r="V168" s="38">
        <v>105.91354895445062</v>
      </c>
      <c r="W168" s="38">
        <v>105.91354895445062</v>
      </c>
      <c r="X168" s="38">
        <v>105.91354895445062</v>
      </c>
    </row>
    <row r="169" spans="2:24" x14ac:dyDescent="0.2">
      <c r="B169" s="24" t="s">
        <v>624</v>
      </c>
      <c r="H169" s="38">
        <v>6.9235979935324972</v>
      </c>
      <c r="I169" s="346">
        <v>2</v>
      </c>
      <c r="J169" s="36" t="s">
        <v>426</v>
      </c>
      <c r="K169" s="412">
        <v>12.961629099790155</v>
      </c>
      <c r="L169" s="412">
        <v>7.6818603821894405</v>
      </c>
      <c r="M169" s="412">
        <v>0.12730449861789606</v>
      </c>
      <c r="N169" s="412">
        <v>-5.0695021543624347E-2</v>
      </c>
      <c r="O169" s="412">
        <v>6.5266706457538888</v>
      </c>
      <c r="P169" s="38">
        <v>6.9235979935324972</v>
      </c>
      <c r="Q169" s="38">
        <v>6.9235979935324972</v>
      </c>
      <c r="R169" s="38">
        <v>6.9235979935324972</v>
      </c>
      <c r="S169" s="38">
        <v>6.9235979935324972</v>
      </c>
      <c r="T169" s="38">
        <v>6.9235979935324972</v>
      </c>
      <c r="U169" s="38">
        <v>6.9235979935324972</v>
      </c>
      <c r="V169" s="38">
        <v>6.9235979935324972</v>
      </c>
      <c r="W169" s="38">
        <v>6.9235979935324972</v>
      </c>
      <c r="X169" s="38">
        <v>6.9235979935324972</v>
      </c>
    </row>
    <row r="170" spans="2:24" x14ac:dyDescent="0.2">
      <c r="B170" s="24" t="s">
        <v>625</v>
      </c>
      <c r="H170" s="38">
        <v>4.106830168170954</v>
      </c>
      <c r="I170" s="346">
        <v>5</v>
      </c>
      <c r="J170" s="36" t="s">
        <v>426</v>
      </c>
      <c r="K170" s="412">
        <v>7.8701682029783475</v>
      </c>
      <c r="L170" s="412">
        <v>9.375814902740343</v>
      </c>
      <c r="M170" s="412">
        <v>3.5439980373901041</v>
      </c>
      <c r="N170" s="412">
        <v>4.106830168170954</v>
      </c>
      <c r="O170" s="412">
        <v>3.7623477616976904</v>
      </c>
      <c r="P170" s="38">
        <v>4.106830168170954</v>
      </c>
      <c r="Q170" s="38">
        <v>4.106830168170954</v>
      </c>
      <c r="R170" s="38">
        <v>4.106830168170954</v>
      </c>
      <c r="S170" s="38">
        <v>4.106830168170954</v>
      </c>
      <c r="T170" s="38">
        <v>4.106830168170954</v>
      </c>
      <c r="U170" s="38">
        <v>4.106830168170954</v>
      </c>
      <c r="V170" s="38">
        <v>4.106830168170954</v>
      </c>
      <c r="W170" s="38">
        <v>4.106830168170954</v>
      </c>
      <c r="X170" s="38">
        <v>4.106830168170954</v>
      </c>
    </row>
    <row r="171" spans="2:24" x14ac:dyDescent="0.2">
      <c r="B171" s="24" t="s">
        <v>626</v>
      </c>
      <c r="H171" s="38">
        <v>24.131814614453681</v>
      </c>
      <c r="I171" s="346">
        <v>1</v>
      </c>
      <c r="J171" s="36" t="s">
        <v>426</v>
      </c>
      <c r="K171" s="412">
        <v>29.599148571701278</v>
      </c>
      <c r="L171" s="412">
        <v>20.864248034767428</v>
      </c>
      <c r="M171" s="412">
        <v>24.792318670135721</v>
      </c>
      <c r="N171" s="412">
        <v>21.271543181210284</v>
      </c>
      <c r="O171" s="412">
        <v>22.808639897623561</v>
      </c>
      <c r="P171" s="38">
        <v>24.131814614453681</v>
      </c>
      <c r="Q171" s="38">
        <v>24.131814614453681</v>
      </c>
      <c r="R171" s="38">
        <v>24.131814614453681</v>
      </c>
      <c r="S171" s="38">
        <v>24.131814614453681</v>
      </c>
      <c r="T171" s="38">
        <v>24.131814614453681</v>
      </c>
      <c r="U171" s="38">
        <v>24.131814614453681</v>
      </c>
      <c r="V171" s="38">
        <v>24.131814614453681</v>
      </c>
      <c r="W171" s="38">
        <v>24.131814614453681</v>
      </c>
      <c r="X171" s="38">
        <v>24.131814614453681</v>
      </c>
    </row>
    <row r="172" spans="2:24" x14ac:dyDescent="0.2">
      <c r="B172" s="24" t="s">
        <v>627</v>
      </c>
      <c r="H172" s="38">
        <v>15.885767879167318</v>
      </c>
      <c r="I172" s="346">
        <v>3</v>
      </c>
      <c r="J172" s="36" t="s">
        <v>426</v>
      </c>
      <c r="K172" s="412" t="s">
        <v>523</v>
      </c>
      <c r="L172" s="412">
        <v>15.199113676598829</v>
      </c>
      <c r="M172" s="412">
        <v>16.572422081735809</v>
      </c>
      <c r="N172" s="412">
        <v>30.878500140980034</v>
      </c>
      <c r="O172" s="412">
        <v>14.464258862453102</v>
      </c>
      <c r="P172" s="38">
        <v>15.885767879167318</v>
      </c>
      <c r="Q172" s="38">
        <v>15.885767879167318</v>
      </c>
      <c r="R172" s="38">
        <v>15.885767879167318</v>
      </c>
      <c r="S172" s="38">
        <v>15.885767879167318</v>
      </c>
      <c r="T172" s="38">
        <v>15.885767879167318</v>
      </c>
      <c r="U172" s="38">
        <v>15.885767879167318</v>
      </c>
      <c r="V172" s="38">
        <v>15.885767879167318</v>
      </c>
      <c r="W172" s="38">
        <v>15.885767879167318</v>
      </c>
      <c r="X172" s="38">
        <v>15.885767879167318</v>
      </c>
    </row>
  </sheetData>
  <mergeCells count="40">
    <mergeCell ref="D119:E119"/>
    <mergeCell ref="D45:E45"/>
    <mergeCell ref="D48:E48"/>
    <mergeCell ref="D100:E100"/>
    <mergeCell ref="D103:E103"/>
    <mergeCell ref="D116:E116"/>
    <mergeCell ref="D90:E90"/>
    <mergeCell ref="D91:E91"/>
    <mergeCell ref="D92:E92"/>
    <mergeCell ref="D93:E93"/>
    <mergeCell ref="D94:E94"/>
    <mergeCell ref="D99:E99"/>
    <mergeCell ref="D115:E115"/>
    <mergeCell ref="D101:E101"/>
    <mergeCell ref="D102:E102"/>
    <mergeCell ref="D117:E117"/>
    <mergeCell ref="D47:E47"/>
    <mergeCell ref="D43:E43"/>
    <mergeCell ref="D37:E37"/>
    <mergeCell ref="D38:E38"/>
    <mergeCell ref="D39:E39"/>
    <mergeCell ref="D40:E40"/>
    <mergeCell ref="D41:E41"/>
    <mergeCell ref="D42:E42"/>
    <mergeCell ref="D118:E118"/>
    <mergeCell ref="D44:E44"/>
    <mergeCell ref="D111:E111"/>
    <mergeCell ref="D112:E112"/>
    <mergeCell ref="D113:E113"/>
    <mergeCell ref="D114:E114"/>
    <mergeCell ref="D106:E106"/>
    <mergeCell ref="D107:E107"/>
    <mergeCell ref="D108:E108"/>
    <mergeCell ref="D109:E109"/>
    <mergeCell ref="D110:E110"/>
    <mergeCell ref="D95:E95"/>
    <mergeCell ref="D96:E96"/>
    <mergeCell ref="D97:E97"/>
    <mergeCell ref="D98:E98"/>
    <mergeCell ref="D46:E46"/>
  </mergeCells>
  <phoneticPr fontId="30" type="noConversion"/>
  <dataValidations count="2">
    <dataValidation type="list" allowBlank="1" showInputMessage="1" showErrorMessage="1" sqref="I152:I158 I145:I149" xr:uid="{B90E1900-8ADA-46C0-B230-1F7B0E960F46}">
      <formula1>"O,X"</formula1>
    </dataValidation>
    <dataValidation type="list" allowBlank="1" showInputMessage="1" showErrorMessage="1" sqref="I164:I172" xr:uid="{7065C8B7-947A-49BF-AEF3-3E5DB53DB396}">
      <formula1>"1,2,3,4,5,6"</formula1>
    </dataValidation>
  </dataValidations>
  <pageMargins left="0.6" right="0.6" top="1" bottom="1" header="0.5" footer="0.5"/>
  <pageSetup paperSize="9" scale="23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E6315-2047-4A45-954C-AA3EC3B19379}">
  <sheetPr>
    <pageSetUpPr fitToPage="1"/>
  </sheetPr>
  <dimension ref="B1:GM222"/>
  <sheetViews>
    <sheetView showGridLines="0" topLeftCell="A2" zoomScaleNormal="100" workbookViewId="0">
      <pane xSplit="10" ySplit="6" topLeftCell="BS8" activePane="bottomRight" state="frozen"/>
      <selection pane="topRight" activeCell="G18" sqref="G18"/>
      <selection pane="bottomLeft" activeCell="G18" sqref="G18"/>
      <selection pane="bottomRight" activeCell="H25" sqref="H25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178" width="12.42578125" style="24" customWidth="1"/>
    <col min="179" max="179" width="2.85546875" style="24" customWidth="1"/>
    <col min="180" max="193" width="12.42578125" style="24" customWidth="1"/>
    <col min="194" max="194" width="2.85546875" style="24" customWidth="1"/>
    <col min="195" max="196" width="13.42578125" style="24" customWidth="1"/>
    <col min="197" max="198" width="0" style="24" hidden="1" customWidth="1"/>
    <col min="199" max="16384" width="0" style="24" hidden="1"/>
  </cols>
  <sheetData>
    <row r="1" spans="2:193" hidden="1" x14ac:dyDescent="0.2">
      <c r="B1" s="24" t="s">
        <v>628</v>
      </c>
    </row>
    <row r="2" spans="2:193" ht="16.5" x14ac:dyDescent="0.3">
      <c r="B2" s="31" t="s">
        <v>400</v>
      </c>
    </row>
    <row r="3" spans="2:193" x14ac:dyDescent="0.2">
      <c r="B3" s="32" t="s">
        <v>88</v>
      </c>
    </row>
    <row r="5" spans="2:193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2017</v>
      </c>
      <c r="L5" s="26">
        <v>2017</v>
      </c>
      <c r="M5" s="26">
        <v>2017</v>
      </c>
      <c r="N5" s="26">
        <v>2017</v>
      </c>
      <c r="O5" s="26">
        <v>2017</v>
      </c>
      <c r="P5" s="26">
        <v>2017</v>
      </c>
      <c r="Q5" s="26">
        <v>2017</v>
      </c>
      <c r="R5" s="26">
        <v>2017</v>
      </c>
      <c r="S5" s="26">
        <v>2017</v>
      </c>
      <c r="T5" s="26">
        <v>2017</v>
      </c>
      <c r="U5" s="26">
        <v>2017</v>
      </c>
      <c r="V5" s="26">
        <v>2017</v>
      </c>
      <c r="W5" s="26">
        <v>2018</v>
      </c>
      <c r="X5" s="26">
        <v>2018</v>
      </c>
      <c r="Y5" s="26">
        <v>2018</v>
      </c>
      <c r="Z5" s="26">
        <v>2018</v>
      </c>
      <c r="AA5" s="26">
        <v>2018</v>
      </c>
      <c r="AB5" s="26">
        <v>2018</v>
      </c>
      <c r="AC5" s="26">
        <v>2018</v>
      </c>
      <c r="AD5" s="26">
        <v>2018</v>
      </c>
      <c r="AE5" s="26">
        <v>2018</v>
      </c>
      <c r="AF5" s="26">
        <v>2018</v>
      </c>
      <c r="AG5" s="26">
        <v>2018</v>
      </c>
      <c r="AH5" s="26">
        <v>2018</v>
      </c>
      <c r="AI5" s="26">
        <v>2019</v>
      </c>
      <c r="AJ5" s="26">
        <v>2019</v>
      </c>
      <c r="AK5" s="26">
        <v>2019</v>
      </c>
      <c r="AL5" s="26">
        <v>2019</v>
      </c>
      <c r="AM5" s="26">
        <v>2019</v>
      </c>
      <c r="AN5" s="26">
        <v>2019</v>
      </c>
      <c r="AO5" s="26">
        <v>2019</v>
      </c>
      <c r="AP5" s="26">
        <v>2019</v>
      </c>
      <c r="AQ5" s="26">
        <v>2019</v>
      </c>
      <c r="AR5" s="26">
        <v>2019</v>
      </c>
      <c r="AS5" s="26">
        <v>2019</v>
      </c>
      <c r="AT5" s="26">
        <v>2019</v>
      </c>
      <c r="AU5" s="26">
        <v>2020</v>
      </c>
      <c r="AV5" s="26">
        <v>2020</v>
      </c>
      <c r="AW5" s="26">
        <v>2020</v>
      </c>
      <c r="AX5" s="26">
        <v>2020</v>
      </c>
      <c r="AY5" s="26">
        <v>2020</v>
      </c>
      <c r="AZ5" s="26">
        <v>2020</v>
      </c>
      <c r="BA5" s="26">
        <v>2020</v>
      </c>
      <c r="BB5" s="26">
        <v>2020</v>
      </c>
      <c r="BC5" s="26">
        <v>2020</v>
      </c>
      <c r="BD5" s="26">
        <v>2020</v>
      </c>
      <c r="BE5" s="26">
        <v>2020</v>
      </c>
      <c r="BF5" s="26">
        <v>2020</v>
      </c>
      <c r="BG5" s="26">
        <v>2021</v>
      </c>
      <c r="BH5" s="26">
        <v>2021</v>
      </c>
      <c r="BI5" s="26">
        <v>2021</v>
      </c>
      <c r="BJ5" s="26">
        <v>2021</v>
      </c>
      <c r="BK5" s="26">
        <v>2021</v>
      </c>
      <c r="BL5" s="26">
        <v>2021</v>
      </c>
      <c r="BM5" s="26">
        <v>2021</v>
      </c>
      <c r="BN5" s="26">
        <v>2021</v>
      </c>
      <c r="BO5" s="26">
        <v>2021</v>
      </c>
      <c r="BP5" s="26">
        <v>2021</v>
      </c>
      <c r="BQ5" s="26">
        <v>2021</v>
      </c>
      <c r="BR5" s="26">
        <v>2021</v>
      </c>
      <c r="BS5" s="26">
        <v>2022</v>
      </c>
      <c r="BT5" s="26">
        <v>2022</v>
      </c>
      <c r="BU5" s="26">
        <v>2022</v>
      </c>
      <c r="BV5" s="26">
        <v>2022</v>
      </c>
      <c r="BW5" s="26">
        <v>2022</v>
      </c>
      <c r="BX5" s="26">
        <v>2022</v>
      </c>
      <c r="BY5" s="26">
        <v>2022</v>
      </c>
      <c r="BZ5" s="26">
        <v>2022</v>
      </c>
      <c r="CA5" s="26">
        <v>2022</v>
      </c>
      <c r="CB5" s="26">
        <v>2022</v>
      </c>
      <c r="CC5" s="26">
        <v>2022</v>
      </c>
      <c r="CD5" s="26">
        <v>2022</v>
      </c>
      <c r="CE5" s="26">
        <v>2023</v>
      </c>
      <c r="CF5" s="26">
        <v>2023</v>
      </c>
      <c r="CG5" s="26">
        <v>2023</v>
      </c>
      <c r="CH5" s="26">
        <v>2023</v>
      </c>
      <c r="CI5" s="26">
        <v>2023</v>
      </c>
      <c r="CJ5" s="26">
        <v>2023</v>
      </c>
      <c r="CK5" s="26">
        <v>2023</v>
      </c>
      <c r="CL5" s="26">
        <v>2023</v>
      </c>
      <c r="CM5" s="26">
        <v>2023</v>
      </c>
      <c r="CN5" s="26">
        <v>2023</v>
      </c>
      <c r="CO5" s="26">
        <v>2023</v>
      </c>
      <c r="CP5" s="26">
        <v>2023</v>
      </c>
      <c r="CQ5" s="26">
        <v>2024</v>
      </c>
      <c r="CR5" s="26">
        <v>2024</v>
      </c>
      <c r="CS5" s="26">
        <v>2024</v>
      </c>
      <c r="CT5" s="26">
        <v>2024</v>
      </c>
      <c r="CU5" s="26">
        <v>2024</v>
      </c>
      <c r="CV5" s="26">
        <v>2024</v>
      </c>
      <c r="CW5" s="26">
        <v>2024</v>
      </c>
      <c r="CX5" s="26">
        <v>2024</v>
      </c>
      <c r="CY5" s="26">
        <v>2024</v>
      </c>
      <c r="CZ5" s="26">
        <v>2024</v>
      </c>
      <c r="DA5" s="26">
        <v>2024</v>
      </c>
      <c r="DB5" s="26">
        <v>2024</v>
      </c>
      <c r="DC5" s="26">
        <v>2025</v>
      </c>
      <c r="DD5" s="26">
        <v>2025</v>
      </c>
      <c r="DE5" s="26">
        <v>2025</v>
      </c>
      <c r="DF5" s="26">
        <v>2025</v>
      </c>
      <c r="DG5" s="26">
        <v>2025</v>
      </c>
      <c r="DH5" s="26">
        <v>2025</v>
      </c>
      <c r="DI5" s="26">
        <v>2025</v>
      </c>
      <c r="DJ5" s="26">
        <v>2025</v>
      </c>
      <c r="DK5" s="26">
        <v>2025</v>
      </c>
      <c r="DL5" s="26">
        <v>2025</v>
      </c>
      <c r="DM5" s="26">
        <v>2025</v>
      </c>
      <c r="DN5" s="26">
        <v>2025</v>
      </c>
      <c r="DO5" s="26">
        <v>2026</v>
      </c>
      <c r="DP5" s="26">
        <v>2026</v>
      </c>
      <c r="DQ5" s="26">
        <v>2026</v>
      </c>
      <c r="DR5" s="26">
        <v>2026</v>
      </c>
      <c r="DS5" s="26">
        <v>2026</v>
      </c>
      <c r="DT5" s="26">
        <v>2026</v>
      </c>
      <c r="DU5" s="26">
        <v>2026</v>
      </c>
      <c r="DV5" s="26">
        <v>2026</v>
      </c>
      <c r="DW5" s="26">
        <v>2026</v>
      </c>
      <c r="DX5" s="26">
        <v>2026</v>
      </c>
      <c r="DY5" s="26">
        <v>2026</v>
      </c>
      <c r="DZ5" s="26">
        <v>2026</v>
      </c>
      <c r="EA5" s="26">
        <v>2027</v>
      </c>
      <c r="EB5" s="26">
        <v>2027</v>
      </c>
      <c r="EC5" s="26">
        <v>2027</v>
      </c>
      <c r="ED5" s="26">
        <v>2027</v>
      </c>
      <c r="EE5" s="26">
        <v>2027</v>
      </c>
      <c r="EF5" s="26">
        <v>2027</v>
      </c>
      <c r="EG5" s="26">
        <v>2027</v>
      </c>
      <c r="EH5" s="26">
        <v>2027</v>
      </c>
      <c r="EI5" s="26">
        <v>2027</v>
      </c>
      <c r="EJ5" s="26">
        <v>2027</v>
      </c>
      <c r="EK5" s="26">
        <v>2027</v>
      </c>
      <c r="EL5" s="26">
        <v>2027</v>
      </c>
      <c r="EM5" s="26">
        <v>2028</v>
      </c>
      <c r="EN5" s="26">
        <v>2028</v>
      </c>
      <c r="EO5" s="26">
        <v>2028</v>
      </c>
      <c r="EP5" s="26">
        <v>2028</v>
      </c>
      <c r="EQ5" s="26">
        <v>2028</v>
      </c>
      <c r="ER5" s="26">
        <v>2028</v>
      </c>
      <c r="ES5" s="26">
        <v>2028</v>
      </c>
      <c r="ET5" s="26">
        <v>2028</v>
      </c>
      <c r="EU5" s="26">
        <v>2028</v>
      </c>
      <c r="EV5" s="26">
        <v>2028</v>
      </c>
      <c r="EW5" s="26">
        <v>2028</v>
      </c>
      <c r="EX5" s="26">
        <v>2028</v>
      </c>
      <c r="EY5" s="26">
        <v>2029</v>
      </c>
      <c r="EZ5" s="26">
        <v>2029</v>
      </c>
      <c r="FA5" s="26">
        <v>2029</v>
      </c>
      <c r="FB5" s="26">
        <v>2029</v>
      </c>
      <c r="FC5" s="26">
        <v>2029</v>
      </c>
      <c r="FD5" s="26">
        <v>2029</v>
      </c>
      <c r="FE5" s="26">
        <v>2029</v>
      </c>
      <c r="FF5" s="26">
        <v>2029</v>
      </c>
      <c r="FG5" s="26">
        <v>2029</v>
      </c>
      <c r="FH5" s="26">
        <v>2029</v>
      </c>
      <c r="FI5" s="26">
        <v>2029</v>
      </c>
      <c r="FJ5" s="26">
        <v>2029</v>
      </c>
      <c r="FK5" s="26">
        <v>2030</v>
      </c>
      <c r="FL5" s="26">
        <v>2030</v>
      </c>
      <c r="FM5" s="26">
        <v>2030</v>
      </c>
      <c r="FN5" s="26">
        <v>2030</v>
      </c>
      <c r="FO5" s="26">
        <v>2030</v>
      </c>
      <c r="FP5" s="26">
        <v>2030</v>
      </c>
      <c r="FQ5" s="26">
        <v>2030</v>
      </c>
      <c r="FR5" s="26">
        <v>2030</v>
      </c>
      <c r="FS5" s="26">
        <v>2030</v>
      </c>
      <c r="FT5" s="26">
        <v>2030</v>
      </c>
      <c r="FU5" s="26">
        <v>2030</v>
      </c>
      <c r="FV5" s="26">
        <v>2030</v>
      </c>
      <c r="FX5" s="26">
        <v>2019</v>
      </c>
      <c r="FY5" s="26">
        <v>2020</v>
      </c>
      <c r="FZ5" s="26">
        <v>2021</v>
      </c>
      <c r="GA5" s="227">
        <v>2022</v>
      </c>
      <c r="GB5" s="222">
        <v>2022</v>
      </c>
      <c r="GC5" s="26">
        <v>2022</v>
      </c>
      <c r="GD5" s="26">
        <v>2023</v>
      </c>
      <c r="GE5" s="26">
        <v>2024</v>
      </c>
      <c r="GF5" s="26">
        <v>2025</v>
      </c>
      <c r="GG5" s="26">
        <v>2026</v>
      </c>
      <c r="GH5" s="26">
        <v>2027</v>
      </c>
      <c r="GI5" s="26">
        <v>2028</v>
      </c>
      <c r="GJ5" s="26">
        <v>2029</v>
      </c>
      <c r="GK5" s="26">
        <v>2030</v>
      </c>
    </row>
    <row r="6" spans="2:193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42766</v>
      </c>
      <c r="L6" s="157">
        <v>42794</v>
      </c>
      <c r="M6" s="157">
        <v>42825</v>
      </c>
      <c r="N6" s="157">
        <v>42855</v>
      </c>
      <c r="O6" s="157">
        <v>42886</v>
      </c>
      <c r="P6" s="157">
        <v>42916</v>
      </c>
      <c r="Q6" s="157">
        <v>42947</v>
      </c>
      <c r="R6" s="157">
        <v>42978</v>
      </c>
      <c r="S6" s="157">
        <v>43008</v>
      </c>
      <c r="T6" s="157">
        <v>43039</v>
      </c>
      <c r="U6" s="157">
        <v>43069</v>
      </c>
      <c r="V6" s="157">
        <v>43100</v>
      </c>
      <c r="W6" s="157">
        <v>43131</v>
      </c>
      <c r="X6" s="157">
        <v>43159</v>
      </c>
      <c r="Y6" s="157">
        <v>43190</v>
      </c>
      <c r="Z6" s="157">
        <v>43220</v>
      </c>
      <c r="AA6" s="157">
        <v>43251</v>
      </c>
      <c r="AB6" s="157">
        <v>43281</v>
      </c>
      <c r="AC6" s="157">
        <v>43312</v>
      </c>
      <c r="AD6" s="157">
        <v>43343</v>
      </c>
      <c r="AE6" s="157">
        <v>43373</v>
      </c>
      <c r="AF6" s="157">
        <v>43404</v>
      </c>
      <c r="AG6" s="157">
        <v>43434</v>
      </c>
      <c r="AH6" s="157">
        <v>43465</v>
      </c>
      <c r="AI6" s="157">
        <v>43496</v>
      </c>
      <c r="AJ6" s="157">
        <v>43524</v>
      </c>
      <c r="AK6" s="157">
        <v>43555</v>
      </c>
      <c r="AL6" s="157">
        <v>43585</v>
      </c>
      <c r="AM6" s="157">
        <v>43616</v>
      </c>
      <c r="AN6" s="157">
        <v>43646</v>
      </c>
      <c r="AO6" s="157">
        <v>43677</v>
      </c>
      <c r="AP6" s="157">
        <v>43708</v>
      </c>
      <c r="AQ6" s="157">
        <v>43738</v>
      </c>
      <c r="AR6" s="157">
        <v>43769</v>
      </c>
      <c r="AS6" s="157">
        <v>43799</v>
      </c>
      <c r="AT6" s="157">
        <v>43830</v>
      </c>
      <c r="AU6" s="157">
        <v>43861</v>
      </c>
      <c r="AV6" s="157">
        <v>43890</v>
      </c>
      <c r="AW6" s="157">
        <v>43921</v>
      </c>
      <c r="AX6" s="157">
        <v>43951</v>
      </c>
      <c r="AY6" s="157">
        <v>43982</v>
      </c>
      <c r="AZ6" s="157">
        <v>44012</v>
      </c>
      <c r="BA6" s="157">
        <v>44043</v>
      </c>
      <c r="BB6" s="157">
        <v>44074</v>
      </c>
      <c r="BC6" s="157">
        <v>44104</v>
      </c>
      <c r="BD6" s="157">
        <v>44135</v>
      </c>
      <c r="BE6" s="157">
        <v>44165</v>
      </c>
      <c r="BF6" s="157">
        <v>44196</v>
      </c>
      <c r="BG6" s="157">
        <v>44227</v>
      </c>
      <c r="BH6" s="157">
        <v>44255</v>
      </c>
      <c r="BI6" s="157">
        <v>44286</v>
      </c>
      <c r="BJ6" s="157">
        <v>44316</v>
      </c>
      <c r="BK6" s="157">
        <v>44347</v>
      </c>
      <c r="BL6" s="157">
        <v>44377</v>
      </c>
      <c r="BM6" s="157">
        <v>44408</v>
      </c>
      <c r="BN6" s="157">
        <v>44439</v>
      </c>
      <c r="BO6" s="157">
        <v>44469</v>
      </c>
      <c r="BP6" s="157">
        <v>44500</v>
      </c>
      <c r="BQ6" s="157">
        <v>44530</v>
      </c>
      <c r="BR6" s="157">
        <v>44561</v>
      </c>
      <c r="BS6" s="157">
        <v>44592</v>
      </c>
      <c r="BT6" s="157">
        <v>44620</v>
      </c>
      <c r="BU6" s="157">
        <v>44651</v>
      </c>
      <c r="BV6" s="157">
        <v>44681</v>
      </c>
      <c r="BW6" s="157">
        <v>44712</v>
      </c>
      <c r="BX6" s="157">
        <v>44742</v>
      </c>
      <c r="BY6" s="157">
        <v>44773</v>
      </c>
      <c r="BZ6" s="157">
        <v>44804</v>
      </c>
      <c r="CA6" s="157">
        <v>44834</v>
      </c>
      <c r="CB6" s="157">
        <v>44865</v>
      </c>
      <c r="CC6" s="157">
        <v>44895</v>
      </c>
      <c r="CD6" s="157">
        <v>44926</v>
      </c>
      <c r="CE6" s="157">
        <v>44957</v>
      </c>
      <c r="CF6" s="157">
        <v>44985</v>
      </c>
      <c r="CG6" s="157">
        <v>45016</v>
      </c>
      <c r="CH6" s="157">
        <v>45046</v>
      </c>
      <c r="CI6" s="157">
        <v>45077</v>
      </c>
      <c r="CJ6" s="157">
        <v>45107</v>
      </c>
      <c r="CK6" s="157">
        <v>45138</v>
      </c>
      <c r="CL6" s="157">
        <v>45169</v>
      </c>
      <c r="CM6" s="157">
        <v>45199</v>
      </c>
      <c r="CN6" s="157">
        <v>45230</v>
      </c>
      <c r="CO6" s="157">
        <v>45260</v>
      </c>
      <c r="CP6" s="157">
        <v>45291</v>
      </c>
      <c r="CQ6" s="157">
        <v>45322</v>
      </c>
      <c r="CR6" s="157">
        <v>45351</v>
      </c>
      <c r="CS6" s="157">
        <v>45382</v>
      </c>
      <c r="CT6" s="157">
        <v>45412</v>
      </c>
      <c r="CU6" s="157">
        <v>45443</v>
      </c>
      <c r="CV6" s="157">
        <v>45473</v>
      </c>
      <c r="CW6" s="157">
        <v>45504</v>
      </c>
      <c r="CX6" s="157">
        <v>45535</v>
      </c>
      <c r="CY6" s="157">
        <v>45565</v>
      </c>
      <c r="CZ6" s="157">
        <v>45596</v>
      </c>
      <c r="DA6" s="157">
        <v>45626</v>
      </c>
      <c r="DB6" s="157">
        <v>45657</v>
      </c>
      <c r="DC6" s="157">
        <v>45688</v>
      </c>
      <c r="DD6" s="157">
        <v>45716</v>
      </c>
      <c r="DE6" s="157">
        <v>45747</v>
      </c>
      <c r="DF6" s="157">
        <v>45777</v>
      </c>
      <c r="DG6" s="157">
        <v>45808</v>
      </c>
      <c r="DH6" s="157">
        <v>45838</v>
      </c>
      <c r="DI6" s="157">
        <v>45869</v>
      </c>
      <c r="DJ6" s="157">
        <v>45900</v>
      </c>
      <c r="DK6" s="157">
        <v>45930</v>
      </c>
      <c r="DL6" s="157">
        <v>45961</v>
      </c>
      <c r="DM6" s="157">
        <v>45991</v>
      </c>
      <c r="DN6" s="157">
        <v>46022</v>
      </c>
      <c r="DO6" s="157">
        <v>46053</v>
      </c>
      <c r="DP6" s="157">
        <v>46081</v>
      </c>
      <c r="DQ6" s="157">
        <v>46112</v>
      </c>
      <c r="DR6" s="157">
        <v>46142</v>
      </c>
      <c r="DS6" s="157">
        <v>46173</v>
      </c>
      <c r="DT6" s="157">
        <v>46203</v>
      </c>
      <c r="DU6" s="157">
        <v>46234</v>
      </c>
      <c r="DV6" s="157">
        <v>46265</v>
      </c>
      <c r="DW6" s="157">
        <v>46295</v>
      </c>
      <c r="DX6" s="157">
        <v>46326</v>
      </c>
      <c r="DY6" s="157">
        <v>46356</v>
      </c>
      <c r="DZ6" s="157">
        <v>46387</v>
      </c>
      <c r="EA6" s="157">
        <v>46418</v>
      </c>
      <c r="EB6" s="157">
        <v>46446</v>
      </c>
      <c r="EC6" s="157">
        <v>46477</v>
      </c>
      <c r="ED6" s="157">
        <v>46507</v>
      </c>
      <c r="EE6" s="157">
        <v>46538</v>
      </c>
      <c r="EF6" s="157">
        <v>46568</v>
      </c>
      <c r="EG6" s="157">
        <v>46599</v>
      </c>
      <c r="EH6" s="157">
        <v>46630</v>
      </c>
      <c r="EI6" s="157">
        <v>46660</v>
      </c>
      <c r="EJ6" s="157">
        <v>46691</v>
      </c>
      <c r="EK6" s="157">
        <v>46721</v>
      </c>
      <c r="EL6" s="157">
        <v>46752</v>
      </c>
      <c r="EM6" s="157">
        <v>46783</v>
      </c>
      <c r="EN6" s="157">
        <v>46812</v>
      </c>
      <c r="EO6" s="157">
        <v>46843</v>
      </c>
      <c r="EP6" s="157">
        <v>46873</v>
      </c>
      <c r="EQ6" s="157">
        <v>46904</v>
      </c>
      <c r="ER6" s="157">
        <v>46934</v>
      </c>
      <c r="ES6" s="157">
        <v>46965</v>
      </c>
      <c r="ET6" s="157">
        <v>46996</v>
      </c>
      <c r="EU6" s="157">
        <v>47026</v>
      </c>
      <c r="EV6" s="157">
        <v>47057</v>
      </c>
      <c r="EW6" s="157">
        <v>47087</v>
      </c>
      <c r="EX6" s="157">
        <v>47118</v>
      </c>
      <c r="EY6" s="157">
        <v>47149</v>
      </c>
      <c r="EZ6" s="157">
        <v>47177</v>
      </c>
      <c r="FA6" s="157">
        <v>47208</v>
      </c>
      <c r="FB6" s="157">
        <v>47238</v>
      </c>
      <c r="FC6" s="157">
        <v>47269</v>
      </c>
      <c r="FD6" s="157">
        <v>47299</v>
      </c>
      <c r="FE6" s="157">
        <v>47330</v>
      </c>
      <c r="FF6" s="157">
        <v>47361</v>
      </c>
      <c r="FG6" s="157">
        <v>47391</v>
      </c>
      <c r="FH6" s="157">
        <v>47422</v>
      </c>
      <c r="FI6" s="157">
        <v>47452</v>
      </c>
      <c r="FJ6" s="157">
        <v>47483</v>
      </c>
      <c r="FK6" s="157">
        <v>47514</v>
      </c>
      <c r="FL6" s="157">
        <v>47542</v>
      </c>
      <c r="FM6" s="157">
        <v>47573</v>
      </c>
      <c r="FN6" s="157">
        <v>47603</v>
      </c>
      <c r="FO6" s="157">
        <v>47634</v>
      </c>
      <c r="FP6" s="157">
        <v>47664</v>
      </c>
      <c r="FQ6" s="157">
        <v>47695</v>
      </c>
      <c r="FR6" s="157">
        <v>47726</v>
      </c>
      <c r="FS6" s="157">
        <v>47756</v>
      </c>
      <c r="FT6" s="157">
        <v>47787</v>
      </c>
      <c r="FU6" s="157">
        <v>47817</v>
      </c>
      <c r="FV6" s="157">
        <v>47848</v>
      </c>
      <c r="FX6" s="157">
        <v>43830</v>
      </c>
      <c r="FY6" s="157">
        <v>44196</v>
      </c>
      <c r="FZ6" s="157">
        <v>44561</v>
      </c>
      <c r="GA6" s="223">
        <v>44895</v>
      </c>
      <c r="GB6" s="224">
        <v>44926</v>
      </c>
      <c r="GC6" s="157">
        <v>44926</v>
      </c>
      <c r="GD6" s="157">
        <v>45291</v>
      </c>
      <c r="GE6" s="157">
        <v>45657</v>
      </c>
      <c r="GF6" s="157">
        <v>46022</v>
      </c>
      <c r="GG6" s="157">
        <v>46387</v>
      </c>
      <c r="GH6" s="157">
        <v>46752</v>
      </c>
      <c r="GI6" s="157">
        <v>47118</v>
      </c>
      <c r="GJ6" s="157">
        <v>47483</v>
      </c>
      <c r="GK6" s="157">
        <v>47848</v>
      </c>
    </row>
    <row r="7" spans="2:193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9" t="s">
        <v>55</v>
      </c>
      <c r="O7" s="29" t="s">
        <v>55</v>
      </c>
      <c r="P7" s="29" t="s">
        <v>55</v>
      </c>
      <c r="Q7" s="29" t="s">
        <v>55</v>
      </c>
      <c r="R7" s="29" t="s">
        <v>55</v>
      </c>
      <c r="S7" s="29" t="s">
        <v>55</v>
      </c>
      <c r="T7" s="29" t="s">
        <v>55</v>
      </c>
      <c r="U7" s="29" t="s">
        <v>55</v>
      </c>
      <c r="V7" s="29" t="s">
        <v>55</v>
      </c>
      <c r="W7" s="29" t="s">
        <v>55</v>
      </c>
      <c r="X7" s="29" t="s">
        <v>55</v>
      </c>
      <c r="Y7" s="29" t="s">
        <v>55</v>
      </c>
      <c r="Z7" s="29" t="s">
        <v>55</v>
      </c>
      <c r="AA7" s="29" t="s">
        <v>55</v>
      </c>
      <c r="AB7" s="29" t="s">
        <v>55</v>
      </c>
      <c r="AC7" s="29" t="s">
        <v>55</v>
      </c>
      <c r="AD7" s="29" t="s">
        <v>55</v>
      </c>
      <c r="AE7" s="29" t="s">
        <v>55</v>
      </c>
      <c r="AF7" s="29" t="s">
        <v>55</v>
      </c>
      <c r="AG7" s="29" t="s">
        <v>55</v>
      </c>
      <c r="AH7" s="29" t="s">
        <v>55</v>
      </c>
      <c r="AI7" s="29" t="s">
        <v>55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55</v>
      </c>
      <c r="AO7" s="29" t="s">
        <v>55</v>
      </c>
      <c r="AP7" s="29" t="s">
        <v>55</v>
      </c>
      <c r="AQ7" s="29" t="s">
        <v>55</v>
      </c>
      <c r="AR7" s="29" t="s">
        <v>55</v>
      </c>
      <c r="AS7" s="29" t="s">
        <v>55</v>
      </c>
      <c r="AT7" s="29" t="s">
        <v>55</v>
      </c>
      <c r="AU7" s="29" t="s">
        <v>55</v>
      </c>
      <c r="AV7" s="29" t="s">
        <v>55</v>
      </c>
      <c r="AW7" s="29" t="s">
        <v>55</v>
      </c>
      <c r="AX7" s="29" t="s">
        <v>55</v>
      </c>
      <c r="AY7" s="29" t="s">
        <v>55</v>
      </c>
      <c r="AZ7" s="29" t="s">
        <v>55</v>
      </c>
      <c r="BA7" s="29" t="s">
        <v>55</v>
      </c>
      <c r="BB7" s="29" t="s">
        <v>55</v>
      </c>
      <c r="BC7" s="29" t="s">
        <v>55</v>
      </c>
      <c r="BD7" s="29" t="s">
        <v>55</v>
      </c>
      <c r="BE7" s="29" t="s">
        <v>55</v>
      </c>
      <c r="BF7" s="29" t="s">
        <v>55</v>
      </c>
      <c r="BG7" s="29" t="s">
        <v>55</v>
      </c>
      <c r="BH7" s="29" t="s">
        <v>55</v>
      </c>
      <c r="BI7" s="29" t="s">
        <v>55</v>
      </c>
      <c r="BJ7" s="29" t="s">
        <v>55</v>
      </c>
      <c r="BK7" s="29" t="s">
        <v>55</v>
      </c>
      <c r="BL7" s="29" t="s">
        <v>55</v>
      </c>
      <c r="BM7" s="29" t="s">
        <v>55</v>
      </c>
      <c r="BN7" s="29" t="s">
        <v>55</v>
      </c>
      <c r="BO7" s="29" t="s">
        <v>55</v>
      </c>
      <c r="BP7" s="29" t="s">
        <v>55</v>
      </c>
      <c r="BQ7" s="29" t="s">
        <v>55</v>
      </c>
      <c r="BR7" s="29" t="s">
        <v>55</v>
      </c>
      <c r="BS7" s="29" t="s">
        <v>55</v>
      </c>
      <c r="BT7" s="29" t="s">
        <v>55</v>
      </c>
      <c r="BU7" s="29" t="s">
        <v>55</v>
      </c>
      <c r="BV7" s="29" t="s">
        <v>55</v>
      </c>
      <c r="BW7" s="29" t="s">
        <v>55</v>
      </c>
      <c r="BX7" s="29" t="s">
        <v>55</v>
      </c>
      <c r="BY7" s="29" t="s">
        <v>55</v>
      </c>
      <c r="BZ7" s="29" t="s">
        <v>55</v>
      </c>
      <c r="CA7" s="29" t="s">
        <v>55</v>
      </c>
      <c r="CB7" s="29" t="s">
        <v>55</v>
      </c>
      <c r="CC7" s="29" t="s">
        <v>55</v>
      </c>
      <c r="CD7" s="29" t="s">
        <v>56</v>
      </c>
      <c r="CE7" s="29" t="s">
        <v>57</v>
      </c>
      <c r="CF7" s="29" t="s">
        <v>57</v>
      </c>
      <c r="CG7" s="29" t="s">
        <v>57</v>
      </c>
      <c r="CH7" s="29" t="s">
        <v>57</v>
      </c>
      <c r="CI7" s="29" t="s">
        <v>57</v>
      </c>
      <c r="CJ7" s="29" t="s">
        <v>57</v>
      </c>
      <c r="CK7" s="29" t="s">
        <v>57</v>
      </c>
      <c r="CL7" s="29" t="s">
        <v>57</v>
      </c>
      <c r="CM7" s="29" t="s">
        <v>57</v>
      </c>
      <c r="CN7" s="29" t="s">
        <v>57</v>
      </c>
      <c r="CO7" s="29" t="s">
        <v>57</v>
      </c>
      <c r="CP7" s="29" t="s">
        <v>57</v>
      </c>
      <c r="CQ7" s="29" t="s">
        <v>57</v>
      </c>
      <c r="CR7" s="29" t="s">
        <v>57</v>
      </c>
      <c r="CS7" s="29" t="s">
        <v>57</v>
      </c>
      <c r="CT7" s="29" t="s">
        <v>57</v>
      </c>
      <c r="CU7" s="29" t="s">
        <v>57</v>
      </c>
      <c r="CV7" s="29" t="s">
        <v>57</v>
      </c>
      <c r="CW7" s="29" t="s">
        <v>57</v>
      </c>
      <c r="CX7" s="29" t="s">
        <v>57</v>
      </c>
      <c r="CY7" s="29" t="s">
        <v>57</v>
      </c>
      <c r="CZ7" s="29" t="s">
        <v>57</v>
      </c>
      <c r="DA7" s="29" t="s">
        <v>57</v>
      </c>
      <c r="DB7" s="29" t="s">
        <v>57</v>
      </c>
      <c r="DC7" s="29" t="s">
        <v>57</v>
      </c>
      <c r="DD7" s="29" t="s">
        <v>57</v>
      </c>
      <c r="DE7" s="29" t="s">
        <v>57</v>
      </c>
      <c r="DF7" s="29" t="s">
        <v>57</v>
      </c>
      <c r="DG7" s="29" t="s">
        <v>57</v>
      </c>
      <c r="DH7" s="29" t="s">
        <v>57</v>
      </c>
      <c r="DI7" s="29" t="s">
        <v>57</v>
      </c>
      <c r="DJ7" s="29" t="s">
        <v>57</v>
      </c>
      <c r="DK7" s="29" t="s">
        <v>57</v>
      </c>
      <c r="DL7" s="29" t="s">
        <v>57</v>
      </c>
      <c r="DM7" s="29" t="s">
        <v>57</v>
      </c>
      <c r="DN7" s="29" t="s">
        <v>57</v>
      </c>
      <c r="DO7" s="29" t="s">
        <v>57</v>
      </c>
      <c r="DP7" s="29" t="s">
        <v>57</v>
      </c>
      <c r="DQ7" s="29" t="s">
        <v>57</v>
      </c>
      <c r="DR7" s="29" t="s">
        <v>57</v>
      </c>
      <c r="DS7" s="29" t="s">
        <v>57</v>
      </c>
      <c r="DT7" s="29" t="s">
        <v>57</v>
      </c>
      <c r="DU7" s="29" t="s">
        <v>57</v>
      </c>
      <c r="DV7" s="29" t="s">
        <v>57</v>
      </c>
      <c r="DW7" s="29" t="s">
        <v>57</v>
      </c>
      <c r="DX7" s="29" t="s">
        <v>57</v>
      </c>
      <c r="DY7" s="29" t="s">
        <v>57</v>
      </c>
      <c r="DZ7" s="29" t="s">
        <v>57</v>
      </c>
      <c r="EA7" s="29" t="s">
        <v>57</v>
      </c>
      <c r="EB7" s="29" t="s">
        <v>57</v>
      </c>
      <c r="EC7" s="29" t="s">
        <v>57</v>
      </c>
      <c r="ED7" s="29" t="s">
        <v>57</v>
      </c>
      <c r="EE7" s="29" t="s">
        <v>57</v>
      </c>
      <c r="EF7" s="29" t="s">
        <v>57</v>
      </c>
      <c r="EG7" s="29" t="s">
        <v>57</v>
      </c>
      <c r="EH7" s="29" t="s">
        <v>57</v>
      </c>
      <c r="EI7" s="29" t="s">
        <v>57</v>
      </c>
      <c r="EJ7" s="29" t="s">
        <v>57</v>
      </c>
      <c r="EK7" s="29" t="s">
        <v>57</v>
      </c>
      <c r="EL7" s="29" t="s">
        <v>57</v>
      </c>
      <c r="EM7" s="29" t="s">
        <v>57</v>
      </c>
      <c r="EN7" s="29" t="s">
        <v>57</v>
      </c>
      <c r="EO7" s="29" t="s">
        <v>57</v>
      </c>
      <c r="EP7" s="29" t="s">
        <v>57</v>
      </c>
      <c r="EQ7" s="29" t="s">
        <v>57</v>
      </c>
      <c r="ER7" s="29" t="s">
        <v>57</v>
      </c>
      <c r="ES7" s="29" t="s">
        <v>57</v>
      </c>
      <c r="ET7" s="29" t="s">
        <v>57</v>
      </c>
      <c r="EU7" s="29" t="s">
        <v>57</v>
      </c>
      <c r="EV7" s="29" t="s">
        <v>57</v>
      </c>
      <c r="EW7" s="29" t="s">
        <v>57</v>
      </c>
      <c r="EX7" s="29" t="s">
        <v>57</v>
      </c>
      <c r="EY7" s="29" t="s">
        <v>57</v>
      </c>
      <c r="EZ7" s="29" t="s">
        <v>57</v>
      </c>
      <c r="FA7" s="29" t="s">
        <v>57</v>
      </c>
      <c r="FB7" s="29" t="s">
        <v>57</v>
      </c>
      <c r="FC7" s="29" t="s">
        <v>57</v>
      </c>
      <c r="FD7" s="29" t="s">
        <v>57</v>
      </c>
      <c r="FE7" s="29" t="s">
        <v>57</v>
      </c>
      <c r="FF7" s="29" t="s">
        <v>57</v>
      </c>
      <c r="FG7" s="29" t="s">
        <v>57</v>
      </c>
      <c r="FH7" s="29" t="s">
        <v>57</v>
      </c>
      <c r="FI7" s="29" t="s">
        <v>57</v>
      </c>
      <c r="FJ7" s="29" t="s">
        <v>57</v>
      </c>
      <c r="FK7" s="29" t="s">
        <v>57</v>
      </c>
      <c r="FL7" s="29" t="s">
        <v>57</v>
      </c>
      <c r="FM7" s="29" t="s">
        <v>57</v>
      </c>
      <c r="FN7" s="29" t="s">
        <v>57</v>
      </c>
      <c r="FO7" s="29" t="s">
        <v>57</v>
      </c>
      <c r="FP7" s="29" t="s">
        <v>57</v>
      </c>
      <c r="FQ7" s="29" t="s">
        <v>57</v>
      </c>
      <c r="FR7" s="29" t="s">
        <v>57</v>
      </c>
      <c r="FS7" s="29" t="s">
        <v>57</v>
      </c>
      <c r="FT7" s="29" t="s">
        <v>57</v>
      </c>
      <c r="FU7" s="29" t="s">
        <v>57</v>
      </c>
      <c r="FV7" s="29" t="s">
        <v>57</v>
      </c>
      <c r="FX7" s="29" t="s">
        <v>55</v>
      </c>
      <c r="FY7" s="29" t="s">
        <v>55</v>
      </c>
      <c r="FZ7" s="29" t="s">
        <v>55</v>
      </c>
      <c r="GA7" s="225" t="s">
        <v>55</v>
      </c>
      <c r="GB7" s="226" t="s">
        <v>56</v>
      </c>
      <c r="GC7" s="29" t="s">
        <v>56</v>
      </c>
      <c r="GD7" s="29" t="s">
        <v>57</v>
      </c>
      <c r="GE7" s="29" t="s">
        <v>57</v>
      </c>
      <c r="GF7" s="29" t="s">
        <v>57</v>
      </c>
      <c r="GG7" s="29" t="s">
        <v>57</v>
      </c>
      <c r="GH7" s="29" t="s">
        <v>57</v>
      </c>
      <c r="GI7" s="29" t="s">
        <v>57</v>
      </c>
      <c r="GJ7" s="29" t="s">
        <v>57</v>
      </c>
      <c r="GK7" s="29" t="s">
        <v>57</v>
      </c>
    </row>
    <row r="8" spans="2:193" ht="4.9000000000000004" customHeight="1" x14ac:dyDescent="0.2"/>
    <row r="9" spans="2:193" x14ac:dyDescent="0.2">
      <c r="B9" s="30" t="s">
        <v>58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</row>
    <row r="11" spans="2:193" x14ac:dyDescent="0.2">
      <c r="B11" s="35" t="s">
        <v>629</v>
      </c>
    </row>
    <row r="12" spans="2:193" x14ac:dyDescent="0.2">
      <c r="C12" s="24" t="s">
        <v>630</v>
      </c>
      <c r="K12" s="24">
        <v>4137.654063</v>
      </c>
      <c r="L12" s="24">
        <v>4146.8469269999996</v>
      </c>
      <c r="M12" s="24">
        <v>4187.9175480000004</v>
      </c>
      <c r="N12" s="24">
        <v>4229.7533119999998</v>
      </c>
      <c r="O12" s="24">
        <v>4331.0324920000003</v>
      </c>
      <c r="P12" s="24">
        <v>4395.9790119999998</v>
      </c>
      <c r="Q12" s="24">
        <v>4663.7876370000004</v>
      </c>
      <c r="R12" s="24">
        <v>4633.2715490000001</v>
      </c>
      <c r="S12" s="24">
        <v>4564.456666</v>
      </c>
      <c r="T12" s="24">
        <v>4900.4126900000001</v>
      </c>
      <c r="U12" s="24">
        <v>4797.219118</v>
      </c>
      <c r="V12" s="24">
        <v>5154.6371310000004</v>
      </c>
      <c r="W12" s="24">
        <v>4852.4980260000002</v>
      </c>
      <c r="X12" s="24">
        <v>5031.2312959999999</v>
      </c>
      <c r="Y12" s="24">
        <v>4999.7912409999999</v>
      </c>
      <c r="Z12" s="24">
        <v>5132.6879609999996</v>
      </c>
      <c r="AA12" s="24">
        <v>5402.2688820000003</v>
      </c>
      <c r="AB12" s="24">
        <v>5208.8649990000004</v>
      </c>
      <c r="AC12" s="24">
        <v>5388.4005850000003</v>
      </c>
      <c r="AD12" s="24">
        <v>5616.6635399999996</v>
      </c>
      <c r="AE12" s="24">
        <v>5484.2932700000001</v>
      </c>
      <c r="AF12" s="24">
        <v>5381.9902080000002</v>
      </c>
      <c r="AG12" s="24">
        <v>5361.1172200000001</v>
      </c>
      <c r="AH12" s="24">
        <v>5049.6904860000004</v>
      </c>
      <c r="AI12" s="24">
        <v>5431.7516410000007</v>
      </c>
      <c r="AJ12" s="24">
        <v>5560.1537790000002</v>
      </c>
      <c r="AK12" s="24">
        <v>5521.5059250000004</v>
      </c>
      <c r="AL12" s="24">
        <v>5494.182296</v>
      </c>
      <c r="AM12" s="24">
        <v>5522.2071049999995</v>
      </c>
      <c r="AN12" s="24">
        <v>5497.7012609999992</v>
      </c>
      <c r="AO12" s="24">
        <v>5921.558712</v>
      </c>
      <c r="AP12" s="24">
        <v>6492.4370739999995</v>
      </c>
      <c r="AQ12" s="24">
        <v>8145.4356149999994</v>
      </c>
      <c r="AR12" s="24">
        <v>10614.355379000001</v>
      </c>
      <c r="AS12" s="24">
        <v>11553.834085999999</v>
      </c>
      <c r="AT12" s="24">
        <v>9667.5889540000007</v>
      </c>
      <c r="AU12" s="24">
        <v>10601.12055</v>
      </c>
      <c r="AV12" s="24">
        <v>10564.717767</v>
      </c>
      <c r="AW12" s="24">
        <v>11487.482637999998</v>
      </c>
      <c r="AX12" s="24">
        <v>10409.086656000001</v>
      </c>
      <c r="AY12" s="24">
        <v>11060.505574000001</v>
      </c>
      <c r="AZ12" s="24">
        <v>11535.946426000002</v>
      </c>
      <c r="BA12" s="24">
        <v>11237.116677999999</v>
      </c>
      <c r="BB12" s="24">
        <v>11555.279275000001</v>
      </c>
      <c r="BC12" s="24">
        <v>12850.581130999999</v>
      </c>
      <c r="BD12" s="24">
        <v>12730.066194000001</v>
      </c>
      <c r="BE12" s="24">
        <v>13541.815041</v>
      </c>
      <c r="BF12" s="24">
        <v>13688.471194</v>
      </c>
      <c r="BG12" s="24">
        <v>13145.918023</v>
      </c>
      <c r="BH12" s="24">
        <v>13144.431084</v>
      </c>
      <c r="BI12" s="24">
        <v>12433.029015</v>
      </c>
      <c r="BJ12" s="24">
        <v>13710.09417</v>
      </c>
      <c r="BK12" s="24">
        <v>14404.221776</v>
      </c>
      <c r="BL12" s="24">
        <v>14806.350707</v>
      </c>
      <c r="BM12" s="24">
        <v>14862.088411000001</v>
      </c>
      <c r="BN12" s="24">
        <v>15037.959881999999</v>
      </c>
      <c r="BO12" s="24">
        <v>14970.711240999999</v>
      </c>
      <c r="BP12" s="24">
        <v>16052.936014999999</v>
      </c>
      <c r="BQ12" s="24">
        <v>15967.905827999999</v>
      </c>
      <c r="BR12" s="24">
        <v>16173.611674</v>
      </c>
      <c r="BS12" s="24">
        <v>15931.687227</v>
      </c>
      <c r="BT12" s="24">
        <v>16280.101388999999</v>
      </c>
      <c r="BU12" s="24">
        <v>16609.067075999999</v>
      </c>
      <c r="BV12" s="24">
        <v>16053.180876999997</v>
      </c>
      <c r="BW12" s="24">
        <v>16299.836073999999</v>
      </c>
      <c r="BX12" s="24">
        <v>15936.897567999999</v>
      </c>
      <c r="BY12" s="24">
        <v>17535.963475</v>
      </c>
      <c r="BZ12" s="24">
        <v>17470.558019</v>
      </c>
      <c r="CA12" s="24">
        <v>17489.498509000001</v>
      </c>
      <c r="CB12" s="24">
        <v>18352.41675</v>
      </c>
      <c r="CC12" s="24">
        <v>18108.392798000001</v>
      </c>
      <c r="CD12" s="24">
        <v>19159.67297872249</v>
      </c>
      <c r="CE12" s="24">
        <v>20221.03850858771</v>
      </c>
      <c r="CF12" s="24">
        <v>20651.445970106241</v>
      </c>
      <c r="CG12" s="24">
        <v>21057.031847325219</v>
      </c>
      <c r="CH12" s="24">
        <v>21417.513947020481</v>
      </c>
      <c r="CI12" s="24">
        <v>21766.455135442429</v>
      </c>
      <c r="CJ12" s="24">
        <v>22095.955047264561</v>
      </c>
      <c r="CK12" s="24">
        <v>22411.65217519852</v>
      </c>
      <c r="CL12" s="24">
        <v>22720.395302367124</v>
      </c>
      <c r="CM12" s="24">
        <v>23023.33492856667</v>
      </c>
      <c r="CN12" s="24">
        <v>23321.360839349887</v>
      </c>
      <c r="CO12" s="24">
        <v>23614.58963433695</v>
      </c>
      <c r="CP12" s="24">
        <v>23903.228045862044</v>
      </c>
      <c r="CQ12" s="24">
        <v>24893.309204303969</v>
      </c>
      <c r="CR12" s="24">
        <v>25631.562435220767</v>
      </c>
      <c r="CS12" s="24">
        <v>26283.695155654776</v>
      </c>
      <c r="CT12" s="24">
        <v>26861.049394877111</v>
      </c>
      <c r="CU12" s="24">
        <v>27374.841307073424</v>
      </c>
      <c r="CV12" s="24">
        <v>27834.838561207784</v>
      </c>
      <c r="CW12" s="24">
        <v>28249.248629463447</v>
      </c>
      <c r="CX12" s="24">
        <v>28621.913015218706</v>
      </c>
      <c r="CY12" s="24">
        <v>28959.56376913163</v>
      </c>
      <c r="CZ12" s="24">
        <v>29267.235707342974</v>
      </c>
      <c r="DA12" s="24">
        <v>29547.301317995403</v>
      </c>
      <c r="DB12" s="24">
        <v>29797.039603266589</v>
      </c>
      <c r="DC12" s="24">
        <v>30729.612170367876</v>
      </c>
      <c r="DD12" s="24">
        <v>31289.501957930755</v>
      </c>
      <c r="DE12" s="24">
        <v>31788.047619740752</v>
      </c>
      <c r="DF12" s="24">
        <v>32231.978950907789</v>
      </c>
      <c r="DG12" s="24">
        <v>32631.006330634336</v>
      </c>
      <c r="DH12" s="24">
        <v>32992.493569362166</v>
      </c>
      <c r="DI12" s="24">
        <v>33322.214445759513</v>
      </c>
      <c r="DJ12" s="24">
        <v>33624.387493976923</v>
      </c>
      <c r="DK12" s="24">
        <v>33902.661517475906</v>
      </c>
      <c r="DL12" s="24">
        <v>34160.152503204394</v>
      </c>
      <c r="DM12" s="24">
        <v>34396.633577412453</v>
      </c>
      <c r="DN12" s="24">
        <v>34612.12099417553</v>
      </c>
      <c r="DO12" s="24">
        <v>35527.061722658909</v>
      </c>
      <c r="DP12" s="24">
        <v>35968.228275980378</v>
      </c>
      <c r="DQ12" s="24">
        <v>36361.438196144394</v>
      </c>
      <c r="DR12" s="24">
        <v>36710.522911225358</v>
      </c>
      <c r="DS12" s="24">
        <v>37034.618459391982</v>
      </c>
      <c r="DT12" s="24">
        <v>37336.862510479783</v>
      </c>
      <c r="DU12" s="24">
        <v>37630.811236747621</v>
      </c>
      <c r="DV12" s="24">
        <v>37880.65226872624</v>
      </c>
      <c r="DW12" s="24">
        <v>38111.205885313022</v>
      </c>
      <c r="DX12" s="24">
        <v>38325.087634757001</v>
      </c>
      <c r="DY12" s="24">
        <v>38524.528423512122</v>
      </c>
      <c r="DZ12" s="24">
        <v>38711.399737650398</v>
      </c>
      <c r="EA12" s="24">
        <v>39698.117419605238</v>
      </c>
      <c r="EB12" s="24">
        <v>40131.48771453333</v>
      </c>
      <c r="EC12" s="24">
        <v>40524.713920885966</v>
      </c>
      <c r="ED12" s="24">
        <v>40880.847133165364</v>
      </c>
      <c r="EE12" s="24">
        <v>41204.263612376177</v>
      </c>
      <c r="EF12" s="24">
        <v>41499.432955162694</v>
      </c>
      <c r="EG12" s="24">
        <v>41769.931710684286</v>
      </c>
      <c r="EH12" s="24">
        <v>42019.126342733929</v>
      </c>
      <c r="EI12" s="24">
        <v>42249.427359503854</v>
      </c>
      <c r="EJ12" s="24">
        <v>42463.300698036917</v>
      </c>
      <c r="EK12" s="24">
        <v>42662.804169196461</v>
      </c>
      <c r="EL12" s="24">
        <v>42849.781893530278</v>
      </c>
      <c r="EM12" s="24">
        <v>44151.380723718066</v>
      </c>
      <c r="EN12" s="24">
        <v>44589.860693799717</v>
      </c>
      <c r="EO12" s="24">
        <v>44989.177558340009</v>
      </c>
      <c r="EP12" s="24">
        <v>45331.315428254828</v>
      </c>
      <c r="EQ12" s="24">
        <v>45600.264245368606</v>
      </c>
      <c r="ER12" s="24">
        <v>45823.878841794394</v>
      </c>
      <c r="ES12" s="24">
        <v>46009.80636706276</v>
      </c>
      <c r="ET12" s="24">
        <v>46106.980249589738</v>
      </c>
      <c r="EU12" s="24">
        <v>46197.021354055199</v>
      </c>
      <c r="EV12" s="24">
        <v>46301.54253817982</v>
      </c>
      <c r="EW12" s="24">
        <v>46418.407831807177</v>
      </c>
      <c r="EX12" s="24">
        <v>46535.416652621803</v>
      </c>
      <c r="EY12" s="24">
        <v>47841.418166707284</v>
      </c>
      <c r="EZ12" s="24">
        <v>48210.61071597648</v>
      </c>
      <c r="FA12" s="24">
        <v>48524.238246001107</v>
      </c>
      <c r="FB12" s="24">
        <v>48810.717785471898</v>
      </c>
      <c r="FC12" s="24">
        <v>49058.179843536956</v>
      </c>
      <c r="FD12" s="24">
        <v>49288.476654406055</v>
      </c>
      <c r="FE12" s="24">
        <v>49485.237238842383</v>
      </c>
      <c r="FF12" s="24">
        <v>49605.460560658648</v>
      </c>
      <c r="FG12" s="24">
        <v>49722.997930317273</v>
      </c>
      <c r="FH12" s="24">
        <v>49841.852672871675</v>
      </c>
      <c r="FI12" s="24">
        <v>49931.169564327094</v>
      </c>
      <c r="FJ12" s="24">
        <v>49989.94888142858</v>
      </c>
      <c r="FK12" s="24">
        <v>51269.969687867975</v>
      </c>
      <c r="FL12" s="24">
        <v>51588.391986432071</v>
      </c>
      <c r="FM12" s="24">
        <v>51861.276316448748</v>
      </c>
      <c r="FN12" s="24">
        <v>52086.888363233615</v>
      </c>
      <c r="FO12" s="24">
        <v>52392.606580299245</v>
      </c>
      <c r="FP12" s="24">
        <v>52670.433019361059</v>
      </c>
      <c r="FQ12" s="24">
        <v>52924.690189715242</v>
      </c>
      <c r="FR12" s="24">
        <v>53146.36132663559</v>
      </c>
      <c r="FS12" s="24">
        <v>53357.195529985765</v>
      </c>
      <c r="FT12" s="24">
        <v>53545.203234231754</v>
      </c>
      <c r="FU12" s="24">
        <v>53726.267993348512</v>
      </c>
      <c r="FV12" s="24">
        <v>53892.911863587891</v>
      </c>
      <c r="FX12" s="24">
        <v>85422.711827000006</v>
      </c>
      <c r="FY12" s="24">
        <v>141262.18912400003</v>
      </c>
      <c r="FZ12" s="24">
        <v>174709.25782599999</v>
      </c>
      <c r="GA12" s="24">
        <v>186067.59976199997</v>
      </c>
      <c r="GB12" s="24">
        <v>19159.67297872249</v>
      </c>
      <c r="GC12" s="24">
        <v>205227.27274072246</v>
      </c>
      <c r="GD12" s="24">
        <v>266204.00138142786</v>
      </c>
      <c r="GE12" s="24">
        <v>333321.59810075659</v>
      </c>
      <c r="GF12" s="24">
        <v>395680.81113094848</v>
      </c>
      <c r="GG12" s="24">
        <v>448122.41726258723</v>
      </c>
      <c r="GH12" s="24">
        <v>497953.23492941447</v>
      </c>
      <c r="GI12" s="24">
        <v>548055.05248459207</v>
      </c>
      <c r="GJ12" s="24">
        <v>590310.30826054548</v>
      </c>
      <c r="GK12" s="24">
        <v>632462.19609114749</v>
      </c>
    </row>
    <row r="13" spans="2:193" x14ac:dyDescent="0.2">
      <c r="C13" s="24" t="s">
        <v>631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4">
        <v>0</v>
      </c>
      <c r="AQ13" s="24">
        <v>0</v>
      </c>
      <c r="AR13" s="24">
        <v>0</v>
      </c>
      <c r="AS13" s="24">
        <v>0</v>
      </c>
      <c r="AT13" s="24">
        <v>3897.9867829999998</v>
      </c>
      <c r="AU13" s="24">
        <v>586.55714599999999</v>
      </c>
      <c r="AV13" s="24">
        <v>50.127746999999999</v>
      </c>
      <c r="AW13" s="24">
        <v>690.619235</v>
      </c>
      <c r="AX13" s="24">
        <v>594.06158300000004</v>
      </c>
      <c r="AY13" s="24">
        <v>1804.3638470000001</v>
      </c>
      <c r="AZ13" s="24">
        <v>3277.4670020000003</v>
      </c>
      <c r="BA13" s="24">
        <v>2159.857094</v>
      </c>
      <c r="BB13" s="24">
        <v>2469.2718889999996</v>
      </c>
      <c r="BC13" s="24">
        <v>4073.9854539999997</v>
      </c>
      <c r="BD13" s="24">
        <v>1353.680533</v>
      </c>
      <c r="BE13" s="24">
        <v>1257.689163</v>
      </c>
      <c r="BF13" s="24">
        <v>7425.7641210000002</v>
      </c>
      <c r="BG13" s="24">
        <v>1013.295886</v>
      </c>
      <c r="BH13" s="24">
        <v>4583.8197980000004</v>
      </c>
      <c r="BI13" s="24">
        <v>3094.3676809999997</v>
      </c>
      <c r="BJ13" s="24">
        <v>1629.121449</v>
      </c>
      <c r="BK13" s="24">
        <v>1255.266302</v>
      </c>
      <c r="BL13" s="24">
        <v>5543.2036479999997</v>
      </c>
      <c r="BM13" s="24">
        <v>2724.7557809999998</v>
      </c>
      <c r="BN13" s="24">
        <v>3239.3238169999995</v>
      </c>
      <c r="BO13" s="24">
        <v>3387.2388169999995</v>
      </c>
      <c r="BP13" s="24">
        <v>2929.1791219999996</v>
      </c>
      <c r="BQ13" s="24">
        <v>1698.8725519999998</v>
      </c>
      <c r="BR13" s="24">
        <v>10200.376765999999</v>
      </c>
      <c r="BS13" s="24">
        <v>1172.787865</v>
      </c>
      <c r="BT13" s="24">
        <v>1088.5207949999999</v>
      </c>
      <c r="BU13" s="24">
        <v>5673.0160230000001</v>
      </c>
      <c r="BV13" s="24">
        <v>1729.785993</v>
      </c>
      <c r="BW13" s="24">
        <v>478.72950099999997</v>
      </c>
      <c r="BX13" s="24">
        <v>6384.7705850000002</v>
      </c>
      <c r="BY13" s="24">
        <v>4964.6595109999998</v>
      </c>
      <c r="BZ13" s="24">
        <v>152.278355</v>
      </c>
      <c r="CA13" s="24">
        <v>1595.0152779999999</v>
      </c>
      <c r="CB13" s="24">
        <v>1136.60679</v>
      </c>
      <c r="CC13" s="24">
        <v>4489.4613509999999</v>
      </c>
      <c r="CD13" s="24">
        <v>3531.30807155927</v>
      </c>
      <c r="CE13" s="24">
        <v>3453.1648211764077</v>
      </c>
      <c r="CF13" s="24">
        <v>3372.1070136347407</v>
      </c>
      <c r="CG13" s="24">
        <v>3182.4987867172913</v>
      </c>
      <c r="CH13" s="24">
        <v>1895.2058386255219</v>
      </c>
      <c r="CI13" s="24">
        <v>908.140525158429</v>
      </c>
      <c r="CJ13" s="24">
        <v>622.71214892434557</v>
      </c>
      <c r="CK13" s="24">
        <v>1101.0817852890318</v>
      </c>
      <c r="CL13" s="24">
        <v>769.09700376910382</v>
      </c>
      <c r="CM13" s="24">
        <v>661.04791912956887</v>
      </c>
      <c r="CN13" s="24">
        <v>678.91614651579459</v>
      </c>
      <c r="CO13" s="24">
        <v>743.38186409180969</v>
      </c>
      <c r="CP13" s="24">
        <v>488.95734198669214</v>
      </c>
      <c r="CQ13" s="24">
        <v>245.91685461782285</v>
      </c>
      <c r="CR13" s="24">
        <v>206.45306268928294</v>
      </c>
      <c r="CS13" s="24">
        <v>192.15122088328297</v>
      </c>
      <c r="CT13" s="24">
        <v>272.15960135128194</v>
      </c>
      <c r="CU13" s="24">
        <v>70.251454538427765</v>
      </c>
      <c r="CV13" s="24">
        <v>66.650951535002861</v>
      </c>
      <c r="CW13" s="24">
        <v>710.40014685869835</v>
      </c>
      <c r="CX13" s="24">
        <v>603.67871994661425</v>
      </c>
      <c r="CY13" s="24">
        <v>602.51443655906655</v>
      </c>
      <c r="CZ13" s="24">
        <v>601.78192661572837</v>
      </c>
      <c r="DA13" s="24">
        <v>689.30835337233259</v>
      </c>
      <c r="DB13" s="24">
        <v>457.9528477421419</v>
      </c>
      <c r="DC13" s="24">
        <v>180.61067355837835</v>
      </c>
      <c r="DD13" s="24">
        <v>180.61067355837835</v>
      </c>
      <c r="DE13" s="24">
        <v>180.61067355837835</v>
      </c>
      <c r="DF13" s="24">
        <v>236.84005344906086</v>
      </c>
      <c r="DG13" s="24">
        <v>46.105165449060827</v>
      </c>
      <c r="DH13" s="24">
        <v>46.105165449060827</v>
      </c>
      <c r="DI13" s="24">
        <v>1374.0831314603288</v>
      </c>
      <c r="DJ13" s="24">
        <v>1271.0141224603287</v>
      </c>
      <c r="DK13" s="24">
        <v>1271.0141224603287</v>
      </c>
      <c r="DL13" s="24">
        <v>1230.1579516245242</v>
      </c>
      <c r="DM13" s="24">
        <v>1336.6404516245243</v>
      </c>
      <c r="DN13" s="24">
        <v>1111.5267016245243</v>
      </c>
      <c r="DO13" s="24">
        <v>372.20527629196897</v>
      </c>
      <c r="DP13" s="24">
        <v>372.20527629196897</v>
      </c>
      <c r="DQ13" s="24">
        <v>372.20527629196897</v>
      </c>
      <c r="DR13" s="24">
        <v>302.7728198219466</v>
      </c>
      <c r="DS13" s="24">
        <v>112.03793182194661</v>
      </c>
      <c r="DT13" s="24">
        <v>112.03793182194661</v>
      </c>
      <c r="DU13" s="24">
        <v>1624.1895146913912</v>
      </c>
      <c r="DV13" s="24">
        <v>1521.1205056913909</v>
      </c>
      <c r="DW13" s="24">
        <v>1521.1205056913909</v>
      </c>
      <c r="DX13" s="24">
        <v>1435.0161080308808</v>
      </c>
      <c r="DY13" s="24">
        <v>1541.4986080308809</v>
      </c>
      <c r="DZ13" s="24">
        <v>1316.3848580308809</v>
      </c>
      <c r="EA13" s="24">
        <v>445.02246195415421</v>
      </c>
      <c r="EB13" s="24">
        <v>445.02246195415421</v>
      </c>
      <c r="EC13" s="24">
        <v>445.02246195415421</v>
      </c>
      <c r="ED13" s="24">
        <v>331.74107214145391</v>
      </c>
      <c r="EE13" s="24">
        <v>141.00618414145393</v>
      </c>
      <c r="EF13" s="24">
        <v>141.00618414145393</v>
      </c>
      <c r="EG13" s="24">
        <v>1844.7971444656418</v>
      </c>
      <c r="EH13" s="24">
        <v>1741.7281354656418</v>
      </c>
      <c r="EI13" s="24">
        <v>1741.7281354656418</v>
      </c>
      <c r="EJ13" s="24">
        <v>1624.9652938091954</v>
      </c>
      <c r="EK13" s="24">
        <v>1731.4477938091954</v>
      </c>
      <c r="EL13" s="24">
        <v>1506.3340438091955</v>
      </c>
      <c r="EM13" s="24">
        <v>507.86216072139575</v>
      </c>
      <c r="EN13" s="24">
        <v>507.86216072139575</v>
      </c>
      <c r="EO13" s="24">
        <v>507.86216072139575</v>
      </c>
      <c r="EP13" s="24">
        <v>352.33777172862597</v>
      </c>
      <c r="EQ13" s="24">
        <v>161.60288372862598</v>
      </c>
      <c r="ER13" s="24">
        <v>161.60288372862598</v>
      </c>
      <c r="ES13" s="24">
        <v>2937.1949914184961</v>
      </c>
      <c r="ET13" s="24">
        <v>2834.1259824184958</v>
      </c>
      <c r="EU13" s="24">
        <v>2834.1259824184958</v>
      </c>
      <c r="EV13" s="24">
        <v>2657.7870993182896</v>
      </c>
      <c r="EW13" s="24">
        <v>2764.2695993182897</v>
      </c>
      <c r="EX13" s="24">
        <v>2539.1558493182897</v>
      </c>
      <c r="EY13" s="24">
        <v>806.77705802184789</v>
      </c>
      <c r="EZ13" s="24">
        <v>806.77705802184789</v>
      </c>
      <c r="FA13" s="24">
        <v>806.77705802184789</v>
      </c>
      <c r="FB13" s="24">
        <v>457.83472825612552</v>
      </c>
      <c r="FC13" s="24">
        <v>267.0998402561255</v>
      </c>
      <c r="FD13" s="24">
        <v>267.0998402561255</v>
      </c>
      <c r="FE13" s="24">
        <v>3308.3968617173423</v>
      </c>
      <c r="FF13" s="24">
        <v>3205.3278527173425</v>
      </c>
      <c r="FG13" s="24">
        <v>3205.3278527173425</v>
      </c>
      <c r="FH13" s="24">
        <v>2968.7193248847807</v>
      </c>
      <c r="FI13" s="24">
        <v>3075.2018248847808</v>
      </c>
      <c r="FJ13" s="24">
        <v>2850.0880748847812</v>
      </c>
      <c r="FK13" s="24">
        <v>913.97795343578707</v>
      </c>
      <c r="FL13" s="24">
        <v>913.97795343578707</v>
      </c>
      <c r="FM13" s="24">
        <v>913.97795343578707</v>
      </c>
      <c r="FN13" s="24">
        <v>503.01615897288582</v>
      </c>
      <c r="FO13" s="24">
        <v>312.28127097288581</v>
      </c>
      <c r="FP13" s="24">
        <v>312.28127097288581</v>
      </c>
      <c r="FQ13" s="24">
        <v>3632.274852757655</v>
      </c>
      <c r="FR13" s="24">
        <v>3529.2058437576552</v>
      </c>
      <c r="FS13" s="24">
        <v>3529.2058437576552</v>
      </c>
      <c r="FT13" s="24">
        <v>3255.7329148204653</v>
      </c>
      <c r="FU13" s="24">
        <v>3362.2154148204654</v>
      </c>
      <c r="FV13" s="24">
        <v>3137.1016648204654</v>
      </c>
      <c r="FX13" s="24">
        <v>3897.9867829999998</v>
      </c>
      <c r="FY13" s="24">
        <v>25743.444813999999</v>
      </c>
      <c r="FZ13" s="24">
        <v>41298.821619000002</v>
      </c>
      <c r="GA13" s="24">
        <v>28865.632046999999</v>
      </c>
      <c r="GB13" s="24">
        <v>3531.30807155927</v>
      </c>
      <c r="GC13" s="24">
        <v>32396.940118559269</v>
      </c>
      <c r="GD13" s="24">
        <v>17876.311195018741</v>
      </c>
      <c r="GE13" s="24">
        <v>4719.2195767096837</v>
      </c>
      <c r="GF13" s="24">
        <v>8465.3188862768766</v>
      </c>
      <c r="GG13" s="24">
        <v>10602.794612508562</v>
      </c>
      <c r="GH13" s="24">
        <v>12139.821373111336</v>
      </c>
      <c r="GI13" s="24">
        <v>18765.789525560423</v>
      </c>
      <c r="GJ13" s="24">
        <v>22025.427374640291</v>
      </c>
      <c r="GK13" s="24">
        <v>24315.249095960378</v>
      </c>
    </row>
    <row r="14" spans="2:193" x14ac:dyDescent="0.2">
      <c r="C14" s="24" t="s">
        <v>632</v>
      </c>
      <c r="K14" s="24">
        <v>0</v>
      </c>
      <c r="L14" s="24">
        <v>0</v>
      </c>
      <c r="M14" s="24">
        <v>1.4117379999999999</v>
      </c>
      <c r="N14" s="24">
        <v>0</v>
      </c>
      <c r="O14" s="24">
        <v>0</v>
      </c>
      <c r="P14" s="24">
        <v>0.49443799999999999</v>
      </c>
      <c r="Q14" s="24">
        <v>0</v>
      </c>
      <c r="R14" s="24">
        <v>0</v>
      </c>
      <c r="S14" s="24">
        <v>29.805713000000001</v>
      </c>
      <c r="T14" s="24">
        <v>112.826138</v>
      </c>
      <c r="U14" s="24">
        <v>84.409344000000004</v>
      </c>
      <c r="V14" s="24">
        <v>95.640698</v>
      </c>
      <c r="W14" s="24">
        <v>101.084845</v>
      </c>
      <c r="X14" s="24">
        <v>118.311083</v>
      </c>
      <c r="Y14" s="24">
        <v>95.222114000000005</v>
      </c>
      <c r="Z14" s="24">
        <v>76.358672999999996</v>
      </c>
      <c r="AA14" s="24">
        <v>54.539546999999999</v>
      </c>
      <c r="AB14" s="24">
        <v>94.595187999999993</v>
      </c>
      <c r="AC14" s="24">
        <v>82.599469999999997</v>
      </c>
      <c r="AD14" s="24">
        <v>57.724791000000003</v>
      </c>
      <c r="AE14" s="24">
        <v>88.789041999999995</v>
      </c>
      <c r="AF14" s="24">
        <v>61.513992999999999</v>
      </c>
      <c r="AG14" s="24">
        <v>43.102620000000002</v>
      </c>
      <c r="AH14" s="24">
        <v>58.210120000000003</v>
      </c>
      <c r="AI14" s="24">
        <v>30.621563999999999</v>
      </c>
      <c r="AJ14" s="24">
        <v>56.350262999999998</v>
      </c>
      <c r="AK14" s="24">
        <v>56.678713999999999</v>
      </c>
      <c r="AL14" s="24">
        <v>61.266420999999994</v>
      </c>
      <c r="AM14" s="24">
        <v>81.194916000000006</v>
      </c>
      <c r="AN14" s="24">
        <v>109.865213</v>
      </c>
      <c r="AO14" s="24">
        <v>74.677310999999989</v>
      </c>
      <c r="AP14" s="24">
        <v>72.899246000000005</v>
      </c>
      <c r="AQ14" s="24">
        <v>115.73291999999999</v>
      </c>
      <c r="AR14" s="24">
        <v>281.99736000000001</v>
      </c>
      <c r="AS14" s="24">
        <v>176.33589000000001</v>
      </c>
      <c r="AT14" s="24">
        <v>212.79798099999999</v>
      </c>
      <c r="AU14" s="24">
        <v>102.772301</v>
      </c>
      <c r="AV14" s="24">
        <v>81.370559</v>
      </c>
      <c r="AW14" s="24">
        <v>65.955584000000002</v>
      </c>
      <c r="AX14" s="24">
        <v>102.365075</v>
      </c>
      <c r="AY14" s="24">
        <v>194.491106</v>
      </c>
      <c r="AZ14" s="24">
        <v>262.11254600000001</v>
      </c>
      <c r="BA14" s="24">
        <v>282.41506299999998</v>
      </c>
      <c r="BB14" s="24">
        <v>250.39793</v>
      </c>
      <c r="BC14" s="24">
        <v>233.40589</v>
      </c>
      <c r="BD14" s="24">
        <v>184.84189599999999</v>
      </c>
      <c r="BE14" s="24">
        <v>227.253309</v>
      </c>
      <c r="BF14" s="24">
        <v>156.864721</v>
      </c>
      <c r="BG14" s="24">
        <v>58.213070000000002</v>
      </c>
      <c r="BH14" s="24">
        <v>296.85795899999999</v>
      </c>
      <c r="BI14" s="24">
        <v>77.141193000000001</v>
      </c>
      <c r="BJ14" s="24">
        <v>583.48295000000007</v>
      </c>
      <c r="BK14" s="24">
        <v>587.78392900000006</v>
      </c>
      <c r="BL14" s="24">
        <v>301.44281100000001</v>
      </c>
      <c r="BM14" s="24">
        <v>1040.0537239999999</v>
      </c>
      <c r="BN14" s="24">
        <v>674.57825400000002</v>
      </c>
      <c r="BO14" s="24">
        <v>434.07308499999999</v>
      </c>
      <c r="BP14" s="24">
        <v>451.97384299999999</v>
      </c>
      <c r="BQ14" s="24">
        <v>646.22506999999996</v>
      </c>
      <c r="BR14" s="24">
        <v>610.96178599999996</v>
      </c>
      <c r="BS14" s="24">
        <v>517.514724</v>
      </c>
      <c r="BT14" s="24">
        <v>734.95996599999989</v>
      </c>
      <c r="BU14" s="24">
        <v>512.23650099999998</v>
      </c>
      <c r="BV14" s="24">
        <v>467.12590899999998</v>
      </c>
      <c r="BW14" s="24">
        <v>390.73663599999998</v>
      </c>
      <c r="BX14" s="24">
        <v>276.80246499999998</v>
      </c>
      <c r="BY14" s="24">
        <v>344.91830000000004</v>
      </c>
      <c r="BZ14" s="24">
        <v>349.13362900000004</v>
      </c>
      <c r="CA14" s="24">
        <v>282.07126700000003</v>
      </c>
      <c r="CB14" s="24">
        <v>201.142605</v>
      </c>
      <c r="CC14" s="24">
        <v>189.47133200000002</v>
      </c>
      <c r="CD14" s="24">
        <v>295.84271180013053</v>
      </c>
      <c r="CE14" s="24">
        <v>312.23115730831921</v>
      </c>
      <c r="CF14" s="24">
        <v>318.8770385160027</v>
      </c>
      <c r="CG14" s="24">
        <v>325.13965197070775</v>
      </c>
      <c r="CH14" s="24">
        <v>330.70582223090406</v>
      </c>
      <c r="CI14" s="24">
        <v>336.09379036356228</v>
      </c>
      <c r="CJ14" s="24">
        <v>341.18156756934331</v>
      </c>
      <c r="CK14" s="24">
        <v>346.05621728487944</v>
      </c>
      <c r="CL14" s="24">
        <v>350.82349092742277</v>
      </c>
      <c r="CM14" s="24">
        <v>355.50115325632157</v>
      </c>
      <c r="CN14" s="24">
        <v>360.10294336676475</v>
      </c>
      <c r="CO14" s="24">
        <v>364.63066166254129</v>
      </c>
      <c r="CP14" s="24">
        <v>369.08750027821588</v>
      </c>
      <c r="CQ14" s="24">
        <v>384.37525049926387</v>
      </c>
      <c r="CR14" s="24">
        <v>395.77454933240074</v>
      </c>
      <c r="CS14" s="24">
        <v>405.84406944796046</v>
      </c>
      <c r="CT14" s="24">
        <v>414.75894205515601</v>
      </c>
      <c r="CU14" s="24">
        <v>422.69235473782209</v>
      </c>
      <c r="CV14" s="24">
        <v>429.79512915546752</v>
      </c>
      <c r="CW14" s="24">
        <v>436.19399611557611</v>
      </c>
      <c r="CX14" s="24">
        <v>441.94827191118088</v>
      </c>
      <c r="CY14" s="24">
        <v>447.16190550450426</v>
      </c>
      <c r="CZ14" s="24">
        <v>451.91263901891915</v>
      </c>
      <c r="DA14" s="24">
        <v>456.23710582111289</v>
      </c>
      <c r="DB14" s="24">
        <v>460.09329123915171</v>
      </c>
      <c r="DC14" s="24">
        <v>474.49305670007823</v>
      </c>
      <c r="DD14" s="24">
        <v>483.13826234872101</v>
      </c>
      <c r="DE14" s="24">
        <v>490.83625911045357</v>
      </c>
      <c r="DF14" s="24">
        <v>497.69096111979104</v>
      </c>
      <c r="DG14" s="24">
        <v>503.8523054304116</v>
      </c>
      <c r="DH14" s="24">
        <v>509.43399594804976</v>
      </c>
      <c r="DI14" s="24">
        <v>514.52518504709303</v>
      </c>
      <c r="DJ14" s="24">
        <v>519.19101071733428</v>
      </c>
      <c r="DK14" s="24">
        <v>523.4878137904816</v>
      </c>
      <c r="DL14" s="24">
        <v>527.46370792847654</v>
      </c>
      <c r="DM14" s="24">
        <v>531.11518999504494</v>
      </c>
      <c r="DN14" s="24">
        <v>534.44251096783978</v>
      </c>
      <c r="DO14" s="24">
        <v>548.57002486390195</v>
      </c>
      <c r="DP14" s="24">
        <v>555.38203619807678</v>
      </c>
      <c r="DQ14" s="24">
        <v>561.45355366172146</v>
      </c>
      <c r="DR14" s="24">
        <v>566.84373797604769</v>
      </c>
      <c r="DS14" s="24">
        <v>571.84806690997277</v>
      </c>
      <c r="DT14" s="24">
        <v>576.51498892887003</v>
      </c>
      <c r="DU14" s="24">
        <v>581.05382361596764</v>
      </c>
      <c r="DV14" s="24">
        <v>584.9115955362704</v>
      </c>
      <c r="DW14" s="24">
        <v>588.47155228616418</v>
      </c>
      <c r="DX14" s="24">
        <v>591.77408030062099</v>
      </c>
      <c r="DY14" s="24">
        <v>594.85362679676405</v>
      </c>
      <c r="DZ14" s="24">
        <v>597.73908921534064</v>
      </c>
      <c r="EA14" s="24">
        <v>612.97490431170684</v>
      </c>
      <c r="EB14" s="24">
        <v>619.66653435192359</v>
      </c>
      <c r="EC14" s="24">
        <v>625.73830328907786</v>
      </c>
      <c r="ED14" s="24">
        <v>631.23732278694899</v>
      </c>
      <c r="EE14" s="24">
        <v>636.23116628087678</v>
      </c>
      <c r="EF14" s="24">
        <v>640.78884839305067</v>
      </c>
      <c r="EG14" s="24">
        <v>644.96559428328271</v>
      </c>
      <c r="EH14" s="24">
        <v>648.81338520296458</v>
      </c>
      <c r="EI14" s="24">
        <v>652.36944158279971</v>
      </c>
      <c r="EJ14" s="24">
        <v>655.67183972517068</v>
      </c>
      <c r="EK14" s="24">
        <v>658.75235409443599</v>
      </c>
      <c r="EL14" s="24">
        <v>661.6394595828524</v>
      </c>
      <c r="EM14" s="24">
        <v>681.73732492879356</v>
      </c>
      <c r="EN14" s="24">
        <v>688.50785298337246</v>
      </c>
      <c r="EO14" s="24">
        <v>694.67366720182577</v>
      </c>
      <c r="EP14" s="24">
        <v>699.95658593209475</v>
      </c>
      <c r="EQ14" s="24">
        <v>704.10939936887621</v>
      </c>
      <c r="ER14" s="24">
        <v>707.56221135988278</v>
      </c>
      <c r="ES14" s="24">
        <v>710.43310082311973</v>
      </c>
      <c r="ET14" s="24">
        <v>711.93355362076682</v>
      </c>
      <c r="EU14" s="24">
        <v>713.32386986197434</v>
      </c>
      <c r="EV14" s="24">
        <v>714.93777165384347</v>
      </c>
      <c r="EW14" s="24">
        <v>716.74227768170897</v>
      </c>
      <c r="EX14" s="24">
        <v>718.54899989939906</v>
      </c>
      <c r="EY14" s="24">
        <v>738.71484667409106</v>
      </c>
      <c r="EZ14" s="24">
        <v>744.41551416844231</v>
      </c>
      <c r="FA14" s="24">
        <v>749.2582074169494</v>
      </c>
      <c r="FB14" s="24">
        <v>753.68171109190303</v>
      </c>
      <c r="FC14" s="24">
        <v>757.50274949933896</v>
      </c>
      <c r="FD14" s="24">
        <v>761.05874093625437</v>
      </c>
      <c r="FE14" s="24">
        <v>764.09690264912206</v>
      </c>
      <c r="FF14" s="24">
        <v>765.95325967500889</v>
      </c>
      <c r="FG14" s="24">
        <v>767.7681431657802</v>
      </c>
      <c r="FH14" s="24">
        <v>769.60336808776344</v>
      </c>
      <c r="FI14" s="24">
        <v>770.98250182387017</v>
      </c>
      <c r="FJ14" s="24">
        <v>771.89010774117241</v>
      </c>
      <c r="FK14" s="24">
        <v>791.65478884810796</v>
      </c>
      <c r="FL14" s="24">
        <v>796.57151766751144</v>
      </c>
      <c r="FM14" s="24">
        <v>800.7850989895702</v>
      </c>
      <c r="FN14" s="24">
        <v>804.26875342405538</v>
      </c>
      <c r="FO14" s="24">
        <v>808.98931971366983</v>
      </c>
      <c r="FP14" s="24">
        <v>813.27921167754107</v>
      </c>
      <c r="FQ14" s="24">
        <v>817.20517277592432</v>
      </c>
      <c r="FR14" s="24">
        <v>820.6279759911547</v>
      </c>
      <c r="FS14" s="24">
        <v>823.88344713247352</v>
      </c>
      <c r="FT14" s="24">
        <v>826.78645644402172</v>
      </c>
      <c r="FU14" s="24">
        <v>829.5822603916165</v>
      </c>
      <c r="FV14" s="24">
        <v>832.15539274785431</v>
      </c>
      <c r="FX14" s="24">
        <v>1330.4177989999998</v>
      </c>
      <c r="FY14" s="24">
        <v>2144.2459799999997</v>
      </c>
      <c r="FZ14" s="24">
        <v>5762.7876739999992</v>
      </c>
      <c r="GA14" s="24">
        <v>4266.1133340000006</v>
      </c>
      <c r="GB14" s="24">
        <v>295.84271180013053</v>
      </c>
      <c r="GC14" s="24">
        <v>4561.9560458001315</v>
      </c>
      <c r="GD14" s="24">
        <v>4110.4309947349848</v>
      </c>
      <c r="GE14" s="24">
        <v>5146.7875048385158</v>
      </c>
      <c r="GF14" s="24">
        <v>6109.6702591037747</v>
      </c>
      <c r="GG14" s="24">
        <v>6919.4161762897184</v>
      </c>
      <c r="GH14" s="24">
        <v>7688.8491538850894</v>
      </c>
      <c r="GI14" s="24">
        <v>8462.4666153156595</v>
      </c>
      <c r="GJ14" s="24">
        <v>9114.9260529296953</v>
      </c>
      <c r="GK14" s="24">
        <v>9765.7893958035002</v>
      </c>
    </row>
    <row r="15" spans="2:193" x14ac:dyDescent="0.2">
      <c r="C15" s="24" t="s">
        <v>633</v>
      </c>
      <c r="K15" s="24">
        <v>70</v>
      </c>
      <c r="L15" s="24">
        <v>30</v>
      </c>
      <c r="M15" s="24">
        <v>183</v>
      </c>
      <c r="N15" s="24">
        <v>51.632151999999998</v>
      </c>
      <c r="O15" s="24">
        <v>18.663965999999999</v>
      </c>
      <c r="P15" s="24">
        <v>48.032330999999999</v>
      </c>
      <c r="Q15" s="24">
        <v>15.612508999999999</v>
      </c>
      <c r="R15" s="24">
        <v>50.976559000000002</v>
      </c>
      <c r="S15" s="24">
        <v>29.065695999999999</v>
      </c>
      <c r="T15" s="24">
        <v>35.828060999999998</v>
      </c>
      <c r="U15" s="24">
        <v>41.829179000000003</v>
      </c>
      <c r="V15" s="24">
        <v>46.174368999999999</v>
      </c>
      <c r="W15" s="24">
        <v>249.00526199999999</v>
      </c>
      <c r="X15" s="24">
        <v>209.737818</v>
      </c>
      <c r="Y15" s="24">
        <v>153.21587099999999</v>
      </c>
      <c r="Z15" s="24">
        <v>50.326729999999998</v>
      </c>
      <c r="AA15" s="24">
        <v>129.31138799999999</v>
      </c>
      <c r="AB15" s="24">
        <v>78.014538000000002</v>
      </c>
      <c r="AC15" s="24">
        <v>100.478915</v>
      </c>
      <c r="AD15" s="24">
        <v>-235.616646</v>
      </c>
      <c r="AE15" s="24">
        <v>169.75692699999999</v>
      </c>
      <c r="AF15" s="24">
        <v>213.20652100000001</v>
      </c>
      <c r="AG15" s="24">
        <v>125.568969</v>
      </c>
      <c r="AH15" s="24">
        <v>14.326143</v>
      </c>
      <c r="AI15" s="24">
        <v>14.270763000000001</v>
      </c>
      <c r="AJ15" s="24">
        <v>14.559466</v>
      </c>
      <c r="AK15" s="24">
        <v>124.92237900000001</v>
      </c>
      <c r="AL15" s="24">
        <v>17.778949999999998</v>
      </c>
      <c r="AM15" s="24">
        <v>67.173039000000003</v>
      </c>
      <c r="AN15" s="24">
        <v>115.46347900000001</v>
      </c>
      <c r="AO15" s="24">
        <v>14.672549999999999</v>
      </c>
      <c r="AP15" s="24">
        <v>501.39309700000001</v>
      </c>
      <c r="AQ15" s="24">
        <v>1489.0606599999999</v>
      </c>
      <c r="AR15" s="24">
        <v>1402.235725</v>
      </c>
      <c r="AS15" s="24">
        <v>1468.6093390000001</v>
      </c>
      <c r="AT15" s="24">
        <v>1400.185892</v>
      </c>
      <c r="AU15" s="24">
        <v>1403.039405</v>
      </c>
      <c r="AV15" s="24">
        <v>1403.4630159999999</v>
      </c>
      <c r="AW15" s="24">
        <v>1459.7689210000001</v>
      </c>
      <c r="AX15" s="24">
        <v>1407.2000640000001</v>
      </c>
      <c r="AY15" s="24">
        <v>1453.106123</v>
      </c>
      <c r="AZ15" s="24">
        <v>1406.480172</v>
      </c>
      <c r="BA15" s="24">
        <v>1398.438768</v>
      </c>
      <c r="BB15" s="24">
        <v>910.72433599999999</v>
      </c>
      <c r="BC15" s="24">
        <v>21.837016999999999</v>
      </c>
      <c r="BD15" s="24">
        <v>19.446736999999999</v>
      </c>
      <c r="BE15" s="24">
        <v>19.120633000000002</v>
      </c>
      <c r="BF15" s="24">
        <v>159.50545200000002</v>
      </c>
      <c r="BG15" s="24">
        <v>45.463362000000004</v>
      </c>
      <c r="BH15" s="24">
        <v>129.91912400000001</v>
      </c>
      <c r="BI15" s="24">
        <v>27.465602000000001</v>
      </c>
      <c r="BJ15" s="24">
        <v>75.301748000000003</v>
      </c>
      <c r="BK15" s="24">
        <v>102.96781999999999</v>
      </c>
      <c r="BL15" s="24">
        <v>30.418148000000002</v>
      </c>
      <c r="BM15" s="24">
        <v>40.676849000000004</v>
      </c>
      <c r="BN15" s="24">
        <v>59.121909000000002</v>
      </c>
      <c r="BO15" s="24">
        <v>1556.002135</v>
      </c>
      <c r="BP15" s="24">
        <v>1556.2647649999999</v>
      </c>
      <c r="BQ15" s="24">
        <v>1558.1387869999999</v>
      </c>
      <c r="BR15" s="24">
        <v>3194.7901219999999</v>
      </c>
      <c r="BS15" s="24">
        <v>1369.379655</v>
      </c>
      <c r="BT15" s="24">
        <v>1375.484422</v>
      </c>
      <c r="BU15" s="24">
        <v>1401.645109</v>
      </c>
      <c r="BV15" s="24">
        <v>1373.514449</v>
      </c>
      <c r="BW15" s="24">
        <v>1430.5071579999999</v>
      </c>
      <c r="BX15" s="24">
        <v>1363.222569</v>
      </c>
      <c r="BY15" s="24">
        <v>1545.922174</v>
      </c>
      <c r="BZ15" s="24">
        <v>1360.565981</v>
      </c>
      <c r="CA15" s="24">
        <v>628.89718100000005</v>
      </c>
      <c r="CB15" s="24">
        <v>632.44605899999999</v>
      </c>
      <c r="CC15" s="24">
        <v>638.47049900000002</v>
      </c>
      <c r="CD15" s="24">
        <v>751.76926800000001</v>
      </c>
      <c r="CE15" s="24">
        <v>632.53173043200002</v>
      </c>
      <c r="CF15" s="24">
        <v>662.53173043200002</v>
      </c>
      <c r="CG15" s="24">
        <v>32.531730432000003</v>
      </c>
      <c r="CH15" s="24">
        <v>32.531730432000003</v>
      </c>
      <c r="CI15" s="24">
        <v>82.531730432000003</v>
      </c>
      <c r="CJ15" s="24">
        <v>32.531730432000003</v>
      </c>
      <c r="CK15" s="24">
        <v>32.531730432000003</v>
      </c>
      <c r="CL15" s="24">
        <v>32.531730432000003</v>
      </c>
      <c r="CM15" s="24">
        <v>32.531730432000003</v>
      </c>
      <c r="CN15" s="24">
        <v>32.531730432000003</v>
      </c>
      <c r="CO15" s="24">
        <v>32.531730432000003</v>
      </c>
      <c r="CP15" s="24">
        <v>152.53173043200002</v>
      </c>
      <c r="CQ15" s="24">
        <v>32.726920814592006</v>
      </c>
      <c r="CR15" s="24">
        <v>62.726920814592006</v>
      </c>
      <c r="CS15" s="24">
        <v>32.726920814592006</v>
      </c>
      <c r="CT15" s="24">
        <v>32.726920814592006</v>
      </c>
      <c r="CU15" s="24">
        <v>82.726920814592006</v>
      </c>
      <c r="CV15" s="24">
        <v>32.726920814592006</v>
      </c>
      <c r="CW15" s="24">
        <v>32.726920814592006</v>
      </c>
      <c r="CX15" s="24">
        <v>32.726920814592006</v>
      </c>
      <c r="CY15" s="24">
        <v>32.726920814592006</v>
      </c>
      <c r="CZ15" s="24">
        <v>32.726920814592006</v>
      </c>
      <c r="DA15" s="24">
        <v>32.726920814592006</v>
      </c>
      <c r="DB15" s="24">
        <v>152.72692081459201</v>
      </c>
      <c r="DC15" s="24">
        <v>33.054190022737927</v>
      </c>
      <c r="DD15" s="24">
        <v>63.054190022737927</v>
      </c>
      <c r="DE15" s="24">
        <v>33.054190022737927</v>
      </c>
      <c r="DF15" s="24">
        <v>33.054190022737927</v>
      </c>
      <c r="DG15" s="24">
        <v>83.054190022737927</v>
      </c>
      <c r="DH15" s="24">
        <v>33.054190022737927</v>
      </c>
      <c r="DI15" s="24">
        <v>33.054190022737927</v>
      </c>
      <c r="DJ15" s="24">
        <v>33.054190022737927</v>
      </c>
      <c r="DK15" s="24">
        <v>33.054190022737927</v>
      </c>
      <c r="DL15" s="24">
        <v>33.054190022737927</v>
      </c>
      <c r="DM15" s="24">
        <v>33.054190022737927</v>
      </c>
      <c r="DN15" s="24">
        <v>153.05419002273794</v>
      </c>
      <c r="DO15" s="24">
        <v>33.450840303010786</v>
      </c>
      <c r="DP15" s="24">
        <v>63.450840303010786</v>
      </c>
      <c r="DQ15" s="24">
        <v>33.450840303010786</v>
      </c>
      <c r="DR15" s="24">
        <v>33.450840303010786</v>
      </c>
      <c r="DS15" s="24">
        <v>83.450840303010779</v>
      </c>
      <c r="DT15" s="24">
        <v>33.450840303010786</v>
      </c>
      <c r="DU15" s="24">
        <v>33.450840303010786</v>
      </c>
      <c r="DV15" s="24">
        <v>33.450840303010786</v>
      </c>
      <c r="DW15" s="24">
        <v>33.450840303010786</v>
      </c>
      <c r="DX15" s="24">
        <v>33.450840303010786</v>
      </c>
      <c r="DY15" s="24">
        <v>33.450840303010786</v>
      </c>
      <c r="DZ15" s="24">
        <v>153.45084030301078</v>
      </c>
      <c r="EA15" s="24">
        <v>33.885701226949919</v>
      </c>
      <c r="EB15" s="24">
        <v>63.885701226949919</v>
      </c>
      <c r="EC15" s="24">
        <v>33.885701226949919</v>
      </c>
      <c r="ED15" s="24">
        <v>33.885701226949919</v>
      </c>
      <c r="EE15" s="24">
        <v>83.885701226949919</v>
      </c>
      <c r="EF15" s="24">
        <v>33.885701226949919</v>
      </c>
      <c r="EG15" s="24">
        <v>33.885701226949919</v>
      </c>
      <c r="EH15" s="24">
        <v>33.885701226949919</v>
      </c>
      <c r="EI15" s="24">
        <v>33.885701226949919</v>
      </c>
      <c r="EJ15" s="24">
        <v>33.885701226949919</v>
      </c>
      <c r="EK15" s="24">
        <v>33.885701226949919</v>
      </c>
      <c r="EL15" s="24">
        <v>153.88570122694992</v>
      </c>
      <c r="EM15" s="24">
        <v>34.529529550261962</v>
      </c>
      <c r="EN15" s="24">
        <v>64.529529550261969</v>
      </c>
      <c r="EO15" s="24">
        <v>34.529529550261962</v>
      </c>
      <c r="EP15" s="24">
        <v>34.529529550261962</v>
      </c>
      <c r="EQ15" s="24">
        <v>84.529529550261969</v>
      </c>
      <c r="ER15" s="24">
        <v>34.529529550261962</v>
      </c>
      <c r="ES15" s="24">
        <v>34.529529550261962</v>
      </c>
      <c r="ET15" s="24">
        <v>34.529529550261962</v>
      </c>
      <c r="EU15" s="24">
        <v>34.529529550261962</v>
      </c>
      <c r="EV15" s="24">
        <v>34.529529550261962</v>
      </c>
      <c r="EW15" s="24">
        <v>34.529529550261962</v>
      </c>
      <c r="EX15" s="24">
        <v>154.52952955026197</v>
      </c>
      <c r="EY15" s="24">
        <v>35.18559061171694</v>
      </c>
      <c r="EZ15" s="24">
        <v>65.185590611716947</v>
      </c>
      <c r="FA15" s="24">
        <v>35.18559061171694</v>
      </c>
      <c r="FB15" s="24">
        <v>35.18559061171694</v>
      </c>
      <c r="FC15" s="24">
        <v>85.185590611716947</v>
      </c>
      <c r="FD15" s="24">
        <v>35.18559061171694</v>
      </c>
      <c r="FE15" s="24">
        <v>35.18559061171694</v>
      </c>
      <c r="FF15" s="24">
        <v>35.18559061171694</v>
      </c>
      <c r="FG15" s="24">
        <v>35.18559061171694</v>
      </c>
      <c r="FH15" s="24">
        <v>35.18559061171694</v>
      </c>
      <c r="FI15" s="24">
        <v>35.18559061171694</v>
      </c>
      <c r="FJ15" s="24">
        <v>155.18559061171695</v>
      </c>
      <c r="FK15" s="24">
        <v>35.85411683333956</v>
      </c>
      <c r="FL15" s="24">
        <v>65.85411683333956</v>
      </c>
      <c r="FM15" s="24">
        <v>35.85411683333956</v>
      </c>
      <c r="FN15" s="24">
        <v>35.85411683333956</v>
      </c>
      <c r="FO15" s="24">
        <v>85.85411683333956</v>
      </c>
      <c r="FP15" s="24">
        <v>35.85411683333956</v>
      </c>
      <c r="FQ15" s="24">
        <v>35.85411683333956</v>
      </c>
      <c r="FR15" s="24">
        <v>35.85411683333956</v>
      </c>
      <c r="FS15" s="24">
        <v>35.85411683333956</v>
      </c>
      <c r="FT15" s="24">
        <v>35.85411683333956</v>
      </c>
      <c r="FU15" s="24">
        <v>35.85411683333956</v>
      </c>
      <c r="FV15" s="24">
        <v>155.85411683333956</v>
      </c>
      <c r="FX15" s="24">
        <v>6630.3253389999991</v>
      </c>
      <c r="FY15" s="24">
        <v>11062.130643999999</v>
      </c>
      <c r="FZ15" s="24">
        <v>8376.5303709999989</v>
      </c>
      <c r="GA15" s="24">
        <v>13120.055256</v>
      </c>
      <c r="GB15" s="24">
        <v>751.76926800000001</v>
      </c>
      <c r="GC15" s="24">
        <v>13871.824524</v>
      </c>
      <c r="GD15" s="24">
        <v>1790.3807651839993</v>
      </c>
      <c r="GE15" s="24">
        <v>592.72304977510407</v>
      </c>
      <c r="GF15" s="24">
        <v>596.6502802728553</v>
      </c>
      <c r="GG15" s="24">
        <v>601.41008363612957</v>
      </c>
      <c r="GH15" s="24">
        <v>606.62841472339892</v>
      </c>
      <c r="GI15" s="24">
        <v>614.35435460314352</v>
      </c>
      <c r="GJ15" s="24">
        <v>622.22708734060325</v>
      </c>
      <c r="GK15" s="24">
        <v>630.24940200007472</v>
      </c>
    </row>
    <row r="16" spans="2:193" x14ac:dyDescent="0.2">
      <c r="C16" s="40" t="s">
        <v>84</v>
      </c>
      <c r="D16" s="40"/>
      <c r="E16" s="40"/>
      <c r="F16" s="40"/>
      <c r="G16" s="40"/>
      <c r="H16" s="40"/>
      <c r="I16" s="40"/>
      <c r="J16" s="40"/>
      <c r="K16" s="40">
        <v>4207.654063</v>
      </c>
      <c r="L16" s="40">
        <v>4176.8469269999996</v>
      </c>
      <c r="M16" s="40">
        <v>4372.3292860000001</v>
      </c>
      <c r="N16" s="40">
        <v>4281.385464</v>
      </c>
      <c r="O16" s="40">
        <v>4349.6964580000003</v>
      </c>
      <c r="P16" s="40">
        <v>4444.5057809999998</v>
      </c>
      <c r="Q16" s="40">
        <v>4679.4001459999999</v>
      </c>
      <c r="R16" s="40">
        <v>4684.2481079999998</v>
      </c>
      <c r="S16" s="40">
        <v>4623.3280749999994</v>
      </c>
      <c r="T16" s="40">
        <v>5049.0668890000006</v>
      </c>
      <c r="U16" s="40">
        <v>4923.457641</v>
      </c>
      <c r="V16" s="40">
        <v>5296.4521980000009</v>
      </c>
      <c r="W16" s="40">
        <v>5202.5881330000002</v>
      </c>
      <c r="X16" s="40">
        <v>5359.2801969999991</v>
      </c>
      <c r="Y16" s="40">
        <v>5248.2292260000004</v>
      </c>
      <c r="Z16" s="40">
        <v>5259.3733639999991</v>
      </c>
      <c r="AA16" s="40">
        <v>5586.1198170000007</v>
      </c>
      <c r="AB16" s="40">
        <v>5381.4747250000009</v>
      </c>
      <c r="AC16" s="40">
        <v>5571.4789700000001</v>
      </c>
      <c r="AD16" s="40">
        <v>5438.7716849999988</v>
      </c>
      <c r="AE16" s="40">
        <v>5742.8392390000008</v>
      </c>
      <c r="AF16" s="40">
        <v>5656.7107219999998</v>
      </c>
      <c r="AG16" s="40">
        <v>5529.7888089999997</v>
      </c>
      <c r="AH16" s="40">
        <v>5122.2267490000004</v>
      </c>
      <c r="AI16" s="40">
        <v>5476.6439680000012</v>
      </c>
      <c r="AJ16" s="40">
        <v>5631.0635080000002</v>
      </c>
      <c r="AK16" s="40">
        <v>5703.1070179999997</v>
      </c>
      <c r="AL16" s="40">
        <v>5573.2276670000001</v>
      </c>
      <c r="AM16" s="40">
        <v>5670.5750600000001</v>
      </c>
      <c r="AN16" s="40">
        <v>5723.0299529999993</v>
      </c>
      <c r="AO16" s="40">
        <v>6010.9085730000006</v>
      </c>
      <c r="AP16" s="40">
        <v>7066.7294169999996</v>
      </c>
      <c r="AQ16" s="40">
        <v>9750.2291949999981</v>
      </c>
      <c r="AR16" s="40">
        <v>12298.588464</v>
      </c>
      <c r="AS16" s="40">
        <v>13198.779315</v>
      </c>
      <c r="AT16" s="40">
        <v>15178.55961</v>
      </c>
      <c r="AU16" s="40">
        <v>12693.489401999999</v>
      </c>
      <c r="AV16" s="40">
        <v>12099.679089000001</v>
      </c>
      <c r="AW16" s="40">
        <v>13703.826377999998</v>
      </c>
      <c r="AX16" s="40">
        <v>12512.713378000002</v>
      </c>
      <c r="AY16" s="40">
        <v>14512.46665</v>
      </c>
      <c r="AZ16" s="40">
        <v>16482.006146000003</v>
      </c>
      <c r="BA16" s="40">
        <v>15077.827602999998</v>
      </c>
      <c r="BB16" s="40">
        <v>15185.673429999999</v>
      </c>
      <c r="BC16" s="40">
        <v>17179.809492000004</v>
      </c>
      <c r="BD16" s="40">
        <v>14288.035360000002</v>
      </c>
      <c r="BE16" s="40">
        <v>15045.878146000001</v>
      </c>
      <c r="BF16" s="40">
        <v>21430.605488000001</v>
      </c>
      <c r="BG16" s="40">
        <v>14262.890341</v>
      </c>
      <c r="BH16" s="40">
        <v>18155.027965000001</v>
      </c>
      <c r="BI16" s="40">
        <v>15632.003490999999</v>
      </c>
      <c r="BJ16" s="40">
        <v>15998.000317</v>
      </c>
      <c r="BK16" s="40">
        <v>16350.239826999999</v>
      </c>
      <c r="BL16" s="40">
        <v>20681.415314000002</v>
      </c>
      <c r="BM16" s="40">
        <v>18667.574765000001</v>
      </c>
      <c r="BN16" s="40">
        <v>19010.983862000001</v>
      </c>
      <c r="BO16" s="40">
        <v>20348.025277999997</v>
      </c>
      <c r="BP16" s="40">
        <v>20990.353745</v>
      </c>
      <c r="BQ16" s="40">
        <v>19871.142237</v>
      </c>
      <c r="BR16" s="40">
        <v>30179.740347999999</v>
      </c>
      <c r="BS16" s="40">
        <v>18991.369471000002</v>
      </c>
      <c r="BT16" s="40">
        <v>19479.066572</v>
      </c>
      <c r="BU16" s="40">
        <v>24195.964709</v>
      </c>
      <c r="BV16" s="40">
        <v>19623.607227999993</v>
      </c>
      <c r="BW16" s="40">
        <v>18599.809369000002</v>
      </c>
      <c r="BX16" s="40">
        <v>23961.693187000001</v>
      </c>
      <c r="BY16" s="40">
        <v>24391.463460000003</v>
      </c>
      <c r="BZ16" s="40">
        <v>19332.535983999998</v>
      </c>
      <c r="CA16" s="40">
        <v>19995.482234999999</v>
      </c>
      <c r="CB16" s="40">
        <v>20322.612204000005</v>
      </c>
      <c r="CC16" s="40">
        <v>23425.795979999999</v>
      </c>
      <c r="CD16" s="40">
        <v>23738.593030081891</v>
      </c>
      <c r="CE16" s="40">
        <v>24618.96621750444</v>
      </c>
      <c r="CF16" s="40">
        <v>25004.961752688985</v>
      </c>
      <c r="CG16" s="40">
        <v>24597.202016445219</v>
      </c>
      <c r="CH16" s="40">
        <v>23675.957338308908</v>
      </c>
      <c r="CI16" s="40">
        <v>23093.221181396424</v>
      </c>
      <c r="CJ16" s="40">
        <v>23092.380494190253</v>
      </c>
      <c r="CK16" s="40">
        <v>23891.321908204434</v>
      </c>
      <c r="CL16" s="40">
        <v>23872.847527495651</v>
      </c>
      <c r="CM16" s="40">
        <v>24072.415731384561</v>
      </c>
      <c r="CN16" s="40">
        <v>24392.911659664449</v>
      </c>
      <c r="CO16" s="40">
        <v>24755.133890523302</v>
      </c>
      <c r="CP16" s="40">
        <v>24913.804618558956</v>
      </c>
      <c r="CQ16" s="40">
        <v>25556.328230235646</v>
      </c>
      <c r="CR16" s="40">
        <v>26296.516968057043</v>
      </c>
      <c r="CS16" s="40">
        <v>26914.417366800611</v>
      </c>
      <c r="CT16" s="40">
        <v>27580.694859098141</v>
      </c>
      <c r="CU16" s="40">
        <v>27950.512037164266</v>
      </c>
      <c r="CV16" s="40">
        <v>28364.011562712847</v>
      </c>
      <c r="CW16" s="40">
        <v>29428.569693252313</v>
      </c>
      <c r="CX16" s="40">
        <v>29700.266927891091</v>
      </c>
      <c r="CY16" s="40">
        <v>30041.967032009794</v>
      </c>
      <c r="CZ16" s="40">
        <v>30353.657193792213</v>
      </c>
      <c r="DA16" s="40">
        <v>30725.573698003442</v>
      </c>
      <c r="DB16" s="40">
        <v>30867.812663062472</v>
      </c>
      <c r="DC16" s="40">
        <v>31417.770090649068</v>
      </c>
      <c r="DD16" s="40">
        <v>32016.305083860592</v>
      </c>
      <c r="DE16" s="40">
        <v>32492.548742432318</v>
      </c>
      <c r="DF16" s="40">
        <v>32999.564155499378</v>
      </c>
      <c r="DG16" s="40">
        <v>33264.017991536552</v>
      </c>
      <c r="DH16" s="40">
        <v>33581.086920782014</v>
      </c>
      <c r="DI16" s="40">
        <v>35243.876952289676</v>
      </c>
      <c r="DJ16" s="40">
        <v>35447.646817177323</v>
      </c>
      <c r="DK16" s="40">
        <v>35730.217643749456</v>
      </c>
      <c r="DL16" s="40">
        <v>35950.828352780132</v>
      </c>
      <c r="DM16" s="40">
        <v>36297.443409054758</v>
      </c>
      <c r="DN16" s="40">
        <v>36411.144396790638</v>
      </c>
      <c r="DO16" s="40">
        <v>36481.287864117796</v>
      </c>
      <c r="DP16" s="40">
        <v>36959.266428773437</v>
      </c>
      <c r="DQ16" s="40">
        <v>37328.547866401095</v>
      </c>
      <c r="DR16" s="40">
        <v>37613.59030932637</v>
      </c>
      <c r="DS16" s="40">
        <v>37801.955298426918</v>
      </c>
      <c r="DT16" s="40">
        <v>38058.866271533618</v>
      </c>
      <c r="DU16" s="40">
        <v>39869.505415357991</v>
      </c>
      <c r="DV16" s="40">
        <v>40020.135210256914</v>
      </c>
      <c r="DW16" s="40">
        <v>40254.24878359359</v>
      </c>
      <c r="DX16" s="40">
        <v>40385.32866339152</v>
      </c>
      <c r="DY16" s="40">
        <v>40694.331498642779</v>
      </c>
      <c r="DZ16" s="40">
        <v>40778.974525199636</v>
      </c>
      <c r="EA16" s="40">
        <v>40790.000487098048</v>
      </c>
      <c r="EB16" s="40">
        <v>41260.062412066363</v>
      </c>
      <c r="EC16" s="40">
        <v>41629.360387356151</v>
      </c>
      <c r="ED16" s="40">
        <v>41877.711229320717</v>
      </c>
      <c r="EE16" s="40">
        <v>42065.386664025464</v>
      </c>
      <c r="EF16" s="40">
        <v>42315.113688924153</v>
      </c>
      <c r="EG16" s="40">
        <v>44293.580150660164</v>
      </c>
      <c r="EH16" s="40">
        <v>44443.553564629488</v>
      </c>
      <c r="EI16" s="40">
        <v>44677.410637779249</v>
      </c>
      <c r="EJ16" s="40">
        <v>44777.823532798233</v>
      </c>
      <c r="EK16" s="40">
        <v>45086.890018327045</v>
      </c>
      <c r="EL16" s="40">
        <v>45171.641098149281</v>
      </c>
      <c r="EM16" s="40">
        <v>45375.509738918518</v>
      </c>
      <c r="EN16" s="40">
        <v>45850.760237054747</v>
      </c>
      <c r="EO16" s="40">
        <v>46226.242915813491</v>
      </c>
      <c r="EP16" s="40">
        <v>46418.139315465814</v>
      </c>
      <c r="EQ16" s="40">
        <v>46550.506058016377</v>
      </c>
      <c r="ER16" s="40">
        <v>46727.573466433169</v>
      </c>
      <c r="ES16" s="40">
        <v>49691.963988854637</v>
      </c>
      <c r="ET16" s="40">
        <v>49687.569315179266</v>
      </c>
      <c r="EU16" s="40">
        <v>49779.000735885937</v>
      </c>
      <c r="EV16" s="40">
        <v>49708.796938702217</v>
      </c>
      <c r="EW16" s="40">
        <v>49933.949238357447</v>
      </c>
      <c r="EX16" s="40">
        <v>49947.65103138976</v>
      </c>
      <c r="EY16" s="40">
        <v>49422.095662014945</v>
      </c>
      <c r="EZ16" s="40">
        <v>49826.988878778495</v>
      </c>
      <c r="FA16" s="40">
        <v>50115.459102051624</v>
      </c>
      <c r="FB16" s="40">
        <v>50057.41981543164</v>
      </c>
      <c r="FC16" s="40">
        <v>50167.968023904141</v>
      </c>
      <c r="FD16" s="40">
        <v>50351.820826210154</v>
      </c>
      <c r="FE16" s="40">
        <v>53592.91659382057</v>
      </c>
      <c r="FF16" s="40">
        <v>53611.927263662721</v>
      </c>
      <c r="FG16" s="40">
        <v>53731.279516812116</v>
      </c>
      <c r="FH16" s="40">
        <v>53615.360956455945</v>
      </c>
      <c r="FI16" s="40">
        <v>53812.539481647465</v>
      </c>
      <c r="FJ16" s="40">
        <v>53767.112654666249</v>
      </c>
      <c r="FK16" s="40">
        <v>53011.45654698521</v>
      </c>
      <c r="FL16" s="40">
        <v>53364.795574368713</v>
      </c>
      <c r="FM16" s="40">
        <v>53611.893485707442</v>
      </c>
      <c r="FN16" s="40">
        <v>53430.027392463897</v>
      </c>
      <c r="FO16" s="40">
        <v>53599.731287819137</v>
      </c>
      <c r="FP16" s="40">
        <v>53831.847618844818</v>
      </c>
      <c r="FQ16" s="40">
        <v>57410.024332082161</v>
      </c>
      <c r="FR16" s="40">
        <v>57532.049263217741</v>
      </c>
      <c r="FS16" s="40">
        <v>57746.138937709235</v>
      </c>
      <c r="FT16" s="40">
        <v>57663.576722329584</v>
      </c>
      <c r="FU16" s="40">
        <v>57953.919785393933</v>
      </c>
      <c r="FV16" s="40">
        <v>58018.023037989551</v>
      </c>
      <c r="FX16" s="40">
        <v>97281.441748000012</v>
      </c>
      <c r="FY16" s="40">
        <v>180212.01056200001</v>
      </c>
      <c r="FZ16" s="40">
        <v>230147.39748999997</v>
      </c>
      <c r="GA16" s="40">
        <v>232319.40039899995</v>
      </c>
      <c r="GB16" s="40">
        <v>23738.593030081891</v>
      </c>
      <c r="GC16" s="40">
        <v>256057.99342908183</v>
      </c>
      <c r="GD16" s="40">
        <v>289981.12433636561</v>
      </c>
      <c r="GE16" s="40">
        <v>343780.32823207986</v>
      </c>
      <c r="GF16" s="40">
        <v>410852.45055660198</v>
      </c>
      <c r="GG16" s="40">
        <v>466246.03813502163</v>
      </c>
      <c r="GH16" s="40">
        <v>518388.53387113428</v>
      </c>
      <c r="GI16" s="40">
        <v>575897.66298007127</v>
      </c>
      <c r="GJ16" s="40">
        <v>622072.888775456</v>
      </c>
      <c r="GK16" s="40">
        <v>667173.48398491147</v>
      </c>
    </row>
    <row r="18" spans="2:193" x14ac:dyDescent="0.2">
      <c r="B18" s="30" t="s">
        <v>89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</row>
    <row r="20" spans="2:193" x14ac:dyDescent="0.2">
      <c r="B20" s="24" t="s">
        <v>634</v>
      </c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24">
        <v>5134.3907120000003</v>
      </c>
      <c r="AJ20" s="24">
        <v>5241.5317919999998</v>
      </c>
      <c r="AK20" s="24">
        <v>5214.308301</v>
      </c>
      <c r="AL20" s="24">
        <v>5191.798632</v>
      </c>
      <c r="AM20" s="24">
        <v>5212.0838919999997</v>
      </c>
      <c r="AN20" s="24">
        <v>5105.2408349999996</v>
      </c>
      <c r="AO20" s="24">
        <v>5337.0455760000004</v>
      </c>
      <c r="AP20" s="24">
        <v>5216.6384289999996</v>
      </c>
      <c r="AQ20" s="24">
        <v>5439.7853649999997</v>
      </c>
      <c r="AR20" s="24">
        <v>5532.5764330000002</v>
      </c>
      <c r="AS20" s="24">
        <v>6254.3244480000003</v>
      </c>
      <c r="AT20" s="24">
        <v>6300.9065860000001</v>
      </c>
      <c r="AU20" s="24">
        <v>6634.2897469999998</v>
      </c>
      <c r="AV20" s="24">
        <v>6457.5056729999997</v>
      </c>
      <c r="AW20" s="24">
        <v>7115.2078469999997</v>
      </c>
      <c r="AX20" s="24">
        <v>6525.9252660000002</v>
      </c>
      <c r="AY20" s="24">
        <v>6684.9521789999999</v>
      </c>
      <c r="AZ20" s="24">
        <v>6485.6560040000004</v>
      </c>
      <c r="BA20" s="24">
        <v>6567.481957</v>
      </c>
      <c r="BB20" s="24">
        <v>6615.2892259999999</v>
      </c>
      <c r="BC20" s="24">
        <v>6696.046574</v>
      </c>
      <c r="BD20" s="24">
        <v>6831.1162279999999</v>
      </c>
      <c r="BE20" s="24">
        <v>6931.6001690000003</v>
      </c>
      <c r="BF20" s="24">
        <v>6863.089747</v>
      </c>
      <c r="BG20" s="24">
        <v>6967.3246170000002</v>
      </c>
      <c r="BH20" s="24">
        <v>6876.0550059999996</v>
      </c>
      <c r="BI20" s="24">
        <v>6958.1082280000001</v>
      </c>
      <c r="BJ20" s="24">
        <v>7076.6064409999999</v>
      </c>
      <c r="BK20" s="24">
        <v>7347.0858109999999</v>
      </c>
      <c r="BL20" s="24">
        <v>7584.9340320000001</v>
      </c>
      <c r="BM20" s="24">
        <v>7898.3645489999999</v>
      </c>
      <c r="BN20" s="24">
        <v>8002.8475079999998</v>
      </c>
      <c r="BO20" s="24">
        <v>7949.2071109999997</v>
      </c>
      <c r="BP20" s="24">
        <v>8776.0651109999999</v>
      </c>
      <c r="BQ20" s="24">
        <v>8725.1652549999999</v>
      </c>
      <c r="BR20" s="24">
        <v>8793.4667890000001</v>
      </c>
      <c r="BS20" s="24">
        <v>9096.0359239999998</v>
      </c>
      <c r="BT20" s="24">
        <v>9379.6181589999997</v>
      </c>
      <c r="BU20" s="24">
        <v>9545.6840979999997</v>
      </c>
      <c r="BV20" s="24">
        <v>9699.2582399999992</v>
      </c>
      <c r="BW20" s="24">
        <v>9948.6247469999998</v>
      </c>
      <c r="BX20" s="24">
        <v>9613.0683919999992</v>
      </c>
      <c r="BY20" s="24">
        <v>9869.7877200000003</v>
      </c>
      <c r="BZ20" s="24">
        <v>9787.3471919999993</v>
      </c>
      <c r="CA20" s="24">
        <v>10086.948929</v>
      </c>
      <c r="CB20" s="24">
        <v>10448.212486</v>
      </c>
      <c r="CC20" s="24">
        <v>10321.525513000001</v>
      </c>
      <c r="CD20" s="24">
        <v>11089.448929123237</v>
      </c>
      <c r="CE20" s="24">
        <v>11663.448582117191</v>
      </c>
      <c r="CF20" s="24">
        <v>11952.707737856646</v>
      </c>
      <c r="CG20" s="24">
        <v>12224.849709657025</v>
      </c>
      <c r="CH20" s="24">
        <v>12481.34108897395</v>
      </c>
      <c r="CI20" s="24">
        <v>12723.588399808998</v>
      </c>
      <c r="CJ20" s="24">
        <v>12952.898740914095</v>
      </c>
      <c r="CK20" s="24">
        <v>13170.477594730513</v>
      </c>
      <c r="CL20" s="24">
        <v>13377.4339569699</v>
      </c>
      <c r="CM20" s="24">
        <v>13574.756856898593</v>
      </c>
      <c r="CN20" s="24">
        <v>13763.348425106888</v>
      </c>
      <c r="CO20" s="24">
        <v>13944.020727474282</v>
      </c>
      <c r="CP20" s="24">
        <v>14117.496860699976</v>
      </c>
      <c r="CQ20" s="24">
        <v>14919.556647842426</v>
      </c>
      <c r="CR20" s="24">
        <v>15528.028453821547</v>
      </c>
      <c r="CS20" s="24">
        <v>16043.414236750799</v>
      </c>
      <c r="CT20" s="24">
        <v>16479.199847876818</v>
      </c>
      <c r="CU20" s="24">
        <v>16846.919344204285</v>
      </c>
      <c r="CV20" s="24">
        <v>17156.392302729055</v>
      </c>
      <c r="CW20" s="24">
        <v>17416.03121371843</v>
      </c>
      <c r="CX20" s="24">
        <v>17633.031409467458</v>
      </c>
      <c r="CY20" s="24">
        <v>17813.499409292916</v>
      </c>
      <c r="CZ20" s="24">
        <v>17962.671923426256</v>
      </c>
      <c r="DA20" s="24">
        <v>18085.032656082702</v>
      </c>
      <c r="DB20" s="24">
        <v>18184.404349143631</v>
      </c>
      <c r="DC20" s="24">
        <v>18845.622513101178</v>
      </c>
      <c r="DD20" s="24">
        <v>19252.665419754445</v>
      </c>
      <c r="DE20" s="24">
        <v>19597.345807392703</v>
      </c>
      <c r="DF20" s="24">
        <v>19888.245919517864</v>
      </c>
      <c r="DG20" s="24">
        <v>20132.750487723435</v>
      </c>
      <c r="DH20" s="24">
        <v>20337.231492470299</v>
      </c>
      <c r="DI20" s="24">
        <v>20507.172051273941</v>
      </c>
      <c r="DJ20" s="24">
        <v>20647.296752273709</v>
      </c>
      <c r="DK20" s="24">
        <v>20761.667264220243</v>
      </c>
      <c r="DL20" s="24">
        <v>20853.811082963333</v>
      </c>
      <c r="DM20" s="24">
        <v>20926.737841364513</v>
      </c>
      <c r="DN20" s="24">
        <v>20983.066183196988</v>
      </c>
      <c r="DO20" s="24">
        <v>21573.028589949165</v>
      </c>
      <c r="DP20" s="24">
        <v>21859.594695663625</v>
      </c>
      <c r="DQ20" s="24">
        <v>22101.33074294592</v>
      </c>
      <c r="DR20" s="24">
        <v>22304.117304163214</v>
      </c>
      <c r="DS20" s="24">
        <v>22473.061565804226</v>
      </c>
      <c r="DT20" s="24">
        <v>22612.597009106663</v>
      </c>
      <c r="DU20" s="24">
        <v>22726.577957631172</v>
      </c>
      <c r="DV20" s="24">
        <v>22818.32838056923</v>
      </c>
      <c r="DW20" s="24">
        <v>22890.767186856901</v>
      </c>
      <c r="DX20" s="24">
        <v>22946.402471025016</v>
      </c>
      <c r="DY20" s="24">
        <v>22987.430769172417</v>
      </c>
      <c r="DZ20" s="24">
        <v>23015.748622255556</v>
      </c>
      <c r="EA20" s="24">
        <v>23633.313382030872</v>
      </c>
      <c r="EB20" s="24">
        <v>23903.668915988324</v>
      </c>
      <c r="EC20" s="24">
        <v>24132.077215170768</v>
      </c>
      <c r="ED20" s="24">
        <v>24323.802442205295</v>
      </c>
      <c r="EE20" s="24">
        <v>24483.452947908143</v>
      </c>
      <c r="EF20" s="24">
        <v>24615.083169619604</v>
      </c>
      <c r="EG20" s="24">
        <v>24722.20856920008</v>
      </c>
      <c r="EH20" s="24">
        <v>24807.917325282539</v>
      </c>
      <c r="EI20" s="24">
        <v>24874.90018318822</v>
      </c>
      <c r="EJ20" s="24">
        <v>24925.537441341876</v>
      </c>
      <c r="EK20" s="24">
        <v>24961.865230085212</v>
      </c>
      <c r="EL20" s="24">
        <v>24985.716567965494</v>
      </c>
      <c r="EM20" s="24">
        <v>25777.36485095504</v>
      </c>
      <c r="EN20" s="24">
        <v>26047.55484466143</v>
      </c>
      <c r="EO20" s="24">
        <v>26276.66513973337</v>
      </c>
      <c r="EP20" s="24">
        <v>26469.652219919706</v>
      </c>
      <c r="EQ20" s="24">
        <v>26630.897173050758</v>
      </c>
      <c r="ER20" s="24">
        <v>26764.24638635428</v>
      </c>
      <c r="ES20" s="24">
        <v>26873.0516898969</v>
      </c>
      <c r="ET20" s="24">
        <v>26960.310705906908</v>
      </c>
      <c r="EU20" s="24">
        <v>27028.631693524054</v>
      </c>
      <c r="EV20" s="24">
        <v>27080.321222010283</v>
      </c>
      <c r="EW20" s="24">
        <v>27117.405433659915</v>
      </c>
      <c r="EX20" s="24">
        <v>27141.660860501939</v>
      </c>
      <c r="EY20" s="24">
        <v>27975.033520361521</v>
      </c>
      <c r="EZ20" s="24">
        <v>28247.164966574164</v>
      </c>
      <c r="FA20" s="24">
        <v>28479.00748631137</v>
      </c>
      <c r="FB20" s="24">
        <v>28675.25492181733</v>
      </c>
      <c r="FC20" s="24">
        <v>28840.025545954151</v>
      </c>
      <c r="FD20" s="24">
        <v>28976.973760860626</v>
      </c>
      <c r="FE20" s="24">
        <v>29089.376115956398</v>
      </c>
      <c r="FF20" s="24">
        <v>29180.06259370465</v>
      </c>
      <c r="FG20" s="24">
        <v>29251.569795194093</v>
      </c>
      <c r="FH20" s="24">
        <v>29306.168109611324</v>
      </c>
      <c r="FI20" s="24">
        <v>29345.818018671569</v>
      </c>
      <c r="FJ20" s="24">
        <v>29372.288643901971</v>
      </c>
      <c r="FK20" s="24">
        <v>30249.285846165105</v>
      </c>
      <c r="FL20" s="24">
        <v>30523.887503276976</v>
      </c>
      <c r="FM20" s="24">
        <v>30759.088120520901</v>
      </c>
      <c r="FN20" s="24">
        <v>30959.267340166945</v>
      </c>
      <c r="FO20" s="24">
        <v>31128.345470936663</v>
      </c>
      <c r="FP20" s="24">
        <v>31269.79075769661</v>
      </c>
      <c r="FQ20" s="24">
        <v>31386.681202499742</v>
      </c>
      <c r="FR20" s="24">
        <v>31481.775773061767</v>
      </c>
      <c r="FS20" s="24">
        <v>31557.52436938318</v>
      </c>
      <c r="FT20" s="24">
        <v>31616.120074391431</v>
      </c>
      <c r="FU20" s="24">
        <v>31659.476620200679</v>
      </c>
      <c r="FV20" s="24">
        <v>31689.335335574371</v>
      </c>
      <c r="FX20" s="24">
        <v>65180.631000999994</v>
      </c>
      <c r="FY20" s="24">
        <v>80408.160617000001</v>
      </c>
      <c r="FZ20" s="24">
        <v>92955.230457999991</v>
      </c>
      <c r="GA20" s="24">
        <v>107796.11140000001</v>
      </c>
      <c r="GB20" s="24">
        <v>11089.448929123237</v>
      </c>
      <c r="GC20" s="24">
        <v>118885.56032912324</v>
      </c>
      <c r="GD20" s="24">
        <v>155946.36868120806</v>
      </c>
      <c r="GE20" s="24">
        <v>204068.18179435632</v>
      </c>
      <c r="GF20" s="24">
        <v>242733.61281525265</v>
      </c>
      <c r="GG20" s="24">
        <v>270308.98529514309</v>
      </c>
      <c r="GH20" s="24">
        <v>294369.54338998644</v>
      </c>
      <c r="GI20" s="24">
        <v>320167.7622201746</v>
      </c>
      <c r="GJ20" s="24">
        <v>346738.7434789192</v>
      </c>
      <c r="GK20" s="24">
        <v>374280.57841387432</v>
      </c>
    </row>
    <row r="21" spans="2:193" x14ac:dyDescent="0.2">
      <c r="B21" s="24" t="s">
        <v>153</v>
      </c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251">
        <v>297.360929</v>
      </c>
      <c r="AJ21" s="251">
        <v>318.62198699999999</v>
      </c>
      <c r="AK21" s="251">
        <v>307.19762400000002</v>
      </c>
      <c r="AL21" s="251">
        <v>302.38366400000001</v>
      </c>
      <c r="AM21" s="251">
        <v>310.12321300000002</v>
      </c>
      <c r="AN21" s="251">
        <v>392.46042599999998</v>
      </c>
      <c r="AO21" s="251">
        <v>584.51313600000003</v>
      </c>
      <c r="AP21" s="251">
        <v>1275.7986449999999</v>
      </c>
      <c r="AQ21" s="251">
        <v>2705.6502499999997</v>
      </c>
      <c r="AR21" s="251">
        <v>5081.7789460000004</v>
      </c>
      <c r="AS21" s="251">
        <v>5299.5096379999995</v>
      </c>
      <c r="AT21" s="251">
        <v>3366.6823680000002</v>
      </c>
      <c r="AU21" s="251">
        <v>3585.2716639999999</v>
      </c>
      <c r="AV21" s="251">
        <v>3575.8712230000001</v>
      </c>
      <c r="AW21" s="251">
        <v>3995.5501009999998</v>
      </c>
      <c r="AX21" s="251">
        <v>3574.4215970000005</v>
      </c>
      <c r="AY21" s="251">
        <v>4053.5194430000001</v>
      </c>
      <c r="AZ21" s="251">
        <v>4763.3392840000006</v>
      </c>
      <c r="BA21" s="251">
        <v>4400.7870619999994</v>
      </c>
      <c r="BB21" s="251">
        <v>4577.352167</v>
      </c>
      <c r="BC21" s="251">
        <v>5834.6776</v>
      </c>
      <c r="BD21" s="251">
        <v>5576.6573110000008</v>
      </c>
      <c r="BE21" s="251">
        <v>6307.8091099999992</v>
      </c>
      <c r="BF21" s="251">
        <v>6422.4808250000006</v>
      </c>
      <c r="BG21" s="251">
        <v>5819.4667119999995</v>
      </c>
      <c r="BH21" s="251">
        <v>6108.3596580000003</v>
      </c>
      <c r="BI21" s="251">
        <v>5204.1744399999998</v>
      </c>
      <c r="BJ21" s="251">
        <v>6422.3120870000002</v>
      </c>
      <c r="BK21" s="251">
        <v>6793.0665520000002</v>
      </c>
      <c r="BL21" s="251">
        <v>7010.9207319999996</v>
      </c>
      <c r="BM21" s="251">
        <v>6599.2878570000003</v>
      </c>
      <c r="BN21" s="251">
        <v>6658.7661750000007</v>
      </c>
      <c r="BO21" s="251">
        <v>6699.566906</v>
      </c>
      <c r="BP21" s="251">
        <v>6987.4776849999998</v>
      </c>
      <c r="BQ21" s="251">
        <v>6984.8110779999997</v>
      </c>
      <c r="BR21" s="251">
        <v>7057.0166929999996</v>
      </c>
      <c r="BS21" s="251">
        <v>6571.019346</v>
      </c>
      <c r="BT21" s="251">
        <v>6617.3422069999997</v>
      </c>
      <c r="BU21" s="251">
        <v>6781.3359</v>
      </c>
      <c r="BV21" s="251">
        <v>6089.6059639999994</v>
      </c>
      <c r="BW21" s="251">
        <v>6024.5872749999999</v>
      </c>
      <c r="BX21" s="251">
        <v>6042.2075770000001</v>
      </c>
      <c r="BY21" s="251">
        <v>7070.2830300000005</v>
      </c>
      <c r="BZ21" s="251">
        <v>7217.297928</v>
      </c>
      <c r="CA21" s="251">
        <v>7045.5413980000003</v>
      </c>
      <c r="CB21" s="251">
        <v>7564.0454719999998</v>
      </c>
      <c r="CC21" s="251">
        <v>7449.8415420000001</v>
      </c>
      <c r="CD21" s="251">
        <v>7708.0042924118534</v>
      </c>
      <c r="CE21" s="251">
        <v>8175.4793611800187</v>
      </c>
      <c r="CF21" s="251">
        <v>8309.3159913588133</v>
      </c>
      <c r="CG21" s="251">
        <v>8435.9228982245713</v>
      </c>
      <c r="CH21" s="251">
        <v>8534.0322578989271</v>
      </c>
      <c r="CI21" s="251">
        <v>8635.0236919682247</v>
      </c>
      <c r="CJ21" s="251">
        <v>8729.8811546949328</v>
      </c>
      <c r="CK21" s="251">
        <v>8822.9124705608101</v>
      </c>
      <c r="CL21" s="251">
        <v>8919.7036402557351</v>
      </c>
      <c r="CM21" s="251">
        <v>9020.3947336021938</v>
      </c>
      <c r="CN21" s="251">
        <v>9124.9578550696679</v>
      </c>
      <c r="CO21" s="251">
        <v>9232.6995987606642</v>
      </c>
      <c r="CP21" s="251">
        <v>9343.102990418065</v>
      </c>
      <c r="CQ21" s="251">
        <v>9514.9759099726234</v>
      </c>
      <c r="CR21" s="251">
        <v>9632.992171236483</v>
      </c>
      <c r="CS21" s="251">
        <v>9759.2896434118902</v>
      </c>
      <c r="CT21" s="251">
        <v>9891.5534956397332</v>
      </c>
      <c r="CU21" s="251">
        <v>10029.284888490089</v>
      </c>
      <c r="CV21" s="251">
        <v>10172.273349726971</v>
      </c>
      <c r="CW21" s="251">
        <v>10320.182489032388</v>
      </c>
      <c r="CX21" s="251">
        <v>10469.6206925437</v>
      </c>
      <c r="CY21" s="251">
        <v>10621.100693246966</v>
      </c>
      <c r="CZ21" s="251">
        <v>10774.341629489043</v>
      </c>
      <c r="DA21" s="251">
        <v>10927.210076123512</v>
      </c>
      <c r="DB21" s="251">
        <v>11073.254547307601</v>
      </c>
      <c r="DC21" s="251">
        <v>11329.062057790137</v>
      </c>
      <c r="DD21" s="251">
        <v>11472.918944298977</v>
      </c>
      <c r="DE21" s="251">
        <v>11618.720283812681</v>
      </c>
      <c r="DF21" s="251">
        <v>11764.521751039822</v>
      </c>
      <c r="DG21" s="251">
        <v>11912.478616371398</v>
      </c>
      <c r="DH21" s="251">
        <v>12063.459952099252</v>
      </c>
      <c r="DI21" s="251">
        <v>12217.664130013485</v>
      </c>
      <c r="DJ21" s="251">
        <v>12374.52355451427</v>
      </c>
      <c r="DK21" s="251">
        <v>12533.572102635448</v>
      </c>
      <c r="DL21" s="251">
        <v>12694.353484389658</v>
      </c>
      <c r="DM21" s="251">
        <v>12853.660639340411</v>
      </c>
      <c r="DN21" s="251">
        <v>13008.911807265431</v>
      </c>
      <c r="DO21" s="251">
        <v>13318.355408520089</v>
      </c>
      <c r="DP21" s="251">
        <v>13465.785358981615</v>
      </c>
      <c r="DQ21" s="251">
        <v>13610.821417183002</v>
      </c>
      <c r="DR21" s="251">
        <v>13751.372538784621</v>
      </c>
      <c r="DS21" s="251">
        <v>13901.062339782644</v>
      </c>
      <c r="DT21" s="251">
        <v>14058.558094010759</v>
      </c>
      <c r="DU21" s="251">
        <v>14233.276840617016</v>
      </c>
      <c r="DV21" s="251">
        <v>14386.946440848043</v>
      </c>
      <c r="DW21" s="251">
        <v>14540.912846149917</v>
      </c>
      <c r="DX21" s="251">
        <v>14695.243595777856</v>
      </c>
      <c r="DY21" s="251">
        <v>14849.939369922338</v>
      </c>
      <c r="DZ21" s="251">
        <v>15004.947611063657</v>
      </c>
      <c r="EA21" s="251">
        <v>15357.261083251022</v>
      </c>
      <c r="EB21" s="251">
        <v>15513.157166633075</v>
      </c>
      <c r="EC21" s="251">
        <v>15671.416878933316</v>
      </c>
      <c r="ED21" s="251">
        <v>15829.80078290406</v>
      </c>
      <c r="EE21" s="251">
        <v>15988.013863067641</v>
      </c>
      <c r="EF21" s="251">
        <v>16146.401954329514</v>
      </c>
      <c r="EG21" s="251">
        <v>16304.97281291063</v>
      </c>
      <c r="EH21" s="251">
        <v>16463.953039204778</v>
      </c>
      <c r="EI21" s="251">
        <v>16623.029479164092</v>
      </c>
      <c r="EJ21" s="251">
        <v>16782.25102550317</v>
      </c>
      <c r="EK21" s="251">
        <v>16941.609254659346</v>
      </c>
      <c r="EL21" s="251">
        <v>17101.08841444983</v>
      </c>
      <c r="EM21" s="251">
        <v>17588.594645458321</v>
      </c>
      <c r="EN21" s="251">
        <v>17749.650414601361</v>
      </c>
      <c r="EO21" s="251">
        <v>17913.157253630317</v>
      </c>
      <c r="EP21" s="251">
        <v>18056.607349205398</v>
      </c>
      <c r="EQ21" s="251">
        <v>18160.022554293613</v>
      </c>
      <c r="ER21" s="251">
        <v>18246.795058000695</v>
      </c>
      <c r="ES21" s="251">
        <v>18321.07131265874</v>
      </c>
      <c r="ET21" s="251">
        <v>18330.007196208237</v>
      </c>
      <c r="EU21" s="251">
        <v>18350.731966460531</v>
      </c>
      <c r="EV21" s="251">
        <v>18402.067947273834</v>
      </c>
      <c r="EW21" s="251">
        <v>18479.921267301012</v>
      </c>
      <c r="EX21" s="251">
        <v>18570.615995226603</v>
      </c>
      <c r="EY21" s="251">
        <v>19021.208887531157</v>
      </c>
      <c r="EZ21" s="251">
        <v>19112.673458207231</v>
      </c>
      <c r="FA21" s="251">
        <v>19189.778059018743</v>
      </c>
      <c r="FB21" s="251">
        <v>19275.624839303302</v>
      </c>
      <c r="FC21" s="251">
        <v>19354.541044902107</v>
      </c>
      <c r="FD21" s="251">
        <v>19444.247402321445</v>
      </c>
      <c r="FE21" s="251">
        <v>19525.509215788672</v>
      </c>
      <c r="FF21" s="251">
        <v>19553.525940422904</v>
      </c>
      <c r="FG21" s="251">
        <v>19597.910589385931</v>
      </c>
      <c r="FH21" s="251">
        <v>19660.323692047088</v>
      </c>
      <c r="FI21" s="251">
        <v>19708.688571538045</v>
      </c>
      <c r="FJ21" s="251">
        <v>19740.276274530584</v>
      </c>
      <c r="FK21" s="251">
        <v>20122.391651282025</v>
      </c>
      <c r="FL21" s="251">
        <v>20161.823241750128</v>
      </c>
      <c r="FM21" s="251">
        <v>20195.801347174125</v>
      </c>
      <c r="FN21" s="251">
        <v>20218.293268535643</v>
      </c>
      <c r="FO21" s="251">
        <v>20349.818137742812</v>
      </c>
      <c r="FP21" s="251">
        <v>20481.465282812176</v>
      </c>
      <c r="FQ21" s="251">
        <v>20614.407320362541</v>
      </c>
      <c r="FR21" s="251">
        <v>20737.105044046497</v>
      </c>
      <c r="FS21" s="251">
        <v>20868.37289367272</v>
      </c>
      <c r="FT21" s="251">
        <v>20994.328996247441</v>
      </c>
      <c r="FU21" s="251">
        <v>21128.590332674699</v>
      </c>
      <c r="FV21" s="251">
        <v>21262.128956660501</v>
      </c>
      <c r="FX21" s="24">
        <v>20242.080826000001</v>
      </c>
      <c r="FY21" s="24">
        <v>56667.737387000008</v>
      </c>
      <c r="FZ21" s="24">
        <v>78345.226574999993</v>
      </c>
      <c r="GA21" s="24">
        <v>74473.107638999994</v>
      </c>
      <c r="GB21" s="24">
        <v>7708.0042924118534</v>
      </c>
      <c r="GC21" s="24">
        <v>82181.11193141184</v>
      </c>
      <c r="GD21" s="24">
        <v>105283.42664399263</v>
      </c>
      <c r="GE21" s="24">
        <v>123186.07958622101</v>
      </c>
      <c r="GF21" s="24">
        <v>145843.84732357095</v>
      </c>
      <c r="GG21" s="24">
        <v>169817.22186164156</v>
      </c>
      <c r="GH21" s="24">
        <v>194722.95575501048</v>
      </c>
      <c r="GI21" s="24">
        <v>218169.24296031866</v>
      </c>
      <c r="GJ21" s="24">
        <v>233184.30797499721</v>
      </c>
      <c r="GK21" s="24">
        <v>247134.52647296133</v>
      </c>
    </row>
    <row r="22" spans="2:193" x14ac:dyDescent="0.2">
      <c r="B22" s="24" t="s">
        <v>635</v>
      </c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251">
        <v>0</v>
      </c>
      <c r="AJ22" s="251">
        <v>0</v>
      </c>
      <c r="AK22" s="251">
        <v>0</v>
      </c>
      <c r="AL22" s="251">
        <v>0</v>
      </c>
      <c r="AM22" s="251">
        <v>0</v>
      </c>
      <c r="AN22" s="251">
        <v>0</v>
      </c>
      <c r="AO22" s="251">
        <v>0</v>
      </c>
      <c r="AP22" s="251">
        <v>0</v>
      </c>
      <c r="AQ22" s="251">
        <v>0</v>
      </c>
      <c r="AR22" s="251">
        <v>0</v>
      </c>
      <c r="AS22" s="251">
        <v>0</v>
      </c>
      <c r="AT22" s="251">
        <v>0</v>
      </c>
      <c r="AU22" s="251">
        <v>381.55913900000002</v>
      </c>
      <c r="AV22" s="251">
        <v>531.34087099999999</v>
      </c>
      <c r="AW22" s="251">
        <v>376.72469000000001</v>
      </c>
      <c r="AX22" s="251">
        <v>308.73979300000002</v>
      </c>
      <c r="AY22" s="251">
        <v>322.033952</v>
      </c>
      <c r="AZ22" s="251">
        <v>286.95113800000001</v>
      </c>
      <c r="BA22" s="251">
        <v>268.84765900000002</v>
      </c>
      <c r="BB22" s="251">
        <v>362.63788199999999</v>
      </c>
      <c r="BC22" s="251">
        <v>319.85695700000002</v>
      </c>
      <c r="BD22" s="251">
        <v>322.29265500000002</v>
      </c>
      <c r="BE22" s="251">
        <v>302.40576199999998</v>
      </c>
      <c r="BF22" s="251">
        <v>402.900622</v>
      </c>
      <c r="BG22" s="251">
        <v>359.12669399999999</v>
      </c>
      <c r="BH22" s="251">
        <v>160.01642000000001</v>
      </c>
      <c r="BI22" s="251">
        <v>270.74634700000001</v>
      </c>
      <c r="BJ22" s="251">
        <v>211.17564200000001</v>
      </c>
      <c r="BK22" s="251">
        <v>264.069413</v>
      </c>
      <c r="BL22" s="251">
        <v>210.49594300000001</v>
      </c>
      <c r="BM22" s="251">
        <v>364.43600500000002</v>
      </c>
      <c r="BN22" s="251">
        <v>376.34619900000001</v>
      </c>
      <c r="BO22" s="251">
        <v>321.93722400000001</v>
      </c>
      <c r="BP22" s="251">
        <v>289.39321899999999</v>
      </c>
      <c r="BQ22" s="251">
        <v>257.92949499999997</v>
      </c>
      <c r="BR22" s="251">
        <v>323.12819200000001</v>
      </c>
      <c r="BS22" s="251">
        <v>264.631957</v>
      </c>
      <c r="BT22" s="251">
        <v>283.14102300000002</v>
      </c>
      <c r="BU22" s="251">
        <v>282.047078</v>
      </c>
      <c r="BV22" s="251">
        <v>264.31667299999998</v>
      </c>
      <c r="BW22" s="251">
        <v>326.62405200000001</v>
      </c>
      <c r="BX22" s="251">
        <v>281.621599</v>
      </c>
      <c r="BY22" s="251">
        <v>595.89272500000004</v>
      </c>
      <c r="BZ22" s="251">
        <v>465.91289899999998</v>
      </c>
      <c r="CA22" s="251">
        <v>357.00818199999998</v>
      </c>
      <c r="CB22" s="251">
        <v>340.15879200000001</v>
      </c>
      <c r="CC22" s="251">
        <v>337.02574299999998</v>
      </c>
      <c r="CD22" s="251">
        <v>362.21975718739913</v>
      </c>
      <c r="CE22" s="251">
        <v>382.11056529049915</v>
      </c>
      <c r="CF22" s="251">
        <v>389.42224089078093</v>
      </c>
      <c r="CG22" s="251">
        <v>396.25923944362057</v>
      </c>
      <c r="CH22" s="251">
        <v>402.14060014760435</v>
      </c>
      <c r="CI22" s="251">
        <v>407.84304366520871</v>
      </c>
      <c r="CJ22" s="251">
        <v>413.17515165553527</v>
      </c>
      <c r="CK22" s="251">
        <v>418.26210990719716</v>
      </c>
      <c r="CL22" s="251">
        <v>423.25770514148911</v>
      </c>
      <c r="CM22" s="251">
        <v>428.18333806588311</v>
      </c>
      <c r="CN22" s="251">
        <v>433.05455917333171</v>
      </c>
      <c r="CO22" s="251">
        <v>437.86930810200272</v>
      </c>
      <c r="CP22" s="251">
        <v>442.62819474400231</v>
      </c>
      <c r="CQ22" s="251">
        <v>458.77664648891823</v>
      </c>
      <c r="CR22" s="251">
        <v>470.54181016273577</v>
      </c>
      <c r="CS22" s="251">
        <v>480.99127549208538</v>
      </c>
      <c r="CT22" s="251">
        <v>490.29605136055847</v>
      </c>
      <c r="CU22" s="251">
        <v>498.63707437904878</v>
      </c>
      <c r="CV22" s="251">
        <v>506.1729087517607</v>
      </c>
      <c r="CW22" s="251">
        <v>513.03492671262927</v>
      </c>
      <c r="CX22" s="251">
        <v>519.26091320754711</v>
      </c>
      <c r="CY22" s="251">
        <v>524.96366659175033</v>
      </c>
      <c r="CZ22" s="251">
        <v>530.22215442767549</v>
      </c>
      <c r="DA22" s="251">
        <v>535.05858578918912</v>
      </c>
      <c r="DB22" s="251">
        <v>539.38070681535612</v>
      </c>
      <c r="DC22" s="251">
        <v>554.92759947656111</v>
      </c>
      <c r="DD22" s="251">
        <v>563.91759387733509</v>
      </c>
      <c r="DE22" s="251">
        <v>571.98152853536681</v>
      </c>
      <c r="DF22" s="251">
        <v>579.21128035010395</v>
      </c>
      <c r="DG22" s="251">
        <v>585.77722653950286</v>
      </c>
      <c r="DH22" s="251">
        <v>591.80212479261638</v>
      </c>
      <c r="DI22" s="251">
        <v>597.37826447208636</v>
      </c>
      <c r="DJ22" s="251">
        <v>602.56718718894183</v>
      </c>
      <c r="DK22" s="251">
        <v>607.42215062021421</v>
      </c>
      <c r="DL22" s="251">
        <v>611.98793585140311</v>
      </c>
      <c r="DM22" s="251">
        <v>616.23509670752776</v>
      </c>
      <c r="DN22" s="251">
        <v>620.1430037131131</v>
      </c>
      <c r="DO22" s="251">
        <v>635.67772418965774</v>
      </c>
      <c r="DP22" s="251">
        <v>642.84822133514069</v>
      </c>
      <c r="DQ22" s="251">
        <v>649.28603601547229</v>
      </c>
      <c r="DR22" s="251">
        <v>655.0330682775251</v>
      </c>
      <c r="DS22" s="251">
        <v>660.49455380510778</v>
      </c>
      <c r="DT22" s="251">
        <v>665.70740736236132</v>
      </c>
      <c r="DU22" s="251">
        <v>670.9564384994294</v>
      </c>
      <c r="DV22" s="251">
        <v>675.37744730896554</v>
      </c>
      <c r="DW22" s="251">
        <v>679.52585230620321</v>
      </c>
      <c r="DX22" s="251">
        <v>683.44156795412403</v>
      </c>
      <c r="DY22" s="251">
        <v>687.15828441736744</v>
      </c>
      <c r="DZ22" s="251">
        <v>690.70350433118699</v>
      </c>
      <c r="EA22" s="251">
        <v>707.54295432334027</v>
      </c>
      <c r="EB22" s="251">
        <v>714.66163191193391</v>
      </c>
      <c r="EC22" s="251">
        <v>721.2198267818801</v>
      </c>
      <c r="ED22" s="251">
        <v>727.24390805600353</v>
      </c>
      <c r="EE22" s="251">
        <v>732.79680140039602</v>
      </c>
      <c r="EF22" s="251">
        <v>737.94783121357568</v>
      </c>
      <c r="EG22" s="251">
        <v>742.75032857358121</v>
      </c>
      <c r="EH22" s="251">
        <v>747.25597824661304</v>
      </c>
      <c r="EI22" s="251">
        <v>751.49769715154173</v>
      </c>
      <c r="EJ22" s="251">
        <v>755.51223119187193</v>
      </c>
      <c r="EK22" s="251">
        <v>759.329684451905</v>
      </c>
      <c r="EL22" s="251">
        <v>762.97691111494908</v>
      </c>
      <c r="EM22" s="251">
        <v>785.42122730471192</v>
      </c>
      <c r="EN22" s="251">
        <v>792.65543453692703</v>
      </c>
      <c r="EO22" s="251">
        <v>799.35516497631636</v>
      </c>
      <c r="EP22" s="251">
        <v>805.0558591297214</v>
      </c>
      <c r="EQ22" s="251">
        <v>809.34451802423325</v>
      </c>
      <c r="ER22" s="251">
        <v>812.8373974394176</v>
      </c>
      <c r="ES22" s="251">
        <v>815.68336450711479</v>
      </c>
      <c r="ET22" s="251">
        <v>816.66234747459248</v>
      </c>
      <c r="EU22" s="251">
        <v>817.65769407061555</v>
      </c>
      <c r="EV22" s="251">
        <v>819.15336889570381</v>
      </c>
      <c r="EW22" s="251">
        <v>821.08113084625154</v>
      </c>
      <c r="EX22" s="251">
        <v>823.13979689325981</v>
      </c>
      <c r="EY22" s="251">
        <v>845.17575881460539</v>
      </c>
      <c r="EZ22" s="251">
        <v>850.77229119508411</v>
      </c>
      <c r="FA22" s="251">
        <v>855.45270067098795</v>
      </c>
      <c r="FB22" s="251">
        <v>859.83802435126302</v>
      </c>
      <c r="FC22" s="251">
        <v>863.61325268069652</v>
      </c>
      <c r="FD22" s="251">
        <v>867.25549122398365</v>
      </c>
      <c r="FE22" s="251">
        <v>870.35190709731148</v>
      </c>
      <c r="FF22" s="251">
        <v>871.87202653109227</v>
      </c>
      <c r="FG22" s="251">
        <v>873.51754573725259</v>
      </c>
      <c r="FH22" s="251">
        <v>875.36087121325943</v>
      </c>
      <c r="FI22" s="251">
        <v>876.66297411748189</v>
      </c>
      <c r="FJ22" s="251">
        <v>877.38396299602095</v>
      </c>
      <c r="FK22" s="251">
        <v>898.29219042084401</v>
      </c>
      <c r="FL22" s="251">
        <v>902.68124140497184</v>
      </c>
      <c r="FM22" s="251">
        <v>906.38684875372144</v>
      </c>
      <c r="FN22" s="251">
        <v>909.32775453102511</v>
      </c>
      <c r="FO22" s="251">
        <v>914.44297161976988</v>
      </c>
      <c r="FP22" s="251">
        <v>919.17697885227528</v>
      </c>
      <c r="FQ22" s="251">
        <v>923.60166685295928</v>
      </c>
      <c r="FR22" s="251">
        <v>927.48050952732751</v>
      </c>
      <c r="FS22" s="251">
        <v>931.29826692986796</v>
      </c>
      <c r="FT22" s="251">
        <v>934.75416359287885</v>
      </c>
      <c r="FU22" s="251">
        <v>938.2010404731368</v>
      </c>
      <c r="FV22" s="251">
        <v>941.44757135301609</v>
      </c>
      <c r="FX22" s="24">
        <v>0</v>
      </c>
      <c r="FY22" s="24">
        <v>4186.2911199999999</v>
      </c>
      <c r="FZ22" s="24">
        <v>3408.8007930000003</v>
      </c>
      <c r="GA22" s="24">
        <v>3798.3807230000007</v>
      </c>
      <c r="GB22" s="24">
        <v>362.21975718739913</v>
      </c>
      <c r="GC22" s="24">
        <v>4160.6004801873996</v>
      </c>
      <c r="GD22" s="24">
        <v>4974.2060562271554</v>
      </c>
      <c r="GE22" s="24">
        <v>6067.3367201792553</v>
      </c>
      <c r="GF22" s="24">
        <v>7103.3509921247733</v>
      </c>
      <c r="GG22" s="24">
        <v>7996.210105802541</v>
      </c>
      <c r="GH22" s="24">
        <v>8860.7357844175913</v>
      </c>
      <c r="GI22" s="24">
        <v>9718.0473040988636</v>
      </c>
      <c r="GJ22" s="24">
        <v>10387.256806629039</v>
      </c>
      <c r="GK22" s="24">
        <v>11047.091204311793</v>
      </c>
    </row>
    <row r="23" spans="2:193" x14ac:dyDescent="0.2">
      <c r="B23" s="40" t="s">
        <v>84</v>
      </c>
      <c r="C23" s="40"/>
      <c r="D23" s="40"/>
      <c r="E23" s="40"/>
      <c r="F23" s="40"/>
      <c r="G23" s="40"/>
      <c r="H23" s="40"/>
      <c r="I23" s="40"/>
      <c r="J23" s="40"/>
      <c r="K23" s="161">
        <v>4137.654063</v>
      </c>
      <c r="L23" s="161">
        <v>4146.8469269999996</v>
      </c>
      <c r="M23" s="161">
        <v>4187.9175480000004</v>
      </c>
      <c r="N23" s="161">
        <v>4229.7533119999998</v>
      </c>
      <c r="O23" s="161">
        <v>4331.0324920000003</v>
      </c>
      <c r="P23" s="161">
        <v>4395.9790119999998</v>
      </c>
      <c r="Q23" s="161">
        <v>4663.7876370000004</v>
      </c>
      <c r="R23" s="161">
        <v>4633.2715490000001</v>
      </c>
      <c r="S23" s="161">
        <v>4564.456666</v>
      </c>
      <c r="T23" s="161">
        <v>4900.4126900000001</v>
      </c>
      <c r="U23" s="161">
        <v>4797.219118</v>
      </c>
      <c r="V23" s="161">
        <v>5154.6371310000004</v>
      </c>
      <c r="W23" s="161">
        <v>4852.4980260000002</v>
      </c>
      <c r="X23" s="161">
        <v>5031.2312959999999</v>
      </c>
      <c r="Y23" s="161">
        <v>4999.7912409999999</v>
      </c>
      <c r="Z23" s="161">
        <v>5132.6879609999996</v>
      </c>
      <c r="AA23" s="161">
        <v>5402.2688820000003</v>
      </c>
      <c r="AB23" s="161">
        <v>5208.8649990000004</v>
      </c>
      <c r="AC23" s="161">
        <v>5388.4005850000003</v>
      </c>
      <c r="AD23" s="161">
        <v>5616.6635399999996</v>
      </c>
      <c r="AE23" s="161">
        <v>5484.2932700000001</v>
      </c>
      <c r="AF23" s="161">
        <v>5381.9902080000002</v>
      </c>
      <c r="AG23" s="161">
        <v>5361.1172200000001</v>
      </c>
      <c r="AH23" s="161">
        <v>5049.6904860000004</v>
      </c>
      <c r="AI23" s="40">
        <v>5431.7516410000007</v>
      </c>
      <c r="AJ23" s="40">
        <v>5560.1537790000002</v>
      </c>
      <c r="AK23" s="40">
        <v>5521.5059250000004</v>
      </c>
      <c r="AL23" s="40">
        <v>5494.182296</v>
      </c>
      <c r="AM23" s="40">
        <v>5522.2071049999995</v>
      </c>
      <c r="AN23" s="40">
        <v>5497.7012609999992</v>
      </c>
      <c r="AO23" s="40">
        <v>5921.558712</v>
      </c>
      <c r="AP23" s="40">
        <v>6492.4370739999995</v>
      </c>
      <c r="AQ23" s="40">
        <v>8145.4356149999994</v>
      </c>
      <c r="AR23" s="40">
        <v>10614.355379000001</v>
      </c>
      <c r="AS23" s="40">
        <v>11553.834085999999</v>
      </c>
      <c r="AT23" s="40">
        <v>9667.5889540000007</v>
      </c>
      <c r="AU23" s="40">
        <v>10601.12055</v>
      </c>
      <c r="AV23" s="40">
        <v>10564.717767</v>
      </c>
      <c r="AW23" s="40">
        <v>11487.482637999998</v>
      </c>
      <c r="AX23" s="40">
        <v>10409.086656000001</v>
      </c>
      <c r="AY23" s="40">
        <v>11060.505574000001</v>
      </c>
      <c r="AZ23" s="40">
        <v>11535.946426000002</v>
      </c>
      <c r="BA23" s="40">
        <v>11237.116677999999</v>
      </c>
      <c r="BB23" s="40">
        <v>11555.279275000001</v>
      </c>
      <c r="BC23" s="40">
        <v>12850.581130999999</v>
      </c>
      <c r="BD23" s="40">
        <v>12730.066194000001</v>
      </c>
      <c r="BE23" s="40">
        <v>13541.815041</v>
      </c>
      <c r="BF23" s="40">
        <v>13688.471194</v>
      </c>
      <c r="BG23" s="40">
        <v>13145.918023</v>
      </c>
      <c r="BH23" s="40">
        <v>13144.431084</v>
      </c>
      <c r="BI23" s="40">
        <v>12433.029015</v>
      </c>
      <c r="BJ23" s="40">
        <v>13710.09417</v>
      </c>
      <c r="BK23" s="40">
        <v>14404.221776</v>
      </c>
      <c r="BL23" s="40">
        <v>14806.350707</v>
      </c>
      <c r="BM23" s="40">
        <v>14862.088411000001</v>
      </c>
      <c r="BN23" s="40">
        <v>15037.959881999999</v>
      </c>
      <c r="BO23" s="40">
        <v>14970.711240999999</v>
      </c>
      <c r="BP23" s="40">
        <v>16052.936014999999</v>
      </c>
      <c r="BQ23" s="40">
        <v>15967.905827999999</v>
      </c>
      <c r="BR23" s="40">
        <v>16173.611674</v>
      </c>
      <c r="BS23" s="40">
        <v>15931.687227</v>
      </c>
      <c r="BT23" s="40">
        <v>16280.101388999999</v>
      </c>
      <c r="BU23" s="40">
        <v>16609.067075999999</v>
      </c>
      <c r="BV23" s="40">
        <v>16053.180876999997</v>
      </c>
      <c r="BW23" s="40">
        <v>16299.836073999999</v>
      </c>
      <c r="BX23" s="40">
        <v>15936.897567999999</v>
      </c>
      <c r="BY23" s="40">
        <v>17535.963475</v>
      </c>
      <c r="BZ23" s="40">
        <v>17470.558019</v>
      </c>
      <c r="CA23" s="40">
        <v>17489.498509000001</v>
      </c>
      <c r="CB23" s="40">
        <v>18352.41675</v>
      </c>
      <c r="CC23" s="40">
        <v>18108.392798000001</v>
      </c>
      <c r="CD23" s="40">
        <v>19159.67297872249</v>
      </c>
      <c r="CE23" s="40">
        <v>20221.03850858771</v>
      </c>
      <c r="CF23" s="40">
        <v>20651.445970106241</v>
      </c>
      <c r="CG23" s="40">
        <v>21057.031847325219</v>
      </c>
      <c r="CH23" s="40">
        <v>21417.513947020481</v>
      </c>
      <c r="CI23" s="40">
        <v>21766.455135442429</v>
      </c>
      <c r="CJ23" s="40">
        <v>22095.955047264561</v>
      </c>
      <c r="CK23" s="40">
        <v>22411.65217519852</v>
      </c>
      <c r="CL23" s="40">
        <v>22720.395302367124</v>
      </c>
      <c r="CM23" s="40">
        <v>23023.33492856667</v>
      </c>
      <c r="CN23" s="40">
        <v>23321.360839349887</v>
      </c>
      <c r="CO23" s="40">
        <v>23614.58963433695</v>
      </c>
      <c r="CP23" s="40">
        <v>23903.228045862044</v>
      </c>
      <c r="CQ23" s="40">
        <v>24893.309204303969</v>
      </c>
      <c r="CR23" s="40">
        <v>25631.562435220767</v>
      </c>
      <c r="CS23" s="40">
        <v>26283.695155654776</v>
      </c>
      <c r="CT23" s="40">
        <v>26861.049394877111</v>
      </c>
      <c r="CU23" s="40">
        <v>27374.841307073424</v>
      </c>
      <c r="CV23" s="40">
        <v>27834.838561207784</v>
      </c>
      <c r="CW23" s="40">
        <v>28249.248629463447</v>
      </c>
      <c r="CX23" s="40">
        <v>28621.913015218706</v>
      </c>
      <c r="CY23" s="40">
        <v>28959.56376913163</v>
      </c>
      <c r="CZ23" s="40">
        <v>29267.235707342974</v>
      </c>
      <c r="DA23" s="40">
        <v>29547.301317995403</v>
      </c>
      <c r="DB23" s="40">
        <v>29797.039603266589</v>
      </c>
      <c r="DC23" s="40">
        <v>30729.612170367876</v>
      </c>
      <c r="DD23" s="40">
        <v>31289.501957930755</v>
      </c>
      <c r="DE23" s="40">
        <v>31788.047619740752</v>
      </c>
      <c r="DF23" s="40">
        <v>32231.978950907789</v>
      </c>
      <c r="DG23" s="40">
        <v>32631.006330634336</v>
      </c>
      <c r="DH23" s="40">
        <v>32992.493569362166</v>
      </c>
      <c r="DI23" s="40">
        <v>33322.214445759513</v>
      </c>
      <c r="DJ23" s="40">
        <v>33624.387493976923</v>
      </c>
      <c r="DK23" s="40">
        <v>33902.661517475906</v>
      </c>
      <c r="DL23" s="40">
        <v>34160.152503204394</v>
      </c>
      <c r="DM23" s="40">
        <v>34396.633577412453</v>
      </c>
      <c r="DN23" s="40">
        <v>34612.12099417553</v>
      </c>
      <c r="DO23" s="40">
        <v>35527.061722658909</v>
      </c>
      <c r="DP23" s="40">
        <v>35968.228275980378</v>
      </c>
      <c r="DQ23" s="40">
        <v>36361.438196144394</v>
      </c>
      <c r="DR23" s="40">
        <v>36710.522911225358</v>
      </c>
      <c r="DS23" s="40">
        <v>37034.618459391982</v>
      </c>
      <c r="DT23" s="40">
        <v>37336.862510479783</v>
      </c>
      <c r="DU23" s="40">
        <v>37630.811236747621</v>
      </c>
      <c r="DV23" s="40">
        <v>37880.65226872624</v>
      </c>
      <c r="DW23" s="40">
        <v>38111.205885313022</v>
      </c>
      <c r="DX23" s="40">
        <v>38325.087634757001</v>
      </c>
      <c r="DY23" s="40">
        <v>38524.528423512122</v>
      </c>
      <c r="DZ23" s="40">
        <v>38711.399737650398</v>
      </c>
      <c r="EA23" s="40">
        <v>39698.117419605238</v>
      </c>
      <c r="EB23" s="40">
        <v>40131.48771453333</v>
      </c>
      <c r="EC23" s="40">
        <v>40524.713920885966</v>
      </c>
      <c r="ED23" s="40">
        <v>40880.847133165364</v>
      </c>
      <c r="EE23" s="40">
        <v>41204.263612376177</v>
      </c>
      <c r="EF23" s="40">
        <v>41499.432955162694</v>
      </c>
      <c r="EG23" s="40">
        <v>41769.931710684286</v>
      </c>
      <c r="EH23" s="40">
        <v>42019.126342733929</v>
      </c>
      <c r="EI23" s="40">
        <v>42249.427359503854</v>
      </c>
      <c r="EJ23" s="40">
        <v>42463.300698036917</v>
      </c>
      <c r="EK23" s="40">
        <v>42662.804169196461</v>
      </c>
      <c r="EL23" s="40">
        <v>42849.781893530278</v>
      </c>
      <c r="EM23" s="40">
        <v>44151.380723718066</v>
      </c>
      <c r="EN23" s="40">
        <v>44589.860693799717</v>
      </c>
      <c r="EO23" s="40">
        <v>44989.177558340009</v>
      </c>
      <c r="EP23" s="40">
        <v>45331.315428254828</v>
      </c>
      <c r="EQ23" s="40">
        <v>45600.264245368606</v>
      </c>
      <c r="ER23" s="40">
        <v>45823.878841794394</v>
      </c>
      <c r="ES23" s="40">
        <v>46009.80636706276</v>
      </c>
      <c r="ET23" s="40">
        <v>46106.980249589738</v>
      </c>
      <c r="EU23" s="40">
        <v>46197.021354055199</v>
      </c>
      <c r="EV23" s="40">
        <v>46301.54253817982</v>
      </c>
      <c r="EW23" s="40">
        <v>46418.407831807177</v>
      </c>
      <c r="EX23" s="40">
        <v>46535.416652621803</v>
      </c>
      <c r="EY23" s="40">
        <v>47841.418166707284</v>
      </c>
      <c r="EZ23" s="40">
        <v>48210.61071597648</v>
      </c>
      <c r="FA23" s="40">
        <v>48524.238246001107</v>
      </c>
      <c r="FB23" s="40">
        <v>48810.717785471898</v>
      </c>
      <c r="FC23" s="40">
        <v>49058.179843536956</v>
      </c>
      <c r="FD23" s="40">
        <v>49288.476654406055</v>
      </c>
      <c r="FE23" s="40">
        <v>49485.237238842383</v>
      </c>
      <c r="FF23" s="40">
        <v>49605.460560658648</v>
      </c>
      <c r="FG23" s="40">
        <v>49722.997930317273</v>
      </c>
      <c r="FH23" s="40">
        <v>49841.852672871675</v>
      </c>
      <c r="FI23" s="40">
        <v>49931.169564327094</v>
      </c>
      <c r="FJ23" s="40">
        <v>49989.94888142858</v>
      </c>
      <c r="FK23" s="40">
        <v>51269.969687867975</v>
      </c>
      <c r="FL23" s="40">
        <v>51588.391986432071</v>
      </c>
      <c r="FM23" s="40">
        <v>51861.276316448748</v>
      </c>
      <c r="FN23" s="40">
        <v>52086.888363233615</v>
      </c>
      <c r="FO23" s="40">
        <v>52392.606580299245</v>
      </c>
      <c r="FP23" s="40">
        <v>52670.433019361059</v>
      </c>
      <c r="FQ23" s="40">
        <v>52924.690189715242</v>
      </c>
      <c r="FR23" s="40">
        <v>53146.36132663559</v>
      </c>
      <c r="FS23" s="40">
        <v>53357.195529985765</v>
      </c>
      <c r="FT23" s="40">
        <v>53545.203234231754</v>
      </c>
      <c r="FU23" s="40">
        <v>53726.267993348512</v>
      </c>
      <c r="FV23" s="40">
        <v>53892.911863587891</v>
      </c>
      <c r="FX23" s="40">
        <v>85422.711826999992</v>
      </c>
      <c r="FY23" s="40">
        <v>141262.18912400003</v>
      </c>
      <c r="FZ23" s="40">
        <v>174709.25782599999</v>
      </c>
      <c r="GA23" s="40">
        <v>186067.599762</v>
      </c>
      <c r="GB23" s="40">
        <v>19159.67297872249</v>
      </c>
      <c r="GC23" s="40">
        <v>205227.27274072246</v>
      </c>
      <c r="GD23" s="40">
        <v>266204.00138142786</v>
      </c>
      <c r="GE23" s="40">
        <v>333321.59810075659</v>
      </c>
      <c r="GF23" s="40">
        <v>395680.81113094836</v>
      </c>
      <c r="GG23" s="40">
        <v>448122.41726258717</v>
      </c>
      <c r="GH23" s="40">
        <v>497953.23492941452</v>
      </c>
      <c r="GI23" s="40">
        <v>548055.05248459207</v>
      </c>
      <c r="GJ23" s="40">
        <v>590310.30826054537</v>
      </c>
      <c r="GK23" s="40">
        <v>632462.19609114749</v>
      </c>
    </row>
    <row r="25" spans="2:193" x14ac:dyDescent="0.2">
      <c r="B25" s="24" t="s">
        <v>636</v>
      </c>
    </row>
    <row r="26" spans="2:193" x14ac:dyDescent="0.2">
      <c r="C26" s="24" t="s">
        <v>152</v>
      </c>
      <c r="AI26" s="24">
        <v>671510</v>
      </c>
      <c r="AJ26" s="24">
        <v>673658</v>
      </c>
      <c r="AK26" s="24">
        <v>669420</v>
      </c>
      <c r="AL26" s="24">
        <v>665258</v>
      </c>
      <c r="AM26" s="24">
        <v>658426</v>
      </c>
      <c r="AN26" s="24">
        <v>659146</v>
      </c>
      <c r="AO26" s="24">
        <v>664409</v>
      </c>
      <c r="AP26" s="24">
        <v>676009</v>
      </c>
      <c r="AQ26" s="24">
        <v>727680</v>
      </c>
      <c r="AR26" s="24">
        <v>789753</v>
      </c>
      <c r="AS26" s="24">
        <v>817440</v>
      </c>
      <c r="AT26" s="24">
        <v>843496</v>
      </c>
      <c r="AU26" s="24">
        <v>915720</v>
      </c>
      <c r="AV26" s="24">
        <v>915591</v>
      </c>
      <c r="AW26" s="24">
        <v>879003</v>
      </c>
      <c r="AX26" s="24">
        <v>864831</v>
      </c>
      <c r="AY26" s="24">
        <v>843551</v>
      </c>
      <c r="AZ26" s="24">
        <v>840677</v>
      </c>
      <c r="BA26" s="24">
        <v>845092</v>
      </c>
      <c r="BB26" s="24">
        <v>863756</v>
      </c>
      <c r="BC26" s="24">
        <v>881051</v>
      </c>
      <c r="BD26" s="24">
        <v>873341</v>
      </c>
      <c r="BE26" s="24">
        <v>868030</v>
      </c>
      <c r="BF26" s="24">
        <v>915198</v>
      </c>
      <c r="BG26" s="24">
        <v>934898</v>
      </c>
      <c r="BH26" s="24">
        <v>922314</v>
      </c>
      <c r="BI26" s="24">
        <v>938481</v>
      </c>
      <c r="BJ26" s="24">
        <v>932653</v>
      </c>
      <c r="BK26" s="24">
        <v>977539</v>
      </c>
      <c r="BL26" s="24">
        <v>1013068</v>
      </c>
      <c r="BM26" s="24">
        <v>1027138</v>
      </c>
      <c r="BN26" s="24">
        <v>1049575</v>
      </c>
      <c r="BO26" s="24">
        <v>1117578</v>
      </c>
      <c r="BP26" s="24">
        <v>1129010</v>
      </c>
      <c r="BQ26" s="24">
        <v>1122307</v>
      </c>
      <c r="BR26" s="24">
        <v>1145679</v>
      </c>
      <c r="BS26" s="24">
        <v>1221963</v>
      </c>
      <c r="BT26" s="24">
        <v>1235535</v>
      </c>
      <c r="BU26" s="24">
        <v>1243364</v>
      </c>
      <c r="BV26" s="24">
        <v>1208006</v>
      </c>
      <c r="BW26" s="24">
        <v>1197410</v>
      </c>
      <c r="BX26" s="24">
        <v>1209045</v>
      </c>
      <c r="BY26" s="24">
        <v>1208078</v>
      </c>
      <c r="BZ26" s="24">
        <v>1225643</v>
      </c>
      <c r="CA26" s="24">
        <v>1226779</v>
      </c>
      <c r="CB26" s="24">
        <v>1246299</v>
      </c>
      <c r="CC26" s="24">
        <v>1307757</v>
      </c>
      <c r="CD26" s="24">
        <v>1341623</v>
      </c>
      <c r="CE26" s="24">
        <v>1372955</v>
      </c>
      <c r="CF26" s="24">
        <v>1401949</v>
      </c>
      <c r="CG26" s="24">
        <v>1428806</v>
      </c>
      <c r="CH26" s="24">
        <v>1453723</v>
      </c>
      <c r="CI26" s="24">
        <v>1476885</v>
      </c>
      <c r="CJ26" s="24">
        <v>1498464</v>
      </c>
      <c r="CK26" s="24">
        <v>1518617</v>
      </c>
      <c r="CL26" s="24">
        <v>1537487</v>
      </c>
      <c r="CM26" s="24">
        <v>1555202</v>
      </c>
      <c r="CN26" s="24">
        <v>1571877</v>
      </c>
      <c r="CO26" s="24">
        <v>1587615</v>
      </c>
      <c r="CP26" s="24">
        <v>1602508</v>
      </c>
      <c r="CQ26" s="24">
        <v>1678455</v>
      </c>
      <c r="CR26" s="24">
        <v>1741811</v>
      </c>
      <c r="CS26" s="24">
        <v>1794460</v>
      </c>
      <c r="CT26" s="24">
        <v>1838003</v>
      </c>
      <c r="CU26" s="24">
        <v>1873804</v>
      </c>
      <c r="CV26" s="24">
        <v>1903020</v>
      </c>
      <c r="CW26" s="24">
        <v>1926637</v>
      </c>
      <c r="CX26" s="24">
        <v>1945496</v>
      </c>
      <c r="CY26" s="24">
        <v>1960308</v>
      </c>
      <c r="CZ26" s="24">
        <v>1971679</v>
      </c>
      <c r="DA26" s="24">
        <v>1980127</v>
      </c>
      <c r="DB26" s="24">
        <v>1986091</v>
      </c>
      <c r="DC26" s="24">
        <v>2032986</v>
      </c>
      <c r="DD26" s="24">
        <v>2071940</v>
      </c>
      <c r="DE26" s="24">
        <v>2104083</v>
      </c>
      <c r="DF26" s="24">
        <v>2130384</v>
      </c>
      <c r="DG26" s="24">
        <v>2151675</v>
      </c>
      <c r="DH26" s="24">
        <v>2168670</v>
      </c>
      <c r="DI26" s="24">
        <v>2181982</v>
      </c>
      <c r="DJ26" s="24">
        <v>2192137</v>
      </c>
      <c r="DK26" s="24">
        <v>2199586</v>
      </c>
      <c r="DL26" s="24">
        <v>2204719</v>
      </c>
      <c r="DM26" s="24">
        <v>2207867</v>
      </c>
      <c r="DN26" s="24">
        <v>2209318</v>
      </c>
      <c r="DO26" s="24">
        <v>2240025</v>
      </c>
      <c r="DP26" s="24">
        <v>2265326</v>
      </c>
      <c r="DQ26" s="24">
        <v>2285953</v>
      </c>
      <c r="DR26" s="24">
        <v>2302542</v>
      </c>
      <c r="DS26" s="24">
        <v>2315642</v>
      </c>
      <c r="DT26" s="24">
        <v>2325729</v>
      </c>
      <c r="DU26" s="24">
        <v>2333215</v>
      </c>
      <c r="DV26" s="24">
        <v>2338455</v>
      </c>
      <c r="DW26" s="24">
        <v>2341759</v>
      </c>
      <c r="DX26" s="24">
        <v>2343392</v>
      </c>
      <c r="DY26" s="24">
        <v>2343587</v>
      </c>
      <c r="DZ26" s="24">
        <v>2342543</v>
      </c>
      <c r="EA26" s="24">
        <v>2370619</v>
      </c>
      <c r="EB26" s="24">
        <v>2393850</v>
      </c>
      <c r="EC26" s="24">
        <v>2412866</v>
      </c>
      <c r="ED26" s="24">
        <v>2428213</v>
      </c>
      <c r="EE26" s="24">
        <v>2440369</v>
      </c>
      <c r="EF26" s="24">
        <v>2449751</v>
      </c>
      <c r="EG26" s="24">
        <v>2456722</v>
      </c>
      <c r="EH26" s="24">
        <v>2461598</v>
      </c>
      <c r="EI26" s="24">
        <v>2464655</v>
      </c>
      <c r="EJ26" s="24">
        <v>2466136</v>
      </c>
      <c r="EK26" s="24">
        <v>2466248</v>
      </c>
      <c r="EL26" s="24">
        <v>2465177</v>
      </c>
      <c r="EM26" s="24">
        <v>2492454</v>
      </c>
      <c r="EN26" s="24">
        <v>2515193</v>
      </c>
      <c r="EO26" s="24">
        <v>2533956</v>
      </c>
      <c r="EP26" s="24">
        <v>2549238</v>
      </c>
      <c r="EQ26" s="24">
        <v>2561474</v>
      </c>
      <c r="ER26" s="24">
        <v>2571044</v>
      </c>
      <c r="ES26" s="24">
        <v>2578281</v>
      </c>
      <c r="ET26" s="24">
        <v>2583480</v>
      </c>
      <c r="EU26" s="24">
        <v>2586898</v>
      </c>
      <c r="EV26" s="24">
        <v>2588761</v>
      </c>
      <c r="EW26" s="24">
        <v>2589268</v>
      </c>
      <c r="EX26" s="24">
        <v>2588593</v>
      </c>
      <c r="EY26" s="24">
        <v>2615353</v>
      </c>
      <c r="EZ26" s="24">
        <v>2637841</v>
      </c>
      <c r="FA26" s="24">
        <v>2656562</v>
      </c>
      <c r="FB26" s="24">
        <v>2671966</v>
      </c>
      <c r="FC26" s="24">
        <v>2684447</v>
      </c>
      <c r="FD26" s="24">
        <v>2694355</v>
      </c>
      <c r="FE26" s="24">
        <v>2702001</v>
      </c>
      <c r="FF26" s="24">
        <v>2707656</v>
      </c>
      <c r="FG26" s="24">
        <v>2711560</v>
      </c>
      <c r="FH26" s="24">
        <v>2713928</v>
      </c>
      <c r="FI26" s="24">
        <v>2714946</v>
      </c>
      <c r="FJ26" s="24">
        <v>2714781</v>
      </c>
      <c r="FK26" s="24">
        <v>2741111</v>
      </c>
      <c r="FL26" s="24">
        <v>2763416</v>
      </c>
      <c r="FM26" s="24">
        <v>2782151</v>
      </c>
      <c r="FN26" s="24">
        <v>2797723</v>
      </c>
      <c r="FO26" s="24">
        <v>2810494</v>
      </c>
      <c r="FP26" s="24">
        <v>2820785</v>
      </c>
      <c r="FQ26" s="24">
        <v>2828879</v>
      </c>
      <c r="FR26" s="24">
        <v>2835031</v>
      </c>
      <c r="FS26" s="24">
        <v>2839465</v>
      </c>
      <c r="FT26" s="24">
        <v>2842383</v>
      </c>
      <c r="FU26" s="24">
        <v>2843960</v>
      </c>
      <c r="FV26" s="24">
        <v>2844355</v>
      </c>
      <c r="FX26" s="24">
        <v>843496</v>
      </c>
      <c r="FY26" s="24">
        <v>915198</v>
      </c>
      <c r="FZ26" s="24">
        <v>1145679</v>
      </c>
      <c r="GA26" s="24">
        <v>1307757</v>
      </c>
      <c r="GB26" s="24">
        <v>1341623</v>
      </c>
      <c r="GC26" s="24">
        <v>1341623</v>
      </c>
      <c r="GD26" s="24">
        <v>1602508</v>
      </c>
      <c r="GE26" s="24">
        <v>1986091</v>
      </c>
      <c r="GF26" s="24">
        <v>2209318</v>
      </c>
      <c r="GG26" s="24">
        <v>2342543</v>
      </c>
      <c r="GH26" s="24">
        <v>2465177</v>
      </c>
      <c r="GI26" s="24">
        <v>2588593</v>
      </c>
      <c r="GJ26" s="24">
        <v>2714781</v>
      </c>
      <c r="GK26" s="24">
        <v>2844355</v>
      </c>
    </row>
    <row r="27" spans="2:193" x14ac:dyDescent="0.2">
      <c r="C27" s="24" t="s">
        <v>153</v>
      </c>
      <c r="E27" s="24" t="s">
        <v>637</v>
      </c>
      <c r="AI27" s="24">
        <v>28672</v>
      </c>
      <c r="AJ27" s="24">
        <v>28943</v>
      </c>
      <c r="AK27" s="24">
        <v>28908</v>
      </c>
      <c r="AL27" s="24">
        <v>30058</v>
      </c>
      <c r="AM27" s="24">
        <v>31298</v>
      </c>
      <c r="AN27" s="24">
        <v>31965</v>
      </c>
      <c r="AO27" s="24">
        <v>32300</v>
      </c>
      <c r="AP27" s="24">
        <v>32990</v>
      </c>
      <c r="AQ27" s="24">
        <v>33569</v>
      </c>
      <c r="AR27" s="24">
        <v>33204</v>
      </c>
      <c r="AS27" s="24">
        <v>35699</v>
      </c>
      <c r="AT27" s="24">
        <v>41583</v>
      </c>
      <c r="AU27" s="24">
        <v>41503</v>
      </c>
      <c r="AV27" s="24">
        <v>43169</v>
      </c>
      <c r="AW27" s="24">
        <v>44484</v>
      </c>
      <c r="AX27" s="24">
        <v>45633</v>
      </c>
      <c r="AY27" s="24">
        <v>46744</v>
      </c>
      <c r="AZ27" s="24">
        <v>46716</v>
      </c>
      <c r="BA27" s="24">
        <v>46369</v>
      </c>
      <c r="BB27" s="24">
        <v>45469</v>
      </c>
      <c r="BC27" s="24">
        <v>46404</v>
      </c>
      <c r="BD27" s="24">
        <v>54146</v>
      </c>
      <c r="BE27" s="24">
        <v>47657</v>
      </c>
      <c r="BF27" s="24">
        <v>45964</v>
      </c>
      <c r="BG27" s="24">
        <v>44156</v>
      </c>
      <c r="BH27" s="24">
        <v>41727</v>
      </c>
      <c r="BI27" s="24">
        <v>41149</v>
      </c>
      <c r="BJ27" s="24">
        <v>42017</v>
      </c>
      <c r="BK27" s="24">
        <v>40130</v>
      </c>
      <c r="BL27" s="24">
        <v>39095</v>
      </c>
      <c r="BM27" s="24">
        <v>39261</v>
      </c>
      <c r="BN27" s="24">
        <v>39033</v>
      </c>
      <c r="BO27" s="24">
        <v>38709</v>
      </c>
      <c r="BP27" s="24">
        <v>38668</v>
      </c>
      <c r="BQ27" s="24">
        <v>37687</v>
      </c>
      <c r="BR27" s="24">
        <v>36806</v>
      </c>
      <c r="BS27" s="24">
        <v>37412</v>
      </c>
      <c r="BT27" s="24">
        <v>36696</v>
      </c>
      <c r="BU27" s="24">
        <v>35551</v>
      </c>
      <c r="BV27" s="24">
        <v>34495</v>
      </c>
      <c r="BW27" s="24">
        <v>33347</v>
      </c>
      <c r="BX27" s="24">
        <v>32238</v>
      </c>
      <c r="BY27" s="24">
        <v>31967</v>
      </c>
      <c r="BZ27" s="24">
        <v>31591</v>
      </c>
      <c r="CA27" s="24">
        <v>31566</v>
      </c>
      <c r="CB27" s="24">
        <v>31595</v>
      </c>
      <c r="CC27" s="24">
        <v>30830</v>
      </c>
      <c r="CD27" s="24">
        <v>30651.085958078573</v>
      </c>
      <c r="CE27" s="24">
        <v>30479.661734341891</v>
      </c>
      <c r="CF27" s="24">
        <v>30315.162567183725</v>
      </c>
      <c r="CG27" s="24">
        <v>30157.0839446645</v>
      </c>
      <c r="CH27" s="24">
        <v>30004.973415551078</v>
      </c>
      <c r="CI27" s="24">
        <v>29858.423737645422</v>
      </c>
      <c r="CJ27" s="24">
        <v>29717.067110639749</v>
      </c>
      <c r="CK27" s="24">
        <v>29580.570294620389</v>
      </c>
      <c r="CL27" s="24">
        <v>29448.630456515177</v>
      </c>
      <c r="CM27" s="24">
        <v>29320.971618507356</v>
      </c>
      <c r="CN27" s="24">
        <v>29197.341607092221</v>
      </c>
      <c r="CO27" s="24">
        <v>29077.509420750073</v>
      </c>
      <c r="CP27" s="24">
        <v>28961.262949430362</v>
      </c>
      <c r="CQ27" s="24">
        <v>29040.984682622275</v>
      </c>
      <c r="CR27" s="24">
        <v>29119.624193204578</v>
      </c>
      <c r="CS27" s="24">
        <v>29197.213277202121</v>
      </c>
      <c r="CT27" s="24">
        <v>29273.78230974387</v>
      </c>
      <c r="CU27" s="24">
        <v>29349.360329635372</v>
      </c>
      <c r="CV27" s="24">
        <v>29423.975117681905</v>
      </c>
      <c r="CW27" s="24">
        <v>29497.6532693103</v>
      </c>
      <c r="CX27" s="24">
        <v>29570.420261983149</v>
      </c>
      <c r="CY27" s="24">
        <v>29642.300517849842</v>
      </c>
      <c r="CZ27" s="24">
        <v>29713.317462034389</v>
      </c>
      <c r="DA27" s="24">
        <v>29783.493576921308</v>
      </c>
      <c r="DB27" s="24">
        <v>29852.850452767503</v>
      </c>
      <c r="DC27" s="24">
        <v>29921.408834935184</v>
      </c>
      <c r="DD27" s="24">
        <v>29989.188668014263</v>
      </c>
      <c r="DE27" s="24">
        <v>30056.209137079462</v>
      </c>
      <c r="DF27" s="24">
        <v>30122.488706302036</v>
      </c>
      <c r="DG27" s="24">
        <v>30188.045155119107</v>
      </c>
      <c r="DH27" s="24">
        <v>30252.895612144745</v>
      </c>
      <c r="DI27" s="24">
        <v>30317.056586990104</v>
      </c>
      <c r="DJ27" s="24">
        <v>30380.544000147092</v>
      </c>
      <c r="DK27" s="24">
        <v>30443.373211075166</v>
      </c>
      <c r="DL27" s="24">
        <v>30505.559044620986</v>
      </c>
      <c r="DM27" s="24">
        <v>30567.115815887897</v>
      </c>
      <c r="DN27" s="24">
        <v>30628.057353664717</v>
      </c>
      <c r="DO27" s="24">
        <v>30688.397022512407</v>
      </c>
      <c r="DP27" s="24">
        <v>30748.147743601228</v>
      </c>
      <c r="DQ27" s="24">
        <v>30807.322014381909</v>
      </c>
      <c r="DR27" s="24">
        <v>30865.931927169317</v>
      </c>
      <c r="DS27" s="24">
        <v>30923.989186709645</v>
      </c>
      <c r="DT27" s="24">
        <v>30981.505126798598</v>
      </c>
      <c r="DU27" s="24">
        <v>31038.490726010386</v>
      </c>
      <c r="DV27" s="24">
        <v>31094.956622595535</v>
      </c>
      <c r="DW27" s="24">
        <v>31150.913128598884</v>
      </c>
      <c r="DX27" s="24">
        <v>31206.370243247722</v>
      </c>
      <c r="DY27" s="24">
        <v>31261.337665653689</v>
      </c>
      <c r="DZ27" s="24">
        <v>31315.824806872002</v>
      </c>
      <c r="EA27" s="24">
        <v>31369.840801355207</v>
      </c>
      <c r="EB27" s="24">
        <v>31423.394517839391</v>
      </c>
      <c r="EC27" s="24">
        <v>31476.494569695034</v>
      </c>
      <c r="ED27" s="24">
        <v>31529.149324775077</v>
      </c>
      <c r="EE27" s="24">
        <v>31581.366914788447</v>
      </c>
      <c r="EF27" s="24">
        <v>31633.155244227288</v>
      </c>
      <c r="EG27" s="24">
        <v>31684.521998872391</v>
      </c>
      <c r="EH27" s="24">
        <v>31735.474653901329</v>
      </c>
      <c r="EI27" s="24">
        <v>31786.020481621221</v>
      </c>
      <c r="EJ27" s="24">
        <v>31836.16655884666</v>
      </c>
      <c r="EK27" s="24">
        <v>31885.919773942824</v>
      </c>
      <c r="EL27" s="24">
        <v>31935.286833551574</v>
      </c>
      <c r="EM27" s="24">
        <v>31984.274269017238</v>
      </c>
      <c r="EN27" s="24">
        <v>32032.888442529274</v>
      </c>
      <c r="EO27" s="24">
        <v>32081.135552995198</v>
      </c>
      <c r="EP27" s="24">
        <v>32129.021641659449</v>
      </c>
      <c r="EQ27" s="24">
        <v>32176.552597480044</v>
      </c>
      <c r="ER27" s="24">
        <v>32223.734162276418</v>
      </c>
      <c r="ES27" s="24">
        <v>32270.571935659595</v>
      </c>
      <c r="ET27" s="24">
        <v>32317.071379756209</v>
      </c>
      <c r="EU27" s="24">
        <v>32363.237823735828</v>
      </c>
      <c r="EV27" s="24">
        <v>32409.07646815242</v>
      </c>
      <c r="EW27" s="24">
        <v>32454.592389108187</v>
      </c>
      <c r="EX27" s="24">
        <v>32499.790542249095</v>
      </c>
      <c r="EY27" s="24">
        <v>32544.675766600169</v>
      </c>
      <c r="EZ27" s="24">
        <v>32589.252788247413</v>
      </c>
      <c r="FA27" s="24">
        <v>32633.526223875197</v>
      </c>
      <c r="FB27" s="24">
        <v>32677.5005841647</v>
      </c>
      <c r="FC27" s="24">
        <v>32721.180277059935</v>
      </c>
      <c r="FD27" s="24">
        <v>32764.569610908744</v>
      </c>
      <c r="FE27" s="24">
        <v>32807.672797482941</v>
      </c>
      <c r="FF27" s="24">
        <v>32850.493954884165</v>
      </c>
      <c r="FG27" s="24">
        <v>32893.037110340505</v>
      </c>
      <c r="FH27" s="24">
        <v>32935.30620289837</v>
      </c>
      <c r="FI27" s="24">
        <v>32977.305086014785</v>
      </c>
      <c r="FJ27" s="24">
        <v>33019.037530054266</v>
      </c>
      <c r="FK27" s="24">
        <v>33060.507224694527</v>
      </c>
      <c r="FL27" s="24">
        <v>33101.717781245105</v>
      </c>
      <c r="FM27" s="24">
        <v>33142.672734882428</v>
      </c>
      <c r="FN27" s="24">
        <v>33183.375546805481</v>
      </c>
      <c r="FO27" s="24">
        <v>33223.829606314503</v>
      </c>
      <c r="FP27" s="24">
        <v>33264.038232817133</v>
      </c>
      <c r="FQ27" s="24">
        <v>33304.004677764249</v>
      </c>
      <c r="FR27" s="24">
        <v>33343.732126518473</v>
      </c>
      <c r="FS27" s="24">
        <v>33383.223700158742</v>
      </c>
      <c r="FT27" s="24">
        <v>33422.482457223181</v>
      </c>
      <c r="FU27" s="24">
        <v>33461.511395392219</v>
      </c>
      <c r="FV27" s="24">
        <v>33500.313453115938</v>
      </c>
      <c r="FX27" s="24">
        <v>41583</v>
      </c>
      <c r="FY27" s="24">
        <v>45964</v>
      </c>
      <c r="FZ27" s="24">
        <v>36806</v>
      </c>
      <c r="GA27" s="24">
        <v>30830</v>
      </c>
      <c r="GB27" s="24">
        <v>30651.085958078573</v>
      </c>
      <c r="GC27" s="24">
        <v>30651.085958078573</v>
      </c>
      <c r="GD27" s="24">
        <v>28961.262949430362</v>
      </c>
      <c r="GE27" s="24">
        <v>29852.850452767503</v>
      </c>
      <c r="GF27" s="24">
        <v>30628.057353664717</v>
      </c>
      <c r="GG27" s="24">
        <v>31315.824806872002</v>
      </c>
      <c r="GH27" s="24">
        <v>31935.286833551574</v>
      </c>
      <c r="GI27" s="24">
        <v>32499.790542249095</v>
      </c>
      <c r="GJ27" s="24">
        <v>33019.037530054266</v>
      </c>
      <c r="GK27" s="24">
        <v>33500.313453115938</v>
      </c>
    </row>
    <row r="28" spans="2:193" x14ac:dyDescent="0.2">
      <c r="E28" s="24" t="s">
        <v>638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0</v>
      </c>
      <c r="AO28" s="24">
        <v>62001</v>
      </c>
      <c r="AP28" s="24">
        <v>128381</v>
      </c>
      <c r="AQ28" s="24">
        <v>217483</v>
      </c>
      <c r="AR28" s="24">
        <v>328468</v>
      </c>
      <c r="AS28" s="24">
        <v>421845</v>
      </c>
      <c r="AT28" s="24">
        <v>477468</v>
      </c>
      <c r="AU28" s="24">
        <v>509655</v>
      </c>
      <c r="AV28" s="24">
        <v>533490</v>
      </c>
      <c r="AW28" s="24">
        <v>561091</v>
      </c>
      <c r="AX28" s="24">
        <v>587116</v>
      </c>
      <c r="AY28" s="24">
        <v>629624</v>
      </c>
      <c r="AZ28" s="24">
        <v>666325</v>
      </c>
      <c r="BA28" s="24">
        <v>711699</v>
      </c>
      <c r="BB28" s="24">
        <v>746413</v>
      </c>
      <c r="BC28" s="24">
        <v>780688</v>
      </c>
      <c r="BD28" s="24">
        <v>845364</v>
      </c>
      <c r="BE28" s="24">
        <v>890688</v>
      </c>
      <c r="BF28" s="24">
        <v>918320</v>
      </c>
      <c r="BG28" s="24">
        <v>942013</v>
      </c>
      <c r="BH28" s="24">
        <v>991195</v>
      </c>
      <c r="BI28" s="24">
        <v>1057886</v>
      </c>
      <c r="BJ28" s="24">
        <v>1099921</v>
      </c>
      <c r="BK28" s="24">
        <v>1147275</v>
      </c>
      <c r="BL28" s="24">
        <v>1197001</v>
      </c>
      <c r="BM28" s="24">
        <v>1169294</v>
      </c>
      <c r="BN28" s="24">
        <v>1163432</v>
      </c>
      <c r="BO28" s="24">
        <v>1139670</v>
      </c>
      <c r="BP28" s="24">
        <v>1126297</v>
      </c>
      <c r="BQ28" s="24">
        <v>1109172</v>
      </c>
      <c r="BR28" s="24">
        <v>1099243</v>
      </c>
      <c r="BS28" s="24">
        <v>1089499</v>
      </c>
      <c r="BT28" s="24">
        <v>1080780</v>
      </c>
      <c r="BU28" s="24">
        <v>1068472</v>
      </c>
      <c r="BV28" s="24">
        <v>1065015</v>
      </c>
      <c r="BW28" s="24">
        <v>1057799</v>
      </c>
      <c r="BX28" s="24">
        <v>1050510</v>
      </c>
      <c r="BY28" s="24">
        <v>1138056</v>
      </c>
      <c r="BZ28" s="24">
        <v>1172302</v>
      </c>
      <c r="CA28" s="24">
        <v>1209777</v>
      </c>
      <c r="CB28" s="24">
        <v>1249854</v>
      </c>
      <c r="CC28" s="24">
        <v>1232510</v>
      </c>
      <c r="CD28" s="24">
        <v>1297182.4427849497</v>
      </c>
      <c r="CE28" s="24">
        <v>1345513.6279081823</v>
      </c>
      <c r="CF28" s="24">
        <v>1368537.4534862232</v>
      </c>
      <c r="CG28" s="24">
        <v>1390321.2600046669</v>
      </c>
      <c r="CH28" s="24">
        <v>1407246.3235734582</v>
      </c>
      <c r="CI28" s="24">
        <v>1424653.5075038748</v>
      </c>
      <c r="CJ28" s="24">
        <v>1441008.9945581686</v>
      </c>
      <c r="CK28" s="24">
        <v>1457046.40035893</v>
      </c>
      <c r="CL28" s="24">
        <v>1473716.8175987038</v>
      </c>
      <c r="CM28" s="24">
        <v>1491044.498419049</v>
      </c>
      <c r="CN28" s="24">
        <v>1509025.074482841</v>
      </c>
      <c r="CO28" s="24">
        <v>1527540.8876531101</v>
      </c>
      <c r="CP28" s="24">
        <v>1546504.276916286</v>
      </c>
      <c r="CQ28" s="24">
        <v>1565976.439799353</v>
      </c>
      <c r="CR28" s="24">
        <v>1585822.7283418251</v>
      </c>
      <c r="CS28" s="24">
        <v>1607071.5043142866</v>
      </c>
      <c r="CT28" s="24">
        <v>1629331.128748199</v>
      </c>
      <c r="CU28" s="24">
        <v>1652517.1707617559</v>
      </c>
      <c r="CV28" s="24">
        <v>1676593.9836175595</v>
      </c>
      <c r="CW28" s="24">
        <v>1701504.6211577312</v>
      </c>
      <c r="CX28" s="24">
        <v>1726675.2954719525</v>
      </c>
      <c r="CY28" s="24">
        <v>1752192.7074303224</v>
      </c>
      <c r="CZ28" s="24">
        <v>1778009.3092649991</v>
      </c>
      <c r="DA28" s="24">
        <v>1803764.1617550184</v>
      </c>
      <c r="DB28" s="24">
        <v>1828365.8530368931</v>
      </c>
      <c r="DC28" s="24">
        <v>1852561.746485272</v>
      </c>
      <c r="DD28" s="24">
        <v>1876554.7913210159</v>
      </c>
      <c r="DE28" s="24">
        <v>1900874.6581308024</v>
      </c>
      <c r="DF28" s="24">
        <v>1925195.6598079528</v>
      </c>
      <c r="DG28" s="24">
        <v>1949878.7606525084</v>
      </c>
      <c r="DH28" s="24">
        <v>1975069.4977689723</v>
      </c>
      <c r="DI28" s="24">
        <v>2000801.0720768431</v>
      </c>
      <c r="DJ28" s="24">
        <v>2026978.3918032038</v>
      </c>
      <c r="DK28" s="24">
        <v>2053523.3618948739</v>
      </c>
      <c r="DL28" s="24">
        <v>2080359.535049563</v>
      </c>
      <c r="DM28" s="24">
        <v>2106949.7320847102</v>
      </c>
      <c r="DN28" s="24">
        <v>2132861.5074690105</v>
      </c>
      <c r="DO28" s="24">
        <v>2158148.9842179031</v>
      </c>
      <c r="DP28" s="24">
        <v>2182459.7494238876</v>
      </c>
      <c r="DQ28" s="24">
        <v>2206375.1770798909</v>
      </c>
      <c r="DR28" s="24">
        <v>2229549.1683246186</v>
      </c>
      <c r="DS28" s="24">
        <v>2254236.4977346859</v>
      </c>
      <c r="DT28" s="24">
        <v>2280216.5739064626</v>
      </c>
      <c r="DU28" s="24">
        <v>2309047.9581892481</v>
      </c>
      <c r="DV28" s="24">
        <v>2334396.3604411716</v>
      </c>
      <c r="DW28" s="24">
        <v>2359794.6513042175</v>
      </c>
      <c r="DX28" s="24">
        <v>2385253.9939126261</v>
      </c>
      <c r="DY28" s="24">
        <v>2410774.4862655951</v>
      </c>
      <c r="DZ28" s="24">
        <v>2436347.4156270404</v>
      </c>
      <c r="EA28" s="24">
        <v>2461957.9455680414</v>
      </c>
      <c r="EB28" s="24">
        <v>2487348.1027534311</v>
      </c>
      <c r="EC28" s="24">
        <v>2513125.1165759685</v>
      </c>
      <c r="ED28" s="24">
        <v>2538923.0903272782</v>
      </c>
      <c r="EE28" s="24">
        <v>2564693.8115154942</v>
      </c>
      <c r="EF28" s="24">
        <v>2590493.771520894</v>
      </c>
      <c r="EG28" s="24">
        <v>2616324.2260210095</v>
      </c>
      <c r="EH28" s="24">
        <v>2642222.1862472449</v>
      </c>
      <c r="EI28" s="24">
        <v>2668136.4774802169</v>
      </c>
      <c r="EJ28" s="24">
        <v>2694075.0772825368</v>
      </c>
      <c r="EK28" s="24">
        <v>2720036.599041881</v>
      </c>
      <c r="EL28" s="24">
        <v>2746018.4590531206</v>
      </c>
      <c r="EM28" s="24">
        <v>2772013.1211764258</v>
      </c>
      <c r="EN28" s="24">
        <v>2797763.0654496336</v>
      </c>
      <c r="EO28" s="24">
        <v>2823906.5556140835</v>
      </c>
      <c r="EP28" s="24">
        <v>2846834.7744051791</v>
      </c>
      <c r="EQ28" s="24">
        <v>2863344.500850053</v>
      </c>
      <c r="ER28" s="24">
        <v>2877186.331597962</v>
      </c>
      <c r="ES28" s="24">
        <v>2889025.0829718546</v>
      </c>
      <c r="ET28" s="24">
        <v>2890387.9423478288</v>
      </c>
      <c r="EU28" s="24">
        <v>2893641.4827223103</v>
      </c>
      <c r="EV28" s="24">
        <v>2901803.5885724137</v>
      </c>
      <c r="EW28" s="24">
        <v>2914217.8581450991</v>
      </c>
      <c r="EX28" s="24">
        <v>2928691.5426486335</v>
      </c>
      <c r="EY28" s="24">
        <v>2944004.8658380015</v>
      </c>
      <c r="EZ28" s="24">
        <v>2958329.4766900558</v>
      </c>
      <c r="FA28" s="24">
        <v>2970395.0568348812</v>
      </c>
      <c r="FB28" s="24">
        <v>2983836.6353336959</v>
      </c>
      <c r="FC28" s="24">
        <v>2996188.156959739</v>
      </c>
      <c r="FD28" s="24">
        <v>3010237.9045450231</v>
      </c>
      <c r="FE28" s="24">
        <v>3022959.3651137389</v>
      </c>
      <c r="FF28" s="24">
        <v>3027303.3361479468</v>
      </c>
      <c r="FG28" s="24">
        <v>3034223.1559827537</v>
      </c>
      <c r="FH28" s="24">
        <v>3043980.0967154494</v>
      </c>
      <c r="FI28" s="24">
        <v>3051527.0087437741</v>
      </c>
      <c r="FJ28" s="24">
        <v>3056434.4959143833</v>
      </c>
      <c r="FK28" s="24">
        <v>3057460.7993381377</v>
      </c>
      <c r="FL28" s="24">
        <v>3063487.5910800854</v>
      </c>
      <c r="FM28" s="24">
        <v>3068672.681336924</v>
      </c>
      <c r="FN28" s="24">
        <v>3072084.5414735624</v>
      </c>
      <c r="FO28" s="24">
        <v>3092332.8127914974</v>
      </c>
      <c r="FP28" s="24">
        <v>3112600.3338707103</v>
      </c>
      <c r="FQ28" s="24">
        <v>3133068.1663515382</v>
      </c>
      <c r="FR28" s="24">
        <v>3151954.5090929172</v>
      </c>
      <c r="FS28" s="24">
        <v>3172164.5398962069</v>
      </c>
      <c r="FT28" s="24">
        <v>3191554.7210707241</v>
      </c>
      <c r="FU28" s="24">
        <v>3212227.6785865407</v>
      </c>
      <c r="FV28" s="24">
        <v>3232789.3813236859</v>
      </c>
      <c r="FX28" s="24">
        <v>477468</v>
      </c>
      <c r="FY28" s="24">
        <v>918320</v>
      </c>
      <c r="FZ28" s="24">
        <v>1099243</v>
      </c>
      <c r="GA28" s="24">
        <v>1232510</v>
      </c>
      <c r="GB28" s="24">
        <v>1297182.4427849497</v>
      </c>
      <c r="GC28" s="24">
        <v>1297182.4427849497</v>
      </c>
      <c r="GD28" s="24">
        <v>1546504.276916286</v>
      </c>
      <c r="GE28" s="24">
        <v>1828365.8530368931</v>
      </c>
      <c r="GF28" s="24">
        <v>2132861.5074690105</v>
      </c>
      <c r="GG28" s="24">
        <v>2436347.4156270404</v>
      </c>
      <c r="GH28" s="24">
        <v>2746018.4590531206</v>
      </c>
      <c r="GI28" s="24">
        <v>2928691.5426486335</v>
      </c>
      <c r="GJ28" s="24">
        <v>3056434.4959143833</v>
      </c>
      <c r="GK28" s="24">
        <v>3232789.3813236859</v>
      </c>
    </row>
    <row r="29" spans="2:193" x14ac:dyDescent="0.2">
      <c r="C29" s="44" t="s">
        <v>84</v>
      </c>
      <c r="D29" s="44"/>
      <c r="E29" s="44"/>
      <c r="F29" s="44"/>
      <c r="G29" s="44"/>
      <c r="H29" s="44"/>
      <c r="I29" s="44"/>
      <c r="J29" s="44"/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700182</v>
      </c>
      <c r="AJ29" s="44">
        <v>702601</v>
      </c>
      <c r="AK29" s="44">
        <v>698328</v>
      </c>
      <c r="AL29" s="44">
        <v>695316</v>
      </c>
      <c r="AM29" s="44">
        <v>689724</v>
      </c>
      <c r="AN29" s="44">
        <v>691111</v>
      </c>
      <c r="AO29" s="44">
        <v>758710</v>
      </c>
      <c r="AP29" s="44">
        <v>837380</v>
      </c>
      <c r="AQ29" s="44">
        <v>978732</v>
      </c>
      <c r="AR29" s="44">
        <v>1151425</v>
      </c>
      <c r="AS29" s="44">
        <v>1274984</v>
      </c>
      <c r="AT29" s="44">
        <v>1362547</v>
      </c>
      <c r="AU29" s="44">
        <v>1466878</v>
      </c>
      <c r="AV29" s="44">
        <v>1492250</v>
      </c>
      <c r="AW29" s="44">
        <v>1484578</v>
      </c>
      <c r="AX29" s="44">
        <v>1497580</v>
      </c>
      <c r="AY29" s="44">
        <v>1519919</v>
      </c>
      <c r="AZ29" s="44">
        <v>1553718</v>
      </c>
      <c r="BA29" s="44">
        <v>1603160</v>
      </c>
      <c r="BB29" s="44">
        <v>1655638</v>
      </c>
      <c r="BC29" s="44">
        <v>1708143</v>
      </c>
      <c r="BD29" s="44">
        <v>1772851</v>
      </c>
      <c r="BE29" s="44">
        <v>1806375</v>
      </c>
      <c r="BF29" s="44">
        <v>1879482</v>
      </c>
      <c r="BG29" s="44">
        <v>1921067</v>
      </c>
      <c r="BH29" s="44">
        <v>1955236</v>
      </c>
      <c r="BI29" s="44">
        <v>2037516</v>
      </c>
      <c r="BJ29" s="44">
        <v>2074591</v>
      </c>
      <c r="BK29" s="44">
        <v>2164944</v>
      </c>
      <c r="BL29" s="44">
        <v>2249164</v>
      </c>
      <c r="BM29" s="44">
        <v>2235693</v>
      </c>
      <c r="BN29" s="44">
        <v>2252040</v>
      </c>
      <c r="BO29" s="44">
        <v>2295957</v>
      </c>
      <c r="BP29" s="44">
        <v>2293975</v>
      </c>
      <c r="BQ29" s="44">
        <v>2269166</v>
      </c>
      <c r="BR29" s="44">
        <v>2281728</v>
      </c>
      <c r="BS29" s="44">
        <v>2348874</v>
      </c>
      <c r="BT29" s="44">
        <v>2353011</v>
      </c>
      <c r="BU29" s="44">
        <v>2347387</v>
      </c>
      <c r="BV29" s="44">
        <v>2307516</v>
      </c>
      <c r="BW29" s="44">
        <v>2288556</v>
      </c>
      <c r="BX29" s="44">
        <v>2291793</v>
      </c>
      <c r="BY29" s="44">
        <v>2378101</v>
      </c>
      <c r="BZ29" s="44">
        <v>2429536</v>
      </c>
      <c r="CA29" s="44">
        <v>2468122</v>
      </c>
      <c r="CB29" s="44">
        <v>2527748</v>
      </c>
      <c r="CC29" s="44">
        <v>2571097</v>
      </c>
      <c r="CD29" s="44">
        <v>2669456.5287430282</v>
      </c>
      <c r="CE29" s="44">
        <v>2748948.289642524</v>
      </c>
      <c r="CF29" s="44">
        <v>2800801.6160534071</v>
      </c>
      <c r="CG29" s="44">
        <v>2849284.3439493314</v>
      </c>
      <c r="CH29" s="44">
        <v>2890974.2969890092</v>
      </c>
      <c r="CI29" s="44">
        <v>2931396.9312415202</v>
      </c>
      <c r="CJ29" s="44">
        <v>2969190.0616688086</v>
      </c>
      <c r="CK29" s="44">
        <v>3005243.9706535507</v>
      </c>
      <c r="CL29" s="44">
        <v>3040652.4480552189</v>
      </c>
      <c r="CM29" s="44">
        <v>3075567.4700375563</v>
      </c>
      <c r="CN29" s="44">
        <v>3110099.4160899334</v>
      </c>
      <c r="CO29" s="44">
        <v>3144233.3970738603</v>
      </c>
      <c r="CP29" s="44">
        <v>3177973.5398657164</v>
      </c>
      <c r="CQ29" s="44">
        <v>3273472.4244819754</v>
      </c>
      <c r="CR29" s="44">
        <v>3356753.3525350299</v>
      </c>
      <c r="CS29" s="44">
        <v>3430728.7175914887</v>
      </c>
      <c r="CT29" s="44">
        <v>3496607.9110579425</v>
      </c>
      <c r="CU29" s="44">
        <v>3555670.5310913911</v>
      </c>
      <c r="CV29" s="44">
        <v>3609037.9587352416</v>
      </c>
      <c r="CW29" s="44">
        <v>3657639.2744270414</v>
      </c>
      <c r="CX29" s="44">
        <v>3701741.7157339356</v>
      </c>
      <c r="CY29" s="44">
        <v>3742143.0079481723</v>
      </c>
      <c r="CZ29" s="44">
        <v>3779401.6267270334</v>
      </c>
      <c r="DA29" s="44">
        <v>3813674.6553319395</v>
      </c>
      <c r="DB29" s="44">
        <v>3844309.7034896603</v>
      </c>
      <c r="DC29" s="44">
        <v>3915469.1553202071</v>
      </c>
      <c r="DD29" s="44">
        <v>3978483.9799890304</v>
      </c>
      <c r="DE29" s="44">
        <v>4035013.8672678815</v>
      </c>
      <c r="DF29" s="44">
        <v>4085702.1485142549</v>
      </c>
      <c r="DG29" s="44">
        <v>4131741.8058076277</v>
      </c>
      <c r="DH29" s="44">
        <v>4173992.3933811169</v>
      </c>
      <c r="DI29" s="44">
        <v>4213100.1286638333</v>
      </c>
      <c r="DJ29" s="44">
        <v>4249495.935803351</v>
      </c>
      <c r="DK29" s="44">
        <v>4283552.7351059485</v>
      </c>
      <c r="DL29" s="44">
        <v>4315584.0940941842</v>
      </c>
      <c r="DM29" s="44">
        <v>4345383.8479005974</v>
      </c>
      <c r="DN29" s="44">
        <v>4372807.5648226757</v>
      </c>
      <c r="DO29" s="44">
        <v>4428862.3812404154</v>
      </c>
      <c r="DP29" s="44">
        <v>4478533.8971674889</v>
      </c>
      <c r="DQ29" s="44">
        <v>4523135.499094273</v>
      </c>
      <c r="DR29" s="44">
        <v>4562957.1002517883</v>
      </c>
      <c r="DS29" s="44">
        <v>4600802.4869213961</v>
      </c>
      <c r="DT29" s="44">
        <v>4636927.0790332612</v>
      </c>
      <c r="DU29" s="44">
        <v>4673301.448915258</v>
      </c>
      <c r="DV29" s="44">
        <v>4703946.3170637675</v>
      </c>
      <c r="DW29" s="44">
        <v>4732704.5644328166</v>
      </c>
      <c r="DX29" s="44">
        <v>4759852.3641558737</v>
      </c>
      <c r="DY29" s="44">
        <v>4785622.8239312489</v>
      </c>
      <c r="DZ29" s="44">
        <v>4810206.2404339127</v>
      </c>
      <c r="EA29" s="44">
        <v>4863946.7863693964</v>
      </c>
      <c r="EB29" s="44">
        <v>4912621.4972712705</v>
      </c>
      <c r="EC29" s="44">
        <v>4957467.611145664</v>
      </c>
      <c r="ED29" s="44">
        <v>4998665.2396520535</v>
      </c>
      <c r="EE29" s="44">
        <v>5036644.1784302825</v>
      </c>
      <c r="EF29" s="44">
        <v>5071877.9267651215</v>
      </c>
      <c r="EG29" s="44">
        <v>5104730.7480198815</v>
      </c>
      <c r="EH29" s="44">
        <v>5135555.660901146</v>
      </c>
      <c r="EI29" s="44">
        <v>5164577.4979618378</v>
      </c>
      <c r="EJ29" s="44">
        <v>5192047.2438413836</v>
      </c>
      <c r="EK29" s="44">
        <v>5218170.5188158238</v>
      </c>
      <c r="EL29" s="44">
        <v>5243130.7458866723</v>
      </c>
      <c r="EM29" s="44">
        <v>5296451.3954454437</v>
      </c>
      <c r="EN29" s="44">
        <v>5344988.953892163</v>
      </c>
      <c r="EO29" s="44">
        <v>5389943.6911670789</v>
      </c>
      <c r="EP29" s="44">
        <v>5428201.7960468382</v>
      </c>
      <c r="EQ29" s="44">
        <v>5456995.0534475334</v>
      </c>
      <c r="ER29" s="44">
        <v>5480454.0657602381</v>
      </c>
      <c r="ES29" s="44">
        <v>5499576.6549075143</v>
      </c>
      <c r="ET29" s="44">
        <v>5506185.0137275849</v>
      </c>
      <c r="EU29" s="44">
        <v>5512902.7205460463</v>
      </c>
      <c r="EV29" s="44">
        <v>5522973.6650405657</v>
      </c>
      <c r="EW29" s="44">
        <v>5535940.4505342077</v>
      </c>
      <c r="EX29" s="44">
        <v>5549784.3331908826</v>
      </c>
      <c r="EY29" s="44">
        <v>5591902.5416046018</v>
      </c>
      <c r="EZ29" s="44">
        <v>5628759.7294783033</v>
      </c>
      <c r="FA29" s="44">
        <v>5659590.5830587558</v>
      </c>
      <c r="FB29" s="44">
        <v>5688480.135917861</v>
      </c>
      <c r="FC29" s="44">
        <v>5713356.3372367993</v>
      </c>
      <c r="FD29" s="44">
        <v>5737357.4741559317</v>
      </c>
      <c r="FE29" s="44">
        <v>5757768.0379112214</v>
      </c>
      <c r="FF29" s="44">
        <v>5767809.8301028311</v>
      </c>
      <c r="FG29" s="44">
        <v>5778676.193093094</v>
      </c>
      <c r="FH29" s="44">
        <v>5790843.4029183481</v>
      </c>
      <c r="FI29" s="44">
        <v>5799450.3138297889</v>
      </c>
      <c r="FJ29" s="44">
        <v>5804234.5334444381</v>
      </c>
      <c r="FK29" s="44">
        <v>5831632.3065628316</v>
      </c>
      <c r="FL29" s="44">
        <v>5860005.3088613302</v>
      </c>
      <c r="FM29" s="44">
        <v>5883966.3540718062</v>
      </c>
      <c r="FN29" s="44">
        <v>5902990.9170203675</v>
      </c>
      <c r="FO29" s="44">
        <v>5936050.6423978116</v>
      </c>
      <c r="FP29" s="44">
        <v>5966649.3721035272</v>
      </c>
      <c r="FQ29" s="44">
        <v>5995251.1710293023</v>
      </c>
      <c r="FR29" s="44">
        <v>6020329.2412194358</v>
      </c>
      <c r="FS29" s="44">
        <v>6045012.7635963652</v>
      </c>
      <c r="FT29" s="44">
        <v>6067360.2035279479</v>
      </c>
      <c r="FU29" s="44">
        <v>6089649.1899819328</v>
      </c>
      <c r="FV29" s="44">
        <v>6110644.6947768014</v>
      </c>
      <c r="FX29" s="44">
        <v>1362547</v>
      </c>
      <c r="FY29" s="44">
        <v>1879482</v>
      </c>
      <c r="FZ29" s="44">
        <v>2281728</v>
      </c>
      <c r="GA29" s="44">
        <v>2571097</v>
      </c>
      <c r="GB29" s="44">
        <v>2669456.5287430282</v>
      </c>
      <c r="GC29" s="44">
        <v>2669456.5287430282</v>
      </c>
      <c r="GD29" s="44">
        <v>3177973.5398657164</v>
      </c>
      <c r="GE29" s="44">
        <v>3844309.7034896603</v>
      </c>
      <c r="GF29" s="44">
        <v>4372807.5648226757</v>
      </c>
      <c r="GG29" s="44">
        <v>4810206.2404339127</v>
      </c>
      <c r="GH29" s="44">
        <v>5243130.7458866723</v>
      </c>
      <c r="GI29" s="44">
        <v>5549784.3331908826</v>
      </c>
      <c r="GJ29" s="44">
        <v>5804234.5334444381</v>
      </c>
      <c r="GK29" s="44">
        <v>6110644.6947768014</v>
      </c>
    </row>
    <row r="30" spans="2:193" ht="5.45" customHeight="1" x14ac:dyDescent="0.2"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</row>
    <row r="31" spans="2:193" s="350" customFormat="1" x14ac:dyDescent="0.2">
      <c r="C31" s="350" t="s">
        <v>93</v>
      </c>
      <c r="AI31" s="354" t="s">
        <v>523</v>
      </c>
      <c r="AJ31" s="354">
        <v>3.4548160335454714E-3</v>
      </c>
      <c r="AK31" s="354">
        <v>-6.0816878996756696E-3</v>
      </c>
      <c r="AL31" s="354">
        <v>-4.3131594322438627E-3</v>
      </c>
      <c r="AM31" s="354">
        <v>-8.0423864832680492E-3</v>
      </c>
      <c r="AN31" s="354">
        <v>2.0109493072590912E-3</v>
      </c>
      <c r="AO31" s="354">
        <v>9.7812073603227301E-2</v>
      </c>
      <c r="AP31" s="354">
        <v>0.10368915659474642</v>
      </c>
      <c r="AQ31" s="354">
        <v>0.16880269411736615</v>
      </c>
      <c r="AR31" s="354">
        <v>0.17644564599910906</v>
      </c>
      <c r="AS31" s="354">
        <v>0.10730963805719007</v>
      </c>
      <c r="AT31" s="354">
        <v>6.867772458321042E-2</v>
      </c>
      <c r="AU31" s="354">
        <v>7.6570569675761702E-2</v>
      </c>
      <c r="AV31" s="354">
        <v>1.7296598626470594E-2</v>
      </c>
      <c r="AW31" s="354">
        <v>-5.14122968671471E-3</v>
      </c>
      <c r="AX31" s="354">
        <v>8.7580443735526536E-3</v>
      </c>
      <c r="AY31" s="354">
        <v>1.4916732328156046E-2</v>
      </c>
      <c r="AZ31" s="354">
        <v>2.2237369228228498E-2</v>
      </c>
      <c r="BA31" s="354">
        <v>3.1821733416231179E-2</v>
      </c>
      <c r="BB31" s="354">
        <v>3.2734100152199463E-2</v>
      </c>
      <c r="BC31" s="354">
        <v>3.1712850272825444E-2</v>
      </c>
      <c r="BD31" s="354">
        <v>3.7882074275982669E-2</v>
      </c>
      <c r="BE31" s="354">
        <v>1.890965456205862E-2</v>
      </c>
      <c r="BF31" s="354">
        <v>4.0471662860701585E-2</v>
      </c>
      <c r="BG31" s="354">
        <v>2.212577720882658E-2</v>
      </c>
      <c r="BH31" s="354">
        <v>1.7786469706678742E-2</v>
      </c>
      <c r="BI31" s="354">
        <v>4.2081876561192555E-2</v>
      </c>
      <c r="BJ31" s="354">
        <v>1.8196176128187469E-2</v>
      </c>
      <c r="BK31" s="354">
        <v>4.3552198963554778E-2</v>
      </c>
      <c r="BL31" s="354">
        <v>3.8901699073971452E-2</v>
      </c>
      <c r="BM31" s="354">
        <v>-5.9893364823552231E-3</v>
      </c>
      <c r="BN31" s="354">
        <v>7.311826802696153E-3</v>
      </c>
      <c r="BO31" s="354">
        <v>1.950098577289916E-2</v>
      </c>
      <c r="BP31" s="354">
        <v>-8.6325658538033423E-4</v>
      </c>
      <c r="BQ31" s="354">
        <v>-1.0814851949127569E-2</v>
      </c>
      <c r="BR31" s="354">
        <v>5.535954619450445E-3</v>
      </c>
      <c r="BS31" s="354">
        <v>2.9427696903399525E-2</v>
      </c>
      <c r="BT31" s="354">
        <v>1.7612694422943775E-3</v>
      </c>
      <c r="BU31" s="354">
        <v>-2.3901290729197999E-3</v>
      </c>
      <c r="BV31" s="354">
        <v>-1.698526915246612E-2</v>
      </c>
      <c r="BW31" s="354">
        <v>-8.2166277503601393E-3</v>
      </c>
      <c r="BX31" s="354">
        <v>1.4144290111319791E-3</v>
      </c>
      <c r="BY31" s="354">
        <v>3.7659596656417049E-2</v>
      </c>
      <c r="BZ31" s="354">
        <v>2.1628601981160678E-2</v>
      </c>
      <c r="CA31" s="354">
        <v>1.5882044966610831E-2</v>
      </c>
      <c r="CB31" s="354">
        <v>2.4158449217664302E-2</v>
      </c>
      <c r="CC31" s="354">
        <v>1.7149256967071036E-2</v>
      </c>
      <c r="CD31" s="354">
        <v>3.8255860725218804E-2</v>
      </c>
      <c r="CE31" s="354">
        <v>2.9778256376748802E-2</v>
      </c>
      <c r="CF31" s="354">
        <v>1.8862969014824982E-2</v>
      </c>
      <c r="CG31" s="354">
        <v>1.7310304170789825E-2</v>
      </c>
      <c r="CH31" s="354">
        <v>1.4631727833064323E-2</v>
      </c>
      <c r="CI31" s="354">
        <v>1.3982356845791299E-2</v>
      </c>
      <c r="CJ31" s="354">
        <v>1.2892532575341731E-2</v>
      </c>
      <c r="CK31" s="354">
        <v>1.2142674680945875E-2</v>
      </c>
      <c r="CL31" s="354">
        <v>1.1782230576763419E-2</v>
      </c>
      <c r="CM31" s="354">
        <v>1.1482740161463889E-2</v>
      </c>
      <c r="CN31" s="354">
        <v>1.1227829136830847E-2</v>
      </c>
      <c r="CO31" s="354">
        <v>1.0975205746586836E-2</v>
      </c>
      <c r="CP31" s="354">
        <v>1.0730800971472387E-2</v>
      </c>
      <c r="CQ31" s="354">
        <v>3.0050245358649086E-2</v>
      </c>
      <c r="CR31" s="354">
        <v>2.54411576618776E-2</v>
      </c>
      <c r="CS31" s="354">
        <v>2.2037772003889566E-2</v>
      </c>
      <c r="CT31" s="354">
        <v>1.9202682254837011E-2</v>
      </c>
      <c r="CU31" s="354">
        <v>1.6891404908930374E-2</v>
      </c>
      <c r="CV31" s="354">
        <v>1.500910367740671E-2</v>
      </c>
      <c r="CW31" s="354">
        <v>1.3466557084600872E-2</v>
      </c>
      <c r="CX31" s="354">
        <v>1.2057624603728279E-2</v>
      </c>
      <c r="CY31" s="354">
        <v>1.0914130513891562E-2</v>
      </c>
      <c r="CZ31" s="354">
        <v>9.9564924963384538E-3</v>
      </c>
      <c r="DA31" s="354">
        <v>9.0683743062751621E-3</v>
      </c>
      <c r="DB31" s="354">
        <v>8.0329474657439004E-3</v>
      </c>
      <c r="DC31" s="354">
        <v>1.8510332756476844E-2</v>
      </c>
      <c r="DD31" s="354">
        <v>1.6093812048857847E-2</v>
      </c>
      <c r="DE31" s="354">
        <v>1.4208901572353883E-2</v>
      </c>
      <c r="DF31" s="354">
        <v>1.2562108313321607E-2</v>
      </c>
      <c r="DG31" s="354">
        <v>1.1268481063925639E-2</v>
      </c>
      <c r="DH31" s="354">
        <v>1.0225853782562355E-2</v>
      </c>
      <c r="DI31" s="354">
        <v>9.369383457605629E-3</v>
      </c>
      <c r="DJ31" s="354">
        <v>8.6387235119096406E-3</v>
      </c>
      <c r="DK31" s="354">
        <v>8.0143150663254392E-3</v>
      </c>
      <c r="DL31" s="354">
        <v>7.4777552580880258E-3</v>
      </c>
      <c r="DM31" s="354">
        <v>6.9051496058654127E-3</v>
      </c>
      <c r="DN31" s="354">
        <v>6.3109998752648444E-3</v>
      </c>
      <c r="DO31" s="354">
        <v>1.2818953403912925E-2</v>
      </c>
      <c r="DP31" s="354">
        <v>1.1215411916493556E-2</v>
      </c>
      <c r="DQ31" s="354">
        <v>9.9589738407457329E-3</v>
      </c>
      <c r="DR31" s="354">
        <v>8.8039814782221448E-3</v>
      </c>
      <c r="DS31" s="354">
        <v>8.2940483195688142E-3</v>
      </c>
      <c r="DT31" s="354">
        <v>7.8518024224156768E-3</v>
      </c>
      <c r="DU31" s="354">
        <v>7.8444990102324308E-3</v>
      </c>
      <c r="DV31" s="354">
        <v>6.5574344996774947E-3</v>
      </c>
      <c r="DW31" s="354">
        <v>6.1136427651666825E-3</v>
      </c>
      <c r="DX31" s="354">
        <v>5.7362126355990917E-3</v>
      </c>
      <c r="DY31" s="354">
        <v>5.4141300619825472E-3</v>
      </c>
      <c r="DZ31" s="354">
        <v>5.1369314731053439E-3</v>
      </c>
      <c r="EA31" s="354">
        <v>1.117219163780292E-2</v>
      </c>
      <c r="EB31" s="354">
        <v>1.0007245769686257E-2</v>
      </c>
      <c r="EC31" s="354">
        <v>9.1287541487377055E-3</v>
      </c>
      <c r="ED31" s="354">
        <v>8.3102163721184841E-3</v>
      </c>
      <c r="EE31" s="354">
        <v>7.5978160083536306E-3</v>
      </c>
      <c r="EF31" s="354">
        <v>6.9954809366381543E-3</v>
      </c>
      <c r="EG31" s="354">
        <v>6.4774471564843505E-3</v>
      </c>
      <c r="EH31" s="354">
        <v>6.0384992672182225E-3</v>
      </c>
      <c r="EI31" s="354">
        <v>5.6511581174449876E-3</v>
      </c>
      <c r="EJ31" s="354">
        <v>5.3188757241782181E-3</v>
      </c>
      <c r="EK31" s="354">
        <v>5.0314016316832522E-3</v>
      </c>
      <c r="EL31" s="354">
        <v>4.7833291343863937E-3</v>
      </c>
      <c r="EM31" s="354">
        <v>1.0169620431571769E-2</v>
      </c>
      <c r="EN31" s="354">
        <v>9.1641657447207869E-3</v>
      </c>
      <c r="EO31" s="354">
        <v>8.4106324003121458E-3</v>
      </c>
      <c r="EP31" s="354">
        <v>7.0980527945878613E-3</v>
      </c>
      <c r="EQ31" s="354">
        <v>5.3043822765881377E-3</v>
      </c>
      <c r="ER31" s="354">
        <v>4.2988883227745855E-3</v>
      </c>
      <c r="ES31" s="354">
        <v>3.4892344535366604E-3</v>
      </c>
      <c r="ET31" s="354">
        <v>1.2016122757692038E-3</v>
      </c>
      <c r="EU31" s="354">
        <v>1.2200292583182115E-3</v>
      </c>
      <c r="EV31" s="354">
        <v>1.8267952483517202E-3</v>
      </c>
      <c r="EW31" s="354">
        <v>2.3477905708151336E-3</v>
      </c>
      <c r="EX31" s="354">
        <v>2.5007282466955605E-3</v>
      </c>
      <c r="EY31" s="354">
        <v>7.5891612871923364E-3</v>
      </c>
      <c r="EZ31" s="354">
        <v>6.5911713588493459E-3</v>
      </c>
      <c r="FA31" s="354">
        <v>5.4773795759994748E-3</v>
      </c>
      <c r="FB31" s="354">
        <v>5.1045305195012158E-3</v>
      </c>
      <c r="FC31" s="354">
        <v>4.373083974024361E-3</v>
      </c>
      <c r="FD31" s="354">
        <v>4.2008821964605314E-3</v>
      </c>
      <c r="FE31" s="354">
        <v>3.5574851048116862E-3</v>
      </c>
      <c r="FF31" s="354">
        <v>1.7440425049239927E-3</v>
      </c>
      <c r="FG31" s="354">
        <v>1.8839669320493968E-3</v>
      </c>
      <c r="FH31" s="354">
        <v>2.1055358387784828E-3</v>
      </c>
      <c r="FI31" s="354">
        <v>1.4862966087294538E-3</v>
      </c>
      <c r="FJ31" s="354">
        <v>8.2494363357854539E-4</v>
      </c>
      <c r="FK31" s="354">
        <v>4.720307727147377E-3</v>
      </c>
      <c r="FL31" s="354">
        <v>4.8653620130625352E-3</v>
      </c>
      <c r="FM31" s="354">
        <v>4.0889118605818009E-3</v>
      </c>
      <c r="FN31" s="354">
        <v>3.2332888741615218E-3</v>
      </c>
      <c r="FO31" s="354">
        <v>5.600504192226019E-3</v>
      </c>
      <c r="FP31" s="354">
        <v>5.1547285474902171E-3</v>
      </c>
      <c r="FQ31" s="354">
        <v>4.7936114797526574E-3</v>
      </c>
      <c r="FR31" s="354">
        <v>4.1829890816447168E-3</v>
      </c>
      <c r="FS31" s="354">
        <v>4.100028650912968E-3</v>
      </c>
      <c r="FT31" s="354">
        <v>3.6968391640397336E-3</v>
      </c>
      <c r="FU31" s="354">
        <v>3.6735887941883316E-3</v>
      </c>
      <c r="FV31" s="354">
        <v>3.4477363374902925E-3</v>
      </c>
    </row>
    <row r="33" spans="2:195" x14ac:dyDescent="0.2">
      <c r="B33" s="254" t="s">
        <v>152</v>
      </c>
      <c r="C33" s="254"/>
      <c r="D33" s="254"/>
      <c r="E33" s="254"/>
      <c r="F33" s="254"/>
      <c r="G33" s="254"/>
      <c r="H33" s="254"/>
      <c r="I33" s="254"/>
      <c r="J33" s="254"/>
      <c r="K33" s="254"/>
      <c r="L33" s="254"/>
      <c r="M33" s="254"/>
      <c r="N33" s="254"/>
      <c r="O33" s="254"/>
      <c r="P33" s="254"/>
      <c r="Q33" s="254"/>
      <c r="R33" s="254"/>
      <c r="S33" s="254"/>
      <c r="T33" s="254"/>
      <c r="U33" s="254"/>
      <c r="V33" s="254"/>
      <c r="W33" s="254"/>
      <c r="X33" s="254"/>
      <c r="Y33" s="254"/>
      <c r="Z33" s="254"/>
      <c r="AA33" s="254"/>
      <c r="AB33" s="254"/>
      <c r="AC33" s="254"/>
      <c r="AD33" s="254"/>
      <c r="AE33" s="254"/>
      <c r="AF33" s="254"/>
      <c r="AG33" s="254"/>
      <c r="AH33" s="254"/>
      <c r="AI33" s="254"/>
      <c r="AJ33" s="254"/>
      <c r="AK33" s="254"/>
      <c r="AL33" s="254"/>
      <c r="AM33" s="254"/>
      <c r="AN33" s="254"/>
      <c r="AO33" s="254"/>
      <c r="AP33" s="254"/>
      <c r="AQ33" s="254"/>
      <c r="AR33" s="254"/>
      <c r="AS33" s="254"/>
      <c r="AT33" s="254"/>
      <c r="AU33" s="254"/>
      <c r="AV33" s="254"/>
      <c r="AW33" s="254"/>
      <c r="AX33" s="254"/>
      <c r="AY33" s="254"/>
      <c r="AZ33" s="254"/>
      <c r="BA33" s="254"/>
      <c r="BB33" s="254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4"/>
      <c r="BT33" s="254"/>
      <c r="BU33" s="254"/>
      <c r="BV33" s="254"/>
      <c r="BW33" s="254"/>
      <c r="BX33" s="254"/>
      <c r="BY33" s="254"/>
      <c r="BZ33" s="254"/>
      <c r="CA33" s="254"/>
      <c r="CB33" s="254"/>
      <c r="CC33" s="254"/>
      <c r="CD33" s="254"/>
      <c r="CE33" s="254"/>
      <c r="CF33" s="254"/>
      <c r="CG33" s="254"/>
      <c r="CH33" s="254"/>
      <c r="CI33" s="254"/>
      <c r="CJ33" s="254"/>
      <c r="CK33" s="254"/>
      <c r="CL33" s="254"/>
      <c r="CM33" s="254"/>
      <c r="CN33" s="254"/>
      <c r="CO33" s="254"/>
      <c r="CP33" s="254"/>
      <c r="CQ33" s="254"/>
      <c r="CR33" s="254"/>
      <c r="CS33" s="254"/>
      <c r="CT33" s="254"/>
      <c r="CU33" s="254"/>
      <c r="CV33" s="254"/>
      <c r="CW33" s="254"/>
      <c r="CX33" s="254"/>
      <c r="CY33" s="254"/>
      <c r="CZ33" s="254"/>
      <c r="DA33" s="254"/>
      <c r="DB33" s="254"/>
      <c r="DC33" s="254"/>
      <c r="DD33" s="254"/>
      <c r="DE33" s="254"/>
      <c r="DF33" s="254"/>
      <c r="DG33" s="254"/>
      <c r="DH33" s="254"/>
      <c r="DI33" s="254"/>
      <c r="DJ33" s="254"/>
      <c r="DK33" s="254"/>
      <c r="DL33" s="254"/>
      <c r="DM33" s="254"/>
      <c r="DN33" s="254"/>
      <c r="DO33" s="254"/>
      <c r="DP33" s="254"/>
      <c r="DQ33" s="254"/>
      <c r="DR33" s="254"/>
      <c r="DS33" s="254"/>
      <c r="DT33" s="254"/>
      <c r="DU33" s="254"/>
      <c r="DV33" s="254"/>
      <c r="DW33" s="254"/>
      <c r="DX33" s="254"/>
      <c r="DY33" s="254"/>
      <c r="DZ33" s="254"/>
      <c r="EA33" s="254"/>
      <c r="EB33" s="254"/>
      <c r="EC33" s="254"/>
      <c r="ED33" s="254"/>
      <c r="EE33" s="254"/>
      <c r="EF33" s="254"/>
      <c r="EG33" s="254"/>
      <c r="EH33" s="254"/>
      <c r="EI33" s="254"/>
      <c r="EJ33" s="254"/>
      <c r="EK33" s="254"/>
      <c r="EL33" s="254"/>
      <c r="EM33" s="254"/>
      <c r="EN33" s="254"/>
      <c r="EO33" s="254"/>
      <c r="EP33" s="254"/>
      <c r="EQ33" s="254"/>
      <c r="ER33" s="254"/>
      <c r="ES33" s="254"/>
      <c r="ET33" s="254"/>
      <c r="EU33" s="254"/>
      <c r="EV33" s="254"/>
      <c r="EW33" s="254"/>
      <c r="EX33" s="254"/>
      <c r="EY33" s="254"/>
      <c r="EZ33" s="254"/>
      <c r="FA33" s="254"/>
      <c r="FB33" s="254"/>
      <c r="FC33" s="254"/>
      <c r="FD33" s="254"/>
      <c r="FE33" s="254"/>
      <c r="FF33" s="254"/>
      <c r="FG33" s="254"/>
      <c r="FH33" s="254"/>
      <c r="FI33" s="254"/>
      <c r="FJ33" s="254"/>
      <c r="FK33" s="254"/>
      <c r="FL33" s="254"/>
      <c r="FM33" s="254"/>
      <c r="FN33" s="254"/>
      <c r="FO33" s="254"/>
      <c r="FP33" s="254"/>
      <c r="FQ33" s="254"/>
      <c r="FR33" s="254"/>
      <c r="FS33" s="254"/>
      <c r="FT33" s="254"/>
      <c r="FU33" s="254"/>
      <c r="FV33" s="254"/>
      <c r="FX33" s="254"/>
      <c r="FY33" s="254"/>
      <c r="FZ33" s="254"/>
      <c r="GA33" s="254"/>
      <c r="GB33" s="254"/>
      <c r="GC33" s="254"/>
      <c r="GD33" s="254"/>
      <c r="GE33" s="254"/>
      <c r="GF33" s="254"/>
      <c r="GG33" s="254"/>
      <c r="GH33" s="254"/>
      <c r="GI33" s="254"/>
      <c r="GJ33" s="254"/>
      <c r="GK33" s="254"/>
    </row>
    <row r="35" spans="2:195" x14ac:dyDescent="0.2">
      <c r="B35" s="24" t="s">
        <v>639</v>
      </c>
      <c r="I35" s="24" t="s">
        <v>640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657686</v>
      </c>
      <c r="AI35" s="24">
        <v>671510</v>
      </c>
      <c r="AJ35" s="24">
        <v>673658</v>
      </c>
      <c r="AK35" s="24">
        <v>669420</v>
      </c>
      <c r="AL35" s="24">
        <v>665258</v>
      </c>
      <c r="AM35" s="24">
        <v>658426</v>
      </c>
      <c r="AN35" s="24">
        <v>659146</v>
      </c>
      <c r="AO35" s="24">
        <v>664409</v>
      </c>
      <c r="AP35" s="24">
        <v>676009</v>
      </c>
      <c r="AQ35" s="24">
        <v>727680</v>
      </c>
      <c r="AR35" s="24">
        <v>789753</v>
      </c>
      <c r="AS35" s="24">
        <v>817440</v>
      </c>
      <c r="AT35" s="24">
        <v>843496</v>
      </c>
      <c r="AU35" s="24">
        <v>915720</v>
      </c>
      <c r="AV35" s="24">
        <v>915591</v>
      </c>
      <c r="AW35" s="24">
        <v>879003</v>
      </c>
      <c r="AX35" s="24">
        <v>864831</v>
      </c>
      <c r="AY35" s="24">
        <v>843551</v>
      </c>
      <c r="AZ35" s="24">
        <v>840677</v>
      </c>
      <c r="BA35" s="24">
        <v>845092</v>
      </c>
      <c r="BB35" s="24">
        <v>863756</v>
      </c>
      <c r="BC35" s="24">
        <v>881051</v>
      </c>
      <c r="BD35" s="24">
        <v>873341</v>
      </c>
      <c r="BE35" s="24">
        <v>868030</v>
      </c>
      <c r="BF35" s="24">
        <v>915198</v>
      </c>
      <c r="BG35" s="24">
        <v>934898</v>
      </c>
      <c r="BH35" s="24">
        <v>922314</v>
      </c>
      <c r="BI35" s="24">
        <v>938481</v>
      </c>
      <c r="BJ35" s="24">
        <v>932653</v>
      </c>
      <c r="BK35" s="24">
        <v>977539</v>
      </c>
      <c r="BL35" s="24">
        <v>1013068</v>
      </c>
      <c r="BM35" s="24">
        <v>1027138</v>
      </c>
      <c r="BN35" s="24">
        <v>1049575</v>
      </c>
      <c r="BO35" s="24">
        <v>1117578</v>
      </c>
      <c r="BP35" s="24">
        <v>1129010</v>
      </c>
      <c r="BQ35" s="24">
        <v>1122307</v>
      </c>
      <c r="BR35" s="24">
        <v>1145679</v>
      </c>
      <c r="BS35" s="24">
        <v>1221963</v>
      </c>
      <c r="BT35" s="24">
        <v>1235535</v>
      </c>
      <c r="BU35" s="24">
        <v>1243364</v>
      </c>
      <c r="BV35" s="24">
        <v>1208006</v>
      </c>
      <c r="BW35" s="24">
        <v>1197410</v>
      </c>
      <c r="BX35" s="24">
        <v>1209045</v>
      </c>
      <c r="BY35" s="24">
        <v>1208078</v>
      </c>
      <c r="BZ35" s="24">
        <v>1225643</v>
      </c>
      <c r="CA35" s="24">
        <v>1226779</v>
      </c>
      <c r="CB35" s="24">
        <v>1246299</v>
      </c>
      <c r="CC35" s="24">
        <v>1307757</v>
      </c>
      <c r="CD35" s="24">
        <v>1341623</v>
      </c>
      <c r="CE35" s="24">
        <v>1372955</v>
      </c>
      <c r="CF35" s="24">
        <v>1401949</v>
      </c>
      <c r="CG35" s="24">
        <v>1428806</v>
      </c>
      <c r="CH35" s="24">
        <v>1453723</v>
      </c>
      <c r="CI35" s="24">
        <v>1476885</v>
      </c>
      <c r="CJ35" s="24">
        <v>1498464</v>
      </c>
      <c r="CK35" s="24">
        <v>1518617</v>
      </c>
      <c r="CL35" s="24">
        <v>1537487</v>
      </c>
      <c r="CM35" s="24">
        <v>1555202</v>
      </c>
      <c r="CN35" s="24">
        <v>1571877</v>
      </c>
      <c r="CO35" s="24">
        <v>1587615</v>
      </c>
      <c r="CP35" s="24">
        <v>1602508</v>
      </c>
      <c r="CQ35" s="24">
        <v>1678455</v>
      </c>
      <c r="CR35" s="24">
        <v>1741811</v>
      </c>
      <c r="CS35" s="24">
        <v>1794460</v>
      </c>
      <c r="CT35" s="24">
        <v>1838003</v>
      </c>
      <c r="CU35" s="24">
        <v>1873804</v>
      </c>
      <c r="CV35" s="24">
        <v>1903020</v>
      </c>
      <c r="CW35" s="24">
        <v>1926637</v>
      </c>
      <c r="CX35" s="24">
        <v>1945496</v>
      </c>
      <c r="CY35" s="24">
        <v>1960308</v>
      </c>
      <c r="CZ35" s="24">
        <v>1971679</v>
      </c>
      <c r="DA35" s="24">
        <v>1980127</v>
      </c>
      <c r="DB35" s="24">
        <v>1986091</v>
      </c>
      <c r="DC35" s="24">
        <v>2032986</v>
      </c>
      <c r="DD35" s="24">
        <v>2071940</v>
      </c>
      <c r="DE35" s="24">
        <v>2104083</v>
      </c>
      <c r="DF35" s="24">
        <v>2130384</v>
      </c>
      <c r="DG35" s="24">
        <v>2151675</v>
      </c>
      <c r="DH35" s="24">
        <v>2168670</v>
      </c>
      <c r="DI35" s="24">
        <v>2181982</v>
      </c>
      <c r="DJ35" s="24">
        <v>2192137</v>
      </c>
      <c r="DK35" s="24">
        <v>2199586</v>
      </c>
      <c r="DL35" s="24">
        <v>2204719</v>
      </c>
      <c r="DM35" s="24">
        <v>2207867</v>
      </c>
      <c r="DN35" s="24">
        <v>2209318</v>
      </c>
      <c r="DO35" s="24">
        <v>2240025</v>
      </c>
      <c r="DP35" s="24">
        <v>2265326</v>
      </c>
      <c r="DQ35" s="24">
        <v>2285953</v>
      </c>
      <c r="DR35" s="24">
        <v>2302542</v>
      </c>
      <c r="DS35" s="24">
        <v>2315642</v>
      </c>
      <c r="DT35" s="24">
        <v>2325729</v>
      </c>
      <c r="DU35" s="24">
        <v>2333215</v>
      </c>
      <c r="DV35" s="24">
        <v>2338455</v>
      </c>
      <c r="DW35" s="24">
        <v>2341759</v>
      </c>
      <c r="DX35" s="24">
        <v>2343392</v>
      </c>
      <c r="DY35" s="24">
        <v>2343587</v>
      </c>
      <c r="DZ35" s="24">
        <v>2342543</v>
      </c>
      <c r="EA35" s="24">
        <v>2370619</v>
      </c>
      <c r="EB35" s="24">
        <v>2393850</v>
      </c>
      <c r="EC35" s="24">
        <v>2412866</v>
      </c>
      <c r="ED35" s="24">
        <v>2428213</v>
      </c>
      <c r="EE35" s="24">
        <v>2440369</v>
      </c>
      <c r="EF35" s="24">
        <v>2449751</v>
      </c>
      <c r="EG35" s="24">
        <v>2456722</v>
      </c>
      <c r="EH35" s="24">
        <v>2461598</v>
      </c>
      <c r="EI35" s="24">
        <v>2464655</v>
      </c>
      <c r="EJ35" s="24">
        <v>2466136</v>
      </c>
      <c r="EK35" s="24">
        <v>2466248</v>
      </c>
      <c r="EL35" s="24">
        <v>2465177</v>
      </c>
      <c r="EM35" s="24">
        <v>2492454</v>
      </c>
      <c r="EN35" s="24">
        <v>2515193</v>
      </c>
      <c r="EO35" s="24">
        <v>2533956</v>
      </c>
      <c r="EP35" s="24">
        <v>2549238</v>
      </c>
      <c r="EQ35" s="24">
        <v>2561474</v>
      </c>
      <c r="ER35" s="24">
        <v>2571044</v>
      </c>
      <c r="ES35" s="24">
        <v>2578281</v>
      </c>
      <c r="ET35" s="24">
        <v>2583480</v>
      </c>
      <c r="EU35" s="24">
        <v>2586898</v>
      </c>
      <c r="EV35" s="24">
        <v>2588761</v>
      </c>
      <c r="EW35" s="24">
        <v>2589268</v>
      </c>
      <c r="EX35" s="24">
        <v>2588593</v>
      </c>
      <c r="EY35" s="24">
        <v>2615353</v>
      </c>
      <c r="EZ35" s="24">
        <v>2637841</v>
      </c>
      <c r="FA35" s="24">
        <v>2656562</v>
      </c>
      <c r="FB35" s="24">
        <v>2671966</v>
      </c>
      <c r="FC35" s="24">
        <v>2684447</v>
      </c>
      <c r="FD35" s="24">
        <v>2694355</v>
      </c>
      <c r="FE35" s="24">
        <v>2702001</v>
      </c>
      <c r="FF35" s="24">
        <v>2707656</v>
      </c>
      <c r="FG35" s="24">
        <v>2711560</v>
      </c>
      <c r="FH35" s="24">
        <v>2713928</v>
      </c>
      <c r="FI35" s="24">
        <v>2714946</v>
      </c>
      <c r="FJ35" s="24">
        <v>2714781</v>
      </c>
      <c r="FK35" s="24">
        <v>2741111</v>
      </c>
      <c r="FL35" s="24">
        <v>2763416</v>
      </c>
      <c r="FM35" s="24">
        <v>2782151</v>
      </c>
      <c r="FN35" s="24">
        <v>2797723</v>
      </c>
      <c r="FO35" s="24">
        <v>2810494</v>
      </c>
      <c r="FP35" s="24">
        <v>2820785</v>
      </c>
      <c r="FQ35" s="24">
        <v>2828879</v>
      </c>
      <c r="FR35" s="24">
        <v>2835031</v>
      </c>
      <c r="FS35" s="24">
        <v>2839465</v>
      </c>
      <c r="FT35" s="24">
        <v>2842383</v>
      </c>
      <c r="FU35" s="24">
        <v>2843960</v>
      </c>
      <c r="FV35" s="24">
        <v>2844355</v>
      </c>
      <c r="FX35" s="24">
        <v>843496</v>
      </c>
      <c r="FY35" s="24">
        <v>915198</v>
      </c>
      <c r="FZ35" s="24">
        <v>1145679</v>
      </c>
      <c r="GA35" s="24">
        <v>1307757</v>
      </c>
      <c r="GB35" s="24">
        <v>1341623</v>
      </c>
      <c r="GC35" s="24">
        <v>1341623</v>
      </c>
      <c r="GD35" s="24">
        <v>1602508</v>
      </c>
      <c r="GE35" s="24">
        <v>1986091</v>
      </c>
      <c r="GF35" s="24">
        <v>2209318</v>
      </c>
      <c r="GG35" s="24">
        <v>2342543</v>
      </c>
      <c r="GH35" s="24">
        <v>2465177</v>
      </c>
      <c r="GI35" s="24">
        <v>2588593</v>
      </c>
      <c r="GJ35" s="24">
        <v>2714781</v>
      </c>
      <c r="GK35" s="24">
        <v>2844355</v>
      </c>
    </row>
    <row r="36" spans="2:195" x14ac:dyDescent="0.2">
      <c r="B36" s="24" t="s">
        <v>641</v>
      </c>
      <c r="I36" s="24" t="s">
        <v>642</v>
      </c>
      <c r="AI36" s="24">
        <v>7646.0376048011203</v>
      </c>
      <c r="AJ36" s="24">
        <v>7780.7014716666317</v>
      </c>
      <c r="AK36" s="24">
        <v>7789.2926727614949</v>
      </c>
      <c r="AL36" s="24">
        <v>7804.1881976616587</v>
      </c>
      <c r="AM36" s="24">
        <v>7915.9752075404076</v>
      </c>
      <c r="AN36" s="24">
        <v>7745.2352513707119</v>
      </c>
      <c r="AO36" s="24">
        <v>8032.7713441569886</v>
      </c>
      <c r="AP36" s="24">
        <v>7716.8180142572055</v>
      </c>
      <c r="AQ36" s="24">
        <v>7475.5185864665782</v>
      </c>
      <c r="AR36" s="24">
        <v>7005.451619683623</v>
      </c>
      <c r="AS36" s="24">
        <v>7651.1113329418677</v>
      </c>
      <c r="AT36" s="24">
        <v>7469.9898825839127</v>
      </c>
      <c r="AU36" s="24">
        <v>7244.8889911763417</v>
      </c>
      <c r="AV36" s="24">
        <v>7052.8278161318749</v>
      </c>
      <c r="AW36" s="24">
        <v>8094.6343152412446</v>
      </c>
      <c r="AX36" s="24">
        <v>7545.8965578245925</v>
      </c>
      <c r="AY36" s="24">
        <v>7924.7753591661922</v>
      </c>
      <c r="AZ36" s="24">
        <v>7714.8012899127725</v>
      </c>
      <c r="BA36" s="24">
        <v>7771.3218880311251</v>
      </c>
      <c r="BB36" s="24">
        <v>7658.7476393796387</v>
      </c>
      <c r="BC36" s="24">
        <v>7600.0669359662497</v>
      </c>
      <c r="BD36" s="24">
        <v>7821.8201458536814</v>
      </c>
      <c r="BE36" s="24">
        <v>7985.4384859970287</v>
      </c>
      <c r="BF36" s="24">
        <v>7499.0217930983235</v>
      </c>
      <c r="BG36" s="24">
        <v>7452.497082034618</v>
      </c>
      <c r="BH36" s="24">
        <v>7455.2213302627952</v>
      </c>
      <c r="BI36" s="24">
        <v>7414.2238660132707</v>
      </c>
      <c r="BJ36" s="24">
        <v>7587.6091547445831</v>
      </c>
      <c r="BK36" s="24">
        <v>7515.9004510305986</v>
      </c>
      <c r="BL36" s="24">
        <v>7487.0927045371091</v>
      </c>
      <c r="BM36" s="24">
        <v>7689.6819599703249</v>
      </c>
      <c r="BN36" s="24">
        <v>7624.8457785294049</v>
      </c>
      <c r="BO36" s="24">
        <v>7112.8879693408417</v>
      </c>
      <c r="BP36" s="24">
        <v>7773.2394850355622</v>
      </c>
      <c r="BQ36" s="24">
        <v>7774.3124252098578</v>
      </c>
      <c r="BR36" s="24">
        <v>7675.3320860380609</v>
      </c>
      <c r="BS36" s="24">
        <v>7443.7899707274273</v>
      </c>
      <c r="BT36" s="24">
        <v>7591.5438728971658</v>
      </c>
      <c r="BU36" s="24">
        <v>7677.3045528099565</v>
      </c>
      <c r="BV36" s="24">
        <v>8029.1474048969949</v>
      </c>
      <c r="BW36" s="24">
        <v>8308.4530336309199</v>
      </c>
      <c r="BX36" s="24">
        <v>7950.9599659235173</v>
      </c>
      <c r="BY36" s="24">
        <v>8169.8265509346256</v>
      </c>
      <c r="BZ36" s="24">
        <v>7985.4796151897417</v>
      </c>
      <c r="CA36" s="24">
        <v>8222.303225764379</v>
      </c>
      <c r="CB36" s="24">
        <v>8383.3915344552152</v>
      </c>
      <c r="CC36" s="24">
        <v>7892.5408260097256</v>
      </c>
      <c r="CD36" s="24">
        <v>8265.6967934533295</v>
      </c>
      <c r="CE36" s="24">
        <v>8495.142653704741</v>
      </c>
      <c r="CF36" s="24">
        <v>8525.7792814550648</v>
      </c>
      <c r="CG36" s="24">
        <v>8555.9899032178091</v>
      </c>
      <c r="CH36" s="24">
        <v>8585.776718793024</v>
      </c>
      <c r="CI36" s="24">
        <v>8615.1517550851931</v>
      </c>
      <c r="CJ36" s="24">
        <v>8644.1174034972446</v>
      </c>
      <c r="CK36" s="24">
        <v>8672.6788879161195</v>
      </c>
      <c r="CL36" s="24">
        <v>8700.8436214224257</v>
      </c>
      <c r="CM36" s="24">
        <v>8728.6132971141978</v>
      </c>
      <c r="CN36" s="24">
        <v>8755.9958095365528</v>
      </c>
      <c r="CO36" s="24">
        <v>8782.9988551848419</v>
      </c>
      <c r="CP36" s="24">
        <v>8809.626448479492</v>
      </c>
      <c r="CQ36" s="24">
        <v>8888.8630602800931</v>
      </c>
      <c r="CR36" s="24">
        <v>8914.875640251179</v>
      </c>
      <c r="CS36" s="24">
        <v>8940.5248580357311</v>
      </c>
      <c r="CT36" s="24">
        <v>8965.8177096973286</v>
      </c>
      <c r="CU36" s="24">
        <v>8990.7585554328434</v>
      </c>
      <c r="CV36" s="24">
        <v>9015.3504969622245</v>
      </c>
      <c r="CW36" s="24">
        <v>9039.6017587736715</v>
      </c>
      <c r="CX36" s="24">
        <v>9063.5146047421622</v>
      </c>
      <c r="CY36" s="24">
        <v>9087.0921351608595</v>
      </c>
      <c r="CZ36" s="24">
        <v>9110.3429733877856</v>
      </c>
      <c r="DA36" s="24">
        <v>9133.2690560164574</v>
      </c>
      <c r="DB36" s="24">
        <v>9155.876719215601</v>
      </c>
      <c r="DC36" s="24">
        <v>9269.9224259789189</v>
      </c>
      <c r="DD36" s="24">
        <v>9292.0960161753937</v>
      </c>
      <c r="DE36" s="24">
        <v>9313.9604318806341</v>
      </c>
      <c r="DF36" s="24">
        <v>9335.5216334322195</v>
      </c>
      <c r="DG36" s="24">
        <v>9356.7804095522952</v>
      </c>
      <c r="DH36" s="24">
        <v>9377.7437288616056</v>
      </c>
      <c r="DI36" s="24">
        <v>9398.4148591848789</v>
      </c>
      <c r="DJ36" s="24">
        <v>9418.7985295963299</v>
      </c>
      <c r="DK36" s="24">
        <v>9438.8977126696773</v>
      </c>
      <c r="DL36" s="24">
        <v>9458.7160916939229</v>
      </c>
      <c r="DM36" s="24">
        <v>9478.260167557426</v>
      </c>
      <c r="DN36" s="24">
        <v>9497.5309951745239</v>
      </c>
      <c r="DO36" s="24">
        <v>9630.7088492088988</v>
      </c>
      <c r="DP36" s="24">
        <v>9649.6463183063388</v>
      </c>
      <c r="DQ36" s="24">
        <v>9668.3224646114413</v>
      </c>
      <c r="DR36" s="24">
        <v>9686.7363566715467</v>
      </c>
      <c r="DS36" s="24">
        <v>9704.894610567706</v>
      </c>
      <c r="DT36" s="24">
        <v>9722.7996078247561</v>
      </c>
      <c r="DU36" s="24">
        <v>9740.4559621085809</v>
      </c>
      <c r="DV36" s="24">
        <v>9757.8650778266983</v>
      </c>
      <c r="DW36" s="24">
        <v>9775.0311568598227</v>
      </c>
      <c r="DX36" s="24">
        <v>9791.9607436677325</v>
      </c>
      <c r="DY36" s="24">
        <v>9808.6526206078197</v>
      </c>
      <c r="DZ36" s="24">
        <v>9825.1125474561431</v>
      </c>
      <c r="EA36" s="24">
        <v>9969.2584012997741</v>
      </c>
      <c r="EB36" s="24">
        <v>9985.4497633470455</v>
      </c>
      <c r="EC36" s="24">
        <v>10001.416247388279</v>
      </c>
      <c r="ED36" s="24">
        <v>10017.16177378397</v>
      </c>
      <c r="EE36" s="24">
        <v>10032.684789844545</v>
      </c>
      <c r="EF36" s="24">
        <v>10047.993926574416</v>
      </c>
      <c r="EG36" s="24">
        <v>10063.087548855783</v>
      </c>
      <c r="EH36" s="24">
        <v>10077.972652432501</v>
      </c>
      <c r="EI36" s="24">
        <v>10092.649958386963</v>
      </c>
      <c r="EJ36" s="24">
        <v>10107.122008413922</v>
      </c>
      <c r="EK36" s="24">
        <v>10121.392994575246</v>
      </c>
      <c r="EL36" s="24">
        <v>10135.465553980704</v>
      </c>
      <c r="EM36" s="24">
        <v>10342.162724349191</v>
      </c>
      <c r="EN36" s="24">
        <v>10356.085932435972</v>
      </c>
      <c r="EO36" s="24">
        <v>10369.819025955214</v>
      </c>
      <c r="EP36" s="24">
        <v>10383.358564370885</v>
      </c>
      <c r="EQ36" s="24">
        <v>10396.707978707087</v>
      </c>
      <c r="ER36" s="24">
        <v>10409.874893760774</v>
      </c>
      <c r="ES36" s="24">
        <v>10422.856038537653</v>
      </c>
      <c r="ET36" s="24">
        <v>10435.656829511709</v>
      </c>
      <c r="EU36" s="24">
        <v>10448.278862763067</v>
      </c>
      <c r="EV36" s="24">
        <v>10460.726664999311</v>
      </c>
      <c r="EW36" s="24">
        <v>10473.000644838585</v>
      </c>
      <c r="EX36" s="24">
        <v>10485.101698297856</v>
      </c>
      <c r="EY36" s="24">
        <v>10696.465647414143</v>
      </c>
      <c r="EZ36" s="24">
        <v>10708.441095037253</v>
      </c>
      <c r="FA36" s="24">
        <v>10720.249512833267</v>
      </c>
      <c r="FB36" s="24">
        <v>10731.893640045319</v>
      </c>
      <c r="FC36" s="24">
        <v>10743.376772182186</v>
      </c>
      <c r="FD36" s="24">
        <v>10754.697788843943</v>
      </c>
      <c r="FE36" s="24">
        <v>10765.86430425318</v>
      </c>
      <c r="FF36" s="24">
        <v>10776.872170506391</v>
      </c>
      <c r="FG36" s="24">
        <v>10787.727284365492</v>
      </c>
      <c r="FH36" s="24">
        <v>10798.432423266691</v>
      </c>
      <c r="FI36" s="24">
        <v>10808.987736283361</v>
      </c>
      <c r="FJ36" s="24">
        <v>10819.395245473566</v>
      </c>
      <c r="FK36" s="24">
        <v>11035.410768175789</v>
      </c>
      <c r="FL36" s="24">
        <v>11045.708464913345</v>
      </c>
      <c r="FM36" s="24">
        <v>11055.865810490121</v>
      </c>
      <c r="FN36" s="24">
        <v>11065.880124718189</v>
      </c>
      <c r="FO36" s="24">
        <v>11075.755888799857</v>
      </c>
      <c r="FP36" s="24">
        <v>11085.492427709525</v>
      </c>
      <c r="FQ36" s="24">
        <v>11095.094983737283</v>
      </c>
      <c r="FR36" s="24">
        <v>11104.561386828491</v>
      </c>
      <c r="FS36" s="24">
        <v>11113.897994651521</v>
      </c>
      <c r="FT36" s="24">
        <v>11123.103422160711</v>
      </c>
      <c r="FU36" s="24">
        <v>11132.180698814569</v>
      </c>
      <c r="FV36" s="24">
        <v>11141.132290299336</v>
      </c>
      <c r="FZ36" s="24">
        <v>7517.449323597024</v>
      </c>
      <c r="GA36" s="24">
        <v>12553.369629951047</v>
      </c>
      <c r="GB36" s="24">
        <v>1674.2707998283729</v>
      </c>
      <c r="GC36" s="24">
        <v>7966.1657711262542</v>
      </c>
      <c r="GD36" s="24">
        <v>8828.0927196745015</v>
      </c>
      <c r="GE36" s="24">
        <v>9477.6160926291068</v>
      </c>
      <c r="GF36" s="24">
        <v>9642.826750830598</v>
      </c>
      <c r="GG36" s="24">
        <v>9897.3798956493883</v>
      </c>
      <c r="GH36" s="24">
        <v>10204.752058147675</v>
      </c>
      <c r="GI36" s="24">
        <v>10558.710369360386</v>
      </c>
      <c r="GJ36" s="24">
        <v>10896.797129491502</v>
      </c>
      <c r="GK36" s="24">
        <v>11221.185522770515</v>
      </c>
    </row>
    <row r="37" spans="2:195" x14ac:dyDescent="0.2">
      <c r="B37" s="40" t="s">
        <v>629</v>
      </c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161">
        <v>5134.3907120000003</v>
      </c>
      <c r="AJ37" s="161">
        <v>5241.5317919999998</v>
      </c>
      <c r="AK37" s="161">
        <v>5214.308301</v>
      </c>
      <c r="AL37" s="161">
        <v>5191.798632</v>
      </c>
      <c r="AM37" s="161">
        <v>5212.0838919999997</v>
      </c>
      <c r="AN37" s="161">
        <v>5105.2408349999996</v>
      </c>
      <c r="AO37" s="161">
        <v>5337.0455760000004</v>
      </c>
      <c r="AP37" s="161">
        <v>5216.6384289999996</v>
      </c>
      <c r="AQ37" s="161">
        <v>5439.7853649999997</v>
      </c>
      <c r="AR37" s="161">
        <v>5532.5764330000002</v>
      </c>
      <c r="AS37" s="161">
        <v>6254.3244480000003</v>
      </c>
      <c r="AT37" s="161">
        <v>6300.9065860000001</v>
      </c>
      <c r="AU37" s="161">
        <v>6634.2897469999998</v>
      </c>
      <c r="AV37" s="161">
        <v>6457.5056729999997</v>
      </c>
      <c r="AW37" s="161">
        <v>7115.2078469999997</v>
      </c>
      <c r="AX37" s="161">
        <v>6525.9252660000002</v>
      </c>
      <c r="AY37" s="161">
        <v>6684.9521789999999</v>
      </c>
      <c r="AZ37" s="161">
        <v>6485.6560040000004</v>
      </c>
      <c r="BA37" s="161">
        <v>6567.481957</v>
      </c>
      <c r="BB37" s="161">
        <v>6615.2892259999999</v>
      </c>
      <c r="BC37" s="161">
        <v>6696.046574</v>
      </c>
      <c r="BD37" s="161">
        <v>6831.1162279999999</v>
      </c>
      <c r="BE37" s="161">
        <v>6931.6001690000003</v>
      </c>
      <c r="BF37" s="161">
        <v>6863.089747</v>
      </c>
      <c r="BG37" s="161">
        <v>6967.3246170000002</v>
      </c>
      <c r="BH37" s="161">
        <v>6876.0550059999996</v>
      </c>
      <c r="BI37" s="161">
        <v>6958.1082280000001</v>
      </c>
      <c r="BJ37" s="161">
        <v>7076.6064409999999</v>
      </c>
      <c r="BK37" s="161">
        <v>7347.0858109999999</v>
      </c>
      <c r="BL37" s="161">
        <v>7584.9340320000001</v>
      </c>
      <c r="BM37" s="161">
        <v>7898.3645489999999</v>
      </c>
      <c r="BN37" s="161">
        <v>8002.8475079999998</v>
      </c>
      <c r="BO37" s="161">
        <v>7949.2071109999997</v>
      </c>
      <c r="BP37" s="161">
        <v>8776.0651109999999</v>
      </c>
      <c r="BQ37" s="161">
        <v>8725.1652549999999</v>
      </c>
      <c r="BR37" s="161">
        <v>8793.4667890000001</v>
      </c>
      <c r="BS37" s="161">
        <v>9096.0359239999998</v>
      </c>
      <c r="BT37" s="161">
        <v>9379.6181589999997</v>
      </c>
      <c r="BU37" s="161">
        <v>9545.6840979999997</v>
      </c>
      <c r="BV37" s="161">
        <v>9699.2582399999992</v>
      </c>
      <c r="BW37" s="161">
        <v>9948.6247469999998</v>
      </c>
      <c r="BX37" s="161">
        <v>9613.0683919999992</v>
      </c>
      <c r="BY37" s="161">
        <v>9869.7877200000003</v>
      </c>
      <c r="BZ37" s="161">
        <v>9787.3471919999993</v>
      </c>
      <c r="CA37" s="161">
        <v>10086.948929</v>
      </c>
      <c r="CB37" s="161">
        <v>10448.212486</v>
      </c>
      <c r="CC37" s="161">
        <v>10321.525513000001</v>
      </c>
      <c r="CD37" s="345">
        <v>11089.448929123237</v>
      </c>
      <c r="CE37" s="40">
        <v>11663.448582117191</v>
      </c>
      <c r="CF37" s="40">
        <v>11952.707737856646</v>
      </c>
      <c r="CG37" s="40">
        <v>12224.849709657025</v>
      </c>
      <c r="CH37" s="40">
        <v>12481.34108897395</v>
      </c>
      <c r="CI37" s="40">
        <v>12723.588399808998</v>
      </c>
      <c r="CJ37" s="40">
        <v>12952.898740914095</v>
      </c>
      <c r="CK37" s="40">
        <v>13170.477594730513</v>
      </c>
      <c r="CL37" s="40">
        <v>13377.4339569699</v>
      </c>
      <c r="CM37" s="40">
        <v>13574.756856898593</v>
      </c>
      <c r="CN37" s="40">
        <v>13763.348425106888</v>
      </c>
      <c r="CO37" s="40">
        <v>13944.020727474282</v>
      </c>
      <c r="CP37" s="40">
        <v>14117.496860699976</v>
      </c>
      <c r="CQ37" s="40">
        <v>14919.556647842426</v>
      </c>
      <c r="CR37" s="40">
        <v>15528.028453821547</v>
      </c>
      <c r="CS37" s="40">
        <v>16043.414236750799</v>
      </c>
      <c r="CT37" s="40">
        <v>16479.199847876818</v>
      </c>
      <c r="CU37" s="40">
        <v>16846.919344204285</v>
      </c>
      <c r="CV37" s="40">
        <v>17156.392302729055</v>
      </c>
      <c r="CW37" s="40">
        <v>17416.03121371843</v>
      </c>
      <c r="CX37" s="40">
        <v>17633.031409467458</v>
      </c>
      <c r="CY37" s="40">
        <v>17813.499409292916</v>
      </c>
      <c r="CZ37" s="40">
        <v>17962.671923426256</v>
      </c>
      <c r="DA37" s="40">
        <v>18085.032656082702</v>
      </c>
      <c r="DB37" s="40">
        <v>18184.404349143631</v>
      </c>
      <c r="DC37" s="40">
        <v>18845.622513101178</v>
      </c>
      <c r="DD37" s="40">
        <v>19252.665419754445</v>
      </c>
      <c r="DE37" s="40">
        <v>19597.345807392703</v>
      </c>
      <c r="DF37" s="40">
        <v>19888.245919517864</v>
      </c>
      <c r="DG37" s="40">
        <v>20132.750487723435</v>
      </c>
      <c r="DH37" s="40">
        <v>20337.231492470299</v>
      </c>
      <c r="DI37" s="40">
        <v>20507.172051273941</v>
      </c>
      <c r="DJ37" s="40">
        <v>20647.296752273709</v>
      </c>
      <c r="DK37" s="40">
        <v>20761.667264220243</v>
      </c>
      <c r="DL37" s="40">
        <v>20853.811082963333</v>
      </c>
      <c r="DM37" s="40">
        <v>20926.737841364513</v>
      </c>
      <c r="DN37" s="40">
        <v>20983.066183196988</v>
      </c>
      <c r="DO37" s="40">
        <v>21573.028589949165</v>
      </c>
      <c r="DP37" s="40">
        <v>21859.594695663625</v>
      </c>
      <c r="DQ37" s="40">
        <v>22101.33074294592</v>
      </c>
      <c r="DR37" s="40">
        <v>22304.117304163214</v>
      </c>
      <c r="DS37" s="40">
        <v>22473.061565804226</v>
      </c>
      <c r="DT37" s="40">
        <v>22612.597009106663</v>
      </c>
      <c r="DU37" s="40">
        <v>22726.577957631172</v>
      </c>
      <c r="DV37" s="40">
        <v>22818.32838056923</v>
      </c>
      <c r="DW37" s="40">
        <v>22890.767186856901</v>
      </c>
      <c r="DX37" s="40">
        <v>22946.402471025016</v>
      </c>
      <c r="DY37" s="40">
        <v>22987.430769172417</v>
      </c>
      <c r="DZ37" s="40">
        <v>23015.748622255556</v>
      </c>
      <c r="EA37" s="40">
        <v>23633.313382030872</v>
      </c>
      <c r="EB37" s="40">
        <v>23903.668915988324</v>
      </c>
      <c r="EC37" s="40">
        <v>24132.077215170768</v>
      </c>
      <c r="ED37" s="40">
        <v>24323.802442205295</v>
      </c>
      <c r="EE37" s="40">
        <v>24483.452947908143</v>
      </c>
      <c r="EF37" s="40">
        <v>24615.083169619604</v>
      </c>
      <c r="EG37" s="40">
        <v>24722.20856920008</v>
      </c>
      <c r="EH37" s="40">
        <v>24807.917325282539</v>
      </c>
      <c r="EI37" s="40">
        <v>24874.90018318822</v>
      </c>
      <c r="EJ37" s="40">
        <v>24925.537441341876</v>
      </c>
      <c r="EK37" s="40">
        <v>24961.865230085212</v>
      </c>
      <c r="EL37" s="40">
        <v>24985.716567965494</v>
      </c>
      <c r="EM37" s="40">
        <v>25777.36485095504</v>
      </c>
      <c r="EN37" s="40">
        <v>26047.55484466143</v>
      </c>
      <c r="EO37" s="40">
        <v>26276.66513973337</v>
      </c>
      <c r="EP37" s="40">
        <v>26469.652219919706</v>
      </c>
      <c r="EQ37" s="40">
        <v>26630.897173050758</v>
      </c>
      <c r="ER37" s="40">
        <v>26764.24638635428</v>
      </c>
      <c r="ES37" s="40">
        <v>26873.0516898969</v>
      </c>
      <c r="ET37" s="40">
        <v>26960.310705906908</v>
      </c>
      <c r="EU37" s="40">
        <v>27028.631693524054</v>
      </c>
      <c r="EV37" s="40">
        <v>27080.321222010283</v>
      </c>
      <c r="EW37" s="40">
        <v>27117.405433659915</v>
      </c>
      <c r="EX37" s="40">
        <v>27141.660860501939</v>
      </c>
      <c r="EY37" s="40">
        <v>27975.033520361521</v>
      </c>
      <c r="EZ37" s="40">
        <v>28247.164966574164</v>
      </c>
      <c r="FA37" s="40">
        <v>28479.00748631137</v>
      </c>
      <c r="FB37" s="40">
        <v>28675.25492181733</v>
      </c>
      <c r="FC37" s="40">
        <v>28840.025545954151</v>
      </c>
      <c r="FD37" s="40">
        <v>28976.973760860626</v>
      </c>
      <c r="FE37" s="40">
        <v>29089.376115956398</v>
      </c>
      <c r="FF37" s="40">
        <v>29180.06259370465</v>
      </c>
      <c r="FG37" s="40">
        <v>29251.569795194093</v>
      </c>
      <c r="FH37" s="40">
        <v>29306.168109611324</v>
      </c>
      <c r="FI37" s="40">
        <v>29345.818018671569</v>
      </c>
      <c r="FJ37" s="40">
        <v>29372.288643901971</v>
      </c>
      <c r="FK37" s="40">
        <v>30249.285846165105</v>
      </c>
      <c r="FL37" s="40">
        <v>30523.887503276976</v>
      </c>
      <c r="FM37" s="40">
        <v>30759.088120520901</v>
      </c>
      <c r="FN37" s="40">
        <v>30959.267340166945</v>
      </c>
      <c r="FO37" s="40">
        <v>31128.345470936663</v>
      </c>
      <c r="FP37" s="40">
        <v>31269.79075769661</v>
      </c>
      <c r="FQ37" s="40">
        <v>31386.681202499742</v>
      </c>
      <c r="FR37" s="40">
        <v>31481.775773061767</v>
      </c>
      <c r="FS37" s="40">
        <v>31557.52436938318</v>
      </c>
      <c r="FT37" s="40">
        <v>31616.120074391431</v>
      </c>
      <c r="FU37" s="40">
        <v>31659.476620200679</v>
      </c>
      <c r="FV37" s="40">
        <v>31689.335335574371</v>
      </c>
      <c r="FX37" s="40">
        <v>65180.631000999994</v>
      </c>
      <c r="FY37" s="40">
        <v>80408.160617000001</v>
      </c>
      <c r="FZ37" s="40">
        <v>92955.230457999991</v>
      </c>
      <c r="GA37" s="40">
        <v>107796.11140000001</v>
      </c>
      <c r="GB37" s="40">
        <v>11089.448929123237</v>
      </c>
      <c r="GC37" s="40">
        <v>118885.56032912324</v>
      </c>
      <c r="GD37" s="40">
        <v>155946.36868120806</v>
      </c>
      <c r="GE37" s="40">
        <v>204068.18179435632</v>
      </c>
      <c r="GF37" s="40">
        <v>242733.61281525265</v>
      </c>
      <c r="GG37" s="40">
        <v>270308.98529514309</v>
      </c>
      <c r="GH37" s="40">
        <v>294369.54338998644</v>
      </c>
      <c r="GI37" s="40">
        <v>320167.7622201746</v>
      </c>
      <c r="GJ37" s="40">
        <v>346738.7434789192</v>
      </c>
      <c r="GK37" s="40">
        <v>374280.57841387432</v>
      </c>
    </row>
    <row r="38" spans="2:195" x14ac:dyDescent="0.2">
      <c r="C38" s="154" t="s">
        <v>175</v>
      </c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72">
        <v>5611.9420102269278</v>
      </c>
      <c r="AV38" s="172">
        <v>5187.4611151753297</v>
      </c>
      <c r="AW38" s="172">
        <v>5698.8299263430299</v>
      </c>
      <c r="AX38" s="172">
        <v>4979.0757467393969</v>
      </c>
      <c r="AY38" s="172">
        <v>5007.9220559643763</v>
      </c>
      <c r="AZ38" s="172">
        <v>4736.3876375090122</v>
      </c>
      <c r="BA38" s="172">
        <v>4702.486966444505</v>
      </c>
      <c r="BB38" s="172">
        <v>4636.4080123675476</v>
      </c>
      <c r="BC38" s="172">
        <v>4520.9917989828436</v>
      </c>
      <c r="BD38" s="172">
        <v>4534.2972731551226</v>
      </c>
      <c r="BE38" s="172">
        <v>4553.2112282526359</v>
      </c>
      <c r="BF38" s="172">
        <v>4311.0827379581242</v>
      </c>
      <c r="BG38" s="172">
        <v>4254.2199398009798</v>
      </c>
      <c r="BH38" s="172">
        <v>4103.9386353550508</v>
      </c>
      <c r="BI38" s="172">
        <v>3974.0977671877836</v>
      </c>
      <c r="BJ38" s="172">
        <v>3948.3744670744554</v>
      </c>
      <c r="BK38" s="172">
        <v>4036.6405749940327</v>
      </c>
      <c r="BL38" s="172">
        <v>4071.4529896459098</v>
      </c>
      <c r="BM38" s="172">
        <v>4192.4820611548084</v>
      </c>
      <c r="BN38" s="172">
        <v>4108.9764478000488</v>
      </c>
      <c r="BO38" s="172">
        <v>3858.78988337701</v>
      </c>
      <c r="BP38" s="172">
        <v>4440.2585003244676</v>
      </c>
      <c r="BQ38" s="172">
        <v>4328.0362826407945</v>
      </c>
      <c r="BR38" s="172">
        <v>4198.8217183289717</v>
      </c>
      <c r="BS38" s="172">
        <v>4216.0967542383523</v>
      </c>
      <c r="BT38" s="172">
        <v>4275.5675794065901</v>
      </c>
      <c r="BU38" s="172">
        <v>4237.4781406500397</v>
      </c>
      <c r="BV38" s="172">
        <v>4195.2717714182318</v>
      </c>
      <c r="BW38" s="172">
        <v>4443.6294766848714</v>
      </c>
      <c r="BX38" s="172">
        <v>4097.8531371020326</v>
      </c>
      <c r="BY38" s="172">
        <v>3816.6165108424989</v>
      </c>
      <c r="BZ38" s="172">
        <v>3827.2579364226008</v>
      </c>
      <c r="CA38" s="172">
        <v>4103.6926785824999</v>
      </c>
      <c r="CB38" s="172">
        <v>4335.5492342850002</v>
      </c>
      <c r="CC38" s="154">
        <v>3982.3894838183842</v>
      </c>
      <c r="CD38" s="154">
        <v>4046.5812836291493</v>
      </c>
      <c r="CE38" s="154">
        <v>4181.3929263563432</v>
      </c>
      <c r="CF38" s="154">
        <v>4210.2120114593799</v>
      </c>
      <c r="CG38" s="154">
        <v>4231.0857352940184</v>
      </c>
      <c r="CH38" s="154">
        <v>4244.8996875777721</v>
      </c>
      <c r="CI38" s="154">
        <v>4252.4521463658648</v>
      </c>
      <c r="CJ38" s="154">
        <v>4254.4727876931502</v>
      </c>
      <c r="CK38" s="154">
        <v>4251.6226855741088</v>
      </c>
      <c r="CL38" s="154">
        <v>4244.4818389082411</v>
      </c>
      <c r="CM38" s="154">
        <v>4233.5741176692854</v>
      </c>
      <c r="CN38" s="154">
        <v>4219.3547898106135</v>
      </c>
      <c r="CO38" s="154">
        <v>4202.2292309071427</v>
      </c>
      <c r="CP38" s="154">
        <v>4182.5529241553404</v>
      </c>
      <c r="CQ38" s="154">
        <v>4345.6629587531133</v>
      </c>
      <c r="CR38" s="154">
        <v>4446.8683138208198</v>
      </c>
      <c r="CS38" s="154">
        <v>4517.45671192799</v>
      </c>
      <c r="CT38" s="154">
        <v>4562.6104494781903</v>
      </c>
      <c r="CU38" s="154">
        <v>4586.6773853184804</v>
      </c>
      <c r="CV38" s="154">
        <v>4593.2964200712195</v>
      </c>
      <c r="CW38" s="154">
        <v>4585.5104275326894</v>
      </c>
      <c r="CX38" s="154">
        <v>4565.8854600383129</v>
      </c>
      <c r="CY38" s="154">
        <v>4536.5546662287834</v>
      </c>
      <c r="CZ38" s="154">
        <v>4499.299852615738</v>
      </c>
      <c r="DA38" s="154">
        <v>4455.6267711808423</v>
      </c>
      <c r="DB38" s="154">
        <v>4406.7839412755611</v>
      </c>
      <c r="DC38" s="154">
        <v>4492.4712673788836</v>
      </c>
      <c r="DD38" s="154">
        <v>4514.7637999881126</v>
      </c>
      <c r="DE38" s="154">
        <v>4520.929415175372</v>
      </c>
      <c r="DF38" s="154">
        <v>4513.6675498057939</v>
      </c>
      <c r="DG38" s="154">
        <v>4495.2657548378575</v>
      </c>
      <c r="DH38" s="154">
        <v>4467.6503889734404</v>
      </c>
      <c r="DI38" s="154">
        <v>4432.44998572038</v>
      </c>
      <c r="DJ38" s="154">
        <v>4391.0396103362664</v>
      </c>
      <c r="DK38" s="154">
        <v>4344.5788800659802</v>
      </c>
      <c r="DL38" s="154">
        <v>4294.0499843792295</v>
      </c>
      <c r="DM38" s="154">
        <v>4240.2703583830589</v>
      </c>
      <c r="DN38" s="154">
        <v>4183.943376471906</v>
      </c>
      <c r="DO38" s="154">
        <v>4233.1887849798813</v>
      </c>
      <c r="DP38" s="154">
        <v>4221.3636800074555</v>
      </c>
      <c r="DQ38" s="154">
        <v>4200.451712916848</v>
      </c>
      <c r="DR38" s="154">
        <v>4171.991942923557</v>
      </c>
      <c r="DS38" s="154">
        <v>4137.273332120566</v>
      </c>
      <c r="DT38" s="154">
        <v>4097.4052856923818</v>
      </c>
      <c r="DU38" s="154">
        <v>4053.3240646617646</v>
      </c>
      <c r="DV38" s="154">
        <v>4005.8312623701231</v>
      </c>
      <c r="DW38" s="154">
        <v>3955.6066299709682</v>
      </c>
      <c r="DX38" s="154">
        <v>3903.2144891766507</v>
      </c>
      <c r="DY38" s="154">
        <v>3849.1550342322084</v>
      </c>
      <c r="DZ38" s="154">
        <v>3793.8386809284402</v>
      </c>
      <c r="EA38" s="154">
        <v>3835.0384432320639</v>
      </c>
      <c r="EB38" s="154">
        <v>3818.6682398863963</v>
      </c>
      <c r="EC38" s="154">
        <v>3795.3796767934532</v>
      </c>
      <c r="ED38" s="154">
        <v>3766.3030775175771</v>
      </c>
      <c r="EE38" s="154">
        <v>3732.4258511494604</v>
      </c>
      <c r="EF38" s="154">
        <v>3694.5730039688237</v>
      </c>
      <c r="EG38" s="154">
        <v>3653.4721005688093</v>
      </c>
      <c r="EH38" s="154">
        <v>3609.7207832937816</v>
      </c>
      <c r="EI38" s="154">
        <v>3563.8517333637196</v>
      </c>
      <c r="EJ38" s="154">
        <v>3516.3131825368969</v>
      </c>
      <c r="EK38" s="154">
        <v>3467.4819053347614</v>
      </c>
      <c r="EL38" s="154">
        <v>3417.68920349169</v>
      </c>
      <c r="EM38" s="154">
        <v>3472.1002320236335</v>
      </c>
      <c r="EN38" s="154">
        <v>3454.9688661912924</v>
      </c>
      <c r="EO38" s="154">
        <v>3432.2439902629972</v>
      </c>
      <c r="EP38" s="154">
        <v>3404.8391005621111</v>
      </c>
      <c r="EQ38" s="154">
        <v>3373.522063563345</v>
      </c>
      <c r="ER38" s="154">
        <v>3338.9482135856329</v>
      </c>
      <c r="ES38" s="154">
        <v>3301.7000700235835</v>
      </c>
      <c r="ET38" s="154">
        <v>3262.2674787317528</v>
      </c>
      <c r="EU38" s="154">
        <v>3221.0740901789472</v>
      </c>
      <c r="EV38" s="154">
        <v>3178.4839789867974</v>
      </c>
      <c r="EW38" s="154">
        <v>3134.8148830069076</v>
      </c>
      <c r="EX38" s="154">
        <v>3090.3382033208559</v>
      </c>
      <c r="EY38" s="154">
        <v>3137.2773182591486</v>
      </c>
      <c r="EZ38" s="154">
        <v>3120.1712125860099</v>
      </c>
      <c r="FA38" s="154">
        <v>3098.5390040316897</v>
      </c>
      <c r="FB38" s="154">
        <v>3073.0889501260303</v>
      </c>
      <c r="FC38" s="154">
        <v>3044.4281287517533</v>
      </c>
      <c r="FD38" s="154">
        <v>3013.0961646935007</v>
      </c>
      <c r="FE38" s="154">
        <v>2979.544993708409</v>
      </c>
      <c r="FF38" s="154">
        <v>2944.1860796947681</v>
      </c>
      <c r="FG38" s="154">
        <v>2907.3566881429788</v>
      </c>
      <c r="FH38" s="154">
        <v>2869.3536126845938</v>
      </c>
      <c r="FI38" s="154">
        <v>2830.4399204021265</v>
      </c>
      <c r="FJ38" s="154">
        <v>2790.8382065192409</v>
      </c>
      <c r="FK38" s="154">
        <v>2831.4368974276808</v>
      </c>
      <c r="FL38" s="154">
        <v>2814.713743228273</v>
      </c>
      <c r="FM38" s="154">
        <v>2794.3132822073753</v>
      </c>
      <c r="FN38" s="154">
        <v>2770.8060124326221</v>
      </c>
      <c r="FO38" s="154">
        <v>2744.6730768526181</v>
      </c>
      <c r="FP38" s="154">
        <v>2716.3475041211095</v>
      </c>
      <c r="FQ38" s="154">
        <v>2686.1867147142034</v>
      </c>
      <c r="FR38" s="154">
        <v>2654.5275086959241</v>
      </c>
      <c r="FS38" s="154">
        <v>2621.6379514233522</v>
      </c>
      <c r="FT38" s="154">
        <v>2587.7723613121798</v>
      </c>
      <c r="FU38" s="154">
        <v>2553.1369424832374</v>
      </c>
      <c r="FV38" s="154">
        <v>2517.9172786452727</v>
      </c>
      <c r="FX38" s="154">
        <v>0</v>
      </c>
      <c r="FY38" s="154">
        <v>58480.096509118848</v>
      </c>
      <c r="FZ38" s="154">
        <v>49516.089267684314</v>
      </c>
      <c r="GA38" s="154">
        <v>45531.402703451095</v>
      </c>
      <c r="GB38" s="154">
        <v>4046.5812836291493</v>
      </c>
      <c r="GC38" s="154">
        <v>49577.983987080246</v>
      </c>
      <c r="GD38" s="154">
        <v>50708.330881771253</v>
      </c>
      <c r="GE38" s="154">
        <v>54102.233358241741</v>
      </c>
      <c r="GF38" s="154">
        <v>52891.080371516277</v>
      </c>
      <c r="GG38" s="154">
        <v>48622.644899980849</v>
      </c>
      <c r="GH38" s="154">
        <v>43870.917201137432</v>
      </c>
      <c r="GI38" s="154">
        <v>39665.301170437851</v>
      </c>
      <c r="GJ38" s="154">
        <v>35808.320279600252</v>
      </c>
      <c r="GK38" s="154">
        <v>32293.469273543848</v>
      </c>
      <c r="GM38" s="24" t="s">
        <v>643</v>
      </c>
    </row>
    <row r="39" spans="2:195" x14ac:dyDescent="0.2">
      <c r="C39" s="24" t="s">
        <v>176</v>
      </c>
      <c r="AU39" s="158">
        <v>747.14585361059335</v>
      </c>
      <c r="AV39" s="158">
        <v>911.31976733378622</v>
      </c>
      <c r="AW39" s="158">
        <v>1012.3832635031931</v>
      </c>
      <c r="AX39" s="158">
        <v>1095.1053415799749</v>
      </c>
      <c r="AY39" s="158">
        <v>1183.5515429129848</v>
      </c>
      <c r="AZ39" s="158">
        <v>1241.1948857789005</v>
      </c>
      <c r="BA39" s="158">
        <v>1323.0072203464695</v>
      </c>
      <c r="BB39" s="158">
        <v>1394.5905820265184</v>
      </c>
      <c r="BC39" s="158">
        <v>1519.3205089927128</v>
      </c>
      <c r="BD39" s="158">
        <v>1591.7500522157295</v>
      </c>
      <c r="BE39" s="158">
        <v>1644.5969657038149</v>
      </c>
      <c r="BF39" s="158">
        <v>1755.4123248649291</v>
      </c>
      <c r="BG39" s="158">
        <v>1842.6476474056876</v>
      </c>
      <c r="BH39" s="158">
        <v>1866.4879947863687</v>
      </c>
      <c r="BI39" s="158">
        <v>1992.527226461119</v>
      </c>
      <c r="BJ39" s="158">
        <v>2073.607139564846</v>
      </c>
      <c r="BK39" s="158">
        <v>2193.032205971143</v>
      </c>
      <c r="BL39" s="158">
        <v>2315.4172252784629</v>
      </c>
      <c r="BM39" s="158">
        <v>2439.6958290591874</v>
      </c>
      <c r="BN39" s="158">
        <v>2556.0862007960141</v>
      </c>
      <c r="BO39" s="158">
        <v>2672.3633542950151</v>
      </c>
      <c r="BP39" s="158">
        <v>2815.7367919893791</v>
      </c>
      <c r="BQ39" s="158">
        <v>2847.3185766038469</v>
      </c>
      <c r="BR39" s="158">
        <v>2960.9152716809272</v>
      </c>
      <c r="BS39" s="158">
        <v>3139.3198199746121</v>
      </c>
      <c r="BT39" s="158">
        <v>3269.9465908371922</v>
      </c>
      <c r="BU39" s="158">
        <v>3399.7882877131874</v>
      </c>
      <c r="BV39" s="158">
        <v>3515.5463180023407</v>
      </c>
      <c r="BW39" s="158">
        <v>3518.8315279477779</v>
      </c>
      <c r="BX39" s="158">
        <v>3535.4475792570233</v>
      </c>
      <c r="BY39" s="158">
        <v>3848.4351206525002</v>
      </c>
      <c r="BZ39" s="158">
        <v>3828.1184608154003</v>
      </c>
      <c r="CA39" s="158">
        <v>3854.8176226475002</v>
      </c>
      <c r="CB39" s="158">
        <v>3941.6243434274998</v>
      </c>
      <c r="CC39" s="24">
        <v>4198.2240133825926</v>
      </c>
      <c r="CD39" s="24">
        <v>4390.8182721761568</v>
      </c>
      <c r="CE39" s="24">
        <v>4659.3076231390896</v>
      </c>
      <c r="CF39" s="24">
        <v>4816.2006671383797</v>
      </c>
      <c r="CG39" s="24">
        <v>4967.2586798635966</v>
      </c>
      <c r="CH39" s="24">
        <v>5112.8733415551669</v>
      </c>
      <c r="CI39" s="24">
        <v>5253.4162462873437</v>
      </c>
      <c r="CJ39" s="24">
        <v>5389.2991604667322</v>
      </c>
      <c r="CK39" s="24">
        <v>5520.8535058352327</v>
      </c>
      <c r="CL39" s="24">
        <v>5648.4307903009203</v>
      </c>
      <c r="CM39" s="24">
        <v>5772.3423494395238</v>
      </c>
      <c r="CN39" s="24">
        <v>5892.8693895775014</v>
      </c>
      <c r="CO39" s="24">
        <v>6010.2529447089637</v>
      </c>
      <c r="CP39" s="24">
        <v>6124.7541349941966</v>
      </c>
      <c r="CQ39" s="24">
        <v>6514.210314586604</v>
      </c>
      <c r="CR39" s="24">
        <v>6822.2106828490723</v>
      </c>
      <c r="CS39" s="24">
        <v>7091.5253561770824</v>
      </c>
      <c r="CT39" s="24">
        <v>7327.3272454628868</v>
      </c>
      <c r="CU39" s="24">
        <v>7534.1123377124504</v>
      </c>
      <c r="CV39" s="24">
        <v>7715.7401094117904</v>
      </c>
      <c r="CW39" s="24">
        <v>7875.5446632844314</v>
      </c>
      <c r="CX39" s="24">
        <v>8016.4054516825072</v>
      </c>
      <c r="CY39" s="24">
        <v>8140.80789663628</v>
      </c>
      <c r="CZ39" s="24">
        <v>8250.8736998789027</v>
      </c>
      <c r="DA39" s="24">
        <v>8348.4618762622758</v>
      </c>
      <c r="DB39" s="24">
        <v>8435.1586504154748</v>
      </c>
      <c r="DC39" s="24">
        <v>8783.7423232291676</v>
      </c>
      <c r="DD39" s="24">
        <v>9015.4326576563726</v>
      </c>
      <c r="DE39" s="24">
        <v>9218.7650339521861</v>
      </c>
      <c r="DF39" s="24">
        <v>9397.3620052424303</v>
      </c>
      <c r="DG39" s="24">
        <v>9554.3971321528134</v>
      </c>
      <c r="DH39" s="24">
        <v>9692.5847784339494</v>
      </c>
      <c r="DI39" s="24">
        <v>9814.3127678363762</v>
      </c>
      <c r="DJ39" s="24">
        <v>9921.6321797355577</v>
      </c>
      <c r="DK39" s="24">
        <v>10016.338984131897</v>
      </c>
      <c r="DL39" s="24">
        <v>10100.004654775748</v>
      </c>
      <c r="DM39" s="24">
        <v>10173.955760417412</v>
      </c>
      <c r="DN39" s="24">
        <v>10239.386212932155</v>
      </c>
      <c r="DO39" s="24">
        <v>10566.017480935752</v>
      </c>
      <c r="DP39" s="24">
        <v>10744.929767413565</v>
      </c>
      <c r="DQ39" s="24">
        <v>10902.042121033966</v>
      </c>
      <c r="DR39" s="24">
        <v>11040.029190120058</v>
      </c>
      <c r="DS39" s="24">
        <v>11161.224837687367</v>
      </c>
      <c r="DT39" s="24">
        <v>11267.663448753849</v>
      </c>
      <c r="DU39" s="24">
        <v>11361.131564477409</v>
      </c>
      <c r="DV39" s="24">
        <v>11443.178208983396</v>
      </c>
      <c r="DW39" s="24">
        <v>11515.166523502117</v>
      </c>
      <c r="DX39" s="24">
        <v>11578.273766368835</v>
      </c>
      <c r="DY39" s="24">
        <v>11633.563600816293</v>
      </c>
      <c r="DZ39" s="24">
        <v>11681.913807182187</v>
      </c>
      <c r="EA39" s="24">
        <v>12030.007555157956</v>
      </c>
      <c r="EB39" s="24">
        <v>12202.060876403824</v>
      </c>
      <c r="EC39" s="24">
        <v>12352.815446384624</v>
      </c>
      <c r="ED39" s="24">
        <v>12484.802845555243</v>
      </c>
      <c r="EE39" s="24">
        <v>12600.251283159025</v>
      </c>
      <c r="EF39" s="24">
        <v>12701.096058304049</v>
      </c>
      <c r="EG39" s="24">
        <v>12789.052787496925</v>
      </c>
      <c r="EH39" s="24">
        <v>12865.638326795339</v>
      </c>
      <c r="EI39" s="24">
        <v>12932.160310731771</v>
      </c>
      <c r="EJ39" s="24">
        <v>12989.811301999844</v>
      </c>
      <c r="EK39" s="24">
        <v>13039.585102844245</v>
      </c>
      <c r="EL39" s="24">
        <v>13082.39182689958</v>
      </c>
      <c r="EM39" s="24">
        <v>13527.9617138259</v>
      </c>
      <c r="EN39" s="24">
        <v>13700.629748834952</v>
      </c>
      <c r="EO39" s="24">
        <v>13851.764913692237</v>
      </c>
      <c r="EP39" s="24">
        <v>13983.840290514201</v>
      </c>
      <c r="EQ39" s="24">
        <v>14099.062465499559</v>
      </c>
      <c r="ER39" s="24">
        <v>14199.328889582479</v>
      </c>
      <c r="ES39" s="24">
        <v>14286.366456309786</v>
      </c>
      <c r="ET39" s="24">
        <v>14361.678202657416</v>
      </c>
      <c r="EU39" s="24">
        <v>14426.607268050684</v>
      </c>
      <c r="EV39" s="24">
        <v>14482.304914854136</v>
      </c>
      <c r="EW39" s="24">
        <v>14529.826466901939</v>
      </c>
      <c r="EX39" s="24">
        <v>14570.099329987766</v>
      </c>
      <c r="EY39" s="24">
        <v>15045.365058296717</v>
      </c>
      <c r="EZ39" s="24">
        <v>15219.434595337058</v>
      </c>
      <c r="FA39" s="24">
        <v>15371.844559406511</v>
      </c>
      <c r="FB39" s="24">
        <v>15505.006397445672</v>
      </c>
      <c r="FC39" s="24">
        <v>15621.049134681361</v>
      </c>
      <c r="FD39" s="24">
        <v>15721.884548868287</v>
      </c>
      <c r="FE39" s="24">
        <v>15809.185445541811</v>
      </c>
      <c r="FF39" s="24">
        <v>15884.461694633204</v>
      </c>
      <c r="FG39" s="24">
        <v>15949.016780975217</v>
      </c>
      <c r="FH39" s="24">
        <v>16004.056428038142</v>
      </c>
      <c r="FI39" s="24">
        <v>16050.61256131458</v>
      </c>
      <c r="FJ39" s="24">
        <v>16089.630207308272</v>
      </c>
      <c r="FK39" s="24">
        <v>16595.113207109709</v>
      </c>
      <c r="FL39" s="24">
        <v>16770.685857684937</v>
      </c>
      <c r="FM39" s="24">
        <v>16924.619084992319</v>
      </c>
      <c r="FN39" s="24">
        <v>17059.248397118561</v>
      </c>
      <c r="FO39" s="24">
        <v>17176.643651941464</v>
      </c>
      <c r="FP39" s="24">
        <v>17278.653332164722</v>
      </c>
      <c r="FQ39" s="24">
        <v>17366.915614076643</v>
      </c>
      <c r="FR39" s="24">
        <v>17442.913711343663</v>
      </c>
      <c r="FS39" s="24">
        <v>17507.942668734249</v>
      </c>
      <c r="FT39" s="24">
        <v>17563.197912188512</v>
      </c>
      <c r="FU39" s="24">
        <v>17609.708836266</v>
      </c>
      <c r="FV39" s="24">
        <v>17648.405216697909</v>
      </c>
      <c r="FX39" s="24">
        <v>0</v>
      </c>
      <c r="FY39" s="24">
        <v>15419.378308869605</v>
      </c>
      <c r="FZ39" s="24">
        <v>28575.835463891995</v>
      </c>
      <c r="GA39" s="24">
        <v>40050.099684657624</v>
      </c>
      <c r="GB39" s="24">
        <v>4390.8182721761568</v>
      </c>
      <c r="GC39" s="24">
        <v>44440.917956833779</v>
      </c>
      <c r="GD39" s="24">
        <v>65167.858833306644</v>
      </c>
      <c r="GE39" s="24">
        <v>92072.378284359744</v>
      </c>
      <c r="GF39" s="24">
        <v>115927.91449049607</v>
      </c>
      <c r="GG39" s="24">
        <v>134895.13431727482</v>
      </c>
      <c r="GH39" s="24">
        <v>152069.67372173243</v>
      </c>
      <c r="GI39" s="24">
        <v>170019.47066071106</v>
      </c>
      <c r="GJ39" s="24">
        <v>188271.54741184681</v>
      </c>
      <c r="GK39" s="24">
        <v>206944.04749031866</v>
      </c>
    </row>
    <row r="40" spans="2:195" x14ac:dyDescent="0.2">
      <c r="C40" s="378" t="s">
        <v>177</v>
      </c>
      <c r="D40" s="378"/>
      <c r="E40" s="378"/>
      <c r="F40" s="378"/>
      <c r="G40" s="378"/>
      <c r="H40" s="378"/>
      <c r="I40" s="378"/>
      <c r="J40" s="378"/>
      <c r="K40" s="378"/>
      <c r="L40" s="378"/>
      <c r="M40" s="378"/>
      <c r="N40" s="378"/>
      <c r="O40" s="378"/>
      <c r="P40" s="378"/>
      <c r="Q40" s="378"/>
      <c r="R40" s="378"/>
      <c r="S40" s="378"/>
      <c r="T40" s="378"/>
      <c r="U40" s="378"/>
      <c r="V40" s="378"/>
      <c r="W40" s="378"/>
      <c r="X40" s="378"/>
      <c r="Y40" s="378"/>
      <c r="Z40" s="378"/>
      <c r="AA40" s="378"/>
      <c r="AB40" s="378"/>
      <c r="AC40" s="378"/>
      <c r="AD40" s="378"/>
      <c r="AE40" s="378"/>
      <c r="AF40" s="378"/>
      <c r="AG40" s="378"/>
      <c r="AH40" s="378"/>
      <c r="AI40" s="378"/>
      <c r="AJ40" s="378"/>
      <c r="AK40" s="378"/>
      <c r="AL40" s="378"/>
      <c r="AM40" s="378"/>
      <c r="AN40" s="378"/>
      <c r="AO40" s="378"/>
      <c r="AP40" s="378"/>
      <c r="AQ40" s="378"/>
      <c r="AR40" s="378"/>
      <c r="AS40" s="378"/>
      <c r="AT40" s="378"/>
      <c r="AU40" s="580">
        <v>275.20188316247913</v>
      </c>
      <c r="AV40" s="580">
        <v>358.72479049088349</v>
      </c>
      <c r="AW40" s="580">
        <v>403.9946571537771</v>
      </c>
      <c r="AX40" s="580">
        <v>451.74417768062773</v>
      </c>
      <c r="AY40" s="580">
        <v>493.47858012263879</v>
      </c>
      <c r="AZ40" s="580">
        <v>508.07348071208719</v>
      </c>
      <c r="BA40" s="580">
        <v>541.98777020902617</v>
      </c>
      <c r="BB40" s="580">
        <v>584.29063160593398</v>
      </c>
      <c r="BC40" s="580">
        <v>655.73426602444374</v>
      </c>
      <c r="BD40" s="580">
        <v>705.06890262914794</v>
      </c>
      <c r="BE40" s="580">
        <v>733.79197504354943</v>
      </c>
      <c r="BF40" s="580">
        <v>796.5946841769462</v>
      </c>
      <c r="BG40" s="580">
        <v>870.45702979333248</v>
      </c>
      <c r="BH40" s="580">
        <v>905.62837585858074</v>
      </c>
      <c r="BI40" s="580">
        <v>991.48323435109762</v>
      </c>
      <c r="BJ40" s="580">
        <v>1054.6248343606992</v>
      </c>
      <c r="BK40" s="580">
        <v>1117.4130300348238</v>
      </c>
      <c r="BL40" s="580">
        <v>1198.0638170756274</v>
      </c>
      <c r="BM40" s="580">
        <v>1266.1866587860047</v>
      </c>
      <c r="BN40" s="580">
        <v>1337.7848594039372</v>
      </c>
      <c r="BO40" s="580">
        <v>1418.0538733279745</v>
      </c>
      <c r="BP40" s="580">
        <v>1520.0698186861528</v>
      </c>
      <c r="BQ40" s="580">
        <v>1549.8103957553581</v>
      </c>
      <c r="BR40" s="580">
        <v>1633.7297989901012</v>
      </c>
      <c r="BS40" s="580">
        <v>1740.619349787034</v>
      </c>
      <c r="BT40" s="580">
        <v>1834.1039887562179</v>
      </c>
      <c r="BU40" s="580">
        <v>1908.4176696367736</v>
      </c>
      <c r="BV40" s="580">
        <v>1988.4401505794274</v>
      </c>
      <c r="BW40" s="580">
        <v>1986.1637423673512</v>
      </c>
      <c r="BX40" s="580">
        <v>1979.7676756409444</v>
      </c>
      <c r="BY40" s="580">
        <v>2204.7360885050002</v>
      </c>
      <c r="BZ40" s="580">
        <v>2131.970794762</v>
      </c>
      <c r="CA40" s="580">
        <v>2128.43862777</v>
      </c>
      <c r="CB40" s="580">
        <v>2171.0389082875004</v>
      </c>
      <c r="CC40" s="378">
        <v>2557.6772071067212</v>
      </c>
      <c r="CD40" s="378">
        <v>2652.0493733179305</v>
      </c>
      <c r="CE40" s="378">
        <v>2822.7480326217601</v>
      </c>
      <c r="CF40" s="378">
        <v>2926.2950592588863</v>
      </c>
      <c r="CG40" s="378">
        <v>3026.5052944994104</v>
      </c>
      <c r="CH40" s="378">
        <v>3123.5680598410117</v>
      </c>
      <c r="CI40" s="378">
        <v>3217.7200071557891</v>
      </c>
      <c r="CJ40" s="378">
        <v>3309.1267927542126</v>
      </c>
      <c r="CK40" s="378">
        <v>3398.0014033211714</v>
      </c>
      <c r="CL40" s="378">
        <v>3484.5213277607404</v>
      </c>
      <c r="CM40" s="378">
        <v>3568.8403897897842</v>
      </c>
      <c r="CN40" s="378">
        <v>3651.1242457187727</v>
      </c>
      <c r="CO40" s="378">
        <v>3731.5385518581757</v>
      </c>
      <c r="CP40" s="378">
        <v>3810.1898015504371</v>
      </c>
      <c r="CQ40" s="378">
        <v>4059.6833745027084</v>
      </c>
      <c r="CR40" s="378">
        <v>4258.9494571516552</v>
      </c>
      <c r="CS40" s="378">
        <v>4434.432168645727</v>
      </c>
      <c r="CT40" s="378">
        <v>4589.2621529357421</v>
      </c>
      <c r="CU40" s="378">
        <v>4726.1296211733525</v>
      </c>
      <c r="CV40" s="378">
        <v>4847.3557732460449</v>
      </c>
      <c r="CW40" s="378">
        <v>4954.9761229013093</v>
      </c>
      <c r="CX40" s="378">
        <v>5050.7404977466367</v>
      </c>
      <c r="CY40" s="378">
        <v>5136.1368464278521</v>
      </c>
      <c r="CZ40" s="378">
        <v>5212.4983709316148</v>
      </c>
      <c r="DA40" s="378">
        <v>5280.9440086395862</v>
      </c>
      <c r="DB40" s="378">
        <v>5342.4617574525946</v>
      </c>
      <c r="DC40" s="378">
        <v>5569.4089224931276</v>
      </c>
      <c r="DD40" s="378">
        <v>5722.4689621099606</v>
      </c>
      <c r="DE40" s="378">
        <v>5857.651358265146</v>
      </c>
      <c r="DF40" s="378">
        <v>5977.2163644696402</v>
      </c>
      <c r="DG40" s="378">
        <v>6083.0876007327633</v>
      </c>
      <c r="DH40" s="378">
        <v>6176.996325062908</v>
      </c>
      <c r="DI40" s="378">
        <v>6260.409297717184</v>
      </c>
      <c r="DJ40" s="378">
        <v>6334.6249622018831</v>
      </c>
      <c r="DK40" s="378">
        <v>6400.7494000223678</v>
      </c>
      <c r="DL40" s="378">
        <v>6459.7564438083555</v>
      </c>
      <c r="DM40" s="378">
        <v>6512.5117225640433</v>
      </c>
      <c r="DN40" s="378">
        <v>6559.7365937929271</v>
      </c>
      <c r="DO40" s="378">
        <v>6773.822324033531</v>
      </c>
      <c r="DP40" s="378">
        <v>6893.3012482426075</v>
      </c>
      <c r="DQ40" s="378">
        <v>6998.8369089951038</v>
      </c>
      <c r="DR40" s="378">
        <v>7092.0961711196014</v>
      </c>
      <c r="DS40" s="378">
        <v>7174.5633959962943</v>
      </c>
      <c r="DT40" s="378">
        <v>7247.5282746604307</v>
      </c>
      <c r="DU40" s="378">
        <v>7312.1223284919979</v>
      </c>
      <c r="DV40" s="378">
        <v>7369.3189092157108</v>
      </c>
      <c r="DW40" s="378">
        <v>7419.9940333838167</v>
      </c>
      <c r="DX40" s="378">
        <v>7464.91421547953</v>
      </c>
      <c r="DY40" s="378">
        <v>7504.7121341239172</v>
      </c>
      <c r="DZ40" s="378">
        <v>7539.996134144928</v>
      </c>
      <c r="EA40" s="378">
        <v>7768.267383640854</v>
      </c>
      <c r="EB40" s="378">
        <v>7882.9397996981024</v>
      </c>
      <c r="EC40" s="378">
        <v>7983.8820919926911</v>
      </c>
      <c r="ED40" s="378">
        <v>8072.6965191324734</v>
      </c>
      <c r="EE40" s="378">
        <v>8150.7758135996564</v>
      </c>
      <c r="EF40" s="378">
        <v>8219.4141073467345</v>
      </c>
      <c r="EG40" s="378">
        <v>8279.6836811343455</v>
      </c>
      <c r="EH40" s="378">
        <v>8332.5582151934177</v>
      </c>
      <c r="EI40" s="378">
        <v>8378.888139092729</v>
      </c>
      <c r="EJ40" s="378">
        <v>8419.4129568051358</v>
      </c>
      <c r="EK40" s="378">
        <v>8454.7982219062069</v>
      </c>
      <c r="EL40" s="378">
        <v>8485.6355375742241</v>
      </c>
      <c r="EM40" s="378">
        <v>8777.3029051055055</v>
      </c>
      <c r="EN40" s="378">
        <v>8891.9562296351869</v>
      </c>
      <c r="EO40" s="378">
        <v>8992.6562357781368</v>
      </c>
      <c r="EP40" s="378">
        <v>9080.9728288433926</v>
      </c>
      <c r="EQ40" s="378">
        <v>9158.3126439878542</v>
      </c>
      <c r="ER40" s="378">
        <v>9225.9692831861666</v>
      </c>
      <c r="ES40" s="378">
        <v>9284.9851635635332</v>
      </c>
      <c r="ET40" s="378">
        <v>9336.3650245177378</v>
      </c>
      <c r="EU40" s="378">
        <v>9380.9503352944248</v>
      </c>
      <c r="EV40" s="378">
        <v>9419.5323281693491</v>
      </c>
      <c r="EW40" s="378">
        <v>9452.7640837510698</v>
      </c>
      <c r="EX40" s="378">
        <v>9481.2233271933183</v>
      </c>
      <c r="EY40" s="378">
        <v>9792.3911438056566</v>
      </c>
      <c r="EZ40" s="378">
        <v>9907.5591586510964</v>
      </c>
      <c r="FA40" s="378">
        <v>10008.623922873168</v>
      </c>
      <c r="FB40" s="378">
        <v>10097.159574245627</v>
      </c>
      <c r="FC40" s="378">
        <v>10174.548282521033</v>
      </c>
      <c r="FD40" s="378">
        <v>10241.993047298838</v>
      </c>
      <c r="FE40" s="378">
        <v>10300.645676706179</v>
      </c>
      <c r="FF40" s="378">
        <v>10351.41481937668</v>
      </c>
      <c r="FG40" s="378">
        <v>10395.196326075897</v>
      </c>
      <c r="FH40" s="378">
        <v>10432.758068888585</v>
      </c>
      <c r="FI40" s="378">
        <v>10464.765536954863</v>
      </c>
      <c r="FJ40" s="378">
        <v>10491.820230074462</v>
      </c>
      <c r="FK40" s="378">
        <v>10822.735741627714</v>
      </c>
      <c r="FL40" s="378">
        <v>10938.487902363766</v>
      </c>
      <c r="FM40" s="378">
        <v>11040.155753321207</v>
      </c>
      <c r="FN40" s="378">
        <v>11129.212930615764</v>
      </c>
      <c r="FO40" s="378">
        <v>11207.02874214258</v>
      </c>
      <c r="FP40" s="378">
        <v>11274.789921410777</v>
      </c>
      <c r="FQ40" s="378">
        <v>11333.578873708897</v>
      </c>
      <c r="FR40" s="378">
        <v>11384.334553022181</v>
      </c>
      <c r="FS40" s="378">
        <v>11427.943749225578</v>
      </c>
      <c r="FT40" s="378">
        <v>11465.149800890738</v>
      </c>
      <c r="FU40" s="378">
        <v>11496.630841451442</v>
      </c>
      <c r="FV40" s="378">
        <v>11523.012840231189</v>
      </c>
      <c r="FX40" s="378">
        <v>0</v>
      </c>
      <c r="FY40" s="378">
        <v>6508.6857990115404</v>
      </c>
      <c r="FZ40" s="378">
        <v>14863.305726423689</v>
      </c>
      <c r="GA40" s="378">
        <v>22631.374203198971</v>
      </c>
      <c r="GB40" s="378">
        <v>2652.0493733179305</v>
      </c>
      <c r="GC40" s="378">
        <v>25283.423576516903</v>
      </c>
      <c r="GD40" s="378">
        <v>40070.178966130152</v>
      </c>
      <c r="GE40" s="378">
        <v>57893.570151754815</v>
      </c>
      <c r="GF40" s="378">
        <v>73914.617953240304</v>
      </c>
      <c r="GG40" s="378">
        <v>86791.206077887458</v>
      </c>
      <c r="GH40" s="378">
        <v>98428.952467116571</v>
      </c>
      <c r="GI40" s="378">
        <v>110482.99038902568</v>
      </c>
      <c r="GJ40" s="378">
        <v>122658.87578747206</v>
      </c>
      <c r="GK40" s="378">
        <v>135043.06165001183</v>
      </c>
    </row>
    <row r="41" spans="2:195" x14ac:dyDescent="0.2">
      <c r="AU41" s="24">
        <v>0</v>
      </c>
      <c r="AV41" s="24">
        <v>0</v>
      </c>
      <c r="AW41" s="24">
        <v>0</v>
      </c>
      <c r="AX41" s="24">
        <v>0</v>
      </c>
      <c r="AY41" s="24">
        <v>0</v>
      </c>
      <c r="AZ41" s="24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>
        <v>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-416.76519130769702</v>
      </c>
    </row>
    <row r="42" spans="2:195" x14ac:dyDescent="0.2">
      <c r="B42" s="35" t="s">
        <v>644</v>
      </c>
      <c r="K42" s="24" t="s">
        <v>645</v>
      </c>
    </row>
    <row r="43" spans="2:195" x14ac:dyDescent="0.2">
      <c r="B43" s="35"/>
    </row>
    <row r="44" spans="2:195" x14ac:dyDescent="0.2">
      <c r="C44" s="24" t="s">
        <v>646</v>
      </c>
      <c r="I44" s="24" t="s">
        <v>640</v>
      </c>
      <c r="AI44" s="251">
        <v>100606</v>
      </c>
      <c r="AJ44" s="251">
        <v>81811</v>
      </c>
      <c r="AK44" s="251">
        <v>91991</v>
      </c>
      <c r="AL44" s="251">
        <v>86136</v>
      </c>
      <c r="AM44" s="251">
        <v>95799</v>
      </c>
      <c r="AN44" s="251">
        <v>83330</v>
      </c>
      <c r="AO44" s="251">
        <v>90610</v>
      </c>
      <c r="AP44" s="251">
        <v>101547</v>
      </c>
      <c r="AQ44" s="251">
        <v>164369</v>
      </c>
      <c r="AR44" s="251">
        <v>191448</v>
      </c>
      <c r="AS44" s="251">
        <v>147640</v>
      </c>
      <c r="AT44" s="251">
        <v>154184</v>
      </c>
      <c r="AU44" s="251">
        <v>203684</v>
      </c>
      <c r="AV44" s="251">
        <v>165519</v>
      </c>
      <c r="AW44" s="251">
        <v>160097</v>
      </c>
      <c r="AX44" s="251">
        <v>155056</v>
      </c>
      <c r="AY44" s="251">
        <v>141421</v>
      </c>
      <c r="AZ44" s="251">
        <v>131285</v>
      </c>
      <c r="BA44" s="251">
        <v>135828</v>
      </c>
      <c r="BB44" s="251">
        <v>144191</v>
      </c>
      <c r="BC44" s="251">
        <v>143439</v>
      </c>
      <c r="BD44" s="251">
        <v>123006</v>
      </c>
      <c r="BE44" s="251">
        <v>116194</v>
      </c>
      <c r="BF44" s="251">
        <v>178948</v>
      </c>
      <c r="BG44" s="251">
        <v>172891</v>
      </c>
      <c r="BH44" s="251">
        <v>143867</v>
      </c>
      <c r="BI44" s="251">
        <v>173737</v>
      </c>
      <c r="BJ44" s="251">
        <v>143937</v>
      </c>
      <c r="BK44" s="251">
        <v>182685</v>
      </c>
      <c r="BL44" s="251">
        <v>176962</v>
      </c>
      <c r="BM44" s="251">
        <v>174184</v>
      </c>
      <c r="BN44" s="251">
        <v>178541</v>
      </c>
      <c r="BO44" s="251">
        <v>233312</v>
      </c>
      <c r="BP44" s="251">
        <v>203288</v>
      </c>
      <c r="BQ44" s="251">
        <v>179523</v>
      </c>
      <c r="BR44" s="251">
        <v>215242</v>
      </c>
      <c r="BS44" s="251">
        <v>267872</v>
      </c>
      <c r="BT44" s="251">
        <v>198257</v>
      </c>
      <c r="BU44" s="251">
        <v>233875</v>
      </c>
      <c r="BV44" s="251">
        <v>165873</v>
      </c>
      <c r="BW44" s="251">
        <v>167968</v>
      </c>
      <c r="BX44" s="251">
        <v>175645</v>
      </c>
      <c r="BY44" s="251">
        <v>171130</v>
      </c>
      <c r="BZ44" s="251">
        <v>195622</v>
      </c>
      <c r="CA44" s="251">
        <v>188355</v>
      </c>
      <c r="CB44" s="251">
        <v>207432</v>
      </c>
      <c r="CC44" s="251">
        <v>255335</v>
      </c>
      <c r="CD44" s="251">
        <v>233802</v>
      </c>
      <c r="CE44" s="251">
        <v>236446</v>
      </c>
      <c r="CF44" s="251">
        <v>238898</v>
      </c>
      <c r="CG44" s="251">
        <v>241194</v>
      </c>
      <c r="CH44" s="251">
        <v>243360</v>
      </c>
      <c r="CI44" s="251">
        <v>245414</v>
      </c>
      <c r="CJ44" s="251">
        <v>247372</v>
      </c>
      <c r="CK44" s="251">
        <v>249245</v>
      </c>
      <c r="CL44" s="251">
        <v>251043</v>
      </c>
      <c r="CM44" s="251">
        <v>252773</v>
      </c>
      <c r="CN44" s="251">
        <v>254442</v>
      </c>
      <c r="CO44" s="251">
        <v>256054</v>
      </c>
      <c r="CP44" s="251">
        <v>257615</v>
      </c>
      <c r="CQ44" s="251">
        <v>306146</v>
      </c>
      <c r="CR44" s="251">
        <v>304465</v>
      </c>
      <c r="CS44" s="251">
        <v>302859</v>
      </c>
      <c r="CT44" s="251">
        <v>301316</v>
      </c>
      <c r="CU44" s="251">
        <v>299829</v>
      </c>
      <c r="CV44" s="251">
        <v>298387</v>
      </c>
      <c r="CW44" s="251">
        <v>296985</v>
      </c>
      <c r="CX44" s="251">
        <v>295619</v>
      </c>
      <c r="CY44" s="251">
        <v>294281</v>
      </c>
      <c r="CZ44" s="251">
        <v>292968</v>
      </c>
      <c r="DA44" s="251">
        <v>291678</v>
      </c>
      <c r="DB44" s="251">
        <v>290408</v>
      </c>
      <c r="DC44" s="251">
        <v>314961</v>
      </c>
      <c r="DD44" s="251">
        <v>313350</v>
      </c>
      <c r="DE44" s="251">
        <v>311796</v>
      </c>
      <c r="DF44" s="251">
        <v>310293</v>
      </c>
      <c r="DG44" s="251">
        <v>308833</v>
      </c>
      <c r="DH44" s="251">
        <v>307410</v>
      </c>
      <c r="DI44" s="251">
        <v>306021</v>
      </c>
      <c r="DJ44" s="251">
        <v>304661</v>
      </c>
      <c r="DK44" s="251">
        <v>303326</v>
      </c>
      <c r="DL44" s="251">
        <v>302015</v>
      </c>
      <c r="DM44" s="251">
        <v>300723</v>
      </c>
      <c r="DN44" s="251">
        <v>299451</v>
      </c>
      <c r="DO44" s="251">
        <v>310889</v>
      </c>
      <c r="DP44" s="251">
        <v>309377</v>
      </c>
      <c r="DQ44" s="251">
        <v>307912</v>
      </c>
      <c r="DR44" s="251">
        <v>306490</v>
      </c>
      <c r="DS44" s="251">
        <v>305105</v>
      </c>
      <c r="DT44" s="251">
        <v>303753</v>
      </c>
      <c r="DU44" s="251">
        <v>302431</v>
      </c>
      <c r="DV44" s="251">
        <v>301134</v>
      </c>
      <c r="DW44" s="251">
        <v>299863</v>
      </c>
      <c r="DX44" s="251">
        <v>298611</v>
      </c>
      <c r="DY44" s="251">
        <v>297380</v>
      </c>
      <c r="DZ44" s="251">
        <v>296166</v>
      </c>
      <c r="EA44" s="251">
        <v>307208</v>
      </c>
      <c r="EB44" s="251">
        <v>305708</v>
      </c>
      <c r="EC44" s="251">
        <v>304261</v>
      </c>
      <c r="ED44" s="251">
        <v>302858</v>
      </c>
      <c r="EE44" s="251">
        <v>301496</v>
      </c>
      <c r="EF44" s="251">
        <v>300170</v>
      </c>
      <c r="EG44" s="251">
        <v>298877</v>
      </c>
      <c r="EH44" s="251">
        <v>297613</v>
      </c>
      <c r="EI44" s="251">
        <v>296375</v>
      </c>
      <c r="EJ44" s="251">
        <v>295163</v>
      </c>
      <c r="EK44" s="251">
        <v>293971</v>
      </c>
      <c r="EL44" s="251">
        <v>292801</v>
      </c>
      <c r="EM44" s="251">
        <v>303277</v>
      </c>
      <c r="EN44" s="251">
        <v>301793</v>
      </c>
      <c r="EO44" s="251">
        <v>300363</v>
      </c>
      <c r="EP44" s="251">
        <v>298982</v>
      </c>
      <c r="EQ44" s="251">
        <v>297647</v>
      </c>
      <c r="ER44" s="251">
        <v>296351</v>
      </c>
      <c r="ES44" s="251">
        <v>295090</v>
      </c>
      <c r="ET44" s="251">
        <v>293862</v>
      </c>
      <c r="EU44" s="251">
        <v>292663</v>
      </c>
      <c r="EV44" s="251">
        <v>291491</v>
      </c>
      <c r="EW44" s="251">
        <v>290343</v>
      </c>
      <c r="EX44" s="251">
        <v>289218</v>
      </c>
      <c r="EY44" s="251">
        <v>299070</v>
      </c>
      <c r="EZ44" s="251">
        <v>297613</v>
      </c>
      <c r="FA44" s="251">
        <v>296212</v>
      </c>
      <c r="FB44" s="251">
        <v>294864</v>
      </c>
      <c r="FC44" s="251">
        <v>293562</v>
      </c>
      <c r="FD44" s="251">
        <v>292302</v>
      </c>
      <c r="FE44" s="251">
        <v>291082</v>
      </c>
      <c r="FF44" s="251">
        <v>289895</v>
      </c>
      <c r="FG44" s="251">
        <v>288739</v>
      </c>
      <c r="FH44" s="251">
        <v>287614</v>
      </c>
      <c r="FI44" s="251">
        <v>286513</v>
      </c>
      <c r="FJ44" s="251">
        <v>285437</v>
      </c>
      <c r="FK44" s="251">
        <v>294663</v>
      </c>
      <c r="FL44" s="251">
        <v>293240</v>
      </c>
      <c r="FM44" s="251">
        <v>291875</v>
      </c>
      <c r="FN44" s="251">
        <v>290564</v>
      </c>
      <c r="FO44" s="251">
        <v>289302</v>
      </c>
      <c r="FP44" s="251">
        <v>288084</v>
      </c>
      <c r="FQ44" s="251">
        <v>286905</v>
      </c>
      <c r="FR44" s="251">
        <v>285763</v>
      </c>
      <c r="FS44" s="251">
        <v>284653</v>
      </c>
      <c r="FT44" s="251">
        <v>283575</v>
      </c>
      <c r="FU44" s="251">
        <v>282522</v>
      </c>
      <c r="FV44" s="251">
        <v>281496</v>
      </c>
      <c r="FX44" s="24">
        <v>1389471</v>
      </c>
      <c r="FY44" s="24">
        <v>1798668</v>
      </c>
      <c r="FZ44" s="24">
        <v>2178169</v>
      </c>
      <c r="GA44" s="24">
        <v>2227364</v>
      </c>
      <c r="GB44" s="24">
        <v>233802</v>
      </c>
      <c r="GC44" s="24">
        <v>2461166</v>
      </c>
      <c r="GD44" s="24">
        <v>2973856</v>
      </c>
      <c r="GE44" s="24">
        <v>3574941</v>
      </c>
      <c r="GF44" s="24">
        <v>3682840</v>
      </c>
      <c r="GG44" s="24">
        <v>3639111</v>
      </c>
      <c r="GH44" s="24">
        <v>3596501</v>
      </c>
      <c r="GI44" s="24">
        <v>3551080</v>
      </c>
      <c r="GJ44" s="24">
        <v>3502903</v>
      </c>
      <c r="GK44" s="24">
        <v>3452642</v>
      </c>
    </row>
    <row r="45" spans="2:195" x14ac:dyDescent="0.2">
      <c r="D45" s="154" t="s">
        <v>171</v>
      </c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54"/>
      <c r="AI45" s="172">
        <v>63591</v>
      </c>
      <c r="AJ45" s="172">
        <v>50599</v>
      </c>
      <c r="AK45" s="172">
        <v>53810</v>
      </c>
      <c r="AL45" s="172">
        <v>50961</v>
      </c>
      <c r="AM45" s="172">
        <v>46453</v>
      </c>
      <c r="AN45" s="172">
        <v>48642</v>
      </c>
      <c r="AO45" s="172">
        <v>55419</v>
      </c>
      <c r="AP45" s="172">
        <v>66245</v>
      </c>
      <c r="AQ45" s="172">
        <v>138698</v>
      </c>
      <c r="AR45" s="172">
        <v>177183</v>
      </c>
      <c r="AS45" s="172">
        <v>125153</v>
      </c>
      <c r="AT45" s="172">
        <v>123433</v>
      </c>
      <c r="AU45" s="172">
        <v>167300</v>
      </c>
      <c r="AV45" s="172">
        <v>125187</v>
      </c>
      <c r="AW45" s="172">
        <v>109640</v>
      </c>
      <c r="AX45" s="172">
        <v>108421</v>
      </c>
      <c r="AY45" s="172">
        <v>91790</v>
      </c>
      <c r="AZ45" s="172">
        <v>83429</v>
      </c>
      <c r="BA45" s="172">
        <v>86510</v>
      </c>
      <c r="BB45" s="172">
        <v>94278</v>
      </c>
      <c r="BC45" s="172">
        <v>93970</v>
      </c>
      <c r="BD45" s="172">
        <v>74029</v>
      </c>
      <c r="BE45" s="172">
        <v>68746</v>
      </c>
      <c r="BF45" s="172">
        <v>124166</v>
      </c>
      <c r="BG45" s="172">
        <v>125862</v>
      </c>
      <c r="BH45" s="172">
        <v>102143</v>
      </c>
      <c r="BI45" s="172">
        <v>124105</v>
      </c>
      <c r="BJ45" s="172">
        <v>99819</v>
      </c>
      <c r="BK45" s="172">
        <v>131099</v>
      </c>
      <c r="BL45" s="172">
        <v>127413</v>
      </c>
      <c r="BM45" s="172">
        <v>122050</v>
      </c>
      <c r="BN45" s="172">
        <v>123768</v>
      </c>
      <c r="BO45" s="172">
        <v>175916</v>
      </c>
      <c r="BP45" s="172">
        <v>142842</v>
      </c>
      <c r="BQ45" s="172">
        <v>121761</v>
      </c>
      <c r="BR45" s="172">
        <v>150486</v>
      </c>
      <c r="BS45" s="172">
        <v>197964</v>
      </c>
      <c r="BT45" s="172">
        <v>141589</v>
      </c>
      <c r="BU45" s="172">
        <v>161073</v>
      </c>
      <c r="BV45" s="172">
        <v>117868</v>
      </c>
      <c r="BW45" s="172">
        <v>119882</v>
      </c>
      <c r="BX45" s="172">
        <v>126262</v>
      </c>
      <c r="BY45" s="172">
        <v>120666</v>
      </c>
      <c r="BZ45" s="172">
        <v>142511</v>
      </c>
      <c r="CA45" s="172">
        <v>137204</v>
      </c>
      <c r="CB45" s="172">
        <v>146952</v>
      </c>
      <c r="CC45" s="172">
        <v>197163</v>
      </c>
      <c r="CD45" s="154">
        <v>179743</v>
      </c>
      <c r="CE45" s="154">
        <v>182032</v>
      </c>
      <c r="CF45" s="154">
        <v>184104</v>
      </c>
      <c r="CG45" s="154">
        <v>185999</v>
      </c>
      <c r="CH45" s="154">
        <v>187746</v>
      </c>
      <c r="CI45" s="154">
        <v>189368</v>
      </c>
      <c r="CJ45" s="154">
        <v>190882</v>
      </c>
      <c r="CK45" s="154">
        <v>192302</v>
      </c>
      <c r="CL45" s="154">
        <v>193640</v>
      </c>
      <c r="CM45" s="154">
        <v>194906</v>
      </c>
      <c r="CN45" s="154">
        <v>196107</v>
      </c>
      <c r="CO45" s="154">
        <v>197249</v>
      </c>
      <c r="CP45" s="154">
        <v>198339</v>
      </c>
      <c r="CQ45" s="154">
        <v>233880</v>
      </c>
      <c r="CR45" s="154">
        <v>232061</v>
      </c>
      <c r="CS45" s="154">
        <v>230289</v>
      </c>
      <c r="CT45" s="154">
        <v>228563</v>
      </c>
      <c r="CU45" s="154">
        <v>226881</v>
      </c>
      <c r="CV45" s="154">
        <v>225241</v>
      </c>
      <c r="CW45" s="154">
        <v>223640</v>
      </c>
      <c r="CX45" s="154">
        <v>222079</v>
      </c>
      <c r="CY45" s="154">
        <v>220554</v>
      </c>
      <c r="CZ45" s="154">
        <v>219064</v>
      </c>
      <c r="DA45" s="154">
        <v>217609</v>
      </c>
      <c r="DB45" s="154">
        <v>216186</v>
      </c>
      <c r="DC45" s="154">
        <v>227719</v>
      </c>
      <c r="DD45" s="154">
        <v>226276</v>
      </c>
      <c r="DE45" s="154">
        <v>224864</v>
      </c>
      <c r="DF45" s="154">
        <v>223482</v>
      </c>
      <c r="DG45" s="154">
        <v>222129</v>
      </c>
      <c r="DH45" s="154">
        <v>220803</v>
      </c>
      <c r="DI45" s="154">
        <v>219505</v>
      </c>
      <c r="DJ45" s="154">
        <v>218232</v>
      </c>
      <c r="DK45" s="154">
        <v>216984</v>
      </c>
      <c r="DL45" s="154">
        <v>215761</v>
      </c>
      <c r="DM45" s="154">
        <v>214560</v>
      </c>
      <c r="DN45" s="154">
        <v>213383</v>
      </c>
      <c r="DO45" s="154">
        <v>212227</v>
      </c>
      <c r="DP45" s="154">
        <v>211093</v>
      </c>
      <c r="DQ45" s="154">
        <v>209979</v>
      </c>
      <c r="DR45" s="154">
        <v>208885</v>
      </c>
      <c r="DS45" s="154">
        <v>207811</v>
      </c>
      <c r="DT45" s="154">
        <v>206755</v>
      </c>
      <c r="DU45" s="154">
        <v>205718</v>
      </c>
      <c r="DV45" s="154">
        <v>204698</v>
      </c>
      <c r="DW45" s="154">
        <v>203696</v>
      </c>
      <c r="DX45" s="154">
        <v>202710</v>
      </c>
      <c r="DY45" s="154">
        <v>201740</v>
      </c>
      <c r="DZ45" s="154">
        <v>200786</v>
      </c>
      <c r="EA45" s="154">
        <v>199848</v>
      </c>
      <c r="EB45" s="154">
        <v>198924</v>
      </c>
      <c r="EC45" s="154">
        <v>198015</v>
      </c>
      <c r="ED45" s="154">
        <v>197120</v>
      </c>
      <c r="EE45" s="154">
        <v>196239</v>
      </c>
      <c r="EF45" s="154">
        <v>195371</v>
      </c>
      <c r="EG45" s="154">
        <v>194516</v>
      </c>
      <c r="EH45" s="154">
        <v>193674</v>
      </c>
      <c r="EI45" s="154">
        <v>192844</v>
      </c>
      <c r="EJ45" s="154">
        <v>192027</v>
      </c>
      <c r="EK45" s="154">
        <v>191221</v>
      </c>
      <c r="EL45" s="154">
        <v>190427</v>
      </c>
      <c r="EM45" s="154">
        <v>189644</v>
      </c>
      <c r="EN45" s="154">
        <v>188872</v>
      </c>
      <c r="EO45" s="154">
        <v>188110</v>
      </c>
      <c r="EP45" s="154">
        <v>187359</v>
      </c>
      <c r="EQ45" s="154">
        <v>186619</v>
      </c>
      <c r="ER45" s="154">
        <v>185888</v>
      </c>
      <c r="ES45" s="154">
        <v>185167</v>
      </c>
      <c r="ET45" s="154">
        <v>184456</v>
      </c>
      <c r="EU45" s="154">
        <v>183754</v>
      </c>
      <c r="EV45" s="154">
        <v>183061</v>
      </c>
      <c r="EW45" s="154">
        <v>182376</v>
      </c>
      <c r="EX45" s="154">
        <v>181701</v>
      </c>
      <c r="EY45" s="154">
        <v>181034</v>
      </c>
      <c r="EZ45" s="154">
        <v>180376</v>
      </c>
      <c r="FA45" s="154">
        <v>179725</v>
      </c>
      <c r="FB45" s="154">
        <v>179083</v>
      </c>
      <c r="FC45" s="154">
        <v>178448</v>
      </c>
      <c r="FD45" s="154">
        <v>177821</v>
      </c>
      <c r="FE45" s="154">
        <v>177202</v>
      </c>
      <c r="FF45" s="154">
        <v>176590</v>
      </c>
      <c r="FG45" s="154">
        <v>175985</v>
      </c>
      <c r="FH45" s="154">
        <v>175388</v>
      </c>
      <c r="FI45" s="154">
        <v>174797</v>
      </c>
      <c r="FJ45" s="154">
        <v>174213</v>
      </c>
      <c r="FK45" s="154">
        <v>173635</v>
      </c>
      <c r="FL45" s="154">
        <v>173065</v>
      </c>
      <c r="FM45" s="154">
        <v>172500</v>
      </c>
      <c r="FN45" s="154">
        <v>171942</v>
      </c>
      <c r="FO45" s="154">
        <v>171390</v>
      </c>
      <c r="FP45" s="154">
        <v>170844</v>
      </c>
      <c r="FQ45" s="154">
        <v>170304</v>
      </c>
      <c r="FR45" s="154">
        <v>169770</v>
      </c>
      <c r="FS45" s="154">
        <v>169241</v>
      </c>
      <c r="FT45" s="154">
        <v>168719</v>
      </c>
      <c r="FU45" s="154">
        <v>168201</v>
      </c>
      <c r="FV45" s="154">
        <v>167689</v>
      </c>
      <c r="FX45" s="154">
        <v>1000187</v>
      </c>
      <c r="FY45" s="154">
        <v>1227466</v>
      </c>
      <c r="FZ45" s="154">
        <v>1547264</v>
      </c>
      <c r="GA45" s="154">
        <v>1609134</v>
      </c>
      <c r="GB45" s="154">
        <v>179743</v>
      </c>
      <c r="GC45" s="154">
        <v>1788877</v>
      </c>
      <c r="GD45" s="154">
        <v>2292674</v>
      </c>
      <c r="GE45" s="154">
        <v>2696047</v>
      </c>
      <c r="GF45" s="154">
        <v>2643698</v>
      </c>
      <c r="GG45" s="154">
        <v>2476098</v>
      </c>
      <c r="GH45" s="154">
        <v>2340226</v>
      </c>
      <c r="GI45" s="154">
        <v>2227007</v>
      </c>
      <c r="GJ45" s="154">
        <v>2130662</v>
      </c>
      <c r="GK45" s="154">
        <v>2047300</v>
      </c>
    </row>
    <row r="46" spans="2:195" x14ac:dyDescent="0.2">
      <c r="D46" s="155" t="s">
        <v>647</v>
      </c>
      <c r="E46" s="155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D46" s="155"/>
      <c r="AE46" s="155"/>
      <c r="AF46" s="155"/>
      <c r="AG46" s="155"/>
      <c r="AH46" s="155"/>
      <c r="AI46" s="173">
        <v>37015</v>
      </c>
      <c r="AJ46" s="173">
        <v>31212</v>
      </c>
      <c r="AK46" s="173">
        <v>38181</v>
      </c>
      <c r="AL46" s="173">
        <v>35175</v>
      </c>
      <c r="AM46" s="173">
        <v>49346</v>
      </c>
      <c r="AN46" s="173">
        <v>34688</v>
      </c>
      <c r="AO46" s="173">
        <v>35191</v>
      </c>
      <c r="AP46" s="173">
        <v>35302</v>
      </c>
      <c r="AQ46" s="173">
        <v>25671</v>
      </c>
      <c r="AR46" s="173">
        <v>14265</v>
      </c>
      <c r="AS46" s="173">
        <v>22487</v>
      </c>
      <c r="AT46" s="173">
        <v>30751</v>
      </c>
      <c r="AU46" s="173">
        <v>36384</v>
      </c>
      <c r="AV46" s="173">
        <v>40332</v>
      </c>
      <c r="AW46" s="173">
        <v>50457</v>
      </c>
      <c r="AX46" s="173">
        <v>46635</v>
      </c>
      <c r="AY46" s="173">
        <v>49631</v>
      </c>
      <c r="AZ46" s="173">
        <v>47856</v>
      </c>
      <c r="BA46" s="173">
        <v>49318</v>
      </c>
      <c r="BB46" s="173">
        <v>49913</v>
      </c>
      <c r="BC46" s="173">
        <v>49469</v>
      </c>
      <c r="BD46" s="173">
        <v>48977</v>
      </c>
      <c r="BE46" s="173">
        <v>47448</v>
      </c>
      <c r="BF46" s="173">
        <v>54782</v>
      </c>
      <c r="BG46" s="173">
        <v>47029</v>
      </c>
      <c r="BH46" s="173">
        <v>41724</v>
      </c>
      <c r="BI46" s="173">
        <v>49632</v>
      </c>
      <c r="BJ46" s="173">
        <v>44118</v>
      </c>
      <c r="BK46" s="173">
        <v>51586</v>
      </c>
      <c r="BL46" s="173">
        <v>49549</v>
      </c>
      <c r="BM46" s="173">
        <v>52134</v>
      </c>
      <c r="BN46" s="173">
        <v>54773</v>
      </c>
      <c r="BO46" s="173">
        <v>57396</v>
      </c>
      <c r="BP46" s="173">
        <v>60446</v>
      </c>
      <c r="BQ46" s="173">
        <v>57762</v>
      </c>
      <c r="BR46" s="173">
        <v>64756</v>
      </c>
      <c r="BS46" s="173">
        <v>69908</v>
      </c>
      <c r="BT46" s="173">
        <v>56668</v>
      </c>
      <c r="BU46" s="173">
        <v>72802</v>
      </c>
      <c r="BV46" s="173">
        <v>48005</v>
      </c>
      <c r="BW46" s="173">
        <v>48086</v>
      </c>
      <c r="BX46" s="173">
        <v>49383</v>
      </c>
      <c r="BY46" s="173">
        <v>50464</v>
      </c>
      <c r="BZ46" s="173">
        <v>53111</v>
      </c>
      <c r="CA46" s="173">
        <v>51151</v>
      </c>
      <c r="CB46" s="173">
        <v>60480</v>
      </c>
      <c r="CC46" s="173">
        <v>58172</v>
      </c>
      <c r="CD46" s="155">
        <v>54059</v>
      </c>
      <c r="CE46" s="155">
        <v>54414</v>
      </c>
      <c r="CF46" s="155">
        <v>54794</v>
      </c>
      <c r="CG46" s="155">
        <v>55195</v>
      </c>
      <c r="CH46" s="155">
        <v>55614</v>
      </c>
      <c r="CI46" s="155">
        <v>56046</v>
      </c>
      <c r="CJ46" s="155">
        <v>56490</v>
      </c>
      <c r="CK46" s="155">
        <v>56943</v>
      </c>
      <c r="CL46" s="155">
        <v>57403</v>
      </c>
      <c r="CM46" s="155">
        <v>57867</v>
      </c>
      <c r="CN46" s="155">
        <v>58335</v>
      </c>
      <c r="CO46" s="155">
        <v>58805</v>
      </c>
      <c r="CP46" s="155">
        <v>59276</v>
      </c>
      <c r="CQ46" s="155">
        <v>72266</v>
      </c>
      <c r="CR46" s="155">
        <v>72404</v>
      </c>
      <c r="CS46" s="155">
        <v>72570</v>
      </c>
      <c r="CT46" s="155">
        <v>72753</v>
      </c>
      <c r="CU46" s="155">
        <v>72948</v>
      </c>
      <c r="CV46" s="155">
        <v>73146</v>
      </c>
      <c r="CW46" s="155">
        <v>73345</v>
      </c>
      <c r="CX46" s="155">
        <v>73540</v>
      </c>
      <c r="CY46" s="155">
        <v>73727</v>
      </c>
      <c r="CZ46" s="155">
        <v>73904</v>
      </c>
      <c r="DA46" s="155">
        <v>74069</v>
      </c>
      <c r="DB46" s="155">
        <v>74222</v>
      </c>
      <c r="DC46" s="155">
        <v>87242</v>
      </c>
      <c r="DD46" s="155">
        <v>87074</v>
      </c>
      <c r="DE46" s="155">
        <v>86932</v>
      </c>
      <c r="DF46" s="155">
        <v>86811</v>
      </c>
      <c r="DG46" s="155">
        <v>86704</v>
      </c>
      <c r="DH46" s="155">
        <v>86607</v>
      </c>
      <c r="DI46" s="155">
        <v>86516</v>
      </c>
      <c r="DJ46" s="155">
        <v>86429</v>
      </c>
      <c r="DK46" s="155">
        <v>86342</v>
      </c>
      <c r="DL46" s="155">
        <v>86254</v>
      </c>
      <c r="DM46" s="155">
        <v>86163</v>
      </c>
      <c r="DN46" s="155">
        <v>86068</v>
      </c>
      <c r="DO46" s="155">
        <v>98662</v>
      </c>
      <c r="DP46" s="155">
        <v>98284</v>
      </c>
      <c r="DQ46" s="155">
        <v>97933</v>
      </c>
      <c r="DR46" s="155">
        <v>97605</v>
      </c>
      <c r="DS46" s="155">
        <v>97294</v>
      </c>
      <c r="DT46" s="155">
        <v>96998</v>
      </c>
      <c r="DU46" s="155">
        <v>96713</v>
      </c>
      <c r="DV46" s="155">
        <v>96436</v>
      </c>
      <c r="DW46" s="155">
        <v>96167</v>
      </c>
      <c r="DX46" s="155">
        <v>95901</v>
      </c>
      <c r="DY46" s="155">
        <v>95640</v>
      </c>
      <c r="DZ46" s="155">
        <v>95380</v>
      </c>
      <c r="EA46" s="155">
        <v>107360</v>
      </c>
      <c r="EB46" s="155">
        <v>106784</v>
      </c>
      <c r="EC46" s="155">
        <v>106246</v>
      </c>
      <c r="ED46" s="155">
        <v>105738</v>
      </c>
      <c r="EE46" s="155">
        <v>105257</v>
      </c>
      <c r="EF46" s="155">
        <v>104799</v>
      </c>
      <c r="EG46" s="155">
        <v>104361</v>
      </c>
      <c r="EH46" s="155">
        <v>103939</v>
      </c>
      <c r="EI46" s="155">
        <v>103531</v>
      </c>
      <c r="EJ46" s="155">
        <v>103136</v>
      </c>
      <c r="EK46" s="155">
        <v>102750</v>
      </c>
      <c r="EL46" s="155">
        <v>102374</v>
      </c>
      <c r="EM46" s="155">
        <v>113633</v>
      </c>
      <c r="EN46" s="155">
        <v>112921</v>
      </c>
      <c r="EO46" s="155">
        <v>112253</v>
      </c>
      <c r="EP46" s="155">
        <v>111623</v>
      </c>
      <c r="EQ46" s="155">
        <v>111028</v>
      </c>
      <c r="ER46" s="155">
        <v>110463</v>
      </c>
      <c r="ES46" s="155">
        <v>109923</v>
      </c>
      <c r="ET46" s="155">
        <v>109406</v>
      </c>
      <c r="EU46" s="155">
        <v>108909</v>
      </c>
      <c r="EV46" s="155">
        <v>108430</v>
      </c>
      <c r="EW46" s="155">
        <v>107967</v>
      </c>
      <c r="EX46" s="155">
        <v>107517</v>
      </c>
      <c r="EY46" s="155">
        <v>118036</v>
      </c>
      <c r="EZ46" s="155">
        <v>117237</v>
      </c>
      <c r="FA46" s="155">
        <v>116487</v>
      </c>
      <c r="FB46" s="155">
        <v>115781</v>
      </c>
      <c r="FC46" s="155">
        <v>115114</v>
      </c>
      <c r="FD46" s="155">
        <v>114481</v>
      </c>
      <c r="FE46" s="155">
        <v>113880</v>
      </c>
      <c r="FF46" s="155">
        <v>113305</v>
      </c>
      <c r="FG46" s="155">
        <v>112754</v>
      </c>
      <c r="FH46" s="155">
        <v>112226</v>
      </c>
      <c r="FI46" s="155">
        <v>111716</v>
      </c>
      <c r="FJ46" s="155">
        <v>111224</v>
      </c>
      <c r="FK46" s="155">
        <v>121028</v>
      </c>
      <c r="FL46" s="155">
        <v>120175</v>
      </c>
      <c r="FM46" s="155">
        <v>119375</v>
      </c>
      <c r="FN46" s="155">
        <v>118622</v>
      </c>
      <c r="FO46" s="155">
        <v>117912</v>
      </c>
      <c r="FP46" s="155">
        <v>117240</v>
      </c>
      <c r="FQ46" s="155">
        <v>116601</v>
      </c>
      <c r="FR46" s="155">
        <v>115993</v>
      </c>
      <c r="FS46" s="155">
        <v>115412</v>
      </c>
      <c r="FT46" s="155">
        <v>114856</v>
      </c>
      <c r="FU46" s="155">
        <v>114321</v>
      </c>
      <c r="FV46" s="155">
        <v>113807</v>
      </c>
      <c r="FX46" s="155">
        <v>389284</v>
      </c>
      <c r="FY46" s="155">
        <v>571202</v>
      </c>
      <c r="FZ46" s="155">
        <v>630905</v>
      </c>
      <c r="GA46" s="155">
        <v>618230</v>
      </c>
      <c r="GB46" s="155">
        <v>54059</v>
      </c>
      <c r="GC46" s="155">
        <v>672289</v>
      </c>
      <c r="GD46" s="155">
        <v>681182</v>
      </c>
      <c r="GE46" s="155">
        <v>878894</v>
      </c>
      <c r="GF46" s="155">
        <v>1039142</v>
      </c>
      <c r="GG46" s="155">
        <v>1163013</v>
      </c>
      <c r="GH46" s="155">
        <v>1256275</v>
      </c>
      <c r="GI46" s="155">
        <v>1324073</v>
      </c>
      <c r="GJ46" s="155">
        <v>1372241</v>
      </c>
      <c r="GK46" s="155">
        <v>1405342</v>
      </c>
    </row>
    <row r="47" spans="2:195" x14ac:dyDescent="0.2">
      <c r="C47" s="24" t="s">
        <v>648</v>
      </c>
      <c r="I47" s="24" t="s">
        <v>640</v>
      </c>
      <c r="AI47" s="158">
        <v>86782</v>
      </c>
      <c r="AJ47" s="158">
        <v>79663</v>
      </c>
      <c r="AK47" s="158">
        <v>96229</v>
      </c>
      <c r="AL47" s="158">
        <v>90275</v>
      </c>
      <c r="AM47" s="158">
        <v>102631</v>
      </c>
      <c r="AN47" s="158">
        <v>82549</v>
      </c>
      <c r="AO47" s="158">
        <v>85348</v>
      </c>
      <c r="AP47" s="158">
        <v>89949</v>
      </c>
      <c r="AQ47" s="158">
        <v>112700</v>
      </c>
      <c r="AR47" s="158">
        <v>129375</v>
      </c>
      <c r="AS47" s="158">
        <v>119955</v>
      </c>
      <c r="AT47" s="158">
        <v>128128</v>
      </c>
      <c r="AU47" s="158">
        <v>131459</v>
      </c>
      <c r="AV47" s="158">
        <v>165647</v>
      </c>
      <c r="AW47" s="158">
        <v>196687</v>
      </c>
      <c r="AX47" s="158">
        <v>169226</v>
      </c>
      <c r="AY47" s="158">
        <v>162700</v>
      </c>
      <c r="AZ47" s="158">
        <v>134176</v>
      </c>
      <c r="BA47" s="158">
        <v>131414</v>
      </c>
      <c r="BB47" s="158">
        <v>125527</v>
      </c>
      <c r="BC47" s="158">
        <v>126146</v>
      </c>
      <c r="BD47" s="158">
        <v>130717</v>
      </c>
      <c r="BE47" s="158">
        <v>121505</v>
      </c>
      <c r="BF47" s="158">
        <v>131781</v>
      </c>
      <c r="BG47" s="158">
        <v>153191</v>
      </c>
      <c r="BH47" s="158">
        <v>156466</v>
      </c>
      <c r="BI47" s="158">
        <v>157572</v>
      </c>
      <c r="BJ47" s="158">
        <v>149766</v>
      </c>
      <c r="BK47" s="158">
        <v>137799</v>
      </c>
      <c r="BL47" s="158">
        <v>141436</v>
      </c>
      <c r="BM47" s="158">
        <v>160114</v>
      </c>
      <c r="BN47" s="158">
        <v>156104</v>
      </c>
      <c r="BO47" s="158">
        <v>165309</v>
      </c>
      <c r="BP47" s="158">
        <v>191856</v>
      </c>
      <c r="BQ47" s="158">
        <v>185310</v>
      </c>
      <c r="BR47" s="158">
        <v>190263</v>
      </c>
      <c r="BS47" s="158">
        <v>189624</v>
      </c>
      <c r="BT47" s="158">
        <v>182928</v>
      </c>
      <c r="BU47" s="158">
        <v>223742</v>
      </c>
      <c r="BV47" s="158">
        <v>199599</v>
      </c>
      <c r="BW47" s="158">
        <v>177025</v>
      </c>
      <c r="BX47" s="158">
        <v>162481</v>
      </c>
      <c r="BY47" s="158">
        <v>170565</v>
      </c>
      <c r="BZ47" s="158">
        <v>176039</v>
      </c>
      <c r="CA47" s="158">
        <v>185297</v>
      </c>
      <c r="CB47" s="158">
        <v>185663</v>
      </c>
      <c r="CC47" s="158">
        <v>191114</v>
      </c>
      <c r="CD47" s="24">
        <v>199936</v>
      </c>
      <c r="CE47" s="24">
        <v>205114</v>
      </c>
      <c r="CF47" s="24">
        <v>209904</v>
      </c>
      <c r="CG47" s="24">
        <v>214337</v>
      </c>
      <c r="CH47" s="24">
        <v>218443</v>
      </c>
      <c r="CI47" s="24">
        <v>222252</v>
      </c>
      <c r="CJ47" s="24">
        <v>225793</v>
      </c>
      <c r="CK47" s="24">
        <v>229092</v>
      </c>
      <c r="CL47" s="24">
        <v>232173</v>
      </c>
      <c r="CM47" s="24">
        <v>235058</v>
      </c>
      <c r="CN47" s="24">
        <v>237767</v>
      </c>
      <c r="CO47" s="24">
        <v>240316</v>
      </c>
      <c r="CP47" s="24">
        <v>242722</v>
      </c>
      <c r="CQ47" s="24">
        <v>230199</v>
      </c>
      <c r="CR47" s="24">
        <v>241109</v>
      </c>
      <c r="CS47" s="24">
        <v>250210</v>
      </c>
      <c r="CT47" s="24">
        <v>257773</v>
      </c>
      <c r="CU47" s="24">
        <v>264028</v>
      </c>
      <c r="CV47" s="24">
        <v>269171</v>
      </c>
      <c r="CW47" s="24">
        <v>273368</v>
      </c>
      <c r="CX47" s="24">
        <v>276760</v>
      </c>
      <c r="CY47" s="24">
        <v>279469</v>
      </c>
      <c r="CZ47" s="24">
        <v>281597</v>
      </c>
      <c r="DA47" s="24">
        <v>283230</v>
      </c>
      <c r="DB47" s="24">
        <v>284444</v>
      </c>
      <c r="DC47" s="24">
        <v>268066</v>
      </c>
      <c r="DD47" s="24">
        <v>274396</v>
      </c>
      <c r="DE47" s="24">
        <v>279653</v>
      </c>
      <c r="DF47" s="24">
        <v>283992</v>
      </c>
      <c r="DG47" s="24">
        <v>287542</v>
      </c>
      <c r="DH47" s="24">
        <v>290415</v>
      </c>
      <c r="DI47" s="24">
        <v>292709</v>
      </c>
      <c r="DJ47" s="24">
        <v>294506</v>
      </c>
      <c r="DK47" s="24">
        <v>295877</v>
      </c>
      <c r="DL47" s="24">
        <v>296882</v>
      </c>
      <c r="DM47" s="24">
        <v>297575</v>
      </c>
      <c r="DN47" s="24">
        <v>298000</v>
      </c>
      <c r="DO47" s="24">
        <v>280182</v>
      </c>
      <c r="DP47" s="24">
        <v>284076</v>
      </c>
      <c r="DQ47" s="24">
        <v>287285</v>
      </c>
      <c r="DR47" s="24">
        <v>289901</v>
      </c>
      <c r="DS47" s="24">
        <v>292005</v>
      </c>
      <c r="DT47" s="24">
        <v>293666</v>
      </c>
      <c r="DU47" s="24">
        <v>294945</v>
      </c>
      <c r="DV47" s="24">
        <v>295894</v>
      </c>
      <c r="DW47" s="24">
        <v>296559</v>
      </c>
      <c r="DX47" s="24">
        <v>296978</v>
      </c>
      <c r="DY47" s="24">
        <v>297185</v>
      </c>
      <c r="DZ47" s="24">
        <v>297210</v>
      </c>
      <c r="EA47" s="24">
        <v>279132</v>
      </c>
      <c r="EB47" s="24">
        <v>282477</v>
      </c>
      <c r="EC47" s="24">
        <v>285245</v>
      </c>
      <c r="ED47" s="24">
        <v>287511</v>
      </c>
      <c r="EE47" s="24">
        <v>289340</v>
      </c>
      <c r="EF47" s="24">
        <v>290788</v>
      </c>
      <c r="EG47" s="24">
        <v>291906</v>
      </c>
      <c r="EH47" s="24">
        <v>292737</v>
      </c>
      <c r="EI47" s="24">
        <v>293318</v>
      </c>
      <c r="EJ47" s="24">
        <v>293682</v>
      </c>
      <c r="EK47" s="24">
        <v>293859</v>
      </c>
      <c r="EL47" s="24">
        <v>293872</v>
      </c>
      <c r="EM47" s="24">
        <v>276000</v>
      </c>
      <c r="EN47" s="24">
        <v>279054</v>
      </c>
      <c r="EO47" s="24">
        <v>281600</v>
      </c>
      <c r="EP47" s="24">
        <v>283700</v>
      </c>
      <c r="EQ47" s="24">
        <v>285411</v>
      </c>
      <c r="ER47" s="24">
        <v>286781</v>
      </c>
      <c r="ES47" s="24">
        <v>287853</v>
      </c>
      <c r="ET47" s="24">
        <v>288663</v>
      </c>
      <c r="EU47" s="24">
        <v>289245</v>
      </c>
      <c r="EV47" s="24">
        <v>289628</v>
      </c>
      <c r="EW47" s="24">
        <v>289836</v>
      </c>
      <c r="EX47" s="24">
        <v>289893</v>
      </c>
      <c r="EY47" s="24">
        <v>272310</v>
      </c>
      <c r="EZ47" s="24">
        <v>275125</v>
      </c>
      <c r="FA47" s="24">
        <v>277491</v>
      </c>
      <c r="FB47" s="24">
        <v>279460</v>
      </c>
      <c r="FC47" s="24">
        <v>281081</v>
      </c>
      <c r="FD47" s="24">
        <v>282394</v>
      </c>
      <c r="FE47" s="24">
        <v>283436</v>
      </c>
      <c r="FF47" s="24">
        <v>284240</v>
      </c>
      <c r="FG47" s="24">
        <v>284835</v>
      </c>
      <c r="FH47" s="24">
        <v>285246</v>
      </c>
      <c r="FI47" s="24">
        <v>285495</v>
      </c>
      <c r="FJ47" s="24">
        <v>285602</v>
      </c>
      <c r="FK47" s="24">
        <v>268333</v>
      </c>
      <c r="FL47" s="24">
        <v>270935</v>
      </c>
      <c r="FM47" s="24">
        <v>273140</v>
      </c>
      <c r="FN47" s="24">
        <v>274992</v>
      </c>
      <c r="FO47" s="24">
        <v>276531</v>
      </c>
      <c r="FP47" s="24">
        <v>277793</v>
      </c>
      <c r="FQ47" s="24">
        <v>278811</v>
      </c>
      <c r="FR47" s="24">
        <v>279611</v>
      </c>
      <c r="FS47" s="24">
        <v>280219</v>
      </c>
      <c r="FT47" s="24">
        <v>280657</v>
      </c>
      <c r="FU47" s="24">
        <v>280945</v>
      </c>
      <c r="FV47" s="24">
        <v>281101</v>
      </c>
      <c r="FX47" s="24">
        <v>1203584</v>
      </c>
      <c r="FY47" s="24">
        <v>1726985</v>
      </c>
      <c r="FZ47" s="24">
        <v>1945186</v>
      </c>
      <c r="GA47" s="24">
        <v>2044077</v>
      </c>
      <c r="GB47" s="24">
        <v>199936</v>
      </c>
      <c r="GC47" s="24">
        <v>2244013</v>
      </c>
      <c r="GD47" s="24">
        <v>2712971</v>
      </c>
      <c r="GE47" s="24">
        <v>3191358</v>
      </c>
      <c r="GF47" s="24">
        <v>3459613</v>
      </c>
      <c r="GG47" s="24">
        <v>3505886</v>
      </c>
      <c r="GH47" s="24">
        <v>3473867</v>
      </c>
      <c r="GI47" s="24">
        <v>3427664</v>
      </c>
      <c r="GJ47" s="24">
        <v>3376715</v>
      </c>
      <c r="GK47" s="24">
        <v>3323068</v>
      </c>
    </row>
    <row r="48" spans="2:195" x14ac:dyDescent="0.2">
      <c r="C48" s="24" t="s">
        <v>649</v>
      </c>
      <c r="I48" s="24" t="s">
        <v>640</v>
      </c>
      <c r="AI48" s="158">
        <v>0</v>
      </c>
      <c r="AJ48" s="158">
        <v>0</v>
      </c>
      <c r="AK48" s="158">
        <v>0</v>
      </c>
      <c r="AL48" s="158">
        <v>-23</v>
      </c>
      <c r="AM48" s="158">
        <v>0</v>
      </c>
      <c r="AN48" s="158">
        <v>-61</v>
      </c>
      <c r="AO48" s="158">
        <v>1</v>
      </c>
      <c r="AP48" s="158">
        <v>2</v>
      </c>
      <c r="AQ48" s="158">
        <v>2</v>
      </c>
      <c r="AR48" s="158">
        <v>0</v>
      </c>
      <c r="AS48" s="158">
        <v>2</v>
      </c>
      <c r="AT48" s="158">
        <v>0</v>
      </c>
      <c r="AU48" s="158">
        <v>-1</v>
      </c>
      <c r="AV48" s="158">
        <v>-1</v>
      </c>
      <c r="AW48" s="158">
        <v>2</v>
      </c>
      <c r="AX48" s="158">
        <v>-2</v>
      </c>
      <c r="AY48" s="158">
        <v>-1</v>
      </c>
      <c r="AZ48" s="158">
        <v>17</v>
      </c>
      <c r="BA48" s="158">
        <v>1</v>
      </c>
      <c r="BB48" s="158">
        <v>0</v>
      </c>
      <c r="BC48" s="158">
        <v>2</v>
      </c>
      <c r="BD48" s="158">
        <v>1</v>
      </c>
      <c r="BE48" s="158">
        <v>0</v>
      </c>
      <c r="BF48" s="158">
        <v>1</v>
      </c>
      <c r="BG48" s="158">
        <v>0</v>
      </c>
      <c r="BH48" s="158">
        <v>15</v>
      </c>
      <c r="BI48" s="158">
        <v>2</v>
      </c>
      <c r="BJ48" s="158">
        <v>1</v>
      </c>
      <c r="BK48" s="158">
        <v>0</v>
      </c>
      <c r="BL48" s="158">
        <v>3</v>
      </c>
      <c r="BM48" s="158">
        <v>0</v>
      </c>
      <c r="BN48" s="158">
        <v>0</v>
      </c>
      <c r="BO48" s="158">
        <v>0</v>
      </c>
      <c r="BP48" s="158">
        <v>0</v>
      </c>
      <c r="BQ48" s="158">
        <v>-916</v>
      </c>
      <c r="BR48" s="158">
        <v>-1607</v>
      </c>
      <c r="BS48" s="158">
        <v>-1964</v>
      </c>
      <c r="BT48" s="158">
        <v>-1757</v>
      </c>
      <c r="BU48" s="158">
        <v>-2304</v>
      </c>
      <c r="BV48" s="158">
        <v>-1632</v>
      </c>
      <c r="BW48" s="158">
        <v>-1539</v>
      </c>
      <c r="BX48" s="158">
        <v>-1529</v>
      </c>
      <c r="BY48" s="158">
        <v>-1532</v>
      </c>
      <c r="BZ48" s="158">
        <v>-2018</v>
      </c>
      <c r="CA48" s="158">
        <v>-1922</v>
      </c>
      <c r="CB48" s="158">
        <v>-2249</v>
      </c>
      <c r="CC48" s="158">
        <v>-2763</v>
      </c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  <c r="EL48" s="34"/>
      <c r="EM48" s="34"/>
      <c r="EN48" s="34"/>
      <c r="EO48" s="34"/>
      <c r="EP48" s="34"/>
      <c r="EQ48" s="34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  <c r="FC48" s="34"/>
      <c r="FD48" s="34"/>
      <c r="FE48" s="34"/>
      <c r="FF48" s="34"/>
      <c r="FG48" s="34"/>
      <c r="FH48" s="34"/>
      <c r="FI48" s="34"/>
      <c r="FJ48" s="34"/>
      <c r="FK48" s="34"/>
      <c r="FL48" s="34"/>
      <c r="FM48" s="34"/>
      <c r="FN48" s="34"/>
      <c r="FO48" s="34"/>
      <c r="FP48" s="34"/>
      <c r="FQ48" s="34"/>
      <c r="FR48" s="34"/>
      <c r="FS48" s="34"/>
      <c r="FT48" s="34"/>
      <c r="FU48" s="34"/>
      <c r="FV48" s="34"/>
      <c r="FX48" s="24">
        <v>-77</v>
      </c>
      <c r="FY48" s="24">
        <v>19</v>
      </c>
      <c r="FZ48" s="24">
        <v>-2502</v>
      </c>
      <c r="GA48" s="24">
        <v>-21209</v>
      </c>
      <c r="GB48" s="24">
        <v>0</v>
      </c>
      <c r="GC48" s="24">
        <v>-21209</v>
      </c>
      <c r="GD48" s="24">
        <v>0</v>
      </c>
      <c r="GE48" s="24">
        <v>0</v>
      </c>
      <c r="GF48" s="24">
        <v>0</v>
      </c>
      <c r="GG48" s="24">
        <v>0</v>
      </c>
      <c r="GH48" s="24">
        <v>0</v>
      </c>
      <c r="GI48" s="24">
        <v>0</v>
      </c>
      <c r="GJ48" s="24">
        <v>0</v>
      </c>
      <c r="GK48" s="24">
        <v>0</v>
      </c>
    </row>
    <row r="49" spans="3:195" x14ac:dyDescent="0.2">
      <c r="C49" s="40" t="s">
        <v>639</v>
      </c>
      <c r="D49" s="40"/>
      <c r="E49" s="40"/>
      <c r="F49" s="40"/>
      <c r="G49" s="40"/>
      <c r="H49" s="40"/>
      <c r="I49" s="40" t="s">
        <v>640</v>
      </c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>
        <v>657686</v>
      </c>
      <c r="AI49" s="285">
        <v>671510</v>
      </c>
      <c r="AJ49" s="285">
        <v>673658</v>
      </c>
      <c r="AK49" s="285">
        <v>669420</v>
      </c>
      <c r="AL49" s="285">
        <v>665258</v>
      </c>
      <c r="AM49" s="285">
        <v>658426</v>
      </c>
      <c r="AN49" s="285">
        <v>659146</v>
      </c>
      <c r="AO49" s="285">
        <v>664409</v>
      </c>
      <c r="AP49" s="285">
        <v>676009</v>
      </c>
      <c r="AQ49" s="285">
        <v>727680</v>
      </c>
      <c r="AR49" s="285">
        <v>789753</v>
      </c>
      <c r="AS49" s="285">
        <v>817440</v>
      </c>
      <c r="AT49" s="285">
        <v>843496</v>
      </c>
      <c r="AU49" s="285">
        <v>915720</v>
      </c>
      <c r="AV49" s="285">
        <v>915591</v>
      </c>
      <c r="AW49" s="285">
        <v>879003</v>
      </c>
      <c r="AX49" s="285">
        <v>864831</v>
      </c>
      <c r="AY49" s="285">
        <v>843551</v>
      </c>
      <c r="AZ49" s="285">
        <v>840677</v>
      </c>
      <c r="BA49" s="285">
        <v>845092</v>
      </c>
      <c r="BB49" s="285">
        <v>863756</v>
      </c>
      <c r="BC49" s="285">
        <v>881051</v>
      </c>
      <c r="BD49" s="285">
        <v>873341</v>
      </c>
      <c r="BE49" s="285">
        <v>868030</v>
      </c>
      <c r="BF49" s="285">
        <v>915198</v>
      </c>
      <c r="BG49" s="285">
        <v>934898</v>
      </c>
      <c r="BH49" s="285">
        <v>922314</v>
      </c>
      <c r="BI49" s="285">
        <v>938481</v>
      </c>
      <c r="BJ49" s="285">
        <v>932653</v>
      </c>
      <c r="BK49" s="285">
        <v>977539</v>
      </c>
      <c r="BL49" s="285">
        <v>1013068</v>
      </c>
      <c r="BM49" s="285">
        <v>1027138</v>
      </c>
      <c r="BN49" s="285">
        <v>1049575</v>
      </c>
      <c r="BO49" s="285">
        <v>1117578</v>
      </c>
      <c r="BP49" s="285">
        <v>1129010</v>
      </c>
      <c r="BQ49" s="285">
        <v>1122307</v>
      </c>
      <c r="BR49" s="285">
        <v>1145679</v>
      </c>
      <c r="BS49" s="285">
        <v>1221963</v>
      </c>
      <c r="BT49" s="285">
        <v>1235535</v>
      </c>
      <c r="BU49" s="285">
        <v>1243364</v>
      </c>
      <c r="BV49" s="285">
        <v>1208006</v>
      </c>
      <c r="BW49" s="285">
        <v>1197410</v>
      </c>
      <c r="BX49" s="285">
        <v>1209045</v>
      </c>
      <c r="BY49" s="285">
        <v>1208078</v>
      </c>
      <c r="BZ49" s="285">
        <v>1225643</v>
      </c>
      <c r="CA49" s="285">
        <v>1226779</v>
      </c>
      <c r="CB49" s="285">
        <v>1246299</v>
      </c>
      <c r="CC49" s="285">
        <v>1307757</v>
      </c>
      <c r="CD49" s="285">
        <v>1341623</v>
      </c>
      <c r="CE49" s="285">
        <v>1372955</v>
      </c>
      <c r="CF49" s="285">
        <v>1401949</v>
      </c>
      <c r="CG49" s="285">
        <v>1428806</v>
      </c>
      <c r="CH49" s="285">
        <v>1453723</v>
      </c>
      <c r="CI49" s="285">
        <v>1476885</v>
      </c>
      <c r="CJ49" s="285">
        <v>1498464</v>
      </c>
      <c r="CK49" s="285">
        <v>1518617</v>
      </c>
      <c r="CL49" s="285">
        <v>1537487</v>
      </c>
      <c r="CM49" s="285">
        <v>1555202</v>
      </c>
      <c r="CN49" s="285">
        <v>1571877</v>
      </c>
      <c r="CO49" s="285">
        <v>1587615</v>
      </c>
      <c r="CP49" s="285">
        <v>1602508</v>
      </c>
      <c r="CQ49" s="285">
        <v>1678455</v>
      </c>
      <c r="CR49" s="285">
        <v>1741811</v>
      </c>
      <c r="CS49" s="285">
        <v>1794460</v>
      </c>
      <c r="CT49" s="285">
        <v>1838003</v>
      </c>
      <c r="CU49" s="285">
        <v>1873804</v>
      </c>
      <c r="CV49" s="285">
        <v>1903020</v>
      </c>
      <c r="CW49" s="285">
        <v>1926637</v>
      </c>
      <c r="CX49" s="285">
        <v>1945496</v>
      </c>
      <c r="CY49" s="285">
        <v>1960308</v>
      </c>
      <c r="CZ49" s="285">
        <v>1971679</v>
      </c>
      <c r="DA49" s="285">
        <v>1980127</v>
      </c>
      <c r="DB49" s="285">
        <v>1986091</v>
      </c>
      <c r="DC49" s="285">
        <v>2032986</v>
      </c>
      <c r="DD49" s="285">
        <v>2071940</v>
      </c>
      <c r="DE49" s="285">
        <v>2104083</v>
      </c>
      <c r="DF49" s="285">
        <v>2130384</v>
      </c>
      <c r="DG49" s="285">
        <v>2151675</v>
      </c>
      <c r="DH49" s="285">
        <v>2168670</v>
      </c>
      <c r="DI49" s="285">
        <v>2181982</v>
      </c>
      <c r="DJ49" s="285">
        <v>2192137</v>
      </c>
      <c r="DK49" s="285">
        <v>2199586</v>
      </c>
      <c r="DL49" s="285">
        <v>2204719</v>
      </c>
      <c r="DM49" s="285">
        <v>2207867</v>
      </c>
      <c r="DN49" s="285">
        <v>2209318</v>
      </c>
      <c r="DO49" s="285">
        <v>2240025</v>
      </c>
      <c r="DP49" s="285">
        <v>2265326</v>
      </c>
      <c r="DQ49" s="285">
        <v>2285953</v>
      </c>
      <c r="DR49" s="285">
        <v>2302542</v>
      </c>
      <c r="DS49" s="285">
        <v>2315642</v>
      </c>
      <c r="DT49" s="285">
        <v>2325729</v>
      </c>
      <c r="DU49" s="285">
        <v>2333215</v>
      </c>
      <c r="DV49" s="285">
        <v>2338455</v>
      </c>
      <c r="DW49" s="285">
        <v>2341759</v>
      </c>
      <c r="DX49" s="285">
        <v>2343392</v>
      </c>
      <c r="DY49" s="285">
        <v>2343587</v>
      </c>
      <c r="DZ49" s="285">
        <v>2342543</v>
      </c>
      <c r="EA49" s="285">
        <v>2370619</v>
      </c>
      <c r="EB49" s="285">
        <v>2393850</v>
      </c>
      <c r="EC49" s="285">
        <v>2412866</v>
      </c>
      <c r="ED49" s="285">
        <v>2428213</v>
      </c>
      <c r="EE49" s="285">
        <v>2440369</v>
      </c>
      <c r="EF49" s="285">
        <v>2449751</v>
      </c>
      <c r="EG49" s="285">
        <v>2456722</v>
      </c>
      <c r="EH49" s="285">
        <v>2461598</v>
      </c>
      <c r="EI49" s="285">
        <v>2464655</v>
      </c>
      <c r="EJ49" s="285">
        <v>2466136</v>
      </c>
      <c r="EK49" s="285">
        <v>2466248</v>
      </c>
      <c r="EL49" s="285">
        <v>2465177</v>
      </c>
      <c r="EM49" s="285">
        <v>2492454</v>
      </c>
      <c r="EN49" s="285">
        <v>2515193</v>
      </c>
      <c r="EO49" s="285">
        <v>2533956</v>
      </c>
      <c r="EP49" s="285">
        <v>2549238</v>
      </c>
      <c r="EQ49" s="285">
        <v>2561474</v>
      </c>
      <c r="ER49" s="285">
        <v>2571044</v>
      </c>
      <c r="ES49" s="285">
        <v>2578281</v>
      </c>
      <c r="ET49" s="285">
        <v>2583480</v>
      </c>
      <c r="EU49" s="285">
        <v>2586898</v>
      </c>
      <c r="EV49" s="285">
        <v>2588761</v>
      </c>
      <c r="EW49" s="285">
        <v>2589268</v>
      </c>
      <c r="EX49" s="285">
        <v>2588593</v>
      </c>
      <c r="EY49" s="285">
        <v>2615353</v>
      </c>
      <c r="EZ49" s="285">
        <v>2637841</v>
      </c>
      <c r="FA49" s="285">
        <v>2656562</v>
      </c>
      <c r="FB49" s="285">
        <v>2671966</v>
      </c>
      <c r="FC49" s="285">
        <v>2684447</v>
      </c>
      <c r="FD49" s="285">
        <v>2694355</v>
      </c>
      <c r="FE49" s="285">
        <v>2702001</v>
      </c>
      <c r="FF49" s="285">
        <v>2707656</v>
      </c>
      <c r="FG49" s="285">
        <v>2711560</v>
      </c>
      <c r="FH49" s="285">
        <v>2713928</v>
      </c>
      <c r="FI49" s="285">
        <v>2714946</v>
      </c>
      <c r="FJ49" s="285">
        <v>2714781</v>
      </c>
      <c r="FK49" s="285">
        <v>2741111</v>
      </c>
      <c r="FL49" s="285">
        <v>2763416</v>
      </c>
      <c r="FM49" s="285">
        <v>2782151</v>
      </c>
      <c r="FN49" s="285">
        <v>2797723</v>
      </c>
      <c r="FO49" s="285">
        <v>2810494</v>
      </c>
      <c r="FP49" s="285">
        <v>2820785</v>
      </c>
      <c r="FQ49" s="285">
        <v>2828879</v>
      </c>
      <c r="FR49" s="285">
        <v>2835031</v>
      </c>
      <c r="FS49" s="285">
        <v>2839465</v>
      </c>
      <c r="FT49" s="285">
        <v>2842383</v>
      </c>
      <c r="FU49" s="285">
        <v>2843960</v>
      </c>
      <c r="FV49" s="285">
        <v>2844355</v>
      </c>
      <c r="FW49" s="35"/>
      <c r="FX49" s="40">
        <v>843496</v>
      </c>
      <c r="FY49" s="40">
        <v>915198</v>
      </c>
      <c r="FZ49" s="40">
        <v>1145679</v>
      </c>
      <c r="GA49" s="40">
        <v>1307757</v>
      </c>
      <c r="GB49" s="40">
        <v>1341623</v>
      </c>
      <c r="GC49" s="40">
        <v>1341623</v>
      </c>
      <c r="GD49" s="40">
        <v>1602508</v>
      </c>
      <c r="GE49" s="40">
        <v>1986091</v>
      </c>
      <c r="GF49" s="40">
        <v>2209318</v>
      </c>
      <c r="GG49" s="40">
        <v>2342543</v>
      </c>
      <c r="GH49" s="40">
        <v>2465177</v>
      </c>
      <c r="GI49" s="40">
        <v>2588593</v>
      </c>
      <c r="GJ49" s="40">
        <v>2714781</v>
      </c>
      <c r="GK49" s="40">
        <v>2844355</v>
      </c>
    </row>
    <row r="50" spans="3:195" x14ac:dyDescent="0.2">
      <c r="D50" s="154" t="s">
        <v>175</v>
      </c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4"/>
      <c r="AH50" s="154"/>
      <c r="AI50" s="154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72">
        <v>767742</v>
      </c>
      <c r="AV50" s="172">
        <v>753352</v>
      </c>
      <c r="AW50" s="172">
        <v>710539</v>
      </c>
      <c r="AX50" s="172">
        <v>684759</v>
      </c>
      <c r="AY50" s="172">
        <v>660531</v>
      </c>
      <c r="AZ50" s="172">
        <v>649392</v>
      </c>
      <c r="BA50" s="172">
        <v>643936</v>
      </c>
      <c r="BB50" s="172">
        <v>647968</v>
      </c>
      <c r="BC50" s="172">
        <v>649601</v>
      </c>
      <c r="BD50" s="172">
        <v>637005</v>
      </c>
      <c r="BE50" s="172">
        <v>627076</v>
      </c>
      <c r="BF50" s="172">
        <v>646281</v>
      </c>
      <c r="BG50" s="172">
        <v>645685</v>
      </c>
      <c r="BH50" s="172">
        <v>628409</v>
      </c>
      <c r="BI50" s="172">
        <v>631988</v>
      </c>
      <c r="BJ50" s="172">
        <v>623130</v>
      </c>
      <c r="BK50" s="172">
        <v>645317</v>
      </c>
      <c r="BL50" s="172">
        <v>661056</v>
      </c>
      <c r="BM50" s="172">
        <v>660114</v>
      </c>
      <c r="BN50" s="172">
        <v>666605</v>
      </c>
      <c r="BO50" s="172">
        <v>703934</v>
      </c>
      <c r="BP50" s="172">
        <v>702316</v>
      </c>
      <c r="BQ50" s="172">
        <v>693064</v>
      </c>
      <c r="BR50" s="172">
        <v>698640</v>
      </c>
      <c r="BS50" s="172">
        <v>734205</v>
      </c>
      <c r="BT50" s="172">
        <v>727494</v>
      </c>
      <c r="BU50" s="172">
        <v>724277</v>
      </c>
      <c r="BV50" s="172">
        <v>695771</v>
      </c>
      <c r="BW50" s="172">
        <v>683029</v>
      </c>
      <c r="BX50" s="172">
        <v>675844</v>
      </c>
      <c r="BY50" s="172">
        <v>657077</v>
      </c>
      <c r="BZ50" s="172">
        <v>652277</v>
      </c>
      <c r="CA50" s="172">
        <v>640494</v>
      </c>
      <c r="CB50" s="172">
        <v>639569</v>
      </c>
      <c r="CC50" s="172">
        <v>656801</v>
      </c>
      <c r="CD50" s="154">
        <v>664422</v>
      </c>
      <c r="CE50" s="154">
        <v>670466</v>
      </c>
      <c r="CF50" s="154">
        <v>675087</v>
      </c>
      <c r="CG50" s="154">
        <v>678434</v>
      </c>
      <c r="CH50" s="154">
        <v>680649</v>
      </c>
      <c r="CI50" s="154">
        <v>681860</v>
      </c>
      <c r="CJ50" s="154">
        <v>682184</v>
      </c>
      <c r="CK50" s="154">
        <v>681727</v>
      </c>
      <c r="CL50" s="154">
        <v>680582</v>
      </c>
      <c r="CM50" s="154">
        <v>678833</v>
      </c>
      <c r="CN50" s="154">
        <v>676553</v>
      </c>
      <c r="CO50" s="154">
        <v>673807</v>
      </c>
      <c r="CP50" s="154">
        <v>670652</v>
      </c>
      <c r="CQ50" s="154">
        <v>692650</v>
      </c>
      <c r="CR50" s="154">
        <v>708781</v>
      </c>
      <c r="CS50" s="154">
        <v>720032</v>
      </c>
      <c r="CT50" s="154">
        <v>727229</v>
      </c>
      <c r="CU50" s="154">
        <v>731065</v>
      </c>
      <c r="CV50" s="154">
        <v>732120</v>
      </c>
      <c r="CW50" s="154">
        <v>730879</v>
      </c>
      <c r="CX50" s="154">
        <v>727751</v>
      </c>
      <c r="CY50" s="154">
        <v>723076</v>
      </c>
      <c r="CZ50" s="154">
        <v>717138</v>
      </c>
      <c r="DA50" s="154">
        <v>710177</v>
      </c>
      <c r="DB50" s="154">
        <v>702392</v>
      </c>
      <c r="DC50" s="154">
        <v>708960</v>
      </c>
      <c r="DD50" s="154">
        <v>712478</v>
      </c>
      <c r="DE50" s="154">
        <v>713451</v>
      </c>
      <c r="DF50" s="154">
        <v>712305</v>
      </c>
      <c r="DG50" s="154">
        <v>709401</v>
      </c>
      <c r="DH50" s="154">
        <v>705043</v>
      </c>
      <c r="DI50" s="154">
        <v>699488</v>
      </c>
      <c r="DJ50" s="154">
        <v>692953</v>
      </c>
      <c r="DK50" s="154">
        <v>685621</v>
      </c>
      <c r="DL50" s="154">
        <v>677647</v>
      </c>
      <c r="DM50" s="154">
        <v>669160</v>
      </c>
      <c r="DN50" s="154">
        <v>660271</v>
      </c>
      <c r="DO50" s="154">
        <v>660121</v>
      </c>
      <c r="DP50" s="154">
        <v>658277</v>
      </c>
      <c r="DQ50" s="154">
        <v>655016</v>
      </c>
      <c r="DR50" s="154">
        <v>650578</v>
      </c>
      <c r="DS50" s="154">
        <v>645164</v>
      </c>
      <c r="DT50" s="154">
        <v>638947</v>
      </c>
      <c r="DU50" s="154">
        <v>632073</v>
      </c>
      <c r="DV50" s="154">
        <v>624667</v>
      </c>
      <c r="DW50" s="154">
        <v>616835</v>
      </c>
      <c r="DX50" s="154">
        <v>608665</v>
      </c>
      <c r="DY50" s="154">
        <v>600235</v>
      </c>
      <c r="DZ50" s="154">
        <v>591609</v>
      </c>
      <c r="EA50" s="154">
        <v>590359</v>
      </c>
      <c r="EB50" s="154">
        <v>587839</v>
      </c>
      <c r="EC50" s="154">
        <v>584254</v>
      </c>
      <c r="ED50" s="154">
        <v>579778</v>
      </c>
      <c r="EE50" s="154">
        <v>574563</v>
      </c>
      <c r="EF50" s="154">
        <v>568736</v>
      </c>
      <c r="EG50" s="154">
        <v>562409</v>
      </c>
      <c r="EH50" s="154">
        <v>555674</v>
      </c>
      <c r="EI50" s="154">
        <v>548613</v>
      </c>
      <c r="EJ50" s="154">
        <v>541295</v>
      </c>
      <c r="EK50" s="154">
        <v>533778</v>
      </c>
      <c r="EL50" s="154">
        <v>526113</v>
      </c>
      <c r="EM50" s="154">
        <v>524523</v>
      </c>
      <c r="EN50" s="154">
        <v>521935</v>
      </c>
      <c r="EO50" s="154">
        <v>518502</v>
      </c>
      <c r="EP50" s="154">
        <v>514362</v>
      </c>
      <c r="EQ50" s="154">
        <v>509631</v>
      </c>
      <c r="ER50" s="154">
        <v>504408</v>
      </c>
      <c r="ES50" s="154">
        <v>498781</v>
      </c>
      <c r="ET50" s="154">
        <v>492824</v>
      </c>
      <c r="EU50" s="154">
        <v>486601</v>
      </c>
      <c r="EV50" s="154">
        <v>480167</v>
      </c>
      <c r="EW50" s="154">
        <v>473570</v>
      </c>
      <c r="EX50" s="154">
        <v>466851</v>
      </c>
      <c r="EY50" s="154">
        <v>465105</v>
      </c>
      <c r="EZ50" s="154">
        <v>462569</v>
      </c>
      <c r="FA50" s="154">
        <v>459362</v>
      </c>
      <c r="FB50" s="154">
        <v>455589</v>
      </c>
      <c r="FC50" s="154">
        <v>451340</v>
      </c>
      <c r="FD50" s="154">
        <v>446695</v>
      </c>
      <c r="FE50" s="154">
        <v>441721</v>
      </c>
      <c r="FF50" s="154">
        <v>436479</v>
      </c>
      <c r="FG50" s="154">
        <v>431019</v>
      </c>
      <c r="FH50" s="154">
        <v>425385</v>
      </c>
      <c r="FI50" s="154">
        <v>419616</v>
      </c>
      <c r="FJ50" s="154">
        <v>413745</v>
      </c>
      <c r="FK50" s="154">
        <v>411937</v>
      </c>
      <c r="FL50" s="154">
        <v>409504</v>
      </c>
      <c r="FM50" s="154">
        <v>406536</v>
      </c>
      <c r="FN50" s="154">
        <v>403116</v>
      </c>
      <c r="FO50" s="154">
        <v>399314</v>
      </c>
      <c r="FP50" s="154">
        <v>395193</v>
      </c>
      <c r="FQ50" s="154">
        <v>390805</v>
      </c>
      <c r="FR50" s="154">
        <v>386199</v>
      </c>
      <c r="FS50" s="154">
        <v>381414</v>
      </c>
      <c r="FT50" s="154">
        <v>376487</v>
      </c>
      <c r="FU50" s="154">
        <v>371448</v>
      </c>
      <c r="FV50" s="154">
        <v>366324</v>
      </c>
      <c r="FX50" s="154">
        <v>0</v>
      </c>
      <c r="FY50" s="154">
        <v>646281</v>
      </c>
      <c r="FZ50" s="154">
        <v>698640</v>
      </c>
      <c r="GA50" s="154">
        <v>656801</v>
      </c>
      <c r="GB50" s="154">
        <v>664422</v>
      </c>
      <c r="GC50" s="154">
        <v>664422</v>
      </c>
      <c r="GD50" s="154">
        <v>670652</v>
      </c>
      <c r="GE50" s="154">
        <v>702392</v>
      </c>
      <c r="GF50" s="154">
        <v>660271</v>
      </c>
      <c r="GG50" s="154">
        <v>591609</v>
      </c>
      <c r="GH50" s="154">
        <v>526113</v>
      </c>
      <c r="GI50" s="154">
        <v>466851</v>
      </c>
      <c r="GJ50" s="154">
        <v>413745</v>
      </c>
      <c r="GK50" s="154">
        <v>366324</v>
      </c>
      <c r="GM50" s="24" t="s">
        <v>650</v>
      </c>
    </row>
    <row r="51" spans="3:195" x14ac:dyDescent="0.2">
      <c r="D51" s="24" t="s">
        <v>176</v>
      </c>
      <c r="AU51" s="158">
        <v>112995</v>
      </c>
      <c r="AV51" s="158">
        <v>123018</v>
      </c>
      <c r="AW51" s="158">
        <v>124641</v>
      </c>
      <c r="AX51" s="158">
        <v>130817</v>
      </c>
      <c r="AY51" s="158">
        <v>135230</v>
      </c>
      <c r="AZ51" s="158">
        <v>141120</v>
      </c>
      <c r="BA51" s="158">
        <v>147661</v>
      </c>
      <c r="BB51" s="158">
        <v>157400</v>
      </c>
      <c r="BC51" s="158">
        <v>166599</v>
      </c>
      <c r="BD51" s="158">
        <v>170499</v>
      </c>
      <c r="BE51" s="158">
        <v>174252</v>
      </c>
      <c r="BF51" s="158">
        <v>188659</v>
      </c>
      <c r="BG51" s="158">
        <v>199275</v>
      </c>
      <c r="BH51" s="158">
        <v>202776</v>
      </c>
      <c r="BI51" s="158">
        <v>210082</v>
      </c>
      <c r="BJ51" s="158">
        <v>214212</v>
      </c>
      <c r="BK51" s="158">
        <v>227496</v>
      </c>
      <c r="BL51" s="158">
        <v>240734</v>
      </c>
      <c r="BM51" s="158">
        <v>252042</v>
      </c>
      <c r="BN51" s="158">
        <v>263005</v>
      </c>
      <c r="BO51" s="158">
        <v>281874</v>
      </c>
      <c r="BP51" s="158">
        <v>291561</v>
      </c>
      <c r="BQ51" s="158">
        <v>293025</v>
      </c>
      <c r="BR51" s="158">
        <v>303686</v>
      </c>
      <c r="BS51" s="158">
        <v>329148</v>
      </c>
      <c r="BT51" s="158">
        <v>342216</v>
      </c>
      <c r="BU51" s="158">
        <v>350380</v>
      </c>
      <c r="BV51" s="158">
        <v>347152</v>
      </c>
      <c r="BW51" s="158">
        <v>349111</v>
      </c>
      <c r="BX51" s="158">
        <v>362791</v>
      </c>
      <c r="BY51" s="158">
        <v>375495</v>
      </c>
      <c r="BZ51" s="158">
        <v>390594</v>
      </c>
      <c r="CA51" s="158">
        <v>397376</v>
      </c>
      <c r="CB51" s="158">
        <v>408810</v>
      </c>
      <c r="CC51" s="158">
        <v>430802</v>
      </c>
      <c r="CD51" s="24">
        <v>447691</v>
      </c>
      <c r="CE51" s="24">
        <v>463932</v>
      </c>
      <c r="CF51" s="24">
        <v>479554</v>
      </c>
      <c r="CG51" s="24">
        <v>494595</v>
      </c>
      <c r="CH51" s="24">
        <v>509094</v>
      </c>
      <c r="CI51" s="24">
        <v>523088</v>
      </c>
      <c r="CJ51" s="24">
        <v>536618</v>
      </c>
      <c r="CK51" s="24">
        <v>549717</v>
      </c>
      <c r="CL51" s="24">
        <v>562420</v>
      </c>
      <c r="CM51" s="24">
        <v>574758</v>
      </c>
      <c r="CN51" s="24">
        <v>586759</v>
      </c>
      <c r="CO51" s="24">
        <v>598447</v>
      </c>
      <c r="CP51" s="24">
        <v>609848</v>
      </c>
      <c r="CQ51" s="24">
        <v>644758</v>
      </c>
      <c r="CR51" s="24">
        <v>675243</v>
      </c>
      <c r="CS51" s="24">
        <v>701899</v>
      </c>
      <c r="CT51" s="24">
        <v>725238</v>
      </c>
      <c r="CU51" s="24">
        <v>745705</v>
      </c>
      <c r="CV51" s="24">
        <v>763682</v>
      </c>
      <c r="CW51" s="24">
        <v>779499</v>
      </c>
      <c r="CX51" s="24">
        <v>793441</v>
      </c>
      <c r="CY51" s="24">
        <v>805754</v>
      </c>
      <c r="CZ51" s="24">
        <v>816648</v>
      </c>
      <c r="DA51" s="24">
        <v>826307</v>
      </c>
      <c r="DB51" s="24">
        <v>834888</v>
      </c>
      <c r="DC51" s="24">
        <v>860782</v>
      </c>
      <c r="DD51" s="24">
        <v>883487</v>
      </c>
      <c r="DE51" s="24">
        <v>903413</v>
      </c>
      <c r="DF51" s="24">
        <v>920915</v>
      </c>
      <c r="DG51" s="24">
        <v>936304</v>
      </c>
      <c r="DH51" s="24">
        <v>949846</v>
      </c>
      <c r="DI51" s="24">
        <v>961775</v>
      </c>
      <c r="DJ51" s="24">
        <v>972292</v>
      </c>
      <c r="DK51" s="24">
        <v>981573</v>
      </c>
      <c r="DL51" s="24">
        <v>989772</v>
      </c>
      <c r="DM51" s="24">
        <v>997019</v>
      </c>
      <c r="DN51" s="24">
        <v>1003431</v>
      </c>
      <c r="DO51" s="24">
        <v>1023162</v>
      </c>
      <c r="DP51" s="24">
        <v>1040487</v>
      </c>
      <c r="DQ51" s="24">
        <v>1055701</v>
      </c>
      <c r="DR51" s="24">
        <v>1069063</v>
      </c>
      <c r="DS51" s="24">
        <v>1080799</v>
      </c>
      <c r="DT51" s="24">
        <v>1091106</v>
      </c>
      <c r="DU51" s="24">
        <v>1100157</v>
      </c>
      <c r="DV51" s="24">
        <v>1108102</v>
      </c>
      <c r="DW51" s="24">
        <v>1115073</v>
      </c>
      <c r="DX51" s="24">
        <v>1121184</v>
      </c>
      <c r="DY51" s="24">
        <v>1126538</v>
      </c>
      <c r="DZ51" s="24">
        <v>1131220</v>
      </c>
      <c r="EA51" s="24">
        <v>1149978</v>
      </c>
      <c r="EB51" s="24">
        <v>1166425</v>
      </c>
      <c r="EC51" s="24">
        <v>1180836</v>
      </c>
      <c r="ED51" s="24">
        <v>1193453</v>
      </c>
      <c r="EE51" s="24">
        <v>1204489</v>
      </c>
      <c r="EF51" s="24">
        <v>1214129</v>
      </c>
      <c r="EG51" s="24">
        <v>1222537</v>
      </c>
      <c r="EH51" s="24">
        <v>1229858</v>
      </c>
      <c r="EI51" s="24">
        <v>1236217</v>
      </c>
      <c r="EJ51" s="24">
        <v>1241728</v>
      </c>
      <c r="EK51" s="24">
        <v>1246486</v>
      </c>
      <c r="EL51" s="24">
        <v>1250578</v>
      </c>
      <c r="EM51" s="24">
        <v>1269059</v>
      </c>
      <c r="EN51" s="24">
        <v>1285257</v>
      </c>
      <c r="EO51" s="24">
        <v>1299435</v>
      </c>
      <c r="EP51" s="24">
        <v>1311825</v>
      </c>
      <c r="EQ51" s="24">
        <v>1322634</v>
      </c>
      <c r="ER51" s="24">
        <v>1332040</v>
      </c>
      <c r="ES51" s="24">
        <v>1340205</v>
      </c>
      <c r="ET51" s="24">
        <v>1347270</v>
      </c>
      <c r="EU51" s="24">
        <v>1353361</v>
      </c>
      <c r="EV51" s="24">
        <v>1358586</v>
      </c>
      <c r="EW51" s="24">
        <v>1363044</v>
      </c>
      <c r="EX51" s="24">
        <v>1366822</v>
      </c>
      <c r="EY51" s="24">
        <v>1385090</v>
      </c>
      <c r="EZ51" s="24">
        <v>1401115</v>
      </c>
      <c r="FA51" s="24">
        <v>1415146</v>
      </c>
      <c r="FB51" s="24">
        <v>1427405</v>
      </c>
      <c r="FC51" s="24">
        <v>1438088</v>
      </c>
      <c r="FD51" s="24">
        <v>1447371</v>
      </c>
      <c r="FE51" s="24">
        <v>1455408</v>
      </c>
      <c r="FF51" s="24">
        <v>1462338</v>
      </c>
      <c r="FG51" s="24">
        <v>1468281</v>
      </c>
      <c r="FH51" s="24">
        <v>1473348</v>
      </c>
      <c r="FI51" s="24">
        <v>1477634</v>
      </c>
      <c r="FJ51" s="24">
        <v>1481226</v>
      </c>
      <c r="FK51" s="24">
        <v>1499275</v>
      </c>
      <c r="FL51" s="24">
        <v>1515137</v>
      </c>
      <c r="FM51" s="24">
        <v>1529044</v>
      </c>
      <c r="FN51" s="24">
        <v>1541207</v>
      </c>
      <c r="FO51" s="24">
        <v>1551813</v>
      </c>
      <c r="FP51" s="24">
        <v>1561029</v>
      </c>
      <c r="FQ51" s="24">
        <v>1569003</v>
      </c>
      <c r="FR51" s="24">
        <v>1575869</v>
      </c>
      <c r="FS51" s="24">
        <v>1581744</v>
      </c>
      <c r="FT51" s="24">
        <v>1586736</v>
      </c>
      <c r="FU51" s="24">
        <v>1590938</v>
      </c>
      <c r="FV51" s="24">
        <v>1594434</v>
      </c>
      <c r="FX51" s="24">
        <v>0</v>
      </c>
      <c r="FY51" s="24">
        <v>188659</v>
      </c>
      <c r="FZ51" s="24">
        <v>303686</v>
      </c>
      <c r="GA51" s="24">
        <v>430802</v>
      </c>
      <c r="GB51" s="24">
        <v>447691</v>
      </c>
      <c r="GC51" s="24">
        <v>447691</v>
      </c>
      <c r="GD51" s="24">
        <v>609848</v>
      </c>
      <c r="GE51" s="24">
        <v>834888</v>
      </c>
      <c r="GF51" s="24">
        <v>1003431</v>
      </c>
      <c r="GG51" s="24">
        <v>1131220</v>
      </c>
      <c r="GH51" s="24">
        <v>1250578</v>
      </c>
      <c r="GI51" s="24">
        <v>1366822</v>
      </c>
      <c r="GJ51" s="24">
        <v>1481226</v>
      </c>
      <c r="GK51" s="24">
        <v>1594434</v>
      </c>
    </row>
    <row r="52" spans="3:195" x14ac:dyDescent="0.2">
      <c r="D52" s="378" t="s">
        <v>177</v>
      </c>
      <c r="E52" s="378"/>
      <c r="F52" s="378"/>
      <c r="G52" s="378"/>
      <c r="H52" s="378"/>
      <c r="I52" s="378"/>
      <c r="J52" s="378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378"/>
      <c r="AH52" s="378"/>
      <c r="AI52" s="378"/>
      <c r="AJ52" s="378"/>
      <c r="AK52" s="378"/>
      <c r="AL52" s="378"/>
      <c r="AM52" s="378"/>
      <c r="AN52" s="378"/>
      <c r="AO52" s="378"/>
      <c r="AP52" s="378"/>
      <c r="AQ52" s="378"/>
      <c r="AR52" s="378"/>
      <c r="AS52" s="378"/>
      <c r="AT52" s="378"/>
      <c r="AU52" s="580">
        <v>34983</v>
      </c>
      <c r="AV52" s="580">
        <v>39221</v>
      </c>
      <c r="AW52" s="580">
        <v>43823</v>
      </c>
      <c r="AX52" s="580">
        <v>49255</v>
      </c>
      <c r="AY52" s="580">
        <v>47790</v>
      </c>
      <c r="AZ52" s="580">
        <v>50165</v>
      </c>
      <c r="BA52" s="580">
        <v>53495</v>
      </c>
      <c r="BB52" s="580">
        <v>58388</v>
      </c>
      <c r="BC52" s="580">
        <v>64851</v>
      </c>
      <c r="BD52" s="580">
        <v>65837</v>
      </c>
      <c r="BE52" s="580">
        <v>66702</v>
      </c>
      <c r="BF52" s="580">
        <v>80258</v>
      </c>
      <c r="BG52" s="580">
        <v>89938</v>
      </c>
      <c r="BH52" s="580">
        <v>91129</v>
      </c>
      <c r="BI52" s="580">
        <v>96411</v>
      </c>
      <c r="BJ52" s="580">
        <v>95311</v>
      </c>
      <c r="BK52" s="580">
        <v>104726</v>
      </c>
      <c r="BL52" s="580">
        <v>111278</v>
      </c>
      <c r="BM52" s="580">
        <v>114982</v>
      </c>
      <c r="BN52" s="580">
        <v>119965</v>
      </c>
      <c r="BO52" s="580">
        <v>131770</v>
      </c>
      <c r="BP52" s="580">
        <v>135133</v>
      </c>
      <c r="BQ52" s="580">
        <v>136218</v>
      </c>
      <c r="BR52" s="580">
        <v>143353</v>
      </c>
      <c r="BS52" s="580">
        <v>158610</v>
      </c>
      <c r="BT52" s="580">
        <v>165825</v>
      </c>
      <c r="BU52" s="580">
        <v>168707</v>
      </c>
      <c r="BV52" s="580">
        <v>165083</v>
      </c>
      <c r="BW52" s="580">
        <v>165270</v>
      </c>
      <c r="BX52" s="580">
        <v>170410</v>
      </c>
      <c r="BY52" s="580">
        <v>175506</v>
      </c>
      <c r="BZ52" s="580">
        <v>182772</v>
      </c>
      <c r="CA52" s="580">
        <v>188909</v>
      </c>
      <c r="CB52" s="580">
        <v>197920</v>
      </c>
      <c r="CC52" s="580">
        <v>220154</v>
      </c>
      <c r="CD52" s="378">
        <v>229510</v>
      </c>
      <c r="CE52" s="378">
        <v>238557</v>
      </c>
      <c r="CF52" s="378">
        <v>247308</v>
      </c>
      <c r="CG52" s="378">
        <v>255777</v>
      </c>
      <c r="CH52" s="378">
        <v>263980</v>
      </c>
      <c r="CI52" s="378">
        <v>271937</v>
      </c>
      <c r="CJ52" s="378">
        <v>279662</v>
      </c>
      <c r="CK52" s="378">
        <v>287173</v>
      </c>
      <c r="CL52" s="378">
        <v>294485</v>
      </c>
      <c r="CM52" s="378">
        <v>301611</v>
      </c>
      <c r="CN52" s="378">
        <v>308565</v>
      </c>
      <c r="CO52" s="378">
        <v>315361</v>
      </c>
      <c r="CP52" s="378">
        <v>322008</v>
      </c>
      <c r="CQ52" s="378">
        <v>341047</v>
      </c>
      <c r="CR52" s="378">
        <v>357787</v>
      </c>
      <c r="CS52" s="378">
        <v>372529</v>
      </c>
      <c r="CT52" s="378">
        <v>385536</v>
      </c>
      <c r="CU52" s="378">
        <v>397034</v>
      </c>
      <c r="CV52" s="378">
        <v>407218</v>
      </c>
      <c r="CW52" s="378">
        <v>416259</v>
      </c>
      <c r="CX52" s="378">
        <v>424304</v>
      </c>
      <c r="CY52" s="378">
        <v>431478</v>
      </c>
      <c r="CZ52" s="378">
        <v>437893</v>
      </c>
      <c r="DA52" s="378">
        <v>443643</v>
      </c>
      <c r="DB52" s="378">
        <v>448811</v>
      </c>
      <c r="DC52" s="378">
        <v>463244</v>
      </c>
      <c r="DD52" s="378">
        <v>475975</v>
      </c>
      <c r="DE52" s="378">
        <v>487219</v>
      </c>
      <c r="DF52" s="378">
        <v>497164</v>
      </c>
      <c r="DG52" s="378">
        <v>505970</v>
      </c>
      <c r="DH52" s="378">
        <v>513781</v>
      </c>
      <c r="DI52" s="378">
        <v>520719</v>
      </c>
      <c r="DJ52" s="378">
        <v>526892</v>
      </c>
      <c r="DK52" s="378">
        <v>532392</v>
      </c>
      <c r="DL52" s="378">
        <v>537300</v>
      </c>
      <c r="DM52" s="378">
        <v>541688</v>
      </c>
      <c r="DN52" s="378">
        <v>545616</v>
      </c>
      <c r="DO52" s="378">
        <v>556742</v>
      </c>
      <c r="DP52" s="378">
        <v>566562</v>
      </c>
      <c r="DQ52" s="378">
        <v>575236</v>
      </c>
      <c r="DR52" s="378">
        <v>582901</v>
      </c>
      <c r="DS52" s="378">
        <v>589679</v>
      </c>
      <c r="DT52" s="378">
        <v>595676</v>
      </c>
      <c r="DU52" s="378">
        <v>600985</v>
      </c>
      <c r="DV52" s="378">
        <v>605686</v>
      </c>
      <c r="DW52" s="378">
        <v>609851</v>
      </c>
      <c r="DX52" s="378">
        <v>613543</v>
      </c>
      <c r="DY52" s="378">
        <v>616814</v>
      </c>
      <c r="DZ52" s="378">
        <v>619714</v>
      </c>
      <c r="EA52" s="378">
        <v>630282</v>
      </c>
      <c r="EB52" s="378">
        <v>639586</v>
      </c>
      <c r="EC52" s="378">
        <v>647776</v>
      </c>
      <c r="ED52" s="378">
        <v>654982</v>
      </c>
      <c r="EE52" s="378">
        <v>661317</v>
      </c>
      <c r="EF52" s="378">
        <v>666886</v>
      </c>
      <c r="EG52" s="378">
        <v>671776</v>
      </c>
      <c r="EH52" s="378">
        <v>676066</v>
      </c>
      <c r="EI52" s="378">
        <v>679825</v>
      </c>
      <c r="EJ52" s="378">
        <v>683113</v>
      </c>
      <c r="EK52" s="378">
        <v>685984</v>
      </c>
      <c r="EL52" s="378">
        <v>688486</v>
      </c>
      <c r="EM52" s="378">
        <v>698872</v>
      </c>
      <c r="EN52" s="378">
        <v>708001</v>
      </c>
      <c r="EO52" s="378">
        <v>716019</v>
      </c>
      <c r="EP52" s="378">
        <v>723051</v>
      </c>
      <c r="EQ52" s="378">
        <v>729209</v>
      </c>
      <c r="ER52" s="378">
        <v>734596</v>
      </c>
      <c r="ES52" s="378">
        <v>739295</v>
      </c>
      <c r="ET52" s="378">
        <v>743386</v>
      </c>
      <c r="EU52" s="378">
        <v>746936</v>
      </c>
      <c r="EV52" s="378">
        <v>750008</v>
      </c>
      <c r="EW52" s="378">
        <v>752654</v>
      </c>
      <c r="EX52" s="378">
        <v>754920</v>
      </c>
      <c r="EY52" s="378">
        <v>765158</v>
      </c>
      <c r="EZ52" s="378">
        <v>774157</v>
      </c>
      <c r="FA52" s="378">
        <v>782054</v>
      </c>
      <c r="FB52" s="378">
        <v>788972</v>
      </c>
      <c r="FC52" s="378">
        <v>795019</v>
      </c>
      <c r="FD52" s="378">
        <v>800289</v>
      </c>
      <c r="FE52" s="378">
        <v>804872</v>
      </c>
      <c r="FF52" s="378">
        <v>808839</v>
      </c>
      <c r="FG52" s="378">
        <v>812260</v>
      </c>
      <c r="FH52" s="378">
        <v>815195</v>
      </c>
      <c r="FI52" s="378">
        <v>817696</v>
      </c>
      <c r="FJ52" s="378">
        <v>819810</v>
      </c>
      <c r="FK52" s="378">
        <v>829899</v>
      </c>
      <c r="FL52" s="378">
        <v>838775</v>
      </c>
      <c r="FM52" s="378">
        <v>846571</v>
      </c>
      <c r="FN52" s="378">
        <v>853400</v>
      </c>
      <c r="FO52" s="378">
        <v>859367</v>
      </c>
      <c r="FP52" s="378">
        <v>864563</v>
      </c>
      <c r="FQ52" s="378">
        <v>869071</v>
      </c>
      <c r="FR52" s="378">
        <v>872963</v>
      </c>
      <c r="FS52" s="378">
        <v>876307</v>
      </c>
      <c r="FT52" s="378">
        <v>879160</v>
      </c>
      <c r="FU52" s="378">
        <v>881574</v>
      </c>
      <c r="FV52" s="378">
        <v>883597</v>
      </c>
      <c r="FX52" s="378">
        <v>0</v>
      </c>
      <c r="FY52" s="378">
        <v>80258</v>
      </c>
      <c r="FZ52" s="378">
        <v>143353</v>
      </c>
      <c r="GA52" s="378">
        <v>220154</v>
      </c>
      <c r="GB52" s="378">
        <v>229510</v>
      </c>
      <c r="GC52" s="378">
        <v>229510</v>
      </c>
      <c r="GD52" s="378">
        <v>322008</v>
      </c>
      <c r="GE52" s="378">
        <v>448811</v>
      </c>
      <c r="GF52" s="378">
        <v>545616</v>
      </c>
      <c r="GG52" s="378">
        <v>619714</v>
      </c>
      <c r="GH52" s="378">
        <v>688486</v>
      </c>
      <c r="GI52" s="378">
        <v>754920</v>
      </c>
      <c r="GJ52" s="378">
        <v>819810</v>
      </c>
      <c r="GK52" s="378">
        <v>883597</v>
      </c>
    </row>
    <row r="53" spans="3:195" x14ac:dyDescent="0.2">
      <c r="AU53" s="24">
        <v>0</v>
      </c>
      <c r="AV53" s="24">
        <v>0</v>
      </c>
      <c r="AW53" s="24">
        <v>0</v>
      </c>
      <c r="AX53" s="24">
        <v>0</v>
      </c>
      <c r="AY53" s="24">
        <v>0</v>
      </c>
      <c r="AZ53" s="24">
        <v>0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</row>
    <row r="54" spans="3:195" x14ac:dyDescent="0.2">
      <c r="C54" s="24" t="s">
        <v>651</v>
      </c>
    </row>
    <row r="55" spans="3:195" x14ac:dyDescent="0.2">
      <c r="D55" s="24" t="s">
        <v>175</v>
      </c>
      <c r="AU55" s="36">
        <v>0.8384025684707116</v>
      </c>
      <c r="AV55" s="36">
        <v>0.82280406862889655</v>
      </c>
      <c r="AW55" s="36">
        <v>0.80834650166154154</v>
      </c>
      <c r="AX55" s="36">
        <v>0.79178359702647105</v>
      </c>
      <c r="AY55" s="36">
        <v>0.78303623610190731</v>
      </c>
      <c r="AZ55" s="36">
        <v>0.77246314577417963</v>
      </c>
      <c r="BA55" s="36">
        <v>0.76197147766160367</v>
      </c>
      <c r="BB55" s="36">
        <v>0.75017481788838514</v>
      </c>
      <c r="BC55" s="36">
        <v>0.73730238090644018</v>
      </c>
      <c r="BD55" s="36">
        <v>0.72938863513793584</v>
      </c>
      <c r="BE55" s="36">
        <v>0.72241281983341588</v>
      </c>
      <c r="BF55" s="36">
        <v>0.70616522326316278</v>
      </c>
      <c r="BG55" s="36">
        <v>0.69064753588091965</v>
      </c>
      <c r="BH55" s="36">
        <v>0.68133954379961703</v>
      </c>
      <c r="BI55" s="36">
        <v>0.67341587096595457</v>
      </c>
      <c r="BJ55" s="36">
        <v>0.66812630206518397</v>
      </c>
      <c r="BK55" s="36">
        <v>0.66014450574350492</v>
      </c>
      <c r="BL55" s="36">
        <v>0.652528754239597</v>
      </c>
      <c r="BM55" s="36">
        <v>0.64267313642373269</v>
      </c>
      <c r="BN55" s="36">
        <v>0.6351189767286759</v>
      </c>
      <c r="BO55" s="36">
        <v>0.62987460383078409</v>
      </c>
      <c r="BP55" s="36">
        <v>0.62206357782482002</v>
      </c>
      <c r="BQ55" s="36">
        <v>0.61753513076190381</v>
      </c>
      <c r="BR55" s="36">
        <v>0.60980431691599479</v>
      </c>
      <c r="BS55" s="36">
        <v>0.60084061465036176</v>
      </c>
      <c r="BT55" s="36">
        <v>0.58880889655088686</v>
      </c>
      <c r="BU55" s="36">
        <v>0.58251405059178163</v>
      </c>
      <c r="BV55" s="36">
        <v>0.57596651010011535</v>
      </c>
      <c r="BW55" s="36">
        <v>0.5704219941373464</v>
      </c>
      <c r="BX55" s="36">
        <v>0.55898994661075474</v>
      </c>
      <c r="BY55" s="36">
        <v>0.54390279435599354</v>
      </c>
      <c r="BZ55" s="36">
        <v>0.53219167408454171</v>
      </c>
      <c r="CA55" s="36">
        <v>0.52209403649720121</v>
      </c>
      <c r="CB55" s="36">
        <v>0.51317460737752341</v>
      </c>
      <c r="CC55" s="36">
        <v>0.50223474238715604</v>
      </c>
      <c r="CD55" s="347">
        <v>0.4952377062282815</v>
      </c>
      <c r="CE55" s="36">
        <v>0.4883381514080653</v>
      </c>
      <c r="CF55" s="36">
        <v>0.48153471983557133</v>
      </c>
      <c r="CG55" s="36">
        <v>0.47482607234052066</v>
      </c>
      <c r="CH55" s="36">
        <v>0.46821088840969283</v>
      </c>
      <c r="CI55" s="36">
        <v>0.46168786592699895</v>
      </c>
      <c r="CJ55" s="36">
        <v>0.45525572091717698</v>
      </c>
      <c r="CK55" s="36">
        <v>0.44891318729305657</v>
      </c>
      <c r="CL55" s="36">
        <v>0.44265901660634649</v>
      </c>
      <c r="CM55" s="36">
        <v>0.43649197780189269</v>
      </c>
      <c r="CN55" s="36">
        <v>0.43041085697536069</v>
      </c>
      <c r="CO55" s="36">
        <v>0.42441445713429349</v>
      </c>
      <c r="CP55" s="36">
        <v>0.41850159796249897</v>
      </c>
      <c r="CQ55" s="36">
        <v>0.41267111558771918</v>
      </c>
      <c r="CR55" s="36">
        <v>0.40692186235253686</v>
      </c>
      <c r="CS55" s="36">
        <v>0.40125270658847301</v>
      </c>
      <c r="CT55" s="36">
        <v>0.39566253239323279</v>
      </c>
      <c r="CU55" s="36">
        <v>0.39015023941105359</v>
      </c>
      <c r="CV55" s="36">
        <v>0.38471474261611405</v>
      </c>
      <c r="CW55" s="36">
        <v>0.37935497209896019</v>
      </c>
      <c r="CX55" s="36">
        <v>0.37406987285590726</v>
      </c>
      <c r="CY55" s="36">
        <v>0.36885840458137531</v>
      </c>
      <c r="CZ55" s="36">
        <v>0.3637195414631183</v>
      </c>
      <c r="DA55" s="36">
        <v>0.35865227198030569</v>
      </c>
      <c r="DB55" s="36">
        <v>0.3536555987044171</v>
      </c>
      <c r="DC55" s="36">
        <v>0.34872853810291121</v>
      </c>
      <c r="DD55" s="36">
        <v>0.34387012034562958</v>
      </c>
      <c r="DE55" s="36">
        <v>0.3390793891138979</v>
      </c>
      <c r="DF55" s="36">
        <v>0.33435540141228615</v>
      </c>
      <c r="DG55" s="36">
        <v>0.32969722738299267</v>
      </c>
      <c r="DH55" s="36">
        <v>0.32510395012281235</v>
      </c>
      <c r="DI55" s="36">
        <v>0.32057466550265618</v>
      </c>
      <c r="DJ55" s="36">
        <v>0.31610848198958474</v>
      </c>
      <c r="DK55" s="36">
        <v>0.31170452047132119</v>
      </c>
      <c r="DL55" s="36">
        <v>0.30736191408320879</v>
      </c>
      <c r="DM55" s="36">
        <v>0.30307980803757945</v>
      </c>
      <c r="DN55" s="36">
        <v>0.29885735945549996</v>
      </c>
      <c r="DO55" s="36">
        <v>0.29469373720086134</v>
      </c>
      <c r="DP55" s="36">
        <v>0.29058812171678006</v>
      </c>
      <c r="DQ55" s="36">
        <v>0.28653970486427888</v>
      </c>
      <c r="DR55" s="36">
        <v>0.28254768976321476</v>
      </c>
      <c r="DS55" s="36">
        <v>0.27861129063542267</v>
      </c>
      <c r="DT55" s="36">
        <v>0.27472973265004547</v>
      </c>
      <c r="DU55" s="36">
        <v>0.27090225177101768</v>
      </c>
      <c r="DV55" s="36">
        <v>0.26712809460667486</v>
      </c>
      <c r="DW55" s="36">
        <v>0.263406518261458</v>
      </c>
      <c r="DX55" s="36">
        <v>0.25973679018968332</v>
      </c>
      <c r="DY55" s="36">
        <v>0.2561181880513505</v>
      </c>
      <c r="DZ55" s="36">
        <v>0.25254999956995844</v>
      </c>
      <c r="EA55" s="36">
        <v>0.24903152239230328</v>
      </c>
      <c r="EB55" s="36">
        <v>0.2455620639502282</v>
      </c>
      <c r="EC55" s="36">
        <v>0.24214094132430067</v>
      </c>
      <c r="ED55" s="36">
        <v>0.23876748110938786</v>
      </c>
      <c r="EE55" s="36">
        <v>0.2354410192821057</v>
      </c>
      <c r="EF55" s="36">
        <v>0.23216090107011381</v>
      </c>
      <c r="EG55" s="36">
        <v>0.22892648082323197</v>
      </c>
      <c r="EH55" s="36">
        <v>0.22573712188635212</v>
      </c>
      <c r="EI55" s="36">
        <v>0.22259219647412029</v>
      </c>
      <c r="EJ55" s="36">
        <v>0.21949108554736546</v>
      </c>
      <c r="EK55" s="36">
        <v>0.21643317869124903</v>
      </c>
      <c r="EL55" s="36">
        <v>0.21341787399511272</v>
      </c>
      <c r="EM55" s="36">
        <v>0.21044457793399951</v>
      </c>
      <c r="EN55" s="36">
        <v>0.20751270525182616</v>
      </c>
      <c r="EO55" s="36">
        <v>0.20462167884618254</v>
      </c>
      <c r="EP55" s="36">
        <v>0.20177092965473639</v>
      </c>
      <c r="EQ55" s="36">
        <v>0.1989598965432206</v>
      </c>
      <c r="ER55" s="36">
        <v>0.19618802619498071</v>
      </c>
      <c r="ES55" s="36">
        <v>0.19345477300206185</v>
      </c>
      <c r="ET55" s="36">
        <v>0.19075959895781217</v>
      </c>
      <c r="EU55" s="36">
        <v>0.1881019735509834</v>
      </c>
      <c r="EV55" s="36">
        <v>0.1854813736613061</v>
      </c>
      <c r="EW55" s="36">
        <v>0.18289728345652007</v>
      </c>
      <c r="EX55" s="36">
        <v>0.18034919429083932</v>
      </c>
      <c r="EY55" s="36">
        <v>0.17783660460483125</v>
      </c>
      <c r="EZ55" s="36">
        <v>0.17535901982669128</v>
      </c>
      <c r="FA55" s="36">
        <v>0.17291595227489234</v>
      </c>
      <c r="FB55" s="36">
        <v>0.17050692106219109</v>
      </c>
      <c r="FC55" s="36">
        <v>0.16813145200097102</v>
      </c>
      <c r="FD55" s="36">
        <v>0.16578907750990485</v>
      </c>
      <c r="FE55" s="36">
        <v>0.16347933652191676</v>
      </c>
      <c r="FF55" s="36">
        <v>0.16120177439342726</v>
      </c>
      <c r="FG55" s="36">
        <v>0.15895594281486222</v>
      </c>
      <c r="FH55" s="36">
        <v>0.15674139972240883</v>
      </c>
      <c r="FI55" s="36">
        <v>0.15455770921100079</v>
      </c>
      <c r="FJ55" s="36">
        <v>0.15240444144851586</v>
      </c>
      <c r="FK55" s="36">
        <v>0.15028117259116891</v>
      </c>
      <c r="FL55" s="36">
        <v>0.14818748470008333</v>
      </c>
      <c r="FM55" s="36">
        <v>0.14612296565902533</v>
      </c>
      <c r="FN55" s="36">
        <v>0.14408720909328376</v>
      </c>
      <c r="FO55" s="36">
        <v>0.14207981428968047</v>
      </c>
      <c r="FP55" s="36">
        <v>0.14010038611769485</v>
      </c>
      <c r="FQ55" s="36">
        <v>0.13814853495168744</v>
      </c>
      <c r="FR55" s="36">
        <v>0.13622387659420698</v>
      </c>
      <c r="FS55" s="36">
        <v>0.13432603220036585</v>
      </c>
      <c r="FT55" s="36">
        <v>0.13245462820326923</v>
      </c>
      <c r="FU55" s="36">
        <v>0.13060929624048337</v>
      </c>
      <c r="FV55" s="36">
        <v>0.12878967308152767</v>
      </c>
      <c r="FX55" s="36">
        <v>0</v>
      </c>
      <c r="FY55" s="36">
        <v>0.70616522326316278</v>
      </c>
      <c r="FZ55" s="36">
        <v>0.60980431691599479</v>
      </c>
      <c r="GA55" s="36">
        <v>0.50223474238715604</v>
      </c>
      <c r="GB55" s="36">
        <v>0.49523748474795082</v>
      </c>
      <c r="GC55" s="36">
        <v>0.49523748474795082</v>
      </c>
      <c r="GD55" s="36">
        <v>0.4185014989004735</v>
      </c>
      <c r="GE55" s="36">
        <v>0.35365549715496419</v>
      </c>
      <c r="GF55" s="36">
        <v>0.29885738494865838</v>
      </c>
      <c r="GG55" s="36">
        <v>0.252549899831081</v>
      </c>
      <c r="GH55" s="36">
        <v>0.21341794118637322</v>
      </c>
      <c r="GI55" s="36">
        <v>0.18034932490352867</v>
      </c>
      <c r="GJ55" s="36">
        <v>0.15240455859975446</v>
      </c>
      <c r="GK55" s="36">
        <v>0.12878983108648534</v>
      </c>
      <c r="GM55" s="24" t="s">
        <v>652</v>
      </c>
    </row>
    <row r="56" spans="3:195" x14ac:dyDescent="0.2">
      <c r="D56" s="24" t="s">
        <v>176</v>
      </c>
      <c r="AU56" s="36">
        <v>0.12339470580526798</v>
      </c>
      <c r="AV56" s="36">
        <v>0.13435911886420901</v>
      </c>
      <c r="AW56" s="36">
        <v>0.14179815085955338</v>
      </c>
      <c r="AX56" s="36">
        <v>0.15126307914494277</v>
      </c>
      <c r="AY56" s="36">
        <v>0.16031040209779848</v>
      </c>
      <c r="AZ56" s="36">
        <v>0.16786470903807288</v>
      </c>
      <c r="BA56" s="36">
        <v>0.17472772195216615</v>
      </c>
      <c r="BB56" s="36">
        <v>0.18222738829021159</v>
      </c>
      <c r="BC56" s="36">
        <v>0.18909121038396187</v>
      </c>
      <c r="BD56" s="36">
        <v>0.19522614877808325</v>
      </c>
      <c r="BE56" s="36">
        <v>0.20074421390965749</v>
      </c>
      <c r="BF56" s="36">
        <v>0.20614009208936207</v>
      </c>
      <c r="BG56" s="36">
        <v>0.21315159514727811</v>
      </c>
      <c r="BH56" s="36">
        <v>0.21985571074493068</v>
      </c>
      <c r="BI56" s="36">
        <v>0.2238532266502998</v>
      </c>
      <c r="BJ56" s="36">
        <v>0.22968027765953683</v>
      </c>
      <c r="BK56" s="36">
        <v>0.23272319569858593</v>
      </c>
      <c r="BL56" s="36">
        <v>0.23762866855926748</v>
      </c>
      <c r="BM56" s="36">
        <v>0.24538280153202394</v>
      </c>
      <c r="BN56" s="36">
        <v>0.25058237858180693</v>
      </c>
      <c r="BO56" s="36">
        <v>0.25221863708841796</v>
      </c>
      <c r="BP56" s="36">
        <v>0.25824483396958398</v>
      </c>
      <c r="BQ56" s="36">
        <v>0.26109166208532958</v>
      </c>
      <c r="BR56" s="36">
        <v>0.26507075716671075</v>
      </c>
      <c r="BS56" s="36">
        <v>0.26936003790622137</v>
      </c>
      <c r="BT56" s="36">
        <v>0.27697798929208806</v>
      </c>
      <c r="BU56" s="36">
        <v>0.28180001994588871</v>
      </c>
      <c r="BV56" s="36">
        <v>0.28737605607919164</v>
      </c>
      <c r="BW56" s="36">
        <v>0.29155510643806215</v>
      </c>
      <c r="BX56" s="36">
        <v>0.30006410017823987</v>
      </c>
      <c r="BY56" s="36">
        <v>0.31082016227429021</v>
      </c>
      <c r="BZ56" s="36">
        <v>0.31868496780873384</v>
      </c>
      <c r="CA56" s="36">
        <v>0.32391816292910131</v>
      </c>
      <c r="CB56" s="36">
        <v>0.32801919924512496</v>
      </c>
      <c r="CC56" s="36">
        <v>0.32942052690216911</v>
      </c>
      <c r="CD56" s="347">
        <v>0.33369380577272351</v>
      </c>
      <c r="CE56" s="36">
        <v>0.33790755015820401</v>
      </c>
      <c r="CF56" s="36">
        <v>0.34206258948140761</v>
      </c>
      <c r="CG56" s="36">
        <v>0.3461597416097752</v>
      </c>
      <c r="CH56" s="36">
        <v>0.35019981301637837</v>
      </c>
      <c r="CI56" s="36">
        <v>0.35418359893866386</v>
      </c>
      <c r="CJ56" s="36">
        <v>0.35811188353498574</v>
      </c>
      <c r="CK56" s="36">
        <v>0.36198544003895755</v>
      </c>
      <c r="CL56" s="36">
        <v>0.36580503091165323</v>
      </c>
      <c r="CM56" s="36">
        <v>0.36957140799168825</v>
      </c>
      <c r="CN56" s="36">
        <v>0.37328531264320963</v>
      </c>
      <c r="CO56" s="36">
        <v>0.37694747590182426</v>
      </c>
      <c r="CP56" s="36">
        <v>0.38055861861849383</v>
      </c>
      <c r="CQ56" s="36">
        <v>0.38413792373307154</v>
      </c>
      <c r="CR56" s="36">
        <v>0.38766736266915403</v>
      </c>
      <c r="CS56" s="36">
        <v>0.39114763015258291</v>
      </c>
      <c r="CT56" s="36">
        <v>0.39457941123041512</v>
      </c>
      <c r="CU56" s="36">
        <v>0.39796338140576615</v>
      </c>
      <c r="CV56" s="36">
        <v>0.40130020677077421</v>
      </c>
      <c r="CW56" s="36">
        <v>0.40459054413771223</v>
      </c>
      <c r="CX56" s="36">
        <v>0.40783504116827302</v>
      </c>
      <c r="CY56" s="36">
        <v>0.41103433650105348</v>
      </c>
      <c r="CZ56" s="36">
        <v>0.4141890598772624</v>
      </c>
      <c r="DA56" s="36">
        <v>0.41729983226467737</v>
      </c>
      <c r="DB56" s="36">
        <v>0.42036726597987445</v>
      </c>
      <c r="DC56" s="36">
        <v>0.42340757471994378</v>
      </c>
      <c r="DD56" s="36">
        <v>0.42640552647354241</v>
      </c>
      <c r="DE56" s="36">
        <v>0.4293617113499178</v>
      </c>
      <c r="DF56" s="36">
        <v>0.4322767112370311</v>
      </c>
      <c r="DG56" s="36">
        <v>0.43515109991609391</v>
      </c>
      <c r="DH56" s="36">
        <v>0.43798544317451044</v>
      </c>
      <c r="DI56" s="36">
        <v>0.44078029891724546</v>
      </c>
      <c r="DJ56" s="36">
        <v>0.443536217276641</v>
      </c>
      <c r="DK56" s="36">
        <v>0.44625374072070284</v>
      </c>
      <c r="DL56" s="36">
        <v>0.44893340415987865</v>
      </c>
      <c r="DM56" s="36">
        <v>0.4515757350523486</v>
      </c>
      <c r="DN56" s="36">
        <v>0.45418125350784838</v>
      </c>
      <c r="DO56" s="36">
        <v>0.4567636635762074</v>
      </c>
      <c r="DP56" s="36">
        <v>0.45931009601279321</v>
      </c>
      <c r="DQ56" s="36">
        <v>0.46182105205093188</v>
      </c>
      <c r="DR56" s="36">
        <v>0.46429702594086492</v>
      </c>
      <c r="DS56" s="36">
        <v>0.46673850504703623</v>
      </c>
      <c r="DT56" s="36">
        <v>0.46914596994402352</v>
      </c>
      <c r="DU56" s="36">
        <v>0.47151989451113363</v>
      </c>
      <c r="DV56" s="36">
        <v>0.47386074602567962</v>
      </c>
      <c r="DW56" s="36">
        <v>0.47616898525495838</v>
      </c>
      <c r="DX56" s="36">
        <v>0.47844506654694707</v>
      </c>
      <c r="DY56" s="36">
        <v>0.48068943791973562</v>
      </c>
      <c r="DZ56" s="36">
        <v>0.48290254114971376</v>
      </c>
      <c r="EA56" s="36">
        <v>0.48509595909634567</v>
      </c>
      <c r="EB56" s="36">
        <v>0.48725881877333033</v>
      </c>
      <c r="EC56" s="36">
        <v>0.48939154591250106</v>
      </c>
      <c r="ED56" s="36">
        <v>0.49149456031447875</v>
      </c>
      <c r="EE56" s="36">
        <v>0.49356827593130398</v>
      </c>
      <c r="EF56" s="36">
        <v>0.49561310094791872</v>
      </c>
      <c r="EG56" s="36">
        <v>0.49762943786251207</v>
      </c>
      <c r="EH56" s="36">
        <v>0.49961768356574704</v>
      </c>
      <c r="EI56" s="36">
        <v>0.50157822941888375</v>
      </c>
      <c r="EJ56" s="36">
        <v>0.50351146133081381</v>
      </c>
      <c r="EK56" s="36">
        <v>0.5054177598340216</v>
      </c>
      <c r="EL56" s="36">
        <v>0.50729750015948727</v>
      </c>
      <c r="EM56" s="36">
        <v>0.50916047230579442</v>
      </c>
      <c r="EN56" s="36">
        <v>0.51099748988868621</v>
      </c>
      <c r="EO56" s="36">
        <v>0.51280891450206167</v>
      </c>
      <c r="EP56" s="36">
        <v>0.51459510270216424</v>
      </c>
      <c r="EQ56" s="36">
        <v>0.51635640607776567</v>
      </c>
      <c r="ER56" s="36">
        <v>0.51809317131937171</v>
      </c>
      <c r="ES56" s="36">
        <v>0.51980574028746385</v>
      </c>
      <c r="ET56" s="36">
        <v>0.52149445007979023</v>
      </c>
      <c r="EU56" s="36">
        <v>0.52315963309771907</v>
      </c>
      <c r="EV56" s="36">
        <v>0.52480161711166773</v>
      </c>
      <c r="EW56" s="36">
        <v>0.52642072532562045</v>
      </c>
      <c r="EX56" s="36">
        <v>0.52801727644074659</v>
      </c>
      <c r="EY56" s="36">
        <v>0.52959954510365015</v>
      </c>
      <c r="EZ56" s="36">
        <v>0.53115976990914393</v>
      </c>
      <c r="FA56" s="36">
        <v>0.53269825796793613</v>
      </c>
      <c r="FB56" s="36">
        <v>0.53421531211212858</v>
      </c>
      <c r="FC56" s="36">
        <v>0.53571123095482553</v>
      </c>
      <c r="FD56" s="36">
        <v>0.53718630894891173</v>
      </c>
      <c r="FE56" s="36">
        <v>0.53864083644501226</v>
      </c>
      <c r="FF56" s="36">
        <v>0.54007509974864387</v>
      </c>
      <c r="FG56" s="36">
        <v>0.54148938117657108</v>
      </c>
      <c r="FH56" s="36">
        <v>0.54288395911237619</v>
      </c>
      <c r="FI56" s="36">
        <v>0.54425910806125621</v>
      </c>
      <c r="FJ56" s="36">
        <v>0.54561509870405522</v>
      </c>
      <c r="FK56" s="36">
        <v>0.54695892488998687</v>
      </c>
      <c r="FL56" s="36">
        <v>0.54828402915244201</v>
      </c>
      <c r="FM56" s="36">
        <v>0.54959067232159531</v>
      </c>
      <c r="FN56" s="36">
        <v>0.55087911159378622</v>
      </c>
      <c r="FO56" s="36">
        <v>0.55214960058214535</v>
      </c>
      <c r="FP56" s="36">
        <v>0.55340238936651476</v>
      </c>
      <c r="FQ56" s="36">
        <v>0.55463772454267302</v>
      </c>
      <c r="FR56" s="36">
        <v>0.5558558492708745</v>
      </c>
      <c r="FS56" s="36">
        <v>0.55705700332371266</v>
      </c>
      <c r="FT56" s="36">
        <v>0.55824142313331604</v>
      </c>
      <c r="FU56" s="36">
        <v>0.55940934183788693</v>
      </c>
      <c r="FV56" s="36">
        <v>0.56056098932759191</v>
      </c>
      <c r="FX56" s="36">
        <v>0</v>
      </c>
      <c r="FY56" s="36">
        <v>0.20614009208936207</v>
      </c>
      <c r="FZ56" s="36">
        <v>0.26507075716671075</v>
      </c>
      <c r="GA56" s="36">
        <v>0.32942052690216911</v>
      </c>
      <c r="GB56" s="36">
        <v>0.33369359350577621</v>
      </c>
      <c r="GC56" s="36">
        <v>0.33369359350577621</v>
      </c>
      <c r="GD56" s="36">
        <v>0.3805584745910785</v>
      </c>
      <c r="GE56" s="36">
        <v>0.42036744539902754</v>
      </c>
      <c r="GF56" s="36">
        <v>0.4541813355976822</v>
      </c>
      <c r="GG56" s="36">
        <v>0.48290255504381352</v>
      </c>
      <c r="GH56" s="36">
        <v>0.50729744760721041</v>
      </c>
      <c r="GI56" s="36">
        <v>0.52801734378482823</v>
      </c>
      <c r="GJ56" s="36">
        <v>0.54561528167465445</v>
      </c>
      <c r="GK56" s="36">
        <v>0.56056083013547886</v>
      </c>
    </row>
    <row r="57" spans="3:195" x14ac:dyDescent="0.2">
      <c r="D57" s="24" t="s">
        <v>177</v>
      </c>
      <c r="AU57" s="36">
        <v>3.8202725724020441E-2</v>
      </c>
      <c r="AV57" s="36">
        <v>4.2836812506894452E-2</v>
      </c>
      <c r="AW57" s="36">
        <v>4.9855347478905077E-2</v>
      </c>
      <c r="AX57" s="36">
        <v>5.6953323828586165E-2</v>
      </c>
      <c r="AY57" s="36">
        <v>5.6653361800294233E-2</v>
      </c>
      <c r="AZ57" s="36">
        <v>5.9672145187747494E-2</v>
      </c>
      <c r="BA57" s="36">
        <v>6.3300800386230135E-2</v>
      </c>
      <c r="BB57" s="36">
        <v>6.7597793821403268E-2</v>
      </c>
      <c r="BC57" s="36">
        <v>7.3606408709597962E-2</v>
      </c>
      <c r="BD57" s="36">
        <v>7.5385216083980938E-2</v>
      </c>
      <c r="BE57" s="36">
        <v>7.6842966256926604E-2</v>
      </c>
      <c r="BF57" s="36">
        <v>8.7694684647475193E-2</v>
      </c>
      <c r="BG57" s="36">
        <v>9.6200868971802272E-2</v>
      </c>
      <c r="BH57" s="36">
        <v>9.8804745455452259E-2</v>
      </c>
      <c r="BI57" s="36">
        <v>0.10273090238374565</v>
      </c>
      <c r="BJ57" s="36">
        <v>0.10219342027527924</v>
      </c>
      <c r="BK57" s="36">
        <v>0.10713229855790919</v>
      </c>
      <c r="BL57" s="36">
        <v>0.10984257720113556</v>
      </c>
      <c r="BM57" s="36">
        <v>0.11194406204424333</v>
      </c>
      <c r="BN57" s="36">
        <v>0.11429864468951718</v>
      </c>
      <c r="BO57" s="36">
        <v>0.11790675908079794</v>
      </c>
      <c r="BP57" s="36">
        <v>0.11969158820559606</v>
      </c>
      <c r="BQ57" s="36">
        <v>0.12137320715276657</v>
      </c>
      <c r="BR57" s="36">
        <v>0.12512492591729446</v>
      </c>
      <c r="BS57" s="36">
        <v>0.12979934744341687</v>
      </c>
      <c r="BT57" s="36">
        <v>0.13421311415702508</v>
      </c>
      <c r="BU57" s="36">
        <v>0.1356859294623296</v>
      </c>
      <c r="BV57" s="36">
        <v>0.13665743382069295</v>
      </c>
      <c r="BW57" s="36">
        <v>0.13802289942459142</v>
      </c>
      <c r="BX57" s="36">
        <v>0.14094595321100539</v>
      </c>
      <c r="BY57" s="36">
        <v>0.1452770433697162</v>
      </c>
      <c r="BZ57" s="36">
        <v>0.14912335810672439</v>
      </c>
      <c r="CA57" s="36">
        <v>0.15398780057369746</v>
      </c>
      <c r="CB57" s="36">
        <v>0.15880619337735166</v>
      </c>
      <c r="CC57" s="36">
        <v>0.16834473071067485</v>
      </c>
      <c r="CD57" s="347">
        <v>0.17106848799899499</v>
      </c>
      <c r="CE57" s="36">
        <v>0.17375429843373069</v>
      </c>
      <c r="CF57" s="36">
        <v>0.17640269068302106</v>
      </c>
      <c r="CG57" s="36">
        <v>0.17901418604970409</v>
      </c>
      <c r="CH57" s="36">
        <v>0.1815892985739288</v>
      </c>
      <c r="CI57" s="36">
        <v>0.18412853513433713</v>
      </c>
      <c r="CJ57" s="36">
        <v>0.18663239554783728</v>
      </c>
      <c r="CK57" s="36">
        <v>0.18910137266798588</v>
      </c>
      <c r="CL57" s="36">
        <v>0.19153595248200028</v>
      </c>
      <c r="CM57" s="36">
        <v>0.19393661420641906</v>
      </c>
      <c r="CN57" s="36">
        <v>0.19630383038142973</v>
      </c>
      <c r="CO57" s="36">
        <v>0.19863806696388231</v>
      </c>
      <c r="CP57" s="36">
        <v>0.2009397834190072</v>
      </c>
      <c r="CQ57" s="36">
        <v>0.20319096067920928</v>
      </c>
      <c r="CR57" s="36">
        <v>0.20541077497830917</v>
      </c>
      <c r="CS57" s="36">
        <v>0.20759966325894408</v>
      </c>
      <c r="CT57" s="36">
        <v>0.20975805637635214</v>
      </c>
      <c r="CU57" s="36">
        <v>0.21188637918318021</v>
      </c>
      <c r="CV57" s="36">
        <v>0.21398505061311179</v>
      </c>
      <c r="CW57" s="36">
        <v>0.21605448376332759</v>
      </c>
      <c r="CX57" s="36">
        <v>0.21809508597581972</v>
      </c>
      <c r="CY57" s="36">
        <v>0.22010725891757121</v>
      </c>
      <c r="CZ57" s="36">
        <v>0.22209139865961935</v>
      </c>
      <c r="DA57" s="36">
        <v>0.22404789575501693</v>
      </c>
      <c r="DB57" s="36">
        <v>0.22597713531570851</v>
      </c>
      <c r="DC57" s="36">
        <v>0.22786388717714501</v>
      </c>
      <c r="DD57" s="36">
        <v>0.22972435318082796</v>
      </c>
      <c r="DE57" s="36">
        <v>0.23155889953618436</v>
      </c>
      <c r="DF57" s="36">
        <v>0.23336788735068281</v>
      </c>
      <c r="DG57" s="36">
        <v>0.23515167270091342</v>
      </c>
      <c r="DH57" s="36">
        <v>0.23691060670267716</v>
      </c>
      <c r="DI57" s="36">
        <v>0.23864503558009842</v>
      </c>
      <c r="DJ57" s="36">
        <v>0.2403553007337742</v>
      </c>
      <c r="DK57" s="36">
        <v>0.24204173880797597</v>
      </c>
      <c r="DL57" s="36">
        <v>0.24370468175691262</v>
      </c>
      <c r="DM57" s="36">
        <v>0.24534445691007201</v>
      </c>
      <c r="DN57" s="36">
        <v>0.2469613870366516</v>
      </c>
      <c r="DO57" s="36">
        <v>0.24854259922293132</v>
      </c>
      <c r="DP57" s="36">
        <v>0.25010178227042679</v>
      </c>
      <c r="DQ57" s="36">
        <v>0.25163924308478924</v>
      </c>
      <c r="DR57" s="36">
        <v>0.25315528429592038</v>
      </c>
      <c r="DS57" s="36">
        <v>0.25465020431754115</v>
      </c>
      <c r="DT57" s="36">
        <v>0.25612429740593101</v>
      </c>
      <c r="DU57" s="36">
        <v>0.25757785371784869</v>
      </c>
      <c r="DV57" s="36">
        <v>0.25901115936764552</v>
      </c>
      <c r="DW57" s="36">
        <v>0.26042449648358357</v>
      </c>
      <c r="DX57" s="36">
        <v>0.26181814326336961</v>
      </c>
      <c r="DY57" s="36">
        <v>0.26319237402891393</v>
      </c>
      <c r="DZ57" s="36">
        <v>0.26454745928032786</v>
      </c>
      <c r="EA57" s="36">
        <v>0.26587251851135107</v>
      </c>
      <c r="EB57" s="36">
        <v>0.2671791172764415</v>
      </c>
      <c r="EC57" s="36">
        <v>0.26846751276319825</v>
      </c>
      <c r="ED57" s="36">
        <v>0.26973795857613336</v>
      </c>
      <c r="EE57" s="36">
        <v>0.27099070478659026</v>
      </c>
      <c r="EF57" s="36">
        <v>0.27222599798196745</v>
      </c>
      <c r="EG57" s="36">
        <v>0.27344408131425602</v>
      </c>
      <c r="EH57" s="36">
        <v>0.27464519454790082</v>
      </c>
      <c r="EI57" s="36">
        <v>0.27582957410699593</v>
      </c>
      <c r="EJ57" s="36">
        <v>0.27699745312182067</v>
      </c>
      <c r="EK57" s="36">
        <v>0.2781490614747294</v>
      </c>
      <c r="EL57" s="36">
        <v>0.27928462584540004</v>
      </c>
      <c r="EM57" s="36">
        <v>0.28039494976020607</v>
      </c>
      <c r="EN57" s="36">
        <v>0.2814898048594876</v>
      </c>
      <c r="EO57" s="36">
        <v>0.28256940665175578</v>
      </c>
      <c r="EP57" s="36">
        <v>0.28363396764309934</v>
      </c>
      <c r="EQ57" s="36">
        <v>0.28468369737901367</v>
      </c>
      <c r="ER57" s="36">
        <v>0.28571880248564763</v>
      </c>
      <c r="ES57" s="36">
        <v>0.28673948671047433</v>
      </c>
      <c r="ET57" s="36">
        <v>0.28774595096239763</v>
      </c>
      <c r="EU57" s="36">
        <v>0.28873839335129747</v>
      </c>
      <c r="EV57" s="36">
        <v>0.28971700922702615</v>
      </c>
      <c r="EW57" s="36">
        <v>0.29068199121785954</v>
      </c>
      <c r="EX57" s="36">
        <v>0.29163352926841413</v>
      </c>
      <c r="EY57" s="36">
        <v>0.29256385029151866</v>
      </c>
      <c r="EZ57" s="36">
        <v>0.29348121026416485</v>
      </c>
      <c r="FA57" s="36">
        <v>0.29438578975717156</v>
      </c>
      <c r="FB57" s="36">
        <v>0.2952777668256803</v>
      </c>
      <c r="FC57" s="36">
        <v>0.29615731704420345</v>
      </c>
      <c r="FD57" s="36">
        <v>0.29702461354118337</v>
      </c>
      <c r="FE57" s="36">
        <v>0.29787982703307092</v>
      </c>
      <c r="FF57" s="36">
        <v>0.29872312585792882</v>
      </c>
      <c r="FG57" s="36">
        <v>0.29955467600856667</v>
      </c>
      <c r="FH57" s="36">
        <v>0.30037464116521495</v>
      </c>
      <c r="FI57" s="36">
        <v>0.30118318272774303</v>
      </c>
      <c r="FJ57" s="36">
        <v>0.30198045984742894</v>
      </c>
      <c r="FK57" s="36">
        <v>0.30275990251884422</v>
      </c>
      <c r="FL57" s="36">
        <v>0.30352848614747463</v>
      </c>
      <c r="FM57" s="36">
        <v>0.30428636201937942</v>
      </c>
      <c r="FN57" s="36">
        <v>0.30503367931293002</v>
      </c>
      <c r="FO57" s="36">
        <v>0.30577058512817423</v>
      </c>
      <c r="FP57" s="36">
        <v>0.30649722451579042</v>
      </c>
      <c r="FQ57" s="36">
        <v>0.30721374050563954</v>
      </c>
      <c r="FR57" s="36">
        <v>0.30792027413491851</v>
      </c>
      <c r="FS57" s="36">
        <v>0.30861696447592146</v>
      </c>
      <c r="FT57" s="36">
        <v>0.30930394866341471</v>
      </c>
      <c r="FU57" s="36">
        <v>0.30998136192162973</v>
      </c>
      <c r="FV57" s="36">
        <v>0.31064933759088043</v>
      </c>
      <c r="FX57" s="36">
        <v>0</v>
      </c>
      <c r="FY57" s="36">
        <v>8.7694684647475193E-2</v>
      </c>
      <c r="FZ57" s="36">
        <v>0.12512492591729446</v>
      </c>
      <c r="GA57" s="36">
        <v>0.16834473071067485</v>
      </c>
      <c r="GB57" s="36">
        <v>0.17106892174627297</v>
      </c>
      <c r="GC57" s="36">
        <v>0.17106892174627297</v>
      </c>
      <c r="GD57" s="36">
        <v>0.200940026508448</v>
      </c>
      <c r="GE57" s="36">
        <v>0.22597705744600827</v>
      </c>
      <c r="GF57" s="36">
        <v>0.24696127945365945</v>
      </c>
      <c r="GG57" s="36">
        <v>0.26454754512510548</v>
      </c>
      <c r="GH57" s="36">
        <v>0.2792846112064164</v>
      </c>
      <c r="GI57" s="36">
        <v>0.29163333131164304</v>
      </c>
      <c r="GJ57" s="36">
        <v>0.30198015972559111</v>
      </c>
      <c r="GK57" s="36">
        <v>0.3106493387780358</v>
      </c>
    </row>
    <row r="58" spans="3:195" x14ac:dyDescent="0.2">
      <c r="H58" s="159"/>
      <c r="I58" s="680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</row>
    <row r="59" spans="3:195" x14ac:dyDescent="0.2">
      <c r="C59" s="24" t="s">
        <v>653</v>
      </c>
    </row>
    <row r="60" spans="3:195" x14ac:dyDescent="0.2">
      <c r="D60" s="24" t="s">
        <v>654</v>
      </c>
      <c r="I60" s="24" t="s">
        <v>640</v>
      </c>
      <c r="AH60" s="158">
        <v>198864</v>
      </c>
      <c r="AI60" s="158">
        <v>244713</v>
      </c>
      <c r="AJ60" s="158">
        <v>167758</v>
      </c>
      <c r="AK60" s="158">
        <v>156604</v>
      </c>
      <c r="AL60" s="158">
        <v>145587</v>
      </c>
      <c r="AM60" s="158">
        <v>150093.00000000003</v>
      </c>
      <c r="AN60" s="158">
        <v>231615</v>
      </c>
      <c r="AO60" s="158">
        <v>227240</v>
      </c>
      <c r="AP60" s="158">
        <v>398277</v>
      </c>
      <c r="AQ60" s="158">
        <v>1372247.0000000002</v>
      </c>
      <c r="AR60" s="158">
        <v>754626</v>
      </c>
      <c r="AS60" s="158">
        <v>550648</v>
      </c>
      <c r="AT60" s="158">
        <v>454705</v>
      </c>
      <c r="AU60" s="158">
        <v>523057</v>
      </c>
      <c r="AV60" s="158">
        <v>454494</v>
      </c>
      <c r="AW60" s="158">
        <v>447438</v>
      </c>
      <c r="AX60" s="158">
        <v>423183</v>
      </c>
      <c r="AY60" s="158">
        <v>420829</v>
      </c>
      <c r="AZ60" s="158">
        <v>360258</v>
      </c>
      <c r="BA60" s="158">
        <v>387345</v>
      </c>
      <c r="BB60" s="158">
        <v>455244</v>
      </c>
      <c r="BC60" s="158">
        <v>413706</v>
      </c>
      <c r="BD60" s="158">
        <v>364975</v>
      </c>
      <c r="BE60" s="158">
        <v>353453</v>
      </c>
      <c r="BF60" s="158">
        <v>534624</v>
      </c>
      <c r="BG60" s="158">
        <v>550905</v>
      </c>
      <c r="BH60" s="158">
        <v>474987</v>
      </c>
      <c r="BI60" s="158">
        <v>549492</v>
      </c>
      <c r="BJ60" s="158">
        <v>461862</v>
      </c>
      <c r="BK60" s="158">
        <v>484315</v>
      </c>
      <c r="BL60" s="158">
        <v>501307</v>
      </c>
      <c r="BM60" s="158">
        <v>508938</v>
      </c>
      <c r="BN60" s="158">
        <v>514095</v>
      </c>
      <c r="BO60" s="158">
        <v>564016</v>
      </c>
      <c r="BP60" s="158">
        <v>522928</v>
      </c>
      <c r="BQ60" s="158">
        <v>475206</v>
      </c>
      <c r="BR60" s="158">
        <v>523320</v>
      </c>
      <c r="BS60" s="158">
        <v>577440</v>
      </c>
      <c r="BT60" s="158">
        <v>481775</v>
      </c>
      <c r="BU60" s="158">
        <v>478291</v>
      </c>
      <c r="BV60" s="158">
        <v>384534</v>
      </c>
      <c r="BW60" s="158">
        <v>422377</v>
      </c>
      <c r="BX60" s="158">
        <v>427669</v>
      </c>
      <c r="BY60" s="158">
        <v>473794</v>
      </c>
      <c r="BZ60" s="158">
        <v>474934</v>
      </c>
      <c r="CA60" s="158">
        <v>426873</v>
      </c>
      <c r="CB60" s="158">
        <v>437186</v>
      </c>
      <c r="CC60" s="158">
        <v>539101</v>
      </c>
      <c r="CD60" s="251">
        <v>545966.90686283866</v>
      </c>
      <c r="CE60" s="251">
        <v>552182.7323791004</v>
      </c>
      <c r="CF60" s="251">
        <v>557866.57186367887</v>
      </c>
      <c r="CG60" s="251">
        <v>563106.58206499636</v>
      </c>
      <c r="CH60" s="251">
        <v>567970.37740852893</v>
      </c>
      <c r="CI60" s="251">
        <v>572510.99443577253</v>
      </c>
      <c r="CJ60" s="251">
        <v>576770.82978014369</v>
      </c>
      <c r="CK60" s="251">
        <v>580784.32736324007</v>
      </c>
      <c r="CL60" s="251">
        <v>584579.86426746461</v>
      </c>
      <c r="CM60" s="251">
        <v>588181.10662922612</v>
      </c>
      <c r="CN60" s="251">
        <v>591608.00523454254</v>
      </c>
      <c r="CO60" s="251">
        <v>594877.5402130431</v>
      </c>
      <c r="CP60" s="251">
        <v>598004.28726965829</v>
      </c>
      <c r="CQ60" s="251">
        <v>593352.54445965565</v>
      </c>
      <c r="CR60" s="251">
        <v>588822.93354252726</v>
      </c>
      <c r="CS60" s="251">
        <v>584410.07381887781</v>
      </c>
      <c r="CT60" s="251">
        <v>580108.91399156104</v>
      </c>
      <c r="CU60" s="251">
        <v>575914.70654572942</v>
      </c>
      <c r="CV60" s="251">
        <v>571822.98453103798</v>
      </c>
      <c r="CW60" s="251">
        <v>567829.54048370081</v>
      </c>
      <c r="CX60" s="251">
        <v>563930.40725864004</v>
      </c>
      <c r="CY60" s="251">
        <v>560121.84056999302</v>
      </c>
      <c r="CZ60" s="251">
        <v>556400.3030625208</v>
      </c>
      <c r="DA60" s="251">
        <v>552762.44975739345</v>
      </c>
      <c r="DB60" s="251">
        <v>549205.11473404709</v>
      </c>
      <c r="DC60" s="251">
        <v>545725.29892566265</v>
      </c>
      <c r="DD60" s="251">
        <v>542320.15891960403</v>
      </c>
      <c r="DE60" s="251">
        <v>538986.99666624295</v>
      </c>
      <c r="DF60" s="251">
        <v>535723.25001015526</v>
      </c>
      <c r="DG60" s="251">
        <v>532526.48396696884</v>
      </c>
      <c r="DH60" s="251">
        <v>529394.3826772786</v>
      </c>
      <c r="DI60" s="251">
        <v>526324.74197624007</v>
      </c>
      <c r="DJ60" s="251">
        <v>523315.46252381476</v>
      </c>
      <c r="DK60" s="251">
        <v>520364.54344622145</v>
      </c>
      <c r="DL60" s="251">
        <v>517470.07644412859</v>
      </c>
      <c r="DM60" s="251">
        <v>514630.24032755423</v>
      </c>
      <c r="DN60" s="251">
        <v>511843.29594132351</v>
      </c>
      <c r="DO60" s="251">
        <v>509107.58144845319</v>
      </c>
      <c r="DP60" s="251">
        <v>506421.50794193626</v>
      </c>
      <c r="DQ60" s="251">
        <v>503783.55535816989</v>
      </c>
      <c r="DR60" s="251">
        <v>501192.26866778394</v>
      </c>
      <c r="DS60" s="251">
        <v>498646.25432181399</v>
      </c>
      <c r="DT60" s="251">
        <v>496144.17693320883</v>
      </c>
      <c r="DU60" s="251">
        <v>493684.75617540994</v>
      </c>
      <c r="DV60" s="251">
        <v>491266.76388139615</v>
      </c>
      <c r="DW60" s="251">
        <v>488889.02132801345</v>
      </c>
      <c r="DX60" s="251">
        <v>486550.3966917363</v>
      </c>
      <c r="DY60" s="251">
        <v>484249.80266317766</v>
      </c>
      <c r="DZ60" s="251">
        <v>481986.19420876261</v>
      </c>
      <c r="EA60" s="251">
        <v>479758.56646890537</v>
      </c>
      <c r="EB60" s="251">
        <v>477565.95278296235</v>
      </c>
      <c r="EC60" s="251">
        <v>475407.42283197807</v>
      </c>
      <c r="ED60" s="251">
        <v>473282.08089100919</v>
      </c>
      <c r="EE60" s="251">
        <v>471189.06418343465</v>
      </c>
      <c r="EF60" s="251">
        <v>469127.54133028648</v>
      </c>
      <c r="EG60" s="251">
        <v>467096.71088815981</v>
      </c>
      <c r="EH60" s="251">
        <v>465095.79996978055</v>
      </c>
      <c r="EI60" s="251">
        <v>463124.06294174225</v>
      </c>
      <c r="EJ60" s="251">
        <v>461180.78019434819</v>
      </c>
      <c r="EK60" s="251">
        <v>459265.25697888806</v>
      </c>
      <c r="EL60" s="251">
        <v>457376.82230800122</v>
      </c>
      <c r="EM60" s="251">
        <v>455514.82791511266</v>
      </c>
      <c r="EN60" s="251">
        <v>453678.64726922853</v>
      </c>
      <c r="EO60" s="251">
        <v>451867.67464162363</v>
      </c>
      <c r="EP60" s="251">
        <v>450081.32422121742</v>
      </c>
      <c r="EQ60" s="251">
        <v>448319.02927566291</v>
      </c>
      <c r="ER60" s="251">
        <v>446580.24135537102</v>
      </c>
      <c r="ES60" s="251">
        <v>444864.42953788734</v>
      </c>
      <c r="ET60" s="251">
        <v>443171.07971023262</v>
      </c>
      <c r="EU60" s="251">
        <v>441499.69388695376</v>
      </c>
      <c r="EV60" s="251">
        <v>439849.78956181015</v>
      </c>
      <c r="EW60" s="251">
        <v>438220.89909113757</v>
      </c>
      <c r="EX60" s="251">
        <v>436612.56910708128</v>
      </c>
      <c r="EY60" s="251">
        <v>435024.35995899298</v>
      </c>
      <c r="EZ60" s="251">
        <v>433455.84518140886</v>
      </c>
      <c r="FA60" s="251">
        <v>431906.61098711967</v>
      </c>
      <c r="FB60" s="251">
        <v>430376.25578393781</v>
      </c>
      <c r="FC60" s="251">
        <v>428864.38971387799</v>
      </c>
      <c r="FD60" s="251">
        <v>427370.63421350589</v>
      </c>
      <c r="FE60" s="251">
        <v>425894.62159433204</v>
      </c>
      <c r="FF60" s="251">
        <v>424435.99464216962</v>
      </c>
      <c r="FG60" s="251">
        <v>422994.40623444237</v>
      </c>
      <c r="FH60" s="251">
        <v>421569.5189745159</v>
      </c>
      <c r="FI60" s="251">
        <v>420161.00484213844</v>
      </c>
      <c r="FJ60" s="251">
        <v>418768.54485918034</v>
      </c>
      <c r="FK60" s="251">
        <v>417391.82876986708</v>
      </c>
      <c r="FL60" s="251">
        <v>416030.55473477859</v>
      </c>
      <c r="FM60" s="251">
        <v>414684.42903791077</v>
      </c>
      <c r="FN60" s="251">
        <v>413353.16580615321</v>
      </c>
      <c r="FO60" s="251">
        <v>412036.48674054962</v>
      </c>
      <c r="FP60" s="251">
        <v>410734.12085877592</v>
      </c>
      <c r="FQ60" s="251">
        <v>409445.80424827279</v>
      </c>
      <c r="FR60" s="251">
        <v>408171.27982952027</v>
      </c>
      <c r="FS60" s="251">
        <v>406910.29712896247</v>
      </c>
      <c r="FT60" s="251">
        <v>405662.61206112272</v>
      </c>
      <c r="FU60" s="251">
        <v>404427.98671946308</v>
      </c>
      <c r="FV60" s="251">
        <v>403206.18917559221</v>
      </c>
      <c r="FX60" s="24">
        <v>4854113</v>
      </c>
      <c r="FY60" s="24">
        <v>5138606</v>
      </c>
      <c r="FZ60" s="24">
        <v>6131371</v>
      </c>
      <c r="GA60" s="24">
        <v>5123974</v>
      </c>
      <c r="GB60" s="24">
        <v>545966.90686283866</v>
      </c>
      <c r="GC60" s="24">
        <v>5669940.9068628382</v>
      </c>
      <c r="GD60" s="24">
        <v>6928443.2189093949</v>
      </c>
      <c r="GE60" s="24">
        <v>6844681.8127556844</v>
      </c>
      <c r="GF60" s="24">
        <v>6338624.9318251945</v>
      </c>
      <c r="GG60" s="24">
        <v>5941922.2796198623</v>
      </c>
      <c r="GH60" s="24">
        <v>5619470.0617694957</v>
      </c>
      <c r="GI60" s="24">
        <v>5350260.2055733185</v>
      </c>
      <c r="GJ60" s="24">
        <v>5120822.1869856222</v>
      </c>
      <c r="GK60" s="24">
        <v>4922054.7551109688</v>
      </c>
      <c r="GM60" s="24" t="s">
        <v>652</v>
      </c>
    </row>
    <row r="61" spans="3:195" x14ac:dyDescent="0.2">
      <c r="D61" s="24" t="s">
        <v>655</v>
      </c>
      <c r="I61" s="24" t="s">
        <v>640</v>
      </c>
      <c r="AI61" s="158">
        <v>108089</v>
      </c>
      <c r="AJ61" s="158">
        <v>103905</v>
      </c>
      <c r="AK61" s="158">
        <v>96060</v>
      </c>
      <c r="AL61" s="158">
        <v>130250</v>
      </c>
      <c r="AM61" s="158">
        <v>120972</v>
      </c>
      <c r="AN61" s="158">
        <v>105907</v>
      </c>
      <c r="AO61" s="158">
        <v>-14958</v>
      </c>
      <c r="AP61" s="158">
        <v>29255</v>
      </c>
      <c r="AQ61" s="158">
        <v>-53725</v>
      </c>
      <c r="AR61" s="158">
        <v>108841</v>
      </c>
      <c r="AS61" s="158">
        <v>131609</v>
      </c>
      <c r="AT61" s="158">
        <v>162875</v>
      </c>
      <c r="AU61" s="158">
        <v>188006</v>
      </c>
      <c r="AV61" s="158">
        <v>153858</v>
      </c>
      <c r="AW61" s="158">
        <v>148569</v>
      </c>
      <c r="AX61" s="158">
        <v>128346</v>
      </c>
      <c r="AY61" s="158">
        <v>133741</v>
      </c>
      <c r="AZ61" s="158">
        <v>194902</v>
      </c>
      <c r="BA61" s="158">
        <v>153101</v>
      </c>
      <c r="BB61" s="158">
        <v>205691</v>
      </c>
      <c r="BC61" s="158">
        <v>373774</v>
      </c>
      <c r="BD61" s="158">
        <v>385391</v>
      </c>
      <c r="BE61" s="158">
        <v>417245</v>
      </c>
      <c r="BF61" s="158">
        <v>373625</v>
      </c>
      <c r="BG61" s="158">
        <v>367952</v>
      </c>
      <c r="BH61" s="158">
        <v>296976</v>
      </c>
      <c r="BI61" s="158">
        <v>359203</v>
      </c>
      <c r="BJ61" s="158">
        <v>366699</v>
      </c>
      <c r="BK61" s="158">
        <v>411624</v>
      </c>
      <c r="BL61" s="158">
        <v>371927</v>
      </c>
      <c r="BM61" s="158">
        <v>324748</v>
      </c>
      <c r="BN61" s="158">
        <v>355776</v>
      </c>
      <c r="BO61" s="158">
        <v>606707</v>
      </c>
      <c r="BP61" s="158">
        <v>340602</v>
      </c>
      <c r="BQ61" s="158">
        <v>310114</v>
      </c>
      <c r="BR61" s="158">
        <v>426069</v>
      </c>
      <c r="BS61" s="158">
        <v>423619</v>
      </c>
      <c r="BT61" s="158">
        <v>345515</v>
      </c>
      <c r="BU61" s="158">
        <v>427075</v>
      </c>
      <c r="BV61" s="158">
        <v>369422</v>
      </c>
      <c r="BW61" s="158">
        <v>429441</v>
      </c>
      <c r="BX61" s="158">
        <v>439577</v>
      </c>
      <c r="BY61" s="158">
        <v>456851</v>
      </c>
      <c r="BZ61" s="158">
        <v>483393</v>
      </c>
      <c r="CA61" s="158">
        <v>521729</v>
      </c>
      <c r="CB61" s="158">
        <v>541355</v>
      </c>
      <c r="CC61" s="158">
        <v>440816</v>
      </c>
      <c r="CD61" s="24">
        <v>442647</v>
      </c>
      <c r="CE61" s="24">
        <v>446498</v>
      </c>
      <c r="CF61" s="24">
        <v>450436</v>
      </c>
      <c r="CG61" s="24">
        <v>454440</v>
      </c>
      <c r="CH61" s="24">
        <v>458490</v>
      </c>
      <c r="CI61" s="24">
        <v>462570</v>
      </c>
      <c r="CJ61" s="24">
        <v>466667</v>
      </c>
      <c r="CK61" s="24">
        <v>470771</v>
      </c>
      <c r="CL61" s="24">
        <v>474871</v>
      </c>
      <c r="CM61" s="24">
        <v>478959</v>
      </c>
      <c r="CN61" s="24">
        <v>483030</v>
      </c>
      <c r="CO61" s="24">
        <v>487076</v>
      </c>
      <c r="CP61" s="24">
        <v>491094</v>
      </c>
      <c r="CQ61" s="24">
        <v>495078</v>
      </c>
      <c r="CR61" s="24">
        <v>498741</v>
      </c>
      <c r="CS61" s="24">
        <v>502098</v>
      </c>
      <c r="CT61" s="24">
        <v>505165</v>
      </c>
      <c r="CU61" s="24">
        <v>507958</v>
      </c>
      <c r="CV61" s="24">
        <v>510491</v>
      </c>
      <c r="CW61" s="24">
        <v>512777</v>
      </c>
      <c r="CX61" s="24">
        <v>514828</v>
      </c>
      <c r="CY61" s="24">
        <v>516658</v>
      </c>
      <c r="CZ61" s="24">
        <v>518278</v>
      </c>
      <c r="DA61" s="24">
        <v>519699</v>
      </c>
      <c r="DB61" s="24">
        <v>520931</v>
      </c>
      <c r="DC61" s="24">
        <v>521985</v>
      </c>
      <c r="DD61" s="24">
        <v>522870</v>
      </c>
      <c r="DE61" s="24">
        <v>523595</v>
      </c>
      <c r="DF61" s="24">
        <v>524168</v>
      </c>
      <c r="DG61" s="24">
        <v>524599</v>
      </c>
      <c r="DH61" s="24">
        <v>524894</v>
      </c>
      <c r="DI61" s="24">
        <v>525062</v>
      </c>
      <c r="DJ61" s="24">
        <v>525109</v>
      </c>
      <c r="DK61" s="24">
        <v>525042</v>
      </c>
      <c r="DL61" s="24">
        <v>524868</v>
      </c>
      <c r="DM61" s="24">
        <v>524592</v>
      </c>
      <c r="DN61" s="24">
        <v>524221</v>
      </c>
      <c r="DO61" s="24">
        <v>523760</v>
      </c>
      <c r="DP61" s="24">
        <v>523214</v>
      </c>
      <c r="DQ61" s="24">
        <v>522588</v>
      </c>
      <c r="DR61" s="24">
        <v>521887</v>
      </c>
      <c r="DS61" s="24">
        <v>521116</v>
      </c>
      <c r="DT61" s="24">
        <v>520278</v>
      </c>
      <c r="DU61" s="24">
        <v>519379</v>
      </c>
      <c r="DV61" s="24">
        <v>518421</v>
      </c>
      <c r="DW61" s="24">
        <v>517409</v>
      </c>
      <c r="DX61" s="24">
        <v>516346</v>
      </c>
      <c r="DY61" s="24">
        <v>515236</v>
      </c>
      <c r="DZ61" s="24">
        <v>514081</v>
      </c>
      <c r="EA61" s="24">
        <v>512885</v>
      </c>
      <c r="EB61" s="24">
        <v>511650</v>
      </c>
      <c r="EC61" s="24">
        <v>510380</v>
      </c>
      <c r="ED61" s="24">
        <v>509077</v>
      </c>
      <c r="EE61" s="24">
        <v>507743</v>
      </c>
      <c r="EF61" s="24">
        <v>506381</v>
      </c>
      <c r="EG61" s="24">
        <v>504992</v>
      </c>
      <c r="EH61" s="24">
        <v>503580</v>
      </c>
      <c r="EI61" s="24">
        <v>502146</v>
      </c>
      <c r="EJ61" s="24">
        <v>500691</v>
      </c>
      <c r="EK61" s="24">
        <v>499219</v>
      </c>
      <c r="EL61" s="24">
        <v>497730</v>
      </c>
      <c r="EM61" s="24">
        <v>496226</v>
      </c>
      <c r="EN61" s="24">
        <v>494709</v>
      </c>
      <c r="EO61" s="24">
        <v>493180</v>
      </c>
      <c r="EP61" s="24">
        <v>491640</v>
      </c>
      <c r="EQ61" s="24">
        <v>490091</v>
      </c>
      <c r="ER61" s="24">
        <v>488535</v>
      </c>
      <c r="ES61" s="24">
        <v>486971</v>
      </c>
      <c r="ET61" s="24">
        <v>485402</v>
      </c>
      <c r="EU61" s="24">
        <v>483828</v>
      </c>
      <c r="EV61" s="24">
        <v>482250</v>
      </c>
      <c r="EW61" s="24">
        <v>480670</v>
      </c>
      <c r="EX61" s="24">
        <v>479088</v>
      </c>
      <c r="EY61" s="24">
        <v>477505</v>
      </c>
      <c r="EZ61" s="24">
        <v>475922</v>
      </c>
      <c r="FA61" s="24">
        <v>474339</v>
      </c>
      <c r="FB61" s="24">
        <v>472758</v>
      </c>
      <c r="FC61" s="24">
        <v>471179</v>
      </c>
      <c r="FD61" s="24">
        <v>469602</v>
      </c>
      <c r="FE61" s="24">
        <v>468028</v>
      </c>
      <c r="FF61" s="24">
        <v>466457</v>
      </c>
      <c r="FG61" s="24">
        <v>464891</v>
      </c>
      <c r="FH61" s="24">
        <v>463330</v>
      </c>
      <c r="FI61" s="24">
        <v>461774</v>
      </c>
      <c r="FJ61" s="24">
        <v>460223</v>
      </c>
      <c r="FK61" s="24">
        <v>458678</v>
      </c>
      <c r="FL61" s="24">
        <v>457139</v>
      </c>
      <c r="FM61" s="24">
        <v>455607</v>
      </c>
      <c r="FN61" s="24">
        <v>454082</v>
      </c>
      <c r="FO61" s="24">
        <v>452564</v>
      </c>
      <c r="FP61" s="24">
        <v>451054</v>
      </c>
      <c r="FQ61" s="24">
        <v>449551</v>
      </c>
      <c r="FR61" s="24">
        <v>448057</v>
      </c>
      <c r="FS61" s="24">
        <v>446570</v>
      </c>
      <c r="FT61" s="24">
        <v>445092</v>
      </c>
      <c r="FU61" s="24">
        <v>443623</v>
      </c>
      <c r="FV61" s="24">
        <v>442162</v>
      </c>
      <c r="FX61" s="24">
        <v>1029080</v>
      </c>
      <c r="FY61" s="24">
        <v>2856249</v>
      </c>
      <c r="FZ61" s="24">
        <v>4538397</v>
      </c>
      <c r="GA61" s="24">
        <v>4878793</v>
      </c>
      <c r="GB61" s="24">
        <v>442647</v>
      </c>
      <c r="GC61" s="24">
        <v>5321440</v>
      </c>
      <c r="GD61" s="24">
        <v>5624902</v>
      </c>
      <c r="GE61" s="24">
        <v>6122702</v>
      </c>
      <c r="GF61" s="24">
        <v>6291005</v>
      </c>
      <c r="GG61" s="24">
        <v>6233715</v>
      </c>
      <c r="GH61" s="24">
        <v>6066474</v>
      </c>
      <c r="GI61" s="24">
        <v>5852590</v>
      </c>
      <c r="GJ61" s="24">
        <v>5626008</v>
      </c>
      <c r="GK61" s="24">
        <v>5404179</v>
      </c>
    </row>
    <row r="62" spans="3:195" x14ac:dyDescent="0.2">
      <c r="D62" s="44" t="s">
        <v>656</v>
      </c>
      <c r="E62" s="44"/>
      <c r="F62" s="44"/>
      <c r="G62" s="44"/>
      <c r="H62" s="44"/>
      <c r="I62" s="44" t="s">
        <v>640</v>
      </c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>
        <v>3931829</v>
      </c>
      <c r="AI62" s="44">
        <v>4068453</v>
      </c>
      <c r="AJ62" s="44">
        <v>4132306</v>
      </c>
      <c r="AK62" s="44">
        <v>4192850</v>
      </c>
      <c r="AL62" s="44">
        <v>4208187</v>
      </c>
      <c r="AM62" s="44">
        <v>4237308</v>
      </c>
      <c r="AN62" s="44">
        <v>4363016</v>
      </c>
      <c r="AO62" s="44">
        <v>4605214</v>
      </c>
      <c r="AP62" s="44">
        <v>4974236</v>
      </c>
      <c r="AQ62" s="44">
        <v>6400208</v>
      </c>
      <c r="AR62" s="44">
        <v>7045993</v>
      </c>
      <c r="AS62" s="44">
        <v>7465032</v>
      </c>
      <c r="AT62" s="44">
        <v>7756862</v>
      </c>
      <c r="AU62" s="44">
        <v>8091913</v>
      </c>
      <c r="AV62" s="44">
        <v>8392549</v>
      </c>
      <c r="AW62" s="44">
        <v>8691418</v>
      </c>
      <c r="AX62" s="44">
        <v>8986255</v>
      </c>
      <c r="AY62" s="44">
        <v>9273343</v>
      </c>
      <c r="AZ62" s="44">
        <v>9438699</v>
      </c>
      <c r="BA62" s="44">
        <v>9672943</v>
      </c>
      <c r="BB62" s="44">
        <v>9922496</v>
      </c>
      <c r="BC62" s="44">
        <v>9962428</v>
      </c>
      <c r="BD62" s="44">
        <v>9942012</v>
      </c>
      <c r="BE62" s="44">
        <v>9878220</v>
      </c>
      <c r="BF62" s="44">
        <v>10039219</v>
      </c>
      <c r="BG62" s="44">
        <v>10222172</v>
      </c>
      <c r="BH62" s="44">
        <v>10400183</v>
      </c>
      <c r="BI62" s="44">
        <v>10590472</v>
      </c>
      <c r="BJ62" s="44">
        <v>10685635</v>
      </c>
      <c r="BK62" s="44">
        <v>10758326</v>
      </c>
      <c r="BL62" s="44">
        <v>10887706</v>
      </c>
      <c r="BM62" s="44">
        <v>11071896</v>
      </c>
      <c r="BN62" s="44">
        <v>11230215</v>
      </c>
      <c r="BO62" s="44">
        <v>11187524</v>
      </c>
      <c r="BP62" s="44">
        <v>11369850</v>
      </c>
      <c r="BQ62" s="44">
        <v>11534942</v>
      </c>
      <c r="BR62" s="44">
        <v>11632193</v>
      </c>
      <c r="BS62" s="44">
        <v>11786014</v>
      </c>
      <c r="BT62" s="44">
        <v>11922274</v>
      </c>
      <c r="BU62" s="44">
        <v>11973490</v>
      </c>
      <c r="BV62" s="44">
        <v>11988602</v>
      </c>
      <c r="BW62" s="44">
        <v>11981538</v>
      </c>
      <c r="BX62" s="44">
        <v>11969630</v>
      </c>
      <c r="BY62" s="44">
        <v>11986573</v>
      </c>
      <c r="BZ62" s="44">
        <v>11978114</v>
      </c>
      <c r="CA62" s="44">
        <v>11883258</v>
      </c>
      <c r="CB62" s="44">
        <v>11779089</v>
      </c>
      <c r="CC62" s="44">
        <v>11877374</v>
      </c>
      <c r="CD62" s="44">
        <v>11980693.906862838</v>
      </c>
      <c r="CE62" s="44">
        <v>12086378.639241939</v>
      </c>
      <c r="CF62" s="44">
        <v>12193809.211105619</v>
      </c>
      <c r="CG62" s="44">
        <v>12302475.793170614</v>
      </c>
      <c r="CH62" s="44">
        <v>12411956.170579143</v>
      </c>
      <c r="CI62" s="44">
        <v>12521897.165014915</v>
      </c>
      <c r="CJ62" s="44">
        <v>12632000.994795058</v>
      </c>
      <c r="CK62" s="44">
        <v>12742014.322158298</v>
      </c>
      <c r="CL62" s="44">
        <v>12851723.186425762</v>
      </c>
      <c r="CM62" s="44">
        <v>12960945.293054989</v>
      </c>
      <c r="CN62" s="44">
        <v>13069523.298289532</v>
      </c>
      <c r="CO62" s="44">
        <v>13177324.838502575</v>
      </c>
      <c r="CP62" s="44">
        <v>13284235.125772232</v>
      </c>
      <c r="CQ62" s="44">
        <v>13382509.670231888</v>
      </c>
      <c r="CR62" s="44">
        <v>13472591.603774415</v>
      </c>
      <c r="CS62" s="44">
        <v>13554903.677593293</v>
      </c>
      <c r="CT62" s="44">
        <v>13629847.591584854</v>
      </c>
      <c r="CU62" s="44">
        <v>13697804.298130583</v>
      </c>
      <c r="CV62" s="44">
        <v>13759136.282661621</v>
      </c>
      <c r="CW62" s="44">
        <v>13814188.823145321</v>
      </c>
      <c r="CX62" s="44">
        <v>13863291.23040396</v>
      </c>
      <c r="CY62" s="44">
        <v>13906755.070973953</v>
      </c>
      <c r="CZ62" s="44">
        <v>13944877.374036474</v>
      </c>
      <c r="DA62" s="44">
        <v>13977940.823793868</v>
      </c>
      <c r="DB62" s="44">
        <v>14006214.938527916</v>
      </c>
      <c r="DC62" s="44">
        <v>14029955.237453578</v>
      </c>
      <c r="DD62" s="44">
        <v>14049405.396373183</v>
      </c>
      <c r="DE62" s="44">
        <v>14064797.393039426</v>
      </c>
      <c r="DF62" s="44">
        <v>14076352.643049581</v>
      </c>
      <c r="DG62" s="44">
        <v>14084280.12701655</v>
      </c>
      <c r="DH62" s="44">
        <v>14088780.509693829</v>
      </c>
      <c r="DI62" s="44">
        <v>14090043.25167007</v>
      </c>
      <c r="DJ62" s="44">
        <v>14088249.714193884</v>
      </c>
      <c r="DK62" s="44">
        <v>14083572.257640107</v>
      </c>
      <c r="DL62" s="44">
        <v>14076174.334084235</v>
      </c>
      <c r="DM62" s="44">
        <v>14066212.574411789</v>
      </c>
      <c r="DN62" s="44">
        <v>14053834.870353112</v>
      </c>
      <c r="DO62" s="44">
        <v>14039182.451801565</v>
      </c>
      <c r="DP62" s="44">
        <v>14022389.959743502</v>
      </c>
      <c r="DQ62" s="44">
        <v>14003585.515101671</v>
      </c>
      <c r="DR62" s="44">
        <v>13982890.783769455</v>
      </c>
      <c r="DS62" s="44">
        <v>13960421.038091268</v>
      </c>
      <c r="DT62" s="44">
        <v>13936287.215024477</v>
      </c>
      <c r="DU62" s="44">
        <v>13910592.971199887</v>
      </c>
      <c r="DV62" s="44">
        <v>13883438.735081283</v>
      </c>
      <c r="DW62" s="44">
        <v>13854918.756409297</v>
      </c>
      <c r="DX62" s="44">
        <v>13825123.153101033</v>
      </c>
      <c r="DY62" s="44">
        <v>13794136.95576421</v>
      </c>
      <c r="DZ62" s="44">
        <v>13762042.149972972</v>
      </c>
      <c r="EA62" s="44">
        <v>13728915.716441877</v>
      </c>
      <c r="EB62" s="44">
        <v>13694831.66922484</v>
      </c>
      <c r="EC62" s="44">
        <v>13659859.092056818</v>
      </c>
      <c r="ED62" s="44">
        <v>13624064.172947828</v>
      </c>
      <c r="EE62" s="44">
        <v>13587510.237131262</v>
      </c>
      <c r="EF62" s="44">
        <v>13550256.778461549</v>
      </c>
      <c r="EG62" s="44">
        <v>13512361.48934971</v>
      </c>
      <c r="EH62" s="44">
        <v>13473877.289319491</v>
      </c>
      <c r="EI62" s="44">
        <v>13434855.352261234</v>
      </c>
      <c r="EJ62" s="44">
        <v>13395345.132455582</v>
      </c>
      <c r="EK62" s="44">
        <v>13355391.38943447</v>
      </c>
      <c r="EL62" s="44">
        <v>13315038.211742472</v>
      </c>
      <c r="EM62" s="44">
        <v>13274327.039657585</v>
      </c>
      <c r="EN62" s="44">
        <v>13233296.686926814</v>
      </c>
      <c r="EO62" s="44">
        <v>13191984.361568438</v>
      </c>
      <c r="EP62" s="44">
        <v>13150425.685789656</v>
      </c>
      <c r="EQ62" s="44">
        <v>13108653.715065319</v>
      </c>
      <c r="ER62" s="44">
        <v>13066698.95642069</v>
      </c>
      <c r="ES62" s="44">
        <v>13024592.385958577</v>
      </c>
      <c r="ET62" s="44">
        <v>12982361.465668809</v>
      </c>
      <c r="EU62" s="44">
        <v>12940033.159555763</v>
      </c>
      <c r="EV62" s="44">
        <v>12897632.949117573</v>
      </c>
      <c r="EW62" s="44">
        <v>12855183.848208711</v>
      </c>
      <c r="EX62" s="44">
        <v>12812708.417315792</v>
      </c>
      <c r="EY62" s="44">
        <v>12770227.777274786</v>
      </c>
      <c r="EZ62" s="44">
        <v>12727761.622456195</v>
      </c>
      <c r="FA62" s="44">
        <v>12685329.233443314</v>
      </c>
      <c r="FB62" s="44">
        <v>12642947.489227252</v>
      </c>
      <c r="FC62" s="44">
        <v>12600632.87894113</v>
      </c>
      <c r="FD62" s="44">
        <v>12558401.513154635</v>
      </c>
      <c r="FE62" s="44">
        <v>12516268.134748967</v>
      </c>
      <c r="FF62" s="44">
        <v>12474247.129391138</v>
      </c>
      <c r="FG62" s="44">
        <v>12432350.535625581</v>
      </c>
      <c r="FH62" s="44">
        <v>12390590.054600097</v>
      </c>
      <c r="FI62" s="44">
        <v>12348977.059442235</v>
      </c>
      <c r="FJ62" s="44">
        <v>12307522.604301415</v>
      </c>
      <c r="FK62" s="44">
        <v>12266236.433071282</v>
      </c>
      <c r="FL62" s="44">
        <v>12225127.987806059</v>
      </c>
      <c r="FM62" s="44">
        <v>12184205.416843969</v>
      </c>
      <c r="FN62" s="44">
        <v>12143476.582650123</v>
      </c>
      <c r="FO62" s="44">
        <v>12102949.069390673</v>
      </c>
      <c r="FP62" s="44">
        <v>12062629.190249449</v>
      </c>
      <c r="FQ62" s="44">
        <v>12022523.994497722</v>
      </c>
      <c r="FR62" s="44">
        <v>11982638.274327243</v>
      </c>
      <c r="FS62" s="44">
        <v>11942978.571456205</v>
      </c>
      <c r="FT62" s="44">
        <v>11903549.183517328</v>
      </c>
      <c r="FU62" s="44">
        <v>11864354.170236791</v>
      </c>
      <c r="FV62" s="44">
        <v>11825398.359412383</v>
      </c>
      <c r="FX62" s="44">
        <v>7756862</v>
      </c>
      <c r="FY62" s="44">
        <v>10039219</v>
      </c>
      <c r="FZ62" s="44">
        <v>11632193</v>
      </c>
      <c r="GA62" s="44">
        <v>11877374</v>
      </c>
      <c r="GB62" s="44">
        <v>11980693.906862838</v>
      </c>
      <c r="GC62" s="44">
        <v>11980693.906862838</v>
      </c>
      <c r="GD62" s="44">
        <v>13284235.125772232</v>
      </c>
      <c r="GE62" s="44">
        <v>14006214.938527916</v>
      </c>
      <c r="GF62" s="44">
        <v>14053834.870353112</v>
      </c>
      <c r="GG62" s="44">
        <v>13762042.149972972</v>
      </c>
      <c r="GH62" s="44">
        <v>13315038.211742472</v>
      </c>
      <c r="GI62" s="44">
        <v>12812708.417315792</v>
      </c>
      <c r="GJ62" s="44">
        <v>12307522.604301415</v>
      </c>
      <c r="GK62" s="44">
        <v>11825398.359412383</v>
      </c>
    </row>
    <row r="64" spans="3:195" x14ac:dyDescent="0.2">
      <c r="D64" s="24" t="s">
        <v>657</v>
      </c>
      <c r="AI64" s="159">
        <v>0.23055454984310897</v>
      </c>
      <c r="AJ64" s="159">
        <v>-0.31447042045171281</v>
      </c>
      <c r="AK64" s="159">
        <v>-6.6488632434816841E-2</v>
      </c>
      <c r="AL64" s="159">
        <v>-7.0349416362289641E-2</v>
      </c>
      <c r="AM64" s="159">
        <v>3.0950565641163275E-2</v>
      </c>
      <c r="AN64" s="159">
        <v>0.54314325118426554</v>
      </c>
      <c r="AO64" s="159">
        <v>-1.8889104764371889E-2</v>
      </c>
      <c r="AP64" s="159">
        <v>0.75267118465058958</v>
      </c>
      <c r="AQ64" s="159">
        <v>2.4454588138406192</v>
      </c>
      <c r="AR64" s="159">
        <v>-0.45008005118612038</v>
      </c>
      <c r="AS64" s="159">
        <v>-0.27030343507909882</v>
      </c>
      <c r="AT64" s="159">
        <v>-0.1742365358632012</v>
      </c>
      <c r="AU64" s="159">
        <v>0.15032163710537594</v>
      </c>
      <c r="AV64" s="159">
        <v>-0.13108131618542529</v>
      </c>
      <c r="AW64" s="159">
        <v>-1.5524957425180563E-2</v>
      </c>
      <c r="AX64" s="159">
        <v>-5.4208627787536989E-2</v>
      </c>
      <c r="AY64" s="159">
        <v>-5.56260530314312E-3</v>
      </c>
      <c r="AZ64" s="159">
        <v>-0.14393257118687164</v>
      </c>
      <c r="BA64" s="159">
        <v>7.5187782089502608E-2</v>
      </c>
      <c r="BB64" s="159">
        <v>0.17529334314370915</v>
      </c>
      <c r="BC64" s="159">
        <v>-9.1243377177952945E-2</v>
      </c>
      <c r="BD64" s="159">
        <v>-0.11779137841849041</v>
      </c>
      <c r="BE64" s="159">
        <v>-3.1569285567504601E-2</v>
      </c>
      <c r="BF64" s="159">
        <v>0.51257451485770389</v>
      </c>
      <c r="BG64" s="159">
        <v>3.0453178308493367E-2</v>
      </c>
      <c r="BH64" s="159">
        <v>-0.1378059738067362</v>
      </c>
      <c r="BI64" s="159">
        <v>0.1568569245053022</v>
      </c>
      <c r="BJ64" s="159">
        <v>-0.15947456923849668</v>
      </c>
      <c r="BK64" s="159">
        <v>4.8614088190844784E-2</v>
      </c>
      <c r="BL64" s="159">
        <v>3.5084604028369881E-2</v>
      </c>
      <c r="BM64" s="159">
        <v>1.5222209145294263E-2</v>
      </c>
      <c r="BN64" s="159">
        <v>1.0132864906923889E-2</v>
      </c>
      <c r="BO64" s="159">
        <v>9.7104620741302661E-2</v>
      </c>
      <c r="BP64" s="159">
        <v>-7.2848997191569009E-2</v>
      </c>
      <c r="BQ64" s="159">
        <v>-9.1259217330110443E-2</v>
      </c>
      <c r="BR64" s="159">
        <v>0.10124872160705034</v>
      </c>
      <c r="BS64" s="159">
        <v>0.10341664755789948</v>
      </c>
      <c r="BT64" s="159">
        <v>-0.16567089221390963</v>
      </c>
      <c r="BU64" s="159">
        <v>-7.2315915105598538E-3</v>
      </c>
      <c r="BV64" s="159">
        <v>-0.19602501406047779</v>
      </c>
      <c r="BW64" s="159">
        <v>9.8412624111261948E-2</v>
      </c>
      <c r="BX64" s="159">
        <v>1.2529091309422702E-2</v>
      </c>
      <c r="BY64" s="159">
        <v>0.10785210057310679</v>
      </c>
      <c r="BZ64" s="159">
        <v>2.4061089840732297E-3</v>
      </c>
      <c r="CA64" s="159">
        <v>-0.10119511342628662</v>
      </c>
      <c r="CB64" s="159">
        <v>2.4159410410121929E-2</v>
      </c>
      <c r="CC64" s="159">
        <v>0.23311588202732936</v>
      </c>
      <c r="CD64" s="159">
        <v>1.2735845162295423E-2</v>
      </c>
      <c r="CE64" s="159">
        <v>1.1384985862931352E-2</v>
      </c>
      <c r="CF64" s="159">
        <v>1.029340316400229E-2</v>
      </c>
      <c r="CG64" s="159">
        <v>9.3929453127332696E-3</v>
      </c>
      <c r="CH64" s="159">
        <v>8.6374329451031073E-3</v>
      </c>
      <c r="CI64" s="159">
        <v>7.9944609927740107E-3</v>
      </c>
      <c r="CJ64" s="159">
        <v>7.4406175353354254E-3</v>
      </c>
      <c r="CK64" s="159">
        <v>6.9585654750019543E-3</v>
      </c>
      <c r="CL64" s="159">
        <v>6.5351916802856014E-3</v>
      </c>
      <c r="CM64" s="159">
        <v>6.1603941255730099E-3</v>
      </c>
      <c r="CN64" s="159">
        <v>5.8262643371111977E-3</v>
      </c>
      <c r="CO64" s="159">
        <v>5.5265225446101685E-3</v>
      </c>
      <c r="CP64" s="159">
        <v>5.2561188568245321E-3</v>
      </c>
      <c r="CQ64" s="159">
        <v>-7.7787783616759532E-3</v>
      </c>
      <c r="CR64" s="159">
        <v>-7.633928529375944E-3</v>
      </c>
      <c r="CS64" s="159">
        <v>-7.4943747470914701E-3</v>
      </c>
      <c r="CT64" s="159">
        <v>-7.3598317688304826E-3</v>
      </c>
      <c r="CU64" s="159">
        <v>-7.2300344722726617E-3</v>
      </c>
      <c r="CV64" s="159">
        <v>-7.1047361148894872E-3</v>
      </c>
      <c r="CW64" s="159">
        <v>-6.98370676829696E-3</v>
      </c>
      <c r="CX64" s="159">
        <v>-6.8667319099660062E-3</v>
      </c>
      <c r="CY64" s="159">
        <v>-6.7536111541867117E-3</v>
      </c>
      <c r="CZ64" s="159">
        <v>-6.6441571063986515E-3</v>
      </c>
      <c r="DA64" s="159">
        <v>-6.538194327184943E-3</v>
      </c>
      <c r="DB64" s="159">
        <v>-6.4355583938592309E-3</v>
      </c>
      <c r="DC64" s="159">
        <v>-6.3360950490592982E-3</v>
      </c>
      <c r="DD64" s="159">
        <v>-6.2396594271185712E-3</v>
      </c>
      <c r="DE64" s="159">
        <v>-6.146115350020076E-3</v>
      </c>
      <c r="DF64" s="159">
        <v>-6.055334685761804E-3</v>
      </c>
      <c r="DG64" s="159">
        <v>-5.9671967627423772E-3</v>
      </c>
      <c r="DH64" s="159">
        <v>-5.8815878345771511E-3</v>
      </c>
      <c r="DI64" s="159">
        <v>-5.7984005903398694E-3</v>
      </c>
      <c r="DJ64" s="159">
        <v>-5.7175337057613351E-3</v>
      </c>
      <c r="DK64" s="159">
        <v>-5.6388914314929872E-3</v>
      </c>
      <c r="DL64" s="159">
        <v>-5.5623832148971042E-3</v>
      </c>
      <c r="DM64" s="159">
        <v>-5.4879233521843984E-3</v>
      </c>
      <c r="DN64" s="159">
        <v>-5.415430668156751E-3</v>
      </c>
      <c r="DO64" s="159">
        <v>-5.3448282209872522E-3</v>
      </c>
      <c r="DP64" s="159">
        <v>-5.2760430297950078E-3</v>
      </c>
      <c r="DQ64" s="159">
        <v>-5.20900582300865E-3</v>
      </c>
      <c r="DR64" s="159">
        <v>-5.1436508056394992E-3</v>
      </c>
      <c r="DS64" s="159">
        <v>-5.0799154439024052E-3</v>
      </c>
      <c r="DT64" s="159">
        <v>-5.0177402656079728E-3</v>
      </c>
      <c r="DU64" s="159">
        <v>-4.9570686750798343E-3</v>
      </c>
      <c r="DV64" s="159">
        <v>-4.8978467813064475E-3</v>
      </c>
      <c r="DW64" s="159">
        <v>-4.8400232382843633E-3</v>
      </c>
      <c r="DX64" s="159">
        <v>-4.7835490965302263E-3</v>
      </c>
      <c r="DY64" s="159">
        <v>-4.7283776648859854E-3</v>
      </c>
      <c r="DZ64" s="159">
        <v>-4.6744643817429044E-3</v>
      </c>
      <c r="EA64" s="159">
        <v>-4.6217666950277847E-3</v>
      </c>
      <c r="EB64" s="159">
        <v>-4.570243950162256E-3</v>
      </c>
      <c r="EC64" s="159">
        <v>-4.5198572854820984E-3</v>
      </c>
      <c r="ED64" s="159">
        <v>-4.4705695344602336E-3</v>
      </c>
      <c r="EE64" s="159">
        <v>-4.4223451342890741E-3</v>
      </c>
      <c r="EF64" s="159">
        <v>-4.3751500402938737E-3</v>
      </c>
      <c r="EG64" s="159">
        <v>-4.3289516457889476E-3</v>
      </c>
      <c r="EH64" s="159">
        <v>-4.2837187069346694E-3</v>
      </c>
      <c r="EI64" s="159">
        <v>-4.2394212722763891E-3</v>
      </c>
      <c r="EJ64" s="159">
        <v>-4.1960306166136663E-3</v>
      </c>
      <c r="EK64" s="159">
        <v>-4.1535191788627523E-3</v>
      </c>
      <c r="EL64" s="159">
        <v>-4.1118605036862821E-3</v>
      </c>
      <c r="EM64" s="159">
        <v>-4.0710291865962978E-3</v>
      </c>
      <c r="EN64" s="159">
        <v>-4.0310008222746996E-3</v>
      </c>
      <c r="EO64" s="159">
        <v>-3.9917519559394821E-3</v>
      </c>
      <c r="EP64" s="159">
        <v>-3.9532600375163929E-3</v>
      </c>
      <c r="EQ64" s="159">
        <v>-3.915503378425722E-3</v>
      </c>
      <c r="ER64" s="159">
        <v>-3.8784611108325651E-3</v>
      </c>
      <c r="ES64" s="159">
        <v>-3.8421131491984672E-3</v>
      </c>
      <c r="ET64" s="159">
        <v>-3.8064401539447124E-3</v>
      </c>
      <c r="EU64" s="159">
        <v>-3.7714234971553129E-3</v>
      </c>
      <c r="EV64" s="159">
        <v>-3.7370452301288548E-3</v>
      </c>
      <c r="EW64" s="159">
        <v>-3.7032880527130274E-3</v>
      </c>
      <c r="EX64" s="159">
        <v>-3.6701352842640755E-3</v>
      </c>
      <c r="EY64" s="159">
        <v>-3.6375708361680026E-3</v>
      </c>
      <c r="EZ64" s="159">
        <v>-3.6055791858000674E-3</v>
      </c>
      <c r="FA64" s="159">
        <v>-3.5741453518542965E-3</v>
      </c>
      <c r="FB64" s="159">
        <v>-3.5432548709644074E-3</v>
      </c>
      <c r="FC64" s="159">
        <v>-3.5128937754846934E-3</v>
      </c>
      <c r="FD64" s="159">
        <v>-3.483048572460512E-3</v>
      </c>
      <c r="FE64" s="159">
        <v>-3.4537062236158489E-3</v>
      </c>
      <c r="FF64" s="159">
        <v>-3.4248541263612875E-3</v>
      </c>
      <c r="FG64" s="159">
        <v>-3.396480095762433E-3</v>
      </c>
      <c r="FH64" s="159">
        <v>-3.3685723473533269E-3</v>
      </c>
      <c r="FI64" s="159">
        <v>-3.3411194808479205E-3</v>
      </c>
      <c r="FJ64" s="159">
        <v>-3.3141104645855179E-3</v>
      </c>
      <c r="FK64" s="159">
        <v>-3.28753462076814E-3</v>
      </c>
      <c r="FL64" s="159">
        <v>-3.2613816113755689E-3</v>
      </c>
      <c r="FM64" s="159">
        <v>-3.2356414247650678E-3</v>
      </c>
      <c r="FN64" s="159">
        <v>-3.2103043628769479E-3</v>
      </c>
      <c r="FO64" s="159">
        <v>-3.1853610290747403E-3</v>
      </c>
      <c r="FP64" s="159">
        <v>-3.1608023165039523E-3</v>
      </c>
      <c r="FQ64" s="159">
        <v>-3.1366193970188139E-3</v>
      </c>
      <c r="FR64" s="159">
        <v>-3.1128037105973005E-3</v>
      </c>
      <c r="FS64" s="159">
        <v>-3.0893469552401021E-3</v>
      </c>
      <c r="FT64" s="159">
        <v>-3.0662410773161231E-3</v>
      </c>
      <c r="FU64" s="159">
        <v>-3.0434782623586232E-3</v>
      </c>
      <c r="FV64" s="159">
        <v>-3.0210509262267315E-3</v>
      </c>
    </row>
    <row r="66" spans="2:195" x14ac:dyDescent="0.2">
      <c r="D66" s="24" t="s">
        <v>658</v>
      </c>
      <c r="F66" s="36"/>
      <c r="H66" s="159">
        <v>3.7268092360786945E-2</v>
      </c>
      <c r="AI66" s="159">
        <v>2.7490768291296493E-2</v>
      </c>
      <c r="AJ66" s="159">
        <v>2.5539191432222517E-2</v>
      </c>
      <c r="AK66" s="159">
        <v>2.3246100361396276E-2</v>
      </c>
      <c r="AL66" s="159">
        <v>3.1064788866761273E-2</v>
      </c>
      <c r="AM66" s="159">
        <v>2.8746821374620472E-2</v>
      </c>
      <c r="AN66" s="159">
        <v>2.4993934828433526E-2</v>
      </c>
      <c r="AO66" s="159">
        <v>-3.4283623988543704E-3</v>
      </c>
      <c r="AP66" s="159">
        <v>6.3525820949905908E-3</v>
      </c>
      <c r="AQ66" s="159">
        <v>-1.0800653607910844E-2</v>
      </c>
      <c r="AR66" s="159">
        <v>1.7005853559759306E-2</v>
      </c>
      <c r="AS66" s="159">
        <v>1.8678559572795489E-2</v>
      </c>
      <c r="AT66" s="159">
        <v>2.1818392740982222E-2</v>
      </c>
      <c r="AU66" s="159">
        <v>2.4237378465673361E-2</v>
      </c>
      <c r="AV66" s="159">
        <v>1.90137980969395E-2</v>
      </c>
      <c r="AW66" s="159">
        <v>1.7702488242844934E-2</v>
      </c>
      <c r="AX66" s="159">
        <v>1.4766980485807954E-2</v>
      </c>
      <c r="AY66" s="159">
        <v>1.4882840515876747E-2</v>
      </c>
      <c r="AZ66" s="159">
        <v>2.1017447537527729E-2</v>
      </c>
      <c r="BA66" s="159">
        <v>1.6220561753267054E-2</v>
      </c>
      <c r="BB66" s="159">
        <v>2.1264572736549775E-2</v>
      </c>
      <c r="BC66" s="159">
        <v>3.7669352550003546E-2</v>
      </c>
      <c r="BD66" s="159">
        <v>3.8684445197496031E-2</v>
      </c>
      <c r="BE66" s="159">
        <v>4.196786324538735E-2</v>
      </c>
      <c r="BF66" s="159">
        <v>3.7823109831528354E-2</v>
      </c>
      <c r="BG66" s="159">
        <v>3.6651456652155912E-2</v>
      </c>
      <c r="BH66" s="159">
        <v>2.905214273444039E-2</v>
      </c>
      <c r="BI66" s="159">
        <v>3.4538142261535204E-2</v>
      </c>
      <c r="BJ66" s="159">
        <v>3.4625368916512883E-2</v>
      </c>
      <c r="BK66" s="159">
        <v>3.8521248386268109E-2</v>
      </c>
      <c r="BL66" s="159">
        <v>3.4571084757981867E-2</v>
      </c>
      <c r="BM66" s="159">
        <v>2.9827036108432761E-2</v>
      </c>
      <c r="BN66" s="159">
        <v>3.2133249806537201E-2</v>
      </c>
      <c r="BO66" s="159">
        <v>5.4024522237552886E-2</v>
      </c>
      <c r="BP66" s="159">
        <v>3.0444806196616873E-2</v>
      </c>
      <c r="BQ66" s="159">
        <v>2.7275117965496466E-2</v>
      </c>
      <c r="BR66" s="159">
        <v>3.693724684528106E-2</v>
      </c>
      <c r="BS66" s="159">
        <v>3.6417810467897153E-2</v>
      </c>
      <c r="BT66" s="159">
        <v>2.931567873583045E-2</v>
      </c>
      <c r="BU66" s="159">
        <v>3.5821605844656816E-2</v>
      </c>
      <c r="BV66" s="159">
        <v>3.0853326807806246E-2</v>
      </c>
      <c r="BW66" s="159">
        <v>3.5820773764947737E-2</v>
      </c>
      <c r="BX66" s="159">
        <v>3.6687860940723974E-2</v>
      </c>
      <c r="BY66" s="159">
        <v>3.8167512278992753E-2</v>
      </c>
      <c r="BZ66" s="159">
        <v>4.0327873529823748E-2</v>
      </c>
      <c r="CA66" s="159">
        <v>4.355685711456745E-2</v>
      </c>
      <c r="CB66" s="159">
        <v>4.555610927575586E-2</v>
      </c>
      <c r="CC66" s="159">
        <v>3.7423607207654176E-2</v>
      </c>
      <c r="CD66" s="159">
        <v>3.726808636319779E-2</v>
      </c>
      <c r="CE66" s="159">
        <v>3.7268125157945559E-2</v>
      </c>
      <c r="CF66" s="159">
        <v>3.7268069571933536E-2</v>
      </c>
      <c r="CG66" s="159">
        <v>3.7268091712154623E-2</v>
      </c>
      <c r="CH66" s="159">
        <v>3.7268108282279111E-2</v>
      </c>
      <c r="CI66" s="159">
        <v>3.7268098085655454E-2</v>
      </c>
      <c r="CJ66" s="159">
        <v>3.7268074785330993E-2</v>
      </c>
      <c r="CK66" s="159">
        <v>3.7268125627442431E-2</v>
      </c>
      <c r="CL66" s="159">
        <v>3.726812637262554E-2</v>
      </c>
      <c r="CM66" s="159">
        <v>3.7268076276797318E-2</v>
      </c>
      <c r="CN66" s="159">
        <v>3.7268115023896251E-2</v>
      </c>
      <c r="CO66" s="159">
        <v>3.7268076951494158E-2</v>
      </c>
      <c r="CP66" s="159">
        <v>3.7268110638441709E-2</v>
      </c>
      <c r="CQ66" s="159">
        <v>3.7268084711894196E-2</v>
      </c>
      <c r="CR66" s="159">
        <v>3.7268121771613705E-2</v>
      </c>
      <c r="CS66" s="159">
        <v>3.7268108079468149E-2</v>
      </c>
      <c r="CT66" s="159">
        <v>3.726806268900712E-2</v>
      </c>
      <c r="CU66" s="159">
        <v>3.7268061626280852E-2</v>
      </c>
      <c r="CV66" s="159">
        <v>3.7268089752871533E-2</v>
      </c>
      <c r="CW66" s="159">
        <v>3.7268109673873104E-2</v>
      </c>
      <c r="CX66" s="159">
        <v>3.7268058703339775E-2</v>
      </c>
      <c r="CY66" s="159">
        <v>3.7268062209275622E-2</v>
      </c>
      <c r="CZ66" s="159">
        <v>3.7268075647765228E-2</v>
      </c>
      <c r="DA66" s="159">
        <v>3.7268093943056906E-2</v>
      </c>
      <c r="DB66" s="159">
        <v>3.7268078794070174E-2</v>
      </c>
      <c r="DC66" s="159">
        <v>3.726809864698976E-2</v>
      </c>
      <c r="DD66" s="159">
        <v>3.7268116052442971E-2</v>
      </c>
      <c r="DE66" s="159">
        <v>3.7268125249995614E-2</v>
      </c>
      <c r="DF66" s="159">
        <v>3.7268080396195911E-2</v>
      </c>
      <c r="DG66" s="159">
        <v>3.7268105829888321E-2</v>
      </c>
      <c r="DH66" s="159">
        <v>3.7268074425269714E-2</v>
      </c>
      <c r="DI66" s="159">
        <v>3.726809425689679E-2</v>
      </c>
      <c r="DJ66" s="159">
        <v>3.726808999949377E-2</v>
      </c>
      <c r="DK66" s="159">
        <v>3.7268078764320964E-2</v>
      </c>
      <c r="DL66" s="159">
        <v>3.72681014729958E-2</v>
      </c>
      <c r="DM66" s="159">
        <v>3.7268080626832387E-2</v>
      </c>
      <c r="DN66" s="159">
        <v>3.7268098802489588E-2</v>
      </c>
      <c r="DO66" s="159">
        <v>3.7268119686313078E-2</v>
      </c>
      <c r="DP66" s="159">
        <v>3.726812453618758E-2</v>
      </c>
      <c r="DQ66" s="159">
        <v>3.7268112033703504E-2</v>
      </c>
      <c r="DR66" s="159">
        <v>3.7268098190794741E-2</v>
      </c>
      <c r="DS66" s="159">
        <v>3.7268116304311115E-2</v>
      </c>
      <c r="DT66" s="159">
        <v>3.726807369064384E-2</v>
      </c>
      <c r="DU66" s="159">
        <v>3.7268103906474191E-2</v>
      </c>
      <c r="DV66" s="159">
        <v>3.7268073408036936E-2</v>
      </c>
      <c r="DW66" s="159">
        <v>3.7268072404323588E-2</v>
      </c>
      <c r="DX66" s="159">
        <v>3.7268064077325455E-2</v>
      </c>
      <c r="DY66" s="159">
        <v>3.7268094778919236E-2</v>
      </c>
      <c r="DZ66" s="159">
        <v>3.7268080029115483E-2</v>
      </c>
      <c r="EA66" s="159">
        <v>3.7268088152237443E-2</v>
      </c>
      <c r="EB66" s="159">
        <v>3.7268056018964643E-2</v>
      </c>
      <c r="EC66" s="159">
        <v>3.7268073995164977E-2</v>
      </c>
      <c r="ED66" s="159">
        <v>3.7268100393219088E-2</v>
      </c>
      <c r="EE66" s="159">
        <v>3.7268101027311887E-2</v>
      </c>
      <c r="EF66" s="159">
        <v>3.7268122795314447E-2</v>
      </c>
      <c r="EG66" s="159">
        <v>3.7268076041385177E-2</v>
      </c>
      <c r="EH66" s="159">
        <v>3.7268097097381242E-2</v>
      </c>
      <c r="EI66" s="159">
        <v>3.726811438293582E-2</v>
      </c>
      <c r="EJ66" s="159">
        <v>3.7268060345415494E-2</v>
      </c>
      <c r="EK66" s="159">
        <v>3.7268095376687405E-2</v>
      </c>
      <c r="EL66" s="159">
        <v>3.7268095369616588E-2</v>
      </c>
      <c r="EM66" s="159">
        <v>3.7268086813478353E-2</v>
      </c>
      <c r="EN66" s="159">
        <v>3.7268103951487483E-2</v>
      </c>
      <c r="EO66" s="159">
        <v>3.7268113280284343E-2</v>
      </c>
      <c r="EP66" s="159">
        <v>3.7268085416495088E-2</v>
      </c>
      <c r="EQ66" s="159">
        <v>3.7268071141574689E-2</v>
      </c>
      <c r="ER66" s="159">
        <v>3.7268129177792202E-2</v>
      </c>
      <c r="ES66" s="159">
        <v>3.726809668028E-2</v>
      </c>
      <c r="ET66" s="159">
        <v>3.7268114472687637E-2</v>
      </c>
      <c r="EU66" s="159">
        <v>3.7268104210428775E-2</v>
      </c>
      <c r="EV66" s="159">
        <v>3.7268065240147794E-2</v>
      </c>
      <c r="EW66" s="159">
        <v>3.7268078716171431E-2</v>
      </c>
      <c r="EX66" s="159">
        <v>3.7268078438781563E-2</v>
      </c>
      <c r="EY66" s="159">
        <v>3.7268076697560194E-2</v>
      </c>
      <c r="EZ66" s="159">
        <v>3.7268090146906019E-2</v>
      </c>
      <c r="FA66" s="159">
        <v>3.7268061271912976E-2</v>
      </c>
      <c r="FB66" s="159">
        <v>3.7268090665997976E-2</v>
      </c>
      <c r="FC66" s="159">
        <v>3.7268129160662904E-2</v>
      </c>
      <c r="FD66" s="159">
        <v>3.7268128078298726E-2</v>
      </c>
      <c r="FE66" s="159">
        <v>3.7268118837397536E-2</v>
      </c>
      <c r="FF66" s="159">
        <v>3.7268057457555855E-2</v>
      </c>
      <c r="FG66" s="159">
        <v>3.7268060763735338E-2</v>
      </c>
      <c r="FH66" s="159">
        <v>3.7268093324130662E-2</v>
      </c>
      <c r="FI66" s="159">
        <v>3.7268120240049669E-2</v>
      </c>
      <c r="FJ66" s="159">
        <v>3.7268107130226283E-2</v>
      </c>
      <c r="FK66" s="159">
        <v>3.7268101367507904E-2</v>
      </c>
      <c r="FL66" s="159">
        <v>3.7268073422056097E-2</v>
      </c>
      <c r="FM66" s="159">
        <v>3.7268076085129311E-2</v>
      </c>
      <c r="FN66" s="159">
        <v>3.7268084742912946E-2</v>
      </c>
      <c r="FO66" s="159">
        <v>3.7268075325858206E-2</v>
      </c>
      <c r="FP66" s="159">
        <v>3.7268106922861609E-2</v>
      </c>
      <c r="FQ66" s="159">
        <v>3.7268077540125691E-2</v>
      </c>
      <c r="FR66" s="159">
        <v>3.7268131068406235E-2</v>
      </c>
      <c r="FS66" s="159">
        <v>3.7268086524548986E-2</v>
      </c>
      <c r="FT66" s="159">
        <v>3.7268089977467826E-2</v>
      </c>
      <c r="FU66" s="159">
        <v>3.7268128451493979E-2</v>
      </c>
      <c r="FV66" s="159">
        <v>3.7268105255085726E-2</v>
      </c>
    </row>
    <row r="68" spans="2:195" x14ac:dyDescent="0.2">
      <c r="C68" s="24" t="s">
        <v>659</v>
      </c>
      <c r="F68" s="437" t="s">
        <v>660</v>
      </c>
      <c r="GM68" s="633" t="s">
        <v>661</v>
      </c>
    </row>
    <row r="69" spans="2:195" x14ac:dyDescent="0.2">
      <c r="D69" s="24" t="s">
        <v>171</v>
      </c>
      <c r="F69" s="36">
        <v>0.41463337948792101</v>
      </c>
      <c r="H69" s="159">
        <v>0.33341197005957418</v>
      </c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>
        <v>0.31977130098962103</v>
      </c>
      <c r="AJ69" s="36">
        <v>0.20676874542831808</v>
      </c>
      <c r="AK69" s="36">
        <v>0.32075966570893788</v>
      </c>
      <c r="AL69" s="36">
        <v>0.32541314398099663</v>
      </c>
      <c r="AM69" s="36">
        <v>0.31907381840411575</v>
      </c>
      <c r="AN69" s="36">
        <v>0.32407907097599481</v>
      </c>
      <c r="AO69" s="36">
        <v>0.23927206787125185</v>
      </c>
      <c r="AP69" s="36">
        <v>0.2915199788769583</v>
      </c>
      <c r="AQ69" s="36">
        <v>0.34824506562015883</v>
      </c>
      <c r="AR69" s="36">
        <v>0.12911888311652345</v>
      </c>
      <c r="AS69" s="36">
        <v>0.16584771794239794</v>
      </c>
      <c r="AT69" s="36">
        <v>0.22415953567433278</v>
      </c>
      <c r="AU69" s="36">
        <v>0.36793085626944944</v>
      </c>
      <c r="AV69" s="36">
        <v>0.23933720416704107</v>
      </c>
      <c r="AW69" s="36">
        <v>0.24123530783684713</v>
      </c>
      <c r="AX69" s="36">
        <v>0.24231513639878599</v>
      </c>
      <c r="AY69" s="36">
        <v>0.21690379812043489</v>
      </c>
      <c r="AZ69" s="36">
        <v>0.19824917009046431</v>
      </c>
      <c r="BA69" s="36">
        <v>0.24013345990928722</v>
      </c>
      <c r="BB69" s="36">
        <v>0.24339542268520312</v>
      </c>
      <c r="BC69" s="36">
        <v>0.20641677869450228</v>
      </c>
      <c r="BD69" s="36">
        <v>0.17894108376479917</v>
      </c>
      <c r="BE69" s="36">
        <v>0.18835810671963832</v>
      </c>
      <c r="BF69" s="36">
        <v>0.35129423148197919</v>
      </c>
      <c r="BG69" s="36">
        <v>0.2354215298976477</v>
      </c>
      <c r="BH69" s="36">
        <v>0.18540946261152105</v>
      </c>
      <c r="BI69" s="36">
        <v>0.26128083505443306</v>
      </c>
      <c r="BJ69" s="36">
        <v>0.18165687580528925</v>
      </c>
      <c r="BK69" s="36">
        <v>0.28384885528577802</v>
      </c>
      <c r="BL69" s="36">
        <v>0.26307878137162799</v>
      </c>
      <c r="BM69" s="36">
        <v>0.24346358618571054</v>
      </c>
      <c r="BN69" s="36">
        <v>0.24318875776617191</v>
      </c>
      <c r="BO69" s="36">
        <v>0.34218578278333772</v>
      </c>
      <c r="BP69" s="36">
        <v>0.25325877280077164</v>
      </c>
      <c r="BQ69" s="36">
        <v>0.23284467460147476</v>
      </c>
      <c r="BR69" s="36">
        <v>0.31667529450385729</v>
      </c>
      <c r="BS69" s="36">
        <v>0.37828479706489337</v>
      </c>
      <c r="BT69" s="36">
        <v>0.24520123302853977</v>
      </c>
      <c r="BU69" s="36">
        <v>0.33433241658450519</v>
      </c>
      <c r="BV69" s="36">
        <v>0.24643574727519438</v>
      </c>
      <c r="BW69" s="36">
        <v>0.31175916823999961</v>
      </c>
      <c r="BX69" s="36">
        <v>0.29893199677065752</v>
      </c>
      <c r="BY69" s="36">
        <v>0.28214810987001632</v>
      </c>
      <c r="BZ69" s="36">
        <v>0.30078683985023025</v>
      </c>
      <c r="CA69" s="36">
        <v>0.28889066691371856</v>
      </c>
      <c r="CB69" s="36">
        <v>0.34425227175295697</v>
      </c>
      <c r="CC69" s="36">
        <v>0.45098196191094864</v>
      </c>
      <c r="CD69" s="347">
        <v>0.33341197005957418</v>
      </c>
      <c r="CE69" s="36">
        <v>0.33341197005957418</v>
      </c>
      <c r="CF69" s="36">
        <v>0.33341197005957418</v>
      </c>
      <c r="CG69" s="36">
        <v>0.33341197005957418</v>
      </c>
      <c r="CH69" s="36">
        <v>0.33341197005957418</v>
      </c>
      <c r="CI69" s="36">
        <v>0.33341197005957418</v>
      </c>
      <c r="CJ69" s="36">
        <v>0.33341197005957418</v>
      </c>
      <c r="CK69" s="36">
        <v>0.33341197005957418</v>
      </c>
      <c r="CL69" s="36">
        <v>0.33341197005957418</v>
      </c>
      <c r="CM69" s="36">
        <v>0.33341197005957418</v>
      </c>
      <c r="CN69" s="36">
        <v>0.33341197005957418</v>
      </c>
      <c r="CO69" s="36">
        <v>0.33341197005957418</v>
      </c>
      <c r="CP69" s="36">
        <v>0.33341197005957418</v>
      </c>
      <c r="CQ69" s="36">
        <v>0.39110069442080503</v>
      </c>
      <c r="CR69" s="36">
        <v>0.39110069442080503</v>
      </c>
      <c r="CS69" s="36">
        <v>0.39110069442080503</v>
      </c>
      <c r="CT69" s="36">
        <v>0.39110069442080503</v>
      </c>
      <c r="CU69" s="36">
        <v>0.39110069442080503</v>
      </c>
      <c r="CV69" s="36">
        <v>0.39110069442080503</v>
      </c>
      <c r="CW69" s="36">
        <v>0.39110069442080503</v>
      </c>
      <c r="CX69" s="36">
        <v>0.39110069442080503</v>
      </c>
      <c r="CY69" s="36">
        <v>0.39110069442080503</v>
      </c>
      <c r="CZ69" s="36">
        <v>0.39110069442080503</v>
      </c>
      <c r="DA69" s="36">
        <v>0.39110069442080503</v>
      </c>
      <c r="DB69" s="36">
        <v>0.39110069442080503</v>
      </c>
      <c r="DC69" s="36">
        <v>0.41463337948792101</v>
      </c>
      <c r="DD69" s="36">
        <v>0.41463337948792101</v>
      </c>
      <c r="DE69" s="36">
        <v>0.41463337948792101</v>
      </c>
      <c r="DF69" s="36">
        <v>0.41463337948792101</v>
      </c>
      <c r="DG69" s="36">
        <v>0.41463337948792101</v>
      </c>
      <c r="DH69" s="36">
        <v>0.41463337948792101</v>
      </c>
      <c r="DI69" s="36">
        <v>0.41463337948792101</v>
      </c>
      <c r="DJ69" s="36">
        <v>0.41463337948792101</v>
      </c>
      <c r="DK69" s="36">
        <v>0.41463337948792101</v>
      </c>
      <c r="DL69" s="36">
        <v>0.41463337948792101</v>
      </c>
      <c r="DM69" s="36">
        <v>0.41463337948792101</v>
      </c>
      <c r="DN69" s="36">
        <v>0.41463337948792101</v>
      </c>
      <c r="DO69" s="36">
        <v>0.41463337948792101</v>
      </c>
      <c r="DP69" s="36">
        <v>0.41463337948792101</v>
      </c>
      <c r="DQ69" s="36">
        <v>0.41463337948792101</v>
      </c>
      <c r="DR69" s="36">
        <v>0.41463337948792101</v>
      </c>
      <c r="DS69" s="36">
        <v>0.41463337948792101</v>
      </c>
      <c r="DT69" s="36">
        <v>0.41463337948792101</v>
      </c>
      <c r="DU69" s="36">
        <v>0.41463337948792101</v>
      </c>
      <c r="DV69" s="36">
        <v>0.41463337948792101</v>
      </c>
      <c r="DW69" s="36">
        <v>0.41463337948792101</v>
      </c>
      <c r="DX69" s="36">
        <v>0.41463337948792101</v>
      </c>
      <c r="DY69" s="36">
        <v>0.41463337948792101</v>
      </c>
      <c r="DZ69" s="36">
        <v>0.41463337948792101</v>
      </c>
      <c r="EA69" s="36">
        <v>0.41463337948792101</v>
      </c>
      <c r="EB69" s="36">
        <v>0.41463337948792101</v>
      </c>
      <c r="EC69" s="36">
        <v>0.41463337948792101</v>
      </c>
      <c r="ED69" s="36">
        <v>0.41463337948792101</v>
      </c>
      <c r="EE69" s="36">
        <v>0.41463337948792101</v>
      </c>
      <c r="EF69" s="36">
        <v>0.41463337948792101</v>
      </c>
      <c r="EG69" s="36">
        <v>0.41463337948792101</v>
      </c>
      <c r="EH69" s="36">
        <v>0.41463337948792101</v>
      </c>
      <c r="EI69" s="36">
        <v>0.41463337948792101</v>
      </c>
      <c r="EJ69" s="36">
        <v>0.41463337948792101</v>
      </c>
      <c r="EK69" s="36">
        <v>0.41463337948792101</v>
      </c>
      <c r="EL69" s="36">
        <v>0.41463337948792101</v>
      </c>
      <c r="EM69" s="36">
        <v>0.41463337948792101</v>
      </c>
      <c r="EN69" s="36">
        <v>0.41463337948792101</v>
      </c>
      <c r="EO69" s="36">
        <v>0.41463337948792101</v>
      </c>
      <c r="EP69" s="36">
        <v>0.41463337948792101</v>
      </c>
      <c r="EQ69" s="36">
        <v>0.41463337948792101</v>
      </c>
      <c r="ER69" s="36">
        <v>0.41463337948792101</v>
      </c>
      <c r="ES69" s="36">
        <v>0.41463337948792101</v>
      </c>
      <c r="ET69" s="36">
        <v>0.41463337948792101</v>
      </c>
      <c r="EU69" s="36">
        <v>0.41463337948792101</v>
      </c>
      <c r="EV69" s="36">
        <v>0.41463337948792101</v>
      </c>
      <c r="EW69" s="36">
        <v>0.41463337948792101</v>
      </c>
      <c r="EX69" s="36">
        <v>0.41463337948792101</v>
      </c>
      <c r="EY69" s="36">
        <v>0.41463337948792101</v>
      </c>
      <c r="EZ69" s="36">
        <v>0.41463337948792101</v>
      </c>
      <c r="FA69" s="36">
        <v>0.41463337948792101</v>
      </c>
      <c r="FB69" s="36">
        <v>0.41463337948792101</v>
      </c>
      <c r="FC69" s="36">
        <v>0.41463337948792101</v>
      </c>
      <c r="FD69" s="36">
        <v>0.41463337948792101</v>
      </c>
      <c r="FE69" s="36">
        <v>0.41463337948792101</v>
      </c>
      <c r="FF69" s="36">
        <v>0.41463337948792101</v>
      </c>
      <c r="FG69" s="36">
        <v>0.41463337948792101</v>
      </c>
      <c r="FH69" s="36">
        <v>0.41463337948792101</v>
      </c>
      <c r="FI69" s="36">
        <v>0.41463337948792101</v>
      </c>
      <c r="FJ69" s="36">
        <v>0.41463337948792101</v>
      </c>
      <c r="FK69" s="36">
        <v>0.41463337948792101</v>
      </c>
      <c r="FL69" s="36">
        <v>0.41463337948792101</v>
      </c>
      <c r="FM69" s="36">
        <v>0.41463337948792101</v>
      </c>
      <c r="FN69" s="36">
        <v>0.41463337948792101</v>
      </c>
      <c r="FO69" s="36">
        <v>0.41463337948792101</v>
      </c>
      <c r="FP69" s="36">
        <v>0.41463337948792101</v>
      </c>
      <c r="FQ69" s="36">
        <v>0.41463337948792101</v>
      </c>
      <c r="FR69" s="36">
        <v>0.41463337948792101</v>
      </c>
      <c r="FS69" s="36">
        <v>0.41463337948792101</v>
      </c>
      <c r="FT69" s="36">
        <v>0.41463337948792101</v>
      </c>
      <c r="FU69" s="36">
        <v>0.41463337948792101</v>
      </c>
      <c r="FV69" s="36">
        <v>0.41463337948792101</v>
      </c>
      <c r="FW69" s="36"/>
      <c r="FX69" s="36"/>
      <c r="FY69" s="36"/>
      <c r="FZ69" s="36"/>
      <c r="GA69" s="36"/>
      <c r="GB69" s="36"/>
      <c r="GC69" s="36"/>
      <c r="GD69" s="36"/>
      <c r="GE69" s="36"/>
      <c r="GF69" s="36"/>
      <c r="GG69" s="36"/>
      <c r="GH69" s="36"/>
      <c r="GI69" s="36"/>
      <c r="GJ69" s="36"/>
      <c r="GK69" s="36"/>
    </row>
    <row r="70" spans="2:195" x14ac:dyDescent="0.2">
      <c r="D70" s="24" t="s">
        <v>647</v>
      </c>
      <c r="F70" s="36">
        <v>1.2616636193338433E-2</v>
      </c>
      <c r="H70" s="159">
        <v>5.114541488543207E-3</v>
      </c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159">
        <v>1.1305248426840244E-2</v>
      </c>
      <c r="AJ70" s="159">
        <v>9.1882613279057074E-3</v>
      </c>
      <c r="AK70" s="159">
        <v>1.1039284714720897E-2</v>
      </c>
      <c r="AL70" s="159">
        <v>9.9831698089645603E-3</v>
      </c>
      <c r="AM70" s="159">
        <v>1.3928023959836621E-2</v>
      </c>
      <c r="AN70" s="159">
        <v>9.69241232317802E-3</v>
      </c>
      <c r="AO70" s="159">
        <v>9.5011433986614009E-3</v>
      </c>
      <c r="AP70" s="159">
        <v>8.958068211951619E-3</v>
      </c>
      <c r="AQ70" s="159">
        <v>5.9724625991135413E-3</v>
      </c>
      <c r="AR70" s="159">
        <v>2.5147518002555476E-3</v>
      </c>
      <c r="AS70" s="159">
        <v>3.5943314195107604E-3</v>
      </c>
      <c r="AT70" s="159">
        <v>4.6258855838324613E-3</v>
      </c>
      <c r="AU70" s="159">
        <v>5.2628488062110412E-3</v>
      </c>
      <c r="AV70" s="159">
        <v>5.6202501800049131E-3</v>
      </c>
      <c r="AW70" s="159">
        <v>6.7483326775407857E-3</v>
      </c>
      <c r="AX70" s="159">
        <v>5.9693449464730177E-3</v>
      </c>
      <c r="AY70" s="159">
        <v>6.1111204143509809E-3</v>
      </c>
      <c r="AZ70" s="159">
        <v>5.6770084006817724E-3</v>
      </c>
      <c r="BA70" s="159">
        <v>5.7359704359909759E-3</v>
      </c>
      <c r="BB70" s="159">
        <v>5.6540374322131175E-3</v>
      </c>
      <c r="BC70" s="159">
        <v>5.460913990245884E-3</v>
      </c>
      <c r="BD70" s="159">
        <v>5.3931248532023282E-3</v>
      </c>
      <c r="BE70" s="159">
        <v>5.2320786584936201E-3</v>
      </c>
      <c r="BF70" s="159">
        <v>6.0800049721482013E-3</v>
      </c>
      <c r="BG70" s="159">
        <v>5.1544160189898732E-3</v>
      </c>
      <c r="BH70" s="159">
        <v>4.4925992277174117E-3</v>
      </c>
      <c r="BI70" s="159">
        <v>5.236620172741362E-3</v>
      </c>
      <c r="BJ70" s="159">
        <v>4.570870403836887E-3</v>
      </c>
      <c r="BK70" s="159">
        <v>5.2892540968495581E-3</v>
      </c>
      <c r="BL70" s="159">
        <v>5.0659522592609368E-3</v>
      </c>
      <c r="BM70" s="159">
        <v>5.2795859453278185E-3</v>
      </c>
      <c r="BN70" s="159">
        <v>5.4528939373153637E-3</v>
      </c>
      <c r="BO70" s="159">
        <v>5.6377595121721224E-3</v>
      </c>
      <c r="BP70" s="159">
        <v>6.002614115309059E-3</v>
      </c>
      <c r="BQ70" s="159">
        <v>5.6403576269134174E-3</v>
      </c>
      <c r="BR70" s="159">
        <v>6.218982995178454E-3</v>
      </c>
      <c r="BS70" s="159">
        <v>6.6664670451972883E-3</v>
      </c>
      <c r="BT70" s="159">
        <v>5.3642300666666603E-3</v>
      </c>
      <c r="BU70" s="159">
        <v>6.8123681134160761E-3</v>
      </c>
      <c r="BV70" s="159">
        <v>4.4738524039699065E-3</v>
      </c>
      <c r="BW70" s="159">
        <v>4.4604212976722254E-3</v>
      </c>
      <c r="BX70" s="159">
        <v>4.5792297717534508E-3</v>
      </c>
      <c r="BY70" s="159">
        <v>4.6897078551026731E-3</v>
      </c>
      <c r="BZ70" s="159">
        <v>4.9274968351332906E-3</v>
      </c>
      <c r="CA70" s="159">
        <v>4.7571390799379977E-3</v>
      </c>
      <c r="CB70" s="159">
        <v>5.6754205587042396E-3</v>
      </c>
      <c r="CC70" s="159">
        <v>5.5229431138378339E-3</v>
      </c>
      <c r="CD70" s="347">
        <v>5.114541488543207E-3</v>
      </c>
      <c r="CE70" s="36">
        <v>5.114541488543207E-3</v>
      </c>
      <c r="CF70" s="36">
        <v>5.114541488543207E-3</v>
      </c>
      <c r="CG70" s="36">
        <v>5.114541488543207E-3</v>
      </c>
      <c r="CH70" s="36">
        <v>5.114541488543207E-3</v>
      </c>
      <c r="CI70" s="36">
        <v>5.114541488543207E-3</v>
      </c>
      <c r="CJ70" s="36">
        <v>5.114541488543207E-3</v>
      </c>
      <c r="CK70" s="36">
        <v>5.114541488543207E-3</v>
      </c>
      <c r="CL70" s="36">
        <v>5.114541488543207E-3</v>
      </c>
      <c r="CM70" s="36">
        <v>5.114541488543207E-3</v>
      </c>
      <c r="CN70" s="36">
        <v>5.114541488543207E-3</v>
      </c>
      <c r="CO70" s="36">
        <v>5.114541488543207E-3</v>
      </c>
      <c r="CP70" s="36">
        <v>5.114541488543207E-3</v>
      </c>
      <c r="CQ70" s="36">
        <v>6.186269303513953E-3</v>
      </c>
      <c r="CR70" s="36">
        <v>6.186269303513953E-3</v>
      </c>
      <c r="CS70" s="36">
        <v>6.186269303513953E-3</v>
      </c>
      <c r="CT70" s="36">
        <v>6.186269303513953E-3</v>
      </c>
      <c r="CU70" s="36">
        <v>6.186269303513953E-3</v>
      </c>
      <c r="CV70" s="36">
        <v>6.186269303513953E-3</v>
      </c>
      <c r="CW70" s="36">
        <v>6.186269303513953E-3</v>
      </c>
      <c r="CX70" s="36">
        <v>6.186269303513953E-3</v>
      </c>
      <c r="CY70" s="36">
        <v>6.186269303513953E-3</v>
      </c>
      <c r="CZ70" s="36">
        <v>6.186269303513953E-3</v>
      </c>
      <c r="DA70" s="36">
        <v>6.186269303513953E-3</v>
      </c>
      <c r="DB70" s="36">
        <v>6.186269303513953E-3</v>
      </c>
      <c r="DC70" s="36">
        <v>7.2579971184846999E-3</v>
      </c>
      <c r="DD70" s="36">
        <v>7.2579971184846999E-3</v>
      </c>
      <c r="DE70" s="36">
        <v>7.2579971184846999E-3</v>
      </c>
      <c r="DF70" s="36">
        <v>7.2579971184846999E-3</v>
      </c>
      <c r="DG70" s="36">
        <v>7.2579971184846999E-3</v>
      </c>
      <c r="DH70" s="36">
        <v>7.2579971184846999E-3</v>
      </c>
      <c r="DI70" s="36">
        <v>7.2579971184846999E-3</v>
      </c>
      <c r="DJ70" s="36">
        <v>7.2579971184846999E-3</v>
      </c>
      <c r="DK70" s="36">
        <v>7.2579971184846999E-3</v>
      </c>
      <c r="DL70" s="36">
        <v>7.2579971184846999E-3</v>
      </c>
      <c r="DM70" s="36">
        <v>7.2579971184846999E-3</v>
      </c>
      <c r="DN70" s="36">
        <v>7.2579971184846999E-3</v>
      </c>
      <c r="DO70" s="36">
        <v>8.3297249334554468E-3</v>
      </c>
      <c r="DP70" s="36">
        <v>8.3297249334554468E-3</v>
      </c>
      <c r="DQ70" s="36">
        <v>8.3297249334554468E-3</v>
      </c>
      <c r="DR70" s="36">
        <v>8.3297249334554468E-3</v>
      </c>
      <c r="DS70" s="36">
        <v>8.3297249334554468E-3</v>
      </c>
      <c r="DT70" s="36">
        <v>8.3297249334554468E-3</v>
      </c>
      <c r="DU70" s="36">
        <v>8.3297249334554468E-3</v>
      </c>
      <c r="DV70" s="36">
        <v>8.3297249334554468E-3</v>
      </c>
      <c r="DW70" s="36">
        <v>8.3297249334554468E-3</v>
      </c>
      <c r="DX70" s="36">
        <v>8.3297249334554468E-3</v>
      </c>
      <c r="DY70" s="36">
        <v>8.3297249334554468E-3</v>
      </c>
      <c r="DZ70" s="36">
        <v>8.3297249334554468E-3</v>
      </c>
      <c r="EA70" s="36">
        <v>9.4014527484261937E-3</v>
      </c>
      <c r="EB70" s="36">
        <v>9.4014527484261937E-3</v>
      </c>
      <c r="EC70" s="36">
        <v>9.4014527484261937E-3</v>
      </c>
      <c r="ED70" s="36">
        <v>9.4014527484261937E-3</v>
      </c>
      <c r="EE70" s="36">
        <v>9.4014527484261937E-3</v>
      </c>
      <c r="EF70" s="36">
        <v>9.4014527484261937E-3</v>
      </c>
      <c r="EG70" s="36">
        <v>9.4014527484261937E-3</v>
      </c>
      <c r="EH70" s="36">
        <v>9.4014527484261937E-3</v>
      </c>
      <c r="EI70" s="36">
        <v>9.4014527484261937E-3</v>
      </c>
      <c r="EJ70" s="36">
        <v>9.4014527484261937E-3</v>
      </c>
      <c r="EK70" s="36">
        <v>9.4014527484261937E-3</v>
      </c>
      <c r="EL70" s="36">
        <v>9.4014527484261937E-3</v>
      </c>
      <c r="EM70" s="36">
        <v>1.0473180563396941E-2</v>
      </c>
      <c r="EN70" s="36">
        <v>1.0473180563396941E-2</v>
      </c>
      <c r="EO70" s="36">
        <v>1.0473180563396941E-2</v>
      </c>
      <c r="EP70" s="36">
        <v>1.0473180563396941E-2</v>
      </c>
      <c r="EQ70" s="36">
        <v>1.0473180563396941E-2</v>
      </c>
      <c r="ER70" s="36">
        <v>1.0473180563396941E-2</v>
      </c>
      <c r="ES70" s="36">
        <v>1.0473180563396941E-2</v>
      </c>
      <c r="ET70" s="36">
        <v>1.0473180563396941E-2</v>
      </c>
      <c r="EU70" s="36">
        <v>1.0473180563396941E-2</v>
      </c>
      <c r="EV70" s="36">
        <v>1.0473180563396941E-2</v>
      </c>
      <c r="EW70" s="36">
        <v>1.0473180563396941E-2</v>
      </c>
      <c r="EX70" s="36">
        <v>1.0473180563396941E-2</v>
      </c>
      <c r="EY70" s="36">
        <v>1.1544908378367687E-2</v>
      </c>
      <c r="EZ70" s="36">
        <v>1.1544908378367687E-2</v>
      </c>
      <c r="FA70" s="36">
        <v>1.1544908378367687E-2</v>
      </c>
      <c r="FB70" s="36">
        <v>1.1544908378367687E-2</v>
      </c>
      <c r="FC70" s="36">
        <v>1.1544908378367687E-2</v>
      </c>
      <c r="FD70" s="36">
        <v>1.1544908378367687E-2</v>
      </c>
      <c r="FE70" s="36">
        <v>1.1544908378367687E-2</v>
      </c>
      <c r="FF70" s="36">
        <v>1.1544908378367687E-2</v>
      </c>
      <c r="FG70" s="36">
        <v>1.1544908378367687E-2</v>
      </c>
      <c r="FH70" s="36">
        <v>1.1544908378367687E-2</v>
      </c>
      <c r="FI70" s="36">
        <v>1.1544908378367687E-2</v>
      </c>
      <c r="FJ70" s="36">
        <v>1.1544908378367687E-2</v>
      </c>
      <c r="FK70" s="36">
        <v>1.2616636193338434E-2</v>
      </c>
      <c r="FL70" s="36">
        <v>1.2616636193338434E-2</v>
      </c>
      <c r="FM70" s="36">
        <v>1.2616636193338434E-2</v>
      </c>
      <c r="FN70" s="36">
        <v>1.2616636193338434E-2</v>
      </c>
      <c r="FO70" s="36">
        <v>1.2616636193338434E-2</v>
      </c>
      <c r="FP70" s="36">
        <v>1.2616636193338434E-2</v>
      </c>
      <c r="FQ70" s="36">
        <v>1.2616636193338434E-2</v>
      </c>
      <c r="FR70" s="36">
        <v>1.2616636193338434E-2</v>
      </c>
      <c r="FS70" s="36">
        <v>1.2616636193338434E-2</v>
      </c>
      <c r="FT70" s="36">
        <v>1.2616636193338434E-2</v>
      </c>
      <c r="FU70" s="36">
        <v>1.2616636193338434E-2</v>
      </c>
      <c r="FV70" s="36">
        <v>1.2616636193338434E-2</v>
      </c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</row>
    <row r="72" spans="2:195" x14ac:dyDescent="0.2">
      <c r="D72" s="24" t="s">
        <v>662</v>
      </c>
      <c r="F72" s="437">
        <v>2021</v>
      </c>
      <c r="G72" s="437">
        <v>2022</v>
      </c>
    </row>
    <row r="73" spans="2:195" x14ac:dyDescent="0.2">
      <c r="E73" s="24" t="s">
        <v>171</v>
      </c>
      <c r="F73" s="36">
        <v>0.25184705500789939</v>
      </c>
      <c r="G73" s="36">
        <v>0.30953577936913024</v>
      </c>
      <c r="H73" s="36">
        <v>5.7688724361230848E-2</v>
      </c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6">
        <v>0</v>
      </c>
      <c r="CL73" s="36">
        <v>0</v>
      </c>
      <c r="CM73" s="36">
        <v>0</v>
      </c>
      <c r="CN73" s="36">
        <v>0</v>
      </c>
      <c r="CO73" s="36">
        <v>0</v>
      </c>
      <c r="CP73" s="36">
        <v>0</v>
      </c>
      <c r="CQ73" s="36">
        <v>5.7688724361230848E-2</v>
      </c>
      <c r="CR73" s="36">
        <v>0</v>
      </c>
      <c r="CS73" s="36">
        <v>0</v>
      </c>
      <c r="CT73" s="36">
        <v>0</v>
      </c>
      <c r="CU73" s="36">
        <v>0</v>
      </c>
      <c r="CV73" s="36">
        <v>0</v>
      </c>
      <c r="CW73" s="36">
        <v>0</v>
      </c>
      <c r="CX73" s="36">
        <v>0</v>
      </c>
      <c r="CY73" s="36">
        <v>0</v>
      </c>
      <c r="CZ73" s="36">
        <v>0</v>
      </c>
      <c r="DA73" s="36">
        <v>0</v>
      </c>
      <c r="DB73" s="36">
        <v>0</v>
      </c>
      <c r="DC73" s="36">
        <v>5.7688724361230848E-2</v>
      </c>
      <c r="DD73" s="36">
        <v>0</v>
      </c>
      <c r="DE73" s="36">
        <v>0</v>
      </c>
      <c r="DF73" s="36">
        <v>0</v>
      </c>
      <c r="DG73" s="36">
        <v>0</v>
      </c>
      <c r="DH73" s="36">
        <v>0</v>
      </c>
      <c r="DI73" s="36">
        <v>0</v>
      </c>
      <c r="DJ73" s="36">
        <v>0</v>
      </c>
      <c r="DK73" s="36">
        <v>0</v>
      </c>
      <c r="DL73" s="36">
        <v>0</v>
      </c>
      <c r="DM73" s="36">
        <v>0</v>
      </c>
      <c r="DN73" s="36">
        <v>0</v>
      </c>
      <c r="DO73" s="36">
        <v>5.7688724361230848E-2</v>
      </c>
      <c r="DP73" s="36">
        <v>0</v>
      </c>
      <c r="DQ73" s="36">
        <v>0</v>
      </c>
      <c r="DR73" s="36">
        <v>0</v>
      </c>
      <c r="DS73" s="36">
        <v>0</v>
      </c>
      <c r="DT73" s="36">
        <v>0</v>
      </c>
      <c r="DU73" s="36">
        <v>0</v>
      </c>
      <c r="DV73" s="36">
        <v>0</v>
      </c>
      <c r="DW73" s="36">
        <v>0</v>
      </c>
      <c r="DX73" s="36">
        <v>0</v>
      </c>
      <c r="DY73" s="36">
        <v>0</v>
      </c>
      <c r="DZ73" s="36">
        <v>0</v>
      </c>
      <c r="EA73" s="36">
        <v>5.7688724361230848E-2</v>
      </c>
      <c r="EB73" s="36">
        <v>0</v>
      </c>
      <c r="EC73" s="36">
        <v>0</v>
      </c>
      <c r="ED73" s="36">
        <v>0</v>
      </c>
      <c r="EE73" s="36">
        <v>0</v>
      </c>
      <c r="EF73" s="36">
        <v>0</v>
      </c>
      <c r="EG73" s="36">
        <v>0</v>
      </c>
      <c r="EH73" s="36">
        <v>0</v>
      </c>
      <c r="EI73" s="36">
        <v>0</v>
      </c>
      <c r="EJ73" s="36">
        <v>0</v>
      </c>
      <c r="EK73" s="36">
        <v>0</v>
      </c>
      <c r="EL73" s="36">
        <v>0</v>
      </c>
      <c r="EM73" s="36">
        <v>5.7688724361230848E-2</v>
      </c>
      <c r="EN73" s="36">
        <v>0</v>
      </c>
      <c r="EO73" s="36">
        <v>0</v>
      </c>
      <c r="EP73" s="36">
        <v>0</v>
      </c>
      <c r="EQ73" s="36">
        <v>0</v>
      </c>
      <c r="ER73" s="36">
        <v>0</v>
      </c>
      <c r="ES73" s="36">
        <v>0</v>
      </c>
      <c r="ET73" s="36">
        <v>0</v>
      </c>
      <c r="EU73" s="36">
        <v>0</v>
      </c>
      <c r="EV73" s="36">
        <v>0</v>
      </c>
      <c r="EW73" s="36">
        <v>0</v>
      </c>
      <c r="EX73" s="36">
        <v>0</v>
      </c>
      <c r="EY73" s="36">
        <v>5.7688724361230848E-2</v>
      </c>
      <c r="EZ73" s="36">
        <v>0</v>
      </c>
      <c r="FA73" s="36">
        <v>0</v>
      </c>
      <c r="FB73" s="36">
        <v>0</v>
      </c>
      <c r="FC73" s="36">
        <v>0</v>
      </c>
      <c r="FD73" s="36">
        <v>0</v>
      </c>
      <c r="FE73" s="36">
        <v>0</v>
      </c>
      <c r="FF73" s="36">
        <v>0</v>
      </c>
      <c r="FG73" s="36">
        <v>0</v>
      </c>
      <c r="FH73" s="36">
        <v>0</v>
      </c>
      <c r="FI73" s="36">
        <v>0</v>
      </c>
      <c r="FJ73" s="36">
        <v>0</v>
      </c>
      <c r="FK73" s="36">
        <v>5.7688724361230848E-2</v>
      </c>
      <c r="FL73" s="36">
        <v>0</v>
      </c>
      <c r="FM73" s="36">
        <v>0</v>
      </c>
      <c r="FN73" s="36">
        <v>0</v>
      </c>
      <c r="FO73" s="36">
        <v>0</v>
      </c>
      <c r="FP73" s="36">
        <v>0</v>
      </c>
      <c r="FQ73" s="36">
        <v>0</v>
      </c>
      <c r="FR73" s="36">
        <v>0</v>
      </c>
      <c r="FS73" s="36">
        <v>0</v>
      </c>
      <c r="FT73" s="36">
        <v>0</v>
      </c>
      <c r="FU73" s="36">
        <v>0</v>
      </c>
      <c r="FV73" s="36">
        <v>0</v>
      </c>
    </row>
    <row r="74" spans="2:195" x14ac:dyDescent="0.2">
      <c r="E74" s="24" t="s">
        <v>647</v>
      </c>
      <c r="F74" s="36"/>
      <c r="G74" s="36"/>
      <c r="H74" s="36">
        <v>1.0717278149707465E-3</v>
      </c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6">
        <v>0</v>
      </c>
      <c r="CL74" s="36">
        <v>0</v>
      </c>
      <c r="CM74" s="36">
        <v>0</v>
      </c>
      <c r="CN74" s="36">
        <v>0</v>
      </c>
      <c r="CO74" s="36">
        <v>0</v>
      </c>
      <c r="CP74" s="36">
        <v>0</v>
      </c>
      <c r="CQ74" s="36">
        <v>1.0717278149707465E-3</v>
      </c>
      <c r="CR74" s="36">
        <v>0</v>
      </c>
      <c r="CS74" s="36">
        <v>0</v>
      </c>
      <c r="CT74" s="36">
        <v>0</v>
      </c>
      <c r="CU74" s="36">
        <v>0</v>
      </c>
      <c r="CV74" s="36">
        <v>0</v>
      </c>
      <c r="CW74" s="36">
        <v>0</v>
      </c>
      <c r="CX74" s="36">
        <v>0</v>
      </c>
      <c r="CY74" s="36">
        <v>0</v>
      </c>
      <c r="CZ74" s="36">
        <v>0</v>
      </c>
      <c r="DA74" s="36">
        <v>0</v>
      </c>
      <c r="DB74" s="36">
        <v>0</v>
      </c>
      <c r="DC74" s="36">
        <v>1.0717278149707465E-3</v>
      </c>
      <c r="DD74" s="36">
        <v>0</v>
      </c>
      <c r="DE74" s="36">
        <v>0</v>
      </c>
      <c r="DF74" s="36">
        <v>0</v>
      </c>
      <c r="DG74" s="36">
        <v>0</v>
      </c>
      <c r="DH74" s="36">
        <v>0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0</v>
      </c>
      <c r="DO74" s="36">
        <v>1.0717278149707465E-3</v>
      </c>
      <c r="DP74" s="36">
        <v>0</v>
      </c>
      <c r="DQ74" s="36">
        <v>0</v>
      </c>
      <c r="DR74" s="36">
        <v>0</v>
      </c>
      <c r="DS74" s="36">
        <v>0</v>
      </c>
      <c r="DT74" s="36">
        <v>0</v>
      </c>
      <c r="DU74" s="36">
        <v>0</v>
      </c>
      <c r="DV74" s="36">
        <v>0</v>
      </c>
      <c r="DW74" s="36">
        <v>0</v>
      </c>
      <c r="DX74" s="36">
        <v>0</v>
      </c>
      <c r="DY74" s="36">
        <v>0</v>
      </c>
      <c r="DZ74" s="36">
        <v>0</v>
      </c>
      <c r="EA74" s="36">
        <v>1.0717278149707465E-3</v>
      </c>
      <c r="EB74" s="36">
        <v>0</v>
      </c>
      <c r="EC74" s="36">
        <v>0</v>
      </c>
      <c r="ED74" s="36">
        <v>0</v>
      </c>
      <c r="EE74" s="36">
        <v>0</v>
      </c>
      <c r="EF74" s="36">
        <v>0</v>
      </c>
      <c r="EG74" s="36">
        <v>0</v>
      </c>
      <c r="EH74" s="36">
        <v>0</v>
      </c>
      <c r="EI74" s="36">
        <v>0</v>
      </c>
      <c r="EJ74" s="36">
        <v>0</v>
      </c>
      <c r="EK74" s="36">
        <v>0</v>
      </c>
      <c r="EL74" s="36">
        <v>0</v>
      </c>
      <c r="EM74" s="36">
        <v>1.0717278149707465E-3</v>
      </c>
      <c r="EN74" s="36">
        <v>0</v>
      </c>
      <c r="EO74" s="36">
        <v>0</v>
      </c>
      <c r="EP74" s="36">
        <v>0</v>
      </c>
      <c r="EQ74" s="36">
        <v>0</v>
      </c>
      <c r="ER74" s="36">
        <v>0</v>
      </c>
      <c r="ES74" s="36">
        <v>0</v>
      </c>
      <c r="ET74" s="36">
        <v>0</v>
      </c>
      <c r="EU74" s="36">
        <v>0</v>
      </c>
      <c r="EV74" s="36">
        <v>0</v>
      </c>
      <c r="EW74" s="36">
        <v>0</v>
      </c>
      <c r="EX74" s="36">
        <v>0</v>
      </c>
      <c r="EY74" s="36">
        <v>1.0717278149707465E-3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0</v>
      </c>
      <c r="FF74" s="36">
        <v>0</v>
      </c>
      <c r="FG74" s="36">
        <v>0</v>
      </c>
      <c r="FH74" s="36">
        <v>0</v>
      </c>
      <c r="FI74" s="36">
        <v>0</v>
      </c>
      <c r="FJ74" s="36">
        <v>0</v>
      </c>
      <c r="FK74" s="36">
        <v>1.0717278149707465E-3</v>
      </c>
      <c r="FL74" s="36">
        <v>0</v>
      </c>
      <c r="FM74" s="36">
        <v>0</v>
      </c>
      <c r="FN74" s="36">
        <v>0</v>
      </c>
      <c r="FO74" s="36">
        <v>0</v>
      </c>
      <c r="FP74" s="36">
        <v>0</v>
      </c>
      <c r="FQ74" s="36">
        <v>0</v>
      </c>
      <c r="FR74" s="36">
        <v>0</v>
      </c>
      <c r="FS74" s="36">
        <v>0</v>
      </c>
      <c r="FT74" s="36">
        <v>0</v>
      </c>
      <c r="FU74" s="36">
        <v>0</v>
      </c>
      <c r="FV74" s="36">
        <v>0</v>
      </c>
    </row>
    <row r="76" spans="2:195" x14ac:dyDescent="0.2">
      <c r="C76" s="24" t="s">
        <v>663</v>
      </c>
      <c r="F76" s="437">
        <v>2021</v>
      </c>
      <c r="G76" s="437">
        <v>2022</v>
      </c>
      <c r="H76" s="159">
        <v>0.15288480496358525</v>
      </c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>
        <v>0.13195050525630772</v>
      </c>
      <c r="AJ76" s="36">
        <v>0.11863263391461036</v>
      </c>
      <c r="AK76" s="36">
        <v>0.14284547945693513</v>
      </c>
      <c r="AL76" s="36">
        <v>0.13485554659257268</v>
      </c>
      <c r="AM76" s="36">
        <v>0.1542724777454762</v>
      </c>
      <c r="AN76" s="36">
        <v>0.12537323860236382</v>
      </c>
      <c r="AO76" s="36">
        <v>0.12948269427410619</v>
      </c>
      <c r="AP76" s="36">
        <v>0.13538197104494371</v>
      </c>
      <c r="AQ76" s="36">
        <v>0.16671375676951047</v>
      </c>
      <c r="AR76" s="36">
        <v>0.17779106200527706</v>
      </c>
      <c r="AS76" s="36">
        <v>0.15188926157925325</v>
      </c>
      <c r="AT76" s="36">
        <v>0.15674300254452928</v>
      </c>
      <c r="AU76" s="36">
        <v>0.15585017593444425</v>
      </c>
      <c r="AV76" s="36">
        <v>0.18089263093522037</v>
      </c>
      <c r="AW76" s="36">
        <v>0.21481971753763415</v>
      </c>
      <c r="AX76" s="36">
        <v>0.19252038957773751</v>
      </c>
      <c r="AY76" s="36">
        <v>0.18812924143560997</v>
      </c>
      <c r="AZ76" s="36">
        <v>0.15906092222047036</v>
      </c>
      <c r="BA76" s="36">
        <v>0.1563192522217213</v>
      </c>
      <c r="BB76" s="36">
        <v>0.14853649070160407</v>
      </c>
      <c r="BC76" s="36">
        <v>0.1460435585975669</v>
      </c>
      <c r="BD76" s="36">
        <v>0.14836485061591212</v>
      </c>
      <c r="BE76" s="36">
        <v>0.139126641254676</v>
      </c>
      <c r="BF76" s="36">
        <v>0.15181618146838244</v>
      </c>
      <c r="BG76" s="36">
        <v>0.16738563676931112</v>
      </c>
      <c r="BH76" s="36">
        <v>0.16736157313418148</v>
      </c>
      <c r="BI76" s="36">
        <v>0.1708442027335593</v>
      </c>
      <c r="BJ76" s="36">
        <v>0.15958341191776926</v>
      </c>
      <c r="BK76" s="36">
        <v>0.1477494845349771</v>
      </c>
      <c r="BL76" s="36">
        <v>0.14468578747241798</v>
      </c>
      <c r="BM76" s="36">
        <v>0.15804862062566383</v>
      </c>
      <c r="BN76" s="36">
        <v>0.15197957820662852</v>
      </c>
      <c r="BO76" s="36">
        <v>0.15750089321868374</v>
      </c>
      <c r="BP76" s="36">
        <v>0.17167123905445525</v>
      </c>
      <c r="BQ76" s="36">
        <v>0.16413495008901605</v>
      </c>
      <c r="BR76" s="36">
        <v>0.16952848017521052</v>
      </c>
      <c r="BS76" s="36">
        <v>0.16551232936974491</v>
      </c>
      <c r="BT76" s="36">
        <v>0.14970011366956282</v>
      </c>
      <c r="BU76" s="36">
        <v>0.18108916380353451</v>
      </c>
      <c r="BV76" s="36">
        <v>0.16053142925161096</v>
      </c>
      <c r="BW76" s="36">
        <v>0.14654314630887594</v>
      </c>
      <c r="BX76" s="36">
        <v>0.1356937055812128</v>
      </c>
      <c r="BY76" s="36">
        <v>0.14107415356748509</v>
      </c>
      <c r="BZ76" s="36">
        <v>0.14571824004741415</v>
      </c>
      <c r="CA76" s="36">
        <v>0.15118350123159843</v>
      </c>
      <c r="CB76" s="36">
        <v>0.15134184722757726</v>
      </c>
      <c r="CC76" s="36">
        <v>0.15334522454082047</v>
      </c>
      <c r="CD76" s="347">
        <v>0.15288480496358525</v>
      </c>
      <c r="CE76" s="36">
        <v>0.15288480496358525</v>
      </c>
      <c r="CF76" s="36">
        <v>0.15288480496358525</v>
      </c>
      <c r="CG76" s="36">
        <v>0.15288480496358525</v>
      </c>
      <c r="CH76" s="36">
        <v>0.15288480496358525</v>
      </c>
      <c r="CI76" s="36">
        <v>0.15288480496358525</v>
      </c>
      <c r="CJ76" s="36">
        <v>0.15288480496358525</v>
      </c>
      <c r="CK76" s="36">
        <v>0.15288480496358525</v>
      </c>
      <c r="CL76" s="36">
        <v>0.15288480496358525</v>
      </c>
      <c r="CM76" s="36">
        <v>0.15288480496358525</v>
      </c>
      <c r="CN76" s="36">
        <v>0.15288480496358525</v>
      </c>
      <c r="CO76" s="36">
        <v>0.15288480496358525</v>
      </c>
      <c r="CP76" s="36">
        <v>0.15288480496358525</v>
      </c>
      <c r="CQ76" s="36">
        <v>0.14364932383140497</v>
      </c>
      <c r="CR76" s="36">
        <v>0.14364932383140497</v>
      </c>
      <c r="CS76" s="36">
        <v>0.14364932383140497</v>
      </c>
      <c r="CT76" s="36">
        <v>0.14364932383140497</v>
      </c>
      <c r="CU76" s="36">
        <v>0.14364932383140497</v>
      </c>
      <c r="CV76" s="36">
        <v>0.14364932383140497</v>
      </c>
      <c r="CW76" s="36">
        <v>0.14364932383140497</v>
      </c>
      <c r="CX76" s="36">
        <v>0.14364932383140497</v>
      </c>
      <c r="CY76" s="36">
        <v>0.14364932383140497</v>
      </c>
      <c r="CZ76" s="36">
        <v>0.14364932383140497</v>
      </c>
      <c r="DA76" s="36">
        <v>0.14364932383140497</v>
      </c>
      <c r="DB76" s="36">
        <v>0.14364932383140497</v>
      </c>
      <c r="DC76" s="36">
        <v>0.13497174059995573</v>
      </c>
      <c r="DD76" s="36">
        <v>0.13497174059995573</v>
      </c>
      <c r="DE76" s="36">
        <v>0.13497174059995573</v>
      </c>
      <c r="DF76" s="36">
        <v>0.13497174059995573</v>
      </c>
      <c r="DG76" s="36">
        <v>0.13497174059995573</v>
      </c>
      <c r="DH76" s="36">
        <v>0.13497174059995573</v>
      </c>
      <c r="DI76" s="36">
        <v>0.13497174059995573</v>
      </c>
      <c r="DJ76" s="36">
        <v>0.13497174059995573</v>
      </c>
      <c r="DK76" s="36">
        <v>0.13497174059995573</v>
      </c>
      <c r="DL76" s="36">
        <v>0.13497174059995573</v>
      </c>
      <c r="DM76" s="36">
        <v>0.13497174059995573</v>
      </c>
      <c r="DN76" s="36">
        <v>0.13497174059995573</v>
      </c>
      <c r="DO76" s="36">
        <v>0.12681835371506991</v>
      </c>
      <c r="DP76" s="36">
        <v>0.12681835371506991</v>
      </c>
      <c r="DQ76" s="36">
        <v>0.12681835371506991</v>
      </c>
      <c r="DR76" s="36">
        <v>0.12681835371506991</v>
      </c>
      <c r="DS76" s="36">
        <v>0.12681835371506991</v>
      </c>
      <c r="DT76" s="36">
        <v>0.12681835371506991</v>
      </c>
      <c r="DU76" s="36">
        <v>0.12681835371506991</v>
      </c>
      <c r="DV76" s="36">
        <v>0.12681835371506991</v>
      </c>
      <c r="DW76" s="36">
        <v>0.12681835371506991</v>
      </c>
      <c r="DX76" s="36">
        <v>0.12681835371506991</v>
      </c>
      <c r="DY76" s="36">
        <v>0.12681835371506991</v>
      </c>
      <c r="DZ76" s="36">
        <v>0.12681835371506991</v>
      </c>
      <c r="EA76" s="36">
        <v>0.11915749746955447</v>
      </c>
      <c r="EB76" s="36">
        <v>0.11915749746955447</v>
      </c>
      <c r="EC76" s="36">
        <v>0.11915749746955447</v>
      </c>
      <c r="ED76" s="36">
        <v>0.11915749746955447</v>
      </c>
      <c r="EE76" s="36">
        <v>0.11915749746955447</v>
      </c>
      <c r="EF76" s="36">
        <v>0.11915749746955447</v>
      </c>
      <c r="EG76" s="36">
        <v>0.11915749746955447</v>
      </c>
      <c r="EH76" s="36">
        <v>0.11915749746955447</v>
      </c>
      <c r="EI76" s="36">
        <v>0.11915749746955447</v>
      </c>
      <c r="EJ76" s="36">
        <v>0.11915749746955447</v>
      </c>
      <c r="EK76" s="36">
        <v>0.11915749746955447</v>
      </c>
      <c r="EL76" s="36">
        <v>0.11915749746955447</v>
      </c>
      <c r="EM76" s="36">
        <v>0.111959419021536</v>
      </c>
      <c r="EN76" s="36">
        <v>0.111959419021536</v>
      </c>
      <c r="EO76" s="36">
        <v>0.111959419021536</v>
      </c>
      <c r="EP76" s="36">
        <v>0.111959419021536</v>
      </c>
      <c r="EQ76" s="36">
        <v>0.111959419021536</v>
      </c>
      <c r="ER76" s="36">
        <v>0.111959419021536</v>
      </c>
      <c r="ES76" s="36">
        <v>0.111959419021536</v>
      </c>
      <c r="ET76" s="36">
        <v>0.111959419021536</v>
      </c>
      <c r="EU76" s="36">
        <v>0.111959419021536</v>
      </c>
      <c r="EV76" s="36">
        <v>0.111959419021536</v>
      </c>
      <c r="EW76" s="36">
        <v>0.111959419021536</v>
      </c>
      <c r="EX76" s="36">
        <v>0.111959419021536</v>
      </c>
      <c r="EY76" s="36">
        <v>0.10519616284189445</v>
      </c>
      <c r="EZ76" s="36">
        <v>0.10519616284189445</v>
      </c>
      <c r="FA76" s="36">
        <v>0.10519616284189445</v>
      </c>
      <c r="FB76" s="36">
        <v>0.10519616284189445</v>
      </c>
      <c r="FC76" s="36">
        <v>0.10519616284189445</v>
      </c>
      <c r="FD76" s="36">
        <v>0.10519616284189445</v>
      </c>
      <c r="FE76" s="36">
        <v>0.10519616284189445</v>
      </c>
      <c r="FF76" s="36">
        <v>0.10519616284189445</v>
      </c>
      <c r="FG76" s="36">
        <v>0.10519616284189445</v>
      </c>
      <c r="FH76" s="36">
        <v>0.10519616284189445</v>
      </c>
      <c r="FI76" s="36">
        <v>0.10519616284189445</v>
      </c>
      <c r="FJ76" s="36">
        <v>0.10519616284189445</v>
      </c>
      <c r="FK76" s="36">
        <v>9.8841462142008119E-2</v>
      </c>
      <c r="FL76" s="36">
        <v>9.8841462142008119E-2</v>
      </c>
      <c r="FM76" s="36">
        <v>9.8841462142008119E-2</v>
      </c>
      <c r="FN76" s="36">
        <v>9.8841462142008119E-2</v>
      </c>
      <c r="FO76" s="36">
        <v>9.8841462142008119E-2</v>
      </c>
      <c r="FP76" s="36">
        <v>9.8841462142008119E-2</v>
      </c>
      <c r="FQ76" s="36">
        <v>9.8841462142008119E-2</v>
      </c>
      <c r="FR76" s="36">
        <v>9.8841462142008119E-2</v>
      </c>
      <c r="FS76" s="36">
        <v>9.8841462142008119E-2</v>
      </c>
      <c r="FT76" s="36">
        <v>9.8841462142008119E-2</v>
      </c>
      <c r="FU76" s="36">
        <v>9.8841462142008119E-2</v>
      </c>
      <c r="FV76" s="36">
        <v>9.8841462142008119E-2</v>
      </c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M76" s="633" t="s">
        <v>664</v>
      </c>
    </row>
    <row r="77" spans="2:195" x14ac:dyDescent="0.2">
      <c r="D77" s="24" t="s">
        <v>649</v>
      </c>
      <c r="F77" s="36">
        <v>0.16141168314050008</v>
      </c>
      <c r="G77" s="36">
        <v>0.15166110946829889</v>
      </c>
      <c r="H77" s="36">
        <v>0.93959189643221885</v>
      </c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>
        <v>1</v>
      </c>
      <c r="CE77" s="36">
        <v>1</v>
      </c>
      <c r="CF77" s="36">
        <v>1</v>
      </c>
      <c r="CG77" s="36">
        <v>1</v>
      </c>
      <c r="CH77" s="36">
        <v>1</v>
      </c>
      <c r="CI77" s="36">
        <v>1</v>
      </c>
      <c r="CJ77" s="36">
        <v>1</v>
      </c>
      <c r="CK77" s="36">
        <v>1</v>
      </c>
      <c r="CL77" s="36">
        <v>1</v>
      </c>
      <c r="CM77" s="36">
        <v>1</v>
      </c>
      <c r="CN77" s="36">
        <v>1</v>
      </c>
      <c r="CO77" s="36">
        <v>1</v>
      </c>
      <c r="CP77" s="36">
        <v>1</v>
      </c>
      <c r="CQ77" s="36">
        <v>0.93959189643221885</v>
      </c>
      <c r="CR77" s="36">
        <v>1</v>
      </c>
      <c r="CS77" s="36">
        <v>1</v>
      </c>
      <c r="CT77" s="36">
        <v>1</v>
      </c>
      <c r="CU77" s="36">
        <v>1</v>
      </c>
      <c r="CV77" s="36">
        <v>1</v>
      </c>
      <c r="CW77" s="36">
        <v>1</v>
      </c>
      <c r="CX77" s="36">
        <v>1</v>
      </c>
      <c r="CY77" s="36">
        <v>1</v>
      </c>
      <c r="CZ77" s="36">
        <v>1</v>
      </c>
      <c r="DA77" s="36">
        <v>1</v>
      </c>
      <c r="DB77" s="36">
        <v>1</v>
      </c>
      <c r="DC77" s="36">
        <v>0.93959189643221885</v>
      </c>
      <c r="DD77" s="36">
        <v>1</v>
      </c>
      <c r="DE77" s="36">
        <v>1</v>
      </c>
      <c r="DF77" s="36">
        <v>1</v>
      </c>
      <c r="DG77" s="36">
        <v>1</v>
      </c>
      <c r="DH77" s="36">
        <v>1</v>
      </c>
      <c r="DI77" s="36">
        <v>1</v>
      </c>
      <c r="DJ77" s="36">
        <v>1</v>
      </c>
      <c r="DK77" s="36">
        <v>1</v>
      </c>
      <c r="DL77" s="36">
        <v>1</v>
      </c>
      <c r="DM77" s="36">
        <v>1</v>
      </c>
      <c r="DN77" s="36">
        <v>1</v>
      </c>
      <c r="DO77" s="36">
        <v>0.93959189643221885</v>
      </c>
      <c r="DP77" s="36">
        <v>1</v>
      </c>
      <c r="DQ77" s="36">
        <v>1</v>
      </c>
      <c r="DR77" s="36">
        <v>1</v>
      </c>
      <c r="DS77" s="36">
        <v>1</v>
      </c>
      <c r="DT77" s="36">
        <v>1</v>
      </c>
      <c r="DU77" s="36">
        <v>1</v>
      </c>
      <c r="DV77" s="36">
        <v>1</v>
      </c>
      <c r="DW77" s="36">
        <v>1</v>
      </c>
      <c r="DX77" s="36">
        <v>1</v>
      </c>
      <c r="DY77" s="36">
        <v>1</v>
      </c>
      <c r="DZ77" s="36">
        <v>1</v>
      </c>
      <c r="EA77" s="36">
        <v>0.93959189643221885</v>
      </c>
      <c r="EB77" s="36">
        <v>1</v>
      </c>
      <c r="EC77" s="36">
        <v>1</v>
      </c>
      <c r="ED77" s="36">
        <v>1</v>
      </c>
      <c r="EE77" s="36">
        <v>1</v>
      </c>
      <c r="EF77" s="36">
        <v>1</v>
      </c>
      <c r="EG77" s="36">
        <v>1</v>
      </c>
      <c r="EH77" s="36">
        <v>1</v>
      </c>
      <c r="EI77" s="36">
        <v>1</v>
      </c>
      <c r="EJ77" s="36">
        <v>1</v>
      </c>
      <c r="EK77" s="36">
        <v>1</v>
      </c>
      <c r="EL77" s="36">
        <v>1</v>
      </c>
      <c r="EM77" s="36">
        <v>0.93959189643221885</v>
      </c>
      <c r="EN77" s="36">
        <v>1</v>
      </c>
      <c r="EO77" s="36">
        <v>1</v>
      </c>
      <c r="EP77" s="36">
        <v>1</v>
      </c>
      <c r="EQ77" s="36">
        <v>1</v>
      </c>
      <c r="ER77" s="36">
        <v>1</v>
      </c>
      <c r="ES77" s="36">
        <v>1</v>
      </c>
      <c r="ET77" s="36">
        <v>1</v>
      </c>
      <c r="EU77" s="36">
        <v>1</v>
      </c>
      <c r="EV77" s="36">
        <v>1</v>
      </c>
      <c r="EW77" s="36">
        <v>1</v>
      </c>
      <c r="EX77" s="36">
        <v>1</v>
      </c>
      <c r="EY77" s="36">
        <v>0.93959189643221885</v>
      </c>
      <c r="EZ77" s="36">
        <v>1</v>
      </c>
      <c r="FA77" s="36">
        <v>1</v>
      </c>
      <c r="FB77" s="36">
        <v>1</v>
      </c>
      <c r="FC77" s="36">
        <v>1</v>
      </c>
      <c r="FD77" s="36">
        <v>1</v>
      </c>
      <c r="FE77" s="36">
        <v>1</v>
      </c>
      <c r="FF77" s="36">
        <v>1</v>
      </c>
      <c r="FG77" s="36">
        <v>1</v>
      </c>
      <c r="FH77" s="36">
        <v>1</v>
      </c>
      <c r="FI77" s="36">
        <v>1</v>
      </c>
      <c r="FJ77" s="36">
        <v>1</v>
      </c>
      <c r="FK77" s="36">
        <v>0.93959189643221885</v>
      </c>
      <c r="FL77" s="36">
        <v>1</v>
      </c>
      <c r="FM77" s="36">
        <v>1</v>
      </c>
      <c r="FN77" s="36">
        <v>1</v>
      </c>
      <c r="FO77" s="36">
        <v>1</v>
      </c>
      <c r="FP77" s="36">
        <v>1</v>
      </c>
      <c r="FQ77" s="36">
        <v>1</v>
      </c>
      <c r="FR77" s="36">
        <v>1</v>
      </c>
      <c r="FS77" s="36">
        <v>1</v>
      </c>
      <c r="FT77" s="36">
        <v>1</v>
      </c>
      <c r="FU77" s="36">
        <v>1</v>
      </c>
      <c r="FV77" s="36">
        <v>1</v>
      </c>
    </row>
    <row r="79" spans="2:195" x14ac:dyDescent="0.2">
      <c r="B79" s="35" t="s">
        <v>665</v>
      </c>
    </row>
    <row r="81" spans="2:195" x14ac:dyDescent="0.2">
      <c r="C81" s="24" t="s">
        <v>175</v>
      </c>
      <c r="I81" s="24" t="s">
        <v>502</v>
      </c>
      <c r="AU81" s="180">
        <v>7309.6717520038346</v>
      </c>
      <c r="AV81" s="180">
        <v>6885.8397073019378</v>
      </c>
      <c r="AW81" s="180">
        <v>8020.4322723214773</v>
      </c>
      <c r="AX81" s="180">
        <v>7271.2819353077466</v>
      </c>
      <c r="AY81" s="180">
        <v>7581.660900040084</v>
      </c>
      <c r="AZ81" s="180">
        <v>7293.5725070666294</v>
      </c>
      <c r="BA81" s="180">
        <v>7302.7241316598311</v>
      </c>
      <c r="BB81" s="180">
        <v>7155.3039847145965</v>
      </c>
      <c r="BC81" s="180">
        <v>6959.6441492282856</v>
      </c>
      <c r="BD81" s="180">
        <v>7118.1502078557041</v>
      </c>
      <c r="BE81" s="180">
        <v>7261.0197619628816</v>
      </c>
      <c r="BF81" s="180">
        <v>6670.6010821270074</v>
      </c>
      <c r="BG81" s="180">
        <v>6588.6925355258054</v>
      </c>
      <c r="BH81" s="180">
        <v>6530.680870826247</v>
      </c>
      <c r="BI81" s="180">
        <v>6288.248775590333</v>
      </c>
      <c r="BJ81" s="180">
        <v>6336.357529046034</v>
      </c>
      <c r="BK81" s="180">
        <v>6255.2831786455845</v>
      </c>
      <c r="BL81" s="180">
        <v>6159.0137441395427</v>
      </c>
      <c r="BM81" s="180">
        <v>6351.1485306398727</v>
      </c>
      <c r="BN81" s="180">
        <v>6164.0348449232279</v>
      </c>
      <c r="BO81" s="180">
        <v>5481.7495438166225</v>
      </c>
      <c r="BP81" s="180">
        <v>6322.3086193742811</v>
      </c>
      <c r="BQ81" s="180">
        <v>6244.7858821707587</v>
      </c>
      <c r="BR81" s="180">
        <v>6009.9932988792107</v>
      </c>
      <c r="BS81" s="180">
        <v>5742.3972245331379</v>
      </c>
      <c r="BT81" s="180">
        <v>5877.117308742876</v>
      </c>
      <c r="BU81" s="180">
        <v>5850.6319276327149</v>
      </c>
      <c r="BV81" s="180">
        <v>6029.6732278554755</v>
      </c>
      <c r="BW81" s="180">
        <v>6505.7698526488211</v>
      </c>
      <c r="BX81" s="180">
        <v>6063.3121505880536</v>
      </c>
      <c r="BY81" s="180">
        <v>5808.4768008049268</v>
      </c>
      <c r="BZ81" s="180">
        <v>5867.5347075285508</v>
      </c>
      <c r="CA81" s="180">
        <v>6407.0743497714257</v>
      </c>
      <c r="CB81" s="180">
        <v>6778.8608176522002</v>
      </c>
      <c r="CC81" s="180">
        <v>6063.3121505880536</v>
      </c>
      <c r="CD81" s="236">
        <v>6090.3782289405672</v>
      </c>
      <c r="CE81" s="24">
        <v>6236.5473064351409</v>
      </c>
      <c r="CF81" s="24">
        <v>6236.5473064351409</v>
      </c>
      <c r="CG81" s="24">
        <v>6236.5473064351409</v>
      </c>
      <c r="CH81" s="24">
        <v>6236.5473064351409</v>
      </c>
      <c r="CI81" s="24">
        <v>6236.5473064351409</v>
      </c>
      <c r="CJ81" s="24">
        <v>6236.5473064351409</v>
      </c>
      <c r="CK81" s="24">
        <v>6236.5473064351409</v>
      </c>
      <c r="CL81" s="24">
        <v>6236.5473064351409</v>
      </c>
      <c r="CM81" s="24">
        <v>6236.5473064351409</v>
      </c>
      <c r="CN81" s="24">
        <v>6236.5473064351409</v>
      </c>
      <c r="CO81" s="24">
        <v>6236.5473064351409</v>
      </c>
      <c r="CP81" s="24">
        <v>6236.5473064351409</v>
      </c>
      <c r="CQ81" s="24">
        <v>6273.9665902737515</v>
      </c>
      <c r="CR81" s="24">
        <v>6273.9665902737515</v>
      </c>
      <c r="CS81" s="24">
        <v>6273.9665902737515</v>
      </c>
      <c r="CT81" s="24">
        <v>6273.9665902737515</v>
      </c>
      <c r="CU81" s="24">
        <v>6273.9665902737515</v>
      </c>
      <c r="CV81" s="24">
        <v>6273.9665902737515</v>
      </c>
      <c r="CW81" s="24">
        <v>6273.9665902737515</v>
      </c>
      <c r="CX81" s="24">
        <v>6273.9665902737515</v>
      </c>
      <c r="CY81" s="24">
        <v>6273.9665902737515</v>
      </c>
      <c r="CZ81" s="24">
        <v>6273.9665902737515</v>
      </c>
      <c r="DA81" s="24">
        <v>6273.9665902737515</v>
      </c>
      <c r="DB81" s="24">
        <v>6273.9665902737515</v>
      </c>
      <c r="DC81" s="24">
        <v>6336.7062561764888</v>
      </c>
      <c r="DD81" s="24">
        <v>6336.7062561764888</v>
      </c>
      <c r="DE81" s="24">
        <v>6336.7062561764888</v>
      </c>
      <c r="DF81" s="24">
        <v>6336.7062561764888</v>
      </c>
      <c r="DG81" s="24">
        <v>6336.7062561764888</v>
      </c>
      <c r="DH81" s="24">
        <v>6336.7062561764888</v>
      </c>
      <c r="DI81" s="24">
        <v>6336.7062561764888</v>
      </c>
      <c r="DJ81" s="24">
        <v>6336.7062561764888</v>
      </c>
      <c r="DK81" s="24">
        <v>6336.7062561764888</v>
      </c>
      <c r="DL81" s="24">
        <v>6336.7062561764888</v>
      </c>
      <c r="DM81" s="24">
        <v>6336.7062561764888</v>
      </c>
      <c r="DN81" s="24">
        <v>6336.7062561764888</v>
      </c>
      <c r="DO81" s="24">
        <v>6412.7467312506069</v>
      </c>
      <c r="DP81" s="24">
        <v>6412.7467312506069</v>
      </c>
      <c r="DQ81" s="24">
        <v>6412.7467312506069</v>
      </c>
      <c r="DR81" s="24">
        <v>6412.7467312506069</v>
      </c>
      <c r="DS81" s="24">
        <v>6412.7467312506069</v>
      </c>
      <c r="DT81" s="24">
        <v>6412.7467312506069</v>
      </c>
      <c r="DU81" s="24">
        <v>6412.7467312506069</v>
      </c>
      <c r="DV81" s="24">
        <v>6412.7467312506069</v>
      </c>
      <c r="DW81" s="24">
        <v>6412.7467312506069</v>
      </c>
      <c r="DX81" s="24">
        <v>6412.7467312506069</v>
      </c>
      <c r="DY81" s="24">
        <v>6412.7467312506069</v>
      </c>
      <c r="DZ81" s="24">
        <v>6412.7467312506069</v>
      </c>
      <c r="EA81" s="24">
        <v>6496.1124387568643</v>
      </c>
      <c r="EB81" s="24">
        <v>6496.1124387568643</v>
      </c>
      <c r="EC81" s="24">
        <v>6496.1124387568643</v>
      </c>
      <c r="ED81" s="24">
        <v>6496.1124387568643</v>
      </c>
      <c r="EE81" s="24">
        <v>6496.1124387568643</v>
      </c>
      <c r="EF81" s="24">
        <v>6496.1124387568643</v>
      </c>
      <c r="EG81" s="24">
        <v>6496.1124387568643</v>
      </c>
      <c r="EH81" s="24">
        <v>6496.1124387568643</v>
      </c>
      <c r="EI81" s="24">
        <v>6496.1124387568643</v>
      </c>
      <c r="EJ81" s="24">
        <v>6496.1124387568643</v>
      </c>
      <c r="EK81" s="24">
        <v>6496.1124387568643</v>
      </c>
      <c r="EL81" s="24">
        <v>6496.1124387568643</v>
      </c>
      <c r="EM81" s="24">
        <v>6619.5385750932437</v>
      </c>
      <c r="EN81" s="24">
        <v>6619.5385750932437</v>
      </c>
      <c r="EO81" s="24">
        <v>6619.5385750932437</v>
      </c>
      <c r="EP81" s="24">
        <v>6619.5385750932437</v>
      </c>
      <c r="EQ81" s="24">
        <v>6619.5385750932437</v>
      </c>
      <c r="ER81" s="24">
        <v>6619.5385750932437</v>
      </c>
      <c r="ES81" s="24">
        <v>6619.5385750932437</v>
      </c>
      <c r="ET81" s="24">
        <v>6619.5385750932437</v>
      </c>
      <c r="EU81" s="24">
        <v>6619.5385750932437</v>
      </c>
      <c r="EV81" s="24">
        <v>6619.5385750932437</v>
      </c>
      <c r="EW81" s="24">
        <v>6619.5385750932437</v>
      </c>
      <c r="EX81" s="24">
        <v>6619.5385750932437</v>
      </c>
      <c r="EY81" s="24">
        <v>6745.3098080200143</v>
      </c>
      <c r="EZ81" s="24">
        <v>6745.3098080200143</v>
      </c>
      <c r="FA81" s="24">
        <v>6745.3098080200143</v>
      </c>
      <c r="FB81" s="24">
        <v>6745.3098080200143</v>
      </c>
      <c r="FC81" s="24">
        <v>6745.3098080200143</v>
      </c>
      <c r="FD81" s="24">
        <v>6745.3098080200143</v>
      </c>
      <c r="FE81" s="24">
        <v>6745.3098080200143</v>
      </c>
      <c r="FF81" s="24">
        <v>6745.3098080200143</v>
      </c>
      <c r="FG81" s="24">
        <v>6745.3098080200143</v>
      </c>
      <c r="FH81" s="24">
        <v>6745.3098080200143</v>
      </c>
      <c r="FI81" s="24">
        <v>6745.3098080200143</v>
      </c>
      <c r="FJ81" s="24">
        <v>6745.3098080200143</v>
      </c>
      <c r="FK81" s="24">
        <v>6873.4706943723941</v>
      </c>
      <c r="FL81" s="24">
        <v>6873.4706943723941</v>
      </c>
      <c r="FM81" s="24">
        <v>6873.4706943723941</v>
      </c>
      <c r="FN81" s="24">
        <v>6873.4706943723941</v>
      </c>
      <c r="FO81" s="24">
        <v>6873.4706943723941</v>
      </c>
      <c r="FP81" s="24">
        <v>6873.4706943723941</v>
      </c>
      <c r="FQ81" s="24">
        <v>6873.4706943723941</v>
      </c>
      <c r="FR81" s="24">
        <v>6873.4706943723941</v>
      </c>
      <c r="FS81" s="24">
        <v>6873.4706943723941</v>
      </c>
      <c r="FT81" s="24">
        <v>6873.4706943723941</v>
      </c>
      <c r="FU81" s="24">
        <v>6873.4706943723941</v>
      </c>
      <c r="FV81" s="24">
        <v>6873.4706943723941</v>
      </c>
    </row>
    <row r="82" spans="2:195" x14ac:dyDescent="0.2">
      <c r="C82" s="24" t="s">
        <v>176</v>
      </c>
      <c r="I82" s="24" t="s">
        <v>666</v>
      </c>
      <c r="AU82" s="180">
        <v>6612.2027842877415</v>
      </c>
      <c r="AV82" s="180">
        <v>7408.0196990179184</v>
      </c>
      <c r="AW82" s="180">
        <v>8122.3936225093912</v>
      </c>
      <c r="AX82" s="180">
        <v>8371.276986782872</v>
      </c>
      <c r="AY82" s="180">
        <v>8752.1374170892905</v>
      </c>
      <c r="AZ82" s="180">
        <v>8795.315233694022</v>
      </c>
      <c r="BA82" s="180">
        <v>8959.7606703629899</v>
      </c>
      <c r="BB82" s="180">
        <v>8860.1688819982101</v>
      </c>
      <c r="BC82" s="180">
        <v>9119.6256219587922</v>
      </c>
      <c r="BD82" s="180">
        <v>9335.8321879643245</v>
      </c>
      <c r="BE82" s="180">
        <v>9438.0378170914246</v>
      </c>
      <c r="BF82" s="180">
        <v>9304.6837143466728</v>
      </c>
      <c r="BG82" s="180">
        <v>9246.7577338135106</v>
      </c>
      <c r="BH82" s="180">
        <v>9204.6790290091958</v>
      </c>
      <c r="BI82" s="180">
        <v>9484.5214081221566</v>
      </c>
      <c r="BJ82" s="180">
        <v>9680.163294142465</v>
      </c>
      <c r="BK82" s="180">
        <v>9639.8714965148538</v>
      </c>
      <c r="BL82" s="180">
        <v>9618.1562441469123</v>
      </c>
      <c r="BM82" s="180">
        <v>9679.7193684353697</v>
      </c>
      <c r="BN82" s="180">
        <v>9718.7741708180984</v>
      </c>
      <c r="BO82" s="180">
        <v>9480.7018536474279</v>
      </c>
      <c r="BP82" s="180">
        <v>9657.4534728217386</v>
      </c>
      <c r="BQ82" s="180">
        <v>9716.9817476455828</v>
      </c>
      <c r="BR82" s="180">
        <v>9749.9235120516823</v>
      </c>
      <c r="BS82" s="180">
        <v>9537.7150095841753</v>
      </c>
      <c r="BT82" s="180">
        <v>9555.2124705951574</v>
      </c>
      <c r="BU82" s="180">
        <v>9703.1459778331737</v>
      </c>
      <c r="BV82" s="180">
        <v>10126.82144421562</v>
      </c>
      <c r="BW82" s="180">
        <v>10079.406056949732</v>
      </c>
      <c r="BX82" s="180">
        <v>9745.1358475183315</v>
      </c>
      <c r="BY82" s="180">
        <v>10248.965021245291</v>
      </c>
      <c r="BZ82" s="180">
        <v>9800.7610480842013</v>
      </c>
      <c r="CA82" s="180">
        <v>9700.6805208354326</v>
      </c>
      <c r="CB82" s="180">
        <v>9641.7023640016141</v>
      </c>
      <c r="CC82" s="180">
        <v>9745.1358475183315</v>
      </c>
      <c r="CD82" s="236">
        <v>9807.6983280346412</v>
      </c>
      <c r="CE82" s="24">
        <v>10043.083087907473</v>
      </c>
      <c r="CF82" s="24">
        <v>10043.083087907473</v>
      </c>
      <c r="CG82" s="24">
        <v>10043.083087907473</v>
      </c>
      <c r="CH82" s="24">
        <v>10043.083087907473</v>
      </c>
      <c r="CI82" s="24">
        <v>10043.083087907473</v>
      </c>
      <c r="CJ82" s="24">
        <v>10043.083087907473</v>
      </c>
      <c r="CK82" s="24">
        <v>10043.083087907473</v>
      </c>
      <c r="CL82" s="24">
        <v>10043.083087907473</v>
      </c>
      <c r="CM82" s="24">
        <v>10043.083087907473</v>
      </c>
      <c r="CN82" s="24">
        <v>10043.083087907473</v>
      </c>
      <c r="CO82" s="24">
        <v>10043.083087907473</v>
      </c>
      <c r="CP82" s="24">
        <v>10043.083087907473</v>
      </c>
      <c r="CQ82" s="24">
        <v>10103.341586434917</v>
      </c>
      <c r="CR82" s="24">
        <v>10103.341586434917</v>
      </c>
      <c r="CS82" s="24">
        <v>10103.341586434917</v>
      </c>
      <c r="CT82" s="24">
        <v>10103.341586434917</v>
      </c>
      <c r="CU82" s="24">
        <v>10103.341586434917</v>
      </c>
      <c r="CV82" s="24">
        <v>10103.341586434917</v>
      </c>
      <c r="CW82" s="24">
        <v>10103.341586434917</v>
      </c>
      <c r="CX82" s="24">
        <v>10103.341586434917</v>
      </c>
      <c r="CY82" s="24">
        <v>10103.341586434917</v>
      </c>
      <c r="CZ82" s="24">
        <v>10103.341586434917</v>
      </c>
      <c r="DA82" s="24">
        <v>10103.341586434917</v>
      </c>
      <c r="DB82" s="24">
        <v>10103.341586434917</v>
      </c>
      <c r="DC82" s="24">
        <v>10204.375002299266</v>
      </c>
      <c r="DD82" s="24">
        <v>10204.375002299266</v>
      </c>
      <c r="DE82" s="24">
        <v>10204.375002299266</v>
      </c>
      <c r="DF82" s="24">
        <v>10204.375002299266</v>
      </c>
      <c r="DG82" s="24">
        <v>10204.375002299266</v>
      </c>
      <c r="DH82" s="24">
        <v>10204.375002299266</v>
      </c>
      <c r="DI82" s="24">
        <v>10204.375002299266</v>
      </c>
      <c r="DJ82" s="24">
        <v>10204.375002299266</v>
      </c>
      <c r="DK82" s="24">
        <v>10204.375002299266</v>
      </c>
      <c r="DL82" s="24">
        <v>10204.375002299266</v>
      </c>
      <c r="DM82" s="24">
        <v>10204.375002299266</v>
      </c>
      <c r="DN82" s="24">
        <v>10204.375002299266</v>
      </c>
      <c r="DO82" s="24">
        <v>10326.827502326858</v>
      </c>
      <c r="DP82" s="24">
        <v>10326.827502326858</v>
      </c>
      <c r="DQ82" s="24">
        <v>10326.827502326858</v>
      </c>
      <c r="DR82" s="24">
        <v>10326.827502326858</v>
      </c>
      <c r="DS82" s="24">
        <v>10326.827502326858</v>
      </c>
      <c r="DT82" s="24">
        <v>10326.827502326858</v>
      </c>
      <c r="DU82" s="24">
        <v>10326.827502326858</v>
      </c>
      <c r="DV82" s="24">
        <v>10326.827502326858</v>
      </c>
      <c r="DW82" s="24">
        <v>10326.827502326858</v>
      </c>
      <c r="DX82" s="24">
        <v>10326.827502326858</v>
      </c>
      <c r="DY82" s="24">
        <v>10326.827502326858</v>
      </c>
      <c r="DZ82" s="24">
        <v>10326.827502326858</v>
      </c>
      <c r="EA82" s="24">
        <v>10461.076259857105</v>
      </c>
      <c r="EB82" s="24">
        <v>10461.076259857105</v>
      </c>
      <c r="EC82" s="24">
        <v>10461.076259857105</v>
      </c>
      <c r="ED82" s="24">
        <v>10461.076259857105</v>
      </c>
      <c r="EE82" s="24">
        <v>10461.076259857105</v>
      </c>
      <c r="EF82" s="24">
        <v>10461.076259857105</v>
      </c>
      <c r="EG82" s="24">
        <v>10461.076259857105</v>
      </c>
      <c r="EH82" s="24">
        <v>10461.076259857105</v>
      </c>
      <c r="EI82" s="24">
        <v>10461.076259857105</v>
      </c>
      <c r="EJ82" s="24">
        <v>10461.076259857105</v>
      </c>
      <c r="EK82" s="24">
        <v>10461.076259857105</v>
      </c>
      <c r="EL82" s="24">
        <v>10461.076259857105</v>
      </c>
      <c r="EM82" s="24">
        <v>10659.83670879439</v>
      </c>
      <c r="EN82" s="24">
        <v>10659.83670879439</v>
      </c>
      <c r="EO82" s="24">
        <v>10659.83670879439</v>
      </c>
      <c r="EP82" s="24">
        <v>10659.83670879439</v>
      </c>
      <c r="EQ82" s="24">
        <v>10659.83670879439</v>
      </c>
      <c r="ER82" s="24">
        <v>10659.83670879439</v>
      </c>
      <c r="ES82" s="24">
        <v>10659.83670879439</v>
      </c>
      <c r="ET82" s="24">
        <v>10659.83670879439</v>
      </c>
      <c r="EU82" s="24">
        <v>10659.83670879439</v>
      </c>
      <c r="EV82" s="24">
        <v>10659.83670879439</v>
      </c>
      <c r="EW82" s="24">
        <v>10659.83670879439</v>
      </c>
      <c r="EX82" s="24">
        <v>10659.83670879439</v>
      </c>
      <c r="EY82" s="24">
        <v>10862.373606261483</v>
      </c>
      <c r="EZ82" s="24">
        <v>10862.373606261483</v>
      </c>
      <c r="FA82" s="24">
        <v>10862.373606261483</v>
      </c>
      <c r="FB82" s="24">
        <v>10862.373606261483</v>
      </c>
      <c r="FC82" s="24">
        <v>10862.373606261483</v>
      </c>
      <c r="FD82" s="24">
        <v>10862.373606261483</v>
      </c>
      <c r="FE82" s="24">
        <v>10862.373606261483</v>
      </c>
      <c r="FF82" s="24">
        <v>10862.373606261483</v>
      </c>
      <c r="FG82" s="24">
        <v>10862.373606261483</v>
      </c>
      <c r="FH82" s="24">
        <v>10862.373606261483</v>
      </c>
      <c r="FI82" s="24">
        <v>10862.373606261483</v>
      </c>
      <c r="FJ82" s="24">
        <v>10862.373606261483</v>
      </c>
      <c r="FK82" s="24">
        <v>11068.75870478045</v>
      </c>
      <c r="FL82" s="24">
        <v>11068.75870478045</v>
      </c>
      <c r="FM82" s="24">
        <v>11068.75870478045</v>
      </c>
      <c r="FN82" s="24">
        <v>11068.75870478045</v>
      </c>
      <c r="FO82" s="24">
        <v>11068.75870478045</v>
      </c>
      <c r="FP82" s="24">
        <v>11068.75870478045</v>
      </c>
      <c r="FQ82" s="24">
        <v>11068.75870478045</v>
      </c>
      <c r="FR82" s="24">
        <v>11068.75870478045</v>
      </c>
      <c r="FS82" s="24">
        <v>11068.75870478045</v>
      </c>
      <c r="FT82" s="24">
        <v>11068.75870478045</v>
      </c>
      <c r="FU82" s="24">
        <v>11068.75870478045</v>
      </c>
      <c r="FV82" s="24">
        <v>11068.75870478045</v>
      </c>
    </row>
    <row r="83" spans="2:195" x14ac:dyDescent="0.2">
      <c r="C83" s="24" t="s">
        <v>177</v>
      </c>
      <c r="I83" s="24" t="s">
        <v>666</v>
      </c>
      <c r="AU83" s="180">
        <v>7866.7319315804571</v>
      </c>
      <c r="AV83" s="180">
        <v>9146.2428416124912</v>
      </c>
      <c r="AW83" s="180">
        <v>9218.7813968413193</v>
      </c>
      <c r="AX83" s="180">
        <v>9171.5394920440103</v>
      </c>
      <c r="AY83" s="180">
        <v>10325.979914681708</v>
      </c>
      <c r="AZ83" s="180">
        <v>10128.047058947219</v>
      </c>
      <c r="BA83" s="180">
        <v>10131.559401981982</v>
      </c>
      <c r="BB83" s="180">
        <v>10007.032808212887</v>
      </c>
      <c r="BC83" s="180">
        <v>10111.397912513974</v>
      </c>
      <c r="BD83" s="180">
        <v>10709.310913758951</v>
      </c>
      <c r="BE83" s="180">
        <v>11001.049069646329</v>
      </c>
      <c r="BF83" s="180">
        <v>9925.4240596195541</v>
      </c>
      <c r="BG83" s="180">
        <v>9678.412126057201</v>
      </c>
      <c r="BH83" s="180">
        <v>9937.8724210578494</v>
      </c>
      <c r="BI83" s="180">
        <v>10283.92231541108</v>
      </c>
      <c r="BJ83" s="180">
        <v>11065.090434060068</v>
      </c>
      <c r="BK83" s="180">
        <v>10669.872142875922</v>
      </c>
      <c r="BL83" s="180">
        <v>10766.403216050139</v>
      </c>
      <c r="BM83" s="180">
        <v>11012.042396079427</v>
      </c>
      <c r="BN83" s="180">
        <v>11151.459670770117</v>
      </c>
      <c r="BO83" s="180">
        <v>10761.583617879445</v>
      </c>
      <c r="BP83" s="180">
        <v>11248.694387648855</v>
      </c>
      <c r="BQ83" s="180">
        <v>11377.427327925518</v>
      </c>
      <c r="BR83" s="180">
        <v>11396.551163841017</v>
      </c>
      <c r="BS83" s="180">
        <v>10974.209380159096</v>
      </c>
      <c r="BT83" s="180">
        <v>11060.479353271327</v>
      </c>
      <c r="BU83" s="180">
        <v>11312.024217351822</v>
      </c>
      <c r="BV83" s="180">
        <v>12045.093380780743</v>
      </c>
      <c r="BW83" s="180">
        <v>12017.690702289292</v>
      </c>
      <c r="BX83" s="180">
        <v>11617.673115667769</v>
      </c>
      <c r="BY83" s="180">
        <v>12562.169319026132</v>
      </c>
      <c r="BZ83" s="180">
        <v>11664.646634944082</v>
      </c>
      <c r="CA83" s="180">
        <v>11267.004895319969</v>
      </c>
      <c r="CB83" s="180">
        <v>10969.27500145261</v>
      </c>
      <c r="CC83" s="180">
        <v>11617.673115667765</v>
      </c>
      <c r="CD83" s="236">
        <v>11555.267192357329</v>
      </c>
      <c r="CE83" s="24">
        <v>11832.593604973905</v>
      </c>
      <c r="CF83" s="24">
        <v>11832.593604973905</v>
      </c>
      <c r="CG83" s="24">
        <v>11832.593604973905</v>
      </c>
      <c r="CH83" s="24">
        <v>11832.593604973905</v>
      </c>
      <c r="CI83" s="24">
        <v>11832.593604973905</v>
      </c>
      <c r="CJ83" s="24">
        <v>11832.593604973905</v>
      </c>
      <c r="CK83" s="24">
        <v>11832.593604973905</v>
      </c>
      <c r="CL83" s="24">
        <v>11832.593604973905</v>
      </c>
      <c r="CM83" s="24">
        <v>11832.593604973905</v>
      </c>
      <c r="CN83" s="24">
        <v>11832.593604973905</v>
      </c>
      <c r="CO83" s="24">
        <v>11832.593604973905</v>
      </c>
      <c r="CP83" s="24">
        <v>11832.593604973905</v>
      </c>
      <c r="CQ83" s="24">
        <v>11903.589166603748</v>
      </c>
      <c r="CR83" s="24">
        <v>11903.589166603748</v>
      </c>
      <c r="CS83" s="24">
        <v>11903.589166603748</v>
      </c>
      <c r="CT83" s="24">
        <v>11903.589166603748</v>
      </c>
      <c r="CU83" s="24">
        <v>11903.589166603748</v>
      </c>
      <c r="CV83" s="24">
        <v>11903.589166603748</v>
      </c>
      <c r="CW83" s="24">
        <v>11903.589166603748</v>
      </c>
      <c r="CX83" s="24">
        <v>11903.589166603748</v>
      </c>
      <c r="CY83" s="24">
        <v>11903.589166603748</v>
      </c>
      <c r="CZ83" s="24">
        <v>11903.589166603748</v>
      </c>
      <c r="DA83" s="24">
        <v>11903.589166603748</v>
      </c>
      <c r="DB83" s="24">
        <v>11903.589166603748</v>
      </c>
      <c r="DC83" s="24">
        <v>12022.625058269785</v>
      </c>
      <c r="DD83" s="24">
        <v>12022.625058269785</v>
      </c>
      <c r="DE83" s="24">
        <v>12022.625058269785</v>
      </c>
      <c r="DF83" s="24">
        <v>12022.625058269785</v>
      </c>
      <c r="DG83" s="24">
        <v>12022.625058269785</v>
      </c>
      <c r="DH83" s="24">
        <v>12022.625058269785</v>
      </c>
      <c r="DI83" s="24">
        <v>12022.625058269785</v>
      </c>
      <c r="DJ83" s="24">
        <v>12022.625058269785</v>
      </c>
      <c r="DK83" s="24">
        <v>12022.625058269785</v>
      </c>
      <c r="DL83" s="24">
        <v>12022.625058269785</v>
      </c>
      <c r="DM83" s="24">
        <v>12022.625058269785</v>
      </c>
      <c r="DN83" s="24">
        <v>12022.625058269785</v>
      </c>
      <c r="DO83" s="24">
        <v>12166.896558969021</v>
      </c>
      <c r="DP83" s="24">
        <v>12166.896558969021</v>
      </c>
      <c r="DQ83" s="24">
        <v>12166.896558969021</v>
      </c>
      <c r="DR83" s="24">
        <v>12166.896558969021</v>
      </c>
      <c r="DS83" s="24">
        <v>12166.896558969021</v>
      </c>
      <c r="DT83" s="24">
        <v>12166.896558969021</v>
      </c>
      <c r="DU83" s="24">
        <v>12166.896558969021</v>
      </c>
      <c r="DV83" s="24">
        <v>12166.896558969021</v>
      </c>
      <c r="DW83" s="24">
        <v>12166.896558969021</v>
      </c>
      <c r="DX83" s="24">
        <v>12166.896558969021</v>
      </c>
      <c r="DY83" s="24">
        <v>12166.896558969021</v>
      </c>
      <c r="DZ83" s="24">
        <v>12166.896558969021</v>
      </c>
      <c r="EA83" s="24">
        <v>12325.066214235618</v>
      </c>
      <c r="EB83" s="24">
        <v>12325.066214235618</v>
      </c>
      <c r="EC83" s="24">
        <v>12325.066214235618</v>
      </c>
      <c r="ED83" s="24">
        <v>12325.066214235618</v>
      </c>
      <c r="EE83" s="24">
        <v>12325.066214235618</v>
      </c>
      <c r="EF83" s="24">
        <v>12325.066214235618</v>
      </c>
      <c r="EG83" s="24">
        <v>12325.066214235618</v>
      </c>
      <c r="EH83" s="24">
        <v>12325.066214235618</v>
      </c>
      <c r="EI83" s="24">
        <v>12325.066214235618</v>
      </c>
      <c r="EJ83" s="24">
        <v>12325.066214235618</v>
      </c>
      <c r="EK83" s="24">
        <v>12325.066214235618</v>
      </c>
      <c r="EL83" s="24">
        <v>12325.066214235618</v>
      </c>
      <c r="EM83" s="24">
        <v>12559.242472306094</v>
      </c>
      <c r="EN83" s="24">
        <v>12559.242472306094</v>
      </c>
      <c r="EO83" s="24">
        <v>12559.242472306094</v>
      </c>
      <c r="EP83" s="24">
        <v>12559.242472306094</v>
      </c>
      <c r="EQ83" s="24">
        <v>12559.242472306094</v>
      </c>
      <c r="ER83" s="24">
        <v>12559.242472306094</v>
      </c>
      <c r="ES83" s="24">
        <v>12559.242472306094</v>
      </c>
      <c r="ET83" s="24">
        <v>12559.242472306094</v>
      </c>
      <c r="EU83" s="24">
        <v>12559.242472306094</v>
      </c>
      <c r="EV83" s="24">
        <v>12559.242472306094</v>
      </c>
      <c r="EW83" s="24">
        <v>12559.242472306094</v>
      </c>
      <c r="EX83" s="24">
        <v>12559.242472306094</v>
      </c>
      <c r="EY83" s="24">
        <v>12797.868079279908</v>
      </c>
      <c r="EZ83" s="24">
        <v>12797.868079279908</v>
      </c>
      <c r="FA83" s="24">
        <v>12797.868079279908</v>
      </c>
      <c r="FB83" s="24">
        <v>12797.868079279908</v>
      </c>
      <c r="FC83" s="24">
        <v>12797.868079279908</v>
      </c>
      <c r="FD83" s="24">
        <v>12797.868079279908</v>
      </c>
      <c r="FE83" s="24">
        <v>12797.868079279908</v>
      </c>
      <c r="FF83" s="24">
        <v>12797.868079279908</v>
      </c>
      <c r="FG83" s="24">
        <v>12797.868079279908</v>
      </c>
      <c r="FH83" s="24">
        <v>12797.868079279908</v>
      </c>
      <c r="FI83" s="24">
        <v>12797.868079279908</v>
      </c>
      <c r="FJ83" s="24">
        <v>12797.868079279908</v>
      </c>
      <c r="FK83" s="24">
        <v>13041.027572786224</v>
      </c>
      <c r="FL83" s="24">
        <v>13041.027572786224</v>
      </c>
      <c r="FM83" s="24">
        <v>13041.027572786224</v>
      </c>
      <c r="FN83" s="24">
        <v>13041.027572786224</v>
      </c>
      <c r="FO83" s="24">
        <v>13041.027572786224</v>
      </c>
      <c r="FP83" s="24">
        <v>13041.027572786224</v>
      </c>
      <c r="FQ83" s="24">
        <v>13041.027572786224</v>
      </c>
      <c r="FR83" s="24">
        <v>13041.027572786224</v>
      </c>
      <c r="FS83" s="24">
        <v>13041.027572786224</v>
      </c>
      <c r="FT83" s="24">
        <v>13041.027572786224</v>
      </c>
      <c r="FU83" s="24">
        <v>13041.027572786224</v>
      </c>
      <c r="FV83" s="24">
        <v>13041.027572786224</v>
      </c>
    </row>
    <row r="84" spans="2:195" x14ac:dyDescent="0.2">
      <c r="C84" s="44" t="s">
        <v>152</v>
      </c>
      <c r="D84" s="44"/>
      <c r="E84" s="44"/>
      <c r="F84" s="44"/>
      <c r="G84" s="44"/>
      <c r="H84" s="44"/>
      <c r="I84" s="44" t="s">
        <v>502</v>
      </c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>
        <v>7646.0376048011203</v>
      </c>
      <c r="AJ84" s="44">
        <v>7780.7014716666317</v>
      </c>
      <c r="AK84" s="44">
        <v>7789.2926727614949</v>
      </c>
      <c r="AL84" s="44">
        <v>7804.1881976616587</v>
      </c>
      <c r="AM84" s="44">
        <v>7915.9752075404076</v>
      </c>
      <c r="AN84" s="44">
        <v>7745.2352513707119</v>
      </c>
      <c r="AO84" s="44">
        <v>8032.7713441569886</v>
      </c>
      <c r="AP84" s="44">
        <v>7716.8180142572055</v>
      </c>
      <c r="AQ84" s="44">
        <v>7475.5185864665782</v>
      </c>
      <c r="AR84" s="44">
        <v>7005.451619683623</v>
      </c>
      <c r="AS84" s="44">
        <v>7651.1113329418677</v>
      </c>
      <c r="AT84" s="44">
        <v>7469.9898825839127</v>
      </c>
      <c r="AU84" s="44">
        <v>7244.8889911763417</v>
      </c>
      <c r="AV84" s="44">
        <v>7052.8278161318749</v>
      </c>
      <c r="AW84" s="44">
        <v>8094.6343152412446</v>
      </c>
      <c r="AX84" s="44">
        <v>7545.8965578245925</v>
      </c>
      <c r="AY84" s="44">
        <v>7924.7753591661922</v>
      </c>
      <c r="AZ84" s="44">
        <v>7714.8012899127725</v>
      </c>
      <c r="BA84" s="44">
        <v>7771.3218880311251</v>
      </c>
      <c r="BB84" s="44">
        <v>7658.7476393796387</v>
      </c>
      <c r="BC84" s="44">
        <v>7600.0669359662497</v>
      </c>
      <c r="BD84" s="44">
        <v>7821.8201458536814</v>
      </c>
      <c r="BE84" s="44">
        <v>7985.4384859970287</v>
      </c>
      <c r="BF84" s="44">
        <v>7499.0217930983235</v>
      </c>
      <c r="BG84" s="44">
        <v>7452.497082034618</v>
      </c>
      <c r="BH84" s="44">
        <v>7455.2213302627952</v>
      </c>
      <c r="BI84" s="44">
        <v>7414.2238660132707</v>
      </c>
      <c r="BJ84" s="44">
        <v>7587.6091547445831</v>
      </c>
      <c r="BK84" s="44">
        <v>7515.9004510305986</v>
      </c>
      <c r="BL84" s="44">
        <v>7487.0927045371091</v>
      </c>
      <c r="BM84" s="44">
        <v>7689.6819599703249</v>
      </c>
      <c r="BN84" s="44">
        <v>7624.8457785294049</v>
      </c>
      <c r="BO84" s="44">
        <v>7112.8879693408417</v>
      </c>
      <c r="BP84" s="44">
        <v>7773.2394850355622</v>
      </c>
      <c r="BQ84" s="44">
        <v>7774.3124252098578</v>
      </c>
      <c r="BR84" s="44">
        <v>7675.3320860380609</v>
      </c>
      <c r="BS84" s="44">
        <v>7443.7899707274273</v>
      </c>
      <c r="BT84" s="44">
        <v>7591.5438728971658</v>
      </c>
      <c r="BU84" s="44">
        <v>7677.3045528099565</v>
      </c>
      <c r="BV84" s="44">
        <v>8029.1474048969949</v>
      </c>
      <c r="BW84" s="44">
        <v>8308.4530336309199</v>
      </c>
      <c r="BX84" s="44">
        <v>7950.9599659235173</v>
      </c>
      <c r="BY84" s="44">
        <v>8169.8265509346256</v>
      </c>
      <c r="BZ84" s="44">
        <v>7985.4796151897417</v>
      </c>
      <c r="CA84" s="44">
        <v>8222.303225764379</v>
      </c>
      <c r="CB84" s="44">
        <v>8383.3915344552152</v>
      </c>
      <c r="CC84" s="44">
        <v>7892.5408260097256</v>
      </c>
      <c r="CD84" s="422">
        <v>7968.6127775672439</v>
      </c>
      <c r="CE84" s="44">
        <v>8159.8594842288576</v>
      </c>
      <c r="CF84" s="44">
        <v>8159.8594842288576</v>
      </c>
      <c r="CG84" s="44">
        <v>8159.8594842288576</v>
      </c>
      <c r="CH84" s="44">
        <v>8159.8594842288576</v>
      </c>
      <c r="CI84" s="44">
        <v>8159.8594842288576</v>
      </c>
      <c r="CJ84" s="44">
        <v>8159.8594842288576</v>
      </c>
      <c r="CK84" s="44">
        <v>8159.8594842288576</v>
      </c>
      <c r="CL84" s="44">
        <v>8159.8594842288576</v>
      </c>
      <c r="CM84" s="44">
        <v>8159.8594842288576</v>
      </c>
      <c r="CN84" s="44">
        <v>8159.8594842288576</v>
      </c>
      <c r="CO84" s="44">
        <v>8159.8594842288576</v>
      </c>
      <c r="CP84" s="44">
        <v>8159.8594842288576</v>
      </c>
      <c r="CQ84" s="44">
        <v>8208.8186411342303</v>
      </c>
      <c r="CR84" s="44">
        <v>8208.8186411342303</v>
      </c>
      <c r="CS84" s="44">
        <v>8208.8186411342303</v>
      </c>
      <c r="CT84" s="44">
        <v>8208.8186411342303</v>
      </c>
      <c r="CU84" s="44">
        <v>8208.8186411342303</v>
      </c>
      <c r="CV84" s="44">
        <v>8208.8186411342303</v>
      </c>
      <c r="CW84" s="44">
        <v>8208.8186411342303</v>
      </c>
      <c r="CX84" s="44">
        <v>8208.8186411342303</v>
      </c>
      <c r="CY84" s="44">
        <v>8208.8186411342303</v>
      </c>
      <c r="CZ84" s="44">
        <v>8208.8186411342303</v>
      </c>
      <c r="DA84" s="44">
        <v>8208.8186411342303</v>
      </c>
      <c r="DB84" s="44">
        <v>8208.8186411342303</v>
      </c>
      <c r="DC84" s="44">
        <v>8290.906827545572</v>
      </c>
      <c r="DD84" s="44">
        <v>8290.906827545572</v>
      </c>
      <c r="DE84" s="44">
        <v>8290.906827545572</v>
      </c>
      <c r="DF84" s="44">
        <v>8290.906827545572</v>
      </c>
      <c r="DG84" s="44">
        <v>8290.906827545572</v>
      </c>
      <c r="DH84" s="44">
        <v>8290.906827545572</v>
      </c>
      <c r="DI84" s="44">
        <v>8290.906827545572</v>
      </c>
      <c r="DJ84" s="44">
        <v>8290.906827545572</v>
      </c>
      <c r="DK84" s="44">
        <v>8290.906827545572</v>
      </c>
      <c r="DL84" s="44">
        <v>8290.906827545572</v>
      </c>
      <c r="DM84" s="44">
        <v>8290.906827545572</v>
      </c>
      <c r="DN84" s="44">
        <v>8290.906827545572</v>
      </c>
      <c r="DO84" s="44">
        <v>8390.3977094761194</v>
      </c>
      <c r="DP84" s="44">
        <v>8390.3977094761194</v>
      </c>
      <c r="DQ84" s="44">
        <v>8390.3977094761194</v>
      </c>
      <c r="DR84" s="44">
        <v>8390.3977094761194</v>
      </c>
      <c r="DS84" s="44">
        <v>8390.3977094761194</v>
      </c>
      <c r="DT84" s="44">
        <v>8390.3977094761194</v>
      </c>
      <c r="DU84" s="44">
        <v>8390.3977094761194</v>
      </c>
      <c r="DV84" s="44">
        <v>8390.3977094761194</v>
      </c>
      <c r="DW84" s="44">
        <v>8390.3977094761194</v>
      </c>
      <c r="DX84" s="44">
        <v>8390.3977094761194</v>
      </c>
      <c r="DY84" s="44">
        <v>8390.3977094761194</v>
      </c>
      <c r="DZ84" s="44">
        <v>8390.3977094761194</v>
      </c>
      <c r="EA84" s="44">
        <v>8499.4728796993077</v>
      </c>
      <c r="EB84" s="44">
        <v>8499.4728796993077</v>
      </c>
      <c r="EC84" s="44">
        <v>8499.4728796993077</v>
      </c>
      <c r="ED84" s="44">
        <v>8499.4728796993077</v>
      </c>
      <c r="EE84" s="44">
        <v>8499.4728796993077</v>
      </c>
      <c r="EF84" s="44">
        <v>8499.4728796993077</v>
      </c>
      <c r="EG84" s="44">
        <v>8499.4728796993077</v>
      </c>
      <c r="EH84" s="44">
        <v>8499.4728796993077</v>
      </c>
      <c r="EI84" s="44">
        <v>8499.4728796993077</v>
      </c>
      <c r="EJ84" s="44">
        <v>8499.4728796993077</v>
      </c>
      <c r="EK84" s="44">
        <v>8499.4728796993077</v>
      </c>
      <c r="EL84" s="44">
        <v>8499.4728796993077</v>
      </c>
      <c r="EM84" s="44">
        <v>8660.9628644135937</v>
      </c>
      <c r="EN84" s="44">
        <v>8660.9628644135937</v>
      </c>
      <c r="EO84" s="44">
        <v>8660.9628644135937</v>
      </c>
      <c r="EP84" s="44">
        <v>8660.9628644135937</v>
      </c>
      <c r="EQ84" s="44">
        <v>8660.9628644135937</v>
      </c>
      <c r="ER84" s="44">
        <v>8660.9628644135937</v>
      </c>
      <c r="ES84" s="44">
        <v>8660.9628644135937</v>
      </c>
      <c r="ET84" s="44">
        <v>8660.9628644135937</v>
      </c>
      <c r="EU84" s="44">
        <v>8660.9628644135937</v>
      </c>
      <c r="EV84" s="44">
        <v>8660.9628644135937</v>
      </c>
      <c r="EW84" s="44">
        <v>8660.9628644135937</v>
      </c>
      <c r="EX84" s="44">
        <v>8660.9628644135937</v>
      </c>
      <c r="EY84" s="44">
        <v>8825.5211588374514</v>
      </c>
      <c r="EZ84" s="44">
        <v>8825.5211588374514</v>
      </c>
      <c r="FA84" s="44">
        <v>8825.5211588374514</v>
      </c>
      <c r="FB84" s="44">
        <v>8825.5211588374514</v>
      </c>
      <c r="FC84" s="44">
        <v>8825.5211588374514</v>
      </c>
      <c r="FD84" s="44">
        <v>8825.5211588374514</v>
      </c>
      <c r="FE84" s="44">
        <v>8825.5211588374514</v>
      </c>
      <c r="FF84" s="44">
        <v>8825.5211588374514</v>
      </c>
      <c r="FG84" s="44">
        <v>8825.5211588374514</v>
      </c>
      <c r="FH84" s="44">
        <v>8825.5211588374514</v>
      </c>
      <c r="FI84" s="44">
        <v>8825.5211588374514</v>
      </c>
      <c r="FJ84" s="44">
        <v>8825.5211588374514</v>
      </c>
      <c r="FK84" s="44">
        <v>8993.206060855362</v>
      </c>
      <c r="FL84" s="44">
        <v>8993.206060855362</v>
      </c>
      <c r="FM84" s="44">
        <v>8993.206060855362</v>
      </c>
      <c r="FN84" s="44">
        <v>8993.206060855362</v>
      </c>
      <c r="FO84" s="44">
        <v>8993.206060855362</v>
      </c>
      <c r="FP84" s="44">
        <v>8993.206060855362</v>
      </c>
      <c r="FQ84" s="44">
        <v>8993.206060855362</v>
      </c>
      <c r="FR84" s="44">
        <v>8993.206060855362</v>
      </c>
      <c r="FS84" s="44">
        <v>8993.206060855362</v>
      </c>
      <c r="FT84" s="44">
        <v>8993.206060855362</v>
      </c>
      <c r="FU84" s="44">
        <v>8993.206060855362</v>
      </c>
      <c r="FV84" s="44">
        <v>8993.206060855362</v>
      </c>
    </row>
    <row r="86" spans="2:195" x14ac:dyDescent="0.2">
      <c r="B86" s="254" t="s">
        <v>153</v>
      </c>
      <c r="C86" s="254"/>
      <c r="D86" s="254"/>
      <c r="E86" s="254"/>
      <c r="F86" s="254"/>
      <c r="G86" s="254"/>
      <c r="H86" s="254"/>
      <c r="I86" s="254"/>
      <c r="J86" s="254"/>
      <c r="K86" s="254"/>
      <c r="L86" s="254"/>
      <c r="M86" s="254"/>
      <c r="N86" s="254"/>
      <c r="O86" s="254"/>
      <c r="P86" s="254"/>
      <c r="Q86" s="254"/>
      <c r="R86" s="254"/>
      <c r="S86" s="254"/>
      <c r="T86" s="254"/>
      <c r="U86" s="254"/>
      <c r="V86" s="254"/>
      <c r="W86" s="254"/>
      <c r="X86" s="254"/>
      <c r="Y86" s="254"/>
      <c r="Z86" s="254"/>
      <c r="AA86" s="254"/>
      <c r="AB86" s="254"/>
      <c r="AC86" s="254"/>
      <c r="AD86" s="254"/>
      <c r="AE86" s="254"/>
      <c r="AF86" s="254"/>
      <c r="AG86" s="254"/>
      <c r="AH86" s="254"/>
      <c r="AI86" s="254"/>
      <c r="AJ86" s="254"/>
      <c r="AK86" s="254"/>
      <c r="AL86" s="254"/>
      <c r="AM86" s="254"/>
      <c r="AN86" s="254"/>
      <c r="AO86" s="254"/>
      <c r="AP86" s="254"/>
      <c r="AQ86" s="254"/>
      <c r="AR86" s="254"/>
      <c r="AS86" s="254"/>
      <c r="AT86" s="254"/>
      <c r="AU86" s="254"/>
      <c r="AV86" s="254"/>
      <c r="AW86" s="254"/>
      <c r="AX86" s="254"/>
      <c r="AY86" s="254"/>
      <c r="AZ86" s="254"/>
      <c r="BA86" s="254"/>
      <c r="BB86" s="254"/>
      <c r="BC86" s="254"/>
      <c r="BD86" s="254"/>
      <c r="BE86" s="254"/>
      <c r="BF86" s="254"/>
      <c r="BG86" s="254"/>
      <c r="BH86" s="254"/>
      <c r="BI86" s="254"/>
      <c r="BJ86" s="254"/>
      <c r="BK86" s="254"/>
      <c r="BL86" s="254"/>
      <c r="BM86" s="254"/>
      <c r="BN86" s="254"/>
      <c r="BO86" s="254"/>
      <c r="BP86" s="254"/>
      <c r="BQ86" s="254"/>
      <c r="BR86" s="254"/>
      <c r="BS86" s="254"/>
      <c r="BT86" s="254"/>
      <c r="BU86" s="254"/>
      <c r="BV86" s="254"/>
      <c r="BW86" s="254"/>
      <c r="BX86" s="254"/>
      <c r="BY86" s="254"/>
      <c r="BZ86" s="254"/>
      <c r="CA86" s="254"/>
      <c r="CB86" s="254"/>
      <c r="CC86" s="254"/>
      <c r="CD86" s="254"/>
      <c r="CE86" s="254"/>
      <c r="CF86" s="254"/>
      <c r="CG86" s="254"/>
      <c r="CH86" s="254"/>
      <c r="CI86" s="254"/>
      <c r="CJ86" s="254"/>
      <c r="CK86" s="254"/>
      <c r="CL86" s="254"/>
      <c r="CM86" s="254"/>
      <c r="CN86" s="254"/>
      <c r="CO86" s="254"/>
      <c r="CP86" s="254"/>
      <c r="CQ86" s="254"/>
      <c r="CR86" s="254"/>
      <c r="CS86" s="254"/>
      <c r="CT86" s="254"/>
      <c r="CU86" s="254"/>
      <c r="CV86" s="254"/>
      <c r="CW86" s="254"/>
      <c r="CX86" s="254"/>
      <c r="CY86" s="254"/>
      <c r="CZ86" s="254"/>
      <c r="DA86" s="254"/>
      <c r="DB86" s="254"/>
      <c r="DC86" s="254"/>
      <c r="DD86" s="254"/>
      <c r="DE86" s="254"/>
      <c r="DF86" s="254"/>
      <c r="DG86" s="254"/>
      <c r="DH86" s="254"/>
      <c r="DI86" s="254"/>
      <c r="DJ86" s="254"/>
      <c r="DK86" s="254"/>
      <c r="DL86" s="254"/>
      <c r="DM86" s="254"/>
      <c r="DN86" s="254"/>
      <c r="DO86" s="254"/>
      <c r="DP86" s="254"/>
      <c r="DQ86" s="254"/>
      <c r="DR86" s="254"/>
      <c r="DS86" s="254"/>
      <c r="DT86" s="254"/>
      <c r="DU86" s="254"/>
      <c r="DV86" s="254"/>
      <c r="DW86" s="254"/>
      <c r="DX86" s="254"/>
      <c r="DY86" s="254"/>
      <c r="DZ86" s="254"/>
      <c r="EA86" s="254"/>
      <c r="EB86" s="254"/>
      <c r="EC86" s="254"/>
      <c r="ED86" s="254"/>
      <c r="EE86" s="254"/>
      <c r="EF86" s="254"/>
      <c r="EG86" s="254"/>
      <c r="EH86" s="254"/>
      <c r="EI86" s="254"/>
      <c r="EJ86" s="254"/>
      <c r="EK86" s="254"/>
      <c r="EL86" s="254"/>
      <c r="EM86" s="254"/>
      <c r="EN86" s="254"/>
      <c r="EO86" s="254"/>
      <c r="EP86" s="254"/>
      <c r="EQ86" s="254"/>
      <c r="ER86" s="254"/>
      <c r="ES86" s="254"/>
      <c r="ET86" s="254"/>
      <c r="EU86" s="254"/>
      <c r="EV86" s="254"/>
      <c r="EW86" s="254"/>
      <c r="EX86" s="254"/>
      <c r="EY86" s="254"/>
      <c r="EZ86" s="254"/>
      <c r="FA86" s="254"/>
      <c r="FB86" s="254"/>
      <c r="FC86" s="254"/>
      <c r="FD86" s="254"/>
      <c r="FE86" s="254"/>
      <c r="FF86" s="254"/>
      <c r="FG86" s="254"/>
      <c r="FH86" s="254"/>
      <c r="FI86" s="254"/>
      <c r="FJ86" s="254"/>
      <c r="FK86" s="254"/>
      <c r="FL86" s="254"/>
      <c r="FM86" s="254"/>
      <c r="FN86" s="254"/>
      <c r="FO86" s="254"/>
      <c r="FP86" s="254"/>
      <c r="FQ86" s="254"/>
      <c r="FR86" s="254"/>
      <c r="FS86" s="254"/>
      <c r="FT86" s="254"/>
      <c r="FU86" s="254"/>
      <c r="FV86" s="254"/>
      <c r="FX86" s="254"/>
      <c r="FY86" s="254"/>
      <c r="FZ86" s="254"/>
      <c r="GA86" s="254"/>
      <c r="GB86" s="254"/>
      <c r="GC86" s="254"/>
      <c r="GD86" s="254"/>
      <c r="GE86" s="254"/>
      <c r="GF86" s="254"/>
      <c r="GG86" s="254"/>
      <c r="GH86" s="254"/>
      <c r="GI86" s="254"/>
      <c r="GJ86" s="254"/>
      <c r="GK86" s="254"/>
    </row>
    <row r="88" spans="2:195" x14ac:dyDescent="0.2">
      <c r="B88" s="24" t="s">
        <v>667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297.360929</v>
      </c>
      <c r="AJ88" s="24">
        <v>318.62198699999999</v>
      </c>
      <c r="AK88" s="24">
        <v>307.19762400000002</v>
      </c>
      <c r="AL88" s="24">
        <v>302.38366400000001</v>
      </c>
      <c r="AM88" s="24">
        <v>310.12321300000002</v>
      </c>
      <c r="AN88" s="24">
        <v>392.46042599999998</v>
      </c>
      <c r="AO88" s="24">
        <v>314.63590799999997</v>
      </c>
      <c r="AP88" s="24">
        <v>330.03269499999999</v>
      </c>
      <c r="AQ88" s="24">
        <v>269.56736899999999</v>
      </c>
      <c r="AR88" s="24">
        <v>326.92286300000001</v>
      </c>
      <c r="AS88" s="24">
        <v>334.28036200000003</v>
      </c>
      <c r="AT88" s="24">
        <v>372.10947900000002</v>
      </c>
      <c r="AU88" s="24">
        <v>370.23478999999998</v>
      </c>
      <c r="AV88" s="24">
        <v>387.50370600000002</v>
      </c>
      <c r="AW88" s="24">
        <v>319.33275099999997</v>
      </c>
      <c r="AX88" s="24">
        <v>351.098882</v>
      </c>
      <c r="AY88" s="24">
        <v>399.92919899999998</v>
      </c>
      <c r="AZ88" s="24">
        <v>359.74085300000002</v>
      </c>
      <c r="BA88" s="24">
        <v>363.79382900000002</v>
      </c>
      <c r="BB88" s="24">
        <v>332.71607499999999</v>
      </c>
      <c r="BC88" s="24">
        <v>351.63070099999999</v>
      </c>
      <c r="BD88" s="24">
        <v>216.62122099999999</v>
      </c>
      <c r="BE88" s="24">
        <v>381.04339299999998</v>
      </c>
      <c r="BF88" s="24">
        <v>415.71004599999998</v>
      </c>
      <c r="BG88" s="24">
        <v>406.83266700000001</v>
      </c>
      <c r="BH88" s="24">
        <v>387.97038600000002</v>
      </c>
      <c r="BI88" s="24">
        <v>364.45312699999999</v>
      </c>
      <c r="BJ88" s="24">
        <v>507.13353499999999</v>
      </c>
      <c r="BK88" s="24">
        <v>401.86633699999999</v>
      </c>
      <c r="BL88" s="24">
        <v>360.71650399999999</v>
      </c>
      <c r="BM88" s="24">
        <v>293.44179700000001</v>
      </c>
      <c r="BN88" s="24">
        <v>399.678877</v>
      </c>
      <c r="BO88" s="24">
        <v>355.92408699999999</v>
      </c>
      <c r="BP88" s="24">
        <v>343.14082400000001</v>
      </c>
      <c r="BQ88" s="24">
        <v>271.62980099999999</v>
      </c>
      <c r="BR88" s="24">
        <v>299.56087600000001</v>
      </c>
      <c r="BS88" s="24">
        <v>251.76028199999999</v>
      </c>
      <c r="BT88" s="24">
        <v>358.15477800000002</v>
      </c>
      <c r="BU88" s="24">
        <v>303.30694099999999</v>
      </c>
      <c r="BV88" s="24">
        <v>383.64461899999998</v>
      </c>
      <c r="BW88" s="24">
        <v>277.736693</v>
      </c>
      <c r="BX88" s="24">
        <v>279.022581</v>
      </c>
      <c r="BY88" s="24">
        <v>263.13030700000002</v>
      </c>
      <c r="BZ88" s="24">
        <v>308.274811</v>
      </c>
      <c r="CA88" s="24">
        <v>240.66439099999999</v>
      </c>
      <c r="CB88" s="24">
        <v>259.03093999999999</v>
      </c>
      <c r="CC88" s="24">
        <v>244.32490999999999</v>
      </c>
      <c r="CD88" s="24">
        <v>264.33423631467349</v>
      </c>
      <c r="CE88" s="24">
        <v>269.16441895549286</v>
      </c>
      <c r="CF88" s="24">
        <v>267.71173476454919</v>
      </c>
      <c r="CG88" s="24">
        <v>266.31575009285149</v>
      </c>
      <c r="CH88" s="24">
        <v>264.97246936543792</v>
      </c>
      <c r="CI88" s="24">
        <v>263.67829624614944</v>
      </c>
      <c r="CJ88" s="24">
        <v>262.42998270825274</v>
      </c>
      <c r="CK88" s="24">
        <v>261.22458592618381</v>
      </c>
      <c r="CL88" s="24">
        <v>260.05943159572553</v>
      </c>
      <c r="CM88" s="24">
        <v>258.93208257012287</v>
      </c>
      <c r="CN88" s="24">
        <v>257.84031191734948</v>
      </c>
      <c r="CO88" s="24">
        <v>256.78207967415472</v>
      </c>
      <c r="CP88" s="24">
        <v>255.75551270693856</v>
      </c>
      <c r="CQ88" s="24">
        <v>257.99828866674079</v>
      </c>
      <c r="CR88" s="24">
        <v>258.69691715243277</v>
      </c>
      <c r="CS88" s="24">
        <v>259.38621371414905</v>
      </c>
      <c r="CT88" s="24">
        <v>260.0664482026325</v>
      </c>
      <c r="CU88" s="24">
        <v>260.73787859681249</v>
      </c>
      <c r="CV88" s="24">
        <v>261.40075169962279</v>
      </c>
      <c r="CW88" s="24">
        <v>262.05530378316939</v>
      </c>
      <c r="CX88" s="24">
        <v>262.70176118763385</v>
      </c>
      <c r="CY88" s="24">
        <v>263.34034087786148</v>
      </c>
      <c r="CZ88" s="24">
        <v>263.97125096118651</v>
      </c>
      <c r="DA88" s="24">
        <v>264.59469116970462</v>
      </c>
      <c r="DB88" s="24">
        <v>265.2108533099057</v>
      </c>
      <c r="DC88" s="24">
        <v>268.47812089911082</v>
      </c>
      <c r="DD88" s="24">
        <v>269.0862942080721</v>
      </c>
      <c r="DE88" s="24">
        <v>269.68765391328066</v>
      </c>
      <c r="DF88" s="24">
        <v>270.28236568962262</v>
      </c>
      <c r="DG88" s="24">
        <v>270.87058906801769</v>
      </c>
      <c r="DH88" s="24">
        <v>271.45247773969561</v>
      </c>
      <c r="DI88" s="24">
        <v>272.02817984171111</v>
      </c>
      <c r="DJ88" s="24">
        <v>272.59783822508354</v>
      </c>
      <c r="DK88" s="24">
        <v>273.16159070681323</v>
      </c>
      <c r="DL88" s="24">
        <v>273.71957030693932</v>
      </c>
      <c r="DM88" s="24">
        <v>274.271905471688</v>
      </c>
      <c r="DN88" s="24">
        <v>274.81872028369372</v>
      </c>
      <c r="DO88" s="24">
        <v>278.66445627610034</v>
      </c>
      <c r="DP88" s="24">
        <v>279.2070197143961</v>
      </c>
      <c r="DQ88" s="24">
        <v>279.74434872446255</v>
      </c>
      <c r="DR88" s="24">
        <v>280.27655310996084</v>
      </c>
      <c r="DS88" s="24">
        <v>280.80373915525405</v>
      </c>
      <c r="DT88" s="24">
        <v>281.32600977630796</v>
      </c>
      <c r="DU88" s="24">
        <v>281.84346466351735</v>
      </c>
      <c r="DV88" s="24">
        <v>282.35620041698468</v>
      </c>
      <c r="DW88" s="24">
        <v>282.86431067471807</v>
      </c>
      <c r="DX88" s="24">
        <v>283.36788623420148</v>
      </c>
      <c r="DY88" s="24">
        <v>283.8670151677336</v>
      </c>
      <c r="DZ88" s="24">
        <v>284.36178293193132</v>
      </c>
      <c r="EA88" s="24">
        <v>288.55535201386721</v>
      </c>
      <c r="EB88" s="24">
        <v>289.04796565540909</v>
      </c>
      <c r="EC88" s="24">
        <v>289.53640626472509</v>
      </c>
      <c r="ED88" s="24">
        <v>290.02075081347613</v>
      </c>
      <c r="EE88" s="24">
        <v>290.50107410115356</v>
      </c>
      <c r="EF88" s="24">
        <v>290.97744883719588</v>
      </c>
      <c r="EG88" s="24">
        <v>291.44994571922621</v>
      </c>
      <c r="EH88" s="24">
        <v>291.91863350763475</v>
      </c>
      <c r="EI88" s="24">
        <v>292.38357909670884</v>
      </c>
      <c r="EJ88" s="24">
        <v>292.84484758249835</v>
      </c>
      <c r="EK88" s="24">
        <v>293.30250232760233</v>
      </c>
      <c r="EL88" s="24">
        <v>293.75660502303828</v>
      </c>
      <c r="EM88" s="24">
        <v>299.79715284654998</v>
      </c>
      <c r="EN88" s="24">
        <v>300.25282649055117</v>
      </c>
      <c r="EO88" s="24">
        <v>300.70505955449681</v>
      </c>
      <c r="EP88" s="24">
        <v>301.15390866458614</v>
      </c>
      <c r="EQ88" s="24">
        <v>301.59942901959676</v>
      </c>
      <c r="ER88" s="24">
        <v>302.04167443913718</v>
      </c>
      <c r="ES88" s="24">
        <v>302.48069740985846</v>
      </c>
      <c r="ET88" s="24">
        <v>302.91654912973371</v>
      </c>
      <c r="EU88" s="24">
        <v>303.34927955049386</v>
      </c>
      <c r="EV88" s="24">
        <v>303.77893741832145</v>
      </c>
      <c r="EW88" s="24">
        <v>304.20557031287944</v>
      </c>
      <c r="EX88" s="24">
        <v>304.62922468476216</v>
      </c>
      <c r="EY88" s="24">
        <v>310.84589486338234</v>
      </c>
      <c r="EZ88" s="24">
        <v>311.27166601819908</v>
      </c>
      <c r="FA88" s="24">
        <v>311.69453751383458</v>
      </c>
      <c r="FB88" s="24">
        <v>312.11455243342596</v>
      </c>
      <c r="FC88" s="24">
        <v>312.53175287883067</v>
      </c>
      <c r="FD88" s="24">
        <v>312.94618000062735</v>
      </c>
      <c r="FE88" s="24">
        <v>313.35787402696241</v>
      </c>
      <c r="FF88" s="24">
        <v>313.76687429130453</v>
      </c>
      <c r="FG88" s="24">
        <v>314.17321925915672</v>
      </c>
      <c r="FH88" s="24">
        <v>314.57694655376679</v>
      </c>
      <c r="FI88" s="24">
        <v>314.97809298088782</v>
      </c>
      <c r="FJ88" s="24">
        <v>315.37669455262636</v>
      </c>
      <c r="FK88" s="24">
        <v>321.77246945411832</v>
      </c>
      <c r="FL88" s="24">
        <v>322.1735650107816</v>
      </c>
      <c r="FM88" s="24">
        <v>322.57217282640562</v>
      </c>
      <c r="FN88" s="24">
        <v>322.96832658827009</v>
      </c>
      <c r="FO88" s="24">
        <v>323.36205928387545</v>
      </c>
      <c r="FP88" s="24">
        <v>323.75340322046958</v>
      </c>
      <c r="FQ88" s="24">
        <v>324.14239004388799</v>
      </c>
      <c r="FR88" s="24">
        <v>324.52905075674028</v>
      </c>
      <c r="FS88" s="24">
        <v>324.9134157359735</v>
      </c>
      <c r="FT88" s="24">
        <v>325.29551474983521</v>
      </c>
      <c r="FU88" s="24">
        <v>325.67537697425513</v>
      </c>
      <c r="FV88" s="24">
        <v>326.05303100868372</v>
      </c>
      <c r="FX88" s="24">
        <v>3875.6965190000001</v>
      </c>
      <c r="FY88" s="24">
        <v>4249.3554459999996</v>
      </c>
      <c r="FZ88" s="24">
        <v>4392.3488180000004</v>
      </c>
      <c r="GA88" s="24">
        <v>3169.0512530000001</v>
      </c>
      <c r="GB88" s="24">
        <v>264.33423631467349</v>
      </c>
      <c r="GC88" s="24">
        <v>3433.3854893146736</v>
      </c>
      <c r="GD88" s="24">
        <v>3144.8666565232088</v>
      </c>
      <c r="GE88" s="24">
        <v>3140.160699321852</v>
      </c>
      <c r="GF88" s="24">
        <v>3260.4553063537282</v>
      </c>
      <c r="GG88" s="24">
        <v>3378.682786845568</v>
      </c>
      <c r="GH88" s="24">
        <v>3494.2951109425358</v>
      </c>
      <c r="GI88" s="24">
        <v>3626.9103095209666</v>
      </c>
      <c r="GJ88" s="24">
        <v>3757.6342853730043</v>
      </c>
      <c r="GK88" s="24">
        <v>3887.2107756532964</v>
      </c>
    </row>
    <row r="89" spans="2:195" x14ac:dyDescent="0.2">
      <c r="B89" s="24" t="s">
        <v>155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24">
        <v>0</v>
      </c>
      <c r="AL89" s="24">
        <v>0</v>
      </c>
      <c r="AM89" s="24">
        <v>0</v>
      </c>
      <c r="AN89" s="24">
        <v>0</v>
      </c>
      <c r="AO89" s="24">
        <v>269.877228</v>
      </c>
      <c r="AP89" s="24">
        <v>945.76594999999998</v>
      </c>
      <c r="AQ89" s="24">
        <v>1793.7991870000001</v>
      </c>
      <c r="AR89" s="24">
        <v>2494.089939</v>
      </c>
      <c r="AS89" s="24">
        <v>2456.1443629999999</v>
      </c>
      <c r="AT89" s="24">
        <v>2536.8811249999999</v>
      </c>
      <c r="AU89" s="24">
        <v>3200.3973289999999</v>
      </c>
      <c r="AV89" s="24">
        <v>3161.7306619999999</v>
      </c>
      <c r="AW89" s="24">
        <v>3664.4228499999999</v>
      </c>
      <c r="AX89" s="24">
        <v>3192.4782610000002</v>
      </c>
      <c r="AY89" s="24">
        <v>3622.368657</v>
      </c>
      <c r="AZ89" s="24">
        <v>4331.1228680000004</v>
      </c>
      <c r="BA89" s="24">
        <v>4012.1994730000001</v>
      </c>
      <c r="BB89" s="24">
        <v>4221.7213419999998</v>
      </c>
      <c r="BC89" s="24">
        <v>5463.0208169999996</v>
      </c>
      <c r="BD89" s="24">
        <v>5341.9570670000003</v>
      </c>
      <c r="BE89" s="24">
        <v>5926.6800359999997</v>
      </c>
      <c r="BF89" s="24">
        <v>5906.7707790000004</v>
      </c>
      <c r="BG89" s="24">
        <v>5412.6340449999998</v>
      </c>
      <c r="BH89" s="24">
        <v>5720.3892720000003</v>
      </c>
      <c r="BI89" s="24">
        <v>4839.721313</v>
      </c>
      <c r="BJ89" s="24">
        <v>5915.1785520000003</v>
      </c>
      <c r="BK89" s="24">
        <v>6391.2002149999998</v>
      </c>
      <c r="BL89" s="24">
        <v>6650.2042279999996</v>
      </c>
      <c r="BM89" s="24">
        <v>6305.8460599999999</v>
      </c>
      <c r="BN89" s="24">
        <v>6259.0872980000004</v>
      </c>
      <c r="BO89" s="24">
        <v>6343.6428189999997</v>
      </c>
      <c r="BP89" s="24">
        <v>6644.3368609999998</v>
      </c>
      <c r="BQ89" s="24">
        <v>6713.1812769999997</v>
      </c>
      <c r="BR89" s="24">
        <v>6757.455817</v>
      </c>
      <c r="BS89" s="24">
        <v>6319.2590639999999</v>
      </c>
      <c r="BT89" s="24">
        <v>6259.1874289999996</v>
      </c>
      <c r="BU89" s="24">
        <v>6478.0289590000002</v>
      </c>
      <c r="BV89" s="24">
        <v>5705.9613449999997</v>
      </c>
      <c r="BW89" s="24">
        <v>5746.850582</v>
      </c>
      <c r="BX89" s="24">
        <v>5763.184996</v>
      </c>
      <c r="BY89" s="24">
        <v>6807.1527230000002</v>
      </c>
      <c r="BZ89" s="24">
        <v>6909.0231169999997</v>
      </c>
      <c r="CA89" s="24">
        <v>6804.877007</v>
      </c>
      <c r="CB89" s="24">
        <v>7305.0145320000001</v>
      </c>
      <c r="CC89" s="24">
        <v>7205.5166319999998</v>
      </c>
      <c r="CD89" s="24">
        <v>7443.6700560971794</v>
      </c>
      <c r="CE89" s="24">
        <v>7906.314942224526</v>
      </c>
      <c r="CF89" s="24">
        <v>8041.6042565942644</v>
      </c>
      <c r="CG89" s="24">
        <v>8169.6071481317194</v>
      </c>
      <c r="CH89" s="24">
        <v>8269.0597885334901</v>
      </c>
      <c r="CI89" s="24">
        <v>8371.3453957220754</v>
      </c>
      <c r="CJ89" s="24">
        <v>8467.4511719866805</v>
      </c>
      <c r="CK89" s="24">
        <v>8561.6878846346262</v>
      </c>
      <c r="CL89" s="24">
        <v>8659.6442086600091</v>
      </c>
      <c r="CM89" s="24">
        <v>8761.4626510320704</v>
      </c>
      <c r="CN89" s="24">
        <v>8867.1175431523188</v>
      </c>
      <c r="CO89" s="24">
        <v>8975.9175190865099</v>
      </c>
      <c r="CP89" s="24">
        <v>9087.347477711126</v>
      </c>
      <c r="CQ89" s="24">
        <v>9256.9776213058831</v>
      </c>
      <c r="CR89" s="24">
        <v>9374.2952540840506</v>
      </c>
      <c r="CS89" s="24">
        <v>9499.9034296977406</v>
      </c>
      <c r="CT89" s="24">
        <v>9631.4870474371</v>
      </c>
      <c r="CU89" s="24">
        <v>9768.5470098932765</v>
      </c>
      <c r="CV89" s="24">
        <v>9910.8725980273484</v>
      </c>
      <c r="CW89" s="24">
        <v>10058.127185249219</v>
      </c>
      <c r="CX89" s="24">
        <v>10206.918931356066</v>
      </c>
      <c r="CY89" s="24">
        <v>10357.760352369105</v>
      </c>
      <c r="CZ89" s="24">
        <v>10510.370378527856</v>
      </c>
      <c r="DA89" s="24">
        <v>10662.615384953808</v>
      </c>
      <c r="DB89" s="24">
        <v>10808.043693997695</v>
      </c>
      <c r="DC89" s="24">
        <v>11060.583936891026</v>
      </c>
      <c r="DD89" s="24">
        <v>11203.832650090904</v>
      </c>
      <c r="DE89" s="24">
        <v>11349.0326298994</v>
      </c>
      <c r="DF89" s="24">
        <v>11494.239385350198</v>
      </c>
      <c r="DG89" s="24">
        <v>11641.60802730338</v>
      </c>
      <c r="DH89" s="24">
        <v>11792.007474359556</v>
      </c>
      <c r="DI89" s="24">
        <v>11945.635950171774</v>
      </c>
      <c r="DJ89" s="24">
        <v>12101.925716289186</v>
      </c>
      <c r="DK89" s="24">
        <v>12260.410511928634</v>
      </c>
      <c r="DL89" s="24">
        <v>12420.633914082719</v>
      </c>
      <c r="DM89" s="24">
        <v>12579.388733868724</v>
      </c>
      <c r="DN89" s="24">
        <v>12734.093086981737</v>
      </c>
      <c r="DO89" s="24">
        <v>13039.690952243987</v>
      </c>
      <c r="DP89" s="24">
        <v>13186.578339267218</v>
      </c>
      <c r="DQ89" s="24">
        <v>13331.07706845854</v>
      </c>
      <c r="DR89" s="24">
        <v>13471.095985674659</v>
      </c>
      <c r="DS89" s="24">
        <v>13620.25860062739</v>
      </c>
      <c r="DT89" s="24">
        <v>13777.232084234451</v>
      </c>
      <c r="DU89" s="24">
        <v>13951.433375953498</v>
      </c>
      <c r="DV89" s="24">
        <v>14104.590240431058</v>
      </c>
      <c r="DW89" s="24">
        <v>14258.048535475198</v>
      </c>
      <c r="DX89" s="24">
        <v>14411.875709543654</v>
      </c>
      <c r="DY89" s="24">
        <v>14566.072354754604</v>
      </c>
      <c r="DZ89" s="24">
        <v>14720.585828131725</v>
      </c>
      <c r="EA89" s="24">
        <v>15068.705731237154</v>
      </c>
      <c r="EB89" s="24">
        <v>15224.109200977666</v>
      </c>
      <c r="EC89" s="24">
        <v>15381.88047266859</v>
      </c>
      <c r="ED89" s="24">
        <v>15539.780032090584</v>
      </c>
      <c r="EE89" s="24">
        <v>15697.512788966487</v>
      </c>
      <c r="EF89" s="24">
        <v>15855.424505492318</v>
      </c>
      <c r="EG89" s="24">
        <v>16013.522867191403</v>
      </c>
      <c r="EH89" s="24">
        <v>16172.034405697144</v>
      </c>
      <c r="EI89" s="24">
        <v>16330.645900067384</v>
      </c>
      <c r="EJ89" s="24">
        <v>16489.406177920671</v>
      </c>
      <c r="EK89" s="24">
        <v>16648.306752331744</v>
      </c>
      <c r="EL89" s="24">
        <v>16807.331809426792</v>
      </c>
      <c r="EM89" s="24">
        <v>17288.797492611771</v>
      </c>
      <c r="EN89" s="24">
        <v>17449.397588110809</v>
      </c>
      <c r="EO89" s="24">
        <v>17612.45219407582</v>
      </c>
      <c r="EP89" s="24">
        <v>17755.453440540812</v>
      </c>
      <c r="EQ89" s="24">
        <v>17858.423125274017</v>
      </c>
      <c r="ER89" s="24">
        <v>17944.753383561558</v>
      </c>
      <c r="ES89" s="24">
        <v>18018.590615248882</v>
      </c>
      <c r="ET89" s="24">
        <v>18027.090647078501</v>
      </c>
      <c r="EU89" s="24">
        <v>18047.382686910038</v>
      </c>
      <c r="EV89" s="24">
        <v>18098.289009855511</v>
      </c>
      <c r="EW89" s="24">
        <v>18175.715696988133</v>
      </c>
      <c r="EX89" s="24">
        <v>18265.98677054184</v>
      </c>
      <c r="EY89" s="24">
        <v>18710.362992667775</v>
      </c>
      <c r="EZ89" s="24">
        <v>18801.401792189034</v>
      </c>
      <c r="FA89" s="24">
        <v>18878.083521504908</v>
      </c>
      <c r="FB89" s="24">
        <v>18963.510286869878</v>
      </c>
      <c r="FC89" s="24">
        <v>19042.009292023278</v>
      </c>
      <c r="FD89" s="24">
        <v>19131.301222320817</v>
      </c>
      <c r="FE89" s="24">
        <v>19212.15134176171</v>
      </c>
      <c r="FF89" s="24">
        <v>19239.759066131599</v>
      </c>
      <c r="FG89" s="24">
        <v>19283.737370126775</v>
      </c>
      <c r="FH89" s="24">
        <v>19345.746745493321</v>
      </c>
      <c r="FI89" s="24">
        <v>19393.710478557157</v>
      </c>
      <c r="FJ89" s="24">
        <v>19424.899579977959</v>
      </c>
      <c r="FK89" s="24">
        <v>19800.619181827908</v>
      </c>
      <c r="FL89" s="24">
        <v>19839.649676739347</v>
      </c>
      <c r="FM89" s="24">
        <v>19873.229174347718</v>
      </c>
      <c r="FN89" s="24">
        <v>19895.324941947372</v>
      </c>
      <c r="FO89" s="24">
        <v>20026.456078458938</v>
      </c>
      <c r="FP89" s="24">
        <v>20157.711879591705</v>
      </c>
      <c r="FQ89" s="24">
        <v>20290.264930318652</v>
      </c>
      <c r="FR89" s="24">
        <v>20412.575993289756</v>
      </c>
      <c r="FS89" s="24">
        <v>20543.459477936747</v>
      </c>
      <c r="FT89" s="24">
        <v>20669.033481497605</v>
      </c>
      <c r="FU89" s="24">
        <v>20802.914955700446</v>
      </c>
      <c r="FV89" s="24">
        <v>20936.075925651818</v>
      </c>
      <c r="FX89" s="24">
        <v>10496.557792</v>
      </c>
      <c r="FY89" s="24">
        <v>52044.870140999999</v>
      </c>
      <c r="FZ89" s="24">
        <v>73952.877756999995</v>
      </c>
      <c r="GA89" s="24">
        <v>71304.056385999997</v>
      </c>
      <c r="GB89" s="24">
        <v>7443.6700560971794</v>
      </c>
      <c r="GC89" s="24">
        <v>78747.726442097177</v>
      </c>
      <c r="GD89" s="24">
        <v>102138.5599874694</v>
      </c>
      <c r="GE89" s="24">
        <v>120045.91888689915</v>
      </c>
      <c r="GF89" s="24">
        <v>142583.39201721724</v>
      </c>
      <c r="GG89" s="24">
        <v>166438.53907479599</v>
      </c>
      <c r="GH89" s="24">
        <v>191228.66064406795</v>
      </c>
      <c r="GI89" s="24">
        <v>214542.3326507977</v>
      </c>
      <c r="GJ89" s="24">
        <v>229426.67368962424</v>
      </c>
      <c r="GK89" s="24">
        <v>243247.31569730805</v>
      </c>
    </row>
    <row r="90" spans="2:195" x14ac:dyDescent="0.2">
      <c r="B90" s="24" t="s">
        <v>668</v>
      </c>
      <c r="K90" s="158">
        <v>0</v>
      </c>
      <c r="L90" s="158">
        <v>0</v>
      </c>
      <c r="M90" s="158">
        <v>0</v>
      </c>
      <c r="N90" s="158">
        <v>0</v>
      </c>
      <c r="O90" s="158">
        <v>0</v>
      </c>
      <c r="P90" s="158">
        <v>0</v>
      </c>
      <c r="Q90" s="158">
        <v>0</v>
      </c>
      <c r="R90" s="158">
        <v>0</v>
      </c>
      <c r="S90" s="158">
        <v>0</v>
      </c>
      <c r="T90" s="158">
        <v>0</v>
      </c>
      <c r="U90" s="158">
        <v>0</v>
      </c>
      <c r="V90" s="158">
        <v>0</v>
      </c>
      <c r="W90" s="158">
        <v>0</v>
      </c>
      <c r="X90" s="158">
        <v>0</v>
      </c>
      <c r="Y90" s="158">
        <v>0</v>
      </c>
      <c r="Z90" s="158">
        <v>0</v>
      </c>
      <c r="AA90" s="158">
        <v>0</v>
      </c>
      <c r="AB90" s="158">
        <v>0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14.639545</v>
      </c>
      <c r="AV90" s="158">
        <v>26.636855000000001</v>
      </c>
      <c r="AW90" s="158">
        <v>11.794499999999999</v>
      </c>
      <c r="AX90" s="158">
        <v>30.844453999999999</v>
      </c>
      <c r="AY90" s="158">
        <v>31.221587</v>
      </c>
      <c r="AZ90" s="158">
        <v>72.475562999999994</v>
      </c>
      <c r="BA90" s="158">
        <v>24.793759999999999</v>
      </c>
      <c r="BB90" s="158">
        <v>22.914750000000002</v>
      </c>
      <c r="BC90" s="158">
        <v>20.026081999999999</v>
      </c>
      <c r="BD90" s="158">
        <v>18.079022999999999</v>
      </c>
      <c r="BE90" s="158">
        <v>8.5680999999999993E-2</v>
      </c>
      <c r="BF90" s="158">
        <v>100</v>
      </c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/>
      <c r="EM90" s="34"/>
      <c r="EN90" s="34"/>
      <c r="EO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X90" s="24">
        <v>0</v>
      </c>
      <c r="FY90" s="24">
        <v>373.51179999999999</v>
      </c>
      <c r="FZ90" s="24">
        <v>0</v>
      </c>
      <c r="GA90" s="24">
        <v>0</v>
      </c>
      <c r="GB90" s="24">
        <v>0</v>
      </c>
      <c r="GC90" s="24">
        <v>0</v>
      </c>
      <c r="GD90" s="24">
        <v>0</v>
      </c>
      <c r="GE90" s="24">
        <v>0</v>
      </c>
      <c r="GF90" s="24">
        <v>0</v>
      </c>
      <c r="GG90" s="24">
        <v>0</v>
      </c>
      <c r="GH90" s="24">
        <v>0</v>
      </c>
      <c r="GI90" s="24">
        <v>0</v>
      </c>
      <c r="GJ90" s="24">
        <v>0</v>
      </c>
      <c r="GK90" s="24">
        <v>0</v>
      </c>
    </row>
    <row r="91" spans="2:195" x14ac:dyDescent="0.2">
      <c r="B91" s="24" t="s">
        <v>669</v>
      </c>
      <c r="K91" s="158">
        <v>0</v>
      </c>
      <c r="L91" s="158">
        <v>0</v>
      </c>
      <c r="M91" s="158">
        <v>0</v>
      </c>
      <c r="N91" s="158">
        <v>0</v>
      </c>
      <c r="O91" s="158">
        <v>0</v>
      </c>
      <c r="P91" s="158">
        <v>0</v>
      </c>
      <c r="Q91" s="158">
        <v>0</v>
      </c>
      <c r="R91" s="158">
        <v>0</v>
      </c>
      <c r="S91" s="158">
        <v>0</v>
      </c>
      <c r="T91" s="158">
        <v>0</v>
      </c>
      <c r="U91" s="158">
        <v>0</v>
      </c>
      <c r="V91" s="158">
        <v>0</v>
      </c>
      <c r="W91" s="158">
        <v>0</v>
      </c>
      <c r="X91" s="158">
        <v>0</v>
      </c>
      <c r="Y91" s="158">
        <v>0</v>
      </c>
      <c r="Z91" s="158">
        <v>0</v>
      </c>
      <c r="AA91" s="158">
        <v>0</v>
      </c>
      <c r="AB91" s="158">
        <v>0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642.28369399999997</v>
      </c>
      <c r="AR91" s="158">
        <v>2260.7661440000002</v>
      </c>
      <c r="AS91" s="158">
        <v>2509.0849130000001</v>
      </c>
      <c r="AT91" s="158">
        <v>457.69176399999998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  <c r="EL91" s="34"/>
      <c r="EM91" s="34"/>
      <c r="EN91" s="34"/>
      <c r="EO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X91" s="24">
        <v>5869.8265149999997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>
        <v>0</v>
      </c>
      <c r="GE91" s="24">
        <v>0</v>
      </c>
      <c r="GF91" s="24">
        <v>0</v>
      </c>
      <c r="GG91" s="24">
        <v>0</v>
      </c>
      <c r="GH91" s="24">
        <v>0</v>
      </c>
      <c r="GI91" s="24">
        <v>0</v>
      </c>
      <c r="GJ91" s="24">
        <v>0</v>
      </c>
      <c r="GK91" s="24">
        <v>0</v>
      </c>
      <c r="GM91" s="24" t="s">
        <v>670</v>
      </c>
    </row>
    <row r="92" spans="2:195" x14ac:dyDescent="0.2">
      <c r="B92" s="24" t="s">
        <v>671</v>
      </c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>
        <v>0</v>
      </c>
      <c r="GE92" s="24">
        <v>0</v>
      </c>
      <c r="GF92" s="24">
        <v>0</v>
      </c>
      <c r="GG92" s="24">
        <v>0</v>
      </c>
      <c r="GH92" s="24">
        <v>0</v>
      </c>
      <c r="GI92" s="24">
        <v>0</v>
      </c>
      <c r="GJ92" s="24">
        <v>0</v>
      </c>
      <c r="GK92" s="24">
        <v>0</v>
      </c>
      <c r="GM92" s="24" t="s">
        <v>672</v>
      </c>
    </row>
    <row r="93" spans="2:195" x14ac:dyDescent="0.2">
      <c r="B93" s="40" t="s">
        <v>84</v>
      </c>
      <c r="C93" s="40"/>
      <c r="D93" s="40"/>
      <c r="E93" s="40"/>
      <c r="F93" s="40"/>
      <c r="G93" s="40"/>
      <c r="H93" s="40"/>
      <c r="I93" s="40"/>
      <c r="J93" s="40"/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V93" s="40">
        <v>0</v>
      </c>
      <c r="W93" s="40">
        <v>0</v>
      </c>
      <c r="X93" s="40">
        <v>0</v>
      </c>
      <c r="Y93" s="40">
        <v>0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>
        <v>0</v>
      </c>
      <c r="AG93" s="40">
        <v>0</v>
      </c>
      <c r="AH93" s="40">
        <v>0</v>
      </c>
      <c r="AI93" s="40">
        <v>297.360929</v>
      </c>
      <c r="AJ93" s="40">
        <v>318.62198699999999</v>
      </c>
      <c r="AK93" s="40">
        <v>307.19762400000002</v>
      </c>
      <c r="AL93" s="40">
        <v>302.38366400000001</v>
      </c>
      <c r="AM93" s="40">
        <v>310.12321300000002</v>
      </c>
      <c r="AN93" s="40">
        <v>392.46042599999998</v>
      </c>
      <c r="AO93" s="40">
        <v>584.51313600000003</v>
      </c>
      <c r="AP93" s="40">
        <v>1275.7986449999999</v>
      </c>
      <c r="AQ93" s="40">
        <v>2705.6502499999997</v>
      </c>
      <c r="AR93" s="40">
        <v>5081.7789460000004</v>
      </c>
      <c r="AS93" s="40">
        <v>5299.5096379999995</v>
      </c>
      <c r="AT93" s="40">
        <v>3366.6823680000002</v>
      </c>
      <c r="AU93" s="40">
        <v>3585.2716639999999</v>
      </c>
      <c r="AV93" s="40">
        <v>3575.8712230000001</v>
      </c>
      <c r="AW93" s="40">
        <v>3995.5501009999998</v>
      </c>
      <c r="AX93" s="40">
        <v>3574.4215970000005</v>
      </c>
      <c r="AY93" s="40">
        <v>4053.5194430000001</v>
      </c>
      <c r="AZ93" s="40">
        <v>4763.3392840000006</v>
      </c>
      <c r="BA93" s="40">
        <v>4400.7870619999994</v>
      </c>
      <c r="BB93" s="40">
        <v>4577.352167</v>
      </c>
      <c r="BC93" s="40">
        <v>5834.6776</v>
      </c>
      <c r="BD93" s="40">
        <v>5576.6573110000008</v>
      </c>
      <c r="BE93" s="40">
        <v>6307.8091099999992</v>
      </c>
      <c r="BF93" s="40">
        <v>6422.4808250000006</v>
      </c>
      <c r="BG93" s="40">
        <v>5819.4667119999995</v>
      </c>
      <c r="BH93" s="40">
        <v>6108.3596580000003</v>
      </c>
      <c r="BI93" s="40">
        <v>5204.1744399999998</v>
      </c>
      <c r="BJ93" s="40">
        <v>6422.3120870000002</v>
      </c>
      <c r="BK93" s="40">
        <v>6793.0665520000002</v>
      </c>
      <c r="BL93" s="40">
        <v>7010.9207319999996</v>
      </c>
      <c r="BM93" s="40">
        <v>6599.2878570000003</v>
      </c>
      <c r="BN93" s="40">
        <v>6658.7661750000007</v>
      </c>
      <c r="BO93" s="40">
        <v>6699.566906</v>
      </c>
      <c r="BP93" s="40">
        <v>6987.4776849999998</v>
      </c>
      <c r="BQ93" s="40">
        <v>6984.8110779999997</v>
      </c>
      <c r="BR93" s="40">
        <v>7057.0166929999996</v>
      </c>
      <c r="BS93" s="40">
        <v>6571.019346</v>
      </c>
      <c r="BT93" s="40">
        <v>6617.3422069999997</v>
      </c>
      <c r="BU93" s="40">
        <v>6781.3359</v>
      </c>
      <c r="BV93" s="40">
        <v>6089.6059639999994</v>
      </c>
      <c r="BW93" s="40">
        <v>6024.5872749999999</v>
      </c>
      <c r="BX93" s="40">
        <v>6042.2075770000001</v>
      </c>
      <c r="BY93" s="40">
        <v>7070.2830300000005</v>
      </c>
      <c r="BZ93" s="40">
        <v>7217.297928</v>
      </c>
      <c r="CA93" s="40">
        <v>7045.5413980000003</v>
      </c>
      <c r="CB93" s="40">
        <v>7564.0454719999998</v>
      </c>
      <c r="CC93" s="40">
        <v>7449.8415420000001</v>
      </c>
      <c r="CD93" s="40">
        <v>7708.0042924118534</v>
      </c>
      <c r="CE93" s="40">
        <v>8175.4793611800187</v>
      </c>
      <c r="CF93" s="40">
        <v>8309.3159913588133</v>
      </c>
      <c r="CG93" s="40">
        <v>8435.9228982245713</v>
      </c>
      <c r="CH93" s="40">
        <v>8534.0322578989271</v>
      </c>
      <c r="CI93" s="40">
        <v>8635.0236919682247</v>
      </c>
      <c r="CJ93" s="40">
        <v>8729.8811546949328</v>
      </c>
      <c r="CK93" s="40">
        <v>8822.9124705608101</v>
      </c>
      <c r="CL93" s="40">
        <v>8919.7036402557351</v>
      </c>
      <c r="CM93" s="40">
        <v>9020.3947336021938</v>
      </c>
      <c r="CN93" s="40">
        <v>9124.9578550696679</v>
      </c>
      <c r="CO93" s="40">
        <v>9232.6995987606642</v>
      </c>
      <c r="CP93" s="40">
        <v>9343.102990418065</v>
      </c>
      <c r="CQ93" s="40">
        <v>9514.9759099726234</v>
      </c>
      <c r="CR93" s="40">
        <v>9632.992171236483</v>
      </c>
      <c r="CS93" s="40">
        <v>9759.2896434118902</v>
      </c>
      <c r="CT93" s="40">
        <v>9891.5534956397332</v>
      </c>
      <c r="CU93" s="40">
        <v>10029.284888490089</v>
      </c>
      <c r="CV93" s="40">
        <v>10172.273349726971</v>
      </c>
      <c r="CW93" s="40">
        <v>10320.182489032388</v>
      </c>
      <c r="CX93" s="40">
        <v>10469.6206925437</v>
      </c>
      <c r="CY93" s="40">
        <v>10621.100693246966</v>
      </c>
      <c r="CZ93" s="40">
        <v>10774.341629489043</v>
      </c>
      <c r="DA93" s="40">
        <v>10927.210076123512</v>
      </c>
      <c r="DB93" s="40">
        <v>11073.254547307601</v>
      </c>
      <c r="DC93" s="40">
        <v>11329.062057790137</v>
      </c>
      <c r="DD93" s="40">
        <v>11472.918944298977</v>
      </c>
      <c r="DE93" s="40">
        <v>11618.720283812681</v>
      </c>
      <c r="DF93" s="40">
        <v>11764.521751039822</v>
      </c>
      <c r="DG93" s="40">
        <v>11912.478616371398</v>
      </c>
      <c r="DH93" s="40">
        <v>12063.459952099252</v>
      </c>
      <c r="DI93" s="40">
        <v>12217.664130013485</v>
      </c>
      <c r="DJ93" s="40">
        <v>12374.52355451427</v>
      </c>
      <c r="DK93" s="40">
        <v>12533.572102635448</v>
      </c>
      <c r="DL93" s="40">
        <v>12694.353484389658</v>
      </c>
      <c r="DM93" s="40">
        <v>12853.660639340411</v>
      </c>
      <c r="DN93" s="40">
        <v>13008.911807265431</v>
      </c>
      <c r="DO93" s="40">
        <v>13318.355408520089</v>
      </c>
      <c r="DP93" s="40">
        <v>13465.785358981615</v>
      </c>
      <c r="DQ93" s="40">
        <v>13610.821417183002</v>
      </c>
      <c r="DR93" s="40">
        <v>13751.372538784621</v>
      </c>
      <c r="DS93" s="40">
        <v>13901.062339782644</v>
      </c>
      <c r="DT93" s="40">
        <v>14058.558094010759</v>
      </c>
      <c r="DU93" s="40">
        <v>14233.276840617016</v>
      </c>
      <c r="DV93" s="40">
        <v>14386.946440848043</v>
      </c>
      <c r="DW93" s="40">
        <v>14540.912846149917</v>
      </c>
      <c r="DX93" s="40">
        <v>14695.243595777856</v>
      </c>
      <c r="DY93" s="40">
        <v>14849.939369922338</v>
      </c>
      <c r="DZ93" s="40">
        <v>15004.947611063657</v>
      </c>
      <c r="EA93" s="40">
        <v>15357.261083251022</v>
      </c>
      <c r="EB93" s="40">
        <v>15513.157166633075</v>
      </c>
      <c r="EC93" s="40">
        <v>15671.416878933316</v>
      </c>
      <c r="ED93" s="40">
        <v>15829.80078290406</v>
      </c>
      <c r="EE93" s="40">
        <v>15988.013863067641</v>
      </c>
      <c r="EF93" s="40">
        <v>16146.401954329514</v>
      </c>
      <c r="EG93" s="40">
        <v>16304.97281291063</v>
      </c>
      <c r="EH93" s="40">
        <v>16463.953039204778</v>
      </c>
      <c r="EI93" s="40">
        <v>16623.029479164092</v>
      </c>
      <c r="EJ93" s="40">
        <v>16782.25102550317</v>
      </c>
      <c r="EK93" s="40">
        <v>16941.609254659346</v>
      </c>
      <c r="EL93" s="40">
        <v>17101.08841444983</v>
      </c>
      <c r="EM93" s="40">
        <v>17588.594645458321</v>
      </c>
      <c r="EN93" s="40">
        <v>17749.650414601361</v>
      </c>
      <c r="EO93" s="40">
        <v>17913.157253630317</v>
      </c>
      <c r="EP93" s="40">
        <v>18056.607349205398</v>
      </c>
      <c r="EQ93" s="40">
        <v>18160.022554293613</v>
      </c>
      <c r="ER93" s="40">
        <v>18246.795058000695</v>
      </c>
      <c r="ES93" s="40">
        <v>18321.07131265874</v>
      </c>
      <c r="ET93" s="40">
        <v>18330.007196208237</v>
      </c>
      <c r="EU93" s="40">
        <v>18350.731966460531</v>
      </c>
      <c r="EV93" s="40">
        <v>18402.067947273834</v>
      </c>
      <c r="EW93" s="40">
        <v>18479.921267301012</v>
      </c>
      <c r="EX93" s="40">
        <v>18570.615995226603</v>
      </c>
      <c r="EY93" s="40">
        <v>19021.208887531157</v>
      </c>
      <c r="EZ93" s="40">
        <v>19112.673458207231</v>
      </c>
      <c r="FA93" s="40">
        <v>19189.778059018743</v>
      </c>
      <c r="FB93" s="40">
        <v>19275.624839303302</v>
      </c>
      <c r="FC93" s="40">
        <v>19354.541044902107</v>
      </c>
      <c r="FD93" s="40">
        <v>19444.247402321445</v>
      </c>
      <c r="FE93" s="40">
        <v>19525.509215788672</v>
      </c>
      <c r="FF93" s="40">
        <v>19553.525940422904</v>
      </c>
      <c r="FG93" s="40">
        <v>19597.910589385931</v>
      </c>
      <c r="FH93" s="40">
        <v>19660.323692047088</v>
      </c>
      <c r="FI93" s="40">
        <v>19708.688571538045</v>
      </c>
      <c r="FJ93" s="40">
        <v>19740.276274530584</v>
      </c>
      <c r="FK93" s="40">
        <v>20122.391651282025</v>
      </c>
      <c r="FL93" s="40">
        <v>20161.823241750128</v>
      </c>
      <c r="FM93" s="40">
        <v>20195.801347174125</v>
      </c>
      <c r="FN93" s="40">
        <v>20218.293268535643</v>
      </c>
      <c r="FO93" s="40">
        <v>20349.818137742812</v>
      </c>
      <c r="FP93" s="40">
        <v>20481.465282812176</v>
      </c>
      <c r="FQ93" s="40">
        <v>20614.407320362541</v>
      </c>
      <c r="FR93" s="40">
        <v>20737.105044046497</v>
      </c>
      <c r="FS93" s="40">
        <v>20868.37289367272</v>
      </c>
      <c r="FT93" s="40">
        <v>20994.328996247441</v>
      </c>
      <c r="FU93" s="40">
        <v>21128.590332674699</v>
      </c>
      <c r="FV93" s="40">
        <v>21262.128956660501</v>
      </c>
      <c r="FX93" s="40">
        <v>20242.080826000001</v>
      </c>
      <c r="FY93" s="40">
        <v>56667.737387000001</v>
      </c>
      <c r="FZ93" s="40">
        <v>78345.226574999993</v>
      </c>
      <c r="GA93" s="40">
        <v>74473.107638999994</v>
      </c>
      <c r="GB93" s="40">
        <v>7708.0042924118534</v>
      </c>
      <c r="GC93" s="40">
        <v>82181.111931411855</v>
      </c>
      <c r="GD93" s="40">
        <v>105283.42664399261</v>
      </c>
      <c r="GE93" s="40">
        <v>123186.07958622099</v>
      </c>
      <c r="GF93" s="40">
        <v>145843.84732357095</v>
      </c>
      <c r="GG93" s="40">
        <v>169817.22186164156</v>
      </c>
      <c r="GH93" s="40">
        <v>194722.95575501048</v>
      </c>
      <c r="GI93" s="40">
        <v>218169.24296031866</v>
      </c>
      <c r="GJ93" s="40">
        <v>233184.30797499724</v>
      </c>
      <c r="GK93" s="40">
        <v>247134.52647296136</v>
      </c>
    </row>
    <row r="95" spans="2:195" x14ac:dyDescent="0.2">
      <c r="B95" s="362" t="s">
        <v>637</v>
      </c>
      <c r="C95" s="362"/>
      <c r="D95" s="362"/>
      <c r="E95" s="362"/>
      <c r="F95" s="362"/>
      <c r="G95" s="362"/>
      <c r="H95" s="362"/>
      <c r="I95" s="362"/>
      <c r="J95" s="362"/>
      <c r="K95" s="362"/>
      <c r="L95" s="362"/>
      <c r="M95" s="362"/>
      <c r="N95" s="362"/>
      <c r="O95" s="362"/>
      <c r="P95" s="362"/>
      <c r="Q95" s="362"/>
      <c r="R95" s="362"/>
      <c r="S95" s="362"/>
      <c r="T95" s="362"/>
      <c r="U95" s="362"/>
      <c r="V95" s="362"/>
      <c r="W95" s="362"/>
      <c r="X95" s="362"/>
      <c r="Y95" s="362"/>
      <c r="Z95" s="362"/>
      <c r="AA95" s="362"/>
      <c r="AB95" s="362"/>
      <c r="AC95" s="362"/>
      <c r="AD95" s="362"/>
      <c r="AE95" s="362"/>
      <c r="AF95" s="362"/>
      <c r="AG95" s="362"/>
      <c r="AH95" s="362"/>
      <c r="AI95" s="362"/>
      <c r="AJ95" s="362"/>
      <c r="AK95" s="362"/>
      <c r="AL95" s="362"/>
      <c r="AM95" s="362"/>
      <c r="AN95" s="362"/>
      <c r="AO95" s="362"/>
      <c r="AP95" s="362"/>
      <c r="AQ95" s="362"/>
      <c r="AR95" s="362"/>
      <c r="AS95" s="362"/>
      <c r="AT95" s="362"/>
      <c r="AU95" s="362"/>
      <c r="AV95" s="362"/>
      <c r="AW95" s="362"/>
      <c r="AX95" s="362"/>
      <c r="AY95" s="362"/>
      <c r="AZ95" s="362"/>
      <c r="BA95" s="362"/>
      <c r="BB95" s="362"/>
      <c r="BC95" s="362"/>
      <c r="BD95" s="362"/>
      <c r="BE95" s="362"/>
      <c r="BF95" s="362"/>
      <c r="BG95" s="362"/>
      <c r="BH95" s="362"/>
      <c r="BI95" s="362"/>
      <c r="BJ95" s="362"/>
      <c r="BK95" s="362"/>
      <c r="BL95" s="362"/>
      <c r="BM95" s="362"/>
      <c r="BN95" s="362"/>
      <c r="BO95" s="362"/>
      <c r="BP95" s="362"/>
      <c r="BQ95" s="362"/>
      <c r="BR95" s="362"/>
      <c r="BS95" s="362"/>
      <c r="BT95" s="362"/>
      <c r="BU95" s="362"/>
      <c r="BV95" s="362"/>
      <c r="BW95" s="362"/>
      <c r="BX95" s="362"/>
      <c r="BY95" s="362"/>
      <c r="BZ95" s="362"/>
      <c r="CA95" s="362"/>
      <c r="CB95" s="362"/>
      <c r="CC95" s="362"/>
      <c r="CD95" s="362"/>
      <c r="CE95" s="362"/>
      <c r="CF95" s="362"/>
      <c r="CG95" s="362"/>
      <c r="CH95" s="362"/>
      <c r="CI95" s="362"/>
      <c r="CJ95" s="362"/>
      <c r="CK95" s="362"/>
      <c r="CL95" s="362"/>
      <c r="CM95" s="362"/>
      <c r="CN95" s="362"/>
      <c r="CO95" s="362"/>
      <c r="CP95" s="362"/>
      <c r="CQ95" s="362"/>
      <c r="CR95" s="362"/>
      <c r="CS95" s="362"/>
      <c r="CT95" s="362"/>
      <c r="CU95" s="362"/>
      <c r="CV95" s="362"/>
      <c r="CW95" s="362"/>
      <c r="CX95" s="362"/>
      <c r="CY95" s="362"/>
      <c r="CZ95" s="362"/>
      <c r="DA95" s="362"/>
      <c r="DB95" s="362"/>
      <c r="DC95" s="362"/>
      <c r="DD95" s="362"/>
      <c r="DE95" s="362"/>
      <c r="DF95" s="362"/>
      <c r="DG95" s="362"/>
      <c r="DH95" s="362"/>
      <c r="DI95" s="362"/>
      <c r="DJ95" s="362"/>
      <c r="DK95" s="362"/>
      <c r="DL95" s="362"/>
      <c r="DM95" s="362"/>
      <c r="DN95" s="362"/>
      <c r="DO95" s="362"/>
      <c r="DP95" s="362"/>
      <c r="DQ95" s="362"/>
      <c r="DR95" s="362"/>
      <c r="DS95" s="362"/>
      <c r="DT95" s="362"/>
      <c r="DU95" s="362"/>
      <c r="DV95" s="362"/>
      <c r="DW95" s="362"/>
      <c r="DX95" s="362"/>
      <c r="DY95" s="362"/>
      <c r="DZ95" s="362"/>
      <c r="EA95" s="362"/>
      <c r="EB95" s="362"/>
      <c r="EC95" s="362"/>
      <c r="ED95" s="362"/>
      <c r="EE95" s="362"/>
      <c r="EF95" s="362"/>
      <c r="EG95" s="362"/>
      <c r="EH95" s="362"/>
      <c r="EI95" s="362"/>
      <c r="EJ95" s="362"/>
      <c r="EK95" s="362"/>
      <c r="EL95" s="362"/>
      <c r="EM95" s="362"/>
      <c r="EN95" s="362"/>
      <c r="EO95" s="362"/>
      <c r="EP95" s="362"/>
      <c r="EQ95" s="362"/>
      <c r="ER95" s="362"/>
      <c r="ES95" s="362"/>
      <c r="ET95" s="362"/>
      <c r="EU95" s="362"/>
      <c r="EV95" s="362"/>
      <c r="EW95" s="362"/>
      <c r="EX95" s="362"/>
      <c r="EY95" s="362"/>
      <c r="EZ95" s="362"/>
      <c r="FA95" s="362"/>
      <c r="FB95" s="362"/>
      <c r="FC95" s="362"/>
      <c r="FD95" s="362"/>
      <c r="FE95" s="362"/>
      <c r="FF95" s="362"/>
      <c r="FG95" s="362"/>
      <c r="FH95" s="362"/>
      <c r="FI95" s="362"/>
      <c r="FJ95" s="362"/>
      <c r="FK95" s="362"/>
      <c r="FL95" s="362"/>
      <c r="FM95" s="362"/>
      <c r="FN95" s="362"/>
      <c r="FO95" s="362"/>
      <c r="FP95" s="362"/>
      <c r="FQ95" s="362"/>
      <c r="FR95" s="362"/>
      <c r="FS95" s="362"/>
      <c r="FT95" s="362"/>
      <c r="FU95" s="362"/>
      <c r="FV95" s="362"/>
      <c r="FX95" s="362"/>
      <c r="FY95" s="362"/>
      <c r="FZ95" s="362"/>
      <c r="GA95" s="362"/>
      <c r="GB95" s="362"/>
      <c r="GC95" s="362"/>
      <c r="GD95" s="362"/>
      <c r="GE95" s="362"/>
      <c r="GF95" s="362"/>
      <c r="GG95" s="362"/>
      <c r="GH95" s="362"/>
      <c r="GI95" s="362"/>
      <c r="GJ95" s="362"/>
      <c r="GK95" s="362"/>
    </row>
    <row r="97" spans="2:195" x14ac:dyDescent="0.2">
      <c r="B97" s="24" t="s">
        <v>639</v>
      </c>
      <c r="I97" s="24" t="s">
        <v>640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28672</v>
      </c>
      <c r="AJ97" s="24">
        <v>28943</v>
      </c>
      <c r="AK97" s="24">
        <v>28908</v>
      </c>
      <c r="AL97" s="24">
        <v>30058</v>
      </c>
      <c r="AM97" s="24">
        <v>31298</v>
      </c>
      <c r="AN97" s="24">
        <v>31965</v>
      </c>
      <c r="AO97" s="24">
        <v>32300</v>
      </c>
      <c r="AP97" s="24">
        <v>32990</v>
      </c>
      <c r="AQ97" s="24">
        <v>33569</v>
      </c>
      <c r="AR97" s="24">
        <v>33204</v>
      </c>
      <c r="AS97" s="24">
        <v>35699</v>
      </c>
      <c r="AT97" s="24">
        <v>41583</v>
      </c>
      <c r="AU97" s="24">
        <v>41503</v>
      </c>
      <c r="AV97" s="24">
        <v>43169</v>
      </c>
      <c r="AW97" s="24">
        <v>44484</v>
      </c>
      <c r="AX97" s="24">
        <v>45633</v>
      </c>
      <c r="AY97" s="24">
        <v>46744</v>
      </c>
      <c r="AZ97" s="24">
        <v>46716</v>
      </c>
      <c r="BA97" s="24">
        <v>46369</v>
      </c>
      <c r="BB97" s="24">
        <v>45469</v>
      </c>
      <c r="BC97" s="24">
        <v>46404</v>
      </c>
      <c r="BD97" s="24">
        <v>54146</v>
      </c>
      <c r="BE97" s="24">
        <v>47657</v>
      </c>
      <c r="BF97" s="24">
        <v>45964</v>
      </c>
      <c r="BG97" s="24">
        <v>44156</v>
      </c>
      <c r="BH97" s="24">
        <v>41727</v>
      </c>
      <c r="BI97" s="24">
        <v>41149</v>
      </c>
      <c r="BJ97" s="24">
        <v>42017</v>
      </c>
      <c r="BK97" s="24">
        <v>40130</v>
      </c>
      <c r="BL97" s="24">
        <v>39095</v>
      </c>
      <c r="BM97" s="24">
        <v>39261</v>
      </c>
      <c r="BN97" s="24">
        <v>39033</v>
      </c>
      <c r="BO97" s="24">
        <v>38709</v>
      </c>
      <c r="BP97" s="24">
        <v>38668</v>
      </c>
      <c r="BQ97" s="24">
        <v>37687</v>
      </c>
      <c r="BR97" s="24">
        <v>36806</v>
      </c>
      <c r="BS97" s="24">
        <v>37412</v>
      </c>
      <c r="BT97" s="24">
        <v>36696</v>
      </c>
      <c r="BU97" s="24">
        <v>35551</v>
      </c>
      <c r="BV97" s="24">
        <v>34495</v>
      </c>
      <c r="BW97" s="24">
        <v>33347</v>
      </c>
      <c r="BX97" s="24">
        <v>32238</v>
      </c>
      <c r="BY97" s="24">
        <v>31967</v>
      </c>
      <c r="BZ97" s="24">
        <v>31591</v>
      </c>
      <c r="CA97" s="24">
        <v>31566</v>
      </c>
      <c r="CB97" s="24">
        <v>31595</v>
      </c>
      <c r="CC97" s="24">
        <v>30830</v>
      </c>
      <c r="CD97" s="24">
        <v>30651.085958078573</v>
      </c>
      <c r="CE97" s="24">
        <v>30479.661734341891</v>
      </c>
      <c r="CF97" s="24">
        <v>30315.162567183725</v>
      </c>
      <c r="CG97" s="24">
        <v>30157.0839446645</v>
      </c>
      <c r="CH97" s="24">
        <v>30004.973415551078</v>
      </c>
      <c r="CI97" s="24">
        <v>29858.423737645422</v>
      </c>
      <c r="CJ97" s="24">
        <v>29717.067110639749</v>
      </c>
      <c r="CK97" s="24">
        <v>29580.570294620389</v>
      </c>
      <c r="CL97" s="24">
        <v>29448.630456515177</v>
      </c>
      <c r="CM97" s="24">
        <v>29320.971618507356</v>
      </c>
      <c r="CN97" s="24">
        <v>29197.341607092221</v>
      </c>
      <c r="CO97" s="24">
        <v>29077.509420750073</v>
      </c>
      <c r="CP97" s="24">
        <v>28961.262949430362</v>
      </c>
      <c r="CQ97" s="24">
        <v>29040.984682622275</v>
      </c>
      <c r="CR97" s="24">
        <v>29119.624193204578</v>
      </c>
      <c r="CS97" s="24">
        <v>29197.213277202121</v>
      </c>
      <c r="CT97" s="24">
        <v>29273.78230974387</v>
      </c>
      <c r="CU97" s="24">
        <v>29349.360329635372</v>
      </c>
      <c r="CV97" s="24">
        <v>29423.975117681905</v>
      </c>
      <c r="CW97" s="24">
        <v>29497.6532693103</v>
      </c>
      <c r="CX97" s="24">
        <v>29570.420261983149</v>
      </c>
      <c r="CY97" s="24">
        <v>29642.300517849842</v>
      </c>
      <c r="CZ97" s="24">
        <v>29713.317462034389</v>
      </c>
      <c r="DA97" s="24">
        <v>29783.493576921308</v>
      </c>
      <c r="DB97" s="24">
        <v>29852.850452767503</v>
      </c>
      <c r="DC97" s="24">
        <v>29921.408834935184</v>
      </c>
      <c r="DD97" s="24">
        <v>29989.188668014263</v>
      </c>
      <c r="DE97" s="24">
        <v>30056.209137079462</v>
      </c>
      <c r="DF97" s="24">
        <v>30122.488706302036</v>
      </c>
      <c r="DG97" s="24">
        <v>30188.045155119107</v>
      </c>
      <c r="DH97" s="24">
        <v>30252.895612144745</v>
      </c>
      <c r="DI97" s="24">
        <v>30317.056586990104</v>
      </c>
      <c r="DJ97" s="24">
        <v>30380.544000147092</v>
      </c>
      <c r="DK97" s="24">
        <v>30443.373211075166</v>
      </c>
      <c r="DL97" s="24">
        <v>30505.559044620986</v>
      </c>
      <c r="DM97" s="24">
        <v>30567.115815887897</v>
      </c>
      <c r="DN97" s="24">
        <v>30628.057353664717</v>
      </c>
      <c r="DO97" s="24">
        <v>30688.397022512407</v>
      </c>
      <c r="DP97" s="24">
        <v>30748.147743601228</v>
      </c>
      <c r="DQ97" s="24">
        <v>30807.322014381909</v>
      </c>
      <c r="DR97" s="24">
        <v>30865.931927169317</v>
      </c>
      <c r="DS97" s="24">
        <v>30923.989186709645</v>
      </c>
      <c r="DT97" s="24">
        <v>30981.505126798598</v>
      </c>
      <c r="DU97" s="24">
        <v>31038.490726010386</v>
      </c>
      <c r="DV97" s="24">
        <v>31094.956622595535</v>
      </c>
      <c r="DW97" s="24">
        <v>31150.913128598884</v>
      </c>
      <c r="DX97" s="24">
        <v>31206.370243247722</v>
      </c>
      <c r="DY97" s="24">
        <v>31261.337665653689</v>
      </c>
      <c r="DZ97" s="24">
        <v>31315.824806872002</v>
      </c>
      <c r="EA97" s="24">
        <v>31369.840801355207</v>
      </c>
      <c r="EB97" s="24">
        <v>31423.394517839391</v>
      </c>
      <c r="EC97" s="24">
        <v>31476.494569695034</v>
      </c>
      <c r="ED97" s="24">
        <v>31529.149324775077</v>
      </c>
      <c r="EE97" s="24">
        <v>31581.366914788447</v>
      </c>
      <c r="EF97" s="24">
        <v>31633.155244227288</v>
      </c>
      <c r="EG97" s="24">
        <v>31684.521998872391</v>
      </c>
      <c r="EH97" s="24">
        <v>31735.474653901329</v>
      </c>
      <c r="EI97" s="24">
        <v>31786.020481621221</v>
      </c>
      <c r="EJ97" s="24">
        <v>31836.16655884666</v>
      </c>
      <c r="EK97" s="24">
        <v>31885.919773942824</v>
      </c>
      <c r="EL97" s="24">
        <v>31935.286833551574</v>
      </c>
      <c r="EM97" s="24">
        <v>31984.274269017238</v>
      </c>
      <c r="EN97" s="24">
        <v>32032.888442529274</v>
      </c>
      <c r="EO97" s="24">
        <v>32081.135552995198</v>
      </c>
      <c r="EP97" s="24">
        <v>32129.021641659449</v>
      </c>
      <c r="EQ97" s="24">
        <v>32176.552597480044</v>
      </c>
      <c r="ER97" s="24">
        <v>32223.734162276418</v>
      </c>
      <c r="ES97" s="24">
        <v>32270.571935659595</v>
      </c>
      <c r="ET97" s="24">
        <v>32317.071379756209</v>
      </c>
      <c r="EU97" s="24">
        <v>32363.237823735828</v>
      </c>
      <c r="EV97" s="24">
        <v>32409.07646815242</v>
      </c>
      <c r="EW97" s="24">
        <v>32454.592389108187</v>
      </c>
      <c r="EX97" s="24">
        <v>32499.790542249095</v>
      </c>
      <c r="EY97" s="24">
        <v>32544.675766600169</v>
      </c>
      <c r="EZ97" s="24">
        <v>32589.252788247413</v>
      </c>
      <c r="FA97" s="24">
        <v>32633.526223875197</v>
      </c>
      <c r="FB97" s="24">
        <v>32677.5005841647</v>
      </c>
      <c r="FC97" s="24">
        <v>32721.180277059935</v>
      </c>
      <c r="FD97" s="24">
        <v>32764.569610908744</v>
      </c>
      <c r="FE97" s="24">
        <v>32807.672797482941</v>
      </c>
      <c r="FF97" s="24">
        <v>32850.493954884165</v>
      </c>
      <c r="FG97" s="24">
        <v>32893.037110340505</v>
      </c>
      <c r="FH97" s="24">
        <v>32935.30620289837</v>
      </c>
      <c r="FI97" s="24">
        <v>32977.305086014785</v>
      </c>
      <c r="FJ97" s="24">
        <v>33019.037530054266</v>
      </c>
      <c r="FK97" s="24">
        <v>33060.507224694527</v>
      </c>
      <c r="FL97" s="24">
        <v>33101.717781245105</v>
      </c>
      <c r="FM97" s="24">
        <v>33142.672734882428</v>
      </c>
      <c r="FN97" s="24">
        <v>33183.375546805481</v>
      </c>
      <c r="FO97" s="24">
        <v>33223.829606314503</v>
      </c>
      <c r="FP97" s="24">
        <v>33264.038232817133</v>
      </c>
      <c r="FQ97" s="24">
        <v>33304.004677764249</v>
      </c>
      <c r="FR97" s="24">
        <v>33343.732126518473</v>
      </c>
      <c r="FS97" s="24">
        <v>33383.223700158742</v>
      </c>
      <c r="FT97" s="24">
        <v>33422.482457223181</v>
      </c>
      <c r="FU97" s="24">
        <v>33461.511395392219</v>
      </c>
      <c r="FV97" s="24">
        <v>33500.313453115938</v>
      </c>
      <c r="FX97" s="24">
        <v>41583</v>
      </c>
      <c r="FY97" s="24">
        <v>45964</v>
      </c>
      <c r="FZ97" s="24">
        <v>36806</v>
      </c>
      <c r="GA97" s="24">
        <v>30830</v>
      </c>
      <c r="GB97" s="24">
        <v>30651.085958078573</v>
      </c>
      <c r="GC97" s="24">
        <v>30651.085958078573</v>
      </c>
      <c r="GD97" s="24">
        <v>28961.262949430362</v>
      </c>
      <c r="GE97" s="24">
        <v>29852.850452767503</v>
      </c>
      <c r="GF97" s="24">
        <v>30628.057353664717</v>
      </c>
      <c r="GG97" s="24">
        <v>31315.824806872002</v>
      </c>
      <c r="GH97" s="24">
        <v>31935.286833551574</v>
      </c>
      <c r="GI97" s="24">
        <v>32499.790542249095</v>
      </c>
      <c r="GJ97" s="24">
        <v>33019.037530054266</v>
      </c>
      <c r="GK97" s="24">
        <v>33500.313453115938</v>
      </c>
      <c r="GM97" s="24" t="s">
        <v>652</v>
      </c>
    </row>
    <row r="98" spans="2:195" x14ac:dyDescent="0.2">
      <c r="B98" s="24" t="s">
        <v>641</v>
      </c>
      <c r="I98" s="24" t="s">
        <v>642</v>
      </c>
      <c r="AI98" s="24">
        <v>10371.126150948661</v>
      </c>
      <c r="AJ98" s="24">
        <v>11008.602667311612</v>
      </c>
      <c r="AK98" s="24">
        <v>10626.733914487339</v>
      </c>
      <c r="AL98" s="24">
        <v>10060.006121498436</v>
      </c>
      <c r="AM98" s="24">
        <v>9908.7230174452052</v>
      </c>
      <c r="AN98" s="24">
        <v>12277.817175035194</v>
      </c>
      <c r="AO98" s="24">
        <v>9741.0497832817327</v>
      </c>
      <c r="AP98" s="24">
        <v>10004.02227947863</v>
      </c>
      <c r="AQ98" s="24">
        <v>8030.2472221394746</v>
      </c>
      <c r="AR98" s="24">
        <v>9845.8879351885316</v>
      </c>
      <c r="AS98" s="24">
        <v>9363.8578671671494</v>
      </c>
      <c r="AT98" s="24">
        <v>8948.5962773248684</v>
      </c>
      <c r="AU98" s="24">
        <v>8920.6753728646127</v>
      </c>
      <c r="AV98" s="24">
        <v>8976.4346174338079</v>
      </c>
      <c r="AW98" s="24">
        <v>7178.5979453286564</v>
      </c>
      <c r="AX98" s="24">
        <v>7693.9688821686059</v>
      </c>
      <c r="AY98" s="24">
        <v>8555.7333347595413</v>
      </c>
      <c r="AZ98" s="24">
        <v>7700.5919385221341</v>
      </c>
      <c r="BA98" s="24">
        <v>7845.6259354310005</v>
      </c>
      <c r="BB98" s="24">
        <v>7317.426708306758</v>
      </c>
      <c r="BC98" s="24">
        <v>7577.5946254633218</v>
      </c>
      <c r="BD98" s="24">
        <v>4000.6874191999405</v>
      </c>
      <c r="BE98" s="24">
        <v>7995.5388085695686</v>
      </c>
      <c r="BF98" s="24">
        <v>9044.2530241058212</v>
      </c>
      <c r="BG98" s="24">
        <v>9213.5308225382723</v>
      </c>
      <c r="BH98" s="24">
        <v>9297.8260119347196</v>
      </c>
      <c r="BI98" s="24">
        <v>8856.913339327808</v>
      </c>
      <c r="BJ98" s="24">
        <v>12069.722612275984</v>
      </c>
      <c r="BK98" s="24">
        <v>10014.112559182655</v>
      </c>
      <c r="BL98" s="24">
        <v>9226.6659163575914</v>
      </c>
      <c r="BM98" s="24">
        <v>7474.1294669009967</v>
      </c>
      <c r="BN98" s="24">
        <v>10239.512130761152</v>
      </c>
      <c r="BO98" s="24">
        <v>9194.8664909969248</v>
      </c>
      <c r="BP98" s="24">
        <v>8874.0256542877833</v>
      </c>
      <c r="BQ98" s="24">
        <v>7207.519860960012</v>
      </c>
      <c r="BR98" s="24">
        <v>8138.9141987719386</v>
      </c>
      <c r="BS98" s="24">
        <v>6729.3991767347379</v>
      </c>
      <c r="BT98" s="24">
        <v>9760.0495421844334</v>
      </c>
      <c r="BU98" s="24">
        <v>8531.6008269809554</v>
      </c>
      <c r="BV98" s="24">
        <v>11121.745731265399</v>
      </c>
      <c r="BW98" s="24">
        <v>8328.6860287282216</v>
      </c>
      <c r="BX98" s="24">
        <v>8655.0834729201579</v>
      </c>
      <c r="BY98" s="24">
        <v>8231.3106328401173</v>
      </c>
      <c r="BZ98" s="24">
        <v>9758.3112595359435</v>
      </c>
      <c r="CA98" s="24">
        <v>7624.1649559652797</v>
      </c>
      <c r="CB98" s="24">
        <v>8198.4788732394354</v>
      </c>
      <c r="CC98" s="24">
        <v>7924.9078819331808</v>
      </c>
      <c r="CD98" s="24">
        <v>8623.97621657526</v>
      </c>
      <c r="CE98" s="24">
        <v>8830.951645773066</v>
      </c>
      <c r="CF98" s="24">
        <v>8830.951645773066</v>
      </c>
      <c r="CG98" s="24">
        <v>8830.951645773066</v>
      </c>
      <c r="CH98" s="24">
        <v>8830.951645773066</v>
      </c>
      <c r="CI98" s="24">
        <v>8830.951645773066</v>
      </c>
      <c r="CJ98" s="24">
        <v>8830.951645773066</v>
      </c>
      <c r="CK98" s="24">
        <v>8830.951645773066</v>
      </c>
      <c r="CL98" s="24">
        <v>8830.951645773066</v>
      </c>
      <c r="CM98" s="24">
        <v>8830.951645773066</v>
      </c>
      <c r="CN98" s="24">
        <v>8830.951645773066</v>
      </c>
      <c r="CO98" s="24">
        <v>8830.951645773066</v>
      </c>
      <c r="CP98" s="24">
        <v>8830.951645773066</v>
      </c>
      <c r="CQ98" s="24">
        <v>8883.937355647704</v>
      </c>
      <c r="CR98" s="24">
        <v>8883.937355647704</v>
      </c>
      <c r="CS98" s="24">
        <v>8883.937355647704</v>
      </c>
      <c r="CT98" s="24">
        <v>8883.937355647704</v>
      </c>
      <c r="CU98" s="24">
        <v>8883.937355647704</v>
      </c>
      <c r="CV98" s="24">
        <v>8883.937355647704</v>
      </c>
      <c r="CW98" s="24">
        <v>8883.937355647704</v>
      </c>
      <c r="CX98" s="24">
        <v>8883.937355647704</v>
      </c>
      <c r="CY98" s="24">
        <v>8883.937355647704</v>
      </c>
      <c r="CZ98" s="24">
        <v>8883.937355647704</v>
      </c>
      <c r="DA98" s="24">
        <v>8883.937355647704</v>
      </c>
      <c r="DB98" s="24">
        <v>8883.937355647704</v>
      </c>
      <c r="DC98" s="24">
        <v>8972.7767292041808</v>
      </c>
      <c r="DD98" s="24">
        <v>8972.7767292041808</v>
      </c>
      <c r="DE98" s="24">
        <v>8972.7767292041808</v>
      </c>
      <c r="DF98" s="24">
        <v>8972.7767292041808</v>
      </c>
      <c r="DG98" s="24">
        <v>8972.7767292041808</v>
      </c>
      <c r="DH98" s="24">
        <v>8972.7767292041808</v>
      </c>
      <c r="DI98" s="24">
        <v>8972.7767292041808</v>
      </c>
      <c r="DJ98" s="24">
        <v>8972.7767292041808</v>
      </c>
      <c r="DK98" s="24">
        <v>8972.7767292041808</v>
      </c>
      <c r="DL98" s="24">
        <v>8972.7767292041808</v>
      </c>
      <c r="DM98" s="24">
        <v>8972.7767292041808</v>
      </c>
      <c r="DN98" s="24">
        <v>8972.7767292041808</v>
      </c>
      <c r="DO98" s="24">
        <v>9080.4500499546302</v>
      </c>
      <c r="DP98" s="24">
        <v>9080.4500499546302</v>
      </c>
      <c r="DQ98" s="24">
        <v>9080.4500499546302</v>
      </c>
      <c r="DR98" s="24">
        <v>9080.4500499546302</v>
      </c>
      <c r="DS98" s="24">
        <v>9080.4500499546302</v>
      </c>
      <c r="DT98" s="24">
        <v>9080.4500499546302</v>
      </c>
      <c r="DU98" s="24">
        <v>9080.4500499546302</v>
      </c>
      <c r="DV98" s="24">
        <v>9080.4500499546302</v>
      </c>
      <c r="DW98" s="24">
        <v>9080.4500499546302</v>
      </c>
      <c r="DX98" s="24">
        <v>9080.4500499546302</v>
      </c>
      <c r="DY98" s="24">
        <v>9080.4500499546302</v>
      </c>
      <c r="DZ98" s="24">
        <v>9080.4500499546302</v>
      </c>
      <c r="EA98" s="24">
        <v>9198.495900604039</v>
      </c>
      <c r="EB98" s="24">
        <v>9198.495900604039</v>
      </c>
      <c r="EC98" s="24">
        <v>9198.495900604039</v>
      </c>
      <c r="ED98" s="24">
        <v>9198.495900604039</v>
      </c>
      <c r="EE98" s="24">
        <v>9198.495900604039</v>
      </c>
      <c r="EF98" s="24">
        <v>9198.495900604039</v>
      </c>
      <c r="EG98" s="24">
        <v>9198.495900604039</v>
      </c>
      <c r="EH98" s="24">
        <v>9198.495900604039</v>
      </c>
      <c r="EI98" s="24">
        <v>9198.495900604039</v>
      </c>
      <c r="EJ98" s="24">
        <v>9198.495900604039</v>
      </c>
      <c r="EK98" s="24">
        <v>9198.495900604039</v>
      </c>
      <c r="EL98" s="24">
        <v>9198.495900604039</v>
      </c>
      <c r="EM98" s="24">
        <v>9373.2673227155155</v>
      </c>
      <c r="EN98" s="24">
        <v>9373.2673227155155</v>
      </c>
      <c r="EO98" s="24">
        <v>9373.2673227155155</v>
      </c>
      <c r="EP98" s="24">
        <v>9373.2673227155155</v>
      </c>
      <c r="EQ98" s="24">
        <v>9373.2673227155155</v>
      </c>
      <c r="ER98" s="24">
        <v>9373.2673227155155</v>
      </c>
      <c r="ES98" s="24">
        <v>9373.2673227155155</v>
      </c>
      <c r="ET98" s="24">
        <v>9373.2673227155155</v>
      </c>
      <c r="EU98" s="24">
        <v>9373.2673227155155</v>
      </c>
      <c r="EV98" s="24">
        <v>9373.2673227155155</v>
      </c>
      <c r="EW98" s="24">
        <v>9373.2673227155155</v>
      </c>
      <c r="EX98" s="24">
        <v>9373.2673227155155</v>
      </c>
      <c r="EY98" s="24">
        <v>9551.3594018471103</v>
      </c>
      <c r="EZ98" s="24">
        <v>9551.3594018471103</v>
      </c>
      <c r="FA98" s="24">
        <v>9551.3594018471103</v>
      </c>
      <c r="FB98" s="24">
        <v>9551.3594018471103</v>
      </c>
      <c r="FC98" s="24">
        <v>9551.3594018471103</v>
      </c>
      <c r="FD98" s="24">
        <v>9551.3594018471103</v>
      </c>
      <c r="FE98" s="24">
        <v>9551.3594018471103</v>
      </c>
      <c r="FF98" s="24">
        <v>9551.3594018471103</v>
      </c>
      <c r="FG98" s="24">
        <v>9551.3594018471103</v>
      </c>
      <c r="FH98" s="24">
        <v>9551.3594018471103</v>
      </c>
      <c r="FI98" s="24">
        <v>9551.3594018471103</v>
      </c>
      <c r="FJ98" s="24">
        <v>9551.3594018471103</v>
      </c>
      <c r="FK98" s="24">
        <v>9732.8352304822038</v>
      </c>
      <c r="FL98" s="24">
        <v>9732.8352304822038</v>
      </c>
      <c r="FM98" s="24">
        <v>9732.8352304822038</v>
      </c>
      <c r="FN98" s="24">
        <v>9732.8352304822038</v>
      </c>
      <c r="FO98" s="24">
        <v>9732.8352304822038</v>
      </c>
      <c r="FP98" s="24">
        <v>9732.8352304822038</v>
      </c>
      <c r="FQ98" s="24">
        <v>9732.8352304822038</v>
      </c>
      <c r="FR98" s="24">
        <v>9732.8352304822038</v>
      </c>
      <c r="FS98" s="24">
        <v>9732.8352304822038</v>
      </c>
      <c r="FT98" s="24">
        <v>9732.8352304822038</v>
      </c>
      <c r="FU98" s="24">
        <v>9732.8352304822038</v>
      </c>
      <c r="FV98" s="24">
        <v>9732.8352304822038</v>
      </c>
      <c r="FZ98" s="24">
        <v>8844.4863638194201</v>
      </c>
      <c r="GA98" s="24">
        <v>13387.001229269281</v>
      </c>
      <c r="GB98" s="24">
        <v>1719.7759746463305</v>
      </c>
      <c r="GC98" s="24">
        <v>8482.888146715879</v>
      </c>
      <c r="GD98" s="24">
        <v>8792.5480602534262</v>
      </c>
      <c r="GE98" s="24">
        <v>8898.5463909770369</v>
      </c>
      <c r="GF98" s="24">
        <v>8984.8059070936943</v>
      </c>
      <c r="GG98" s="24">
        <v>9090.7088507659573</v>
      </c>
      <c r="GH98" s="24">
        <v>9207.4669264504082</v>
      </c>
      <c r="GI98" s="24">
        <v>9381.3040381922328</v>
      </c>
      <c r="GJ98" s="24">
        <v>9558.6627435456776</v>
      </c>
      <c r="GK98" s="24">
        <v>9739.5487633786033</v>
      </c>
    </row>
    <row r="99" spans="2:195" x14ac:dyDescent="0.2">
      <c r="B99" s="40" t="s">
        <v>629</v>
      </c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161">
        <v>297.360929</v>
      </c>
      <c r="AJ99" s="161">
        <v>318.62198699999999</v>
      </c>
      <c r="AK99" s="161">
        <v>307.19762400000002</v>
      </c>
      <c r="AL99" s="161">
        <v>302.38366400000001</v>
      </c>
      <c r="AM99" s="161">
        <v>310.12321300000002</v>
      </c>
      <c r="AN99" s="161">
        <v>392.46042599999998</v>
      </c>
      <c r="AO99" s="161">
        <v>314.63590799999997</v>
      </c>
      <c r="AP99" s="161">
        <v>330.03269499999999</v>
      </c>
      <c r="AQ99" s="161">
        <v>269.56736899999999</v>
      </c>
      <c r="AR99" s="161">
        <v>326.92286300000001</v>
      </c>
      <c r="AS99" s="161">
        <v>334.28036200000003</v>
      </c>
      <c r="AT99" s="161">
        <v>372.10947900000002</v>
      </c>
      <c r="AU99" s="161">
        <v>370.23478999999998</v>
      </c>
      <c r="AV99" s="161">
        <v>387.50370600000002</v>
      </c>
      <c r="AW99" s="161">
        <v>319.33275099999997</v>
      </c>
      <c r="AX99" s="161">
        <v>351.098882</v>
      </c>
      <c r="AY99" s="161">
        <v>399.92919899999998</v>
      </c>
      <c r="AZ99" s="161">
        <v>359.74085300000002</v>
      </c>
      <c r="BA99" s="161">
        <v>363.79382900000002</v>
      </c>
      <c r="BB99" s="161">
        <v>332.71607499999999</v>
      </c>
      <c r="BC99" s="161">
        <v>351.63070099999999</v>
      </c>
      <c r="BD99" s="161">
        <v>216.62122099999999</v>
      </c>
      <c r="BE99" s="161">
        <v>381.04339299999998</v>
      </c>
      <c r="BF99" s="161">
        <v>415.71004599999998</v>
      </c>
      <c r="BG99" s="161">
        <v>406.83266700000001</v>
      </c>
      <c r="BH99" s="161">
        <v>387.97038600000002</v>
      </c>
      <c r="BI99" s="161">
        <v>364.45312699999999</v>
      </c>
      <c r="BJ99" s="161">
        <v>507.13353499999999</v>
      </c>
      <c r="BK99" s="161">
        <v>401.86633699999999</v>
      </c>
      <c r="BL99" s="161">
        <v>360.71650399999999</v>
      </c>
      <c r="BM99" s="161">
        <v>293.44179700000001</v>
      </c>
      <c r="BN99" s="161">
        <v>399.678877</v>
      </c>
      <c r="BO99" s="161">
        <v>355.92408699999999</v>
      </c>
      <c r="BP99" s="161">
        <v>343.14082400000001</v>
      </c>
      <c r="BQ99" s="161">
        <v>271.62980099999999</v>
      </c>
      <c r="BR99" s="161">
        <v>299.56087600000001</v>
      </c>
      <c r="BS99" s="161">
        <v>251.76028199999999</v>
      </c>
      <c r="BT99" s="161">
        <v>358.15477800000002</v>
      </c>
      <c r="BU99" s="161">
        <v>303.30694099999999</v>
      </c>
      <c r="BV99" s="161">
        <v>383.64461899999998</v>
      </c>
      <c r="BW99" s="161">
        <v>277.736693</v>
      </c>
      <c r="BX99" s="161">
        <v>279.022581</v>
      </c>
      <c r="BY99" s="161">
        <v>263.13030700000002</v>
      </c>
      <c r="BZ99" s="161">
        <v>308.274811</v>
      </c>
      <c r="CA99" s="161">
        <v>240.66439099999999</v>
      </c>
      <c r="CB99" s="161">
        <v>259.03093999999999</v>
      </c>
      <c r="CC99" s="161">
        <v>244.32490999999999</v>
      </c>
      <c r="CD99" s="345">
        <v>264.33423631467349</v>
      </c>
      <c r="CE99" s="40">
        <v>269.16441895549286</v>
      </c>
      <c r="CF99" s="40">
        <v>267.71173476454919</v>
      </c>
      <c r="CG99" s="40">
        <v>266.31575009285149</v>
      </c>
      <c r="CH99" s="40">
        <v>264.97246936543792</v>
      </c>
      <c r="CI99" s="40">
        <v>263.67829624614944</v>
      </c>
      <c r="CJ99" s="40">
        <v>262.42998270825274</v>
      </c>
      <c r="CK99" s="40">
        <v>261.22458592618381</v>
      </c>
      <c r="CL99" s="40">
        <v>260.05943159572553</v>
      </c>
      <c r="CM99" s="40">
        <v>258.93208257012287</v>
      </c>
      <c r="CN99" s="40">
        <v>257.84031191734948</v>
      </c>
      <c r="CO99" s="40">
        <v>256.78207967415472</v>
      </c>
      <c r="CP99" s="40">
        <v>255.75551270693856</v>
      </c>
      <c r="CQ99" s="40">
        <v>257.99828866674079</v>
      </c>
      <c r="CR99" s="40">
        <v>258.69691715243277</v>
      </c>
      <c r="CS99" s="40">
        <v>259.38621371414905</v>
      </c>
      <c r="CT99" s="40">
        <v>260.0664482026325</v>
      </c>
      <c r="CU99" s="40">
        <v>260.73787859681249</v>
      </c>
      <c r="CV99" s="40">
        <v>261.40075169962279</v>
      </c>
      <c r="CW99" s="40">
        <v>262.05530378316939</v>
      </c>
      <c r="CX99" s="40">
        <v>262.70176118763385</v>
      </c>
      <c r="CY99" s="40">
        <v>263.34034087786148</v>
      </c>
      <c r="CZ99" s="40">
        <v>263.97125096118651</v>
      </c>
      <c r="DA99" s="40">
        <v>264.59469116970462</v>
      </c>
      <c r="DB99" s="40">
        <v>265.2108533099057</v>
      </c>
      <c r="DC99" s="40">
        <v>268.47812089911082</v>
      </c>
      <c r="DD99" s="40">
        <v>269.0862942080721</v>
      </c>
      <c r="DE99" s="40">
        <v>269.68765391328066</v>
      </c>
      <c r="DF99" s="40">
        <v>270.28236568962262</v>
      </c>
      <c r="DG99" s="40">
        <v>270.87058906801769</v>
      </c>
      <c r="DH99" s="40">
        <v>271.45247773969561</v>
      </c>
      <c r="DI99" s="40">
        <v>272.02817984171111</v>
      </c>
      <c r="DJ99" s="40">
        <v>272.59783822508354</v>
      </c>
      <c r="DK99" s="40">
        <v>273.16159070681323</v>
      </c>
      <c r="DL99" s="40">
        <v>273.71957030693932</v>
      </c>
      <c r="DM99" s="40">
        <v>274.271905471688</v>
      </c>
      <c r="DN99" s="40">
        <v>274.81872028369372</v>
      </c>
      <c r="DO99" s="40">
        <v>278.66445627610034</v>
      </c>
      <c r="DP99" s="40">
        <v>279.2070197143961</v>
      </c>
      <c r="DQ99" s="40">
        <v>279.74434872446255</v>
      </c>
      <c r="DR99" s="40">
        <v>280.27655310996084</v>
      </c>
      <c r="DS99" s="40">
        <v>280.80373915525405</v>
      </c>
      <c r="DT99" s="40">
        <v>281.32600977630796</v>
      </c>
      <c r="DU99" s="40">
        <v>281.84346466351735</v>
      </c>
      <c r="DV99" s="40">
        <v>282.35620041698468</v>
      </c>
      <c r="DW99" s="40">
        <v>282.86431067471807</v>
      </c>
      <c r="DX99" s="40">
        <v>283.36788623420148</v>
      </c>
      <c r="DY99" s="40">
        <v>283.8670151677336</v>
      </c>
      <c r="DZ99" s="40">
        <v>284.36178293193132</v>
      </c>
      <c r="EA99" s="40">
        <v>288.55535201386721</v>
      </c>
      <c r="EB99" s="40">
        <v>289.04796565540909</v>
      </c>
      <c r="EC99" s="40">
        <v>289.53640626472509</v>
      </c>
      <c r="ED99" s="40">
        <v>290.02075081347613</v>
      </c>
      <c r="EE99" s="40">
        <v>290.50107410115356</v>
      </c>
      <c r="EF99" s="40">
        <v>290.97744883719588</v>
      </c>
      <c r="EG99" s="40">
        <v>291.44994571922621</v>
      </c>
      <c r="EH99" s="40">
        <v>291.91863350763475</v>
      </c>
      <c r="EI99" s="40">
        <v>292.38357909670884</v>
      </c>
      <c r="EJ99" s="40">
        <v>292.84484758249835</v>
      </c>
      <c r="EK99" s="40">
        <v>293.30250232760233</v>
      </c>
      <c r="EL99" s="40">
        <v>293.75660502303828</v>
      </c>
      <c r="EM99" s="40">
        <v>299.79715284654998</v>
      </c>
      <c r="EN99" s="40">
        <v>300.25282649055117</v>
      </c>
      <c r="EO99" s="40">
        <v>300.70505955449681</v>
      </c>
      <c r="EP99" s="40">
        <v>301.15390866458614</v>
      </c>
      <c r="EQ99" s="40">
        <v>301.59942901959676</v>
      </c>
      <c r="ER99" s="40">
        <v>302.04167443913718</v>
      </c>
      <c r="ES99" s="40">
        <v>302.48069740985846</v>
      </c>
      <c r="ET99" s="40">
        <v>302.91654912973371</v>
      </c>
      <c r="EU99" s="40">
        <v>303.34927955049386</v>
      </c>
      <c r="EV99" s="40">
        <v>303.77893741832145</v>
      </c>
      <c r="EW99" s="40">
        <v>304.20557031287944</v>
      </c>
      <c r="EX99" s="40">
        <v>304.62922468476216</v>
      </c>
      <c r="EY99" s="40">
        <v>310.84589486338234</v>
      </c>
      <c r="EZ99" s="40">
        <v>311.27166601819908</v>
      </c>
      <c r="FA99" s="40">
        <v>311.69453751383458</v>
      </c>
      <c r="FB99" s="40">
        <v>312.11455243342596</v>
      </c>
      <c r="FC99" s="40">
        <v>312.53175287883067</v>
      </c>
      <c r="FD99" s="40">
        <v>312.94618000062735</v>
      </c>
      <c r="FE99" s="40">
        <v>313.35787402696241</v>
      </c>
      <c r="FF99" s="40">
        <v>313.76687429130453</v>
      </c>
      <c r="FG99" s="40">
        <v>314.17321925915672</v>
      </c>
      <c r="FH99" s="40">
        <v>314.57694655376679</v>
      </c>
      <c r="FI99" s="40">
        <v>314.97809298088782</v>
      </c>
      <c r="FJ99" s="40">
        <v>315.37669455262636</v>
      </c>
      <c r="FK99" s="40">
        <v>321.77246945411832</v>
      </c>
      <c r="FL99" s="40">
        <v>322.1735650107816</v>
      </c>
      <c r="FM99" s="40">
        <v>322.57217282640562</v>
      </c>
      <c r="FN99" s="40">
        <v>322.96832658827009</v>
      </c>
      <c r="FO99" s="40">
        <v>323.36205928387545</v>
      </c>
      <c r="FP99" s="40">
        <v>323.75340322046958</v>
      </c>
      <c r="FQ99" s="40">
        <v>324.14239004388799</v>
      </c>
      <c r="FR99" s="40">
        <v>324.52905075674028</v>
      </c>
      <c r="FS99" s="40">
        <v>324.9134157359735</v>
      </c>
      <c r="FT99" s="40">
        <v>325.29551474983521</v>
      </c>
      <c r="FU99" s="40">
        <v>325.67537697425513</v>
      </c>
      <c r="FV99" s="40">
        <v>326.05303100868372</v>
      </c>
      <c r="FX99" s="40">
        <v>3875.6965190000001</v>
      </c>
      <c r="FY99" s="40">
        <v>4249.3554459999996</v>
      </c>
      <c r="FZ99" s="40">
        <v>4392.3488180000004</v>
      </c>
      <c r="GA99" s="40">
        <v>3169.0512530000001</v>
      </c>
      <c r="GB99" s="40">
        <v>264.33423631467349</v>
      </c>
      <c r="GC99" s="40">
        <v>3433.3854893146736</v>
      </c>
      <c r="GD99" s="40">
        <v>3144.8666565232088</v>
      </c>
      <c r="GE99" s="40">
        <v>3140.160699321852</v>
      </c>
      <c r="GF99" s="40">
        <v>3260.4553063537282</v>
      </c>
      <c r="GG99" s="40">
        <v>3378.682786845568</v>
      </c>
      <c r="GH99" s="40">
        <v>3494.2951109425358</v>
      </c>
      <c r="GI99" s="40">
        <v>3626.9103095209666</v>
      </c>
      <c r="GJ99" s="40">
        <v>3757.6342853730043</v>
      </c>
      <c r="GK99" s="40">
        <v>3887.2107756532964</v>
      </c>
    </row>
    <row r="101" spans="2:195" x14ac:dyDescent="0.2">
      <c r="B101" s="35" t="s">
        <v>549</v>
      </c>
    </row>
    <row r="102" spans="2:195" x14ac:dyDescent="0.2">
      <c r="B102" s="35"/>
    </row>
    <row r="103" spans="2:195" x14ac:dyDescent="0.2">
      <c r="C103" s="24" t="s">
        <v>673</v>
      </c>
      <c r="I103" s="24" t="s">
        <v>502</v>
      </c>
      <c r="AI103" s="24">
        <v>10371.126150948661</v>
      </c>
      <c r="AJ103" s="24">
        <v>11008.602667311612</v>
      </c>
      <c r="AK103" s="24">
        <v>10626.733914487339</v>
      </c>
      <c r="AL103" s="24">
        <v>10060.006121498436</v>
      </c>
      <c r="AM103" s="24">
        <v>9908.7230174452052</v>
      </c>
      <c r="AN103" s="24">
        <v>12277.817175035194</v>
      </c>
      <c r="AO103" s="24">
        <v>9741.0497832817327</v>
      </c>
      <c r="AP103" s="24">
        <v>10004.02227947863</v>
      </c>
      <c r="AQ103" s="24">
        <v>8030.2472221394746</v>
      </c>
      <c r="AR103" s="24">
        <v>9845.8879351885316</v>
      </c>
      <c r="AS103" s="24">
        <v>9363.8578671671494</v>
      </c>
      <c r="AT103" s="24">
        <v>8948.5962773248684</v>
      </c>
      <c r="AU103" s="24">
        <v>8920.6753728646127</v>
      </c>
      <c r="AV103" s="24">
        <v>8976.4346174338079</v>
      </c>
      <c r="AW103" s="24">
        <v>7178.5979453286564</v>
      </c>
      <c r="AX103" s="24">
        <v>7693.9688821686059</v>
      </c>
      <c r="AY103" s="24">
        <v>8555.7333347595413</v>
      </c>
      <c r="AZ103" s="24">
        <v>7700.5919385221341</v>
      </c>
      <c r="BA103" s="24">
        <v>7845.6259354310005</v>
      </c>
      <c r="BB103" s="24">
        <v>7317.426708306758</v>
      </c>
      <c r="BC103" s="24">
        <v>7577.5946254633218</v>
      </c>
      <c r="BD103" s="24">
        <v>4000.6874191999405</v>
      </c>
      <c r="BE103" s="24">
        <v>7995.5388085695686</v>
      </c>
      <c r="BF103" s="24">
        <v>9044.2530241058212</v>
      </c>
      <c r="BG103" s="24">
        <v>9213.5308225382723</v>
      </c>
      <c r="BH103" s="24">
        <v>9297.8260119347196</v>
      </c>
      <c r="BI103" s="24">
        <v>8856.913339327808</v>
      </c>
      <c r="BJ103" s="24">
        <v>12069.722612275984</v>
      </c>
      <c r="BK103" s="24">
        <v>10014.112559182655</v>
      </c>
      <c r="BL103" s="24">
        <v>9226.6659163575914</v>
      </c>
      <c r="BM103" s="24">
        <v>7474.1294669009967</v>
      </c>
      <c r="BN103" s="24">
        <v>10239.512130761152</v>
      </c>
      <c r="BO103" s="24">
        <v>9194.8664909969248</v>
      </c>
      <c r="BP103" s="24">
        <v>8874.0256542877833</v>
      </c>
      <c r="BQ103" s="24">
        <v>7207.519860960012</v>
      </c>
      <c r="BR103" s="24">
        <v>8138.9141987719386</v>
      </c>
      <c r="BS103" s="24">
        <v>6729.3991767347379</v>
      </c>
      <c r="BT103" s="24">
        <v>9760.0495421844334</v>
      </c>
      <c r="BU103" s="24">
        <v>8531.6008269809554</v>
      </c>
      <c r="BV103" s="24">
        <v>11121.745731265399</v>
      </c>
      <c r="BW103" s="24">
        <v>8328.6860287282216</v>
      </c>
      <c r="BX103" s="24">
        <v>8655.0834729201579</v>
      </c>
      <c r="BY103" s="24">
        <v>8231.3106328401173</v>
      </c>
      <c r="BZ103" s="24">
        <v>9758.3112595359435</v>
      </c>
      <c r="CA103" s="24">
        <v>7624.1649559652797</v>
      </c>
      <c r="CB103" s="24">
        <v>8198.4788732394354</v>
      </c>
      <c r="CC103" s="24">
        <v>7924.9078819331808</v>
      </c>
      <c r="CD103" s="236">
        <v>8623.97621657526</v>
      </c>
      <c r="CE103" s="24">
        <v>8830.951645773066</v>
      </c>
      <c r="CF103" s="24">
        <v>8830.951645773066</v>
      </c>
      <c r="CG103" s="24">
        <v>8830.951645773066</v>
      </c>
      <c r="CH103" s="24">
        <v>8830.951645773066</v>
      </c>
      <c r="CI103" s="24">
        <v>8830.951645773066</v>
      </c>
      <c r="CJ103" s="24">
        <v>8830.951645773066</v>
      </c>
      <c r="CK103" s="24">
        <v>8830.951645773066</v>
      </c>
      <c r="CL103" s="24">
        <v>8830.951645773066</v>
      </c>
      <c r="CM103" s="24">
        <v>8830.951645773066</v>
      </c>
      <c r="CN103" s="24">
        <v>8830.951645773066</v>
      </c>
      <c r="CO103" s="24">
        <v>8830.951645773066</v>
      </c>
      <c r="CP103" s="24">
        <v>8830.951645773066</v>
      </c>
      <c r="CQ103" s="24">
        <v>8883.937355647704</v>
      </c>
      <c r="CR103" s="24">
        <v>8883.937355647704</v>
      </c>
      <c r="CS103" s="24">
        <v>8883.937355647704</v>
      </c>
      <c r="CT103" s="24">
        <v>8883.937355647704</v>
      </c>
      <c r="CU103" s="24">
        <v>8883.937355647704</v>
      </c>
      <c r="CV103" s="24">
        <v>8883.937355647704</v>
      </c>
      <c r="CW103" s="24">
        <v>8883.937355647704</v>
      </c>
      <c r="CX103" s="24">
        <v>8883.937355647704</v>
      </c>
      <c r="CY103" s="24">
        <v>8883.937355647704</v>
      </c>
      <c r="CZ103" s="24">
        <v>8883.937355647704</v>
      </c>
      <c r="DA103" s="24">
        <v>8883.937355647704</v>
      </c>
      <c r="DB103" s="24">
        <v>8883.937355647704</v>
      </c>
      <c r="DC103" s="24">
        <v>8972.7767292041808</v>
      </c>
      <c r="DD103" s="24">
        <v>8972.7767292041808</v>
      </c>
      <c r="DE103" s="24">
        <v>8972.7767292041808</v>
      </c>
      <c r="DF103" s="24">
        <v>8972.7767292041808</v>
      </c>
      <c r="DG103" s="24">
        <v>8972.7767292041808</v>
      </c>
      <c r="DH103" s="24">
        <v>8972.7767292041808</v>
      </c>
      <c r="DI103" s="24">
        <v>8972.7767292041808</v>
      </c>
      <c r="DJ103" s="24">
        <v>8972.7767292041808</v>
      </c>
      <c r="DK103" s="24">
        <v>8972.7767292041808</v>
      </c>
      <c r="DL103" s="24">
        <v>8972.7767292041808</v>
      </c>
      <c r="DM103" s="24">
        <v>8972.7767292041808</v>
      </c>
      <c r="DN103" s="24">
        <v>8972.7767292041808</v>
      </c>
      <c r="DO103" s="24">
        <v>9080.4500499546302</v>
      </c>
      <c r="DP103" s="24">
        <v>9080.4500499546302</v>
      </c>
      <c r="DQ103" s="24">
        <v>9080.4500499546302</v>
      </c>
      <c r="DR103" s="24">
        <v>9080.4500499546302</v>
      </c>
      <c r="DS103" s="24">
        <v>9080.4500499546302</v>
      </c>
      <c r="DT103" s="24">
        <v>9080.4500499546302</v>
      </c>
      <c r="DU103" s="24">
        <v>9080.4500499546302</v>
      </c>
      <c r="DV103" s="24">
        <v>9080.4500499546302</v>
      </c>
      <c r="DW103" s="24">
        <v>9080.4500499546302</v>
      </c>
      <c r="DX103" s="24">
        <v>9080.4500499546302</v>
      </c>
      <c r="DY103" s="24">
        <v>9080.4500499546302</v>
      </c>
      <c r="DZ103" s="24">
        <v>9080.4500499546302</v>
      </c>
      <c r="EA103" s="24">
        <v>9198.495900604039</v>
      </c>
      <c r="EB103" s="24">
        <v>9198.495900604039</v>
      </c>
      <c r="EC103" s="24">
        <v>9198.495900604039</v>
      </c>
      <c r="ED103" s="24">
        <v>9198.495900604039</v>
      </c>
      <c r="EE103" s="24">
        <v>9198.495900604039</v>
      </c>
      <c r="EF103" s="24">
        <v>9198.495900604039</v>
      </c>
      <c r="EG103" s="24">
        <v>9198.495900604039</v>
      </c>
      <c r="EH103" s="24">
        <v>9198.495900604039</v>
      </c>
      <c r="EI103" s="24">
        <v>9198.495900604039</v>
      </c>
      <c r="EJ103" s="24">
        <v>9198.495900604039</v>
      </c>
      <c r="EK103" s="24">
        <v>9198.495900604039</v>
      </c>
      <c r="EL103" s="24">
        <v>9198.495900604039</v>
      </c>
      <c r="EM103" s="24">
        <v>9373.2673227155155</v>
      </c>
      <c r="EN103" s="24">
        <v>9373.2673227155155</v>
      </c>
      <c r="EO103" s="24">
        <v>9373.2673227155155</v>
      </c>
      <c r="EP103" s="24">
        <v>9373.2673227155155</v>
      </c>
      <c r="EQ103" s="24">
        <v>9373.2673227155155</v>
      </c>
      <c r="ER103" s="24">
        <v>9373.2673227155155</v>
      </c>
      <c r="ES103" s="24">
        <v>9373.2673227155155</v>
      </c>
      <c r="ET103" s="24">
        <v>9373.2673227155155</v>
      </c>
      <c r="EU103" s="24">
        <v>9373.2673227155155</v>
      </c>
      <c r="EV103" s="24">
        <v>9373.2673227155155</v>
      </c>
      <c r="EW103" s="24">
        <v>9373.2673227155155</v>
      </c>
      <c r="EX103" s="24">
        <v>9373.2673227155155</v>
      </c>
      <c r="EY103" s="24">
        <v>9551.3594018471103</v>
      </c>
      <c r="EZ103" s="24">
        <v>9551.3594018471103</v>
      </c>
      <c r="FA103" s="24">
        <v>9551.3594018471103</v>
      </c>
      <c r="FB103" s="24">
        <v>9551.3594018471103</v>
      </c>
      <c r="FC103" s="24">
        <v>9551.3594018471103</v>
      </c>
      <c r="FD103" s="24">
        <v>9551.3594018471103</v>
      </c>
      <c r="FE103" s="24">
        <v>9551.3594018471103</v>
      </c>
      <c r="FF103" s="24">
        <v>9551.3594018471103</v>
      </c>
      <c r="FG103" s="24">
        <v>9551.3594018471103</v>
      </c>
      <c r="FH103" s="24">
        <v>9551.3594018471103</v>
      </c>
      <c r="FI103" s="24">
        <v>9551.3594018471103</v>
      </c>
      <c r="FJ103" s="24">
        <v>9551.3594018471103</v>
      </c>
      <c r="FK103" s="24">
        <v>9732.8352304822038</v>
      </c>
      <c r="FL103" s="24">
        <v>9732.8352304822038</v>
      </c>
      <c r="FM103" s="24">
        <v>9732.8352304822038</v>
      </c>
      <c r="FN103" s="24">
        <v>9732.8352304822038</v>
      </c>
      <c r="FO103" s="24">
        <v>9732.8352304822038</v>
      </c>
      <c r="FP103" s="24">
        <v>9732.8352304822038</v>
      </c>
      <c r="FQ103" s="24">
        <v>9732.8352304822038</v>
      </c>
      <c r="FR103" s="24">
        <v>9732.8352304822038</v>
      </c>
      <c r="FS103" s="24">
        <v>9732.8352304822038</v>
      </c>
      <c r="FT103" s="24">
        <v>9732.8352304822038</v>
      </c>
      <c r="FU103" s="24">
        <v>9732.8352304822038</v>
      </c>
      <c r="FV103" s="24">
        <v>9732.8352304822038</v>
      </c>
    </row>
    <row r="105" spans="2:195" x14ac:dyDescent="0.2">
      <c r="B105" s="362" t="s">
        <v>638</v>
      </c>
      <c r="C105" s="362"/>
      <c r="D105" s="362"/>
      <c r="E105" s="362"/>
      <c r="F105" s="362"/>
      <c r="G105" s="362"/>
      <c r="H105" s="362"/>
      <c r="I105" s="362"/>
      <c r="J105" s="362"/>
      <c r="K105" s="362"/>
      <c r="L105" s="362"/>
      <c r="M105" s="362"/>
      <c r="N105" s="362"/>
      <c r="O105" s="362"/>
      <c r="P105" s="362"/>
      <c r="Q105" s="362"/>
      <c r="R105" s="362"/>
      <c r="S105" s="362"/>
      <c r="T105" s="362"/>
      <c r="U105" s="362"/>
      <c r="V105" s="362"/>
      <c r="W105" s="362"/>
      <c r="X105" s="362"/>
      <c r="Y105" s="362"/>
      <c r="Z105" s="362"/>
      <c r="AA105" s="362"/>
      <c r="AB105" s="362"/>
      <c r="AC105" s="362"/>
      <c r="AD105" s="362"/>
      <c r="AE105" s="362"/>
      <c r="AF105" s="362"/>
      <c r="AG105" s="362"/>
      <c r="AH105" s="362"/>
      <c r="AI105" s="362"/>
      <c r="AJ105" s="362"/>
      <c r="AK105" s="362"/>
      <c r="AL105" s="362"/>
      <c r="AM105" s="362"/>
      <c r="AN105" s="362"/>
      <c r="AO105" s="362"/>
      <c r="AP105" s="362"/>
      <c r="AQ105" s="362"/>
      <c r="AR105" s="362"/>
      <c r="AS105" s="362"/>
      <c r="AT105" s="362"/>
      <c r="AU105" s="362"/>
      <c r="AV105" s="362"/>
      <c r="AW105" s="362"/>
      <c r="AX105" s="362"/>
      <c r="AY105" s="362"/>
      <c r="AZ105" s="362"/>
      <c r="BA105" s="362"/>
      <c r="BB105" s="362"/>
      <c r="BC105" s="362"/>
      <c r="BD105" s="362"/>
      <c r="BE105" s="362"/>
      <c r="BF105" s="362"/>
      <c r="BG105" s="362"/>
      <c r="BH105" s="362"/>
      <c r="BI105" s="362"/>
      <c r="BJ105" s="362"/>
      <c r="BK105" s="362"/>
      <c r="BL105" s="362"/>
      <c r="BM105" s="362"/>
      <c r="BN105" s="362"/>
      <c r="BO105" s="362"/>
      <c r="BP105" s="362"/>
      <c r="BQ105" s="362"/>
      <c r="BR105" s="362"/>
      <c r="BS105" s="362"/>
      <c r="BT105" s="362"/>
      <c r="BU105" s="362"/>
      <c r="BV105" s="362"/>
      <c r="BW105" s="362"/>
      <c r="BX105" s="362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362"/>
      <c r="CI105" s="362"/>
      <c r="CJ105" s="362"/>
      <c r="CK105" s="362"/>
      <c r="CL105" s="362"/>
      <c r="CM105" s="362"/>
      <c r="CN105" s="362"/>
      <c r="CO105" s="362"/>
      <c r="CP105" s="362"/>
      <c r="CQ105" s="362"/>
      <c r="CR105" s="362"/>
      <c r="CS105" s="362"/>
      <c r="CT105" s="362"/>
      <c r="CU105" s="362"/>
      <c r="CV105" s="362"/>
      <c r="CW105" s="362"/>
      <c r="CX105" s="362"/>
      <c r="CY105" s="362"/>
      <c r="CZ105" s="362"/>
      <c r="DA105" s="362"/>
      <c r="DB105" s="362"/>
      <c r="DC105" s="362"/>
      <c r="DD105" s="362"/>
      <c r="DE105" s="362"/>
      <c r="DF105" s="362"/>
      <c r="DG105" s="362"/>
      <c r="DH105" s="362"/>
      <c r="DI105" s="362"/>
      <c r="DJ105" s="362"/>
      <c r="DK105" s="362"/>
      <c r="DL105" s="362"/>
      <c r="DM105" s="362"/>
      <c r="DN105" s="362"/>
      <c r="DO105" s="362"/>
      <c r="DP105" s="362"/>
      <c r="DQ105" s="362"/>
      <c r="DR105" s="362"/>
      <c r="DS105" s="362"/>
      <c r="DT105" s="362"/>
      <c r="DU105" s="362"/>
      <c r="DV105" s="362"/>
      <c r="DW105" s="362"/>
      <c r="DX105" s="362"/>
      <c r="DY105" s="362"/>
      <c r="DZ105" s="362"/>
      <c r="EA105" s="362"/>
      <c r="EB105" s="362"/>
      <c r="EC105" s="362"/>
      <c r="ED105" s="362"/>
      <c r="EE105" s="362"/>
      <c r="EF105" s="362"/>
      <c r="EG105" s="362"/>
      <c r="EH105" s="362"/>
      <c r="EI105" s="362"/>
      <c r="EJ105" s="362"/>
      <c r="EK105" s="362"/>
      <c r="EL105" s="362"/>
      <c r="EM105" s="362"/>
      <c r="EN105" s="362"/>
      <c r="EO105" s="362"/>
      <c r="EP105" s="362"/>
      <c r="EQ105" s="362"/>
      <c r="ER105" s="362"/>
      <c r="ES105" s="362"/>
      <c r="ET105" s="362"/>
      <c r="EU105" s="362"/>
      <c r="EV105" s="362"/>
      <c r="EW105" s="362"/>
      <c r="EX105" s="362"/>
      <c r="EY105" s="362"/>
      <c r="EZ105" s="362"/>
      <c r="FA105" s="362"/>
      <c r="FB105" s="362"/>
      <c r="FC105" s="362"/>
      <c r="FD105" s="362"/>
      <c r="FE105" s="362"/>
      <c r="FF105" s="362"/>
      <c r="FG105" s="362"/>
      <c r="FH105" s="362"/>
      <c r="FI105" s="362"/>
      <c r="FJ105" s="362"/>
      <c r="FK105" s="362"/>
      <c r="FL105" s="362"/>
      <c r="FM105" s="362"/>
      <c r="FN105" s="362"/>
      <c r="FO105" s="362"/>
      <c r="FP105" s="362"/>
      <c r="FQ105" s="362"/>
      <c r="FR105" s="362"/>
      <c r="FS105" s="362"/>
      <c r="FT105" s="362"/>
      <c r="FU105" s="362"/>
      <c r="FV105" s="362"/>
      <c r="FX105" s="362"/>
      <c r="FY105" s="362"/>
      <c r="FZ105" s="362"/>
      <c r="GA105" s="362"/>
      <c r="GB105" s="362"/>
      <c r="GC105" s="362"/>
      <c r="GD105" s="362"/>
      <c r="GE105" s="362"/>
      <c r="GF105" s="362"/>
      <c r="GG105" s="362"/>
      <c r="GH105" s="362"/>
      <c r="GI105" s="362"/>
      <c r="GJ105" s="362"/>
      <c r="GK105" s="362"/>
    </row>
    <row r="107" spans="2:195" x14ac:dyDescent="0.2">
      <c r="B107" s="24" t="s">
        <v>674</v>
      </c>
      <c r="I107" s="24" t="s">
        <v>640</v>
      </c>
      <c r="AI107" s="34"/>
      <c r="AJ107" s="34"/>
      <c r="AK107" s="34"/>
      <c r="AL107" s="34"/>
      <c r="AM107" s="34"/>
      <c r="AN107" s="34"/>
      <c r="AO107" s="24">
        <v>62001</v>
      </c>
      <c r="AP107" s="24">
        <v>128381</v>
      </c>
      <c r="AQ107" s="24">
        <v>217483</v>
      </c>
      <c r="AR107" s="24">
        <v>328468</v>
      </c>
      <c r="AS107" s="24">
        <v>421845</v>
      </c>
      <c r="AT107" s="24">
        <v>477468</v>
      </c>
      <c r="AU107" s="24">
        <v>509655</v>
      </c>
      <c r="AV107" s="24">
        <v>533490</v>
      </c>
      <c r="AW107" s="24">
        <v>561091</v>
      </c>
      <c r="AX107" s="24">
        <v>587116</v>
      </c>
      <c r="AY107" s="24">
        <v>629624</v>
      </c>
      <c r="AZ107" s="24">
        <v>666325</v>
      </c>
      <c r="BA107" s="24">
        <v>711699</v>
      </c>
      <c r="BB107" s="24">
        <v>746413</v>
      </c>
      <c r="BC107" s="24">
        <v>780688</v>
      </c>
      <c r="BD107" s="24">
        <v>845364</v>
      </c>
      <c r="BE107" s="24">
        <v>890688</v>
      </c>
      <c r="BF107" s="24">
        <v>918320</v>
      </c>
      <c r="BG107" s="24">
        <v>942013</v>
      </c>
      <c r="BH107" s="24">
        <v>991195</v>
      </c>
      <c r="BI107" s="24">
        <v>1057886</v>
      </c>
      <c r="BJ107" s="24">
        <v>1099921</v>
      </c>
      <c r="BK107" s="24">
        <v>1147275</v>
      </c>
      <c r="BL107" s="24">
        <v>1197001</v>
      </c>
      <c r="BM107" s="24">
        <v>1169294</v>
      </c>
      <c r="BN107" s="24">
        <v>1163432</v>
      </c>
      <c r="BO107" s="24">
        <v>1139670</v>
      </c>
      <c r="BP107" s="24">
        <v>1126297</v>
      </c>
      <c r="BQ107" s="24">
        <v>1109172</v>
      </c>
      <c r="BR107" s="24">
        <v>1099243</v>
      </c>
      <c r="BS107" s="24">
        <v>1089499</v>
      </c>
      <c r="BT107" s="24">
        <v>1080780</v>
      </c>
      <c r="BU107" s="24">
        <v>1068472</v>
      </c>
      <c r="BV107" s="24">
        <v>1065015</v>
      </c>
      <c r="BW107" s="24">
        <v>1057799</v>
      </c>
      <c r="BX107" s="24">
        <v>1050510</v>
      </c>
      <c r="BY107" s="24">
        <v>1138056</v>
      </c>
      <c r="BZ107" s="24">
        <v>1172302</v>
      </c>
      <c r="CA107" s="24">
        <v>1209777</v>
      </c>
      <c r="CB107" s="24">
        <v>1249854</v>
      </c>
      <c r="CC107" s="24">
        <v>1232510</v>
      </c>
      <c r="CD107" s="24">
        <v>1297182.4427849497</v>
      </c>
      <c r="CE107" s="24">
        <v>1345513.6279081823</v>
      </c>
      <c r="CF107" s="24">
        <v>1368537.4534862232</v>
      </c>
      <c r="CG107" s="24">
        <v>1390321.2600046669</v>
      </c>
      <c r="CH107" s="24">
        <v>1407246.3235734582</v>
      </c>
      <c r="CI107" s="24">
        <v>1424653.5075038748</v>
      </c>
      <c r="CJ107" s="24">
        <v>1441008.9945581686</v>
      </c>
      <c r="CK107" s="24">
        <v>1457046.40035893</v>
      </c>
      <c r="CL107" s="24">
        <v>1473716.8175987038</v>
      </c>
      <c r="CM107" s="24">
        <v>1491044.498419049</v>
      </c>
      <c r="CN107" s="24">
        <v>1509025.074482841</v>
      </c>
      <c r="CO107" s="24">
        <v>1527540.8876531101</v>
      </c>
      <c r="CP107" s="24">
        <v>1546504.276916286</v>
      </c>
      <c r="CQ107" s="24">
        <v>1565976.439799353</v>
      </c>
      <c r="CR107" s="24">
        <v>1585822.7283418251</v>
      </c>
      <c r="CS107" s="24">
        <v>1607071.5043142866</v>
      </c>
      <c r="CT107" s="24">
        <v>1629331.128748199</v>
      </c>
      <c r="CU107" s="24">
        <v>1652517.1707617559</v>
      </c>
      <c r="CV107" s="24">
        <v>1676593.9836175595</v>
      </c>
      <c r="CW107" s="24">
        <v>1701504.6211577312</v>
      </c>
      <c r="CX107" s="24">
        <v>1726675.2954719525</v>
      </c>
      <c r="CY107" s="24">
        <v>1752192.7074303224</v>
      </c>
      <c r="CZ107" s="24">
        <v>1778009.3092649991</v>
      </c>
      <c r="DA107" s="24">
        <v>1803764.1617550184</v>
      </c>
      <c r="DB107" s="24">
        <v>1828365.8530368931</v>
      </c>
      <c r="DC107" s="24">
        <v>1852561.746485272</v>
      </c>
      <c r="DD107" s="24">
        <v>1876554.7913210159</v>
      </c>
      <c r="DE107" s="24">
        <v>1900874.6581308024</v>
      </c>
      <c r="DF107" s="24">
        <v>1925195.6598079528</v>
      </c>
      <c r="DG107" s="24">
        <v>1949878.7606525084</v>
      </c>
      <c r="DH107" s="24">
        <v>1975069.4977689723</v>
      </c>
      <c r="DI107" s="24">
        <v>2000801.0720768431</v>
      </c>
      <c r="DJ107" s="24">
        <v>2026978.3918032038</v>
      </c>
      <c r="DK107" s="24">
        <v>2053523.3618948739</v>
      </c>
      <c r="DL107" s="24">
        <v>2080359.535049563</v>
      </c>
      <c r="DM107" s="24">
        <v>2106949.7320847102</v>
      </c>
      <c r="DN107" s="24">
        <v>2132861.5074690105</v>
      </c>
      <c r="DO107" s="24">
        <v>2158148.9842179031</v>
      </c>
      <c r="DP107" s="24">
        <v>2182459.7494238876</v>
      </c>
      <c r="DQ107" s="24">
        <v>2206375.1770798909</v>
      </c>
      <c r="DR107" s="24">
        <v>2229549.1683246186</v>
      </c>
      <c r="DS107" s="24">
        <v>2254236.4977346859</v>
      </c>
      <c r="DT107" s="24">
        <v>2280216.5739064626</v>
      </c>
      <c r="DU107" s="24">
        <v>2309047.9581892481</v>
      </c>
      <c r="DV107" s="24">
        <v>2334396.3604411716</v>
      </c>
      <c r="DW107" s="24">
        <v>2359794.6513042175</v>
      </c>
      <c r="DX107" s="24">
        <v>2385253.9939126261</v>
      </c>
      <c r="DY107" s="24">
        <v>2410774.4862655951</v>
      </c>
      <c r="DZ107" s="24">
        <v>2436347.4156270404</v>
      </c>
      <c r="EA107" s="24">
        <v>2461957.9455680414</v>
      </c>
      <c r="EB107" s="24">
        <v>2487348.1027534311</v>
      </c>
      <c r="EC107" s="24">
        <v>2513125.1165759685</v>
      </c>
      <c r="ED107" s="24">
        <v>2538923.0903272782</v>
      </c>
      <c r="EE107" s="24">
        <v>2564693.8115154942</v>
      </c>
      <c r="EF107" s="24">
        <v>2590493.771520894</v>
      </c>
      <c r="EG107" s="24">
        <v>2616324.2260210095</v>
      </c>
      <c r="EH107" s="24">
        <v>2642222.1862472449</v>
      </c>
      <c r="EI107" s="24">
        <v>2668136.4774802169</v>
      </c>
      <c r="EJ107" s="24">
        <v>2694075.0772825368</v>
      </c>
      <c r="EK107" s="24">
        <v>2720036.599041881</v>
      </c>
      <c r="EL107" s="24">
        <v>2746018.4590531206</v>
      </c>
      <c r="EM107" s="24">
        <v>2772013.1211764258</v>
      </c>
      <c r="EN107" s="24">
        <v>2797763.0654496336</v>
      </c>
      <c r="EO107" s="24">
        <v>2823906.5556140835</v>
      </c>
      <c r="EP107" s="24">
        <v>2846834.7744051791</v>
      </c>
      <c r="EQ107" s="24">
        <v>2863344.500850053</v>
      </c>
      <c r="ER107" s="24">
        <v>2877186.331597962</v>
      </c>
      <c r="ES107" s="24">
        <v>2889025.0829718546</v>
      </c>
      <c r="ET107" s="24">
        <v>2890387.9423478288</v>
      </c>
      <c r="EU107" s="24">
        <v>2893641.4827223103</v>
      </c>
      <c r="EV107" s="24">
        <v>2901803.5885724137</v>
      </c>
      <c r="EW107" s="24">
        <v>2914217.8581450991</v>
      </c>
      <c r="EX107" s="24">
        <v>2928691.5426486335</v>
      </c>
      <c r="EY107" s="24">
        <v>2944004.8658380015</v>
      </c>
      <c r="EZ107" s="24">
        <v>2958329.4766900558</v>
      </c>
      <c r="FA107" s="24">
        <v>2970395.0568348812</v>
      </c>
      <c r="FB107" s="24">
        <v>2983836.6353336959</v>
      </c>
      <c r="FC107" s="24">
        <v>2996188.156959739</v>
      </c>
      <c r="FD107" s="24">
        <v>3010237.9045450231</v>
      </c>
      <c r="FE107" s="24">
        <v>3022959.3651137389</v>
      </c>
      <c r="FF107" s="24">
        <v>3027303.3361479468</v>
      </c>
      <c r="FG107" s="24">
        <v>3034223.1559827537</v>
      </c>
      <c r="FH107" s="24">
        <v>3043980.0967154494</v>
      </c>
      <c r="FI107" s="24">
        <v>3051527.0087437741</v>
      </c>
      <c r="FJ107" s="24">
        <v>3056434.4959143833</v>
      </c>
      <c r="FK107" s="24">
        <v>3057460.7993381377</v>
      </c>
      <c r="FL107" s="24">
        <v>3063487.5910800854</v>
      </c>
      <c r="FM107" s="24">
        <v>3068672.681336924</v>
      </c>
      <c r="FN107" s="24">
        <v>3072084.5414735624</v>
      </c>
      <c r="FO107" s="24">
        <v>3092332.8127914974</v>
      </c>
      <c r="FP107" s="24">
        <v>3112600.3338707103</v>
      </c>
      <c r="FQ107" s="24">
        <v>3133068.1663515382</v>
      </c>
      <c r="FR107" s="24">
        <v>3151954.5090929172</v>
      </c>
      <c r="FS107" s="24">
        <v>3172164.5398962069</v>
      </c>
      <c r="FT107" s="24">
        <v>3191554.7210707241</v>
      </c>
      <c r="FU107" s="24">
        <v>3212227.6785865407</v>
      </c>
      <c r="FV107" s="24">
        <v>3232789.3813236859</v>
      </c>
      <c r="FX107" s="24">
        <v>477468</v>
      </c>
      <c r="FY107" s="24">
        <v>918320</v>
      </c>
      <c r="FZ107" s="24">
        <v>1099243</v>
      </c>
      <c r="GA107" s="24">
        <v>1232510</v>
      </c>
      <c r="GB107" s="24">
        <v>1297182.4427849497</v>
      </c>
      <c r="GC107" s="24">
        <v>1297182.4427849497</v>
      </c>
      <c r="GD107" s="24">
        <v>1546504.276916286</v>
      </c>
      <c r="GE107" s="24">
        <v>1828365.8530368931</v>
      </c>
      <c r="GF107" s="24">
        <v>2132861.5074690105</v>
      </c>
      <c r="GG107" s="24">
        <v>2436347.4156270404</v>
      </c>
      <c r="GH107" s="24">
        <v>2746018.4590531206</v>
      </c>
      <c r="GI107" s="24">
        <v>2928691.5426486335</v>
      </c>
      <c r="GJ107" s="24">
        <v>3056434.4959143833</v>
      </c>
      <c r="GK107" s="24">
        <v>3232789.3813236859</v>
      </c>
    </row>
    <row r="108" spans="2:195" x14ac:dyDescent="0.2">
      <c r="B108" s="24" t="s">
        <v>641</v>
      </c>
      <c r="I108" s="24" t="s">
        <v>642</v>
      </c>
      <c r="AI108" s="34"/>
      <c r="AJ108" s="34"/>
      <c r="AK108" s="34"/>
      <c r="AL108" s="34"/>
      <c r="AM108" s="34"/>
      <c r="AN108" s="34"/>
      <c r="AO108" s="24">
        <v>4352.7883098659704</v>
      </c>
      <c r="AP108" s="24">
        <v>7366.8685397371883</v>
      </c>
      <c r="AQ108" s="24">
        <v>8247.9972549578579</v>
      </c>
      <c r="AR108" s="24">
        <v>7593.0986854122775</v>
      </c>
      <c r="AS108" s="24">
        <v>5822.38585973521</v>
      </c>
      <c r="AT108" s="24">
        <v>5313.1961199493999</v>
      </c>
      <c r="AU108" s="24">
        <v>6279.5368023466854</v>
      </c>
      <c r="AV108" s="24">
        <v>5926.5040806763018</v>
      </c>
      <c r="AW108" s="24">
        <v>6530.8886615540077</v>
      </c>
      <c r="AX108" s="24">
        <v>5437.5596321680896</v>
      </c>
      <c r="AY108" s="24">
        <v>5753.22518995464</v>
      </c>
      <c r="AZ108" s="24">
        <v>6500.0155599744876</v>
      </c>
      <c r="BA108" s="24">
        <v>5637.4948861808152</v>
      </c>
      <c r="BB108" s="24">
        <v>5656.0126123205246</v>
      </c>
      <c r="BC108" s="24">
        <v>6997.7005116000246</v>
      </c>
      <c r="BD108" s="24">
        <v>6319.1206001201854</v>
      </c>
      <c r="BE108" s="24">
        <v>6654.0472488682899</v>
      </c>
      <c r="BF108" s="24">
        <v>6432.1486834654588</v>
      </c>
      <c r="BG108" s="24">
        <v>5745.8167190898639</v>
      </c>
      <c r="BH108" s="24">
        <v>5771.2047296445207</v>
      </c>
      <c r="BI108" s="24">
        <v>4574.898725382508</v>
      </c>
      <c r="BJ108" s="24">
        <v>5377.8212726186703</v>
      </c>
      <c r="BK108" s="24">
        <v>5570.7656969776208</v>
      </c>
      <c r="BL108" s="24">
        <v>5555.7215307255374</v>
      </c>
      <c r="BM108" s="24">
        <v>5392.8661739476975</v>
      </c>
      <c r="BN108" s="24">
        <v>5379.8479825206805</v>
      </c>
      <c r="BO108" s="24">
        <v>5566.2102354190247</v>
      </c>
      <c r="BP108" s="24">
        <v>5899.27600002486</v>
      </c>
      <c r="BQ108" s="24">
        <v>6052.4258428809953</v>
      </c>
      <c r="BR108" s="24">
        <v>6147.3721615693703</v>
      </c>
      <c r="BS108" s="24">
        <v>5800.151320928243</v>
      </c>
      <c r="BT108" s="24">
        <v>5791.3612659375631</v>
      </c>
      <c r="BU108" s="24">
        <v>6062.8907065416779</v>
      </c>
      <c r="BV108" s="24">
        <v>5357.6347234545992</v>
      </c>
      <c r="BW108" s="24">
        <v>5432.8379796161653</v>
      </c>
      <c r="BX108" s="24">
        <v>5486.0829463784257</v>
      </c>
      <c r="BY108" s="24">
        <v>5981.3864370470346</v>
      </c>
      <c r="BZ108" s="24">
        <v>5893.5522732196996</v>
      </c>
      <c r="CA108" s="24">
        <v>5624.9019505247661</v>
      </c>
      <c r="CB108" s="24">
        <v>5844.6942858925931</v>
      </c>
      <c r="CC108" s="24">
        <v>5846.2135252452317</v>
      </c>
      <c r="CD108" s="24">
        <v>5738.3370377078181</v>
      </c>
      <c r="CE108" s="24">
        <v>5876.0571266128063</v>
      </c>
      <c r="CF108" s="24">
        <v>5876.0571266128063</v>
      </c>
      <c r="CG108" s="24">
        <v>5876.0571266128063</v>
      </c>
      <c r="CH108" s="24">
        <v>5876.0571266128063</v>
      </c>
      <c r="CI108" s="24">
        <v>5876.0571266128063</v>
      </c>
      <c r="CJ108" s="24">
        <v>5876.0571266128063</v>
      </c>
      <c r="CK108" s="24">
        <v>5876.0571266128063</v>
      </c>
      <c r="CL108" s="24">
        <v>5876.0571266128063</v>
      </c>
      <c r="CM108" s="24">
        <v>5876.0571266128063</v>
      </c>
      <c r="CN108" s="24">
        <v>5876.0571266128063</v>
      </c>
      <c r="CO108" s="24">
        <v>5876.0571266128063</v>
      </c>
      <c r="CP108" s="24">
        <v>5876.0571266128063</v>
      </c>
      <c r="CQ108" s="24">
        <v>5911.3134693724833</v>
      </c>
      <c r="CR108" s="24">
        <v>5911.3134693724833</v>
      </c>
      <c r="CS108" s="24">
        <v>5911.3134693724833</v>
      </c>
      <c r="CT108" s="24">
        <v>5911.3134693724833</v>
      </c>
      <c r="CU108" s="24">
        <v>5911.3134693724833</v>
      </c>
      <c r="CV108" s="24">
        <v>5911.3134693724833</v>
      </c>
      <c r="CW108" s="24">
        <v>5911.3134693724833</v>
      </c>
      <c r="CX108" s="24">
        <v>5911.3134693724833</v>
      </c>
      <c r="CY108" s="24">
        <v>5911.3134693724833</v>
      </c>
      <c r="CZ108" s="24">
        <v>5911.3134693724833</v>
      </c>
      <c r="DA108" s="24">
        <v>5911.3134693724833</v>
      </c>
      <c r="DB108" s="24">
        <v>5911.3134693724833</v>
      </c>
      <c r="DC108" s="24">
        <v>5970.4266040662078</v>
      </c>
      <c r="DD108" s="24">
        <v>5970.4266040662078</v>
      </c>
      <c r="DE108" s="24">
        <v>5970.4266040662078</v>
      </c>
      <c r="DF108" s="24">
        <v>5970.4266040662078</v>
      </c>
      <c r="DG108" s="24">
        <v>5970.4266040662078</v>
      </c>
      <c r="DH108" s="24">
        <v>5970.4266040662078</v>
      </c>
      <c r="DI108" s="24">
        <v>5970.4266040662078</v>
      </c>
      <c r="DJ108" s="24">
        <v>5970.4266040662078</v>
      </c>
      <c r="DK108" s="24">
        <v>5970.4266040662078</v>
      </c>
      <c r="DL108" s="24">
        <v>5970.4266040662078</v>
      </c>
      <c r="DM108" s="24">
        <v>5970.4266040662078</v>
      </c>
      <c r="DN108" s="24">
        <v>5970.4266040662078</v>
      </c>
      <c r="DO108" s="24">
        <v>6042.0717233150026</v>
      </c>
      <c r="DP108" s="24">
        <v>6042.0717233150026</v>
      </c>
      <c r="DQ108" s="24">
        <v>6042.0717233150026</v>
      </c>
      <c r="DR108" s="24">
        <v>6042.0717233150026</v>
      </c>
      <c r="DS108" s="24">
        <v>6042.0717233150026</v>
      </c>
      <c r="DT108" s="24">
        <v>6042.0717233150026</v>
      </c>
      <c r="DU108" s="24">
        <v>6042.0717233150026</v>
      </c>
      <c r="DV108" s="24">
        <v>6042.0717233150026</v>
      </c>
      <c r="DW108" s="24">
        <v>6042.0717233150026</v>
      </c>
      <c r="DX108" s="24">
        <v>6042.0717233150026</v>
      </c>
      <c r="DY108" s="24">
        <v>6042.0717233150026</v>
      </c>
      <c r="DZ108" s="24">
        <v>6042.0717233150026</v>
      </c>
      <c r="EA108" s="24">
        <v>6120.6186557180972</v>
      </c>
      <c r="EB108" s="24">
        <v>6120.6186557180972</v>
      </c>
      <c r="EC108" s="24">
        <v>6120.6186557180972</v>
      </c>
      <c r="ED108" s="24">
        <v>6120.6186557180972</v>
      </c>
      <c r="EE108" s="24">
        <v>6120.6186557180972</v>
      </c>
      <c r="EF108" s="24">
        <v>6120.6186557180972</v>
      </c>
      <c r="EG108" s="24">
        <v>6120.6186557180972</v>
      </c>
      <c r="EH108" s="24">
        <v>6120.6186557180972</v>
      </c>
      <c r="EI108" s="24">
        <v>6120.6186557180972</v>
      </c>
      <c r="EJ108" s="24">
        <v>6120.6186557180972</v>
      </c>
      <c r="EK108" s="24">
        <v>6120.6186557180972</v>
      </c>
      <c r="EL108" s="24">
        <v>6120.6186557180972</v>
      </c>
      <c r="EM108" s="24">
        <v>6236.9104101767407</v>
      </c>
      <c r="EN108" s="24">
        <v>6236.9104101767407</v>
      </c>
      <c r="EO108" s="24">
        <v>6236.9104101767407</v>
      </c>
      <c r="EP108" s="24">
        <v>6236.9104101767407</v>
      </c>
      <c r="EQ108" s="24">
        <v>6236.9104101767407</v>
      </c>
      <c r="ER108" s="24">
        <v>6236.9104101767407</v>
      </c>
      <c r="ES108" s="24">
        <v>6236.9104101767407</v>
      </c>
      <c r="ET108" s="24">
        <v>6236.9104101767407</v>
      </c>
      <c r="EU108" s="24">
        <v>6236.9104101767407</v>
      </c>
      <c r="EV108" s="24">
        <v>6236.9104101767407</v>
      </c>
      <c r="EW108" s="24">
        <v>6236.9104101767407</v>
      </c>
      <c r="EX108" s="24">
        <v>6236.9104101767407</v>
      </c>
      <c r="EY108" s="24">
        <v>6355.4117079700982</v>
      </c>
      <c r="EZ108" s="24">
        <v>6355.4117079700982</v>
      </c>
      <c r="FA108" s="24">
        <v>6355.4117079700982</v>
      </c>
      <c r="FB108" s="24">
        <v>6355.4117079700982</v>
      </c>
      <c r="FC108" s="24">
        <v>6355.4117079700982</v>
      </c>
      <c r="FD108" s="24">
        <v>6355.4117079700982</v>
      </c>
      <c r="FE108" s="24">
        <v>6355.4117079700982</v>
      </c>
      <c r="FF108" s="24">
        <v>6355.4117079700982</v>
      </c>
      <c r="FG108" s="24">
        <v>6355.4117079700982</v>
      </c>
      <c r="FH108" s="24">
        <v>6355.4117079700982</v>
      </c>
      <c r="FI108" s="24">
        <v>6355.4117079700982</v>
      </c>
      <c r="FJ108" s="24">
        <v>6355.4117079700982</v>
      </c>
      <c r="FK108" s="24">
        <v>6476.1645304215299</v>
      </c>
      <c r="FL108" s="24">
        <v>6476.1645304215299</v>
      </c>
      <c r="FM108" s="24">
        <v>6476.1645304215299</v>
      </c>
      <c r="FN108" s="24">
        <v>6476.1645304215299</v>
      </c>
      <c r="FO108" s="24">
        <v>6476.1645304215299</v>
      </c>
      <c r="FP108" s="24">
        <v>6476.1645304215299</v>
      </c>
      <c r="FQ108" s="24">
        <v>6476.1645304215299</v>
      </c>
      <c r="FR108" s="24">
        <v>6476.1645304215299</v>
      </c>
      <c r="FS108" s="24">
        <v>6476.1645304215299</v>
      </c>
      <c r="FT108" s="24">
        <v>6476.1645304215299</v>
      </c>
      <c r="FU108" s="24">
        <v>6476.1645304215299</v>
      </c>
      <c r="FV108" s="24">
        <v>6476.1645304215299</v>
      </c>
      <c r="FZ108" s="24">
        <v>6109.0928145325151</v>
      </c>
      <c r="GA108" s="24">
        <v>8737.0264083962338</v>
      </c>
      <c r="GB108" s="24">
        <v>1177.0079129306976</v>
      </c>
      <c r="GC108" s="24">
        <v>5476.7491779049024</v>
      </c>
      <c r="GD108" s="24">
        <v>5986.275918970915</v>
      </c>
      <c r="GE108" s="24">
        <v>5928.4216510263459</v>
      </c>
      <c r="GF108" s="24">
        <v>5999.1251465306523</v>
      </c>
      <c r="GG108" s="24">
        <v>6071.0195089240551</v>
      </c>
      <c r="GH108" s="24">
        <v>6149.9794131468943</v>
      </c>
      <c r="GI108" s="24">
        <v>6301.124714932861</v>
      </c>
      <c r="GJ108" s="24">
        <v>6388.8009545495397</v>
      </c>
      <c r="GK108" s="24">
        <v>6446.1402669431554</v>
      </c>
    </row>
    <row r="109" spans="2:195" x14ac:dyDescent="0.2">
      <c r="B109" s="40" t="s">
        <v>629</v>
      </c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161">
        <v>0</v>
      </c>
      <c r="AJ109" s="161">
        <v>0</v>
      </c>
      <c r="AK109" s="161">
        <v>0</v>
      </c>
      <c r="AL109" s="161">
        <v>0</v>
      </c>
      <c r="AM109" s="161">
        <v>0</v>
      </c>
      <c r="AN109" s="161">
        <v>0</v>
      </c>
      <c r="AO109" s="161">
        <v>269.877228</v>
      </c>
      <c r="AP109" s="161">
        <v>945.76594999999998</v>
      </c>
      <c r="AQ109" s="161">
        <v>1793.7991870000001</v>
      </c>
      <c r="AR109" s="161">
        <v>2494.089939</v>
      </c>
      <c r="AS109" s="161">
        <v>2456.1443629999999</v>
      </c>
      <c r="AT109" s="161">
        <v>2536.8811249999999</v>
      </c>
      <c r="AU109" s="161">
        <v>3200.3973289999999</v>
      </c>
      <c r="AV109" s="161">
        <v>3161.7306619999999</v>
      </c>
      <c r="AW109" s="161">
        <v>3664.4228499999999</v>
      </c>
      <c r="AX109" s="161">
        <v>3192.4782610000002</v>
      </c>
      <c r="AY109" s="161">
        <v>3622.368657</v>
      </c>
      <c r="AZ109" s="161">
        <v>4331.1228680000004</v>
      </c>
      <c r="BA109" s="161">
        <v>4012.1994730000001</v>
      </c>
      <c r="BB109" s="161">
        <v>4221.7213419999998</v>
      </c>
      <c r="BC109" s="161">
        <v>5463.0208169999996</v>
      </c>
      <c r="BD109" s="161">
        <v>5341.9570670000003</v>
      </c>
      <c r="BE109" s="161">
        <v>5926.6800359999997</v>
      </c>
      <c r="BF109" s="161">
        <v>5906.7707790000004</v>
      </c>
      <c r="BG109" s="161">
        <v>5412.6340449999998</v>
      </c>
      <c r="BH109" s="161">
        <v>5720.3892720000003</v>
      </c>
      <c r="BI109" s="161">
        <v>4839.721313</v>
      </c>
      <c r="BJ109" s="161">
        <v>5915.1785520000003</v>
      </c>
      <c r="BK109" s="161">
        <v>6391.2002149999998</v>
      </c>
      <c r="BL109" s="161">
        <v>6650.2042279999996</v>
      </c>
      <c r="BM109" s="161">
        <v>6305.8460599999999</v>
      </c>
      <c r="BN109" s="161">
        <v>6259.0872980000004</v>
      </c>
      <c r="BO109" s="161">
        <v>6343.6428189999997</v>
      </c>
      <c r="BP109" s="161">
        <v>6644.3368609999998</v>
      </c>
      <c r="BQ109" s="161">
        <v>6713.1812769999997</v>
      </c>
      <c r="BR109" s="161">
        <v>6757.455817</v>
      </c>
      <c r="BS109" s="161">
        <v>6319.2590639999999</v>
      </c>
      <c r="BT109" s="161">
        <v>6259.1874289999996</v>
      </c>
      <c r="BU109" s="161">
        <v>6478.0289590000002</v>
      </c>
      <c r="BV109" s="161">
        <v>5705.9613449999997</v>
      </c>
      <c r="BW109" s="161">
        <v>5746.850582</v>
      </c>
      <c r="BX109" s="161">
        <v>5763.184996</v>
      </c>
      <c r="BY109" s="161">
        <v>6807.1527230000002</v>
      </c>
      <c r="BZ109" s="161">
        <v>6909.0231169999997</v>
      </c>
      <c r="CA109" s="161">
        <v>6804.877007</v>
      </c>
      <c r="CB109" s="161">
        <v>7305.0145320000001</v>
      </c>
      <c r="CC109" s="161">
        <v>7205.5166319999998</v>
      </c>
      <c r="CD109" s="345">
        <v>7443.6700560971794</v>
      </c>
      <c r="CE109" s="40">
        <v>7906.314942224526</v>
      </c>
      <c r="CF109" s="40">
        <v>8041.6042565942644</v>
      </c>
      <c r="CG109" s="40">
        <v>8169.6071481317194</v>
      </c>
      <c r="CH109" s="40">
        <v>8269.0597885334901</v>
      </c>
      <c r="CI109" s="40">
        <v>8371.3453957220754</v>
      </c>
      <c r="CJ109" s="40">
        <v>8467.4511719866805</v>
      </c>
      <c r="CK109" s="40">
        <v>8561.6878846346262</v>
      </c>
      <c r="CL109" s="40">
        <v>8659.6442086600091</v>
      </c>
      <c r="CM109" s="40">
        <v>8761.4626510320704</v>
      </c>
      <c r="CN109" s="40">
        <v>8867.1175431523188</v>
      </c>
      <c r="CO109" s="40">
        <v>8975.9175190865099</v>
      </c>
      <c r="CP109" s="40">
        <v>9087.347477711126</v>
      </c>
      <c r="CQ109" s="40">
        <v>9256.9776213058831</v>
      </c>
      <c r="CR109" s="40">
        <v>9374.2952540840506</v>
      </c>
      <c r="CS109" s="40">
        <v>9499.9034296977406</v>
      </c>
      <c r="CT109" s="40">
        <v>9631.4870474371</v>
      </c>
      <c r="CU109" s="40">
        <v>9768.5470098932765</v>
      </c>
      <c r="CV109" s="40">
        <v>9910.8725980273484</v>
      </c>
      <c r="CW109" s="40">
        <v>10058.127185249219</v>
      </c>
      <c r="CX109" s="40">
        <v>10206.918931356066</v>
      </c>
      <c r="CY109" s="40">
        <v>10357.760352369105</v>
      </c>
      <c r="CZ109" s="40">
        <v>10510.370378527856</v>
      </c>
      <c r="DA109" s="40">
        <v>10662.615384953808</v>
      </c>
      <c r="DB109" s="40">
        <v>10808.043693997695</v>
      </c>
      <c r="DC109" s="40">
        <v>11060.583936891026</v>
      </c>
      <c r="DD109" s="40">
        <v>11203.832650090904</v>
      </c>
      <c r="DE109" s="40">
        <v>11349.0326298994</v>
      </c>
      <c r="DF109" s="40">
        <v>11494.239385350198</v>
      </c>
      <c r="DG109" s="40">
        <v>11641.60802730338</v>
      </c>
      <c r="DH109" s="40">
        <v>11792.007474359556</v>
      </c>
      <c r="DI109" s="40">
        <v>11945.635950171774</v>
      </c>
      <c r="DJ109" s="40">
        <v>12101.925716289186</v>
      </c>
      <c r="DK109" s="40">
        <v>12260.410511928634</v>
      </c>
      <c r="DL109" s="40">
        <v>12420.633914082719</v>
      </c>
      <c r="DM109" s="40">
        <v>12579.388733868724</v>
      </c>
      <c r="DN109" s="40">
        <v>12734.093086981737</v>
      </c>
      <c r="DO109" s="40">
        <v>13039.690952243987</v>
      </c>
      <c r="DP109" s="40">
        <v>13186.578339267218</v>
      </c>
      <c r="DQ109" s="40">
        <v>13331.07706845854</v>
      </c>
      <c r="DR109" s="40">
        <v>13471.095985674659</v>
      </c>
      <c r="DS109" s="40">
        <v>13620.25860062739</v>
      </c>
      <c r="DT109" s="40">
        <v>13777.232084234451</v>
      </c>
      <c r="DU109" s="40">
        <v>13951.433375953498</v>
      </c>
      <c r="DV109" s="40">
        <v>14104.590240431058</v>
      </c>
      <c r="DW109" s="40">
        <v>14258.048535475198</v>
      </c>
      <c r="DX109" s="40">
        <v>14411.875709543654</v>
      </c>
      <c r="DY109" s="40">
        <v>14566.072354754604</v>
      </c>
      <c r="DZ109" s="40">
        <v>14720.585828131725</v>
      </c>
      <c r="EA109" s="40">
        <v>15068.705731237154</v>
      </c>
      <c r="EB109" s="40">
        <v>15224.109200977666</v>
      </c>
      <c r="EC109" s="40">
        <v>15381.88047266859</v>
      </c>
      <c r="ED109" s="40">
        <v>15539.780032090584</v>
      </c>
      <c r="EE109" s="40">
        <v>15697.512788966487</v>
      </c>
      <c r="EF109" s="40">
        <v>15855.424505492318</v>
      </c>
      <c r="EG109" s="40">
        <v>16013.522867191403</v>
      </c>
      <c r="EH109" s="40">
        <v>16172.034405697144</v>
      </c>
      <c r="EI109" s="40">
        <v>16330.645900067384</v>
      </c>
      <c r="EJ109" s="40">
        <v>16489.406177920671</v>
      </c>
      <c r="EK109" s="40">
        <v>16648.306752331744</v>
      </c>
      <c r="EL109" s="40">
        <v>16807.331809426792</v>
      </c>
      <c r="EM109" s="40">
        <v>17288.797492611771</v>
      </c>
      <c r="EN109" s="40">
        <v>17449.397588110809</v>
      </c>
      <c r="EO109" s="40">
        <v>17612.45219407582</v>
      </c>
      <c r="EP109" s="40">
        <v>17755.453440540812</v>
      </c>
      <c r="EQ109" s="40">
        <v>17858.423125274017</v>
      </c>
      <c r="ER109" s="40">
        <v>17944.753383561558</v>
      </c>
      <c r="ES109" s="40">
        <v>18018.590615248882</v>
      </c>
      <c r="ET109" s="40">
        <v>18027.090647078501</v>
      </c>
      <c r="EU109" s="40">
        <v>18047.382686910038</v>
      </c>
      <c r="EV109" s="40">
        <v>18098.289009855511</v>
      </c>
      <c r="EW109" s="40">
        <v>18175.715696988133</v>
      </c>
      <c r="EX109" s="40">
        <v>18265.98677054184</v>
      </c>
      <c r="EY109" s="40">
        <v>18710.362992667775</v>
      </c>
      <c r="EZ109" s="40">
        <v>18801.401792189034</v>
      </c>
      <c r="FA109" s="40">
        <v>18878.083521504908</v>
      </c>
      <c r="FB109" s="40">
        <v>18963.510286869878</v>
      </c>
      <c r="FC109" s="40">
        <v>19042.009292023278</v>
      </c>
      <c r="FD109" s="40">
        <v>19131.301222320817</v>
      </c>
      <c r="FE109" s="40">
        <v>19212.15134176171</v>
      </c>
      <c r="FF109" s="40">
        <v>19239.759066131599</v>
      </c>
      <c r="FG109" s="40">
        <v>19283.737370126775</v>
      </c>
      <c r="FH109" s="40">
        <v>19345.746745493321</v>
      </c>
      <c r="FI109" s="40">
        <v>19393.710478557157</v>
      </c>
      <c r="FJ109" s="40">
        <v>19424.899579977959</v>
      </c>
      <c r="FK109" s="40">
        <v>19800.619181827908</v>
      </c>
      <c r="FL109" s="40">
        <v>19839.649676739347</v>
      </c>
      <c r="FM109" s="40">
        <v>19873.229174347718</v>
      </c>
      <c r="FN109" s="40">
        <v>19895.324941947372</v>
      </c>
      <c r="FO109" s="40">
        <v>20026.456078458938</v>
      </c>
      <c r="FP109" s="40">
        <v>20157.711879591705</v>
      </c>
      <c r="FQ109" s="40">
        <v>20290.264930318652</v>
      </c>
      <c r="FR109" s="40">
        <v>20412.575993289756</v>
      </c>
      <c r="FS109" s="40">
        <v>20543.459477936747</v>
      </c>
      <c r="FT109" s="40">
        <v>20669.033481497605</v>
      </c>
      <c r="FU109" s="40">
        <v>20802.914955700446</v>
      </c>
      <c r="FV109" s="40">
        <v>20936.075925651818</v>
      </c>
      <c r="FX109" s="40">
        <v>10496.557792</v>
      </c>
      <c r="FY109" s="40">
        <v>52044.870140999999</v>
      </c>
      <c r="FZ109" s="40">
        <v>73952.877756999995</v>
      </c>
      <c r="GA109" s="40">
        <v>71304.056385999997</v>
      </c>
      <c r="GB109" s="40">
        <v>7443.6700560971794</v>
      </c>
      <c r="GC109" s="40">
        <v>78747.726442097177</v>
      </c>
      <c r="GD109" s="40">
        <v>102138.5599874694</v>
      </c>
      <c r="GE109" s="40">
        <v>120045.91888689915</v>
      </c>
      <c r="GF109" s="40">
        <v>142583.39201721724</v>
      </c>
      <c r="GG109" s="40">
        <v>166438.53907479599</v>
      </c>
      <c r="GH109" s="40">
        <v>191228.66064406795</v>
      </c>
      <c r="GI109" s="40">
        <v>214542.3326507977</v>
      </c>
      <c r="GJ109" s="40">
        <v>229426.67368962424</v>
      </c>
      <c r="GK109" s="40">
        <v>243247.31569730805</v>
      </c>
    </row>
    <row r="111" spans="2:195" x14ac:dyDescent="0.2">
      <c r="B111" s="35" t="s">
        <v>675</v>
      </c>
    </row>
    <row r="113" spans="3:195" x14ac:dyDescent="0.2">
      <c r="C113" s="24" t="s">
        <v>181</v>
      </c>
      <c r="I113" s="24" t="s">
        <v>640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24">
        <v>0</v>
      </c>
      <c r="AL113" s="24">
        <v>0</v>
      </c>
      <c r="AM113" s="24">
        <v>0</v>
      </c>
      <c r="AN113" s="24">
        <v>13597</v>
      </c>
      <c r="AO113" s="24">
        <v>60221</v>
      </c>
      <c r="AP113" s="24">
        <v>115294</v>
      </c>
      <c r="AQ113" s="24">
        <v>184948</v>
      </c>
      <c r="AR113" s="24">
        <v>274184</v>
      </c>
      <c r="AS113" s="24">
        <v>350822</v>
      </c>
      <c r="AT113" s="24">
        <v>398003</v>
      </c>
      <c r="AU113" s="24">
        <v>424009</v>
      </c>
      <c r="AV113" s="24">
        <v>442359</v>
      </c>
      <c r="AW113" s="24">
        <v>452545</v>
      </c>
      <c r="AX113" s="24">
        <v>477098</v>
      </c>
      <c r="AY113" s="24">
        <v>515550</v>
      </c>
      <c r="AZ113" s="24">
        <v>550584</v>
      </c>
      <c r="BA113" s="24">
        <v>592213</v>
      </c>
      <c r="BB113" s="24">
        <v>625253</v>
      </c>
      <c r="BC113" s="24">
        <v>657668</v>
      </c>
      <c r="BD113" s="24">
        <v>716114</v>
      </c>
      <c r="BE113" s="24">
        <v>759868</v>
      </c>
      <c r="BF113" s="24">
        <v>789320</v>
      </c>
      <c r="BG113" s="24">
        <v>814147</v>
      </c>
      <c r="BH113" s="24">
        <v>861570</v>
      </c>
      <c r="BI113" s="24">
        <v>922775</v>
      </c>
      <c r="BJ113" s="24">
        <v>963521</v>
      </c>
      <c r="BK113" s="24">
        <v>1008782</v>
      </c>
      <c r="BL113" s="24">
        <v>1056297</v>
      </c>
      <c r="BM113" s="24">
        <v>1030617</v>
      </c>
      <c r="BN113" s="24">
        <v>1001995</v>
      </c>
      <c r="BO113" s="24">
        <v>992531</v>
      </c>
      <c r="BP113" s="24">
        <v>985777</v>
      </c>
      <c r="BQ113" s="24">
        <v>972642</v>
      </c>
      <c r="BR113" s="24">
        <v>967026</v>
      </c>
      <c r="BS113" s="24">
        <v>959909</v>
      </c>
      <c r="BT113" s="24">
        <v>952005</v>
      </c>
      <c r="BU113" s="24">
        <v>944105</v>
      </c>
      <c r="BV113" s="24">
        <v>901514</v>
      </c>
      <c r="BW113" s="24">
        <v>896203</v>
      </c>
      <c r="BX113" s="24">
        <v>889307</v>
      </c>
      <c r="BY113" s="24">
        <v>958340</v>
      </c>
      <c r="BZ113" s="24">
        <v>992884</v>
      </c>
      <c r="CA113" s="24">
        <v>1028567</v>
      </c>
      <c r="CB113" s="24">
        <v>1065736</v>
      </c>
      <c r="CC113" s="24">
        <v>1041054</v>
      </c>
      <c r="CD113" s="24">
        <v>1105676.7163929497</v>
      </c>
      <c r="CE113" s="24">
        <v>1155891.1578591147</v>
      </c>
      <c r="CF113" s="24">
        <v>1184372.9124667135</v>
      </c>
      <c r="CG113" s="24">
        <v>1211056.943451233</v>
      </c>
      <c r="CH113" s="24">
        <v>1231643.320910678</v>
      </c>
      <c r="CI113" s="24">
        <v>1252270.0868775623</v>
      </c>
      <c r="CJ113" s="24">
        <v>1271351.065372583</v>
      </c>
      <c r="CK113" s="24">
        <v>1289780.8890401341</v>
      </c>
      <c r="CL113" s="24">
        <v>1308500.3236649162</v>
      </c>
      <c r="CM113" s="24">
        <v>1327590.1244015042</v>
      </c>
      <c r="CN113" s="24">
        <v>1347080.3758823997</v>
      </c>
      <c r="CO113" s="24">
        <v>1366898.5135693052</v>
      </c>
      <c r="CP113" s="24">
        <v>1386967.2103133607</v>
      </c>
      <c r="CQ113" s="24">
        <v>1407369.9837409253</v>
      </c>
      <c r="CR113" s="24">
        <v>1428091.0432020819</v>
      </c>
      <c r="CS113" s="24">
        <v>1449942.6844660379</v>
      </c>
      <c r="CT113" s="24">
        <v>1472644.4606119411</v>
      </c>
      <c r="CU113" s="24">
        <v>1496177.6191444891</v>
      </c>
      <c r="CV113" s="24">
        <v>1520497.1743956862</v>
      </c>
      <c r="CW113" s="24">
        <v>1545584.4677362803</v>
      </c>
      <c r="CX113" s="24">
        <v>1570941.9231833788</v>
      </c>
      <c r="CY113" s="24">
        <v>1596646.2024122253</v>
      </c>
      <c r="CZ113" s="24">
        <v>1622640.3872001171</v>
      </c>
      <c r="DA113" s="24">
        <v>1648598.602429729</v>
      </c>
      <c r="DB113" s="24">
        <v>1673396.253081402</v>
      </c>
      <c r="DC113" s="24">
        <v>1697766.5038801599</v>
      </c>
      <c r="DD113" s="24">
        <v>1722135.1059912008</v>
      </c>
      <c r="DE113" s="24">
        <v>1746686.1080583779</v>
      </c>
      <c r="DF113" s="24">
        <v>1771182.4361943908</v>
      </c>
      <c r="DG113" s="24">
        <v>1796012.0444306163</v>
      </c>
      <c r="DH113" s="24">
        <v>1821305.4258658714</v>
      </c>
      <c r="DI113" s="24">
        <v>1847096.1894656725</v>
      </c>
      <c r="DJ113" s="24">
        <v>1873301.5378633961</v>
      </c>
      <c r="DK113" s="24">
        <v>1899855.5811698618</v>
      </c>
      <c r="DL113" s="24">
        <v>1926677.1998104074</v>
      </c>
      <c r="DM113" s="24">
        <v>1953238.9652213126</v>
      </c>
      <c r="DN113" s="24">
        <v>1979093.4684707935</v>
      </c>
      <c r="DO113" s="24">
        <v>2004318.9353800516</v>
      </c>
      <c r="DP113" s="24">
        <v>2028828.4857309593</v>
      </c>
      <c r="DQ113" s="24">
        <v>2052872.9226847899</v>
      </c>
      <c r="DR113" s="24">
        <v>2076133.343038446</v>
      </c>
      <c r="DS113" s="24">
        <v>2100852.9415046177</v>
      </c>
      <c r="DT113" s="24">
        <v>2126735.1802417962</v>
      </c>
      <c r="DU113" s="24">
        <v>2155288.8250136687</v>
      </c>
      <c r="DV113" s="24">
        <v>2180444.8769875821</v>
      </c>
      <c r="DW113" s="24">
        <v>2205632.9716649093</v>
      </c>
      <c r="DX113" s="24">
        <v>2230867.4976305468</v>
      </c>
      <c r="DY113" s="24">
        <v>2256149.5578386029</v>
      </c>
      <c r="DZ113" s="24">
        <v>2281471.4034985974</v>
      </c>
      <c r="EA113" s="24">
        <v>2306819.2708944692</v>
      </c>
      <c r="EB113" s="24">
        <v>2332187.777378011</v>
      </c>
      <c r="EC113" s="24">
        <v>2357795.5763556408</v>
      </c>
      <c r="ED113" s="24">
        <v>2383382.7189186155</v>
      </c>
      <c r="EE113" s="24">
        <v>2408932.0291473875</v>
      </c>
      <c r="EF113" s="24">
        <v>2434493.1483959598</v>
      </c>
      <c r="EG113" s="24">
        <v>2460073.5200824966</v>
      </c>
      <c r="EH113" s="24">
        <v>2485709.9753713212</v>
      </c>
      <c r="EI113" s="24">
        <v>2511348.8613669081</v>
      </c>
      <c r="EJ113" s="24">
        <v>2537001.202321311</v>
      </c>
      <c r="EK113" s="24">
        <v>2562667.0575498808</v>
      </c>
      <c r="EL113" s="24">
        <v>2588343.5618679444</v>
      </c>
      <c r="EM113" s="24">
        <v>2614025.036268014</v>
      </c>
      <c r="EN113" s="24">
        <v>2639714.6430519107</v>
      </c>
      <c r="EO113" s="24">
        <v>2665647.3944261335</v>
      </c>
      <c r="EP113" s="24">
        <v>2688441.5513320896</v>
      </c>
      <c r="EQ113" s="24">
        <v>2705484.655455152</v>
      </c>
      <c r="ER113" s="24">
        <v>2720545.03342753</v>
      </c>
      <c r="ES113" s="24">
        <v>2734021.4550288673</v>
      </c>
      <c r="ET113" s="24">
        <v>2737205.8454418294</v>
      </c>
      <c r="EU113" s="24">
        <v>2741803.5818955624</v>
      </c>
      <c r="EV113" s="24">
        <v>2750934.4176660022</v>
      </c>
      <c r="EW113" s="24">
        <v>2764132.6793912761</v>
      </c>
      <c r="EX113" s="24">
        <v>2779162.9294729792</v>
      </c>
      <c r="EY113" s="24">
        <v>2795160.1575628803</v>
      </c>
      <c r="EZ113" s="24">
        <v>2810360.5806073938</v>
      </c>
      <c r="FA113" s="24">
        <v>2823363.8937222753</v>
      </c>
      <c r="FB113" s="24">
        <v>2837515.2205117987</v>
      </c>
      <c r="FC113" s="24">
        <v>2850753.9860373512</v>
      </c>
      <c r="FD113" s="24">
        <v>2865503.9552315804</v>
      </c>
      <c r="FE113" s="24">
        <v>2879038.7360480982</v>
      </c>
      <c r="FF113" s="24">
        <v>2884231.2708958532</v>
      </c>
      <c r="FG113" s="24">
        <v>2891867.9699161816</v>
      </c>
      <c r="FH113" s="24">
        <v>2902147.7301423927</v>
      </c>
      <c r="FI113" s="24">
        <v>2910247.1704017883</v>
      </c>
      <c r="FJ113" s="24">
        <v>2915947.7596653304</v>
      </c>
      <c r="FK113" s="24">
        <v>2918397.3655246426</v>
      </c>
      <c r="FL113" s="24">
        <v>2925520.9821348046</v>
      </c>
      <c r="FM113" s="24">
        <v>2931725.8242440643</v>
      </c>
      <c r="FN113" s="24">
        <v>2935995.0257768882</v>
      </c>
      <c r="FO113" s="24">
        <v>2956481.0119780661</v>
      </c>
      <c r="FP113" s="24">
        <v>2976982.128636098</v>
      </c>
      <c r="FQ113" s="24">
        <v>2997664.6007627337</v>
      </c>
      <c r="FR113" s="24">
        <v>3016784.0861774497</v>
      </c>
      <c r="FS113" s="24">
        <v>3037191.7051444934</v>
      </c>
      <c r="FT113" s="24">
        <v>3056767.7003826411</v>
      </c>
      <c r="FU113" s="24">
        <v>3077578.0430929177</v>
      </c>
      <c r="FV113" s="24">
        <v>3098400.3486269214</v>
      </c>
      <c r="FX113" s="24">
        <v>398003</v>
      </c>
      <c r="FY113" s="24">
        <v>789320</v>
      </c>
      <c r="FZ113" s="24">
        <v>967026</v>
      </c>
      <c r="GA113" s="24">
        <v>1041054</v>
      </c>
      <c r="GB113" s="24">
        <v>1105676.7163929497</v>
      </c>
      <c r="GC113" s="24">
        <v>1105676.7163929497</v>
      </c>
      <c r="GD113" s="24">
        <v>1386967.2103133607</v>
      </c>
      <c r="GE113" s="24">
        <v>1673396.253081402</v>
      </c>
      <c r="GF113" s="24">
        <v>1979093.4684707935</v>
      </c>
      <c r="GG113" s="24">
        <v>2281471.4034985974</v>
      </c>
      <c r="GH113" s="24">
        <v>2588343.5618679444</v>
      </c>
      <c r="GI113" s="24">
        <v>2779162.9294729792</v>
      </c>
      <c r="GJ113" s="24">
        <v>2915947.7596653304</v>
      </c>
      <c r="GK113" s="24">
        <v>3098400.3486269214</v>
      </c>
      <c r="GM113" s="24" t="s">
        <v>652</v>
      </c>
    </row>
    <row r="114" spans="3:195" x14ac:dyDescent="0.2">
      <c r="C114" s="24" t="s">
        <v>182</v>
      </c>
      <c r="I114" s="24" t="s">
        <v>676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0</v>
      </c>
      <c r="AL114" s="24">
        <v>0</v>
      </c>
      <c r="AM114" s="24">
        <v>0</v>
      </c>
      <c r="AN114" s="24">
        <v>0</v>
      </c>
      <c r="AO114" s="24">
        <v>1780</v>
      </c>
      <c r="AP114" s="24">
        <v>13087</v>
      </c>
      <c r="AQ114" s="24">
        <v>32535</v>
      </c>
      <c r="AR114" s="24">
        <v>54284</v>
      </c>
      <c r="AS114" s="24">
        <v>71023</v>
      </c>
      <c r="AT114" s="24">
        <v>79465</v>
      </c>
      <c r="AU114" s="24">
        <v>85646</v>
      </c>
      <c r="AV114" s="24">
        <v>91131</v>
      </c>
      <c r="AW114" s="24">
        <v>108546</v>
      </c>
      <c r="AX114" s="24">
        <v>110018</v>
      </c>
      <c r="AY114" s="24">
        <v>114074</v>
      </c>
      <c r="AZ114" s="24">
        <v>115741</v>
      </c>
      <c r="BA114" s="24">
        <v>119486</v>
      </c>
      <c r="BB114" s="24">
        <v>121160</v>
      </c>
      <c r="BC114" s="24">
        <v>123020</v>
      </c>
      <c r="BD114" s="24">
        <v>129250</v>
      </c>
      <c r="BE114" s="24">
        <v>130820</v>
      </c>
      <c r="BF114" s="24">
        <v>129000</v>
      </c>
      <c r="BG114" s="24">
        <v>127866</v>
      </c>
      <c r="BH114" s="24">
        <v>129625</v>
      </c>
      <c r="BI114" s="24">
        <v>135111</v>
      </c>
      <c r="BJ114" s="24">
        <v>136400</v>
      </c>
      <c r="BK114" s="24">
        <v>138493</v>
      </c>
      <c r="BL114" s="24">
        <v>140704</v>
      </c>
      <c r="BM114" s="24">
        <v>138677</v>
      </c>
      <c r="BN114" s="24">
        <v>161437</v>
      </c>
      <c r="BO114" s="24">
        <v>147139</v>
      </c>
      <c r="BP114" s="24">
        <v>140520</v>
      </c>
      <c r="BQ114" s="24">
        <v>136530</v>
      </c>
      <c r="BR114" s="24">
        <v>132217</v>
      </c>
      <c r="BS114" s="24">
        <v>129590</v>
      </c>
      <c r="BT114" s="24">
        <v>128775</v>
      </c>
      <c r="BU114" s="24">
        <v>124367</v>
      </c>
      <c r="BV114" s="24">
        <v>163501</v>
      </c>
      <c r="BW114" s="24">
        <v>161596</v>
      </c>
      <c r="BX114" s="24">
        <v>161203</v>
      </c>
      <c r="BY114" s="24">
        <v>179716</v>
      </c>
      <c r="BZ114" s="24">
        <v>179418</v>
      </c>
      <c r="CA114" s="24">
        <v>181210</v>
      </c>
      <c r="CB114" s="24">
        <v>184118</v>
      </c>
      <c r="CC114" s="24">
        <v>191456</v>
      </c>
      <c r="CD114" s="24">
        <v>191505.72639200004</v>
      </c>
      <c r="CE114" s="24">
        <v>189622.47004906766</v>
      </c>
      <c r="CF114" s="24">
        <v>184164.54101950978</v>
      </c>
      <c r="CG114" s="24">
        <v>179264.31655343395</v>
      </c>
      <c r="CH114" s="24">
        <v>175603.00266278029</v>
      </c>
      <c r="CI114" s="24">
        <v>172383.42062631241</v>
      </c>
      <c r="CJ114" s="24">
        <v>169657.9291855857</v>
      </c>
      <c r="CK114" s="24">
        <v>167265.51131879588</v>
      </c>
      <c r="CL114" s="24">
        <v>165216.49393378754</v>
      </c>
      <c r="CM114" s="24">
        <v>163454.37401754479</v>
      </c>
      <c r="CN114" s="24">
        <v>161944.69860044125</v>
      </c>
      <c r="CO114" s="24">
        <v>160642.3740838049</v>
      </c>
      <c r="CP114" s="24">
        <v>159537.06660292536</v>
      </c>
      <c r="CQ114" s="24">
        <v>158606.45605842781</v>
      </c>
      <c r="CR114" s="24">
        <v>157731.68513974323</v>
      </c>
      <c r="CS114" s="24">
        <v>157128.81984824862</v>
      </c>
      <c r="CT114" s="24">
        <v>156686.66813625791</v>
      </c>
      <c r="CU114" s="24">
        <v>156339.55161726684</v>
      </c>
      <c r="CV114" s="24">
        <v>156096.80922187321</v>
      </c>
      <c r="CW114" s="24">
        <v>155920.15342145093</v>
      </c>
      <c r="CX114" s="24">
        <v>155733.37228857374</v>
      </c>
      <c r="CY114" s="24">
        <v>155546.5050180972</v>
      </c>
      <c r="CZ114" s="24">
        <v>155368.922064882</v>
      </c>
      <c r="DA114" s="24">
        <v>155165.55932528936</v>
      </c>
      <c r="DB114" s="24">
        <v>154969.59995549108</v>
      </c>
      <c r="DC114" s="24">
        <v>154795.24260511194</v>
      </c>
      <c r="DD114" s="24">
        <v>154419.68532981514</v>
      </c>
      <c r="DE114" s="24">
        <v>154188.55007242452</v>
      </c>
      <c r="DF114" s="24">
        <v>154013.223613562</v>
      </c>
      <c r="DG114" s="24">
        <v>153866.71622189207</v>
      </c>
      <c r="DH114" s="24">
        <v>153764.07190310091</v>
      </c>
      <c r="DI114" s="24">
        <v>153704.88261117061</v>
      </c>
      <c r="DJ114" s="24">
        <v>153676.85393980774</v>
      </c>
      <c r="DK114" s="24">
        <v>153667.78072501207</v>
      </c>
      <c r="DL114" s="24">
        <v>153682.33523915563</v>
      </c>
      <c r="DM114" s="24">
        <v>153710.76686339744</v>
      </c>
      <c r="DN114" s="24">
        <v>153768.03899821691</v>
      </c>
      <c r="DO114" s="24">
        <v>153830.04883785162</v>
      </c>
      <c r="DP114" s="24">
        <v>153631.2636929281</v>
      </c>
      <c r="DQ114" s="24">
        <v>153502.25439510084</v>
      </c>
      <c r="DR114" s="24">
        <v>153415.82528617268</v>
      </c>
      <c r="DS114" s="24">
        <v>153383.55623006826</v>
      </c>
      <c r="DT114" s="24">
        <v>153481.39366466668</v>
      </c>
      <c r="DU114" s="24">
        <v>153759.13317557948</v>
      </c>
      <c r="DV114" s="24">
        <v>153951.48345358929</v>
      </c>
      <c r="DW114" s="24">
        <v>154161.67963930825</v>
      </c>
      <c r="DX114" s="24">
        <v>154386.49628207908</v>
      </c>
      <c r="DY114" s="24">
        <v>154624.92842699229</v>
      </c>
      <c r="DZ114" s="24">
        <v>154876.01212844293</v>
      </c>
      <c r="EA114" s="24">
        <v>155138.67467357233</v>
      </c>
      <c r="EB114" s="24">
        <v>155160.3253754201</v>
      </c>
      <c r="EC114" s="24">
        <v>155329.54022032744</v>
      </c>
      <c r="ED114" s="24">
        <v>155540.37140866264</v>
      </c>
      <c r="EE114" s="24">
        <v>155761.78236810662</v>
      </c>
      <c r="EF114" s="24">
        <v>156000.62312493424</v>
      </c>
      <c r="EG114" s="24">
        <v>156250.70593851293</v>
      </c>
      <c r="EH114" s="24">
        <v>156512.21087592369</v>
      </c>
      <c r="EI114" s="24">
        <v>156787.6161133089</v>
      </c>
      <c r="EJ114" s="24">
        <v>157073.87496122575</v>
      </c>
      <c r="EK114" s="24">
        <v>157369.54149200046</v>
      </c>
      <c r="EL114" s="24">
        <v>157674.897185176</v>
      </c>
      <c r="EM114" s="24">
        <v>157988.08490841169</v>
      </c>
      <c r="EN114" s="24">
        <v>158048.42239772301</v>
      </c>
      <c r="EO114" s="24">
        <v>158259.16118795023</v>
      </c>
      <c r="EP114" s="24">
        <v>158393.22307308947</v>
      </c>
      <c r="EQ114" s="24">
        <v>157859.84539490115</v>
      </c>
      <c r="ER114" s="24">
        <v>156641.29817043195</v>
      </c>
      <c r="ES114" s="24">
        <v>155003.62794298705</v>
      </c>
      <c r="ET114" s="24">
        <v>153182.09690599932</v>
      </c>
      <c r="EU114" s="24">
        <v>151837.9008267482</v>
      </c>
      <c r="EV114" s="24">
        <v>150869.17090641163</v>
      </c>
      <c r="EW114" s="24">
        <v>150085.17875382284</v>
      </c>
      <c r="EX114" s="24">
        <v>149528.61317565423</v>
      </c>
      <c r="EY114" s="24">
        <v>148844.70827512111</v>
      </c>
      <c r="EZ114" s="24">
        <v>147968.89608266222</v>
      </c>
      <c r="FA114" s="24">
        <v>147031.16311260581</v>
      </c>
      <c r="FB114" s="24">
        <v>146321.41482189737</v>
      </c>
      <c r="FC114" s="24">
        <v>145434.17092238771</v>
      </c>
      <c r="FD114" s="24">
        <v>144733.94931344275</v>
      </c>
      <c r="FE114" s="24">
        <v>143920.62906564062</v>
      </c>
      <c r="FF114" s="24">
        <v>143072.06525209371</v>
      </c>
      <c r="FG114" s="24">
        <v>142355.18606657206</v>
      </c>
      <c r="FH114" s="24">
        <v>141832.3665730565</v>
      </c>
      <c r="FI114" s="24">
        <v>141279.8383419858</v>
      </c>
      <c r="FJ114" s="24">
        <v>140486.73624905312</v>
      </c>
      <c r="FK114" s="24">
        <v>139063.43381349501</v>
      </c>
      <c r="FL114" s="24">
        <v>137966.60894528069</v>
      </c>
      <c r="FM114" s="24">
        <v>136946.85709285969</v>
      </c>
      <c r="FN114" s="24">
        <v>136089.51569667397</v>
      </c>
      <c r="FO114" s="24">
        <v>135851.80081343156</v>
      </c>
      <c r="FP114" s="24">
        <v>135618.20523461228</v>
      </c>
      <c r="FQ114" s="24">
        <v>135403.56558880446</v>
      </c>
      <c r="FR114" s="24">
        <v>135170.42291546753</v>
      </c>
      <c r="FS114" s="24">
        <v>134972.83475171373</v>
      </c>
      <c r="FT114" s="24">
        <v>134787.02068808285</v>
      </c>
      <c r="FU114" s="24">
        <v>134649.63549362333</v>
      </c>
      <c r="FV114" s="24">
        <v>134389.03269676457</v>
      </c>
      <c r="FX114" s="24">
        <v>79465</v>
      </c>
      <c r="FY114" s="24">
        <v>129000</v>
      </c>
      <c r="FZ114" s="24">
        <v>132217</v>
      </c>
      <c r="GA114" s="24">
        <v>191456</v>
      </c>
      <c r="GB114" s="24">
        <v>191505.72639200004</v>
      </c>
      <c r="GC114" s="24">
        <v>191505.72639200004</v>
      </c>
      <c r="GD114" s="24">
        <v>159537.06660292536</v>
      </c>
      <c r="GE114" s="24">
        <v>154969.59995549108</v>
      </c>
      <c r="GF114" s="24">
        <v>153768.03899821691</v>
      </c>
      <c r="GG114" s="24">
        <v>154876.01212844293</v>
      </c>
      <c r="GH114" s="24">
        <v>157674.897185176</v>
      </c>
      <c r="GI114" s="24">
        <v>149528.61317565423</v>
      </c>
      <c r="GJ114" s="24">
        <v>140486.73624905312</v>
      </c>
      <c r="GK114" s="24">
        <v>134389.03269676457</v>
      </c>
      <c r="GM114" s="24" t="s">
        <v>652</v>
      </c>
    </row>
    <row r="115" spans="3:195" x14ac:dyDescent="0.2">
      <c r="C115" s="40" t="s">
        <v>84</v>
      </c>
      <c r="D115" s="40"/>
      <c r="E115" s="40"/>
      <c r="F115" s="40"/>
      <c r="G115" s="40"/>
      <c r="H115" s="40"/>
      <c r="I115" s="40" t="s">
        <v>676</v>
      </c>
      <c r="J115" s="40"/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13597</v>
      </c>
      <c r="AO115" s="40">
        <v>62001</v>
      </c>
      <c r="AP115" s="40">
        <v>128381</v>
      </c>
      <c r="AQ115" s="40">
        <v>217483</v>
      </c>
      <c r="AR115" s="40">
        <v>328468</v>
      </c>
      <c r="AS115" s="40">
        <v>421845</v>
      </c>
      <c r="AT115" s="40">
        <v>477468</v>
      </c>
      <c r="AU115" s="40">
        <v>509655</v>
      </c>
      <c r="AV115" s="40">
        <v>533490</v>
      </c>
      <c r="AW115" s="40">
        <v>561091</v>
      </c>
      <c r="AX115" s="40">
        <v>587116</v>
      </c>
      <c r="AY115" s="40">
        <v>629624</v>
      </c>
      <c r="AZ115" s="40">
        <v>666325</v>
      </c>
      <c r="BA115" s="40">
        <v>711699</v>
      </c>
      <c r="BB115" s="40">
        <v>746413</v>
      </c>
      <c r="BC115" s="40">
        <v>780688</v>
      </c>
      <c r="BD115" s="40">
        <v>845364</v>
      </c>
      <c r="BE115" s="40">
        <v>890688</v>
      </c>
      <c r="BF115" s="40">
        <v>918320</v>
      </c>
      <c r="BG115" s="40">
        <v>942013</v>
      </c>
      <c r="BH115" s="40">
        <v>991195</v>
      </c>
      <c r="BI115" s="40">
        <v>1057886</v>
      </c>
      <c r="BJ115" s="40">
        <v>1099921</v>
      </c>
      <c r="BK115" s="40">
        <v>1147275</v>
      </c>
      <c r="BL115" s="40">
        <v>1197001</v>
      </c>
      <c r="BM115" s="40">
        <v>1169294</v>
      </c>
      <c r="BN115" s="40">
        <v>1163432</v>
      </c>
      <c r="BO115" s="40">
        <v>1139670</v>
      </c>
      <c r="BP115" s="40">
        <v>1126297</v>
      </c>
      <c r="BQ115" s="40">
        <v>1109172</v>
      </c>
      <c r="BR115" s="40">
        <v>1099243</v>
      </c>
      <c r="BS115" s="40">
        <v>1089499</v>
      </c>
      <c r="BT115" s="40">
        <v>1080780</v>
      </c>
      <c r="BU115" s="40">
        <v>1068472</v>
      </c>
      <c r="BV115" s="40">
        <v>1065015</v>
      </c>
      <c r="BW115" s="40">
        <v>1057799</v>
      </c>
      <c r="BX115" s="40">
        <v>1050510</v>
      </c>
      <c r="BY115" s="40">
        <v>1138056</v>
      </c>
      <c r="BZ115" s="40">
        <v>1172302</v>
      </c>
      <c r="CA115" s="40">
        <v>1209777</v>
      </c>
      <c r="CB115" s="40">
        <v>1249854</v>
      </c>
      <c r="CC115" s="40">
        <v>1232510</v>
      </c>
      <c r="CD115" s="40">
        <v>1297182.4427849497</v>
      </c>
      <c r="CE115" s="40">
        <v>1345513.6279081823</v>
      </c>
      <c r="CF115" s="40">
        <v>1368537.4534862232</v>
      </c>
      <c r="CG115" s="40">
        <v>1390321.2600046669</v>
      </c>
      <c r="CH115" s="40">
        <v>1407246.3235734582</v>
      </c>
      <c r="CI115" s="40">
        <v>1424653.5075038748</v>
      </c>
      <c r="CJ115" s="40">
        <v>1441008.9945581686</v>
      </c>
      <c r="CK115" s="40">
        <v>1457046.40035893</v>
      </c>
      <c r="CL115" s="40">
        <v>1473716.8175987038</v>
      </c>
      <c r="CM115" s="40">
        <v>1491044.498419049</v>
      </c>
      <c r="CN115" s="40">
        <v>1509025.074482841</v>
      </c>
      <c r="CO115" s="40">
        <v>1527540.8876531101</v>
      </c>
      <c r="CP115" s="40">
        <v>1546504.276916286</v>
      </c>
      <c r="CQ115" s="40">
        <v>1565976.439799353</v>
      </c>
      <c r="CR115" s="40">
        <v>1585822.7283418251</v>
      </c>
      <c r="CS115" s="40">
        <v>1607071.5043142866</v>
      </c>
      <c r="CT115" s="40">
        <v>1629331.128748199</v>
      </c>
      <c r="CU115" s="40">
        <v>1652517.1707617559</v>
      </c>
      <c r="CV115" s="40">
        <v>1676593.9836175595</v>
      </c>
      <c r="CW115" s="40">
        <v>1701504.6211577312</v>
      </c>
      <c r="CX115" s="40">
        <v>1726675.2954719525</v>
      </c>
      <c r="CY115" s="40">
        <v>1752192.7074303224</v>
      </c>
      <c r="CZ115" s="40">
        <v>1778009.3092649991</v>
      </c>
      <c r="DA115" s="40">
        <v>1803764.1617550184</v>
      </c>
      <c r="DB115" s="40">
        <v>1828365.8530368931</v>
      </c>
      <c r="DC115" s="40">
        <v>1852561.746485272</v>
      </c>
      <c r="DD115" s="40">
        <v>1876554.7913210159</v>
      </c>
      <c r="DE115" s="40">
        <v>1900874.6581308024</v>
      </c>
      <c r="DF115" s="40">
        <v>1925195.6598079528</v>
      </c>
      <c r="DG115" s="40">
        <v>1949878.7606525084</v>
      </c>
      <c r="DH115" s="40">
        <v>1975069.4977689723</v>
      </c>
      <c r="DI115" s="40">
        <v>2000801.0720768431</v>
      </c>
      <c r="DJ115" s="40">
        <v>2026978.3918032038</v>
      </c>
      <c r="DK115" s="40">
        <v>2053523.3618948739</v>
      </c>
      <c r="DL115" s="40">
        <v>2080359.535049563</v>
      </c>
      <c r="DM115" s="40">
        <v>2106949.7320847102</v>
      </c>
      <c r="DN115" s="40">
        <v>2132861.5074690105</v>
      </c>
      <c r="DO115" s="40">
        <v>2158148.9842179031</v>
      </c>
      <c r="DP115" s="40">
        <v>2182459.7494238876</v>
      </c>
      <c r="DQ115" s="40">
        <v>2206375.1770798909</v>
      </c>
      <c r="DR115" s="40">
        <v>2229549.1683246186</v>
      </c>
      <c r="DS115" s="40">
        <v>2254236.4977346859</v>
      </c>
      <c r="DT115" s="40">
        <v>2280216.5739064626</v>
      </c>
      <c r="DU115" s="40">
        <v>2309047.9581892481</v>
      </c>
      <c r="DV115" s="40">
        <v>2334396.3604411716</v>
      </c>
      <c r="DW115" s="40">
        <v>2359794.6513042175</v>
      </c>
      <c r="DX115" s="40">
        <v>2385253.9939126261</v>
      </c>
      <c r="DY115" s="40">
        <v>2410774.4862655951</v>
      </c>
      <c r="DZ115" s="40">
        <v>2436347.4156270404</v>
      </c>
      <c r="EA115" s="40">
        <v>2461957.9455680414</v>
      </c>
      <c r="EB115" s="40">
        <v>2487348.1027534311</v>
      </c>
      <c r="EC115" s="40">
        <v>2513125.1165759685</v>
      </c>
      <c r="ED115" s="40">
        <v>2538923.0903272782</v>
      </c>
      <c r="EE115" s="40">
        <v>2564693.8115154942</v>
      </c>
      <c r="EF115" s="40">
        <v>2590493.771520894</v>
      </c>
      <c r="EG115" s="40">
        <v>2616324.2260210095</v>
      </c>
      <c r="EH115" s="40">
        <v>2642222.1862472449</v>
      </c>
      <c r="EI115" s="40">
        <v>2668136.4774802169</v>
      </c>
      <c r="EJ115" s="40">
        <v>2694075.0772825368</v>
      </c>
      <c r="EK115" s="40">
        <v>2720036.599041881</v>
      </c>
      <c r="EL115" s="40">
        <v>2746018.4590531206</v>
      </c>
      <c r="EM115" s="40">
        <v>2772013.1211764258</v>
      </c>
      <c r="EN115" s="40">
        <v>2797763.0654496336</v>
      </c>
      <c r="EO115" s="40">
        <v>2823906.5556140835</v>
      </c>
      <c r="EP115" s="40">
        <v>2846834.7744051791</v>
      </c>
      <c r="EQ115" s="40">
        <v>2863344.500850053</v>
      </c>
      <c r="ER115" s="40">
        <v>2877186.331597962</v>
      </c>
      <c r="ES115" s="40">
        <v>2889025.0829718546</v>
      </c>
      <c r="ET115" s="40">
        <v>2890387.9423478288</v>
      </c>
      <c r="EU115" s="40">
        <v>2893641.4827223103</v>
      </c>
      <c r="EV115" s="40">
        <v>2901803.5885724137</v>
      </c>
      <c r="EW115" s="40">
        <v>2914217.8581450991</v>
      </c>
      <c r="EX115" s="40">
        <v>2928691.5426486335</v>
      </c>
      <c r="EY115" s="40">
        <v>2944004.8658380015</v>
      </c>
      <c r="EZ115" s="40">
        <v>2958329.4766900558</v>
      </c>
      <c r="FA115" s="40">
        <v>2970395.0568348812</v>
      </c>
      <c r="FB115" s="40">
        <v>2983836.6353336959</v>
      </c>
      <c r="FC115" s="40">
        <v>2996188.156959739</v>
      </c>
      <c r="FD115" s="40">
        <v>3010237.9045450231</v>
      </c>
      <c r="FE115" s="40">
        <v>3022959.3651137389</v>
      </c>
      <c r="FF115" s="40">
        <v>3027303.3361479468</v>
      </c>
      <c r="FG115" s="40">
        <v>3034223.1559827537</v>
      </c>
      <c r="FH115" s="40">
        <v>3043980.0967154494</v>
      </c>
      <c r="FI115" s="40">
        <v>3051527.0087437741</v>
      </c>
      <c r="FJ115" s="40">
        <v>3056434.4959143833</v>
      </c>
      <c r="FK115" s="40">
        <v>3057460.7993381377</v>
      </c>
      <c r="FL115" s="40">
        <v>3063487.5910800854</v>
      </c>
      <c r="FM115" s="40">
        <v>3068672.681336924</v>
      </c>
      <c r="FN115" s="40">
        <v>3072084.5414735624</v>
      </c>
      <c r="FO115" s="40">
        <v>3092332.8127914974</v>
      </c>
      <c r="FP115" s="40">
        <v>3112600.3338707103</v>
      </c>
      <c r="FQ115" s="40">
        <v>3133068.1663515382</v>
      </c>
      <c r="FR115" s="40">
        <v>3151954.5090929172</v>
      </c>
      <c r="FS115" s="40">
        <v>3172164.5398962069</v>
      </c>
      <c r="FT115" s="40">
        <v>3191554.7210707241</v>
      </c>
      <c r="FU115" s="40">
        <v>3212227.6785865407</v>
      </c>
      <c r="FV115" s="40">
        <v>3232789.3813236859</v>
      </c>
      <c r="FX115" s="40">
        <v>477468</v>
      </c>
      <c r="FY115" s="40">
        <v>918320</v>
      </c>
      <c r="FZ115" s="40">
        <v>1099243</v>
      </c>
      <c r="GA115" s="40">
        <v>1232510</v>
      </c>
      <c r="GB115" s="40">
        <v>1297182.4427849497</v>
      </c>
      <c r="GC115" s="40">
        <v>1297182.4427849497</v>
      </c>
      <c r="GD115" s="40">
        <v>1546504.276916286</v>
      </c>
      <c r="GE115" s="40">
        <v>1828365.8530368931</v>
      </c>
      <c r="GF115" s="40">
        <v>2132861.5074690105</v>
      </c>
      <c r="GG115" s="40">
        <v>2436347.4156270404</v>
      </c>
      <c r="GH115" s="40">
        <v>2746018.4590531206</v>
      </c>
      <c r="GI115" s="40">
        <v>2928691.5426486335</v>
      </c>
      <c r="GJ115" s="40">
        <v>3056434.4959143833</v>
      </c>
      <c r="GK115" s="40">
        <v>3232789.3813236859</v>
      </c>
    </row>
    <row r="117" spans="3:195" x14ac:dyDescent="0.2">
      <c r="C117" s="24" t="s">
        <v>677</v>
      </c>
    </row>
    <row r="118" spans="3:195" x14ac:dyDescent="0.2">
      <c r="D118" s="24" t="s">
        <v>678</v>
      </c>
      <c r="I118" s="24" t="s">
        <v>640</v>
      </c>
      <c r="AL118" s="158">
        <v>16735</v>
      </c>
      <c r="AM118" s="158">
        <v>58466</v>
      </c>
      <c r="AN118" s="158">
        <v>76367</v>
      </c>
      <c r="AO118" s="158">
        <v>104489</v>
      </c>
      <c r="AP118" s="158">
        <v>135553</v>
      </c>
      <c r="AQ118" s="158">
        <v>122553</v>
      </c>
      <c r="AR118" s="158">
        <v>92485</v>
      </c>
      <c r="AS118" s="158">
        <v>70391</v>
      </c>
      <c r="AT118" s="158">
        <v>59455</v>
      </c>
      <c r="AU118" s="158">
        <v>59478</v>
      </c>
      <c r="AV118" s="158">
        <v>78299</v>
      </c>
      <c r="AW118" s="158">
        <v>101890</v>
      </c>
      <c r="AX118" s="158">
        <v>101760</v>
      </c>
      <c r="AY118" s="158">
        <v>125673</v>
      </c>
      <c r="AZ118" s="158">
        <v>118489</v>
      </c>
      <c r="BA118" s="158">
        <v>126972</v>
      </c>
      <c r="BB118" s="158">
        <v>170789</v>
      </c>
      <c r="BC118" s="158">
        <v>151886</v>
      </c>
      <c r="BD118" s="158">
        <v>152433</v>
      </c>
      <c r="BE118" s="158">
        <v>154921</v>
      </c>
      <c r="BF118" s="158">
        <v>177866</v>
      </c>
      <c r="BG118" s="158">
        <v>212290</v>
      </c>
      <c r="BH118" s="158">
        <v>206819</v>
      </c>
      <c r="BI118" s="158">
        <v>233748</v>
      </c>
      <c r="BJ118" s="158">
        <v>219047</v>
      </c>
      <c r="BK118" s="158">
        <v>174383</v>
      </c>
      <c r="BL118" s="158">
        <v>177495</v>
      </c>
      <c r="BM118" s="158">
        <v>174112</v>
      </c>
      <c r="BN118" s="158">
        <v>191437</v>
      </c>
      <c r="BO118" s="158">
        <v>144131</v>
      </c>
      <c r="BP118" s="158">
        <v>180666</v>
      </c>
      <c r="BQ118" s="158">
        <v>174370</v>
      </c>
      <c r="BR118" s="158">
        <v>163046</v>
      </c>
      <c r="BS118" s="158">
        <v>154275</v>
      </c>
      <c r="BT118" s="158">
        <v>170164</v>
      </c>
      <c r="BU118" s="158">
        <v>155526</v>
      </c>
      <c r="BV118" s="158">
        <v>150601</v>
      </c>
      <c r="BW118" s="158">
        <v>143080</v>
      </c>
      <c r="BX118" s="158">
        <v>143064</v>
      </c>
      <c r="BY118" s="158">
        <v>147736</v>
      </c>
      <c r="BZ118" s="158">
        <v>164791</v>
      </c>
      <c r="CA118" s="158">
        <v>113596</v>
      </c>
      <c r="CB118" s="158">
        <v>138226</v>
      </c>
      <c r="CC118" s="158">
        <v>116455</v>
      </c>
      <c r="CD118" s="24">
        <v>118421</v>
      </c>
      <c r="CE118" s="24">
        <v>117839</v>
      </c>
      <c r="CF118" s="24">
        <v>116908</v>
      </c>
      <c r="CG118" s="24">
        <v>116022</v>
      </c>
      <c r="CH118" s="24">
        <v>115177</v>
      </c>
      <c r="CI118" s="24">
        <v>114369</v>
      </c>
      <c r="CJ118" s="24">
        <v>113596</v>
      </c>
      <c r="CK118" s="24">
        <v>112856</v>
      </c>
      <c r="CL118" s="24">
        <v>112145</v>
      </c>
      <c r="CM118" s="24">
        <v>111461</v>
      </c>
      <c r="CN118" s="24">
        <v>110804</v>
      </c>
      <c r="CO118" s="24">
        <v>110170</v>
      </c>
      <c r="CP118" s="24">
        <v>109558</v>
      </c>
      <c r="CQ118" s="24">
        <v>110592</v>
      </c>
      <c r="CR118" s="24">
        <v>111249</v>
      </c>
      <c r="CS118" s="24">
        <v>111896</v>
      </c>
      <c r="CT118" s="24">
        <v>112534</v>
      </c>
      <c r="CU118" s="24">
        <v>113164</v>
      </c>
      <c r="CV118" s="24">
        <v>113785</v>
      </c>
      <c r="CW118" s="24">
        <v>114399</v>
      </c>
      <c r="CX118" s="24">
        <v>115004</v>
      </c>
      <c r="CY118" s="24">
        <v>115602</v>
      </c>
      <c r="CZ118" s="24">
        <v>116192</v>
      </c>
      <c r="DA118" s="24">
        <v>116776</v>
      </c>
      <c r="DB118" s="24">
        <v>117352</v>
      </c>
      <c r="DC118" s="24">
        <v>118316</v>
      </c>
      <c r="DD118" s="24">
        <v>118881</v>
      </c>
      <c r="DE118" s="24">
        <v>119440</v>
      </c>
      <c r="DF118" s="24">
        <v>119992</v>
      </c>
      <c r="DG118" s="24">
        <v>120538</v>
      </c>
      <c r="DH118" s="24">
        <v>121079</v>
      </c>
      <c r="DI118" s="24">
        <v>121613</v>
      </c>
      <c r="DJ118" s="24">
        <v>122142</v>
      </c>
      <c r="DK118" s="24">
        <v>122666</v>
      </c>
      <c r="DL118" s="24">
        <v>123184</v>
      </c>
      <c r="DM118" s="24">
        <v>123697</v>
      </c>
      <c r="DN118" s="24">
        <v>124205</v>
      </c>
      <c r="DO118" s="24">
        <v>125123</v>
      </c>
      <c r="DP118" s="24">
        <v>125623</v>
      </c>
      <c r="DQ118" s="24">
        <v>126118</v>
      </c>
      <c r="DR118" s="24">
        <v>126608</v>
      </c>
      <c r="DS118" s="24">
        <v>127094</v>
      </c>
      <c r="DT118" s="24">
        <v>127575</v>
      </c>
      <c r="DU118" s="24">
        <v>128052</v>
      </c>
      <c r="DV118" s="24">
        <v>128525</v>
      </c>
      <c r="DW118" s="24">
        <v>128994</v>
      </c>
      <c r="DX118" s="24">
        <v>129458</v>
      </c>
      <c r="DY118" s="24">
        <v>129919</v>
      </c>
      <c r="DZ118" s="24">
        <v>130375</v>
      </c>
      <c r="EA118" s="24">
        <v>131263</v>
      </c>
      <c r="EB118" s="24">
        <v>131713</v>
      </c>
      <c r="EC118" s="24">
        <v>132160</v>
      </c>
      <c r="ED118" s="24">
        <v>132603</v>
      </c>
      <c r="EE118" s="24">
        <v>133043</v>
      </c>
      <c r="EF118" s="24">
        <v>133479</v>
      </c>
      <c r="EG118" s="24">
        <v>133912</v>
      </c>
      <c r="EH118" s="24">
        <v>134341</v>
      </c>
      <c r="EI118" s="24">
        <v>134767</v>
      </c>
      <c r="EJ118" s="24">
        <v>135190</v>
      </c>
      <c r="EK118" s="24">
        <v>135610</v>
      </c>
      <c r="EL118" s="24">
        <v>136027</v>
      </c>
      <c r="EM118" s="24">
        <v>136892</v>
      </c>
      <c r="EN118" s="24">
        <v>137304</v>
      </c>
      <c r="EO118" s="24">
        <v>137713</v>
      </c>
      <c r="EP118" s="24">
        <v>138119</v>
      </c>
      <c r="EQ118" s="24">
        <v>138522</v>
      </c>
      <c r="ER118" s="24">
        <v>138923</v>
      </c>
      <c r="ES118" s="24">
        <v>139320</v>
      </c>
      <c r="ET118" s="24">
        <v>139715</v>
      </c>
      <c r="EU118" s="24">
        <v>140107</v>
      </c>
      <c r="EV118" s="24">
        <v>140497</v>
      </c>
      <c r="EW118" s="24">
        <v>140884</v>
      </c>
      <c r="EX118" s="24">
        <v>141268</v>
      </c>
      <c r="EY118" s="24">
        <v>142118</v>
      </c>
      <c r="EZ118" s="24">
        <v>142499</v>
      </c>
      <c r="FA118" s="24">
        <v>142877</v>
      </c>
      <c r="FB118" s="24">
        <v>143253</v>
      </c>
      <c r="FC118" s="24">
        <v>143626</v>
      </c>
      <c r="FD118" s="24">
        <v>143997</v>
      </c>
      <c r="FE118" s="24">
        <v>144366</v>
      </c>
      <c r="FF118" s="24">
        <v>144733</v>
      </c>
      <c r="FG118" s="24">
        <v>145097</v>
      </c>
      <c r="FH118" s="24">
        <v>145460</v>
      </c>
      <c r="FI118" s="24">
        <v>145820</v>
      </c>
      <c r="FJ118" s="24">
        <v>146178</v>
      </c>
      <c r="FK118" s="24">
        <v>147015</v>
      </c>
      <c r="FL118" s="24">
        <v>147370</v>
      </c>
      <c r="FM118" s="24">
        <v>147723</v>
      </c>
      <c r="FN118" s="24">
        <v>148074</v>
      </c>
      <c r="FO118" s="24">
        <v>148423</v>
      </c>
      <c r="FP118" s="24">
        <v>148770</v>
      </c>
      <c r="FQ118" s="24">
        <v>149115</v>
      </c>
      <c r="FR118" s="24">
        <v>149458</v>
      </c>
      <c r="FS118" s="24">
        <v>149799</v>
      </c>
      <c r="FT118" s="24">
        <v>150138</v>
      </c>
      <c r="FU118" s="24">
        <v>150475</v>
      </c>
      <c r="FV118" s="24">
        <v>150811</v>
      </c>
      <c r="FX118" s="24">
        <v>736494</v>
      </c>
      <c r="FY118" s="24">
        <v>1520456</v>
      </c>
      <c r="FZ118" s="24">
        <v>2251544</v>
      </c>
      <c r="GA118" s="24">
        <v>1597514</v>
      </c>
      <c r="GB118" s="24">
        <v>118421</v>
      </c>
      <c r="GC118" s="24">
        <v>1715935</v>
      </c>
      <c r="GD118" s="24">
        <v>1360905</v>
      </c>
      <c r="GE118" s="24">
        <v>1368545</v>
      </c>
      <c r="GF118" s="24">
        <v>1455753</v>
      </c>
      <c r="GG118" s="24">
        <v>1533464</v>
      </c>
      <c r="GH118" s="24">
        <v>1604108</v>
      </c>
      <c r="GI118" s="24">
        <v>1669264</v>
      </c>
      <c r="GJ118" s="24">
        <v>1730024</v>
      </c>
      <c r="GK118" s="24">
        <v>1787171</v>
      </c>
    </row>
    <row r="119" spans="3:195" x14ac:dyDescent="0.2">
      <c r="D119" s="24" t="s">
        <v>679</v>
      </c>
      <c r="I119" s="24" t="s">
        <v>676</v>
      </c>
      <c r="AL119" s="158">
        <v>6201</v>
      </c>
      <c r="AM119" s="158">
        <v>52084</v>
      </c>
      <c r="AN119" s="158">
        <v>106676</v>
      </c>
      <c r="AO119" s="158">
        <v>124844</v>
      </c>
      <c r="AP119" s="158">
        <v>104137</v>
      </c>
      <c r="AQ119" s="158">
        <v>63482</v>
      </c>
      <c r="AR119" s="158">
        <v>57597</v>
      </c>
      <c r="AS119" s="158">
        <v>57484</v>
      </c>
      <c r="AT119" s="158">
        <v>50472</v>
      </c>
      <c r="AU119" s="158">
        <v>54684</v>
      </c>
      <c r="AV119" s="158">
        <v>58026</v>
      </c>
      <c r="AW119" s="158">
        <v>62073</v>
      </c>
      <c r="AX119" s="158">
        <v>56147</v>
      </c>
      <c r="AY119" s="158">
        <v>66273</v>
      </c>
      <c r="AZ119" s="158">
        <v>56542</v>
      </c>
      <c r="BA119" s="158">
        <v>60622</v>
      </c>
      <c r="BB119" s="158">
        <v>62299</v>
      </c>
      <c r="BC119" s="158">
        <v>52519</v>
      </c>
      <c r="BD119" s="158">
        <v>46472</v>
      </c>
      <c r="BE119" s="158">
        <v>46940</v>
      </c>
      <c r="BF119" s="158">
        <v>44458</v>
      </c>
      <c r="BG119" s="158">
        <v>48594</v>
      </c>
      <c r="BH119" s="158">
        <v>41131</v>
      </c>
      <c r="BI119" s="158">
        <v>43296</v>
      </c>
      <c r="BJ119" s="158">
        <v>40852</v>
      </c>
      <c r="BK119" s="158">
        <v>35317</v>
      </c>
      <c r="BL119" s="158">
        <v>38119</v>
      </c>
      <c r="BM119" s="158">
        <v>38997</v>
      </c>
      <c r="BN119" s="158">
        <v>39326</v>
      </c>
      <c r="BO119" s="158">
        <v>30388</v>
      </c>
      <c r="BP119" s="158">
        <v>35137</v>
      </c>
      <c r="BQ119" s="158">
        <v>41079</v>
      </c>
      <c r="BR119" s="158">
        <v>46418</v>
      </c>
      <c r="BS119" s="158">
        <v>41781</v>
      </c>
      <c r="BT119" s="158">
        <v>32726</v>
      </c>
      <c r="BU119" s="158">
        <v>35568</v>
      </c>
      <c r="BV119" s="158">
        <v>33714</v>
      </c>
      <c r="BW119" s="158">
        <v>22462</v>
      </c>
      <c r="BX119" s="158">
        <v>18273</v>
      </c>
      <c r="BY119" s="158">
        <v>18873</v>
      </c>
      <c r="BZ119" s="158">
        <v>18110</v>
      </c>
      <c r="CA119" s="158">
        <v>24522</v>
      </c>
      <c r="CB119" s="158">
        <v>26132</v>
      </c>
      <c r="CC119" s="158">
        <v>25117</v>
      </c>
      <c r="CD119" s="24">
        <v>21928.581266173773</v>
      </c>
      <c r="CE119" s="24">
        <v>21352.373456545465</v>
      </c>
      <c r="CF119" s="24">
        <v>21183.423626412259</v>
      </c>
      <c r="CG119" s="24">
        <v>21022.550511856447</v>
      </c>
      <c r="CH119" s="24">
        <v>20869.21822774419</v>
      </c>
      <c r="CI119" s="24">
        <v>20723.434614406433</v>
      </c>
      <c r="CJ119" s="24">
        <v>20583.668702739931</v>
      </c>
      <c r="CK119" s="24">
        <v>20448.783158494189</v>
      </c>
      <c r="CL119" s="24">
        <v>20319.97857240864</v>
      </c>
      <c r="CM119" s="24">
        <v>20196.747199395002</v>
      </c>
      <c r="CN119" s="24">
        <v>20076.834295494278</v>
      </c>
      <c r="CO119" s="24">
        <v>19962.205609766184</v>
      </c>
      <c r="CP119" s="24">
        <v>19852.019897094244</v>
      </c>
      <c r="CQ119" s="24">
        <v>19602.101688855357</v>
      </c>
      <c r="CR119" s="24">
        <v>19717.949837696797</v>
      </c>
      <c r="CS119" s="24">
        <v>19832.945221245172</v>
      </c>
      <c r="CT119" s="24">
        <v>19946.448636484682</v>
      </c>
      <c r="CU119" s="24">
        <v>20057.802221896622</v>
      </c>
      <c r="CV119" s="24">
        <v>20168.330754106806</v>
      </c>
      <c r="CW119" s="24">
        <v>20276.342832214752</v>
      </c>
      <c r="CX119" s="24">
        <v>20384.131961393054</v>
      </c>
      <c r="CY119" s="24">
        <v>20489.977545958885</v>
      </c>
      <c r="CZ119" s="24">
        <v>20595.145800926868</v>
      </c>
      <c r="DA119" s="24">
        <v>20697.890590018389</v>
      </c>
      <c r="DB119" s="24">
        <v>20800.454197201005</v>
      </c>
      <c r="DC119" s="24">
        <v>20507.068038043275</v>
      </c>
      <c r="DD119" s="24">
        <v>20604.953316485393</v>
      </c>
      <c r="DE119" s="24">
        <v>20701.321632022678</v>
      </c>
      <c r="DF119" s="24">
        <v>20797.375541769201</v>
      </c>
      <c r="DG119" s="24">
        <v>20892.309081403277</v>
      </c>
      <c r="DH119" s="24">
        <v>20985.308248587738</v>
      </c>
      <c r="DI119" s="24">
        <v>21078.551452090382</v>
      </c>
      <c r="DJ119" s="24">
        <v>21170.209929514851</v>
      </c>
      <c r="DK119" s="24">
        <v>21260.448136259191</v>
      </c>
      <c r="DL119" s="24">
        <v>21350.424108074338</v>
      </c>
      <c r="DM119" s="24">
        <v>21439.289799361053</v>
      </c>
      <c r="DN119" s="24">
        <v>21527.191399147006</v>
      </c>
      <c r="DO119" s="24">
        <v>21199.269626506459</v>
      </c>
      <c r="DP119" s="24">
        <v>21283.66000701944</v>
      </c>
      <c r="DQ119" s="24">
        <v>21367.493131728552</v>
      </c>
      <c r="DR119" s="24">
        <v>21450.894899916893</v>
      </c>
      <c r="DS119" s="24">
        <v>21532.986746917682</v>
      </c>
      <c r="DT119" s="24">
        <v>21614.885858062189</v>
      </c>
      <c r="DU119" s="24">
        <v>21695.705369769159</v>
      </c>
      <c r="DV119" s="24">
        <v>21775.55455870874</v>
      </c>
      <c r="DW119" s="24">
        <v>21854.539019883872</v>
      </c>
      <c r="DX119" s="24">
        <v>21933.760834404093</v>
      </c>
      <c r="DY119" s="24">
        <v>22011.318727672886</v>
      </c>
      <c r="DZ119" s="24">
        <v>22089.308218638413</v>
      </c>
      <c r="EA119" s="24">
        <v>21730.821760717576</v>
      </c>
      <c r="EB119" s="24">
        <v>21805.948874944996</v>
      </c>
      <c r="EC119" s="24">
        <v>21879.776275865501</v>
      </c>
      <c r="ED119" s="24">
        <v>21953.387990642601</v>
      </c>
      <c r="EE119" s="24">
        <v>22025.86547181863</v>
      </c>
      <c r="EF119" s="24">
        <v>22098.287704137736</v>
      </c>
      <c r="EG119" s="24">
        <v>22169.731305799942</v>
      </c>
      <c r="EH119" s="24">
        <v>22241.270624500175</v>
      </c>
      <c r="EI119" s="24">
        <v>22311.977828570758</v>
      </c>
      <c r="EJ119" s="24">
        <v>22381.922993528657</v>
      </c>
      <c r="EK119" s="24">
        <v>22451.174184304778</v>
      </c>
      <c r="EL119" s="24">
        <v>22519.79753341258</v>
      </c>
      <c r="EM119" s="24">
        <v>22136.857315299974</v>
      </c>
      <c r="EN119" s="24">
        <v>22203.416017103998</v>
      </c>
      <c r="EO119" s="24">
        <v>22269.534406019957</v>
      </c>
      <c r="EP119" s="24">
        <v>22335.271593479556</v>
      </c>
      <c r="EQ119" s="24">
        <v>22400.685096316447</v>
      </c>
      <c r="ER119" s="24">
        <v>22464.830895092426</v>
      </c>
      <c r="ES119" s="24">
        <v>22529.763489741686</v>
      </c>
      <c r="ET119" s="24">
        <v>22593.535952678794</v>
      </c>
      <c r="EU119" s="24">
        <v>22657.199979513069</v>
      </c>
      <c r="EV119" s="24">
        <v>22719.805937495112</v>
      </c>
      <c r="EW119" s="24">
        <v>22782.402911820769</v>
      </c>
      <c r="EX119" s="24">
        <v>22845.038749903848</v>
      </c>
      <c r="EY119" s="24">
        <v>22438.76010372478</v>
      </c>
      <c r="EZ119" s="24">
        <v>22498.612470358028</v>
      </c>
      <c r="FA119" s="24">
        <v>22558.640230769553</v>
      </c>
      <c r="FB119" s="24">
        <v>22617.886686973681</v>
      </c>
      <c r="FC119" s="24">
        <v>22677.394097635377</v>
      </c>
      <c r="FD119" s="24">
        <v>22736.203712190763</v>
      </c>
      <c r="FE119" s="24">
        <v>22794.355803567247</v>
      </c>
      <c r="FF119" s="24">
        <v>22851.889699564112</v>
      </c>
      <c r="FG119" s="24">
        <v>22909.843812966894</v>
      </c>
      <c r="FH119" s="24">
        <v>22966.255670451385</v>
      </c>
      <c r="FI119" s="24">
        <v>23023.161940340418</v>
      </c>
      <c r="FJ119" s="24">
        <v>23079.598459263827</v>
      </c>
      <c r="FK119" s="24">
        <v>22654.600257777201</v>
      </c>
      <c r="FL119" s="24">
        <v>22709.201584985247</v>
      </c>
      <c r="FM119" s="24">
        <v>22763.435932219931</v>
      </c>
      <c r="FN119" s="24">
        <v>22817.336055813823</v>
      </c>
      <c r="FO119" s="24">
        <v>22870.933999010304</v>
      </c>
      <c r="FP119" s="24">
        <v>22924.261113053828</v>
      </c>
      <c r="FQ119" s="24">
        <v>22977.348077492061</v>
      </c>
      <c r="FR119" s="24">
        <v>23030.224919728033</v>
      </c>
      <c r="FS119" s="24">
        <v>23082.921033857565</v>
      </c>
      <c r="FT119" s="24">
        <v>23135.465198815975</v>
      </c>
      <c r="FU119" s="24">
        <v>23187.885595875967</v>
      </c>
      <c r="FV119" s="24">
        <v>23239.209825513681</v>
      </c>
      <c r="FX119" s="24">
        <v>622977</v>
      </c>
      <c r="FY119" s="24">
        <v>667055</v>
      </c>
      <c r="FZ119" s="24">
        <v>478654</v>
      </c>
      <c r="GA119" s="24">
        <v>297278</v>
      </c>
      <c r="GB119" s="24">
        <v>21928.581266173773</v>
      </c>
      <c r="GC119" s="24">
        <v>319206.58126617374</v>
      </c>
      <c r="GD119" s="24">
        <v>246591.23787235725</v>
      </c>
      <c r="GE119" s="24">
        <v>242569.52128799839</v>
      </c>
      <c r="GF119" s="24">
        <v>252314.45068275838</v>
      </c>
      <c r="GG119" s="24">
        <v>259809.37699922838</v>
      </c>
      <c r="GH119" s="24">
        <v>265569.96254824393</v>
      </c>
      <c r="GI119" s="24">
        <v>269938.34234446567</v>
      </c>
      <c r="GJ119" s="24">
        <v>273152.60268780607</v>
      </c>
      <c r="GK119" s="24">
        <v>275392.82359414361</v>
      </c>
    </row>
    <row r="120" spans="3:195" x14ac:dyDescent="0.2">
      <c r="D120" s="44" t="s">
        <v>84</v>
      </c>
      <c r="E120" s="44"/>
      <c r="F120" s="44"/>
      <c r="G120" s="44"/>
      <c r="H120" s="44"/>
      <c r="I120" s="44" t="s">
        <v>676</v>
      </c>
      <c r="J120" s="44"/>
      <c r="K120" s="44">
        <v>0</v>
      </c>
      <c r="L120" s="44">
        <v>0</v>
      </c>
      <c r="M120" s="44">
        <v>0</v>
      </c>
      <c r="N120" s="44">
        <v>0</v>
      </c>
      <c r="O120" s="44">
        <v>0</v>
      </c>
      <c r="P120" s="44">
        <v>0</v>
      </c>
      <c r="Q120" s="44">
        <v>0</v>
      </c>
      <c r="R120" s="44">
        <v>0</v>
      </c>
      <c r="S120" s="44">
        <v>0</v>
      </c>
      <c r="T120" s="44">
        <v>0</v>
      </c>
      <c r="U120" s="44">
        <v>0</v>
      </c>
      <c r="V120" s="44">
        <v>0</v>
      </c>
      <c r="W120" s="44">
        <v>0</v>
      </c>
      <c r="X120" s="44">
        <v>0</v>
      </c>
      <c r="Y120" s="44">
        <v>0</v>
      </c>
      <c r="Z120" s="44">
        <v>0</v>
      </c>
      <c r="AA120" s="44">
        <v>0</v>
      </c>
      <c r="AB120" s="44">
        <v>0</v>
      </c>
      <c r="AC120" s="44">
        <v>0</v>
      </c>
      <c r="AD120" s="44">
        <v>0</v>
      </c>
      <c r="AE120" s="44">
        <v>0</v>
      </c>
      <c r="AF120" s="44">
        <v>0</v>
      </c>
      <c r="AG120" s="44">
        <v>0</v>
      </c>
      <c r="AH120" s="44">
        <v>0</v>
      </c>
      <c r="AI120" s="44">
        <v>0</v>
      </c>
      <c r="AJ120" s="44">
        <v>0</v>
      </c>
      <c r="AK120" s="44">
        <v>0</v>
      </c>
      <c r="AL120" s="44">
        <v>22936</v>
      </c>
      <c r="AM120" s="44">
        <v>110550</v>
      </c>
      <c r="AN120" s="44">
        <v>183043</v>
      </c>
      <c r="AO120" s="44">
        <v>229333</v>
      </c>
      <c r="AP120" s="44">
        <v>239690</v>
      </c>
      <c r="AQ120" s="44">
        <v>186035</v>
      </c>
      <c r="AR120" s="44">
        <v>150082</v>
      </c>
      <c r="AS120" s="44">
        <v>127875</v>
      </c>
      <c r="AT120" s="44">
        <v>109927</v>
      </c>
      <c r="AU120" s="44">
        <v>114162</v>
      </c>
      <c r="AV120" s="44">
        <v>136325</v>
      </c>
      <c r="AW120" s="44">
        <v>163963</v>
      </c>
      <c r="AX120" s="44">
        <v>157907</v>
      </c>
      <c r="AY120" s="44">
        <v>191946</v>
      </c>
      <c r="AZ120" s="44">
        <v>175031</v>
      </c>
      <c r="BA120" s="44">
        <v>187594</v>
      </c>
      <c r="BB120" s="44">
        <v>233088</v>
      </c>
      <c r="BC120" s="44">
        <v>204405</v>
      </c>
      <c r="BD120" s="44">
        <v>198905</v>
      </c>
      <c r="BE120" s="44">
        <v>201861</v>
      </c>
      <c r="BF120" s="44">
        <v>222324</v>
      </c>
      <c r="BG120" s="44">
        <v>260884</v>
      </c>
      <c r="BH120" s="44">
        <v>247950</v>
      </c>
      <c r="BI120" s="44">
        <v>277044</v>
      </c>
      <c r="BJ120" s="44">
        <v>259899</v>
      </c>
      <c r="BK120" s="44">
        <v>209700</v>
      </c>
      <c r="BL120" s="44">
        <v>215614</v>
      </c>
      <c r="BM120" s="44">
        <v>213109</v>
      </c>
      <c r="BN120" s="44">
        <v>230763</v>
      </c>
      <c r="BO120" s="44">
        <v>174519</v>
      </c>
      <c r="BP120" s="44">
        <v>215803</v>
      </c>
      <c r="BQ120" s="44">
        <v>215449</v>
      </c>
      <c r="BR120" s="44">
        <v>209464</v>
      </c>
      <c r="BS120" s="44">
        <v>196056</v>
      </c>
      <c r="BT120" s="44">
        <v>202890</v>
      </c>
      <c r="BU120" s="44">
        <v>191094</v>
      </c>
      <c r="BV120" s="44">
        <v>184315</v>
      </c>
      <c r="BW120" s="44">
        <v>165542</v>
      </c>
      <c r="BX120" s="44">
        <v>161337</v>
      </c>
      <c r="BY120" s="44">
        <v>166609</v>
      </c>
      <c r="BZ120" s="44">
        <v>182901</v>
      </c>
      <c r="CA120" s="44">
        <v>138118</v>
      </c>
      <c r="CB120" s="44">
        <v>164358</v>
      </c>
      <c r="CC120" s="44">
        <v>141572</v>
      </c>
      <c r="CD120" s="44">
        <v>140349.58126617377</v>
      </c>
      <c r="CE120" s="44">
        <v>139191.37345654547</v>
      </c>
      <c r="CF120" s="44">
        <v>138091.42362641226</v>
      </c>
      <c r="CG120" s="44">
        <v>137044.55051185645</v>
      </c>
      <c r="CH120" s="44">
        <v>136046.21822774419</v>
      </c>
      <c r="CI120" s="44">
        <v>135092.43461440643</v>
      </c>
      <c r="CJ120" s="44">
        <v>134179.66870273993</v>
      </c>
      <c r="CK120" s="44">
        <v>133304.78315849419</v>
      </c>
      <c r="CL120" s="44">
        <v>132464.97857240864</v>
      </c>
      <c r="CM120" s="44">
        <v>131657.747199395</v>
      </c>
      <c r="CN120" s="44">
        <v>130880.83429549428</v>
      </c>
      <c r="CO120" s="44">
        <v>130132.20560976618</v>
      </c>
      <c r="CP120" s="44">
        <v>129410.01989709424</v>
      </c>
      <c r="CQ120" s="44">
        <v>130194.10168885536</v>
      </c>
      <c r="CR120" s="44">
        <v>130966.9498376968</v>
      </c>
      <c r="CS120" s="44">
        <v>131728.94522124517</v>
      </c>
      <c r="CT120" s="44">
        <v>132480.44863648468</v>
      </c>
      <c r="CU120" s="44">
        <v>133221.80222189662</v>
      </c>
      <c r="CV120" s="44">
        <v>133953.33075410681</v>
      </c>
      <c r="CW120" s="44">
        <v>134675.34283221475</v>
      </c>
      <c r="CX120" s="44">
        <v>135388.13196139305</v>
      </c>
      <c r="CY120" s="44">
        <v>136091.97754595889</v>
      </c>
      <c r="CZ120" s="44">
        <v>136787.14580092687</v>
      </c>
      <c r="DA120" s="44">
        <v>137473.89059001839</v>
      </c>
      <c r="DB120" s="44">
        <v>138152.454197201</v>
      </c>
      <c r="DC120" s="44">
        <v>138823.06803804328</v>
      </c>
      <c r="DD120" s="44">
        <v>139485.95331648539</v>
      </c>
      <c r="DE120" s="44">
        <v>140141.32163202268</v>
      </c>
      <c r="DF120" s="44">
        <v>140789.3755417692</v>
      </c>
      <c r="DG120" s="44">
        <v>141430.30908140328</v>
      </c>
      <c r="DH120" s="44">
        <v>142064.30824858774</v>
      </c>
      <c r="DI120" s="44">
        <v>142691.55145209038</v>
      </c>
      <c r="DJ120" s="44">
        <v>143312.20992951485</v>
      </c>
      <c r="DK120" s="44">
        <v>143926.44813625919</v>
      </c>
      <c r="DL120" s="44">
        <v>144534.42410807434</v>
      </c>
      <c r="DM120" s="44">
        <v>145136.28979936105</v>
      </c>
      <c r="DN120" s="44">
        <v>145732.19139914701</v>
      </c>
      <c r="DO120" s="44">
        <v>146322.26962650646</v>
      </c>
      <c r="DP120" s="44">
        <v>146906.66000701944</v>
      </c>
      <c r="DQ120" s="44">
        <v>147485.49313172855</v>
      </c>
      <c r="DR120" s="44">
        <v>148058.89489991689</v>
      </c>
      <c r="DS120" s="44">
        <v>148626.98674691768</v>
      </c>
      <c r="DT120" s="44">
        <v>149189.88585806219</v>
      </c>
      <c r="DU120" s="44">
        <v>149747.70536976916</v>
      </c>
      <c r="DV120" s="44">
        <v>150300.55455870874</v>
      </c>
      <c r="DW120" s="44">
        <v>150848.53901988387</v>
      </c>
      <c r="DX120" s="44">
        <v>151391.76083440409</v>
      </c>
      <c r="DY120" s="44">
        <v>151930.31872767289</v>
      </c>
      <c r="DZ120" s="44">
        <v>152464.30821863841</v>
      </c>
      <c r="EA120" s="44">
        <v>152993.82176071758</v>
      </c>
      <c r="EB120" s="44">
        <v>153518.948874945</v>
      </c>
      <c r="EC120" s="44">
        <v>154039.7762758655</v>
      </c>
      <c r="ED120" s="44">
        <v>154556.3879906426</v>
      </c>
      <c r="EE120" s="44">
        <v>155068.86547181863</v>
      </c>
      <c r="EF120" s="44">
        <v>155577.28770413774</v>
      </c>
      <c r="EG120" s="44">
        <v>156081.73130579994</v>
      </c>
      <c r="EH120" s="44">
        <v>156582.27062450018</v>
      </c>
      <c r="EI120" s="44">
        <v>157078.97782857076</v>
      </c>
      <c r="EJ120" s="44">
        <v>157571.92299352866</v>
      </c>
      <c r="EK120" s="44">
        <v>158061.17418430478</v>
      </c>
      <c r="EL120" s="44">
        <v>158546.79753341258</v>
      </c>
      <c r="EM120" s="44">
        <v>159028.85731529997</v>
      </c>
      <c r="EN120" s="44">
        <v>159507.416017104</v>
      </c>
      <c r="EO120" s="44">
        <v>159982.53440601996</v>
      </c>
      <c r="EP120" s="44">
        <v>160454.27159347956</v>
      </c>
      <c r="EQ120" s="44">
        <v>160922.68509631645</v>
      </c>
      <c r="ER120" s="44">
        <v>161387.83089509243</v>
      </c>
      <c r="ES120" s="44">
        <v>161849.76348974169</v>
      </c>
      <c r="ET120" s="44">
        <v>162308.53595267879</v>
      </c>
      <c r="EU120" s="44">
        <v>162764.19997951307</v>
      </c>
      <c r="EV120" s="44">
        <v>163216.80593749511</v>
      </c>
      <c r="EW120" s="44">
        <v>163666.40291182077</v>
      </c>
      <c r="EX120" s="44">
        <v>164113.03874990385</v>
      </c>
      <c r="EY120" s="44">
        <v>164556.76010372478</v>
      </c>
      <c r="EZ120" s="44">
        <v>164997.61247035803</v>
      </c>
      <c r="FA120" s="44">
        <v>165435.64023076955</v>
      </c>
      <c r="FB120" s="44">
        <v>165870.88668697368</v>
      </c>
      <c r="FC120" s="44">
        <v>166303.39409763538</v>
      </c>
      <c r="FD120" s="44">
        <v>166733.20371219076</v>
      </c>
      <c r="FE120" s="44">
        <v>167160.35580356725</v>
      </c>
      <c r="FF120" s="44">
        <v>167584.88969956411</v>
      </c>
      <c r="FG120" s="44">
        <v>168006.84381296689</v>
      </c>
      <c r="FH120" s="44">
        <v>168426.25567045138</v>
      </c>
      <c r="FI120" s="44">
        <v>168843.16194034042</v>
      </c>
      <c r="FJ120" s="44">
        <v>169257.59845926383</v>
      </c>
      <c r="FK120" s="44">
        <v>169669.6002577772</v>
      </c>
      <c r="FL120" s="44">
        <v>170079.20158498525</v>
      </c>
      <c r="FM120" s="44">
        <v>170486.43593221993</v>
      </c>
      <c r="FN120" s="44">
        <v>170891.33605581382</v>
      </c>
      <c r="FO120" s="44">
        <v>171293.9339990103</v>
      </c>
      <c r="FP120" s="44">
        <v>171694.26111305383</v>
      </c>
      <c r="FQ120" s="44">
        <v>172092.34807749206</v>
      </c>
      <c r="FR120" s="44">
        <v>172488.22491972803</v>
      </c>
      <c r="FS120" s="44">
        <v>172881.92103385756</v>
      </c>
      <c r="FT120" s="44">
        <v>173273.46519881597</v>
      </c>
      <c r="FU120" s="44">
        <v>173662.88559587597</v>
      </c>
      <c r="FV120" s="44">
        <v>174050.20982551368</v>
      </c>
      <c r="FX120" s="44">
        <v>1359471</v>
      </c>
      <c r="FY120" s="44">
        <v>2187511</v>
      </c>
      <c r="FZ120" s="44">
        <v>2730198</v>
      </c>
      <c r="GA120" s="44">
        <v>1894792</v>
      </c>
      <c r="GB120" s="44">
        <v>140349.58126617377</v>
      </c>
      <c r="GC120" s="44">
        <v>2035141.5812661736</v>
      </c>
      <c r="GD120" s="44">
        <v>1607496.2378723572</v>
      </c>
      <c r="GE120" s="44">
        <v>1611114.5212879984</v>
      </c>
      <c r="GF120" s="44">
        <v>1708067.4506827584</v>
      </c>
      <c r="GG120" s="44">
        <v>1793273.3769992283</v>
      </c>
      <c r="GH120" s="44">
        <v>1869677.9625482438</v>
      </c>
      <c r="GI120" s="44">
        <v>1939202.3423444657</v>
      </c>
      <c r="GJ120" s="44">
        <v>2003176.6026878061</v>
      </c>
      <c r="GK120" s="44">
        <v>2062563.8235941436</v>
      </c>
    </row>
    <row r="121" spans="3:195" x14ac:dyDescent="0.2">
      <c r="D121" s="364"/>
      <c r="E121" s="364" t="s">
        <v>680</v>
      </c>
      <c r="F121" s="364"/>
      <c r="G121" s="364"/>
      <c r="H121" s="364"/>
      <c r="I121" s="364" t="s">
        <v>676</v>
      </c>
      <c r="J121" s="364"/>
      <c r="K121" s="364">
        <v>0</v>
      </c>
      <c r="L121" s="364">
        <v>0</v>
      </c>
      <c r="M121" s="364">
        <v>0</v>
      </c>
      <c r="N121" s="364">
        <v>0</v>
      </c>
      <c r="O121" s="364">
        <v>0</v>
      </c>
      <c r="P121" s="364">
        <v>0</v>
      </c>
      <c r="Q121" s="364">
        <v>0</v>
      </c>
      <c r="R121" s="364">
        <v>0</v>
      </c>
      <c r="S121" s="364">
        <v>0</v>
      </c>
      <c r="T121" s="364">
        <v>0</v>
      </c>
      <c r="U121" s="364">
        <v>0</v>
      </c>
      <c r="V121" s="364">
        <v>0</v>
      </c>
      <c r="W121" s="364">
        <v>0</v>
      </c>
      <c r="X121" s="364">
        <v>0</v>
      </c>
      <c r="Y121" s="364">
        <v>0</v>
      </c>
      <c r="Z121" s="364">
        <v>0</v>
      </c>
      <c r="AA121" s="364">
        <v>0</v>
      </c>
      <c r="AB121" s="364">
        <v>0</v>
      </c>
      <c r="AC121" s="364">
        <v>0</v>
      </c>
      <c r="AD121" s="364">
        <v>0</v>
      </c>
      <c r="AE121" s="364">
        <v>0</v>
      </c>
      <c r="AF121" s="364">
        <v>0</v>
      </c>
      <c r="AG121" s="364">
        <v>0</v>
      </c>
      <c r="AH121" s="364">
        <v>0</v>
      </c>
      <c r="AI121" s="364">
        <v>0</v>
      </c>
      <c r="AJ121" s="364">
        <v>0</v>
      </c>
      <c r="AK121" s="364">
        <v>0</v>
      </c>
      <c r="AL121" s="364">
        <v>22936</v>
      </c>
      <c r="AM121" s="364">
        <v>133486</v>
      </c>
      <c r="AN121" s="364">
        <v>316529</v>
      </c>
      <c r="AO121" s="364">
        <v>545862</v>
      </c>
      <c r="AP121" s="364">
        <v>785552</v>
      </c>
      <c r="AQ121" s="364">
        <v>971587</v>
      </c>
      <c r="AR121" s="364">
        <v>1121669</v>
      </c>
      <c r="AS121" s="364">
        <v>1249544</v>
      </c>
      <c r="AT121" s="364">
        <v>1359471</v>
      </c>
      <c r="AU121" s="364">
        <v>1473633</v>
      </c>
      <c r="AV121" s="364">
        <v>1609958</v>
      </c>
      <c r="AW121" s="364">
        <v>1773921</v>
      </c>
      <c r="AX121" s="364">
        <v>1931828</v>
      </c>
      <c r="AY121" s="364">
        <v>2123774</v>
      </c>
      <c r="AZ121" s="364">
        <v>2298805</v>
      </c>
      <c r="BA121" s="364">
        <v>2486399</v>
      </c>
      <c r="BB121" s="364">
        <v>2719487</v>
      </c>
      <c r="BC121" s="364">
        <v>2923892</v>
      </c>
      <c r="BD121" s="364">
        <v>3122797</v>
      </c>
      <c r="BE121" s="364">
        <v>3324658</v>
      </c>
      <c r="BF121" s="364">
        <v>3546982</v>
      </c>
      <c r="BG121" s="364">
        <v>3807866</v>
      </c>
      <c r="BH121" s="364">
        <v>4055816</v>
      </c>
      <c r="BI121" s="364">
        <v>4332860</v>
      </c>
      <c r="BJ121" s="364">
        <v>4592759</v>
      </c>
      <c r="BK121" s="364">
        <v>4802459</v>
      </c>
      <c r="BL121" s="364">
        <v>5018073</v>
      </c>
      <c r="BM121" s="364">
        <v>5231182</v>
      </c>
      <c r="BN121" s="364">
        <v>5461945</v>
      </c>
      <c r="BO121" s="364">
        <v>5636464</v>
      </c>
      <c r="BP121" s="364">
        <v>5852267</v>
      </c>
      <c r="BQ121" s="364">
        <v>6067716</v>
      </c>
      <c r="BR121" s="364">
        <v>6277180</v>
      </c>
      <c r="BS121" s="364">
        <v>6473236</v>
      </c>
      <c r="BT121" s="364">
        <v>6676126</v>
      </c>
      <c r="BU121" s="364">
        <v>6867220</v>
      </c>
      <c r="BV121" s="364">
        <v>7051535</v>
      </c>
      <c r="BW121" s="364">
        <v>7217077</v>
      </c>
      <c r="BX121" s="364">
        <v>7378414</v>
      </c>
      <c r="BY121" s="364">
        <v>7545023</v>
      </c>
      <c r="BZ121" s="364">
        <v>7727924</v>
      </c>
      <c r="CA121" s="364">
        <v>7866042</v>
      </c>
      <c r="CB121" s="364">
        <v>8030400</v>
      </c>
      <c r="CC121" s="364">
        <v>8171972</v>
      </c>
      <c r="CD121" s="364">
        <v>8312321.5812661741</v>
      </c>
      <c r="CE121" s="364">
        <v>8451512.9547227193</v>
      </c>
      <c r="CF121" s="364">
        <v>8589604.378349131</v>
      </c>
      <c r="CG121" s="364">
        <v>8726648.9288609866</v>
      </c>
      <c r="CH121" s="364">
        <v>8862695.1470887307</v>
      </c>
      <c r="CI121" s="364">
        <v>8997787.5817031376</v>
      </c>
      <c r="CJ121" s="364">
        <v>9131967.2504058778</v>
      </c>
      <c r="CK121" s="364">
        <v>9265272.033564372</v>
      </c>
      <c r="CL121" s="364">
        <v>9397737.0121367797</v>
      </c>
      <c r="CM121" s="364">
        <v>9529394.7593361754</v>
      </c>
      <c r="CN121" s="364">
        <v>9660275.5936316699</v>
      </c>
      <c r="CO121" s="364">
        <v>9790407.7992414366</v>
      </c>
      <c r="CP121" s="364">
        <v>9919817.8191385306</v>
      </c>
      <c r="CQ121" s="364">
        <v>10050011.920827387</v>
      </c>
      <c r="CR121" s="364">
        <v>10180978.870665085</v>
      </c>
      <c r="CS121" s="364">
        <v>10312707.81588633</v>
      </c>
      <c r="CT121" s="364">
        <v>10445188.264522815</v>
      </c>
      <c r="CU121" s="364">
        <v>10578410.066744711</v>
      </c>
      <c r="CV121" s="364">
        <v>10712363.397498818</v>
      </c>
      <c r="CW121" s="364">
        <v>10847038.740331033</v>
      </c>
      <c r="CX121" s="364">
        <v>10982426.872292425</v>
      </c>
      <c r="CY121" s="364">
        <v>11118518.849838383</v>
      </c>
      <c r="CZ121" s="364">
        <v>11255305.995639311</v>
      </c>
      <c r="DA121" s="364">
        <v>11392779.886229329</v>
      </c>
      <c r="DB121" s="364">
        <v>11530932.340426531</v>
      </c>
      <c r="DC121" s="364">
        <v>11669755.408464573</v>
      </c>
      <c r="DD121" s="364">
        <v>11809241.361781059</v>
      </c>
      <c r="DE121" s="364">
        <v>11949382.683413081</v>
      </c>
      <c r="DF121" s="364">
        <v>12090172.05895485</v>
      </c>
      <c r="DG121" s="364">
        <v>12231602.368036253</v>
      </c>
      <c r="DH121" s="364">
        <v>12373666.67628484</v>
      </c>
      <c r="DI121" s="364">
        <v>12516358.227736931</v>
      </c>
      <c r="DJ121" s="364">
        <v>12659670.437666446</v>
      </c>
      <c r="DK121" s="364">
        <v>12803596.885802705</v>
      </c>
      <c r="DL121" s="364">
        <v>12948131.30991078</v>
      </c>
      <c r="DM121" s="364">
        <v>13093267.59971014</v>
      </c>
      <c r="DN121" s="364">
        <v>13238999.791109288</v>
      </c>
      <c r="DO121" s="364">
        <v>13385322.060735794</v>
      </c>
      <c r="DP121" s="364">
        <v>13532228.720742812</v>
      </c>
      <c r="DQ121" s="364">
        <v>13679714.213874541</v>
      </c>
      <c r="DR121" s="364">
        <v>13827773.108774459</v>
      </c>
      <c r="DS121" s="364">
        <v>13976400.095521377</v>
      </c>
      <c r="DT121" s="364">
        <v>14125589.98137944</v>
      </c>
      <c r="DU121" s="364">
        <v>14275337.686749209</v>
      </c>
      <c r="DV121" s="364">
        <v>14425638.241307918</v>
      </c>
      <c r="DW121" s="364">
        <v>14576486.780327803</v>
      </c>
      <c r="DX121" s="364">
        <v>14727878.541162206</v>
      </c>
      <c r="DY121" s="364">
        <v>14879808.859889878</v>
      </c>
      <c r="DZ121" s="364">
        <v>15032273.168108515</v>
      </c>
      <c r="EA121" s="364">
        <v>15185266.989869233</v>
      </c>
      <c r="EB121" s="364">
        <v>15338785.938744178</v>
      </c>
      <c r="EC121" s="364">
        <v>15492825.715020044</v>
      </c>
      <c r="ED121" s="364">
        <v>15647382.103010686</v>
      </c>
      <c r="EE121" s="364">
        <v>15802450.968482506</v>
      </c>
      <c r="EF121" s="364">
        <v>15958028.256186644</v>
      </c>
      <c r="EG121" s="364">
        <v>16114109.987492444</v>
      </c>
      <c r="EH121" s="364">
        <v>16270692.258116944</v>
      </c>
      <c r="EI121" s="364">
        <v>16427771.235945515</v>
      </c>
      <c r="EJ121" s="364">
        <v>16585343.158939045</v>
      </c>
      <c r="EK121" s="364">
        <v>16743404.333123351</v>
      </c>
      <c r="EL121" s="364">
        <v>16901951.130656764</v>
      </c>
      <c r="EM121" s="364">
        <v>17060979.987972062</v>
      </c>
      <c r="EN121" s="364">
        <v>17220487.403989166</v>
      </c>
      <c r="EO121" s="364">
        <v>17380469.938395187</v>
      </c>
      <c r="EP121" s="364">
        <v>17540924.209988669</v>
      </c>
      <c r="EQ121" s="364">
        <v>17701846.895084985</v>
      </c>
      <c r="ER121" s="364">
        <v>17863234.725980077</v>
      </c>
      <c r="ES121" s="364">
        <v>18025084.489469819</v>
      </c>
      <c r="ET121" s="364">
        <v>18187393.025422499</v>
      </c>
      <c r="EU121" s="364">
        <v>18350157.225402012</v>
      </c>
      <c r="EV121" s="364">
        <v>18513374.031339508</v>
      </c>
      <c r="EW121" s="364">
        <v>18677040.434251327</v>
      </c>
      <c r="EX121" s="364">
        <v>18841153.473001231</v>
      </c>
      <c r="EY121" s="364">
        <v>19005710.233104955</v>
      </c>
      <c r="EZ121" s="364">
        <v>19170707.845575314</v>
      </c>
      <c r="FA121" s="364">
        <v>19336143.485806085</v>
      </c>
      <c r="FB121" s="364">
        <v>19502014.372493058</v>
      </c>
      <c r="FC121" s="364">
        <v>19668317.766590692</v>
      </c>
      <c r="FD121" s="364">
        <v>19835050.970302884</v>
      </c>
      <c r="FE121" s="364">
        <v>20002211.326106451</v>
      </c>
      <c r="FF121" s="364">
        <v>20169796.215806015</v>
      </c>
      <c r="FG121" s="364">
        <v>20337803.059618983</v>
      </c>
      <c r="FH121" s="364">
        <v>20506229.315289434</v>
      </c>
      <c r="FI121" s="364">
        <v>20675072.477229774</v>
      </c>
      <c r="FJ121" s="364">
        <v>20844330.075689036</v>
      </c>
      <c r="FK121" s="364">
        <v>21013999.675946813</v>
      </c>
      <c r="FL121" s="364">
        <v>21184078.877531797</v>
      </c>
      <c r="FM121" s="364">
        <v>21354565.313464016</v>
      </c>
      <c r="FN121" s="364">
        <v>21525456.649519831</v>
      </c>
      <c r="FO121" s="364">
        <v>21696750.58351884</v>
      </c>
      <c r="FP121" s="364">
        <v>21868444.844631895</v>
      </c>
      <c r="FQ121" s="364">
        <v>22040537.192709386</v>
      </c>
      <c r="FR121" s="364">
        <v>22213025.417629115</v>
      </c>
      <c r="FS121" s="364">
        <v>22385907.338662975</v>
      </c>
      <c r="FT121" s="364">
        <v>22559180.803861789</v>
      </c>
      <c r="FU121" s="364">
        <v>22732843.689457666</v>
      </c>
      <c r="FV121" s="364">
        <v>22906893.899283178</v>
      </c>
      <c r="FX121" s="364">
        <v>1359471</v>
      </c>
      <c r="FY121" s="364">
        <v>3546982</v>
      </c>
      <c r="FZ121" s="364">
        <v>6277180</v>
      </c>
      <c r="GA121" s="364">
        <v>8171972</v>
      </c>
      <c r="GB121" s="364">
        <v>8312321.5812661741</v>
      </c>
      <c r="GC121" s="364">
        <v>8312321.5812661741</v>
      </c>
      <c r="GD121" s="364">
        <v>9919817.8191385306</v>
      </c>
      <c r="GE121" s="364">
        <v>11530932.340426531</v>
      </c>
      <c r="GF121" s="364">
        <v>13238999.791109288</v>
      </c>
      <c r="GG121" s="364">
        <v>15032273.168108515</v>
      </c>
      <c r="GH121" s="364">
        <v>16901951.130656764</v>
      </c>
      <c r="GI121" s="364">
        <v>18841153.473001231</v>
      </c>
      <c r="GJ121" s="364">
        <v>20844330.075689036</v>
      </c>
      <c r="GK121" s="364">
        <v>22906893.899283178</v>
      </c>
      <c r="GM121" s="24" t="s">
        <v>652</v>
      </c>
    </row>
    <row r="123" spans="3:195" x14ac:dyDescent="0.2">
      <c r="C123" s="24" t="s">
        <v>681</v>
      </c>
    </row>
    <row r="124" spans="3:195" x14ac:dyDescent="0.2">
      <c r="D124" s="24" t="s">
        <v>678</v>
      </c>
      <c r="F124" s="36">
        <v>0.84703159150641816</v>
      </c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159">
        <v>0.72963899546564348</v>
      </c>
      <c r="AM124" s="159">
        <v>0.52886476707372232</v>
      </c>
      <c r="AN124" s="159">
        <v>0.41720797845315033</v>
      </c>
      <c r="AO124" s="159">
        <v>0.45562130177514792</v>
      </c>
      <c r="AP124" s="159">
        <v>0.56553464892152361</v>
      </c>
      <c r="AQ124" s="159">
        <v>0.65876313596903813</v>
      </c>
      <c r="AR124" s="159">
        <v>0.61622979437907277</v>
      </c>
      <c r="AS124" s="159">
        <v>0.55046725317693057</v>
      </c>
      <c r="AT124" s="159">
        <v>0.54085893365597171</v>
      </c>
      <c r="AU124" s="159">
        <v>0.52099647868818</v>
      </c>
      <c r="AV124" s="159">
        <v>0.57435540069686408</v>
      </c>
      <c r="AW124" s="159">
        <v>0.62142068637436498</v>
      </c>
      <c r="AX124" s="159">
        <v>0.64442994927393971</v>
      </c>
      <c r="AY124" s="159">
        <v>0.65473101809884027</v>
      </c>
      <c r="AZ124" s="159">
        <v>0.6769600813570168</v>
      </c>
      <c r="BA124" s="159">
        <v>0.67684467520283165</v>
      </c>
      <c r="BB124" s="159">
        <v>0.73272326331685889</v>
      </c>
      <c r="BC124" s="159">
        <v>0.74306401506812458</v>
      </c>
      <c r="BD124" s="159">
        <v>0.76636082551972051</v>
      </c>
      <c r="BE124" s="159">
        <v>0.76746374980803622</v>
      </c>
      <c r="BF124" s="159">
        <v>0.80003058599161581</v>
      </c>
      <c r="BG124" s="159">
        <v>0.81373330675702615</v>
      </c>
      <c r="BH124" s="159">
        <v>0.83411574914297237</v>
      </c>
      <c r="BI124" s="159">
        <v>0.84372157491228827</v>
      </c>
      <c r="BJ124" s="159">
        <v>0.84281586308527545</v>
      </c>
      <c r="BK124" s="159">
        <v>0.83158321411540292</v>
      </c>
      <c r="BL124" s="159">
        <v>0.823207212889701</v>
      </c>
      <c r="BM124" s="159">
        <v>0.81700913616975346</v>
      </c>
      <c r="BN124" s="159">
        <v>0.82958273206709909</v>
      </c>
      <c r="BO124" s="159">
        <v>0.82587569261799576</v>
      </c>
      <c r="BP124" s="159">
        <v>0.83718020602123233</v>
      </c>
      <c r="BQ124" s="159">
        <v>0.80933306722240528</v>
      </c>
      <c r="BR124" s="159">
        <v>0.77839628766757052</v>
      </c>
      <c r="BS124" s="159">
        <v>0.78689252050434566</v>
      </c>
      <c r="BT124" s="159">
        <v>0.8387007738183252</v>
      </c>
      <c r="BU124" s="159">
        <v>0.81387170711796286</v>
      </c>
      <c r="BV124" s="159">
        <v>0.8170848818598595</v>
      </c>
      <c r="BW124" s="159">
        <v>0.86431237993983401</v>
      </c>
      <c r="BX124" s="159">
        <v>0.88674017739266253</v>
      </c>
      <c r="BY124" s="159">
        <v>0.88672280609090748</v>
      </c>
      <c r="BZ124" s="159">
        <v>0.90098468570428814</v>
      </c>
      <c r="CA124" s="159">
        <v>0.82245616067420613</v>
      </c>
      <c r="CB124" s="159">
        <v>0.84100560970564253</v>
      </c>
      <c r="CC124" s="159">
        <v>0.82258497442997203</v>
      </c>
      <c r="CD124" s="347">
        <v>0.8437596979307278</v>
      </c>
      <c r="CE124" s="36">
        <v>0.8465997256985851</v>
      </c>
      <c r="CF124" s="36">
        <v>0.8465997256985851</v>
      </c>
      <c r="CG124" s="36">
        <v>0.8465997256985851</v>
      </c>
      <c r="CH124" s="36">
        <v>0.8465997256985851</v>
      </c>
      <c r="CI124" s="36">
        <v>0.8465997256985851</v>
      </c>
      <c r="CJ124" s="36">
        <v>0.8465997256985851</v>
      </c>
      <c r="CK124" s="36">
        <v>0.8465997256985851</v>
      </c>
      <c r="CL124" s="36">
        <v>0.8465997256985851</v>
      </c>
      <c r="CM124" s="36">
        <v>0.8465997256985851</v>
      </c>
      <c r="CN124" s="36">
        <v>0.8465997256985851</v>
      </c>
      <c r="CO124" s="36">
        <v>0.8465997256985851</v>
      </c>
      <c r="CP124" s="36">
        <v>0.8465997256985851</v>
      </c>
      <c r="CQ124" s="36">
        <v>0.8494397534664424</v>
      </c>
      <c r="CR124" s="36">
        <v>0.8494397534664424</v>
      </c>
      <c r="CS124" s="36">
        <v>0.8494397534664424</v>
      </c>
      <c r="CT124" s="36">
        <v>0.8494397534664424</v>
      </c>
      <c r="CU124" s="36">
        <v>0.8494397534664424</v>
      </c>
      <c r="CV124" s="36">
        <v>0.8494397534664424</v>
      </c>
      <c r="CW124" s="36">
        <v>0.8494397534664424</v>
      </c>
      <c r="CX124" s="36">
        <v>0.8494397534664424</v>
      </c>
      <c r="CY124" s="36">
        <v>0.8494397534664424</v>
      </c>
      <c r="CZ124" s="36">
        <v>0.8494397534664424</v>
      </c>
      <c r="DA124" s="36">
        <v>0.8494397534664424</v>
      </c>
      <c r="DB124" s="36">
        <v>0.8494397534664424</v>
      </c>
      <c r="DC124" s="36">
        <v>0.8522797812342997</v>
      </c>
      <c r="DD124" s="36">
        <v>0.8522797812342997</v>
      </c>
      <c r="DE124" s="36">
        <v>0.8522797812342997</v>
      </c>
      <c r="DF124" s="36">
        <v>0.8522797812342997</v>
      </c>
      <c r="DG124" s="36">
        <v>0.8522797812342997</v>
      </c>
      <c r="DH124" s="36">
        <v>0.8522797812342997</v>
      </c>
      <c r="DI124" s="36">
        <v>0.8522797812342997</v>
      </c>
      <c r="DJ124" s="36">
        <v>0.8522797812342997</v>
      </c>
      <c r="DK124" s="36">
        <v>0.8522797812342997</v>
      </c>
      <c r="DL124" s="36">
        <v>0.8522797812342997</v>
      </c>
      <c r="DM124" s="36">
        <v>0.8522797812342997</v>
      </c>
      <c r="DN124" s="36">
        <v>0.8522797812342997</v>
      </c>
      <c r="DO124" s="36">
        <v>0.85511980900215689</v>
      </c>
      <c r="DP124" s="36">
        <v>0.85511980900215689</v>
      </c>
      <c r="DQ124" s="36">
        <v>0.85511980900215689</v>
      </c>
      <c r="DR124" s="36">
        <v>0.85511980900215689</v>
      </c>
      <c r="DS124" s="36">
        <v>0.85511980900215689</v>
      </c>
      <c r="DT124" s="36">
        <v>0.85511980900215689</v>
      </c>
      <c r="DU124" s="36">
        <v>0.85511980900215689</v>
      </c>
      <c r="DV124" s="36">
        <v>0.85511980900215689</v>
      </c>
      <c r="DW124" s="36">
        <v>0.85511980900215689</v>
      </c>
      <c r="DX124" s="36">
        <v>0.85511980900215689</v>
      </c>
      <c r="DY124" s="36">
        <v>0.85511980900215689</v>
      </c>
      <c r="DZ124" s="36">
        <v>0.85511980900215689</v>
      </c>
      <c r="EA124" s="36">
        <v>0.85795983677001419</v>
      </c>
      <c r="EB124" s="36">
        <v>0.85795983677001419</v>
      </c>
      <c r="EC124" s="36">
        <v>0.85795983677001419</v>
      </c>
      <c r="ED124" s="36">
        <v>0.85795983677001419</v>
      </c>
      <c r="EE124" s="36">
        <v>0.85795983677001419</v>
      </c>
      <c r="EF124" s="36">
        <v>0.85795983677001419</v>
      </c>
      <c r="EG124" s="36">
        <v>0.85795983677001419</v>
      </c>
      <c r="EH124" s="36">
        <v>0.85795983677001419</v>
      </c>
      <c r="EI124" s="36">
        <v>0.85795983677001419</v>
      </c>
      <c r="EJ124" s="36">
        <v>0.85795983677001419</v>
      </c>
      <c r="EK124" s="36">
        <v>0.85795983677001419</v>
      </c>
      <c r="EL124" s="36">
        <v>0.85795983677001419</v>
      </c>
      <c r="EM124" s="36">
        <v>0.8607998645378715</v>
      </c>
      <c r="EN124" s="36">
        <v>0.8607998645378715</v>
      </c>
      <c r="EO124" s="36">
        <v>0.8607998645378715</v>
      </c>
      <c r="EP124" s="36">
        <v>0.8607998645378715</v>
      </c>
      <c r="EQ124" s="36">
        <v>0.8607998645378715</v>
      </c>
      <c r="ER124" s="36">
        <v>0.8607998645378715</v>
      </c>
      <c r="ES124" s="36">
        <v>0.8607998645378715</v>
      </c>
      <c r="ET124" s="36">
        <v>0.8607998645378715</v>
      </c>
      <c r="EU124" s="36">
        <v>0.8607998645378715</v>
      </c>
      <c r="EV124" s="36">
        <v>0.8607998645378715</v>
      </c>
      <c r="EW124" s="36">
        <v>0.8607998645378715</v>
      </c>
      <c r="EX124" s="36">
        <v>0.8607998645378715</v>
      </c>
      <c r="EY124" s="36">
        <v>0.86363989230572868</v>
      </c>
      <c r="EZ124" s="36">
        <v>0.86363989230572868</v>
      </c>
      <c r="FA124" s="36">
        <v>0.86363989230572868</v>
      </c>
      <c r="FB124" s="36">
        <v>0.86363989230572868</v>
      </c>
      <c r="FC124" s="36">
        <v>0.86363989230572868</v>
      </c>
      <c r="FD124" s="36">
        <v>0.86363989230572868</v>
      </c>
      <c r="FE124" s="36">
        <v>0.86363989230572868</v>
      </c>
      <c r="FF124" s="36">
        <v>0.86363989230572868</v>
      </c>
      <c r="FG124" s="36">
        <v>0.86363989230572868</v>
      </c>
      <c r="FH124" s="36">
        <v>0.86363989230572868</v>
      </c>
      <c r="FI124" s="36">
        <v>0.86363989230572868</v>
      </c>
      <c r="FJ124" s="36">
        <v>0.86363989230572868</v>
      </c>
      <c r="FK124" s="36">
        <v>0.86647992007358599</v>
      </c>
      <c r="FL124" s="36">
        <v>0.86647992007358599</v>
      </c>
      <c r="FM124" s="36">
        <v>0.86647992007358599</v>
      </c>
      <c r="FN124" s="36">
        <v>0.86647992007358599</v>
      </c>
      <c r="FO124" s="36">
        <v>0.86647992007358599</v>
      </c>
      <c r="FP124" s="36">
        <v>0.86647992007358599</v>
      </c>
      <c r="FQ124" s="36">
        <v>0.86647992007358599</v>
      </c>
      <c r="FR124" s="36">
        <v>0.86647992007358599</v>
      </c>
      <c r="FS124" s="36">
        <v>0.86647992007358599</v>
      </c>
      <c r="FT124" s="36">
        <v>0.86647992007358599</v>
      </c>
      <c r="FU124" s="36">
        <v>0.86647992007358599</v>
      </c>
      <c r="FV124" s="36">
        <v>0.86647992007358599</v>
      </c>
    </row>
    <row r="125" spans="3:195" x14ac:dyDescent="0.2">
      <c r="D125" s="24" t="s">
        <v>679</v>
      </c>
      <c r="F125" s="36">
        <v>0.1529684084935807</v>
      </c>
      <c r="H125" s="159">
        <v>0.15624030206927217</v>
      </c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159">
        <v>0.27036100453435652</v>
      </c>
      <c r="AM125" s="159">
        <v>0.47113523292627768</v>
      </c>
      <c r="AN125" s="159">
        <v>0.58279202154684961</v>
      </c>
      <c r="AO125" s="159">
        <v>0.54437869822485208</v>
      </c>
      <c r="AP125" s="159">
        <v>0.43446535107847639</v>
      </c>
      <c r="AQ125" s="159">
        <v>0.34123686403096187</v>
      </c>
      <c r="AR125" s="159">
        <v>0.38377020562092723</v>
      </c>
      <c r="AS125" s="159">
        <v>0.44953274682306943</v>
      </c>
      <c r="AT125" s="159">
        <v>0.45914106634402829</v>
      </c>
      <c r="AU125" s="159">
        <v>0.47900352131182</v>
      </c>
      <c r="AV125" s="159">
        <v>0.42564459930313592</v>
      </c>
      <c r="AW125" s="159">
        <v>0.37857931362563502</v>
      </c>
      <c r="AX125" s="159">
        <v>0.35557005072606029</v>
      </c>
      <c r="AY125" s="159">
        <v>0.34526898190115973</v>
      </c>
      <c r="AZ125" s="159">
        <v>0.3230399186429832</v>
      </c>
      <c r="BA125" s="159">
        <v>0.32315532479716835</v>
      </c>
      <c r="BB125" s="159">
        <v>0.26727673668314111</v>
      </c>
      <c r="BC125" s="159">
        <v>0.25693598493187542</v>
      </c>
      <c r="BD125" s="159">
        <v>0.23363917448027949</v>
      </c>
      <c r="BE125" s="159">
        <v>0.23253625019196378</v>
      </c>
      <c r="BF125" s="159">
        <v>0.19996941400838419</v>
      </c>
      <c r="BG125" s="159">
        <v>0.18626669324297385</v>
      </c>
      <c r="BH125" s="159">
        <v>0.16588425085702763</v>
      </c>
      <c r="BI125" s="159">
        <v>0.15627842508771173</v>
      </c>
      <c r="BJ125" s="159">
        <v>0.15718413691472455</v>
      </c>
      <c r="BK125" s="159">
        <v>0.16841678588459708</v>
      </c>
      <c r="BL125" s="159">
        <v>0.176792787110299</v>
      </c>
      <c r="BM125" s="159">
        <v>0.18299086383024654</v>
      </c>
      <c r="BN125" s="159">
        <v>0.17041726793290091</v>
      </c>
      <c r="BO125" s="159">
        <v>0.17412430738200424</v>
      </c>
      <c r="BP125" s="159">
        <v>0.16281979397876767</v>
      </c>
      <c r="BQ125" s="159">
        <v>0.19066693277759472</v>
      </c>
      <c r="BR125" s="159">
        <v>0.22160371233242948</v>
      </c>
      <c r="BS125" s="159">
        <v>0.21310747949565434</v>
      </c>
      <c r="BT125" s="159">
        <v>0.1612992261816748</v>
      </c>
      <c r="BU125" s="159">
        <v>0.18612829288203714</v>
      </c>
      <c r="BV125" s="159">
        <v>0.1829151181401405</v>
      </c>
      <c r="BW125" s="159">
        <v>0.13568762006016599</v>
      </c>
      <c r="BX125" s="159">
        <v>0.11325982260733747</v>
      </c>
      <c r="BY125" s="159">
        <v>0.11327719390909252</v>
      </c>
      <c r="BZ125" s="159">
        <v>9.9015314295711865E-2</v>
      </c>
      <c r="CA125" s="159">
        <v>0.17754383932579387</v>
      </c>
      <c r="CB125" s="159">
        <v>0.15899439029435747</v>
      </c>
      <c r="CC125" s="159">
        <v>0.17741502557002797</v>
      </c>
      <c r="CD125" s="347">
        <v>0.15624030206927217</v>
      </c>
      <c r="CE125" s="36">
        <v>0.1534002743014149</v>
      </c>
      <c r="CF125" s="36">
        <v>0.1534002743014149</v>
      </c>
      <c r="CG125" s="36">
        <v>0.1534002743014149</v>
      </c>
      <c r="CH125" s="36">
        <v>0.1534002743014149</v>
      </c>
      <c r="CI125" s="36">
        <v>0.1534002743014149</v>
      </c>
      <c r="CJ125" s="36">
        <v>0.1534002743014149</v>
      </c>
      <c r="CK125" s="36">
        <v>0.1534002743014149</v>
      </c>
      <c r="CL125" s="36">
        <v>0.1534002743014149</v>
      </c>
      <c r="CM125" s="36">
        <v>0.1534002743014149</v>
      </c>
      <c r="CN125" s="36">
        <v>0.1534002743014149</v>
      </c>
      <c r="CO125" s="36">
        <v>0.1534002743014149</v>
      </c>
      <c r="CP125" s="36">
        <v>0.1534002743014149</v>
      </c>
      <c r="CQ125" s="36">
        <v>0.15056024653355762</v>
      </c>
      <c r="CR125" s="36">
        <v>0.15056024653355762</v>
      </c>
      <c r="CS125" s="36">
        <v>0.15056024653355762</v>
      </c>
      <c r="CT125" s="36">
        <v>0.15056024653355762</v>
      </c>
      <c r="CU125" s="36">
        <v>0.15056024653355762</v>
      </c>
      <c r="CV125" s="36">
        <v>0.15056024653355762</v>
      </c>
      <c r="CW125" s="36">
        <v>0.15056024653355762</v>
      </c>
      <c r="CX125" s="36">
        <v>0.15056024653355762</v>
      </c>
      <c r="CY125" s="36">
        <v>0.15056024653355762</v>
      </c>
      <c r="CZ125" s="36">
        <v>0.15056024653355762</v>
      </c>
      <c r="DA125" s="36">
        <v>0.15056024653355762</v>
      </c>
      <c r="DB125" s="36">
        <v>0.15056024653355762</v>
      </c>
      <c r="DC125" s="36">
        <v>0.14772021876570035</v>
      </c>
      <c r="DD125" s="36">
        <v>0.14772021876570035</v>
      </c>
      <c r="DE125" s="36">
        <v>0.14772021876570035</v>
      </c>
      <c r="DF125" s="36">
        <v>0.14772021876570035</v>
      </c>
      <c r="DG125" s="36">
        <v>0.14772021876570035</v>
      </c>
      <c r="DH125" s="36">
        <v>0.14772021876570035</v>
      </c>
      <c r="DI125" s="36">
        <v>0.14772021876570035</v>
      </c>
      <c r="DJ125" s="36">
        <v>0.14772021876570035</v>
      </c>
      <c r="DK125" s="36">
        <v>0.14772021876570035</v>
      </c>
      <c r="DL125" s="36">
        <v>0.14772021876570035</v>
      </c>
      <c r="DM125" s="36">
        <v>0.14772021876570035</v>
      </c>
      <c r="DN125" s="36">
        <v>0.14772021876570035</v>
      </c>
      <c r="DO125" s="36">
        <v>0.14488019099784308</v>
      </c>
      <c r="DP125" s="36">
        <v>0.14488019099784308</v>
      </c>
      <c r="DQ125" s="36">
        <v>0.14488019099784308</v>
      </c>
      <c r="DR125" s="36">
        <v>0.14488019099784308</v>
      </c>
      <c r="DS125" s="36">
        <v>0.14488019099784308</v>
      </c>
      <c r="DT125" s="36">
        <v>0.14488019099784308</v>
      </c>
      <c r="DU125" s="36">
        <v>0.14488019099784308</v>
      </c>
      <c r="DV125" s="36">
        <v>0.14488019099784308</v>
      </c>
      <c r="DW125" s="36">
        <v>0.14488019099784308</v>
      </c>
      <c r="DX125" s="36">
        <v>0.14488019099784308</v>
      </c>
      <c r="DY125" s="36">
        <v>0.14488019099784308</v>
      </c>
      <c r="DZ125" s="36">
        <v>0.14488019099784308</v>
      </c>
      <c r="EA125" s="36">
        <v>0.14204016322998581</v>
      </c>
      <c r="EB125" s="36">
        <v>0.14204016322998581</v>
      </c>
      <c r="EC125" s="36">
        <v>0.14204016322998581</v>
      </c>
      <c r="ED125" s="36">
        <v>0.14204016322998581</v>
      </c>
      <c r="EE125" s="36">
        <v>0.14204016322998581</v>
      </c>
      <c r="EF125" s="36">
        <v>0.14204016322998581</v>
      </c>
      <c r="EG125" s="36">
        <v>0.14204016322998581</v>
      </c>
      <c r="EH125" s="36">
        <v>0.14204016322998581</v>
      </c>
      <c r="EI125" s="36">
        <v>0.14204016322998581</v>
      </c>
      <c r="EJ125" s="36">
        <v>0.14204016322998581</v>
      </c>
      <c r="EK125" s="36">
        <v>0.14204016322998581</v>
      </c>
      <c r="EL125" s="36">
        <v>0.14204016322998581</v>
      </c>
      <c r="EM125" s="36">
        <v>0.13920013546212853</v>
      </c>
      <c r="EN125" s="36">
        <v>0.13920013546212853</v>
      </c>
      <c r="EO125" s="36">
        <v>0.13920013546212853</v>
      </c>
      <c r="EP125" s="36">
        <v>0.13920013546212853</v>
      </c>
      <c r="EQ125" s="36">
        <v>0.13920013546212853</v>
      </c>
      <c r="ER125" s="36">
        <v>0.13920013546212853</v>
      </c>
      <c r="ES125" s="36">
        <v>0.13920013546212853</v>
      </c>
      <c r="ET125" s="36">
        <v>0.13920013546212853</v>
      </c>
      <c r="EU125" s="36">
        <v>0.13920013546212853</v>
      </c>
      <c r="EV125" s="36">
        <v>0.13920013546212853</v>
      </c>
      <c r="EW125" s="36">
        <v>0.13920013546212853</v>
      </c>
      <c r="EX125" s="36">
        <v>0.13920013546212853</v>
      </c>
      <c r="EY125" s="36">
        <v>0.13636010769427126</v>
      </c>
      <c r="EZ125" s="36">
        <v>0.13636010769427126</v>
      </c>
      <c r="FA125" s="36">
        <v>0.13636010769427126</v>
      </c>
      <c r="FB125" s="36">
        <v>0.13636010769427126</v>
      </c>
      <c r="FC125" s="36">
        <v>0.13636010769427126</v>
      </c>
      <c r="FD125" s="36">
        <v>0.13636010769427126</v>
      </c>
      <c r="FE125" s="36">
        <v>0.13636010769427126</v>
      </c>
      <c r="FF125" s="36">
        <v>0.13636010769427126</v>
      </c>
      <c r="FG125" s="36">
        <v>0.13636010769427126</v>
      </c>
      <c r="FH125" s="36">
        <v>0.13636010769427126</v>
      </c>
      <c r="FI125" s="36">
        <v>0.13636010769427126</v>
      </c>
      <c r="FJ125" s="36">
        <v>0.13636010769427126</v>
      </c>
      <c r="FK125" s="36">
        <v>0.13352007992641399</v>
      </c>
      <c r="FL125" s="36">
        <v>0.13352007992641399</v>
      </c>
      <c r="FM125" s="36">
        <v>0.13352007992641399</v>
      </c>
      <c r="FN125" s="36">
        <v>0.13352007992641399</v>
      </c>
      <c r="FO125" s="36">
        <v>0.13352007992641399</v>
      </c>
      <c r="FP125" s="36">
        <v>0.13352007992641399</v>
      </c>
      <c r="FQ125" s="36">
        <v>0.13352007992641399</v>
      </c>
      <c r="FR125" s="36">
        <v>0.13352007992641399</v>
      </c>
      <c r="FS125" s="36">
        <v>0.13352007992641399</v>
      </c>
      <c r="FT125" s="36">
        <v>0.13352007992641399</v>
      </c>
      <c r="FU125" s="36">
        <v>0.13352007992641399</v>
      </c>
      <c r="FV125" s="36">
        <v>0.13352007992641399</v>
      </c>
    </row>
    <row r="127" spans="3:195" x14ac:dyDescent="0.2">
      <c r="C127" s="24" t="s">
        <v>662</v>
      </c>
      <c r="F127" s="437">
        <v>2021</v>
      </c>
      <c r="G127" s="437">
        <v>2022</v>
      </c>
    </row>
    <row r="128" spans="3:195" x14ac:dyDescent="0.2">
      <c r="D128" s="24" t="s">
        <v>182</v>
      </c>
      <c r="F128" s="36">
        <v>0.17612049644427311</v>
      </c>
      <c r="G128" s="36">
        <v>0.15624030206927217</v>
      </c>
      <c r="H128" s="36">
        <v>-2.8400277678572766E-3</v>
      </c>
      <c r="K128" s="170"/>
      <c r="L128" s="170"/>
      <c r="M128" s="170"/>
      <c r="N128" s="170"/>
      <c r="O128" s="170"/>
      <c r="P128" s="170"/>
      <c r="Q128" s="170"/>
      <c r="R128" s="170"/>
      <c r="S128" s="170"/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  <c r="AH128" s="170"/>
      <c r="AI128" s="170"/>
      <c r="AJ128" s="170"/>
      <c r="AK128" s="170"/>
      <c r="AL128" s="170"/>
      <c r="AM128" s="170"/>
      <c r="AN128" s="170"/>
      <c r="AO128" s="170"/>
      <c r="AP128" s="170"/>
      <c r="AQ128" s="170"/>
      <c r="AR128" s="170"/>
      <c r="AS128" s="170"/>
      <c r="AT128" s="170"/>
      <c r="AU128" s="170"/>
      <c r="AV128" s="170"/>
      <c r="AW128" s="170"/>
      <c r="AX128" s="170"/>
      <c r="AY128" s="170"/>
      <c r="AZ128" s="170"/>
      <c r="BA128" s="170"/>
      <c r="BB128" s="170"/>
      <c r="BC128" s="170"/>
      <c r="BD128" s="170"/>
      <c r="BE128" s="170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>
        <v>0</v>
      </c>
      <c r="CE128" s="36">
        <v>-2.8400277678572766E-3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6">
        <v>0</v>
      </c>
      <c r="CL128" s="36">
        <v>0</v>
      </c>
      <c r="CM128" s="36">
        <v>0</v>
      </c>
      <c r="CN128" s="36">
        <v>0</v>
      </c>
      <c r="CO128" s="36">
        <v>0</v>
      </c>
      <c r="CP128" s="36">
        <v>0</v>
      </c>
      <c r="CQ128" s="36">
        <v>-2.8400277678572766E-3</v>
      </c>
      <c r="CR128" s="36">
        <v>0</v>
      </c>
      <c r="CS128" s="36">
        <v>0</v>
      </c>
      <c r="CT128" s="36">
        <v>0</v>
      </c>
      <c r="CU128" s="36">
        <v>0</v>
      </c>
      <c r="CV128" s="36">
        <v>0</v>
      </c>
      <c r="CW128" s="36">
        <v>0</v>
      </c>
      <c r="CX128" s="36">
        <v>0</v>
      </c>
      <c r="CY128" s="36">
        <v>0</v>
      </c>
      <c r="CZ128" s="36">
        <v>0</v>
      </c>
      <c r="DA128" s="36">
        <v>0</v>
      </c>
      <c r="DB128" s="36">
        <v>0</v>
      </c>
      <c r="DC128" s="36">
        <v>-2.8400277678572766E-3</v>
      </c>
      <c r="DD128" s="36">
        <v>0</v>
      </c>
      <c r="DE128" s="36">
        <v>0</v>
      </c>
      <c r="DF128" s="36">
        <v>0</v>
      </c>
      <c r="DG128" s="36">
        <v>0</v>
      </c>
      <c r="DH128" s="36">
        <v>0</v>
      </c>
      <c r="DI128" s="36">
        <v>0</v>
      </c>
      <c r="DJ128" s="36">
        <v>0</v>
      </c>
      <c r="DK128" s="36">
        <v>0</v>
      </c>
      <c r="DL128" s="36">
        <v>0</v>
      </c>
      <c r="DM128" s="36">
        <v>0</v>
      </c>
      <c r="DN128" s="36">
        <v>0</v>
      </c>
      <c r="DO128" s="36">
        <v>-2.8400277678572766E-3</v>
      </c>
      <c r="DP128" s="36">
        <v>0</v>
      </c>
      <c r="DQ128" s="36">
        <v>0</v>
      </c>
      <c r="DR128" s="36">
        <v>0</v>
      </c>
      <c r="DS128" s="36">
        <v>0</v>
      </c>
      <c r="DT128" s="36">
        <v>0</v>
      </c>
      <c r="DU128" s="36">
        <v>0</v>
      </c>
      <c r="DV128" s="36">
        <v>0</v>
      </c>
      <c r="DW128" s="36">
        <v>0</v>
      </c>
      <c r="DX128" s="36">
        <v>0</v>
      </c>
      <c r="DY128" s="36">
        <v>0</v>
      </c>
      <c r="DZ128" s="36">
        <v>0</v>
      </c>
      <c r="EA128" s="36">
        <v>-2.8400277678572766E-3</v>
      </c>
      <c r="EB128" s="36">
        <v>0</v>
      </c>
      <c r="EC128" s="36">
        <v>0</v>
      </c>
      <c r="ED128" s="36">
        <v>0</v>
      </c>
      <c r="EE128" s="36">
        <v>0</v>
      </c>
      <c r="EF128" s="36">
        <v>0</v>
      </c>
      <c r="EG128" s="36">
        <v>0</v>
      </c>
      <c r="EH128" s="36">
        <v>0</v>
      </c>
      <c r="EI128" s="36">
        <v>0</v>
      </c>
      <c r="EJ128" s="36">
        <v>0</v>
      </c>
      <c r="EK128" s="36">
        <v>0</v>
      </c>
      <c r="EL128" s="36">
        <v>0</v>
      </c>
      <c r="EM128" s="36">
        <v>-2.8400277678572766E-3</v>
      </c>
      <c r="EN128" s="36">
        <v>0</v>
      </c>
      <c r="EO128" s="36">
        <v>0</v>
      </c>
      <c r="EP128" s="36">
        <v>0</v>
      </c>
      <c r="EQ128" s="36">
        <v>0</v>
      </c>
      <c r="ER128" s="36">
        <v>0</v>
      </c>
      <c r="ES128" s="36">
        <v>0</v>
      </c>
      <c r="ET128" s="36">
        <v>0</v>
      </c>
      <c r="EU128" s="36">
        <v>0</v>
      </c>
      <c r="EV128" s="36">
        <v>0</v>
      </c>
      <c r="EW128" s="36">
        <v>0</v>
      </c>
      <c r="EX128" s="36">
        <v>0</v>
      </c>
      <c r="EY128" s="36">
        <v>-2.8400277678572766E-3</v>
      </c>
      <c r="EZ128" s="36">
        <v>0</v>
      </c>
      <c r="FA128" s="36">
        <v>0</v>
      </c>
      <c r="FB128" s="36">
        <v>0</v>
      </c>
      <c r="FC128" s="36">
        <v>0</v>
      </c>
      <c r="FD128" s="36">
        <v>0</v>
      </c>
      <c r="FE128" s="36">
        <v>0</v>
      </c>
      <c r="FF128" s="36">
        <v>0</v>
      </c>
      <c r="FG128" s="36">
        <v>0</v>
      </c>
      <c r="FH128" s="36">
        <v>0</v>
      </c>
      <c r="FI128" s="36">
        <v>0</v>
      </c>
      <c r="FJ128" s="36">
        <v>0</v>
      </c>
      <c r="FK128" s="36">
        <v>-2.8400277678572766E-3</v>
      </c>
      <c r="FL128" s="36">
        <v>0</v>
      </c>
      <c r="FM128" s="36">
        <v>0</v>
      </c>
      <c r="FN128" s="36">
        <v>0</v>
      </c>
      <c r="FO128" s="36">
        <v>0</v>
      </c>
      <c r="FP128" s="36">
        <v>0</v>
      </c>
      <c r="FQ128" s="36">
        <v>0</v>
      </c>
      <c r="FR128" s="36">
        <v>0</v>
      </c>
      <c r="FS128" s="36">
        <v>0</v>
      </c>
      <c r="FT128" s="36">
        <v>0</v>
      </c>
      <c r="FU128" s="36">
        <v>0</v>
      </c>
      <c r="FV128" s="36">
        <v>0</v>
      </c>
      <c r="FW128" s="170"/>
      <c r="FX128" s="170"/>
      <c r="FY128" s="170"/>
      <c r="FZ128" s="170"/>
      <c r="GA128" s="170"/>
      <c r="GB128" s="170"/>
      <c r="GC128" s="170"/>
      <c r="GD128" s="170"/>
      <c r="GE128" s="170"/>
      <c r="GF128" s="170"/>
      <c r="GG128" s="170"/>
      <c r="GH128" s="170"/>
      <c r="GI128" s="170"/>
      <c r="GJ128" s="170"/>
      <c r="GK128" s="170"/>
    </row>
    <row r="129" spans="2:193" x14ac:dyDescent="0.2">
      <c r="F129" s="170"/>
      <c r="G129" s="170"/>
      <c r="CD129" s="151"/>
      <c r="CE129" s="151"/>
      <c r="CF129" s="151"/>
      <c r="CG129" s="151"/>
      <c r="CH129" s="151"/>
      <c r="CI129" s="151"/>
      <c r="CJ129" s="151"/>
      <c r="CK129" s="151"/>
      <c r="CL129" s="151"/>
      <c r="CM129" s="151"/>
      <c r="CN129" s="151"/>
      <c r="CO129" s="151"/>
      <c r="CP129" s="151"/>
      <c r="CQ129" s="151"/>
      <c r="CR129" s="151"/>
      <c r="CS129" s="151"/>
      <c r="CT129" s="151"/>
      <c r="CU129" s="151"/>
      <c r="CV129" s="151"/>
      <c r="CW129" s="151"/>
      <c r="CX129" s="151"/>
      <c r="CY129" s="151"/>
      <c r="CZ129" s="151"/>
      <c r="DA129" s="151"/>
      <c r="DB129" s="151"/>
      <c r="DC129" s="151"/>
      <c r="DD129" s="151"/>
      <c r="DE129" s="151"/>
      <c r="DF129" s="151"/>
      <c r="DG129" s="151"/>
      <c r="DH129" s="151"/>
      <c r="DI129" s="151"/>
      <c r="DJ129" s="151"/>
      <c r="DK129" s="151"/>
      <c r="DL129" s="151"/>
      <c r="DM129" s="151"/>
      <c r="DN129" s="151"/>
      <c r="DO129" s="151"/>
      <c r="DP129" s="151"/>
      <c r="DQ129" s="151"/>
      <c r="DR129" s="151"/>
      <c r="DS129" s="151"/>
      <c r="DT129" s="151"/>
      <c r="DU129" s="151"/>
      <c r="DV129" s="151"/>
      <c r="DW129" s="151"/>
      <c r="DX129" s="151"/>
      <c r="DY129" s="151"/>
      <c r="DZ129" s="151"/>
      <c r="EA129" s="151"/>
      <c r="EB129" s="151"/>
      <c r="EC129" s="151"/>
      <c r="ED129" s="151"/>
      <c r="EE129" s="151"/>
      <c r="EF129" s="151"/>
      <c r="EG129" s="151"/>
      <c r="EH129" s="151"/>
      <c r="EI129" s="151"/>
      <c r="EJ129" s="151"/>
      <c r="EK129" s="151"/>
      <c r="EL129" s="151"/>
      <c r="EM129" s="151"/>
      <c r="EN129" s="151"/>
      <c r="EO129" s="151"/>
      <c r="EP129" s="151"/>
      <c r="EQ129" s="151"/>
      <c r="ER129" s="151"/>
      <c r="ES129" s="151"/>
      <c r="ET129" s="151"/>
      <c r="EU129" s="151"/>
      <c r="EV129" s="151"/>
      <c r="EW129" s="151"/>
      <c r="EX129" s="151"/>
      <c r="EY129" s="151"/>
      <c r="EZ129" s="151"/>
      <c r="FA129" s="151"/>
      <c r="FB129" s="151"/>
      <c r="FC129" s="151"/>
      <c r="FD129" s="151"/>
      <c r="FE129" s="151"/>
      <c r="FF129" s="151"/>
      <c r="FG129" s="151"/>
      <c r="FH129" s="151"/>
      <c r="FI129" s="151"/>
      <c r="FJ129" s="151"/>
      <c r="FK129" s="151"/>
      <c r="FL129" s="151"/>
      <c r="FM129" s="151"/>
      <c r="FN129" s="151"/>
      <c r="FO129" s="151"/>
      <c r="FP129" s="151"/>
      <c r="FQ129" s="151"/>
      <c r="FR129" s="151"/>
      <c r="FS129" s="151"/>
      <c r="FT129" s="151"/>
      <c r="FU129" s="151"/>
      <c r="FV129" s="151"/>
    </row>
    <row r="130" spans="2:193" x14ac:dyDescent="0.2">
      <c r="B130" s="35" t="s">
        <v>665</v>
      </c>
    </row>
    <row r="131" spans="2:193" x14ac:dyDescent="0.2">
      <c r="B131" s="35"/>
    </row>
    <row r="132" spans="2:193" x14ac:dyDescent="0.2">
      <c r="C132" s="24" t="s">
        <v>682</v>
      </c>
      <c r="I132" s="24" t="s">
        <v>502</v>
      </c>
      <c r="AI132" s="180"/>
      <c r="AJ132" s="180"/>
      <c r="AK132" s="180"/>
      <c r="AL132" s="180" t="s">
        <v>523</v>
      </c>
      <c r="AM132" s="180" t="s">
        <v>523</v>
      </c>
      <c r="AN132" s="180" t="s">
        <v>523</v>
      </c>
      <c r="AO132" s="180">
        <v>4352.7883098659704</v>
      </c>
      <c r="AP132" s="180">
        <v>7366.8685397371883</v>
      </c>
      <c r="AQ132" s="180">
        <v>8247.9972549578579</v>
      </c>
      <c r="AR132" s="180">
        <v>7593.0986854122775</v>
      </c>
      <c r="AS132" s="180">
        <v>5822.38585973521</v>
      </c>
      <c r="AT132" s="180">
        <v>5313.1961199493999</v>
      </c>
      <c r="AU132" s="180">
        <v>6279.5368023466854</v>
      </c>
      <c r="AV132" s="180">
        <v>5926.5040806763018</v>
      </c>
      <c r="AW132" s="180">
        <v>6530.8886615540077</v>
      </c>
      <c r="AX132" s="180">
        <v>5437.5596321680896</v>
      </c>
      <c r="AY132" s="180">
        <v>5753.22518995464</v>
      </c>
      <c r="AZ132" s="180">
        <v>6500.0155599744876</v>
      </c>
      <c r="BA132" s="180">
        <v>5637.4948861808152</v>
      </c>
      <c r="BB132" s="180">
        <v>5656.0126123205246</v>
      </c>
      <c r="BC132" s="180">
        <v>6997.7005116000246</v>
      </c>
      <c r="BD132" s="180">
        <v>6319.1206001201854</v>
      </c>
      <c r="BE132" s="180">
        <v>6654.0472488682899</v>
      </c>
      <c r="BF132" s="180">
        <v>6432.1486834654588</v>
      </c>
      <c r="BG132" s="180">
        <v>5745.8167190898639</v>
      </c>
      <c r="BH132" s="180">
        <v>5771.2047296445207</v>
      </c>
      <c r="BI132" s="180">
        <v>4574.898725382508</v>
      </c>
      <c r="BJ132" s="180">
        <v>5377.8212726186703</v>
      </c>
      <c r="BK132" s="180">
        <v>5570.7656969776208</v>
      </c>
      <c r="BL132" s="180">
        <v>5555.7215307255374</v>
      </c>
      <c r="BM132" s="180">
        <v>5392.8661739476975</v>
      </c>
      <c r="BN132" s="180">
        <v>5379.8479825206805</v>
      </c>
      <c r="BO132" s="180">
        <v>5566.2102354190247</v>
      </c>
      <c r="BP132" s="180">
        <v>5899.27600002486</v>
      </c>
      <c r="BQ132" s="180">
        <v>6052.4258428809953</v>
      </c>
      <c r="BR132" s="180">
        <v>6147.3721615693703</v>
      </c>
      <c r="BS132" s="180">
        <v>5800.151320928243</v>
      </c>
      <c r="BT132" s="180">
        <v>5791.3612659375631</v>
      </c>
      <c r="BU132" s="180">
        <v>6062.8907065416779</v>
      </c>
      <c r="BV132" s="180">
        <v>5357.6347234545992</v>
      </c>
      <c r="BW132" s="180">
        <v>5432.8379796161653</v>
      </c>
      <c r="BX132" s="180">
        <v>5486.0829463784257</v>
      </c>
      <c r="BY132" s="180">
        <v>5981.3864370470346</v>
      </c>
      <c r="BZ132" s="180">
        <v>5893.5522732196996</v>
      </c>
      <c r="CA132" s="180">
        <v>5624.9019505247661</v>
      </c>
      <c r="CB132" s="180">
        <v>5844.6942858925931</v>
      </c>
      <c r="CC132" s="180">
        <v>5846.2135252452317</v>
      </c>
      <c r="CD132" s="236">
        <v>5738.3370377078181</v>
      </c>
      <c r="CE132" s="24">
        <v>5876.0571266128063</v>
      </c>
      <c r="CF132" s="24">
        <v>5876.0571266128063</v>
      </c>
      <c r="CG132" s="24">
        <v>5876.0571266128063</v>
      </c>
      <c r="CH132" s="24">
        <v>5876.0571266128063</v>
      </c>
      <c r="CI132" s="24">
        <v>5876.0571266128063</v>
      </c>
      <c r="CJ132" s="24">
        <v>5876.0571266128063</v>
      </c>
      <c r="CK132" s="24">
        <v>5876.0571266128063</v>
      </c>
      <c r="CL132" s="24">
        <v>5876.0571266128063</v>
      </c>
      <c r="CM132" s="24">
        <v>5876.0571266128063</v>
      </c>
      <c r="CN132" s="24">
        <v>5876.0571266128063</v>
      </c>
      <c r="CO132" s="24">
        <v>5876.0571266128063</v>
      </c>
      <c r="CP132" s="24">
        <v>5876.0571266128063</v>
      </c>
      <c r="CQ132" s="24">
        <v>5911.3134693724833</v>
      </c>
      <c r="CR132" s="24">
        <v>5911.3134693724833</v>
      </c>
      <c r="CS132" s="24">
        <v>5911.3134693724833</v>
      </c>
      <c r="CT132" s="24">
        <v>5911.3134693724833</v>
      </c>
      <c r="CU132" s="24">
        <v>5911.3134693724833</v>
      </c>
      <c r="CV132" s="24">
        <v>5911.3134693724833</v>
      </c>
      <c r="CW132" s="24">
        <v>5911.3134693724833</v>
      </c>
      <c r="CX132" s="24">
        <v>5911.3134693724833</v>
      </c>
      <c r="CY132" s="24">
        <v>5911.3134693724833</v>
      </c>
      <c r="CZ132" s="24">
        <v>5911.3134693724833</v>
      </c>
      <c r="DA132" s="24">
        <v>5911.3134693724833</v>
      </c>
      <c r="DB132" s="24">
        <v>5911.3134693724833</v>
      </c>
      <c r="DC132" s="24">
        <v>5970.4266040662078</v>
      </c>
      <c r="DD132" s="24">
        <v>5970.4266040662078</v>
      </c>
      <c r="DE132" s="24">
        <v>5970.4266040662078</v>
      </c>
      <c r="DF132" s="24">
        <v>5970.4266040662078</v>
      </c>
      <c r="DG132" s="24">
        <v>5970.4266040662078</v>
      </c>
      <c r="DH132" s="24">
        <v>5970.4266040662078</v>
      </c>
      <c r="DI132" s="24">
        <v>5970.4266040662078</v>
      </c>
      <c r="DJ132" s="24">
        <v>5970.4266040662078</v>
      </c>
      <c r="DK132" s="24">
        <v>5970.4266040662078</v>
      </c>
      <c r="DL132" s="24">
        <v>5970.4266040662078</v>
      </c>
      <c r="DM132" s="24">
        <v>5970.4266040662078</v>
      </c>
      <c r="DN132" s="24">
        <v>5970.4266040662078</v>
      </c>
      <c r="DO132" s="24">
        <v>6042.0717233150026</v>
      </c>
      <c r="DP132" s="24">
        <v>6042.0717233150026</v>
      </c>
      <c r="DQ132" s="24">
        <v>6042.0717233150026</v>
      </c>
      <c r="DR132" s="24">
        <v>6042.0717233150026</v>
      </c>
      <c r="DS132" s="24">
        <v>6042.0717233150026</v>
      </c>
      <c r="DT132" s="24">
        <v>6042.0717233150026</v>
      </c>
      <c r="DU132" s="24">
        <v>6042.0717233150026</v>
      </c>
      <c r="DV132" s="24">
        <v>6042.0717233150026</v>
      </c>
      <c r="DW132" s="24">
        <v>6042.0717233150026</v>
      </c>
      <c r="DX132" s="24">
        <v>6042.0717233150026</v>
      </c>
      <c r="DY132" s="24">
        <v>6042.0717233150026</v>
      </c>
      <c r="DZ132" s="24">
        <v>6042.0717233150026</v>
      </c>
      <c r="EA132" s="24">
        <v>6120.6186557180972</v>
      </c>
      <c r="EB132" s="24">
        <v>6120.6186557180972</v>
      </c>
      <c r="EC132" s="24">
        <v>6120.6186557180972</v>
      </c>
      <c r="ED132" s="24">
        <v>6120.6186557180972</v>
      </c>
      <c r="EE132" s="24">
        <v>6120.6186557180972</v>
      </c>
      <c r="EF132" s="24">
        <v>6120.6186557180972</v>
      </c>
      <c r="EG132" s="24">
        <v>6120.6186557180972</v>
      </c>
      <c r="EH132" s="24">
        <v>6120.6186557180972</v>
      </c>
      <c r="EI132" s="24">
        <v>6120.6186557180972</v>
      </c>
      <c r="EJ132" s="24">
        <v>6120.6186557180972</v>
      </c>
      <c r="EK132" s="24">
        <v>6120.6186557180972</v>
      </c>
      <c r="EL132" s="24">
        <v>6120.6186557180972</v>
      </c>
      <c r="EM132" s="24">
        <v>6236.9104101767407</v>
      </c>
      <c r="EN132" s="24">
        <v>6236.9104101767407</v>
      </c>
      <c r="EO132" s="24">
        <v>6236.9104101767407</v>
      </c>
      <c r="EP132" s="24">
        <v>6236.9104101767407</v>
      </c>
      <c r="EQ132" s="24">
        <v>6236.9104101767407</v>
      </c>
      <c r="ER132" s="24">
        <v>6236.9104101767407</v>
      </c>
      <c r="ES132" s="24">
        <v>6236.9104101767407</v>
      </c>
      <c r="ET132" s="24">
        <v>6236.9104101767407</v>
      </c>
      <c r="EU132" s="24">
        <v>6236.9104101767407</v>
      </c>
      <c r="EV132" s="24">
        <v>6236.9104101767407</v>
      </c>
      <c r="EW132" s="24">
        <v>6236.9104101767407</v>
      </c>
      <c r="EX132" s="24">
        <v>6236.9104101767407</v>
      </c>
      <c r="EY132" s="24">
        <v>6355.4117079700982</v>
      </c>
      <c r="EZ132" s="24">
        <v>6355.4117079700982</v>
      </c>
      <c r="FA132" s="24">
        <v>6355.4117079700982</v>
      </c>
      <c r="FB132" s="24">
        <v>6355.4117079700982</v>
      </c>
      <c r="FC132" s="24">
        <v>6355.4117079700982</v>
      </c>
      <c r="FD132" s="24">
        <v>6355.4117079700982</v>
      </c>
      <c r="FE132" s="24">
        <v>6355.4117079700982</v>
      </c>
      <c r="FF132" s="24">
        <v>6355.4117079700982</v>
      </c>
      <c r="FG132" s="24">
        <v>6355.4117079700982</v>
      </c>
      <c r="FH132" s="24">
        <v>6355.4117079700982</v>
      </c>
      <c r="FI132" s="24">
        <v>6355.4117079700982</v>
      </c>
      <c r="FJ132" s="24">
        <v>6355.4117079700982</v>
      </c>
      <c r="FK132" s="24">
        <v>6476.1645304215299</v>
      </c>
      <c r="FL132" s="24">
        <v>6476.1645304215299</v>
      </c>
      <c r="FM132" s="24">
        <v>6476.1645304215299</v>
      </c>
      <c r="FN132" s="24">
        <v>6476.1645304215299</v>
      </c>
      <c r="FO132" s="24">
        <v>6476.1645304215299</v>
      </c>
      <c r="FP132" s="24">
        <v>6476.1645304215299</v>
      </c>
      <c r="FQ132" s="24">
        <v>6476.1645304215299</v>
      </c>
      <c r="FR132" s="24">
        <v>6476.1645304215299</v>
      </c>
      <c r="FS132" s="24">
        <v>6476.1645304215299</v>
      </c>
      <c r="FT132" s="24">
        <v>6476.1645304215299</v>
      </c>
      <c r="FU132" s="24">
        <v>6476.1645304215299</v>
      </c>
      <c r="FV132" s="24">
        <v>6476.1645304215299</v>
      </c>
    </row>
    <row r="134" spans="2:193" x14ac:dyDescent="0.2">
      <c r="B134" s="254" t="s">
        <v>157</v>
      </c>
      <c r="C134" s="254"/>
      <c r="D134" s="254"/>
      <c r="E134" s="254"/>
      <c r="F134" s="254"/>
      <c r="G134" s="254"/>
      <c r="H134" s="254"/>
      <c r="I134" s="254"/>
      <c r="J134" s="254"/>
      <c r="K134" s="254"/>
      <c r="L134" s="254"/>
      <c r="M134" s="254"/>
      <c r="N134" s="254"/>
      <c r="O134" s="254"/>
      <c r="P134" s="254"/>
      <c r="Q134" s="254"/>
      <c r="R134" s="254"/>
      <c r="S134" s="254"/>
      <c r="T134" s="254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54"/>
      <c r="AI134" s="254"/>
      <c r="AJ134" s="254"/>
      <c r="AK134" s="254"/>
      <c r="AL134" s="254"/>
      <c r="AM134" s="254"/>
      <c r="AN134" s="254"/>
      <c r="AO134" s="254"/>
      <c r="AP134" s="254"/>
      <c r="AQ134" s="254"/>
      <c r="AR134" s="254"/>
      <c r="AS134" s="254"/>
      <c r="AT134" s="254"/>
      <c r="AU134" s="254"/>
      <c r="AV134" s="254"/>
      <c r="AW134" s="254"/>
      <c r="AX134" s="254"/>
      <c r="AY134" s="254"/>
      <c r="AZ134" s="254"/>
      <c r="BA134" s="254"/>
      <c r="BB134" s="254"/>
      <c r="BC134" s="254"/>
      <c r="BD134" s="254"/>
      <c r="BE134" s="254"/>
      <c r="BF134" s="254"/>
      <c r="BG134" s="254"/>
      <c r="BH134" s="254"/>
      <c r="BI134" s="254"/>
      <c r="BJ134" s="254"/>
      <c r="BK134" s="254"/>
      <c r="BL134" s="254"/>
      <c r="BM134" s="254"/>
      <c r="BN134" s="254"/>
      <c r="BO134" s="254"/>
      <c r="BP134" s="254"/>
      <c r="BQ134" s="254"/>
      <c r="BR134" s="254"/>
      <c r="BS134" s="254"/>
      <c r="BT134" s="254"/>
      <c r="BU134" s="254"/>
      <c r="BV134" s="254"/>
      <c r="BW134" s="254"/>
      <c r="BX134" s="254"/>
      <c r="BY134" s="254"/>
      <c r="BZ134" s="254"/>
      <c r="CA134" s="254"/>
      <c r="CB134" s="254"/>
      <c r="CC134" s="254"/>
      <c r="CD134" s="254"/>
      <c r="CE134" s="254"/>
      <c r="CF134" s="254"/>
      <c r="CG134" s="254"/>
      <c r="CH134" s="254"/>
      <c r="CI134" s="254"/>
      <c r="CJ134" s="254"/>
      <c r="CK134" s="254"/>
      <c r="CL134" s="254"/>
      <c r="CM134" s="254"/>
      <c r="CN134" s="254"/>
      <c r="CO134" s="254"/>
      <c r="CP134" s="254"/>
      <c r="CQ134" s="254"/>
      <c r="CR134" s="254"/>
      <c r="CS134" s="254"/>
      <c r="CT134" s="254"/>
      <c r="CU134" s="254"/>
      <c r="CV134" s="254"/>
      <c r="CW134" s="254"/>
      <c r="CX134" s="254"/>
      <c r="CY134" s="254"/>
      <c r="CZ134" s="254"/>
      <c r="DA134" s="254"/>
      <c r="DB134" s="254"/>
      <c r="DC134" s="254"/>
      <c r="DD134" s="254"/>
      <c r="DE134" s="254"/>
      <c r="DF134" s="254"/>
      <c r="DG134" s="254"/>
      <c r="DH134" s="254"/>
      <c r="DI134" s="254"/>
      <c r="DJ134" s="254"/>
      <c r="DK134" s="254"/>
      <c r="DL134" s="254"/>
      <c r="DM134" s="254"/>
      <c r="DN134" s="254"/>
      <c r="DO134" s="254"/>
      <c r="DP134" s="254"/>
      <c r="DQ134" s="254"/>
      <c r="DR134" s="254"/>
      <c r="DS134" s="254"/>
      <c r="DT134" s="254"/>
      <c r="DU134" s="254"/>
      <c r="DV134" s="254"/>
      <c r="DW134" s="254"/>
      <c r="DX134" s="254"/>
      <c r="DY134" s="254"/>
      <c r="DZ134" s="254"/>
      <c r="EA134" s="254"/>
      <c r="EB134" s="254"/>
      <c r="EC134" s="254"/>
      <c r="ED134" s="254"/>
      <c r="EE134" s="254"/>
      <c r="EF134" s="254"/>
      <c r="EG134" s="254"/>
      <c r="EH134" s="254"/>
      <c r="EI134" s="254"/>
      <c r="EJ134" s="254"/>
      <c r="EK134" s="254"/>
      <c r="EL134" s="254"/>
      <c r="EM134" s="254"/>
      <c r="EN134" s="254"/>
      <c r="EO134" s="254"/>
      <c r="EP134" s="254"/>
      <c r="EQ134" s="254"/>
      <c r="ER134" s="254"/>
      <c r="ES134" s="254"/>
      <c r="ET134" s="254"/>
      <c r="EU134" s="254"/>
      <c r="EV134" s="254"/>
      <c r="EW134" s="254"/>
      <c r="EX134" s="254"/>
      <c r="EY134" s="254"/>
      <c r="EZ134" s="254"/>
      <c r="FA134" s="254"/>
      <c r="FB134" s="254"/>
      <c r="FC134" s="254"/>
      <c r="FD134" s="254"/>
      <c r="FE134" s="254"/>
      <c r="FF134" s="254"/>
      <c r="FG134" s="254"/>
      <c r="FH134" s="254"/>
      <c r="FI134" s="254"/>
      <c r="FJ134" s="254"/>
      <c r="FK134" s="254"/>
      <c r="FL134" s="254"/>
      <c r="FM134" s="254"/>
      <c r="FN134" s="254"/>
      <c r="FO134" s="254"/>
      <c r="FP134" s="254"/>
      <c r="FQ134" s="254"/>
      <c r="FR134" s="254"/>
      <c r="FS134" s="254"/>
      <c r="FT134" s="254"/>
      <c r="FU134" s="254"/>
      <c r="FV134" s="254"/>
      <c r="FX134" s="254"/>
      <c r="FY134" s="254"/>
      <c r="FZ134" s="254"/>
      <c r="GA134" s="254"/>
      <c r="GB134" s="254"/>
      <c r="GC134" s="254"/>
      <c r="GD134" s="254"/>
      <c r="GE134" s="254"/>
      <c r="GF134" s="254"/>
      <c r="GG134" s="254"/>
      <c r="GH134" s="254"/>
      <c r="GI134" s="254"/>
      <c r="GJ134" s="254"/>
      <c r="GK134" s="254"/>
    </row>
    <row r="136" spans="2:193" x14ac:dyDescent="0.2">
      <c r="B136" s="24" t="s">
        <v>683</v>
      </c>
    </row>
    <row r="138" spans="2:193" x14ac:dyDescent="0.2">
      <c r="B138" s="35" t="s">
        <v>157</v>
      </c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174">
        <v>0</v>
      </c>
      <c r="AJ138" s="462">
        <v>0</v>
      </c>
      <c r="AK138" s="462">
        <v>0</v>
      </c>
      <c r="AL138" s="462">
        <v>0</v>
      </c>
      <c r="AM138" s="462">
        <v>0</v>
      </c>
      <c r="AN138" s="462">
        <v>0</v>
      </c>
      <c r="AO138" s="462">
        <v>0</v>
      </c>
      <c r="AP138" s="462">
        <v>0</v>
      </c>
      <c r="AQ138" s="462">
        <v>0</v>
      </c>
      <c r="AR138" s="462">
        <v>0</v>
      </c>
      <c r="AS138" s="462">
        <v>0</v>
      </c>
      <c r="AT138" s="462">
        <v>0</v>
      </c>
      <c r="AU138" s="174">
        <v>381.55913900000002</v>
      </c>
      <c r="AV138" s="174">
        <v>531.34087099999999</v>
      </c>
      <c r="AW138" s="174">
        <v>376.72469000000001</v>
      </c>
      <c r="AX138" s="174">
        <v>308.73979300000002</v>
      </c>
      <c r="AY138" s="174">
        <v>322.033952</v>
      </c>
      <c r="AZ138" s="174">
        <v>286.95113800000001</v>
      </c>
      <c r="BA138" s="174">
        <v>268.84765900000002</v>
      </c>
      <c r="BB138" s="174">
        <v>362.63788199999999</v>
      </c>
      <c r="BC138" s="174">
        <v>319.85695700000002</v>
      </c>
      <c r="BD138" s="174">
        <v>322.29265500000002</v>
      </c>
      <c r="BE138" s="174">
        <v>302.40576199999998</v>
      </c>
      <c r="BF138" s="174">
        <v>402.900622</v>
      </c>
      <c r="BG138" s="174">
        <v>359.12669399999999</v>
      </c>
      <c r="BH138" s="174">
        <v>160.01642000000001</v>
      </c>
      <c r="BI138" s="174">
        <v>270.74634700000001</v>
      </c>
      <c r="BJ138" s="174">
        <v>211.17564200000001</v>
      </c>
      <c r="BK138" s="174">
        <v>264.069413</v>
      </c>
      <c r="BL138" s="174">
        <v>210.49594300000001</v>
      </c>
      <c r="BM138" s="174">
        <v>364.43600500000002</v>
      </c>
      <c r="BN138" s="174">
        <v>376.34619900000001</v>
      </c>
      <c r="BO138" s="174">
        <v>321.93722400000001</v>
      </c>
      <c r="BP138" s="174">
        <v>289.39321899999999</v>
      </c>
      <c r="BQ138" s="174">
        <v>257.92949499999997</v>
      </c>
      <c r="BR138" s="174">
        <v>323.12819200000001</v>
      </c>
      <c r="BS138" s="174">
        <v>264.631957</v>
      </c>
      <c r="BT138" s="174">
        <v>283.14102300000002</v>
      </c>
      <c r="BU138" s="174">
        <v>282.047078</v>
      </c>
      <c r="BV138" s="174">
        <v>264.31667299999998</v>
      </c>
      <c r="BW138" s="174">
        <v>326.62405200000001</v>
      </c>
      <c r="BX138" s="174">
        <v>281.621599</v>
      </c>
      <c r="BY138" s="174">
        <v>595.89272500000004</v>
      </c>
      <c r="BZ138" s="174">
        <v>465.91289899999998</v>
      </c>
      <c r="CA138" s="174">
        <v>357.00818199999998</v>
      </c>
      <c r="CB138" s="174">
        <v>340.15879200000001</v>
      </c>
      <c r="CC138" s="174">
        <v>337.02574299999998</v>
      </c>
      <c r="CD138" s="35">
        <v>362.21975718739913</v>
      </c>
      <c r="CE138" s="35">
        <v>382.11056529049915</v>
      </c>
      <c r="CF138" s="35">
        <v>389.42224089078093</v>
      </c>
      <c r="CG138" s="35">
        <v>396.25923944362057</v>
      </c>
      <c r="CH138" s="35">
        <v>402.14060014760435</v>
      </c>
      <c r="CI138" s="35">
        <v>407.84304366520871</v>
      </c>
      <c r="CJ138" s="35">
        <v>413.17515165553527</v>
      </c>
      <c r="CK138" s="35">
        <v>418.26210990719716</v>
      </c>
      <c r="CL138" s="35">
        <v>423.25770514148911</v>
      </c>
      <c r="CM138" s="35">
        <v>428.18333806588311</v>
      </c>
      <c r="CN138" s="35">
        <v>433.05455917333171</v>
      </c>
      <c r="CO138" s="35">
        <v>437.86930810200272</v>
      </c>
      <c r="CP138" s="35">
        <v>442.62819474400231</v>
      </c>
      <c r="CQ138" s="35">
        <v>458.77664648891823</v>
      </c>
      <c r="CR138" s="35">
        <v>470.54181016273577</v>
      </c>
      <c r="CS138" s="35">
        <v>480.99127549208538</v>
      </c>
      <c r="CT138" s="35">
        <v>490.29605136055847</v>
      </c>
      <c r="CU138" s="35">
        <v>498.63707437904878</v>
      </c>
      <c r="CV138" s="35">
        <v>506.1729087517607</v>
      </c>
      <c r="CW138" s="35">
        <v>513.03492671262927</v>
      </c>
      <c r="CX138" s="35">
        <v>519.26091320754711</v>
      </c>
      <c r="CY138" s="35">
        <v>524.96366659175033</v>
      </c>
      <c r="CZ138" s="35">
        <v>530.22215442767549</v>
      </c>
      <c r="DA138" s="35">
        <v>535.05858578918912</v>
      </c>
      <c r="DB138" s="35">
        <v>539.38070681535612</v>
      </c>
      <c r="DC138" s="35">
        <v>554.92759947656111</v>
      </c>
      <c r="DD138" s="35">
        <v>563.91759387733509</v>
      </c>
      <c r="DE138" s="35">
        <v>571.98152853536681</v>
      </c>
      <c r="DF138" s="35">
        <v>579.21128035010395</v>
      </c>
      <c r="DG138" s="35">
        <v>585.77722653950286</v>
      </c>
      <c r="DH138" s="35">
        <v>591.80212479261638</v>
      </c>
      <c r="DI138" s="35">
        <v>597.37826447208636</v>
      </c>
      <c r="DJ138" s="35">
        <v>602.56718718894183</v>
      </c>
      <c r="DK138" s="35">
        <v>607.42215062021421</v>
      </c>
      <c r="DL138" s="35">
        <v>611.98793585140311</v>
      </c>
      <c r="DM138" s="35">
        <v>616.23509670752776</v>
      </c>
      <c r="DN138" s="35">
        <v>620.1430037131131</v>
      </c>
      <c r="DO138" s="35">
        <v>635.67772418965774</v>
      </c>
      <c r="DP138" s="35">
        <v>642.84822133514069</v>
      </c>
      <c r="DQ138" s="35">
        <v>649.28603601547229</v>
      </c>
      <c r="DR138" s="35">
        <v>655.0330682775251</v>
      </c>
      <c r="DS138" s="35">
        <v>660.49455380510778</v>
      </c>
      <c r="DT138" s="35">
        <v>665.70740736236132</v>
      </c>
      <c r="DU138" s="35">
        <v>670.9564384994294</v>
      </c>
      <c r="DV138" s="35">
        <v>675.37744730896554</v>
      </c>
      <c r="DW138" s="35">
        <v>679.52585230620321</v>
      </c>
      <c r="DX138" s="35">
        <v>683.44156795412403</v>
      </c>
      <c r="DY138" s="35">
        <v>687.15828441736744</v>
      </c>
      <c r="DZ138" s="35">
        <v>690.70350433118699</v>
      </c>
      <c r="EA138" s="35">
        <v>707.54295432334027</v>
      </c>
      <c r="EB138" s="35">
        <v>714.66163191193391</v>
      </c>
      <c r="EC138" s="35">
        <v>721.2198267818801</v>
      </c>
      <c r="ED138" s="35">
        <v>727.24390805600353</v>
      </c>
      <c r="EE138" s="35">
        <v>732.79680140039602</v>
      </c>
      <c r="EF138" s="35">
        <v>737.94783121357568</v>
      </c>
      <c r="EG138" s="35">
        <v>742.75032857358121</v>
      </c>
      <c r="EH138" s="35">
        <v>747.25597824661304</v>
      </c>
      <c r="EI138" s="35">
        <v>751.49769715154173</v>
      </c>
      <c r="EJ138" s="35">
        <v>755.51223119187193</v>
      </c>
      <c r="EK138" s="35">
        <v>759.329684451905</v>
      </c>
      <c r="EL138" s="35">
        <v>762.97691111494908</v>
      </c>
      <c r="EM138" s="35">
        <v>785.42122730471192</v>
      </c>
      <c r="EN138" s="35">
        <v>792.65543453692703</v>
      </c>
      <c r="EO138" s="35">
        <v>799.35516497631636</v>
      </c>
      <c r="EP138" s="35">
        <v>805.0558591297214</v>
      </c>
      <c r="EQ138" s="35">
        <v>809.34451802423325</v>
      </c>
      <c r="ER138" s="35">
        <v>812.8373974394176</v>
      </c>
      <c r="ES138" s="35">
        <v>815.68336450711479</v>
      </c>
      <c r="ET138" s="35">
        <v>816.66234747459248</v>
      </c>
      <c r="EU138" s="35">
        <v>817.65769407061555</v>
      </c>
      <c r="EV138" s="35">
        <v>819.15336889570381</v>
      </c>
      <c r="EW138" s="35">
        <v>821.08113084625154</v>
      </c>
      <c r="EX138" s="35">
        <v>823.13979689325981</v>
      </c>
      <c r="EY138" s="35">
        <v>845.17575881460539</v>
      </c>
      <c r="EZ138" s="35">
        <v>850.77229119508411</v>
      </c>
      <c r="FA138" s="35">
        <v>855.45270067098795</v>
      </c>
      <c r="FB138" s="35">
        <v>859.83802435126302</v>
      </c>
      <c r="FC138" s="35">
        <v>863.61325268069652</v>
      </c>
      <c r="FD138" s="35">
        <v>867.25549122398365</v>
      </c>
      <c r="FE138" s="35">
        <v>870.35190709731148</v>
      </c>
      <c r="FF138" s="35">
        <v>871.87202653109227</v>
      </c>
      <c r="FG138" s="35">
        <v>873.51754573725259</v>
      </c>
      <c r="FH138" s="35">
        <v>875.36087121325943</v>
      </c>
      <c r="FI138" s="35">
        <v>876.66297411748189</v>
      </c>
      <c r="FJ138" s="35">
        <v>877.38396299602095</v>
      </c>
      <c r="FK138" s="35">
        <v>898.29219042084401</v>
      </c>
      <c r="FL138" s="35">
        <v>902.68124140497184</v>
      </c>
      <c r="FM138" s="35">
        <v>906.38684875372144</v>
      </c>
      <c r="FN138" s="35">
        <v>909.32775453102511</v>
      </c>
      <c r="FO138" s="35">
        <v>914.44297161976988</v>
      </c>
      <c r="FP138" s="35">
        <v>919.17697885227528</v>
      </c>
      <c r="FQ138" s="35">
        <v>923.60166685295928</v>
      </c>
      <c r="FR138" s="35">
        <v>927.48050952732751</v>
      </c>
      <c r="FS138" s="35">
        <v>931.29826692986796</v>
      </c>
      <c r="FT138" s="35">
        <v>934.75416359287885</v>
      </c>
      <c r="FU138" s="35">
        <v>938.2010404731368</v>
      </c>
      <c r="FV138" s="35">
        <v>941.44757135301609</v>
      </c>
    </row>
    <row r="140" spans="2:193" x14ac:dyDescent="0.2">
      <c r="B140" s="35" t="s">
        <v>684</v>
      </c>
    </row>
    <row r="141" spans="2:193" x14ac:dyDescent="0.2">
      <c r="C141" s="24" t="s">
        <v>639</v>
      </c>
      <c r="I141" s="24" t="s">
        <v>640</v>
      </c>
      <c r="AU141" s="24">
        <v>1425375</v>
      </c>
      <c r="AV141" s="24">
        <v>1449081</v>
      </c>
      <c r="AW141" s="24">
        <v>1440094</v>
      </c>
      <c r="AX141" s="24">
        <v>1451947</v>
      </c>
      <c r="AY141" s="24">
        <v>1473175</v>
      </c>
      <c r="AZ141" s="24">
        <v>1507002</v>
      </c>
      <c r="BA141" s="24">
        <v>1556791</v>
      </c>
      <c r="BB141" s="24">
        <v>1610169</v>
      </c>
      <c r="BC141" s="24">
        <v>1661739</v>
      </c>
      <c r="BD141" s="24">
        <v>1718705</v>
      </c>
      <c r="BE141" s="24">
        <v>1758718</v>
      </c>
      <c r="BF141" s="24">
        <v>1833518</v>
      </c>
      <c r="BG141" s="24">
        <v>1876911</v>
      </c>
      <c r="BH141" s="24">
        <v>1913509</v>
      </c>
      <c r="BI141" s="24">
        <v>1996367</v>
      </c>
      <c r="BJ141" s="24">
        <v>2032574</v>
      </c>
      <c r="BK141" s="24">
        <v>2124814</v>
      </c>
      <c r="BL141" s="24">
        <v>2210069</v>
      </c>
      <c r="BM141" s="24">
        <v>2196432</v>
      </c>
      <c r="BN141" s="24">
        <v>2213007</v>
      </c>
      <c r="BO141" s="24">
        <v>2257248</v>
      </c>
      <c r="BP141" s="24">
        <v>2255307</v>
      </c>
      <c r="BQ141" s="24">
        <v>2231479</v>
      </c>
      <c r="BR141" s="24">
        <v>2244922</v>
      </c>
      <c r="BS141" s="24">
        <v>2311462</v>
      </c>
      <c r="BT141" s="24">
        <v>2316315</v>
      </c>
      <c r="BU141" s="24">
        <v>2311836</v>
      </c>
      <c r="BV141" s="24">
        <v>2273021</v>
      </c>
      <c r="BW141" s="24">
        <v>2255209</v>
      </c>
      <c r="BX141" s="24">
        <v>2259555</v>
      </c>
      <c r="BY141" s="24">
        <v>2346134</v>
      </c>
      <c r="BZ141" s="24">
        <v>2397945</v>
      </c>
      <c r="CA141" s="24">
        <v>2436556</v>
      </c>
      <c r="CB141" s="24">
        <v>2496153</v>
      </c>
      <c r="CC141" s="24">
        <v>2540267</v>
      </c>
      <c r="CD141" s="24">
        <v>2638805.4427849497</v>
      </c>
      <c r="CE141" s="24">
        <v>2718468.6279081823</v>
      </c>
      <c r="CF141" s="24">
        <v>2770486.4534862232</v>
      </c>
      <c r="CG141" s="24">
        <v>2819127.2600046666</v>
      </c>
      <c r="CH141" s="24">
        <v>2860969.323573458</v>
      </c>
      <c r="CI141" s="24">
        <v>2901538.5075038746</v>
      </c>
      <c r="CJ141" s="24">
        <v>2939472.9945581686</v>
      </c>
      <c r="CK141" s="24">
        <v>2975663.4003589302</v>
      </c>
      <c r="CL141" s="24">
        <v>3011203.8175987038</v>
      </c>
      <c r="CM141" s="24">
        <v>3046246.4984190492</v>
      </c>
      <c r="CN141" s="24">
        <v>3080902.074482841</v>
      </c>
      <c r="CO141" s="24">
        <v>3115155.8876531101</v>
      </c>
      <c r="CP141" s="24">
        <v>3149012.276916286</v>
      </c>
      <c r="CQ141" s="24">
        <v>3244431.439799353</v>
      </c>
      <c r="CR141" s="24">
        <v>3327633.7283418253</v>
      </c>
      <c r="CS141" s="24">
        <v>3401531.5043142866</v>
      </c>
      <c r="CT141" s="24">
        <v>3467334.128748199</v>
      </c>
      <c r="CU141" s="24">
        <v>3526321.1707617557</v>
      </c>
      <c r="CV141" s="24">
        <v>3579613.9836175595</v>
      </c>
      <c r="CW141" s="24">
        <v>3628141.6211577309</v>
      </c>
      <c r="CX141" s="24">
        <v>3672171.2954719523</v>
      </c>
      <c r="CY141" s="24">
        <v>3712500.7074303227</v>
      </c>
      <c r="CZ141" s="24">
        <v>3749688.3092649989</v>
      </c>
      <c r="DA141" s="24">
        <v>3783891.1617550184</v>
      </c>
      <c r="DB141" s="24">
        <v>3814456.8530368931</v>
      </c>
      <c r="DC141" s="24">
        <v>3885547.746485272</v>
      </c>
      <c r="DD141" s="24">
        <v>3948494.7913210159</v>
      </c>
      <c r="DE141" s="24">
        <v>4004957.6581308022</v>
      </c>
      <c r="DF141" s="24">
        <v>4055579.6598079531</v>
      </c>
      <c r="DG141" s="24">
        <v>4101553.7606525086</v>
      </c>
      <c r="DH141" s="24">
        <v>4143739.4977689721</v>
      </c>
      <c r="DI141" s="24">
        <v>4182783.0720768431</v>
      </c>
      <c r="DJ141" s="24">
        <v>4219115.3918032041</v>
      </c>
      <c r="DK141" s="24">
        <v>4253109.3618948739</v>
      </c>
      <c r="DL141" s="24">
        <v>4285078.5350495633</v>
      </c>
      <c r="DM141" s="24">
        <v>4314816.7320847102</v>
      </c>
      <c r="DN141" s="24">
        <v>4342179.5074690105</v>
      </c>
      <c r="DO141" s="24">
        <v>4398173.9842179026</v>
      </c>
      <c r="DP141" s="24">
        <v>4447785.7494238876</v>
      </c>
      <c r="DQ141" s="24">
        <v>4492328.1770798909</v>
      </c>
      <c r="DR141" s="24">
        <v>4532091.1683246186</v>
      </c>
      <c r="DS141" s="24">
        <v>4569878.4977346864</v>
      </c>
      <c r="DT141" s="24">
        <v>4605945.5739064626</v>
      </c>
      <c r="DU141" s="24">
        <v>4642262.9581892481</v>
      </c>
      <c r="DV141" s="24">
        <v>4672851.3604411716</v>
      </c>
      <c r="DW141" s="24">
        <v>4701553.6513042171</v>
      </c>
      <c r="DX141" s="24">
        <v>4728645.9939126261</v>
      </c>
      <c r="DY141" s="24">
        <v>4754361.4862655951</v>
      </c>
      <c r="DZ141" s="24">
        <v>4778890.41562704</v>
      </c>
      <c r="EA141" s="24">
        <v>4832576.9455680419</v>
      </c>
      <c r="EB141" s="24">
        <v>4881198.1027534306</v>
      </c>
      <c r="EC141" s="24">
        <v>4925991.1165759685</v>
      </c>
      <c r="ED141" s="24">
        <v>4967136.0903272778</v>
      </c>
      <c r="EE141" s="24">
        <v>5005062.8115154942</v>
      </c>
      <c r="EF141" s="24">
        <v>5040244.771520894</v>
      </c>
      <c r="EG141" s="24">
        <v>5073046.2260210095</v>
      </c>
      <c r="EH141" s="24">
        <v>5103820.1862472445</v>
      </c>
      <c r="EI141" s="24">
        <v>5132791.4774802169</v>
      </c>
      <c r="EJ141" s="24">
        <v>5160211.0772825368</v>
      </c>
      <c r="EK141" s="24">
        <v>5186284.599041881</v>
      </c>
      <c r="EL141" s="24">
        <v>5211195.4590531206</v>
      </c>
      <c r="EM141" s="24">
        <v>5264467.1211764254</v>
      </c>
      <c r="EN141" s="24">
        <v>5312956.0654496336</v>
      </c>
      <c r="EO141" s="24">
        <v>5357862.555614084</v>
      </c>
      <c r="EP141" s="24">
        <v>5396072.7744051795</v>
      </c>
      <c r="EQ141" s="24">
        <v>5424818.5008500535</v>
      </c>
      <c r="ER141" s="24">
        <v>5448230.3315979615</v>
      </c>
      <c r="ES141" s="24">
        <v>5467306.0829718541</v>
      </c>
      <c r="ET141" s="24">
        <v>5473867.9423478283</v>
      </c>
      <c r="EU141" s="24">
        <v>5480539.4827223103</v>
      </c>
      <c r="EV141" s="24">
        <v>5490564.5885724137</v>
      </c>
      <c r="EW141" s="24">
        <v>5503485.8581450991</v>
      </c>
      <c r="EX141" s="24">
        <v>5517284.5426486339</v>
      </c>
      <c r="EY141" s="24">
        <v>5559357.8658380015</v>
      </c>
      <c r="EZ141" s="24">
        <v>5596170.4766900558</v>
      </c>
      <c r="FA141" s="24">
        <v>5626957.0568348812</v>
      </c>
      <c r="FB141" s="24">
        <v>5655802.6353336964</v>
      </c>
      <c r="FC141" s="24">
        <v>5680635.1569597386</v>
      </c>
      <c r="FD141" s="24">
        <v>5704592.9045450231</v>
      </c>
      <c r="FE141" s="24">
        <v>5724960.3651137389</v>
      </c>
      <c r="FF141" s="24">
        <v>5734959.3361479472</v>
      </c>
      <c r="FG141" s="24">
        <v>5745783.1559827533</v>
      </c>
      <c r="FH141" s="24">
        <v>5757908.0967154494</v>
      </c>
      <c r="FI141" s="24">
        <v>5766473.0087437741</v>
      </c>
      <c r="FJ141" s="24">
        <v>5771215.4959143829</v>
      </c>
      <c r="FK141" s="24">
        <v>5798571.7993381377</v>
      </c>
      <c r="FL141" s="24">
        <v>5826903.5910800854</v>
      </c>
      <c r="FM141" s="24">
        <v>5850823.6813369244</v>
      </c>
      <c r="FN141" s="24">
        <v>5869807.5414735619</v>
      </c>
      <c r="FO141" s="24">
        <v>5902826.8127914974</v>
      </c>
      <c r="FP141" s="24">
        <v>5933385.3338707108</v>
      </c>
      <c r="FQ141" s="24">
        <v>5961947.1663515382</v>
      </c>
      <c r="FR141" s="24">
        <v>5986985.5090929177</v>
      </c>
      <c r="FS141" s="24">
        <v>6011629.5398962069</v>
      </c>
      <c r="FT141" s="24">
        <v>6033937.7210707236</v>
      </c>
      <c r="FU141" s="24">
        <v>6056187.6785865407</v>
      </c>
      <c r="FV141" s="24">
        <v>6077144.3813236859</v>
      </c>
    </row>
    <row r="142" spans="2:193" x14ac:dyDescent="0.2">
      <c r="D142" s="154" t="s">
        <v>152</v>
      </c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  <c r="AE142" s="154"/>
      <c r="AF142" s="154"/>
      <c r="AG142" s="154"/>
      <c r="AH142" s="154"/>
      <c r="AI142" s="154"/>
      <c r="AJ142" s="154"/>
      <c r="AK142" s="154"/>
      <c r="AL142" s="154"/>
      <c r="AM142" s="154"/>
      <c r="AN142" s="154"/>
      <c r="AO142" s="154"/>
      <c r="AP142" s="154"/>
      <c r="AQ142" s="154"/>
      <c r="AR142" s="154"/>
      <c r="AS142" s="154"/>
      <c r="AT142" s="154"/>
      <c r="AU142" s="154">
        <v>915720</v>
      </c>
      <c r="AV142" s="154">
        <v>915591</v>
      </c>
      <c r="AW142" s="154">
        <v>879003</v>
      </c>
      <c r="AX142" s="154">
        <v>864831</v>
      </c>
      <c r="AY142" s="154">
        <v>843551</v>
      </c>
      <c r="AZ142" s="154">
        <v>840677</v>
      </c>
      <c r="BA142" s="154">
        <v>845092</v>
      </c>
      <c r="BB142" s="154">
        <v>863756</v>
      </c>
      <c r="BC142" s="154">
        <v>881051</v>
      </c>
      <c r="BD142" s="154">
        <v>873341</v>
      </c>
      <c r="BE142" s="154">
        <v>868030</v>
      </c>
      <c r="BF142" s="154">
        <v>915198</v>
      </c>
      <c r="BG142" s="154">
        <v>934898</v>
      </c>
      <c r="BH142" s="154">
        <v>922314</v>
      </c>
      <c r="BI142" s="154">
        <v>938481</v>
      </c>
      <c r="BJ142" s="154">
        <v>932653</v>
      </c>
      <c r="BK142" s="154">
        <v>977539</v>
      </c>
      <c r="BL142" s="154">
        <v>1013068</v>
      </c>
      <c r="BM142" s="154">
        <v>1027138</v>
      </c>
      <c r="BN142" s="154">
        <v>1049575</v>
      </c>
      <c r="BO142" s="154">
        <v>1117578</v>
      </c>
      <c r="BP142" s="154">
        <v>1129010</v>
      </c>
      <c r="BQ142" s="154">
        <v>1122307</v>
      </c>
      <c r="BR142" s="154">
        <v>1145679</v>
      </c>
      <c r="BS142" s="154">
        <v>1221963</v>
      </c>
      <c r="BT142" s="154">
        <v>1235535</v>
      </c>
      <c r="BU142" s="154">
        <v>1243364</v>
      </c>
      <c r="BV142" s="154">
        <v>1208006</v>
      </c>
      <c r="BW142" s="154">
        <v>1197410</v>
      </c>
      <c r="BX142" s="154">
        <v>1209045</v>
      </c>
      <c r="BY142" s="154">
        <v>1208078</v>
      </c>
      <c r="BZ142" s="154">
        <v>1225643</v>
      </c>
      <c r="CA142" s="154">
        <v>1226779</v>
      </c>
      <c r="CB142" s="154">
        <v>1246299</v>
      </c>
      <c r="CC142" s="154">
        <v>1307757</v>
      </c>
      <c r="CD142" s="154">
        <v>1341623</v>
      </c>
      <c r="CE142" s="154">
        <v>1372955</v>
      </c>
      <c r="CF142" s="154">
        <v>1401949</v>
      </c>
      <c r="CG142" s="154">
        <v>1428806</v>
      </c>
      <c r="CH142" s="154">
        <v>1453723</v>
      </c>
      <c r="CI142" s="154">
        <v>1476885</v>
      </c>
      <c r="CJ142" s="154">
        <v>1498464</v>
      </c>
      <c r="CK142" s="154">
        <v>1518617</v>
      </c>
      <c r="CL142" s="154">
        <v>1537487</v>
      </c>
      <c r="CM142" s="154">
        <v>1555202</v>
      </c>
      <c r="CN142" s="154">
        <v>1571877</v>
      </c>
      <c r="CO142" s="154">
        <v>1587615</v>
      </c>
      <c r="CP142" s="154">
        <v>1602508</v>
      </c>
      <c r="CQ142" s="154">
        <v>1678455</v>
      </c>
      <c r="CR142" s="154">
        <v>1741811</v>
      </c>
      <c r="CS142" s="154">
        <v>1794460</v>
      </c>
      <c r="CT142" s="154">
        <v>1838003</v>
      </c>
      <c r="CU142" s="154">
        <v>1873804</v>
      </c>
      <c r="CV142" s="154">
        <v>1903020</v>
      </c>
      <c r="CW142" s="154">
        <v>1926637</v>
      </c>
      <c r="CX142" s="154">
        <v>1945496</v>
      </c>
      <c r="CY142" s="154">
        <v>1960308</v>
      </c>
      <c r="CZ142" s="154">
        <v>1971679</v>
      </c>
      <c r="DA142" s="154">
        <v>1980127</v>
      </c>
      <c r="DB142" s="154">
        <v>1986091</v>
      </c>
      <c r="DC142" s="154">
        <v>2032986</v>
      </c>
      <c r="DD142" s="154">
        <v>2071940</v>
      </c>
      <c r="DE142" s="154">
        <v>2104083</v>
      </c>
      <c r="DF142" s="154">
        <v>2130384</v>
      </c>
      <c r="DG142" s="154">
        <v>2151675</v>
      </c>
      <c r="DH142" s="154">
        <v>2168670</v>
      </c>
      <c r="DI142" s="154">
        <v>2181982</v>
      </c>
      <c r="DJ142" s="154">
        <v>2192137</v>
      </c>
      <c r="DK142" s="154">
        <v>2199586</v>
      </c>
      <c r="DL142" s="154">
        <v>2204719</v>
      </c>
      <c r="DM142" s="154">
        <v>2207867</v>
      </c>
      <c r="DN142" s="154">
        <v>2209318</v>
      </c>
      <c r="DO142" s="154">
        <v>2240025</v>
      </c>
      <c r="DP142" s="154">
        <v>2265326</v>
      </c>
      <c r="DQ142" s="154">
        <v>2285953</v>
      </c>
      <c r="DR142" s="154">
        <v>2302542</v>
      </c>
      <c r="DS142" s="154">
        <v>2315642</v>
      </c>
      <c r="DT142" s="154">
        <v>2325729</v>
      </c>
      <c r="DU142" s="154">
        <v>2333215</v>
      </c>
      <c r="DV142" s="154">
        <v>2338455</v>
      </c>
      <c r="DW142" s="154">
        <v>2341759</v>
      </c>
      <c r="DX142" s="154">
        <v>2343392</v>
      </c>
      <c r="DY142" s="154">
        <v>2343587</v>
      </c>
      <c r="DZ142" s="154">
        <v>2342543</v>
      </c>
      <c r="EA142" s="154">
        <v>2370619</v>
      </c>
      <c r="EB142" s="154">
        <v>2393850</v>
      </c>
      <c r="EC142" s="154">
        <v>2412866</v>
      </c>
      <c r="ED142" s="154">
        <v>2428213</v>
      </c>
      <c r="EE142" s="154">
        <v>2440369</v>
      </c>
      <c r="EF142" s="154">
        <v>2449751</v>
      </c>
      <c r="EG142" s="154">
        <v>2456722</v>
      </c>
      <c r="EH142" s="154">
        <v>2461598</v>
      </c>
      <c r="EI142" s="154">
        <v>2464655</v>
      </c>
      <c r="EJ142" s="154">
        <v>2466136</v>
      </c>
      <c r="EK142" s="154">
        <v>2466248</v>
      </c>
      <c r="EL142" s="154">
        <v>2465177</v>
      </c>
      <c r="EM142" s="154">
        <v>2492454</v>
      </c>
      <c r="EN142" s="154">
        <v>2515193</v>
      </c>
      <c r="EO142" s="154">
        <v>2533956</v>
      </c>
      <c r="EP142" s="154">
        <v>2549238</v>
      </c>
      <c r="EQ142" s="154">
        <v>2561474</v>
      </c>
      <c r="ER142" s="154">
        <v>2571044</v>
      </c>
      <c r="ES142" s="154">
        <v>2578281</v>
      </c>
      <c r="ET142" s="154">
        <v>2583480</v>
      </c>
      <c r="EU142" s="154">
        <v>2586898</v>
      </c>
      <c r="EV142" s="154">
        <v>2588761</v>
      </c>
      <c r="EW142" s="154">
        <v>2589268</v>
      </c>
      <c r="EX142" s="154">
        <v>2588593</v>
      </c>
      <c r="EY142" s="154">
        <v>2615353</v>
      </c>
      <c r="EZ142" s="154">
        <v>2637841</v>
      </c>
      <c r="FA142" s="154">
        <v>2656562</v>
      </c>
      <c r="FB142" s="154">
        <v>2671966</v>
      </c>
      <c r="FC142" s="154">
        <v>2684447</v>
      </c>
      <c r="FD142" s="154">
        <v>2694355</v>
      </c>
      <c r="FE142" s="154">
        <v>2702001</v>
      </c>
      <c r="FF142" s="154">
        <v>2707656</v>
      </c>
      <c r="FG142" s="154">
        <v>2711560</v>
      </c>
      <c r="FH142" s="154">
        <v>2713928</v>
      </c>
      <c r="FI142" s="154">
        <v>2714946</v>
      </c>
      <c r="FJ142" s="154">
        <v>2714781</v>
      </c>
      <c r="FK142" s="154">
        <v>2741111</v>
      </c>
      <c r="FL142" s="154">
        <v>2763416</v>
      </c>
      <c r="FM142" s="154">
        <v>2782151</v>
      </c>
      <c r="FN142" s="154">
        <v>2797723</v>
      </c>
      <c r="FO142" s="154">
        <v>2810494</v>
      </c>
      <c r="FP142" s="154">
        <v>2820785</v>
      </c>
      <c r="FQ142" s="154">
        <v>2828879</v>
      </c>
      <c r="FR142" s="154">
        <v>2835031</v>
      </c>
      <c r="FS142" s="154">
        <v>2839465</v>
      </c>
      <c r="FT142" s="154">
        <v>2842383</v>
      </c>
      <c r="FU142" s="154">
        <v>2843960</v>
      </c>
      <c r="FV142" s="154">
        <v>2844355</v>
      </c>
    </row>
    <row r="143" spans="2:193" x14ac:dyDescent="0.2">
      <c r="D143" s="155" t="s">
        <v>638</v>
      </c>
      <c r="E143" s="155"/>
      <c r="F143" s="155"/>
      <c r="G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>
        <v>509655</v>
      </c>
      <c r="AV143" s="155">
        <v>533490</v>
      </c>
      <c r="AW143" s="155">
        <v>561091</v>
      </c>
      <c r="AX143" s="155">
        <v>587116</v>
      </c>
      <c r="AY143" s="155">
        <v>629624</v>
      </c>
      <c r="AZ143" s="155">
        <v>666325</v>
      </c>
      <c r="BA143" s="155">
        <v>711699</v>
      </c>
      <c r="BB143" s="155">
        <v>746413</v>
      </c>
      <c r="BC143" s="155">
        <v>780688</v>
      </c>
      <c r="BD143" s="155">
        <v>845364</v>
      </c>
      <c r="BE143" s="155">
        <v>890688</v>
      </c>
      <c r="BF143" s="155">
        <v>918320</v>
      </c>
      <c r="BG143" s="155">
        <v>942013</v>
      </c>
      <c r="BH143" s="155">
        <v>991195</v>
      </c>
      <c r="BI143" s="155">
        <v>1057886</v>
      </c>
      <c r="BJ143" s="155">
        <v>1099921</v>
      </c>
      <c r="BK143" s="155">
        <v>1147275</v>
      </c>
      <c r="BL143" s="155">
        <v>1197001</v>
      </c>
      <c r="BM143" s="155">
        <v>1169294</v>
      </c>
      <c r="BN143" s="155">
        <v>1163432</v>
      </c>
      <c r="BO143" s="155">
        <v>1139670</v>
      </c>
      <c r="BP143" s="155">
        <v>1126297</v>
      </c>
      <c r="BQ143" s="155">
        <v>1109172</v>
      </c>
      <c r="BR143" s="155">
        <v>1099243</v>
      </c>
      <c r="BS143" s="155">
        <v>1089499</v>
      </c>
      <c r="BT143" s="155">
        <v>1080780</v>
      </c>
      <c r="BU143" s="155">
        <v>1068472</v>
      </c>
      <c r="BV143" s="155">
        <v>1065015</v>
      </c>
      <c r="BW143" s="155">
        <v>1057799</v>
      </c>
      <c r="BX143" s="155">
        <v>1050510</v>
      </c>
      <c r="BY143" s="155">
        <v>1138056</v>
      </c>
      <c r="BZ143" s="155">
        <v>1172302</v>
      </c>
      <c r="CA143" s="155">
        <v>1209777</v>
      </c>
      <c r="CB143" s="155">
        <v>1249854</v>
      </c>
      <c r="CC143" s="155">
        <v>1232510</v>
      </c>
      <c r="CD143" s="155">
        <v>1297182.4427849497</v>
      </c>
      <c r="CE143" s="155">
        <v>1345513.6279081823</v>
      </c>
      <c r="CF143" s="155">
        <v>1368537.4534862232</v>
      </c>
      <c r="CG143" s="155">
        <v>1390321.2600046669</v>
      </c>
      <c r="CH143" s="155">
        <v>1407246.3235734582</v>
      </c>
      <c r="CI143" s="155">
        <v>1424653.5075038748</v>
      </c>
      <c r="CJ143" s="155">
        <v>1441008.9945581686</v>
      </c>
      <c r="CK143" s="155">
        <v>1457046.40035893</v>
      </c>
      <c r="CL143" s="155">
        <v>1473716.8175987038</v>
      </c>
      <c r="CM143" s="155">
        <v>1491044.498419049</v>
      </c>
      <c r="CN143" s="155">
        <v>1509025.074482841</v>
      </c>
      <c r="CO143" s="155">
        <v>1527540.8876531101</v>
      </c>
      <c r="CP143" s="155">
        <v>1546504.276916286</v>
      </c>
      <c r="CQ143" s="155">
        <v>1565976.439799353</v>
      </c>
      <c r="CR143" s="155">
        <v>1585822.7283418251</v>
      </c>
      <c r="CS143" s="155">
        <v>1607071.5043142866</v>
      </c>
      <c r="CT143" s="155">
        <v>1629331.128748199</v>
      </c>
      <c r="CU143" s="155">
        <v>1652517.1707617559</v>
      </c>
      <c r="CV143" s="155">
        <v>1676593.9836175595</v>
      </c>
      <c r="CW143" s="155">
        <v>1701504.6211577312</v>
      </c>
      <c r="CX143" s="155">
        <v>1726675.2954719525</v>
      </c>
      <c r="CY143" s="155">
        <v>1752192.7074303224</v>
      </c>
      <c r="CZ143" s="155">
        <v>1778009.3092649991</v>
      </c>
      <c r="DA143" s="155">
        <v>1803764.1617550184</v>
      </c>
      <c r="DB143" s="155">
        <v>1828365.8530368931</v>
      </c>
      <c r="DC143" s="155">
        <v>1852561.746485272</v>
      </c>
      <c r="DD143" s="155">
        <v>1876554.7913210159</v>
      </c>
      <c r="DE143" s="155">
        <v>1900874.6581308024</v>
      </c>
      <c r="DF143" s="155">
        <v>1925195.6598079528</v>
      </c>
      <c r="DG143" s="155">
        <v>1949878.7606525084</v>
      </c>
      <c r="DH143" s="155">
        <v>1975069.4977689723</v>
      </c>
      <c r="DI143" s="155">
        <v>2000801.0720768431</v>
      </c>
      <c r="DJ143" s="155">
        <v>2026978.3918032038</v>
      </c>
      <c r="DK143" s="155">
        <v>2053523.3618948739</v>
      </c>
      <c r="DL143" s="155">
        <v>2080359.535049563</v>
      </c>
      <c r="DM143" s="155">
        <v>2106949.7320847102</v>
      </c>
      <c r="DN143" s="155">
        <v>2132861.5074690105</v>
      </c>
      <c r="DO143" s="155">
        <v>2158148.9842179031</v>
      </c>
      <c r="DP143" s="155">
        <v>2182459.7494238876</v>
      </c>
      <c r="DQ143" s="155">
        <v>2206375.1770798909</v>
      </c>
      <c r="DR143" s="155">
        <v>2229549.1683246186</v>
      </c>
      <c r="DS143" s="155">
        <v>2254236.4977346859</v>
      </c>
      <c r="DT143" s="155">
        <v>2280216.5739064626</v>
      </c>
      <c r="DU143" s="155">
        <v>2309047.9581892481</v>
      </c>
      <c r="DV143" s="155">
        <v>2334396.3604411716</v>
      </c>
      <c r="DW143" s="155">
        <v>2359794.6513042175</v>
      </c>
      <c r="DX143" s="155">
        <v>2385253.9939126261</v>
      </c>
      <c r="DY143" s="155">
        <v>2410774.4862655951</v>
      </c>
      <c r="DZ143" s="155">
        <v>2436347.4156270404</v>
      </c>
      <c r="EA143" s="155">
        <v>2461957.9455680414</v>
      </c>
      <c r="EB143" s="155">
        <v>2487348.1027534311</v>
      </c>
      <c r="EC143" s="155">
        <v>2513125.1165759685</v>
      </c>
      <c r="ED143" s="155">
        <v>2538923.0903272782</v>
      </c>
      <c r="EE143" s="155">
        <v>2564693.8115154942</v>
      </c>
      <c r="EF143" s="155">
        <v>2590493.771520894</v>
      </c>
      <c r="EG143" s="155">
        <v>2616324.2260210095</v>
      </c>
      <c r="EH143" s="155">
        <v>2642222.1862472449</v>
      </c>
      <c r="EI143" s="155">
        <v>2668136.4774802169</v>
      </c>
      <c r="EJ143" s="155">
        <v>2694075.0772825368</v>
      </c>
      <c r="EK143" s="155">
        <v>2720036.599041881</v>
      </c>
      <c r="EL143" s="155">
        <v>2746018.4590531206</v>
      </c>
      <c r="EM143" s="155">
        <v>2772013.1211764258</v>
      </c>
      <c r="EN143" s="155">
        <v>2797763.0654496336</v>
      </c>
      <c r="EO143" s="155">
        <v>2823906.5556140835</v>
      </c>
      <c r="EP143" s="155">
        <v>2846834.7744051791</v>
      </c>
      <c r="EQ143" s="155">
        <v>2863344.500850053</v>
      </c>
      <c r="ER143" s="155">
        <v>2877186.331597962</v>
      </c>
      <c r="ES143" s="155">
        <v>2889025.0829718546</v>
      </c>
      <c r="ET143" s="155">
        <v>2890387.9423478288</v>
      </c>
      <c r="EU143" s="155">
        <v>2893641.4827223103</v>
      </c>
      <c r="EV143" s="155">
        <v>2901803.5885724137</v>
      </c>
      <c r="EW143" s="155">
        <v>2914217.8581450991</v>
      </c>
      <c r="EX143" s="155">
        <v>2928691.5426486335</v>
      </c>
      <c r="EY143" s="155">
        <v>2944004.8658380015</v>
      </c>
      <c r="EZ143" s="155">
        <v>2958329.4766900558</v>
      </c>
      <c r="FA143" s="155">
        <v>2970395.0568348812</v>
      </c>
      <c r="FB143" s="155">
        <v>2983836.6353336959</v>
      </c>
      <c r="FC143" s="155">
        <v>2996188.156959739</v>
      </c>
      <c r="FD143" s="155">
        <v>3010237.9045450231</v>
      </c>
      <c r="FE143" s="155">
        <v>3022959.3651137389</v>
      </c>
      <c r="FF143" s="155">
        <v>3027303.3361479468</v>
      </c>
      <c r="FG143" s="155">
        <v>3034223.1559827537</v>
      </c>
      <c r="FH143" s="155">
        <v>3043980.0967154494</v>
      </c>
      <c r="FI143" s="155">
        <v>3051527.0087437741</v>
      </c>
      <c r="FJ143" s="155">
        <v>3056434.4959143833</v>
      </c>
      <c r="FK143" s="155">
        <v>3057460.7993381377</v>
      </c>
      <c r="FL143" s="155">
        <v>3063487.5910800854</v>
      </c>
      <c r="FM143" s="155">
        <v>3068672.681336924</v>
      </c>
      <c r="FN143" s="155">
        <v>3072084.5414735624</v>
      </c>
      <c r="FO143" s="155">
        <v>3092332.8127914974</v>
      </c>
      <c r="FP143" s="155">
        <v>3112600.3338707103</v>
      </c>
      <c r="FQ143" s="155">
        <v>3133068.1663515382</v>
      </c>
      <c r="FR143" s="155">
        <v>3151954.5090929172</v>
      </c>
      <c r="FS143" s="155">
        <v>3172164.5398962069</v>
      </c>
      <c r="FT143" s="155">
        <v>3191554.7210707241</v>
      </c>
      <c r="FU143" s="155">
        <v>3212227.6785865407</v>
      </c>
      <c r="FV143" s="155">
        <v>3232789.3813236859</v>
      </c>
    </row>
    <row r="144" spans="2:193" x14ac:dyDescent="0.2">
      <c r="C144" s="24" t="s">
        <v>685</v>
      </c>
      <c r="H144" s="666">
        <v>3.8342561491178227E-2</v>
      </c>
      <c r="AU144" s="36">
        <v>0.1253670086819258</v>
      </c>
      <c r="AV144" s="36">
        <v>0.13139638156873218</v>
      </c>
      <c r="AW144" s="36">
        <v>0.12242186968350677</v>
      </c>
      <c r="AX144" s="36">
        <v>9.9423739296269076E-2</v>
      </c>
      <c r="AY144" s="36">
        <v>9.8018225940570539E-2</v>
      </c>
      <c r="AZ144" s="36">
        <v>8.7095438493114144E-2</v>
      </c>
      <c r="BA144" s="36">
        <v>8.1890247310011433E-2</v>
      </c>
      <c r="BB144" s="36">
        <v>0.10399343174536338</v>
      </c>
      <c r="BC144" s="36">
        <v>0.10303964702038046</v>
      </c>
      <c r="BD144" s="36">
        <v>0.10727728144155046</v>
      </c>
      <c r="BE144" s="36">
        <v>7.8682312912018867E-2</v>
      </c>
      <c r="BF144" s="36">
        <v>9.4339406539777626E-2</v>
      </c>
      <c r="BG144" s="36">
        <v>0.10128876648919422</v>
      </c>
      <c r="BH144" s="36">
        <v>5.7326618270413153E-2</v>
      </c>
      <c r="BI144" s="36">
        <v>5.5582966458571997E-2</v>
      </c>
      <c r="BJ144" s="36">
        <v>4.618282040407877E-2</v>
      </c>
      <c r="BK144" s="36">
        <v>5.5847241217348909E-2</v>
      </c>
      <c r="BL144" s="36">
        <v>4.4071022216953408E-2</v>
      </c>
      <c r="BM144" s="36">
        <v>6.3235283405086065E-2</v>
      </c>
      <c r="BN144" s="36">
        <v>5.9279523291159944E-2</v>
      </c>
      <c r="BO144" s="36">
        <v>5.1465767164263744E-2</v>
      </c>
      <c r="BP144" s="36">
        <v>4.8095891158055203E-2</v>
      </c>
      <c r="BQ144" s="36">
        <v>4.2001739653386834E-2</v>
      </c>
      <c r="BR144" s="36">
        <v>4.9716203948288629E-2</v>
      </c>
      <c r="BS144" s="36">
        <v>4.7986079805767953E-2</v>
      </c>
      <c r="BT144" s="36">
        <v>4.4775861659575665E-2</v>
      </c>
      <c r="BU144" s="36">
        <v>4.8203246251031645E-2</v>
      </c>
      <c r="BV144" s="36">
        <v>4.0176047647602027E-2</v>
      </c>
      <c r="BW144" s="36">
        <v>4.2146426340086439E-2</v>
      </c>
      <c r="BX144" s="36">
        <v>3.8865174779989867E-2</v>
      </c>
      <c r="BY144" s="36">
        <v>4.9366745462961624E-2</v>
      </c>
      <c r="BZ144" s="36">
        <v>4.0975501940202969E-2</v>
      </c>
      <c r="CA144" s="36">
        <v>3.6432571219376861E-2</v>
      </c>
      <c r="CB144" s="36">
        <v>3.3432245539436085E-2</v>
      </c>
      <c r="CC144" s="36">
        <v>3.1505743293913591E-2</v>
      </c>
      <c r="CD144" s="347">
        <v>3.8342561491178227E-2</v>
      </c>
      <c r="CE144" s="36">
        <v>3.8342561491178227E-2</v>
      </c>
      <c r="CF144" s="36">
        <v>3.8342561491178227E-2</v>
      </c>
      <c r="CG144" s="36">
        <v>3.8342561491178227E-2</v>
      </c>
      <c r="CH144" s="36">
        <v>3.8342561491178227E-2</v>
      </c>
      <c r="CI144" s="36">
        <v>3.8342561491178227E-2</v>
      </c>
      <c r="CJ144" s="36">
        <v>3.8342561491178227E-2</v>
      </c>
      <c r="CK144" s="36">
        <v>3.8342561491178227E-2</v>
      </c>
      <c r="CL144" s="36">
        <v>3.8342561491178227E-2</v>
      </c>
      <c r="CM144" s="36">
        <v>3.8342561491178227E-2</v>
      </c>
      <c r="CN144" s="36">
        <v>3.8342561491178227E-2</v>
      </c>
      <c r="CO144" s="36">
        <v>3.8342561491178227E-2</v>
      </c>
      <c r="CP144" s="36">
        <v>3.8342561491178227E-2</v>
      </c>
      <c r="CQ144" s="36">
        <v>3.8342561491178227E-2</v>
      </c>
      <c r="CR144" s="36">
        <v>3.8342561491178227E-2</v>
      </c>
      <c r="CS144" s="36">
        <v>3.8342561491178227E-2</v>
      </c>
      <c r="CT144" s="36">
        <v>3.8342561491178227E-2</v>
      </c>
      <c r="CU144" s="36">
        <v>3.8342561491178227E-2</v>
      </c>
      <c r="CV144" s="36">
        <v>3.8342561491178227E-2</v>
      </c>
      <c r="CW144" s="36">
        <v>3.8342561491178227E-2</v>
      </c>
      <c r="CX144" s="36">
        <v>3.8342561491178227E-2</v>
      </c>
      <c r="CY144" s="36">
        <v>3.8342561491178227E-2</v>
      </c>
      <c r="CZ144" s="36">
        <v>3.8342561491178227E-2</v>
      </c>
      <c r="DA144" s="36">
        <v>3.8342561491178227E-2</v>
      </c>
      <c r="DB144" s="36">
        <v>3.8342561491178227E-2</v>
      </c>
      <c r="DC144" s="36">
        <v>3.8342561491178227E-2</v>
      </c>
      <c r="DD144" s="36">
        <v>3.8342561491178227E-2</v>
      </c>
      <c r="DE144" s="36">
        <v>3.8342561491178227E-2</v>
      </c>
      <c r="DF144" s="36">
        <v>3.8342561491178227E-2</v>
      </c>
      <c r="DG144" s="36">
        <v>3.8342561491178227E-2</v>
      </c>
      <c r="DH144" s="36">
        <v>3.8342561491178227E-2</v>
      </c>
      <c r="DI144" s="36">
        <v>3.8342561491178227E-2</v>
      </c>
      <c r="DJ144" s="36">
        <v>3.8342561491178227E-2</v>
      </c>
      <c r="DK144" s="36">
        <v>3.8342561491178227E-2</v>
      </c>
      <c r="DL144" s="36">
        <v>3.8342561491178227E-2</v>
      </c>
      <c r="DM144" s="36">
        <v>3.8342561491178227E-2</v>
      </c>
      <c r="DN144" s="36">
        <v>3.8342561491178227E-2</v>
      </c>
      <c r="DO144" s="36">
        <v>3.8342561491178227E-2</v>
      </c>
      <c r="DP144" s="36">
        <v>3.8342561491178227E-2</v>
      </c>
      <c r="DQ144" s="36">
        <v>3.8342561491178227E-2</v>
      </c>
      <c r="DR144" s="36">
        <v>3.8342561491178227E-2</v>
      </c>
      <c r="DS144" s="36">
        <v>3.8342561491178227E-2</v>
      </c>
      <c r="DT144" s="36">
        <v>3.8342561491178227E-2</v>
      </c>
      <c r="DU144" s="36">
        <v>3.8342561491178227E-2</v>
      </c>
      <c r="DV144" s="36">
        <v>3.8342561491178227E-2</v>
      </c>
      <c r="DW144" s="36">
        <v>3.8342561491178227E-2</v>
      </c>
      <c r="DX144" s="36">
        <v>3.8342561491178227E-2</v>
      </c>
      <c r="DY144" s="36">
        <v>3.8342561491178227E-2</v>
      </c>
      <c r="DZ144" s="36">
        <v>3.8342561491178227E-2</v>
      </c>
      <c r="EA144" s="36">
        <v>3.8342561491178227E-2</v>
      </c>
      <c r="EB144" s="36">
        <v>3.8342561491178227E-2</v>
      </c>
      <c r="EC144" s="36">
        <v>3.8342561491178227E-2</v>
      </c>
      <c r="ED144" s="36">
        <v>3.8342561491178227E-2</v>
      </c>
      <c r="EE144" s="36">
        <v>3.8342561491178227E-2</v>
      </c>
      <c r="EF144" s="36">
        <v>3.8342561491178227E-2</v>
      </c>
      <c r="EG144" s="36">
        <v>3.8342561491178227E-2</v>
      </c>
      <c r="EH144" s="36">
        <v>3.8342561491178227E-2</v>
      </c>
      <c r="EI144" s="36">
        <v>3.8342561491178227E-2</v>
      </c>
      <c r="EJ144" s="36">
        <v>3.8342561491178227E-2</v>
      </c>
      <c r="EK144" s="36">
        <v>3.8342561491178227E-2</v>
      </c>
      <c r="EL144" s="36">
        <v>3.8342561491178227E-2</v>
      </c>
      <c r="EM144" s="36">
        <v>3.8342561491178227E-2</v>
      </c>
      <c r="EN144" s="36">
        <v>3.8342561491178227E-2</v>
      </c>
      <c r="EO144" s="36">
        <v>3.8342561491178227E-2</v>
      </c>
      <c r="EP144" s="36">
        <v>3.8342561491178227E-2</v>
      </c>
      <c r="EQ144" s="36">
        <v>3.8342561491178227E-2</v>
      </c>
      <c r="ER144" s="36">
        <v>3.8342561491178227E-2</v>
      </c>
      <c r="ES144" s="36">
        <v>3.8342561491178227E-2</v>
      </c>
      <c r="ET144" s="36">
        <v>3.8342561491178227E-2</v>
      </c>
      <c r="EU144" s="36">
        <v>3.8342561491178227E-2</v>
      </c>
      <c r="EV144" s="36">
        <v>3.8342561491178227E-2</v>
      </c>
      <c r="EW144" s="36">
        <v>3.8342561491178227E-2</v>
      </c>
      <c r="EX144" s="36">
        <v>3.8342561491178227E-2</v>
      </c>
      <c r="EY144" s="36">
        <v>3.8342561491178227E-2</v>
      </c>
      <c r="EZ144" s="36">
        <v>3.8342561491178227E-2</v>
      </c>
      <c r="FA144" s="36">
        <v>3.8342561491178227E-2</v>
      </c>
      <c r="FB144" s="36">
        <v>3.8342561491178227E-2</v>
      </c>
      <c r="FC144" s="36">
        <v>3.8342561491178227E-2</v>
      </c>
      <c r="FD144" s="36">
        <v>3.8342561491178227E-2</v>
      </c>
      <c r="FE144" s="36">
        <v>3.8342561491178227E-2</v>
      </c>
      <c r="FF144" s="36">
        <v>3.8342561491178227E-2</v>
      </c>
      <c r="FG144" s="36">
        <v>3.8342561491178227E-2</v>
      </c>
      <c r="FH144" s="36">
        <v>3.8342561491178227E-2</v>
      </c>
      <c r="FI144" s="36">
        <v>3.8342561491178227E-2</v>
      </c>
      <c r="FJ144" s="36">
        <v>3.8342561491178227E-2</v>
      </c>
      <c r="FK144" s="36">
        <v>3.8342561491178227E-2</v>
      </c>
      <c r="FL144" s="36">
        <v>3.8342561491178227E-2</v>
      </c>
      <c r="FM144" s="36">
        <v>3.8342561491178227E-2</v>
      </c>
      <c r="FN144" s="36">
        <v>3.8342561491178227E-2</v>
      </c>
      <c r="FO144" s="36">
        <v>3.8342561491178227E-2</v>
      </c>
      <c r="FP144" s="36">
        <v>3.8342561491178227E-2</v>
      </c>
      <c r="FQ144" s="36">
        <v>3.8342561491178227E-2</v>
      </c>
      <c r="FR144" s="36">
        <v>3.8342561491178227E-2</v>
      </c>
      <c r="FS144" s="36">
        <v>3.8342561491178227E-2</v>
      </c>
      <c r="FT144" s="36">
        <v>3.8342561491178227E-2</v>
      </c>
      <c r="FU144" s="36">
        <v>3.8342561491178227E-2</v>
      </c>
      <c r="FV144" s="36">
        <v>3.8342561491178227E-2</v>
      </c>
    </row>
    <row r="145" spans="2:193" x14ac:dyDescent="0.2">
      <c r="C145" s="40" t="s">
        <v>686</v>
      </c>
      <c r="D145" s="40"/>
      <c r="E145" s="40"/>
      <c r="F145" s="40"/>
      <c r="G145" s="40"/>
      <c r="H145" s="40"/>
      <c r="I145" s="40" t="s">
        <v>687</v>
      </c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161">
        <v>178695</v>
      </c>
      <c r="AV145" s="161">
        <v>190404</v>
      </c>
      <c r="AW145" s="161">
        <v>176299</v>
      </c>
      <c r="AX145" s="161">
        <v>144358</v>
      </c>
      <c r="AY145" s="161">
        <v>144398</v>
      </c>
      <c r="AZ145" s="161">
        <v>131253</v>
      </c>
      <c r="BA145" s="161">
        <v>127486</v>
      </c>
      <c r="BB145" s="161">
        <v>167447</v>
      </c>
      <c r="BC145" s="161">
        <v>171225</v>
      </c>
      <c r="BD145" s="161">
        <v>184378</v>
      </c>
      <c r="BE145" s="161">
        <v>138380</v>
      </c>
      <c r="BF145" s="161">
        <v>172973</v>
      </c>
      <c r="BG145" s="161">
        <v>190110</v>
      </c>
      <c r="BH145" s="161">
        <v>109695</v>
      </c>
      <c r="BI145" s="161">
        <v>110964</v>
      </c>
      <c r="BJ145" s="161">
        <v>93870</v>
      </c>
      <c r="BK145" s="161">
        <v>118665</v>
      </c>
      <c r="BL145" s="161">
        <v>97400</v>
      </c>
      <c r="BM145" s="161">
        <v>138892</v>
      </c>
      <c r="BN145" s="161">
        <v>131186</v>
      </c>
      <c r="BO145" s="161">
        <v>116171</v>
      </c>
      <c r="BP145" s="161">
        <v>108471</v>
      </c>
      <c r="BQ145" s="161">
        <v>93726</v>
      </c>
      <c r="BR145" s="161">
        <v>111609</v>
      </c>
      <c r="BS145" s="161">
        <v>110918</v>
      </c>
      <c r="BT145" s="161">
        <v>103715</v>
      </c>
      <c r="BU145" s="161">
        <v>111438</v>
      </c>
      <c r="BV145" s="161">
        <v>91321</v>
      </c>
      <c r="BW145" s="161">
        <v>95049</v>
      </c>
      <c r="BX145" s="161">
        <v>87818</v>
      </c>
      <c r="BY145" s="161">
        <v>115821</v>
      </c>
      <c r="BZ145" s="161">
        <v>98257</v>
      </c>
      <c r="CA145" s="161">
        <v>88770</v>
      </c>
      <c r="CB145" s="161">
        <v>83452</v>
      </c>
      <c r="CC145" s="161">
        <v>80033</v>
      </c>
      <c r="CD145" s="345">
        <v>101178.55995323772</v>
      </c>
      <c r="CE145" s="40">
        <v>104233.05052740838</v>
      </c>
      <c r="CF145" s="40">
        <v>106227.5472032718</v>
      </c>
      <c r="CG145" s="40">
        <v>108092.56031818572</v>
      </c>
      <c r="CH145" s="40">
        <v>109696.89221348989</v>
      </c>
      <c r="CI145" s="40">
        <v>111252.41864298881</v>
      </c>
      <c r="CJ145" s="40">
        <v>112706.92404550438</v>
      </c>
      <c r="CK145" s="40">
        <v>114094.55690531078</v>
      </c>
      <c r="CL145" s="40">
        <v>115457.26753874893</v>
      </c>
      <c r="CM145" s="40">
        <v>116800.89368291876</v>
      </c>
      <c r="CN145" s="40">
        <v>118129.6772391569</v>
      </c>
      <c r="CO145" s="40">
        <v>119443.05617694526</v>
      </c>
      <c r="CP145" s="40">
        <v>120741.19686413785</v>
      </c>
      <c r="CQ145" s="40">
        <v>124399.8119844186</v>
      </c>
      <c r="CR145" s="40">
        <v>127590.00084906509</v>
      </c>
      <c r="CS145" s="40">
        <v>130423.43086835051</v>
      </c>
      <c r="CT145" s="40">
        <v>132946.47204198872</v>
      </c>
      <c r="CU145" s="40">
        <v>135208.1863275762</v>
      </c>
      <c r="CV145" s="40">
        <v>137251.56928153773</v>
      </c>
      <c r="CW145" s="40">
        <v>139112.24320794336</v>
      </c>
      <c r="CX145" s="40">
        <v>140800.45370277294</v>
      </c>
      <c r="CY145" s="40">
        <v>142346.7866606898</v>
      </c>
      <c r="CZ145" s="40">
        <v>143772.65457074533</v>
      </c>
      <c r="DA145" s="40">
        <v>145084.07954551763</v>
      </c>
      <c r="DB145" s="40">
        <v>146256.04644301327</v>
      </c>
      <c r="DC145" s="40">
        <v>148981.85339652054</v>
      </c>
      <c r="DD145" s="40">
        <v>151395.40433382298</v>
      </c>
      <c r="DE145" s="40">
        <v>153560.33527644543</v>
      </c>
      <c r="DF145" s="40">
        <v>155501.31248855812</v>
      </c>
      <c r="DG145" s="40">
        <v>157264.07727719212</v>
      </c>
      <c r="DH145" s="40">
        <v>158881.5864966308</v>
      </c>
      <c r="DI145" s="40">
        <v>160378.61714536572</v>
      </c>
      <c r="DJ145" s="40">
        <v>161771.69134859086</v>
      </c>
      <c r="DK145" s="40">
        <v>163075.10723716</v>
      </c>
      <c r="DL145" s="40">
        <v>164300.88722466578</v>
      </c>
      <c r="DM145" s="40">
        <v>165441.12587312268</v>
      </c>
      <c r="DN145" s="40">
        <v>166490.28477086453</v>
      </c>
      <c r="DO145" s="40">
        <v>168637.25643877528</v>
      </c>
      <c r="DP145" s="40">
        <v>170539.49859687165</v>
      </c>
      <c r="DQ145" s="40">
        <v>172247.36936823832</v>
      </c>
      <c r="DR145" s="40">
        <v>173771.98430511245</v>
      </c>
      <c r="DS145" s="40">
        <v>175220.8473066054</v>
      </c>
      <c r="DT145" s="40">
        <v>176603.75139252873</v>
      </c>
      <c r="DU145" s="40">
        <v>177996.2529325902</v>
      </c>
      <c r="DV145" s="40">
        <v>179169.09062685145</v>
      </c>
      <c r="DW145" s="40">
        <v>180269.60997920547</v>
      </c>
      <c r="DX145" s="40">
        <v>181308.39979160845</v>
      </c>
      <c r="DY145" s="40">
        <v>182294.39763842808</v>
      </c>
      <c r="DZ145" s="40">
        <v>183234.89962078206</v>
      </c>
      <c r="EA145" s="40">
        <v>185293.3786962929</v>
      </c>
      <c r="EB145" s="40">
        <v>187157.6384054459</v>
      </c>
      <c r="EC145" s="40">
        <v>188875.11729231177</v>
      </c>
      <c r="ED145" s="40">
        <v>190452.72097842424</v>
      </c>
      <c r="EE145" s="40">
        <v>191906.92861774223</v>
      </c>
      <c r="EF145" s="40">
        <v>193255.89508262943</v>
      </c>
      <c r="EG145" s="40">
        <v>194513.58686880019</v>
      </c>
      <c r="EH145" s="40">
        <v>195693.5393311017</v>
      </c>
      <c r="EI145" s="40">
        <v>196804.37284668075</v>
      </c>
      <c r="EJ145" s="40">
        <v>197855.71053816471</v>
      </c>
      <c r="EK145" s="40">
        <v>198855.43614951393</v>
      </c>
      <c r="EL145" s="40">
        <v>199810.58233129303</v>
      </c>
      <c r="EM145" s="40">
        <v>201853.1543119931</v>
      </c>
      <c r="EN145" s="40">
        <v>203712.3446394309</v>
      </c>
      <c r="EO145" s="40">
        <v>205434.17449991434</v>
      </c>
      <c r="EP145" s="40">
        <v>206899.25216350329</v>
      </c>
      <c r="EQ145" s="40">
        <v>208001.43694732446</v>
      </c>
      <c r="ER145" s="40">
        <v>208899.10650739717</v>
      </c>
      <c r="ES145" s="40">
        <v>209630.5196774411</v>
      </c>
      <c r="ET145" s="40">
        <v>209882.11817406083</v>
      </c>
      <c r="EU145" s="40">
        <v>210137.92212111028</v>
      </c>
      <c r="EV145" s="40">
        <v>210522.31035862345</v>
      </c>
      <c r="EW145" s="40">
        <v>211017.74493175824</v>
      </c>
      <c r="EX145" s="40">
        <v>211546.82184083239</v>
      </c>
      <c r="EY145" s="40">
        <v>213160.02082235893</v>
      </c>
      <c r="EZ145" s="40">
        <v>214571.51061760462</v>
      </c>
      <c r="FA145" s="40">
        <v>215751.94695991068</v>
      </c>
      <c r="FB145" s="40">
        <v>216857.96032725013</v>
      </c>
      <c r="FC145" s="40">
        <v>217810.10281467767</v>
      </c>
      <c r="FD145" s="40">
        <v>218728.70422465657</v>
      </c>
      <c r="FE145" s="40">
        <v>219509.6448339317</v>
      </c>
      <c r="FF145" s="40">
        <v>219893.03099565933</v>
      </c>
      <c r="FG145" s="40">
        <v>220308.04397324481</v>
      </c>
      <c r="FH145" s="40">
        <v>220772.9452588651</v>
      </c>
      <c r="FI145" s="40">
        <v>221101.34592497768</v>
      </c>
      <c r="FJ145" s="40">
        <v>221283.18503093786</v>
      </c>
      <c r="FK145" s="40">
        <v>222332.09577713453</v>
      </c>
      <c r="FL145" s="40">
        <v>223418.40924415539</v>
      </c>
      <c r="FM145" s="40">
        <v>224335.56677570278</v>
      </c>
      <c r="FN145" s="40">
        <v>225063.45660033173</v>
      </c>
      <c r="FO145" s="40">
        <v>226329.50004123358</v>
      </c>
      <c r="FP145" s="40">
        <v>227501.19201479279</v>
      </c>
      <c r="FQ145" s="40">
        <v>228596.32583298965</v>
      </c>
      <c r="FR145" s="40">
        <v>229556.36002918819</v>
      </c>
      <c r="FS145" s="40">
        <v>230501.27529565379</v>
      </c>
      <c r="FT145" s="40">
        <v>231356.62810409404</v>
      </c>
      <c r="FU145" s="40">
        <v>232209.74846832035</v>
      </c>
      <c r="FV145" s="40">
        <v>233013.2821316717</v>
      </c>
    </row>
    <row r="147" spans="2:193" x14ac:dyDescent="0.2">
      <c r="B147" s="35" t="s">
        <v>665</v>
      </c>
    </row>
    <row r="148" spans="2:193" x14ac:dyDescent="0.2">
      <c r="B148" s="35"/>
    </row>
    <row r="149" spans="2:193" x14ac:dyDescent="0.2">
      <c r="C149" s="24" t="s">
        <v>157</v>
      </c>
      <c r="I149" s="24" t="s">
        <v>502</v>
      </c>
      <c r="AI149" s="180"/>
      <c r="AJ149" s="180"/>
      <c r="AK149" s="180"/>
      <c r="AL149" s="180" t="s">
        <v>523</v>
      </c>
      <c r="AM149" s="180" t="s">
        <v>523</v>
      </c>
      <c r="AN149" s="180" t="s">
        <v>523</v>
      </c>
      <c r="AO149" s="180" t="s">
        <v>523</v>
      </c>
      <c r="AP149" s="180" t="s">
        <v>523</v>
      </c>
      <c r="AQ149" s="180" t="s">
        <v>523</v>
      </c>
      <c r="AR149" s="180" t="s">
        <v>523</v>
      </c>
      <c r="AS149" s="180" t="s">
        <v>523</v>
      </c>
      <c r="AT149" s="180" t="s">
        <v>523</v>
      </c>
      <c r="AU149" s="180">
        <v>2135.253582920619</v>
      </c>
      <c r="AV149" s="180">
        <v>2790.597209092246</v>
      </c>
      <c r="AW149" s="180">
        <v>2136.8509747644625</v>
      </c>
      <c r="AX149" s="180">
        <v>2138.7092713947268</v>
      </c>
      <c r="AY149" s="180">
        <v>2230.1829111206525</v>
      </c>
      <c r="AZ149" s="180">
        <v>2186.2444134610259</v>
      </c>
      <c r="BA149" s="180">
        <v>2108.8406491693204</v>
      </c>
      <c r="BB149" s="180">
        <v>2165.6875429240295</v>
      </c>
      <c r="BC149" s="180">
        <v>1868.0505592057236</v>
      </c>
      <c r="BD149" s="180">
        <v>1747.99951729599</v>
      </c>
      <c r="BE149" s="180">
        <v>2185.3285301344122</v>
      </c>
      <c r="BF149" s="180">
        <v>2329.2688569892412</v>
      </c>
      <c r="BG149" s="180">
        <v>1889.0468360422913</v>
      </c>
      <c r="BH149" s="180">
        <v>1458.7394138292541</v>
      </c>
      <c r="BI149" s="180">
        <v>2439.9476136404601</v>
      </c>
      <c r="BJ149" s="180">
        <v>2249.6606157451797</v>
      </c>
      <c r="BK149" s="180">
        <v>2225.3352968440568</v>
      </c>
      <c r="BL149" s="180">
        <v>2161.1493121149897</v>
      </c>
      <c r="BM149" s="180">
        <v>2623.880461077672</v>
      </c>
      <c r="BN149" s="180">
        <v>2868.7984922171572</v>
      </c>
      <c r="BO149" s="180">
        <v>2771.235712871543</v>
      </c>
      <c r="BP149" s="180">
        <v>2667.9316960293531</v>
      </c>
      <c r="BQ149" s="180">
        <v>2751.9524464929686</v>
      </c>
      <c r="BR149" s="180">
        <v>2895.1804245177364</v>
      </c>
      <c r="BS149" s="180">
        <v>2385.8341928271334</v>
      </c>
      <c r="BT149" s="180">
        <v>2729.9910620450273</v>
      </c>
      <c r="BU149" s="180">
        <v>2530.9775660008254</v>
      </c>
      <c r="BV149" s="180">
        <v>2894.3690169840452</v>
      </c>
      <c r="BW149" s="180">
        <v>3436.3754694946815</v>
      </c>
      <c r="BX149" s="180">
        <v>3206.8778496435812</v>
      </c>
      <c r="BY149" s="180">
        <v>5144.9454330389135</v>
      </c>
      <c r="BZ149" s="180">
        <v>4741.7781837426346</v>
      </c>
      <c r="CA149" s="180">
        <v>4021.721099470542</v>
      </c>
      <c r="CB149" s="180">
        <v>4076.101135982361</v>
      </c>
      <c r="CC149" s="180">
        <v>4211.0847150550399</v>
      </c>
      <c r="CD149" s="236">
        <v>3580.0050658440714</v>
      </c>
      <c r="CE149" s="24">
        <v>3665.9251874243291</v>
      </c>
      <c r="CF149" s="24">
        <v>3665.9251874243291</v>
      </c>
      <c r="CG149" s="24">
        <v>3665.9251874243291</v>
      </c>
      <c r="CH149" s="24">
        <v>3665.9251874243291</v>
      </c>
      <c r="CI149" s="24">
        <v>3665.9251874243291</v>
      </c>
      <c r="CJ149" s="24">
        <v>3665.9251874243291</v>
      </c>
      <c r="CK149" s="24">
        <v>3665.9251874243291</v>
      </c>
      <c r="CL149" s="24">
        <v>3665.9251874243291</v>
      </c>
      <c r="CM149" s="24">
        <v>3665.9251874243291</v>
      </c>
      <c r="CN149" s="24">
        <v>3665.9251874243291</v>
      </c>
      <c r="CO149" s="24">
        <v>3665.9251874243291</v>
      </c>
      <c r="CP149" s="24">
        <v>3665.9251874243291</v>
      </c>
      <c r="CQ149" s="24">
        <v>3687.9207385488753</v>
      </c>
      <c r="CR149" s="24">
        <v>3687.9207385488753</v>
      </c>
      <c r="CS149" s="24">
        <v>3687.9207385488753</v>
      </c>
      <c r="CT149" s="24">
        <v>3687.9207385488753</v>
      </c>
      <c r="CU149" s="24">
        <v>3687.9207385488753</v>
      </c>
      <c r="CV149" s="24">
        <v>3687.9207385488753</v>
      </c>
      <c r="CW149" s="24">
        <v>3687.9207385488753</v>
      </c>
      <c r="CX149" s="24">
        <v>3687.9207385488753</v>
      </c>
      <c r="CY149" s="24">
        <v>3687.9207385488753</v>
      </c>
      <c r="CZ149" s="24">
        <v>3687.9207385488753</v>
      </c>
      <c r="DA149" s="24">
        <v>3687.9207385488753</v>
      </c>
      <c r="DB149" s="24">
        <v>3687.9207385488753</v>
      </c>
      <c r="DC149" s="24">
        <v>3724.7999459343641</v>
      </c>
      <c r="DD149" s="24">
        <v>3724.7999459343641</v>
      </c>
      <c r="DE149" s="24">
        <v>3724.7999459343641</v>
      </c>
      <c r="DF149" s="24">
        <v>3724.7999459343641</v>
      </c>
      <c r="DG149" s="24">
        <v>3724.7999459343641</v>
      </c>
      <c r="DH149" s="24">
        <v>3724.7999459343641</v>
      </c>
      <c r="DI149" s="24">
        <v>3724.7999459343641</v>
      </c>
      <c r="DJ149" s="24">
        <v>3724.7999459343641</v>
      </c>
      <c r="DK149" s="24">
        <v>3724.7999459343641</v>
      </c>
      <c r="DL149" s="24">
        <v>3724.7999459343641</v>
      </c>
      <c r="DM149" s="24">
        <v>3724.7999459343641</v>
      </c>
      <c r="DN149" s="24">
        <v>3724.7999459343641</v>
      </c>
      <c r="DO149" s="24">
        <v>3769.4975452855765</v>
      </c>
      <c r="DP149" s="24">
        <v>3769.4975452855765</v>
      </c>
      <c r="DQ149" s="24">
        <v>3769.4975452855765</v>
      </c>
      <c r="DR149" s="24">
        <v>3769.4975452855765</v>
      </c>
      <c r="DS149" s="24">
        <v>3769.4975452855765</v>
      </c>
      <c r="DT149" s="24">
        <v>3769.4975452855765</v>
      </c>
      <c r="DU149" s="24">
        <v>3769.4975452855765</v>
      </c>
      <c r="DV149" s="24">
        <v>3769.4975452855765</v>
      </c>
      <c r="DW149" s="24">
        <v>3769.4975452855765</v>
      </c>
      <c r="DX149" s="24">
        <v>3769.4975452855765</v>
      </c>
      <c r="DY149" s="24">
        <v>3769.4975452855765</v>
      </c>
      <c r="DZ149" s="24">
        <v>3769.4975452855765</v>
      </c>
      <c r="EA149" s="24">
        <v>3818.5010133742885</v>
      </c>
      <c r="EB149" s="24">
        <v>3818.5010133742885</v>
      </c>
      <c r="EC149" s="24">
        <v>3818.5010133742885</v>
      </c>
      <c r="ED149" s="24">
        <v>3818.5010133742885</v>
      </c>
      <c r="EE149" s="24">
        <v>3818.5010133742885</v>
      </c>
      <c r="EF149" s="24">
        <v>3818.5010133742885</v>
      </c>
      <c r="EG149" s="24">
        <v>3818.5010133742885</v>
      </c>
      <c r="EH149" s="24">
        <v>3818.5010133742885</v>
      </c>
      <c r="EI149" s="24">
        <v>3818.5010133742885</v>
      </c>
      <c r="EJ149" s="24">
        <v>3818.5010133742885</v>
      </c>
      <c r="EK149" s="24">
        <v>3818.5010133742885</v>
      </c>
      <c r="EL149" s="24">
        <v>3818.5010133742885</v>
      </c>
      <c r="EM149" s="24">
        <v>3891.0525326283996</v>
      </c>
      <c r="EN149" s="24">
        <v>3891.0525326283996</v>
      </c>
      <c r="EO149" s="24">
        <v>3891.0525326283996</v>
      </c>
      <c r="EP149" s="24">
        <v>3891.0525326283996</v>
      </c>
      <c r="EQ149" s="24">
        <v>3891.0525326283996</v>
      </c>
      <c r="ER149" s="24">
        <v>3891.0525326283996</v>
      </c>
      <c r="ES149" s="24">
        <v>3891.0525326283996</v>
      </c>
      <c r="ET149" s="24">
        <v>3891.0525326283996</v>
      </c>
      <c r="EU149" s="24">
        <v>3891.0525326283996</v>
      </c>
      <c r="EV149" s="24">
        <v>3891.0525326283996</v>
      </c>
      <c r="EW149" s="24">
        <v>3891.0525326283996</v>
      </c>
      <c r="EX149" s="24">
        <v>3891.0525326283996</v>
      </c>
      <c r="EY149" s="24">
        <v>3964.9825307483388</v>
      </c>
      <c r="EZ149" s="24">
        <v>3964.9825307483388</v>
      </c>
      <c r="FA149" s="24">
        <v>3964.9825307483388</v>
      </c>
      <c r="FB149" s="24">
        <v>3964.9825307483388</v>
      </c>
      <c r="FC149" s="24">
        <v>3964.9825307483388</v>
      </c>
      <c r="FD149" s="24">
        <v>3964.9825307483388</v>
      </c>
      <c r="FE149" s="24">
        <v>3964.9825307483388</v>
      </c>
      <c r="FF149" s="24">
        <v>3964.9825307483388</v>
      </c>
      <c r="FG149" s="24">
        <v>3964.9825307483388</v>
      </c>
      <c r="FH149" s="24">
        <v>3964.9825307483388</v>
      </c>
      <c r="FI149" s="24">
        <v>3964.9825307483388</v>
      </c>
      <c r="FJ149" s="24">
        <v>3964.9825307483388</v>
      </c>
      <c r="FK149" s="24">
        <v>4040.3171988325571</v>
      </c>
      <c r="FL149" s="24">
        <v>4040.3171988325571</v>
      </c>
      <c r="FM149" s="24">
        <v>4040.3171988325571</v>
      </c>
      <c r="FN149" s="24">
        <v>4040.3171988325571</v>
      </c>
      <c r="FO149" s="24">
        <v>4040.3171988325571</v>
      </c>
      <c r="FP149" s="24">
        <v>4040.3171988325571</v>
      </c>
      <c r="FQ149" s="24">
        <v>4040.3171988325571</v>
      </c>
      <c r="FR149" s="24">
        <v>4040.3171988325571</v>
      </c>
      <c r="FS149" s="24">
        <v>4040.3171988325571</v>
      </c>
      <c r="FT149" s="24">
        <v>4040.3171988325571</v>
      </c>
      <c r="FU149" s="24">
        <v>4040.3171988325571</v>
      </c>
      <c r="FV149" s="24">
        <v>4040.3171988325571</v>
      </c>
    </row>
    <row r="151" spans="2:193" x14ac:dyDescent="0.2">
      <c r="B151" s="30" t="s">
        <v>198</v>
      </c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</row>
    <row r="153" spans="2:193" x14ac:dyDescent="0.2">
      <c r="B153" s="24" t="s">
        <v>90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3897.9867829999998</v>
      </c>
      <c r="AU153" s="24">
        <v>586.55714599999999</v>
      </c>
      <c r="AV153" s="24">
        <v>50.127746999999999</v>
      </c>
      <c r="AW153" s="24">
        <v>690.619235</v>
      </c>
      <c r="AX153" s="24">
        <v>594.06158300000004</v>
      </c>
      <c r="AY153" s="24">
        <v>1804.3638470000001</v>
      </c>
      <c r="AZ153" s="24">
        <v>3277.4670020000003</v>
      </c>
      <c r="BA153" s="24">
        <v>2159.857094</v>
      </c>
      <c r="BB153" s="24">
        <v>2469.2718889999996</v>
      </c>
      <c r="BC153" s="24">
        <v>4073.9854539999997</v>
      </c>
      <c r="BD153" s="24">
        <v>1353.680533</v>
      </c>
      <c r="BE153" s="24">
        <v>1257.689163</v>
      </c>
      <c r="BF153" s="24">
        <v>7425.7641210000002</v>
      </c>
      <c r="BG153" s="24">
        <v>1013.295886</v>
      </c>
      <c r="BH153" s="24">
        <v>4583.8197980000004</v>
      </c>
      <c r="BI153" s="24">
        <v>3094.3676809999997</v>
      </c>
      <c r="BJ153" s="24">
        <v>1629.121449</v>
      </c>
      <c r="BK153" s="24">
        <v>1255.266302</v>
      </c>
      <c r="BL153" s="24">
        <v>5543.2036479999997</v>
      </c>
      <c r="BM153" s="24">
        <v>2724.7557809999998</v>
      </c>
      <c r="BN153" s="24">
        <v>3239.3238169999995</v>
      </c>
      <c r="BO153" s="24">
        <v>3387.2388169999995</v>
      </c>
      <c r="BP153" s="24">
        <v>2929.1791219999996</v>
      </c>
      <c r="BQ153" s="24">
        <v>1698.8725519999998</v>
      </c>
      <c r="BR153" s="24">
        <v>10200.376765999999</v>
      </c>
      <c r="BS153" s="24">
        <v>1172.787865</v>
      </c>
      <c r="BT153" s="24">
        <v>1088.5207949999999</v>
      </c>
      <c r="BU153" s="24">
        <v>5673.0160230000001</v>
      </c>
      <c r="BV153" s="24">
        <v>1729.785993</v>
      </c>
      <c r="BW153" s="24">
        <v>478.72950099999997</v>
      </c>
      <c r="BX153" s="24">
        <v>6384.7705850000002</v>
      </c>
      <c r="BY153" s="24">
        <v>4964.6595109999998</v>
      </c>
      <c r="BZ153" s="24">
        <v>152.278355</v>
      </c>
      <c r="CA153" s="24">
        <v>1595.0152779999999</v>
      </c>
      <c r="CB153" s="24">
        <v>1136.60679</v>
      </c>
      <c r="CC153" s="24">
        <v>4489.4613509999999</v>
      </c>
      <c r="CD153" s="24">
        <v>3531.30807155927</v>
      </c>
      <c r="CE153" s="24">
        <v>3453.1648211764077</v>
      </c>
      <c r="CF153" s="24">
        <v>3372.1070136347407</v>
      </c>
      <c r="CG153" s="24">
        <v>3182.4987867172913</v>
      </c>
      <c r="CH153" s="24">
        <v>1895.2058386255219</v>
      </c>
      <c r="CI153" s="24">
        <v>908.140525158429</v>
      </c>
      <c r="CJ153" s="24">
        <v>622.71214892434557</v>
      </c>
      <c r="CK153" s="24">
        <v>1101.0817852890318</v>
      </c>
      <c r="CL153" s="24">
        <v>769.09700376910382</v>
      </c>
      <c r="CM153" s="24">
        <v>661.04791912956887</v>
      </c>
      <c r="CN153" s="24">
        <v>678.91614651579459</v>
      </c>
      <c r="CO153" s="24">
        <v>743.38186409180969</v>
      </c>
      <c r="CP153" s="24">
        <v>488.95734198669214</v>
      </c>
      <c r="CQ153" s="24">
        <v>245.91685461782285</v>
      </c>
      <c r="CR153" s="24">
        <v>206.45306268928294</v>
      </c>
      <c r="CS153" s="24">
        <v>192.15122088328297</v>
      </c>
      <c r="CT153" s="24">
        <v>272.15960135128194</v>
      </c>
      <c r="CU153" s="24">
        <v>70.251454538427765</v>
      </c>
      <c r="CV153" s="24">
        <v>66.650951535002861</v>
      </c>
      <c r="CW153" s="24">
        <v>710.40014685869835</v>
      </c>
      <c r="CX153" s="24">
        <v>603.67871994661425</v>
      </c>
      <c r="CY153" s="24">
        <v>602.51443655906655</v>
      </c>
      <c r="CZ153" s="24">
        <v>601.78192661572837</v>
      </c>
      <c r="DA153" s="24">
        <v>689.30835337233259</v>
      </c>
      <c r="DB153" s="24">
        <v>457.9528477421419</v>
      </c>
      <c r="DC153" s="24">
        <v>180.61067355837835</v>
      </c>
      <c r="DD153" s="24">
        <v>180.61067355837835</v>
      </c>
      <c r="DE153" s="24">
        <v>180.61067355837835</v>
      </c>
      <c r="DF153" s="24">
        <v>236.84005344906086</v>
      </c>
      <c r="DG153" s="24">
        <v>46.105165449060827</v>
      </c>
      <c r="DH153" s="24">
        <v>46.105165449060827</v>
      </c>
      <c r="DI153" s="24">
        <v>1374.0831314603288</v>
      </c>
      <c r="DJ153" s="24">
        <v>1271.0141224603287</v>
      </c>
      <c r="DK153" s="24">
        <v>1271.0141224603287</v>
      </c>
      <c r="DL153" s="24">
        <v>1230.1579516245242</v>
      </c>
      <c r="DM153" s="24">
        <v>1336.6404516245243</v>
      </c>
      <c r="DN153" s="24">
        <v>1111.5267016245243</v>
      </c>
      <c r="DO153" s="24">
        <v>372.20527629196897</v>
      </c>
      <c r="DP153" s="24">
        <v>372.20527629196897</v>
      </c>
      <c r="DQ153" s="24">
        <v>372.20527629196897</v>
      </c>
      <c r="DR153" s="24">
        <v>302.7728198219466</v>
      </c>
      <c r="DS153" s="24">
        <v>112.03793182194661</v>
      </c>
      <c r="DT153" s="24">
        <v>112.03793182194661</v>
      </c>
      <c r="DU153" s="24">
        <v>1624.1895146913912</v>
      </c>
      <c r="DV153" s="24">
        <v>1521.1205056913909</v>
      </c>
      <c r="DW153" s="24">
        <v>1521.1205056913909</v>
      </c>
      <c r="DX153" s="24">
        <v>1435.0161080308808</v>
      </c>
      <c r="DY153" s="24">
        <v>1541.4986080308809</v>
      </c>
      <c r="DZ153" s="24">
        <v>1316.3848580308809</v>
      </c>
      <c r="EA153" s="24">
        <v>445.02246195415421</v>
      </c>
      <c r="EB153" s="24">
        <v>445.02246195415421</v>
      </c>
      <c r="EC153" s="24">
        <v>445.02246195415421</v>
      </c>
      <c r="ED153" s="24">
        <v>331.74107214145391</v>
      </c>
      <c r="EE153" s="24">
        <v>141.00618414145393</v>
      </c>
      <c r="EF153" s="24">
        <v>141.00618414145393</v>
      </c>
      <c r="EG153" s="24">
        <v>1844.7971444656418</v>
      </c>
      <c r="EH153" s="24">
        <v>1741.7281354656418</v>
      </c>
      <c r="EI153" s="24">
        <v>1741.7281354656418</v>
      </c>
      <c r="EJ153" s="24">
        <v>1624.9652938091954</v>
      </c>
      <c r="EK153" s="24">
        <v>1731.4477938091954</v>
      </c>
      <c r="EL153" s="24">
        <v>1506.3340438091955</v>
      </c>
      <c r="EM153" s="24">
        <v>507.86216072139575</v>
      </c>
      <c r="EN153" s="24">
        <v>507.86216072139575</v>
      </c>
      <c r="EO153" s="24">
        <v>507.86216072139575</v>
      </c>
      <c r="EP153" s="24">
        <v>352.33777172862597</v>
      </c>
      <c r="EQ153" s="24">
        <v>161.60288372862598</v>
      </c>
      <c r="ER153" s="24">
        <v>161.60288372862598</v>
      </c>
      <c r="ES153" s="24">
        <v>2937.1949914184961</v>
      </c>
      <c r="ET153" s="24">
        <v>2834.1259824184958</v>
      </c>
      <c r="EU153" s="24">
        <v>2834.1259824184958</v>
      </c>
      <c r="EV153" s="24">
        <v>2657.7870993182896</v>
      </c>
      <c r="EW153" s="24">
        <v>2764.2695993182897</v>
      </c>
      <c r="EX153" s="24">
        <v>2539.1558493182897</v>
      </c>
      <c r="EY153" s="24">
        <v>806.77705802184789</v>
      </c>
      <c r="EZ153" s="24">
        <v>806.77705802184789</v>
      </c>
      <c r="FA153" s="24">
        <v>806.77705802184789</v>
      </c>
      <c r="FB153" s="24">
        <v>457.83472825612552</v>
      </c>
      <c r="FC153" s="24">
        <v>267.0998402561255</v>
      </c>
      <c r="FD153" s="24">
        <v>267.0998402561255</v>
      </c>
      <c r="FE153" s="24">
        <v>3308.3968617173423</v>
      </c>
      <c r="FF153" s="24">
        <v>3205.3278527173425</v>
      </c>
      <c r="FG153" s="24">
        <v>3205.3278527173425</v>
      </c>
      <c r="FH153" s="24">
        <v>2968.7193248847807</v>
      </c>
      <c r="FI153" s="24">
        <v>3075.2018248847808</v>
      </c>
      <c r="FJ153" s="24">
        <v>2850.0880748847812</v>
      </c>
      <c r="FK153" s="24">
        <v>913.97795343578707</v>
      </c>
      <c r="FL153" s="24">
        <v>913.97795343578707</v>
      </c>
      <c r="FM153" s="24">
        <v>913.97795343578707</v>
      </c>
      <c r="FN153" s="24">
        <v>503.01615897288582</v>
      </c>
      <c r="FO153" s="24">
        <v>312.28127097288581</v>
      </c>
      <c r="FP153" s="24">
        <v>312.28127097288581</v>
      </c>
      <c r="FQ153" s="24">
        <v>3632.274852757655</v>
      </c>
      <c r="FR153" s="24">
        <v>3529.2058437576552</v>
      </c>
      <c r="FS153" s="24">
        <v>3529.2058437576552</v>
      </c>
      <c r="FT153" s="24">
        <v>3255.7329148204653</v>
      </c>
      <c r="FU153" s="24">
        <v>3362.2154148204654</v>
      </c>
      <c r="FV153" s="24">
        <v>3137.1016648204654</v>
      </c>
      <c r="FX153" s="24">
        <v>3897.9867829999998</v>
      </c>
      <c r="FY153" s="24">
        <v>25743.444813999999</v>
      </c>
      <c r="FZ153" s="24">
        <v>41298.821619000002</v>
      </c>
      <c r="GA153" s="24">
        <v>28865.632046999999</v>
      </c>
      <c r="GB153" s="24">
        <v>3531.30807155927</v>
      </c>
      <c r="GC153" s="24">
        <v>32396.940118559269</v>
      </c>
      <c r="GD153" s="24">
        <v>17876.311195018741</v>
      </c>
      <c r="GE153" s="24">
        <v>4719.2195767096837</v>
      </c>
      <c r="GF153" s="24">
        <v>8465.3188862768766</v>
      </c>
      <c r="GG153" s="24">
        <v>10602.794612508562</v>
      </c>
      <c r="GH153" s="24">
        <v>12139.821373111336</v>
      </c>
      <c r="GI153" s="24">
        <v>18765.789525560423</v>
      </c>
      <c r="GJ153" s="24">
        <v>22025.427374640291</v>
      </c>
      <c r="GK153" s="24">
        <v>24315.249095960378</v>
      </c>
    </row>
    <row r="154" spans="2:193" x14ac:dyDescent="0.2">
      <c r="B154" s="24" t="s">
        <v>91</v>
      </c>
      <c r="K154" s="24">
        <v>0</v>
      </c>
      <c r="L154" s="24">
        <v>0</v>
      </c>
      <c r="M154" s="24">
        <v>1.4117379999999999</v>
      </c>
      <c r="N154" s="24">
        <v>0</v>
      </c>
      <c r="O154" s="24">
        <v>0</v>
      </c>
      <c r="P154" s="24">
        <v>0.49443799999999999</v>
      </c>
      <c r="Q154" s="24">
        <v>0</v>
      </c>
      <c r="R154" s="24">
        <v>0</v>
      </c>
      <c r="S154" s="24">
        <v>29.805713000000001</v>
      </c>
      <c r="T154" s="24">
        <v>112.826138</v>
      </c>
      <c r="U154" s="24">
        <v>84.409344000000004</v>
      </c>
      <c r="V154" s="24">
        <v>95.640698</v>
      </c>
      <c r="W154" s="24">
        <v>101.084845</v>
      </c>
      <c r="X154" s="24">
        <v>118.311083</v>
      </c>
      <c r="Y154" s="24">
        <v>95.222114000000005</v>
      </c>
      <c r="Z154" s="24">
        <v>76.358672999999996</v>
      </c>
      <c r="AA154" s="24">
        <v>54.539546999999999</v>
      </c>
      <c r="AB154" s="24">
        <v>94.595187999999993</v>
      </c>
      <c r="AC154" s="24">
        <v>82.599469999999997</v>
      </c>
      <c r="AD154" s="24">
        <v>57.724791000000003</v>
      </c>
      <c r="AE154" s="24">
        <v>88.789041999999995</v>
      </c>
      <c r="AF154" s="24">
        <v>61.513992999999999</v>
      </c>
      <c r="AG154" s="24">
        <v>43.102620000000002</v>
      </c>
      <c r="AH154" s="24">
        <v>58.210120000000003</v>
      </c>
      <c r="AI154" s="24">
        <v>30.621563999999999</v>
      </c>
      <c r="AJ154" s="24">
        <v>56.350262999999998</v>
      </c>
      <c r="AK154" s="24">
        <v>56.678713999999999</v>
      </c>
      <c r="AL154" s="24">
        <v>61.266420999999994</v>
      </c>
      <c r="AM154" s="24">
        <v>81.194916000000006</v>
      </c>
      <c r="AN154" s="24">
        <v>109.865213</v>
      </c>
      <c r="AO154" s="24">
        <v>74.677310999999989</v>
      </c>
      <c r="AP154" s="24">
        <v>72.899246000000005</v>
      </c>
      <c r="AQ154" s="24">
        <v>115.73291999999999</v>
      </c>
      <c r="AR154" s="24">
        <v>281.99736000000001</v>
      </c>
      <c r="AS154" s="24">
        <v>176.33589000000001</v>
      </c>
      <c r="AT154" s="24">
        <v>212.79798099999999</v>
      </c>
      <c r="AU154" s="24">
        <v>102.772301</v>
      </c>
      <c r="AV154" s="24">
        <v>81.370559</v>
      </c>
      <c r="AW154" s="24">
        <v>65.955584000000002</v>
      </c>
      <c r="AX154" s="24">
        <v>102.365075</v>
      </c>
      <c r="AY154" s="24">
        <v>194.491106</v>
      </c>
      <c r="AZ154" s="24">
        <v>262.11254600000001</v>
      </c>
      <c r="BA154" s="24">
        <v>282.41506299999998</v>
      </c>
      <c r="BB154" s="24">
        <v>250.39793</v>
      </c>
      <c r="BC154" s="24">
        <v>233.40589</v>
      </c>
      <c r="BD154" s="24">
        <v>184.84189599999999</v>
      </c>
      <c r="BE154" s="24">
        <v>227.253309</v>
      </c>
      <c r="BF154" s="24">
        <v>156.864721</v>
      </c>
      <c r="BG154" s="24">
        <v>58.213070000000002</v>
      </c>
      <c r="BH154" s="24">
        <v>296.85795899999999</v>
      </c>
      <c r="BI154" s="24">
        <v>77.141193000000001</v>
      </c>
      <c r="BJ154" s="24">
        <v>583.48295000000007</v>
      </c>
      <c r="BK154" s="24">
        <v>587.78392900000006</v>
      </c>
      <c r="BL154" s="24">
        <v>301.44281100000001</v>
      </c>
      <c r="BM154" s="24">
        <v>1040.0537239999999</v>
      </c>
      <c r="BN154" s="24">
        <v>674.57825400000002</v>
      </c>
      <c r="BO154" s="24">
        <v>434.07308499999999</v>
      </c>
      <c r="BP154" s="24">
        <v>451.97384299999999</v>
      </c>
      <c r="BQ154" s="24">
        <v>646.22506999999996</v>
      </c>
      <c r="BR154" s="24">
        <v>610.96178599999996</v>
      </c>
      <c r="BS154" s="24">
        <v>517.514724</v>
      </c>
      <c r="BT154" s="24">
        <v>734.95996599999989</v>
      </c>
      <c r="BU154" s="24">
        <v>512.23650099999998</v>
      </c>
      <c r="BV154" s="24">
        <v>467.12590899999998</v>
      </c>
      <c r="BW154" s="24">
        <v>390.73663599999998</v>
      </c>
      <c r="BX154" s="24">
        <v>276.80246499999998</v>
      </c>
      <c r="BY154" s="24">
        <v>344.91830000000004</v>
      </c>
      <c r="BZ154" s="24">
        <v>349.13362900000004</v>
      </c>
      <c r="CA154" s="24">
        <v>282.07126700000003</v>
      </c>
      <c r="CB154" s="24">
        <v>201.142605</v>
      </c>
      <c r="CC154" s="24">
        <v>189.47133200000002</v>
      </c>
      <c r="CD154" s="24">
        <v>295.84271180013053</v>
      </c>
      <c r="CE154" s="24">
        <v>312.23115730831921</v>
      </c>
      <c r="CF154" s="24">
        <v>318.8770385160027</v>
      </c>
      <c r="CG154" s="24">
        <v>325.13965197070775</v>
      </c>
      <c r="CH154" s="24">
        <v>330.70582223090406</v>
      </c>
      <c r="CI154" s="24">
        <v>336.09379036356228</v>
      </c>
      <c r="CJ154" s="24">
        <v>341.18156756934331</v>
      </c>
      <c r="CK154" s="24">
        <v>346.05621728487944</v>
      </c>
      <c r="CL154" s="24">
        <v>350.82349092742277</v>
      </c>
      <c r="CM154" s="24">
        <v>355.50115325632157</v>
      </c>
      <c r="CN154" s="24">
        <v>360.10294336676475</v>
      </c>
      <c r="CO154" s="24">
        <v>364.63066166254129</v>
      </c>
      <c r="CP154" s="24">
        <v>369.08750027821588</v>
      </c>
      <c r="CQ154" s="24">
        <v>384.37525049926387</v>
      </c>
      <c r="CR154" s="24">
        <v>395.77454933240074</v>
      </c>
      <c r="CS154" s="24">
        <v>405.84406944796046</v>
      </c>
      <c r="CT154" s="24">
        <v>414.75894205515601</v>
      </c>
      <c r="CU154" s="24">
        <v>422.69235473782209</v>
      </c>
      <c r="CV154" s="24">
        <v>429.79512915546752</v>
      </c>
      <c r="CW154" s="24">
        <v>436.19399611557611</v>
      </c>
      <c r="CX154" s="24">
        <v>441.94827191118088</v>
      </c>
      <c r="CY154" s="24">
        <v>447.16190550450426</v>
      </c>
      <c r="CZ154" s="24">
        <v>451.91263901891915</v>
      </c>
      <c r="DA154" s="24">
        <v>456.23710582111289</v>
      </c>
      <c r="DB154" s="24">
        <v>460.09329123915171</v>
      </c>
      <c r="DC154" s="24">
        <v>474.49305670007823</v>
      </c>
      <c r="DD154" s="24">
        <v>483.13826234872101</v>
      </c>
      <c r="DE154" s="24">
        <v>490.83625911045357</v>
      </c>
      <c r="DF154" s="24">
        <v>497.69096111979104</v>
      </c>
      <c r="DG154" s="24">
        <v>503.8523054304116</v>
      </c>
      <c r="DH154" s="24">
        <v>509.43399594804976</v>
      </c>
      <c r="DI154" s="24">
        <v>514.52518504709303</v>
      </c>
      <c r="DJ154" s="24">
        <v>519.19101071733428</v>
      </c>
      <c r="DK154" s="24">
        <v>523.4878137904816</v>
      </c>
      <c r="DL154" s="24">
        <v>527.46370792847654</v>
      </c>
      <c r="DM154" s="24">
        <v>531.11518999504494</v>
      </c>
      <c r="DN154" s="24">
        <v>534.44251096783978</v>
      </c>
      <c r="DO154" s="24">
        <v>548.57002486390195</v>
      </c>
      <c r="DP154" s="24">
        <v>555.38203619807678</v>
      </c>
      <c r="DQ154" s="24">
        <v>561.45355366172146</v>
      </c>
      <c r="DR154" s="24">
        <v>566.84373797604769</v>
      </c>
      <c r="DS154" s="24">
        <v>571.84806690997277</v>
      </c>
      <c r="DT154" s="24">
        <v>576.51498892887003</v>
      </c>
      <c r="DU154" s="24">
        <v>581.05382361596764</v>
      </c>
      <c r="DV154" s="24">
        <v>584.9115955362704</v>
      </c>
      <c r="DW154" s="24">
        <v>588.47155228616418</v>
      </c>
      <c r="DX154" s="24">
        <v>591.77408030062099</v>
      </c>
      <c r="DY154" s="24">
        <v>594.85362679676405</v>
      </c>
      <c r="DZ154" s="24">
        <v>597.73908921534064</v>
      </c>
      <c r="EA154" s="24">
        <v>612.97490431170684</v>
      </c>
      <c r="EB154" s="24">
        <v>619.66653435192359</v>
      </c>
      <c r="EC154" s="24">
        <v>625.73830328907786</v>
      </c>
      <c r="ED154" s="24">
        <v>631.23732278694899</v>
      </c>
      <c r="EE154" s="24">
        <v>636.23116628087678</v>
      </c>
      <c r="EF154" s="24">
        <v>640.78884839305067</v>
      </c>
      <c r="EG154" s="24">
        <v>644.96559428328271</v>
      </c>
      <c r="EH154" s="24">
        <v>648.81338520296458</v>
      </c>
      <c r="EI154" s="24">
        <v>652.36944158279971</v>
      </c>
      <c r="EJ154" s="24">
        <v>655.67183972517068</v>
      </c>
      <c r="EK154" s="24">
        <v>658.75235409443599</v>
      </c>
      <c r="EL154" s="24">
        <v>661.6394595828524</v>
      </c>
      <c r="EM154" s="24">
        <v>681.73732492879356</v>
      </c>
      <c r="EN154" s="24">
        <v>688.50785298337246</v>
      </c>
      <c r="EO154" s="24">
        <v>694.67366720182577</v>
      </c>
      <c r="EP154" s="24">
        <v>699.95658593209475</v>
      </c>
      <c r="EQ154" s="24">
        <v>704.10939936887621</v>
      </c>
      <c r="ER154" s="24">
        <v>707.56221135988278</v>
      </c>
      <c r="ES154" s="24">
        <v>710.43310082311973</v>
      </c>
      <c r="ET154" s="24">
        <v>711.93355362076682</v>
      </c>
      <c r="EU154" s="24">
        <v>713.32386986197434</v>
      </c>
      <c r="EV154" s="24">
        <v>714.93777165384347</v>
      </c>
      <c r="EW154" s="24">
        <v>716.74227768170897</v>
      </c>
      <c r="EX154" s="24">
        <v>718.54899989939906</v>
      </c>
      <c r="EY154" s="24">
        <v>738.71484667409106</v>
      </c>
      <c r="EZ154" s="24">
        <v>744.41551416844231</v>
      </c>
      <c r="FA154" s="24">
        <v>749.2582074169494</v>
      </c>
      <c r="FB154" s="24">
        <v>753.68171109190303</v>
      </c>
      <c r="FC154" s="24">
        <v>757.50274949933896</v>
      </c>
      <c r="FD154" s="24">
        <v>761.05874093625437</v>
      </c>
      <c r="FE154" s="24">
        <v>764.09690264912206</v>
      </c>
      <c r="FF154" s="24">
        <v>765.95325967500889</v>
      </c>
      <c r="FG154" s="24">
        <v>767.7681431657802</v>
      </c>
      <c r="FH154" s="24">
        <v>769.60336808776344</v>
      </c>
      <c r="FI154" s="24">
        <v>770.98250182387017</v>
      </c>
      <c r="FJ154" s="24">
        <v>771.89010774117241</v>
      </c>
      <c r="FK154" s="24">
        <v>791.65478884810796</v>
      </c>
      <c r="FL154" s="24">
        <v>796.57151766751144</v>
      </c>
      <c r="FM154" s="24">
        <v>800.7850989895702</v>
      </c>
      <c r="FN154" s="24">
        <v>804.26875342405538</v>
      </c>
      <c r="FO154" s="24">
        <v>808.98931971366983</v>
      </c>
      <c r="FP154" s="24">
        <v>813.27921167754107</v>
      </c>
      <c r="FQ154" s="24">
        <v>817.20517277592432</v>
      </c>
      <c r="FR154" s="24">
        <v>820.6279759911547</v>
      </c>
      <c r="FS154" s="24">
        <v>823.88344713247352</v>
      </c>
      <c r="FT154" s="24">
        <v>826.78645644402172</v>
      </c>
      <c r="FU154" s="24">
        <v>829.5822603916165</v>
      </c>
      <c r="FV154" s="24">
        <v>832.15539274785431</v>
      </c>
      <c r="FX154" s="24">
        <v>1330.4177989999998</v>
      </c>
      <c r="FY154" s="24">
        <v>2144.2459799999997</v>
      </c>
      <c r="FZ154" s="24">
        <v>5762.7876739999992</v>
      </c>
      <c r="GA154" s="24">
        <v>4266.1133340000006</v>
      </c>
      <c r="GB154" s="24">
        <v>295.84271180013053</v>
      </c>
      <c r="GC154" s="24">
        <v>4561.9560458001315</v>
      </c>
      <c r="GD154" s="24">
        <v>4110.4309947349848</v>
      </c>
      <c r="GE154" s="24">
        <v>5146.7875048385158</v>
      </c>
      <c r="GF154" s="24">
        <v>6109.6702591037747</v>
      </c>
      <c r="GG154" s="24">
        <v>6919.4161762897184</v>
      </c>
      <c r="GH154" s="24">
        <v>7688.8491538850894</v>
      </c>
      <c r="GI154" s="24">
        <v>8462.4666153156595</v>
      </c>
      <c r="GJ154" s="24">
        <v>9114.9260529296953</v>
      </c>
      <c r="GK154" s="24">
        <v>9765.7893958035002</v>
      </c>
    </row>
    <row r="155" spans="2:193" x14ac:dyDescent="0.2">
      <c r="B155" s="24" t="s">
        <v>92</v>
      </c>
      <c r="K155" s="24">
        <v>70</v>
      </c>
      <c r="L155" s="24">
        <v>30</v>
      </c>
      <c r="M155" s="24">
        <v>183</v>
      </c>
      <c r="N155" s="24">
        <v>51.632151999999998</v>
      </c>
      <c r="O155" s="24">
        <v>18.663965999999999</v>
      </c>
      <c r="P155" s="24">
        <v>48.032330999999999</v>
      </c>
      <c r="Q155" s="24">
        <v>15.612508999999999</v>
      </c>
      <c r="R155" s="24">
        <v>50.976559000000002</v>
      </c>
      <c r="S155" s="24">
        <v>29.065695999999999</v>
      </c>
      <c r="T155" s="24">
        <v>35.828060999999998</v>
      </c>
      <c r="U155" s="24">
        <v>41.829179000000003</v>
      </c>
      <c r="V155" s="24">
        <v>46.174368999999999</v>
      </c>
      <c r="W155" s="24">
        <v>249.00526199999999</v>
      </c>
      <c r="X155" s="24">
        <v>209.737818</v>
      </c>
      <c r="Y155" s="24">
        <v>153.21587099999999</v>
      </c>
      <c r="Z155" s="24">
        <v>50.326729999999998</v>
      </c>
      <c r="AA155" s="24">
        <v>129.31138799999999</v>
      </c>
      <c r="AB155" s="24">
        <v>78.014538000000002</v>
      </c>
      <c r="AC155" s="24">
        <v>100.478915</v>
      </c>
      <c r="AD155" s="24">
        <v>-235.616646</v>
      </c>
      <c r="AE155" s="24">
        <v>169.75692699999999</v>
      </c>
      <c r="AF155" s="24">
        <v>213.20652100000001</v>
      </c>
      <c r="AG155" s="24">
        <v>125.568969</v>
      </c>
      <c r="AH155" s="24">
        <v>14.326143</v>
      </c>
      <c r="AI155" s="24">
        <v>14.270763000000001</v>
      </c>
      <c r="AJ155" s="24">
        <v>14.559466</v>
      </c>
      <c r="AK155" s="24">
        <v>124.92237900000001</v>
      </c>
      <c r="AL155" s="24">
        <v>17.778949999999998</v>
      </c>
      <c r="AM155" s="24">
        <v>67.173039000000003</v>
      </c>
      <c r="AN155" s="24">
        <v>115.46347900000001</v>
      </c>
      <c r="AO155" s="24">
        <v>14.672549999999999</v>
      </c>
      <c r="AP155" s="24">
        <v>501.39309700000001</v>
      </c>
      <c r="AQ155" s="24">
        <v>1489.0606599999999</v>
      </c>
      <c r="AR155" s="24">
        <v>1402.235725</v>
      </c>
      <c r="AS155" s="24">
        <v>1468.6093390000001</v>
      </c>
      <c r="AT155" s="24">
        <v>1400.185892</v>
      </c>
      <c r="AU155" s="24">
        <v>1403.039405</v>
      </c>
      <c r="AV155" s="24">
        <v>1403.4630159999999</v>
      </c>
      <c r="AW155" s="24">
        <v>1459.7689210000001</v>
      </c>
      <c r="AX155" s="24">
        <v>1407.2000640000001</v>
      </c>
      <c r="AY155" s="24">
        <v>1453.106123</v>
      </c>
      <c r="AZ155" s="24">
        <v>1406.480172</v>
      </c>
      <c r="BA155" s="24">
        <v>1398.438768</v>
      </c>
      <c r="BB155" s="24">
        <v>910.72433599999999</v>
      </c>
      <c r="BC155" s="24">
        <v>21.837016999999999</v>
      </c>
      <c r="BD155" s="24">
        <v>19.446736999999999</v>
      </c>
      <c r="BE155" s="24">
        <v>19.120633000000002</v>
      </c>
      <c r="BF155" s="24">
        <v>159.50545200000002</v>
      </c>
      <c r="BG155" s="24">
        <v>45.463362000000004</v>
      </c>
      <c r="BH155" s="24">
        <v>129.91912400000001</v>
      </c>
      <c r="BI155" s="24">
        <v>27.465602000000001</v>
      </c>
      <c r="BJ155" s="24">
        <v>75.301748000000003</v>
      </c>
      <c r="BK155" s="24">
        <v>102.96781999999999</v>
      </c>
      <c r="BL155" s="24">
        <v>30.418148000000002</v>
      </c>
      <c r="BM155" s="24">
        <v>40.676849000000004</v>
      </c>
      <c r="BN155" s="24">
        <v>59.121909000000002</v>
      </c>
      <c r="BO155" s="24">
        <v>1556.002135</v>
      </c>
      <c r="BP155" s="24">
        <v>1556.2647649999999</v>
      </c>
      <c r="BQ155" s="24">
        <v>1558.1387869999999</v>
      </c>
      <c r="BR155" s="24">
        <v>3194.7901219999999</v>
      </c>
      <c r="BS155" s="24">
        <v>1369.379655</v>
      </c>
      <c r="BT155" s="24">
        <v>1375.484422</v>
      </c>
      <c r="BU155" s="24">
        <v>1401.645109</v>
      </c>
      <c r="BV155" s="24">
        <v>1373.514449</v>
      </c>
      <c r="BW155" s="24">
        <v>1430.5071579999999</v>
      </c>
      <c r="BX155" s="24">
        <v>1363.222569</v>
      </c>
      <c r="BY155" s="24">
        <v>1545.922174</v>
      </c>
      <c r="BZ155" s="24">
        <v>1360.565981</v>
      </c>
      <c r="CA155" s="24">
        <v>628.89718100000005</v>
      </c>
      <c r="CB155" s="24">
        <v>632.44605899999999</v>
      </c>
      <c r="CC155" s="24">
        <v>638.47049900000002</v>
      </c>
      <c r="CD155" s="24">
        <v>751.76926800000001</v>
      </c>
      <c r="CE155" s="24">
        <v>632.53173043200002</v>
      </c>
      <c r="CF155" s="24">
        <v>662.53173043200002</v>
      </c>
      <c r="CG155" s="24">
        <v>32.531730432000003</v>
      </c>
      <c r="CH155" s="24">
        <v>32.531730432000003</v>
      </c>
      <c r="CI155" s="24">
        <v>82.531730432000003</v>
      </c>
      <c r="CJ155" s="24">
        <v>32.531730432000003</v>
      </c>
      <c r="CK155" s="24">
        <v>32.531730432000003</v>
      </c>
      <c r="CL155" s="24">
        <v>32.531730432000003</v>
      </c>
      <c r="CM155" s="24">
        <v>32.531730432000003</v>
      </c>
      <c r="CN155" s="24">
        <v>32.531730432000003</v>
      </c>
      <c r="CO155" s="24">
        <v>32.531730432000003</v>
      </c>
      <c r="CP155" s="24">
        <v>152.53173043200002</v>
      </c>
      <c r="CQ155" s="24">
        <v>32.726920814592006</v>
      </c>
      <c r="CR155" s="24">
        <v>62.726920814592006</v>
      </c>
      <c r="CS155" s="24">
        <v>32.726920814592006</v>
      </c>
      <c r="CT155" s="24">
        <v>32.726920814592006</v>
      </c>
      <c r="CU155" s="24">
        <v>82.726920814592006</v>
      </c>
      <c r="CV155" s="24">
        <v>32.726920814592006</v>
      </c>
      <c r="CW155" s="24">
        <v>32.726920814592006</v>
      </c>
      <c r="CX155" s="24">
        <v>32.726920814592006</v>
      </c>
      <c r="CY155" s="24">
        <v>32.726920814592006</v>
      </c>
      <c r="CZ155" s="24">
        <v>32.726920814592006</v>
      </c>
      <c r="DA155" s="24">
        <v>32.726920814592006</v>
      </c>
      <c r="DB155" s="24">
        <v>152.72692081459201</v>
      </c>
      <c r="DC155" s="24">
        <v>33.054190022737927</v>
      </c>
      <c r="DD155" s="24">
        <v>63.054190022737927</v>
      </c>
      <c r="DE155" s="24">
        <v>33.054190022737927</v>
      </c>
      <c r="DF155" s="24">
        <v>33.054190022737927</v>
      </c>
      <c r="DG155" s="24">
        <v>83.054190022737927</v>
      </c>
      <c r="DH155" s="24">
        <v>33.054190022737927</v>
      </c>
      <c r="DI155" s="24">
        <v>33.054190022737927</v>
      </c>
      <c r="DJ155" s="24">
        <v>33.054190022737927</v>
      </c>
      <c r="DK155" s="24">
        <v>33.054190022737927</v>
      </c>
      <c r="DL155" s="24">
        <v>33.054190022737927</v>
      </c>
      <c r="DM155" s="24">
        <v>33.054190022737927</v>
      </c>
      <c r="DN155" s="24">
        <v>153.05419002273794</v>
      </c>
      <c r="DO155" s="24">
        <v>33.450840303010786</v>
      </c>
      <c r="DP155" s="24">
        <v>63.450840303010786</v>
      </c>
      <c r="DQ155" s="24">
        <v>33.450840303010786</v>
      </c>
      <c r="DR155" s="24">
        <v>33.450840303010786</v>
      </c>
      <c r="DS155" s="24">
        <v>83.450840303010779</v>
      </c>
      <c r="DT155" s="24">
        <v>33.450840303010786</v>
      </c>
      <c r="DU155" s="24">
        <v>33.450840303010786</v>
      </c>
      <c r="DV155" s="24">
        <v>33.450840303010786</v>
      </c>
      <c r="DW155" s="24">
        <v>33.450840303010786</v>
      </c>
      <c r="DX155" s="24">
        <v>33.450840303010786</v>
      </c>
      <c r="DY155" s="24">
        <v>33.450840303010786</v>
      </c>
      <c r="DZ155" s="24">
        <v>153.45084030301078</v>
      </c>
      <c r="EA155" s="24">
        <v>33.885701226949919</v>
      </c>
      <c r="EB155" s="24">
        <v>63.885701226949919</v>
      </c>
      <c r="EC155" s="24">
        <v>33.885701226949919</v>
      </c>
      <c r="ED155" s="24">
        <v>33.885701226949919</v>
      </c>
      <c r="EE155" s="24">
        <v>83.885701226949919</v>
      </c>
      <c r="EF155" s="24">
        <v>33.885701226949919</v>
      </c>
      <c r="EG155" s="24">
        <v>33.885701226949919</v>
      </c>
      <c r="EH155" s="24">
        <v>33.885701226949919</v>
      </c>
      <c r="EI155" s="24">
        <v>33.885701226949919</v>
      </c>
      <c r="EJ155" s="24">
        <v>33.885701226949919</v>
      </c>
      <c r="EK155" s="24">
        <v>33.885701226949919</v>
      </c>
      <c r="EL155" s="24">
        <v>153.88570122694992</v>
      </c>
      <c r="EM155" s="24">
        <v>34.529529550261962</v>
      </c>
      <c r="EN155" s="24">
        <v>64.529529550261969</v>
      </c>
      <c r="EO155" s="24">
        <v>34.529529550261962</v>
      </c>
      <c r="EP155" s="24">
        <v>34.529529550261962</v>
      </c>
      <c r="EQ155" s="24">
        <v>84.529529550261969</v>
      </c>
      <c r="ER155" s="24">
        <v>34.529529550261962</v>
      </c>
      <c r="ES155" s="24">
        <v>34.529529550261962</v>
      </c>
      <c r="ET155" s="24">
        <v>34.529529550261962</v>
      </c>
      <c r="EU155" s="24">
        <v>34.529529550261962</v>
      </c>
      <c r="EV155" s="24">
        <v>34.529529550261962</v>
      </c>
      <c r="EW155" s="24">
        <v>34.529529550261962</v>
      </c>
      <c r="EX155" s="24">
        <v>154.52952955026197</v>
      </c>
      <c r="EY155" s="24">
        <v>35.18559061171694</v>
      </c>
      <c r="EZ155" s="24">
        <v>65.185590611716947</v>
      </c>
      <c r="FA155" s="24">
        <v>35.18559061171694</v>
      </c>
      <c r="FB155" s="24">
        <v>35.18559061171694</v>
      </c>
      <c r="FC155" s="24">
        <v>85.185590611716947</v>
      </c>
      <c r="FD155" s="24">
        <v>35.18559061171694</v>
      </c>
      <c r="FE155" s="24">
        <v>35.18559061171694</v>
      </c>
      <c r="FF155" s="24">
        <v>35.18559061171694</v>
      </c>
      <c r="FG155" s="24">
        <v>35.18559061171694</v>
      </c>
      <c r="FH155" s="24">
        <v>35.18559061171694</v>
      </c>
      <c r="FI155" s="24">
        <v>35.18559061171694</v>
      </c>
      <c r="FJ155" s="24">
        <v>155.18559061171695</v>
      </c>
      <c r="FK155" s="24">
        <v>35.85411683333956</v>
      </c>
      <c r="FL155" s="24">
        <v>65.85411683333956</v>
      </c>
      <c r="FM155" s="24">
        <v>35.85411683333956</v>
      </c>
      <c r="FN155" s="24">
        <v>35.85411683333956</v>
      </c>
      <c r="FO155" s="24">
        <v>85.85411683333956</v>
      </c>
      <c r="FP155" s="24">
        <v>35.85411683333956</v>
      </c>
      <c r="FQ155" s="24">
        <v>35.85411683333956</v>
      </c>
      <c r="FR155" s="24">
        <v>35.85411683333956</v>
      </c>
      <c r="FS155" s="24">
        <v>35.85411683333956</v>
      </c>
      <c r="FT155" s="24">
        <v>35.85411683333956</v>
      </c>
      <c r="FU155" s="24">
        <v>35.85411683333956</v>
      </c>
      <c r="FV155" s="24">
        <v>155.85411683333956</v>
      </c>
      <c r="FX155" s="24">
        <v>6630.3253389999991</v>
      </c>
      <c r="FY155" s="24">
        <v>11062.130643999999</v>
      </c>
      <c r="FZ155" s="24">
        <v>8376.5303709999989</v>
      </c>
      <c r="GA155" s="24">
        <v>13120.055256</v>
      </c>
      <c r="GB155" s="24">
        <v>751.76926800000001</v>
      </c>
      <c r="GC155" s="24">
        <v>13871.824524</v>
      </c>
      <c r="GD155" s="24">
        <v>1790.3807651839993</v>
      </c>
      <c r="GE155" s="24">
        <v>592.72304977510407</v>
      </c>
      <c r="GF155" s="24">
        <v>596.6502802728553</v>
      </c>
      <c r="GG155" s="24">
        <v>601.41008363612957</v>
      </c>
      <c r="GH155" s="24">
        <v>606.62841472339892</v>
      </c>
      <c r="GI155" s="24">
        <v>614.35435460314352</v>
      </c>
      <c r="GJ155" s="24">
        <v>622.22708734060325</v>
      </c>
      <c r="GK155" s="24">
        <v>630.24940200007472</v>
      </c>
    </row>
    <row r="156" spans="2:193" x14ac:dyDescent="0.2">
      <c r="B156" s="40" t="s">
        <v>84</v>
      </c>
      <c r="C156" s="40"/>
      <c r="D156" s="40"/>
      <c r="E156" s="40"/>
      <c r="F156" s="40"/>
      <c r="G156" s="40"/>
      <c r="H156" s="40"/>
      <c r="I156" s="40"/>
      <c r="J156" s="40"/>
      <c r="K156" s="40">
        <v>70</v>
      </c>
      <c r="L156" s="40">
        <v>30</v>
      </c>
      <c r="M156" s="40">
        <v>184.41173800000001</v>
      </c>
      <c r="N156" s="40">
        <v>51.632151999999998</v>
      </c>
      <c r="O156" s="40">
        <v>18.663965999999999</v>
      </c>
      <c r="P156" s="40">
        <v>48.526769000000002</v>
      </c>
      <c r="Q156" s="40">
        <v>15.612508999999999</v>
      </c>
      <c r="R156" s="40">
        <v>50.976559000000002</v>
      </c>
      <c r="S156" s="40">
        <v>58.871409</v>
      </c>
      <c r="T156" s="40">
        <v>148.65419900000001</v>
      </c>
      <c r="U156" s="40">
        <v>126.23852300000001</v>
      </c>
      <c r="V156" s="40">
        <v>141.815067</v>
      </c>
      <c r="W156" s="40">
        <v>350.09010699999999</v>
      </c>
      <c r="X156" s="40">
        <v>328.048901</v>
      </c>
      <c r="Y156" s="40">
        <v>248.437985</v>
      </c>
      <c r="Z156" s="40">
        <v>126.68540299999999</v>
      </c>
      <c r="AA156" s="40">
        <v>183.85093499999999</v>
      </c>
      <c r="AB156" s="40">
        <v>172.60972599999999</v>
      </c>
      <c r="AC156" s="40">
        <v>183.078385</v>
      </c>
      <c r="AD156" s="40">
        <v>-177.89185499999999</v>
      </c>
      <c r="AE156" s="40">
        <v>258.54596900000001</v>
      </c>
      <c r="AF156" s="40">
        <v>274.72051399999998</v>
      </c>
      <c r="AG156" s="40">
        <v>168.67158899999998</v>
      </c>
      <c r="AH156" s="40">
        <v>72.536263000000005</v>
      </c>
      <c r="AI156" s="40">
        <v>44.892327000000002</v>
      </c>
      <c r="AJ156" s="40">
        <v>70.909728999999999</v>
      </c>
      <c r="AK156" s="40">
        <v>181.60109299999999</v>
      </c>
      <c r="AL156" s="40">
        <v>79.045370999999989</v>
      </c>
      <c r="AM156" s="40">
        <v>148.36795499999999</v>
      </c>
      <c r="AN156" s="40">
        <v>225.32869199999999</v>
      </c>
      <c r="AO156" s="40">
        <v>89.34986099999999</v>
      </c>
      <c r="AP156" s="40">
        <v>574.29234300000007</v>
      </c>
      <c r="AQ156" s="40">
        <v>1604.7935799999998</v>
      </c>
      <c r="AR156" s="40">
        <v>1684.2330850000001</v>
      </c>
      <c r="AS156" s="40">
        <v>1644.9452290000002</v>
      </c>
      <c r="AT156" s="40">
        <v>5510.9706559999995</v>
      </c>
      <c r="AU156" s="40">
        <v>2092.3688520000001</v>
      </c>
      <c r="AV156" s="40">
        <v>1534.9613219999999</v>
      </c>
      <c r="AW156" s="40">
        <v>2216.3437400000003</v>
      </c>
      <c r="AX156" s="40">
        <v>2103.626722</v>
      </c>
      <c r="AY156" s="40">
        <v>3451.961076</v>
      </c>
      <c r="AZ156" s="40">
        <v>4946.0597200000002</v>
      </c>
      <c r="BA156" s="40">
        <v>3840.7109249999999</v>
      </c>
      <c r="BB156" s="40">
        <v>3630.394155</v>
      </c>
      <c r="BC156" s="40">
        <v>4329.2283609999995</v>
      </c>
      <c r="BD156" s="40">
        <v>1557.9691659999999</v>
      </c>
      <c r="BE156" s="40">
        <v>1504.063105</v>
      </c>
      <c r="BF156" s="40">
        <v>7742.1342940000004</v>
      </c>
      <c r="BG156" s="40">
        <v>1116.9723179999999</v>
      </c>
      <c r="BH156" s="40">
        <v>5010.5968810000004</v>
      </c>
      <c r="BI156" s="40">
        <v>3198.9744759999999</v>
      </c>
      <c r="BJ156" s="40">
        <v>2287.9061469999997</v>
      </c>
      <c r="BK156" s="40">
        <v>1946.0180510000002</v>
      </c>
      <c r="BL156" s="40">
        <v>5875.0646069999993</v>
      </c>
      <c r="BM156" s="40">
        <v>3805.4863539999997</v>
      </c>
      <c r="BN156" s="40">
        <v>3973.0239799999995</v>
      </c>
      <c r="BO156" s="40">
        <v>5377.3140369999992</v>
      </c>
      <c r="BP156" s="40">
        <v>4937.4177299999992</v>
      </c>
      <c r="BQ156" s="40">
        <v>3903.2364089999996</v>
      </c>
      <c r="BR156" s="40">
        <v>14006.128674</v>
      </c>
      <c r="BS156" s="40">
        <v>3059.6822439999996</v>
      </c>
      <c r="BT156" s="40">
        <v>3198.9651829999998</v>
      </c>
      <c r="BU156" s="40">
        <v>7586.8976330000005</v>
      </c>
      <c r="BV156" s="40">
        <v>3570.4263510000001</v>
      </c>
      <c r="BW156" s="40">
        <v>2299.9732949999998</v>
      </c>
      <c r="BX156" s="40">
        <v>8024.7956190000004</v>
      </c>
      <c r="BY156" s="40">
        <v>6855.4999850000004</v>
      </c>
      <c r="BZ156" s="40">
        <v>1861.977965</v>
      </c>
      <c r="CA156" s="40">
        <v>2505.9837259999999</v>
      </c>
      <c r="CB156" s="40">
        <v>1970.1954540000002</v>
      </c>
      <c r="CC156" s="40">
        <v>5317.403182</v>
      </c>
      <c r="CD156" s="40">
        <v>4578.9200513594005</v>
      </c>
      <c r="CE156" s="40">
        <v>4397.9277089167272</v>
      </c>
      <c r="CF156" s="40">
        <v>4353.5157825827437</v>
      </c>
      <c r="CG156" s="40">
        <v>3540.1701691199992</v>
      </c>
      <c r="CH156" s="40">
        <v>2258.443391288426</v>
      </c>
      <c r="CI156" s="40">
        <v>1326.7660459539911</v>
      </c>
      <c r="CJ156" s="40">
        <v>996.4254469256889</v>
      </c>
      <c r="CK156" s="40">
        <v>1479.6697330059112</v>
      </c>
      <c r="CL156" s="40">
        <v>1152.4522251285264</v>
      </c>
      <c r="CM156" s="40">
        <v>1049.0808028178903</v>
      </c>
      <c r="CN156" s="40">
        <v>1071.5508203145594</v>
      </c>
      <c r="CO156" s="40">
        <v>1140.5442561863508</v>
      </c>
      <c r="CP156" s="40">
        <v>1010.5765726969081</v>
      </c>
      <c r="CQ156" s="40">
        <v>663.0190259316787</v>
      </c>
      <c r="CR156" s="40">
        <v>664.95453283627558</v>
      </c>
      <c r="CS156" s="40">
        <v>630.72221114583544</v>
      </c>
      <c r="CT156" s="40">
        <v>719.6454642210299</v>
      </c>
      <c r="CU156" s="40">
        <v>575.67073009084186</v>
      </c>
      <c r="CV156" s="40">
        <v>529.1730015050623</v>
      </c>
      <c r="CW156" s="40">
        <v>1179.3210637888665</v>
      </c>
      <c r="CX156" s="40">
        <v>1078.353912672387</v>
      </c>
      <c r="CY156" s="40">
        <v>1082.4032628781626</v>
      </c>
      <c r="CZ156" s="40">
        <v>1086.4214864492394</v>
      </c>
      <c r="DA156" s="40">
        <v>1178.2723800080373</v>
      </c>
      <c r="DB156" s="40">
        <v>1070.7730597958855</v>
      </c>
      <c r="DC156" s="40">
        <v>688.15792028119449</v>
      </c>
      <c r="DD156" s="40">
        <v>726.80312592983728</v>
      </c>
      <c r="DE156" s="40">
        <v>704.50112269156978</v>
      </c>
      <c r="DF156" s="40">
        <v>767.58520459158979</v>
      </c>
      <c r="DG156" s="40">
        <v>633.01166090221034</v>
      </c>
      <c r="DH156" s="40">
        <v>588.59335141984843</v>
      </c>
      <c r="DI156" s="40">
        <v>1921.6625065301598</v>
      </c>
      <c r="DJ156" s="40">
        <v>1823.2593232004008</v>
      </c>
      <c r="DK156" s="40">
        <v>1827.5561262735482</v>
      </c>
      <c r="DL156" s="40">
        <v>1790.6758495757388</v>
      </c>
      <c r="DM156" s="40">
        <v>1900.8098316423072</v>
      </c>
      <c r="DN156" s="40">
        <v>1799.023402615102</v>
      </c>
      <c r="DO156" s="40">
        <v>954.22614145888167</v>
      </c>
      <c r="DP156" s="40">
        <v>991.0381527930565</v>
      </c>
      <c r="DQ156" s="40">
        <v>967.10967025670118</v>
      </c>
      <c r="DR156" s="40">
        <v>903.0673981010051</v>
      </c>
      <c r="DS156" s="40">
        <v>767.33683903493011</v>
      </c>
      <c r="DT156" s="40">
        <v>722.00376105382736</v>
      </c>
      <c r="DU156" s="40">
        <v>2238.6941786103698</v>
      </c>
      <c r="DV156" s="40">
        <v>2139.4829415306722</v>
      </c>
      <c r="DW156" s="40">
        <v>2143.0428982805661</v>
      </c>
      <c r="DX156" s="40">
        <v>2060.2410286345125</v>
      </c>
      <c r="DY156" s="40">
        <v>2169.8030751306555</v>
      </c>
      <c r="DZ156" s="40">
        <v>2067.5747875492325</v>
      </c>
      <c r="EA156" s="40">
        <v>1091.8830674928111</v>
      </c>
      <c r="EB156" s="40">
        <v>1128.5746975330278</v>
      </c>
      <c r="EC156" s="40">
        <v>1104.6464664701821</v>
      </c>
      <c r="ED156" s="40">
        <v>996.86409615535274</v>
      </c>
      <c r="EE156" s="40">
        <v>861.12305164928057</v>
      </c>
      <c r="EF156" s="40">
        <v>815.68073376145446</v>
      </c>
      <c r="EG156" s="40">
        <v>2523.6484399758747</v>
      </c>
      <c r="EH156" s="40">
        <v>2424.4272218955566</v>
      </c>
      <c r="EI156" s="40">
        <v>2427.9832782753915</v>
      </c>
      <c r="EJ156" s="40">
        <v>2314.5228347613161</v>
      </c>
      <c r="EK156" s="40">
        <v>2424.0858491305817</v>
      </c>
      <c r="EL156" s="40">
        <v>2321.8592046189979</v>
      </c>
      <c r="EM156" s="40">
        <v>1224.1290152004512</v>
      </c>
      <c r="EN156" s="40">
        <v>1260.89954325503</v>
      </c>
      <c r="EO156" s="40">
        <v>1237.0653574734833</v>
      </c>
      <c r="EP156" s="40">
        <v>1086.8238872109828</v>
      </c>
      <c r="EQ156" s="40">
        <v>950.24181264776416</v>
      </c>
      <c r="ER156" s="40">
        <v>903.69462463877073</v>
      </c>
      <c r="ES156" s="40">
        <v>3682.1576217918778</v>
      </c>
      <c r="ET156" s="40">
        <v>3580.5890655895246</v>
      </c>
      <c r="EU156" s="40">
        <v>3581.9793818307321</v>
      </c>
      <c r="EV156" s="40">
        <v>3407.2544005223949</v>
      </c>
      <c r="EW156" s="40">
        <v>3515.5414065502605</v>
      </c>
      <c r="EX156" s="40">
        <v>3412.2343787679506</v>
      </c>
      <c r="EY156" s="40">
        <v>1580.6774953076558</v>
      </c>
      <c r="EZ156" s="40">
        <v>1616.3781628020072</v>
      </c>
      <c r="FA156" s="40">
        <v>1591.2208560505142</v>
      </c>
      <c r="FB156" s="40">
        <v>1246.7020299597455</v>
      </c>
      <c r="FC156" s="40">
        <v>1109.7881803671814</v>
      </c>
      <c r="FD156" s="40">
        <v>1063.3441718040967</v>
      </c>
      <c r="FE156" s="40">
        <v>4107.6793549781814</v>
      </c>
      <c r="FF156" s="40">
        <v>4006.4667030040682</v>
      </c>
      <c r="FG156" s="40">
        <v>4008.2815864948398</v>
      </c>
      <c r="FH156" s="40">
        <v>3773.5082835842613</v>
      </c>
      <c r="FI156" s="40">
        <v>3881.3699173203681</v>
      </c>
      <c r="FJ156" s="40">
        <v>3777.1637732376707</v>
      </c>
      <c r="FK156" s="40">
        <v>1741.4868591172344</v>
      </c>
      <c r="FL156" s="40">
        <v>1776.4035879366379</v>
      </c>
      <c r="FM156" s="40">
        <v>1750.6171692586968</v>
      </c>
      <c r="FN156" s="40">
        <v>1343.1390292302808</v>
      </c>
      <c r="FO156" s="40">
        <v>1207.1247075198951</v>
      </c>
      <c r="FP156" s="40">
        <v>1161.4145994837663</v>
      </c>
      <c r="FQ156" s="40">
        <v>4485.334142366919</v>
      </c>
      <c r="FR156" s="40">
        <v>4385.6879365821496</v>
      </c>
      <c r="FS156" s="40">
        <v>4388.9434077234682</v>
      </c>
      <c r="FT156" s="40">
        <v>4118.3734880978263</v>
      </c>
      <c r="FU156" s="40">
        <v>4227.6517920454216</v>
      </c>
      <c r="FV156" s="40">
        <v>4125.1111744016598</v>
      </c>
      <c r="FX156" s="40">
        <v>11858.729920999998</v>
      </c>
      <c r="FY156" s="40">
        <v>38949.821437999999</v>
      </c>
      <c r="FZ156" s="40">
        <v>55438.139664000002</v>
      </c>
      <c r="GA156" s="40">
        <v>46251.800637</v>
      </c>
      <c r="GB156" s="40">
        <v>4578.9200513594005</v>
      </c>
      <c r="GC156" s="40">
        <v>50830.720688359404</v>
      </c>
      <c r="GD156" s="40">
        <v>23777.122954937728</v>
      </c>
      <c r="GE156" s="40">
        <v>10458.730131323304</v>
      </c>
      <c r="GF156" s="40">
        <v>15171.639425653508</v>
      </c>
      <c r="GG156" s="40">
        <v>18123.620872434407</v>
      </c>
      <c r="GH156" s="40">
        <v>20435.298941719826</v>
      </c>
      <c r="GI156" s="40">
        <v>27842.610495479224</v>
      </c>
      <c r="GJ156" s="40">
        <v>31762.580514910587</v>
      </c>
      <c r="GK156" s="40">
        <v>34711.287893763954</v>
      </c>
    </row>
    <row r="158" spans="2:193" x14ac:dyDescent="0.2">
      <c r="B158" s="362" t="s">
        <v>90</v>
      </c>
      <c r="C158" s="362"/>
      <c r="D158" s="362"/>
      <c r="E158" s="362"/>
      <c r="F158" s="362"/>
      <c r="G158" s="362"/>
      <c r="H158" s="362"/>
      <c r="I158" s="362"/>
      <c r="J158" s="362"/>
      <c r="K158" s="362"/>
      <c r="L158" s="362"/>
      <c r="M158" s="362"/>
      <c r="N158" s="362"/>
      <c r="O158" s="362"/>
      <c r="P158" s="362"/>
      <c r="Q158" s="362"/>
      <c r="R158" s="362"/>
      <c r="S158" s="362"/>
      <c r="T158" s="362"/>
      <c r="U158" s="362"/>
      <c r="V158" s="362"/>
      <c r="W158" s="362"/>
      <c r="X158" s="362"/>
      <c r="Y158" s="362"/>
      <c r="Z158" s="362"/>
      <c r="AA158" s="362"/>
      <c r="AB158" s="362"/>
      <c r="AC158" s="362"/>
      <c r="AD158" s="362"/>
      <c r="AE158" s="362"/>
      <c r="AF158" s="362"/>
      <c r="AG158" s="362"/>
      <c r="AH158" s="362"/>
      <c r="AI158" s="362"/>
      <c r="AJ158" s="362"/>
      <c r="AK158" s="362"/>
      <c r="AL158" s="362"/>
      <c r="AM158" s="362"/>
      <c r="AN158" s="362"/>
      <c r="AO158" s="362"/>
      <c r="AP158" s="362"/>
      <c r="AQ158" s="362"/>
      <c r="AR158" s="362"/>
      <c r="AS158" s="362"/>
      <c r="AT158" s="362"/>
      <c r="AU158" s="362"/>
      <c r="AV158" s="362"/>
      <c r="AW158" s="362"/>
      <c r="AX158" s="362"/>
      <c r="AY158" s="362"/>
      <c r="AZ158" s="362"/>
      <c r="BA158" s="362"/>
      <c r="BB158" s="362"/>
      <c r="BC158" s="362"/>
      <c r="BD158" s="362"/>
      <c r="BE158" s="362"/>
      <c r="BF158" s="362"/>
      <c r="BG158" s="362"/>
      <c r="BH158" s="362"/>
      <c r="BI158" s="362"/>
      <c r="BJ158" s="362"/>
      <c r="BK158" s="362"/>
      <c r="BL158" s="362"/>
      <c r="BM158" s="362"/>
      <c r="BN158" s="362"/>
      <c r="BO158" s="362"/>
      <c r="BP158" s="362"/>
      <c r="BQ158" s="362"/>
      <c r="BR158" s="362"/>
      <c r="BS158" s="362"/>
      <c r="BT158" s="362"/>
      <c r="BU158" s="362"/>
      <c r="BV158" s="362"/>
      <c r="BW158" s="362"/>
      <c r="BX158" s="362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362"/>
      <c r="CI158" s="362"/>
      <c r="CJ158" s="362"/>
      <c r="CK158" s="362"/>
      <c r="CL158" s="362"/>
      <c r="CM158" s="362"/>
      <c r="CN158" s="362"/>
      <c r="CO158" s="362"/>
      <c r="CP158" s="362"/>
      <c r="CQ158" s="362"/>
      <c r="CR158" s="362"/>
      <c r="CS158" s="362"/>
      <c r="CT158" s="362"/>
      <c r="CU158" s="362"/>
      <c r="CV158" s="362"/>
      <c r="CW158" s="362"/>
      <c r="CX158" s="362"/>
      <c r="CY158" s="362"/>
      <c r="CZ158" s="362"/>
      <c r="DA158" s="362"/>
      <c r="DB158" s="362"/>
      <c r="DC158" s="362"/>
      <c r="DD158" s="362"/>
      <c r="DE158" s="362"/>
      <c r="DF158" s="362"/>
      <c r="DG158" s="362"/>
      <c r="DH158" s="362"/>
      <c r="DI158" s="362"/>
      <c r="DJ158" s="362"/>
      <c r="DK158" s="362"/>
      <c r="DL158" s="362"/>
      <c r="DM158" s="362"/>
      <c r="DN158" s="362"/>
      <c r="DO158" s="362"/>
      <c r="DP158" s="362"/>
      <c r="DQ158" s="362"/>
      <c r="DR158" s="362"/>
      <c r="DS158" s="362"/>
      <c r="DT158" s="362"/>
      <c r="DU158" s="362"/>
      <c r="DV158" s="362"/>
      <c r="DW158" s="362"/>
      <c r="DX158" s="362"/>
      <c r="DY158" s="362"/>
      <c r="DZ158" s="362"/>
      <c r="EA158" s="362"/>
      <c r="EB158" s="362"/>
      <c r="EC158" s="362"/>
      <c r="ED158" s="362"/>
      <c r="EE158" s="362"/>
      <c r="EF158" s="362"/>
      <c r="EG158" s="362"/>
      <c r="EH158" s="362"/>
      <c r="EI158" s="362"/>
      <c r="EJ158" s="362"/>
      <c r="EK158" s="362"/>
      <c r="EL158" s="362"/>
      <c r="EM158" s="362"/>
      <c r="EN158" s="362"/>
      <c r="EO158" s="362"/>
      <c r="EP158" s="362"/>
      <c r="EQ158" s="362"/>
      <c r="ER158" s="362"/>
      <c r="ES158" s="362"/>
      <c r="ET158" s="362"/>
      <c r="EU158" s="362"/>
      <c r="EV158" s="362"/>
      <c r="EW158" s="362"/>
      <c r="EX158" s="362"/>
      <c r="EY158" s="362"/>
      <c r="EZ158" s="362"/>
      <c r="FA158" s="362"/>
      <c r="FB158" s="362"/>
      <c r="FC158" s="362"/>
      <c r="FD158" s="362"/>
      <c r="FE158" s="362"/>
      <c r="FF158" s="362"/>
      <c r="FG158" s="362"/>
      <c r="FH158" s="362"/>
      <c r="FI158" s="362"/>
      <c r="FJ158" s="362"/>
      <c r="FK158" s="362"/>
      <c r="FL158" s="362"/>
      <c r="FM158" s="362"/>
      <c r="FN158" s="362"/>
      <c r="FO158" s="362"/>
      <c r="FP158" s="362"/>
      <c r="FQ158" s="362"/>
      <c r="FR158" s="362"/>
      <c r="FS158" s="362"/>
      <c r="FT158" s="362"/>
      <c r="FU158" s="362"/>
      <c r="FV158" s="362"/>
      <c r="FX158" s="362"/>
      <c r="FY158" s="362"/>
      <c r="FZ158" s="362"/>
      <c r="GA158" s="362"/>
      <c r="GB158" s="362"/>
      <c r="GC158" s="362"/>
      <c r="GD158" s="362"/>
      <c r="GE158" s="362"/>
      <c r="GF158" s="362"/>
      <c r="GG158" s="362"/>
      <c r="GH158" s="362"/>
      <c r="GI158" s="362"/>
      <c r="GJ158" s="362"/>
      <c r="GK158" s="362"/>
    </row>
    <row r="160" spans="2:193" x14ac:dyDescent="0.2">
      <c r="B160" s="24" t="s">
        <v>282</v>
      </c>
      <c r="AI160" s="158">
        <v>0</v>
      </c>
      <c r="AJ160" s="158">
        <v>0</v>
      </c>
      <c r="AK160" s="158">
        <v>0</v>
      </c>
      <c r="AL160" s="158">
        <v>0</v>
      </c>
      <c r="AM160" s="158">
        <v>0</v>
      </c>
      <c r="AN160" s="158">
        <v>0</v>
      </c>
      <c r="AO160" s="158">
        <v>0</v>
      </c>
      <c r="AP160" s="158">
        <v>0</v>
      </c>
      <c r="AQ160" s="158">
        <v>0</v>
      </c>
      <c r="AR160" s="158">
        <v>0</v>
      </c>
      <c r="AS160" s="158">
        <v>0</v>
      </c>
      <c r="AT160" s="158">
        <v>349.443467</v>
      </c>
      <c r="AU160" s="158">
        <v>586.55714599999999</v>
      </c>
      <c r="AV160" s="158">
        <v>3.3664299999999998</v>
      </c>
      <c r="AW160" s="158">
        <v>0.55645800000000001</v>
      </c>
      <c r="AX160" s="158">
        <v>220.06158300000001</v>
      </c>
      <c r="AY160" s="158">
        <v>1210.484267</v>
      </c>
      <c r="AZ160" s="158">
        <v>11.033033</v>
      </c>
      <c r="BA160" s="158">
        <v>1188.934669</v>
      </c>
      <c r="BB160" s="158">
        <v>685.68918799999994</v>
      </c>
      <c r="BC160" s="158">
        <v>1068.7057520000001</v>
      </c>
      <c r="BD160" s="158">
        <v>126.881941</v>
      </c>
      <c r="BE160" s="158">
        <v>463.72351800000001</v>
      </c>
      <c r="BF160" s="158">
        <v>2189.6773929999999</v>
      </c>
      <c r="BG160" s="158">
        <v>351.720415</v>
      </c>
      <c r="BH160" s="158">
        <v>1112.4442489999999</v>
      </c>
      <c r="BI160" s="158">
        <v>371.999684</v>
      </c>
      <c r="BJ160" s="158">
        <v>266.58567099999999</v>
      </c>
      <c r="BK160" s="158">
        <v>273.12931500000002</v>
      </c>
      <c r="BL160" s="158">
        <v>2269.5506449999998</v>
      </c>
      <c r="BM160" s="158">
        <v>423.69085799999999</v>
      </c>
      <c r="BN160" s="158">
        <v>323.977125</v>
      </c>
      <c r="BO160" s="158">
        <v>1447.9653229999999</v>
      </c>
      <c r="BP160" s="158">
        <v>798.078305</v>
      </c>
      <c r="BQ160" s="158">
        <v>796.51716399999998</v>
      </c>
      <c r="BR160" s="158">
        <v>4340.1240539999999</v>
      </c>
      <c r="BS160" s="158">
        <v>131.26177300000001</v>
      </c>
      <c r="BT160" s="158">
        <v>106.459114</v>
      </c>
      <c r="BU160" s="158">
        <v>3971.8936800000001</v>
      </c>
      <c r="BV160" s="158">
        <v>413.21931699999999</v>
      </c>
      <c r="BW160" s="158">
        <v>132.21792099999999</v>
      </c>
      <c r="BX160" s="158">
        <v>1207.5207419999999</v>
      </c>
      <c r="BY160" s="158">
        <v>218.663813</v>
      </c>
      <c r="BZ160" s="158">
        <v>7.4763390000000003</v>
      </c>
      <c r="CA160" s="158">
        <v>641.48639800000001</v>
      </c>
      <c r="CB160" s="158">
        <v>1053.792207</v>
      </c>
      <c r="CC160" s="158">
        <v>473.96497900000003</v>
      </c>
      <c r="CD160" s="24">
        <v>1352.0979166245759</v>
      </c>
      <c r="CE160" s="24">
        <v>1213.0898693630741</v>
      </c>
      <c r="CF160" s="24">
        <v>967.98205098032486</v>
      </c>
      <c r="CG160" s="24">
        <v>714.05229105318699</v>
      </c>
      <c r="CH160" s="24">
        <v>836.80943318871505</v>
      </c>
      <c r="CI160" s="24">
        <v>262.25761364268914</v>
      </c>
      <c r="CJ160" s="24">
        <v>89.552285366341266</v>
      </c>
      <c r="CK160" s="24">
        <v>463.29824017905116</v>
      </c>
      <c r="CL160" s="24">
        <v>353.02304129287899</v>
      </c>
      <c r="CM160" s="24">
        <v>341.2347391946945</v>
      </c>
      <c r="CN160" s="24">
        <v>324.20697189645671</v>
      </c>
      <c r="CO160" s="24">
        <v>424.11259023860066</v>
      </c>
      <c r="CP160" s="24">
        <v>184.319287402638</v>
      </c>
      <c r="CQ160" s="24">
        <v>42.340631002342633</v>
      </c>
      <c r="CR160" s="24">
        <v>34.865295052789904</v>
      </c>
      <c r="CS160" s="24">
        <v>29.647853148161797</v>
      </c>
      <c r="CT160" s="24">
        <v>206.87901606794551</v>
      </c>
      <c r="CU160" s="24">
        <v>24.601373680280624</v>
      </c>
      <c r="CV160" s="24">
        <v>27.352983837220393</v>
      </c>
      <c r="CW160" s="24">
        <v>489.66925686664234</v>
      </c>
      <c r="CX160" s="24">
        <v>374.17818334378239</v>
      </c>
      <c r="CY160" s="24">
        <v>370.13659811875243</v>
      </c>
      <c r="CZ160" s="24">
        <v>324.06531294396729</v>
      </c>
      <c r="DA160" s="24">
        <v>427.86904714787823</v>
      </c>
      <c r="DB160" s="24">
        <v>201.883746348664</v>
      </c>
      <c r="DC160" s="24">
        <v>28.96040505582037</v>
      </c>
      <c r="DD160" s="24">
        <v>28.96040505582037</v>
      </c>
      <c r="DE160" s="24">
        <v>28.96040505582037</v>
      </c>
      <c r="DF160" s="24">
        <v>197.23384988139864</v>
      </c>
      <c r="DG160" s="24">
        <v>6.4989618813986167</v>
      </c>
      <c r="DH160" s="24">
        <v>6.4989618813986167</v>
      </c>
      <c r="DI160" s="24">
        <v>837.88187270822027</v>
      </c>
      <c r="DJ160" s="24">
        <v>734.81286370822022</v>
      </c>
      <c r="DK160" s="24">
        <v>734.81286370822022</v>
      </c>
      <c r="DL160" s="24">
        <v>555.84573836884431</v>
      </c>
      <c r="DM160" s="24">
        <v>662.32823836884427</v>
      </c>
      <c r="DN160" s="24">
        <v>437.21448836884429</v>
      </c>
      <c r="DO160" s="24">
        <v>46.753020586607192</v>
      </c>
      <c r="DP160" s="24">
        <v>46.753020586607192</v>
      </c>
      <c r="DQ160" s="24">
        <v>46.753020586607192</v>
      </c>
      <c r="DR160" s="24">
        <v>206.73222731148763</v>
      </c>
      <c r="DS160" s="24">
        <v>15.997339311487629</v>
      </c>
      <c r="DT160" s="24">
        <v>15.997339311487629</v>
      </c>
      <c r="DU160" s="24">
        <v>968.59969424034125</v>
      </c>
      <c r="DV160" s="24">
        <v>865.5306852403412</v>
      </c>
      <c r="DW160" s="24">
        <v>865.5306852403412</v>
      </c>
      <c r="DX160" s="24">
        <v>633.20579242165491</v>
      </c>
      <c r="DY160" s="24">
        <v>739.68829242165486</v>
      </c>
      <c r="DZ160" s="24">
        <v>514.57454242165488</v>
      </c>
      <c r="EA160" s="24">
        <v>62.924856501063772</v>
      </c>
      <c r="EB160" s="24">
        <v>62.924856501063772</v>
      </c>
      <c r="EC160" s="24">
        <v>62.924856501063772</v>
      </c>
      <c r="ED160" s="24">
        <v>210.88939252615137</v>
      </c>
      <c r="EE160" s="24">
        <v>20.154504526151367</v>
      </c>
      <c r="EF160" s="24">
        <v>20.154504526151367</v>
      </c>
      <c r="EG160" s="24">
        <v>1093.93252612841</v>
      </c>
      <c r="EH160" s="24">
        <v>990.86351712841008</v>
      </c>
      <c r="EI160" s="24">
        <v>990.86351712841008</v>
      </c>
      <c r="EJ160" s="24">
        <v>707.60890849746397</v>
      </c>
      <c r="EK160" s="24">
        <v>814.09140849746393</v>
      </c>
      <c r="EL160" s="24">
        <v>588.97765849746395</v>
      </c>
      <c r="EM160" s="24">
        <v>72.375589181914293</v>
      </c>
      <c r="EN160" s="24">
        <v>72.375589181914293</v>
      </c>
      <c r="EO160" s="24">
        <v>72.375589181914293</v>
      </c>
      <c r="EP160" s="24">
        <v>213.85428810570934</v>
      </c>
      <c r="EQ160" s="24">
        <v>23.119400105709335</v>
      </c>
      <c r="ER160" s="24">
        <v>23.119400105709335</v>
      </c>
      <c r="ES160" s="24">
        <v>1661.4596229064232</v>
      </c>
      <c r="ET160" s="24">
        <v>1558.3906139064231</v>
      </c>
      <c r="EU160" s="24">
        <v>1558.3906139064231</v>
      </c>
      <c r="EV160" s="24">
        <v>1074.1742639109682</v>
      </c>
      <c r="EW160" s="24">
        <v>1180.6567639109683</v>
      </c>
      <c r="EX160" s="24">
        <v>955.54301391096828</v>
      </c>
      <c r="EY160" s="24">
        <v>99.372891111325018</v>
      </c>
      <c r="EZ160" s="24">
        <v>99.372891111325018</v>
      </c>
      <c r="FA160" s="24">
        <v>99.372891111325018</v>
      </c>
      <c r="FB160" s="24">
        <v>229.07277570686483</v>
      </c>
      <c r="FC160" s="24">
        <v>38.337887706864819</v>
      </c>
      <c r="FD160" s="24">
        <v>38.337887706864819</v>
      </c>
      <c r="FE160" s="24">
        <v>1845.9630834316793</v>
      </c>
      <c r="FF160" s="24">
        <v>1742.8940744316792</v>
      </c>
      <c r="FG160" s="24">
        <v>1742.8940744316792</v>
      </c>
      <c r="FH160" s="24">
        <v>1186.5849824000136</v>
      </c>
      <c r="FI160" s="24">
        <v>1293.0674824000137</v>
      </c>
      <c r="FJ160" s="24">
        <v>1067.9537324000137</v>
      </c>
      <c r="FK160" s="24">
        <v>122.94197709914656</v>
      </c>
      <c r="FL160" s="24">
        <v>122.94197709914656</v>
      </c>
      <c r="FM160" s="24">
        <v>122.94197709914656</v>
      </c>
      <c r="FN160" s="24">
        <v>235.56397178207484</v>
      </c>
      <c r="FO160" s="24">
        <v>44.829083782074825</v>
      </c>
      <c r="FP160" s="24">
        <v>44.829083782074825</v>
      </c>
      <c r="FQ160" s="24">
        <v>2021.8151465399462</v>
      </c>
      <c r="FR160" s="24">
        <v>1918.7461375399462</v>
      </c>
      <c r="FS160" s="24">
        <v>1918.7461375399462</v>
      </c>
      <c r="FT160" s="24">
        <v>1294.2451540417346</v>
      </c>
      <c r="FU160" s="24">
        <v>1400.7276540417347</v>
      </c>
      <c r="FV160" s="24">
        <v>1175.6139040417347</v>
      </c>
      <c r="FX160" s="24">
        <v>349.443467</v>
      </c>
      <c r="FY160" s="24">
        <v>7755.6713779999991</v>
      </c>
      <c r="FZ160" s="24">
        <v>12775.782808</v>
      </c>
      <c r="GA160" s="24">
        <v>8357.9562830000013</v>
      </c>
      <c r="GB160" s="24">
        <v>1352.0979166245759</v>
      </c>
      <c r="GC160" s="24">
        <v>9710.0541996245774</v>
      </c>
      <c r="GD160" s="24">
        <v>6173.9384137986517</v>
      </c>
      <c r="GE160" s="24">
        <v>2553.4892975584276</v>
      </c>
      <c r="GF160" s="24">
        <v>4260.00905404285</v>
      </c>
      <c r="GG160" s="24">
        <v>4966.115659680273</v>
      </c>
      <c r="GH160" s="24">
        <v>5626.3105069592675</v>
      </c>
      <c r="GI160" s="24">
        <v>8465.8347483150446</v>
      </c>
      <c r="GJ160" s="24">
        <v>9483.2246539496482</v>
      </c>
      <c r="GK160" s="24">
        <v>10423.942204388706</v>
      </c>
    </row>
    <row r="161" spans="2:195" x14ac:dyDescent="0.2">
      <c r="B161" s="24" t="s">
        <v>204</v>
      </c>
      <c r="AI161" s="158">
        <v>0</v>
      </c>
      <c r="AJ161" s="158">
        <v>0</v>
      </c>
      <c r="AK161" s="158">
        <v>0</v>
      </c>
      <c r="AL161" s="158">
        <v>0</v>
      </c>
      <c r="AM161" s="158">
        <v>0</v>
      </c>
      <c r="AN161" s="158">
        <v>0</v>
      </c>
      <c r="AO161" s="158">
        <v>0</v>
      </c>
      <c r="AP161" s="158">
        <v>0</v>
      </c>
      <c r="AQ161" s="158">
        <v>0</v>
      </c>
      <c r="AR161" s="158">
        <v>0</v>
      </c>
      <c r="AS161" s="158">
        <v>0</v>
      </c>
      <c r="AT161" s="158">
        <v>3548.5433159999998</v>
      </c>
      <c r="AU161" s="158">
        <v>0</v>
      </c>
      <c r="AV161" s="158">
        <v>46.761316999999998</v>
      </c>
      <c r="AW161" s="158">
        <v>49.062776999999997</v>
      </c>
      <c r="AX161" s="158">
        <v>0</v>
      </c>
      <c r="AY161" s="158">
        <v>0</v>
      </c>
      <c r="AZ161" s="158">
        <v>0</v>
      </c>
      <c r="BA161" s="158">
        <v>48.850309000000003</v>
      </c>
      <c r="BB161" s="158">
        <v>22.493774999999999</v>
      </c>
      <c r="BC161" s="158">
        <v>1194.780514</v>
      </c>
      <c r="BD161" s="158">
        <v>547.94780600000001</v>
      </c>
      <c r="BE161" s="158">
        <v>182.59392399999999</v>
      </c>
      <c r="BF161" s="158">
        <v>2524.4239440000001</v>
      </c>
      <c r="BG161" s="158">
        <v>0</v>
      </c>
      <c r="BH161" s="158">
        <v>2955.6055219999998</v>
      </c>
      <c r="BI161" s="158">
        <v>1629.882979</v>
      </c>
      <c r="BJ161" s="158">
        <v>323.31914699999999</v>
      </c>
      <c r="BK161" s="158">
        <v>22.199542999999998</v>
      </c>
      <c r="BL161" s="158">
        <v>2031.1919089999999</v>
      </c>
      <c r="BM161" s="158">
        <v>966.08105399999999</v>
      </c>
      <c r="BN161" s="158">
        <v>2124.0344249999998</v>
      </c>
      <c r="BO161" s="158">
        <v>513.97635000000002</v>
      </c>
      <c r="BP161" s="158">
        <v>1304.2274399999999</v>
      </c>
      <c r="BQ161" s="158">
        <v>348.52231599999999</v>
      </c>
      <c r="BR161" s="158">
        <v>4274.2878650000002</v>
      </c>
      <c r="BS161" s="158">
        <v>300</v>
      </c>
      <c r="BT161" s="158">
        <v>602.51602100000002</v>
      </c>
      <c r="BU161" s="158">
        <v>1311.1420089999999</v>
      </c>
      <c r="BV161" s="158">
        <v>1031.9760819999999</v>
      </c>
      <c r="BW161" s="158">
        <v>109.633922</v>
      </c>
      <c r="BX161" s="158">
        <v>3553.9880159999998</v>
      </c>
      <c r="BY161" s="158">
        <v>2678.9570410000001</v>
      </c>
      <c r="BZ161" s="158">
        <v>138.92945900000001</v>
      </c>
      <c r="CA161" s="158">
        <v>777.77572899999996</v>
      </c>
      <c r="CB161" s="158">
        <v>3.7083170000000001</v>
      </c>
      <c r="CC161" s="158">
        <v>66.477452</v>
      </c>
      <c r="CD161" s="24">
        <v>923.85224473469407</v>
      </c>
      <c r="CE161" s="24">
        <v>954.58845176853379</v>
      </c>
      <c r="CF161" s="24">
        <v>1118.6384626096162</v>
      </c>
      <c r="CG161" s="24">
        <v>1182.9599956193044</v>
      </c>
      <c r="CH161" s="24">
        <v>1058.3964054368068</v>
      </c>
      <c r="CI161" s="24">
        <v>645.88291151573992</v>
      </c>
      <c r="CJ161" s="24">
        <v>533.1598635580043</v>
      </c>
      <c r="CK161" s="24">
        <v>637.78354510998076</v>
      </c>
      <c r="CL161" s="24">
        <v>416.07396247622484</v>
      </c>
      <c r="CM161" s="24">
        <v>319.81317993487437</v>
      </c>
      <c r="CN161" s="24">
        <v>354.70917461933789</v>
      </c>
      <c r="CO161" s="24">
        <v>319.26927385320903</v>
      </c>
      <c r="CP161" s="24">
        <v>304.63805458405415</v>
      </c>
      <c r="CQ161" s="24">
        <v>203.57622361548022</v>
      </c>
      <c r="CR161" s="24">
        <v>171.58776763649303</v>
      </c>
      <c r="CS161" s="24">
        <v>162.50336773512117</v>
      </c>
      <c r="CT161" s="24">
        <v>65.28058528333645</v>
      </c>
      <c r="CU161" s="24">
        <v>45.650080858147135</v>
      </c>
      <c r="CV161" s="24">
        <v>39.297967697782468</v>
      </c>
      <c r="CW161" s="24">
        <v>220.73088999205598</v>
      </c>
      <c r="CX161" s="24">
        <v>229.50053660283186</v>
      </c>
      <c r="CY161" s="24">
        <v>232.37783844031409</v>
      </c>
      <c r="CZ161" s="24">
        <v>277.71661367176108</v>
      </c>
      <c r="DA161" s="24">
        <v>261.43930622445436</v>
      </c>
      <c r="DB161" s="24">
        <v>256.06910139347792</v>
      </c>
      <c r="DC161" s="24">
        <v>151.65026850255799</v>
      </c>
      <c r="DD161" s="24">
        <v>151.65026850255799</v>
      </c>
      <c r="DE161" s="24">
        <v>151.65026850255799</v>
      </c>
      <c r="DF161" s="24">
        <v>39.606203567662213</v>
      </c>
      <c r="DG161" s="24">
        <v>39.606203567662213</v>
      </c>
      <c r="DH161" s="24">
        <v>39.606203567662213</v>
      </c>
      <c r="DI161" s="24">
        <v>536.20125875210852</v>
      </c>
      <c r="DJ161" s="24">
        <v>536.20125875210852</v>
      </c>
      <c r="DK161" s="24">
        <v>536.20125875210852</v>
      </c>
      <c r="DL161" s="24">
        <v>674.31221325568004</v>
      </c>
      <c r="DM161" s="24">
        <v>674.31221325568004</v>
      </c>
      <c r="DN161" s="24">
        <v>674.31221325568004</v>
      </c>
      <c r="DO161" s="24">
        <v>325.45225570536178</v>
      </c>
      <c r="DP161" s="24">
        <v>325.45225570536178</v>
      </c>
      <c r="DQ161" s="24">
        <v>325.45225570536178</v>
      </c>
      <c r="DR161" s="24">
        <v>96.040592510458978</v>
      </c>
      <c r="DS161" s="24">
        <v>96.040592510458978</v>
      </c>
      <c r="DT161" s="24">
        <v>96.040592510458978</v>
      </c>
      <c r="DU161" s="24">
        <v>655.58982045104983</v>
      </c>
      <c r="DV161" s="24">
        <v>655.58982045104983</v>
      </c>
      <c r="DW161" s="24">
        <v>655.58982045104983</v>
      </c>
      <c r="DX161" s="24">
        <v>801.810315609226</v>
      </c>
      <c r="DY161" s="24">
        <v>801.810315609226</v>
      </c>
      <c r="DZ161" s="24">
        <v>801.810315609226</v>
      </c>
      <c r="EA161" s="24">
        <v>382.09760545309041</v>
      </c>
      <c r="EB161" s="24">
        <v>382.09760545309041</v>
      </c>
      <c r="EC161" s="24">
        <v>382.09760545309041</v>
      </c>
      <c r="ED161" s="24">
        <v>120.85167961530256</v>
      </c>
      <c r="EE161" s="24">
        <v>120.85167961530256</v>
      </c>
      <c r="EF161" s="24">
        <v>120.85167961530256</v>
      </c>
      <c r="EG161" s="24">
        <v>750.86461833723172</v>
      </c>
      <c r="EH161" s="24">
        <v>750.86461833723172</v>
      </c>
      <c r="EI161" s="24">
        <v>750.86461833723172</v>
      </c>
      <c r="EJ161" s="24">
        <v>917.35638531173151</v>
      </c>
      <c r="EK161" s="24">
        <v>917.35638531173151</v>
      </c>
      <c r="EL161" s="24">
        <v>917.35638531173151</v>
      </c>
      <c r="EM161" s="24">
        <v>435.48657153948147</v>
      </c>
      <c r="EN161" s="24">
        <v>435.48657153948147</v>
      </c>
      <c r="EO161" s="24">
        <v>435.48657153948147</v>
      </c>
      <c r="EP161" s="24">
        <v>138.48348362291665</v>
      </c>
      <c r="EQ161" s="24">
        <v>138.48348362291665</v>
      </c>
      <c r="ER161" s="24">
        <v>138.48348362291665</v>
      </c>
      <c r="ES161" s="24">
        <v>1275.7353685120727</v>
      </c>
      <c r="ET161" s="24">
        <v>1275.7353685120727</v>
      </c>
      <c r="EU161" s="24">
        <v>1275.7353685120727</v>
      </c>
      <c r="EV161" s="24">
        <v>1583.6128354073214</v>
      </c>
      <c r="EW161" s="24">
        <v>1583.6128354073214</v>
      </c>
      <c r="EX161" s="24">
        <v>1583.6128354073214</v>
      </c>
      <c r="EY161" s="24">
        <v>707.40416691052292</v>
      </c>
      <c r="EZ161" s="24">
        <v>707.40416691052292</v>
      </c>
      <c r="FA161" s="24">
        <v>707.40416691052292</v>
      </c>
      <c r="FB161" s="24">
        <v>228.76195254926068</v>
      </c>
      <c r="FC161" s="24">
        <v>228.76195254926068</v>
      </c>
      <c r="FD161" s="24">
        <v>228.76195254926068</v>
      </c>
      <c r="FE161" s="24">
        <v>1462.4337782856633</v>
      </c>
      <c r="FF161" s="24">
        <v>1462.4337782856633</v>
      </c>
      <c r="FG161" s="24">
        <v>1462.4337782856633</v>
      </c>
      <c r="FH161" s="24">
        <v>1782.1343424847673</v>
      </c>
      <c r="FI161" s="24">
        <v>1782.1343424847673</v>
      </c>
      <c r="FJ161" s="24">
        <v>1782.1343424847673</v>
      </c>
      <c r="FK161" s="24">
        <v>791.03597633664049</v>
      </c>
      <c r="FL161" s="24">
        <v>791.03597633664049</v>
      </c>
      <c r="FM161" s="24">
        <v>791.03597633664049</v>
      </c>
      <c r="FN161" s="24">
        <v>267.452187190811</v>
      </c>
      <c r="FO161" s="24">
        <v>267.452187190811</v>
      </c>
      <c r="FP161" s="24">
        <v>267.452187190811</v>
      </c>
      <c r="FQ161" s="24">
        <v>1610.459706217709</v>
      </c>
      <c r="FR161" s="24">
        <v>1610.459706217709</v>
      </c>
      <c r="FS161" s="24">
        <v>1610.459706217709</v>
      </c>
      <c r="FT161" s="24">
        <v>1961.4877607787307</v>
      </c>
      <c r="FU161" s="24">
        <v>1961.4877607787307</v>
      </c>
      <c r="FV161" s="24">
        <v>1961.4877607787307</v>
      </c>
      <c r="FX161" s="24">
        <v>3548.5433159999998</v>
      </c>
      <c r="FY161" s="24">
        <v>4616.914366</v>
      </c>
      <c r="FZ161" s="24">
        <v>16493.328550000002</v>
      </c>
      <c r="GA161" s="24">
        <v>10575.104048000001</v>
      </c>
      <c r="GB161" s="24">
        <v>923.85224473469407</v>
      </c>
      <c r="GC161" s="24">
        <v>11498.956292734696</v>
      </c>
      <c r="GD161" s="24">
        <v>7845.9132810856863</v>
      </c>
      <c r="GE161" s="24">
        <v>2165.7302791512557</v>
      </c>
      <c r="GF161" s="24">
        <v>4205.3098322340265</v>
      </c>
      <c r="GG161" s="24">
        <v>5636.6789528282898</v>
      </c>
      <c r="GH161" s="24">
        <v>6513.510866152068</v>
      </c>
      <c r="GI161" s="24">
        <v>10299.954777245375</v>
      </c>
      <c r="GJ161" s="24">
        <v>12542.202720690642</v>
      </c>
      <c r="GK161" s="24">
        <v>13891.306891571674</v>
      </c>
    </row>
    <row r="162" spans="2:195" x14ac:dyDescent="0.2">
      <c r="B162" s="24" t="s">
        <v>160</v>
      </c>
      <c r="AI162" s="158">
        <v>0</v>
      </c>
      <c r="AJ162" s="158">
        <v>0</v>
      </c>
      <c r="AK162" s="158">
        <v>0</v>
      </c>
      <c r="AL162" s="158">
        <v>0</v>
      </c>
      <c r="AM162" s="158">
        <v>0</v>
      </c>
      <c r="AN162" s="158">
        <v>0</v>
      </c>
      <c r="AO162" s="158">
        <v>0</v>
      </c>
      <c r="AP162" s="158">
        <v>0</v>
      </c>
      <c r="AQ162" s="158">
        <v>0</v>
      </c>
      <c r="AR162" s="158">
        <v>0</v>
      </c>
      <c r="AS162" s="158">
        <v>0</v>
      </c>
      <c r="AT162" s="158">
        <v>0</v>
      </c>
      <c r="AU162" s="158">
        <v>0</v>
      </c>
      <c r="AV162" s="158">
        <v>0</v>
      </c>
      <c r="AW162" s="158">
        <v>641</v>
      </c>
      <c r="AX162" s="158">
        <v>374</v>
      </c>
      <c r="AY162" s="158">
        <v>593.87958000000003</v>
      </c>
      <c r="AZ162" s="158">
        <v>3266.4339690000002</v>
      </c>
      <c r="BA162" s="158">
        <v>922.07211600000005</v>
      </c>
      <c r="BB162" s="158">
        <v>1761.0889259999999</v>
      </c>
      <c r="BC162" s="158">
        <v>1810.499188</v>
      </c>
      <c r="BD162" s="158">
        <v>678.85078599999997</v>
      </c>
      <c r="BE162" s="158">
        <v>611.37172099999998</v>
      </c>
      <c r="BF162" s="158">
        <v>2711.6627840000001</v>
      </c>
      <c r="BG162" s="158">
        <v>661.57547099999999</v>
      </c>
      <c r="BH162" s="158">
        <v>515.77002700000003</v>
      </c>
      <c r="BI162" s="158">
        <v>1092.4850180000001</v>
      </c>
      <c r="BJ162" s="158">
        <v>1039.216631</v>
      </c>
      <c r="BK162" s="158">
        <v>959.93744400000003</v>
      </c>
      <c r="BL162" s="158">
        <v>1242.461094</v>
      </c>
      <c r="BM162" s="158">
        <v>1334.9838689999999</v>
      </c>
      <c r="BN162" s="158">
        <v>791.31226700000002</v>
      </c>
      <c r="BO162" s="158">
        <v>1425.2971439999999</v>
      </c>
      <c r="BP162" s="158">
        <v>826.873377</v>
      </c>
      <c r="BQ162" s="158">
        <v>553.83307200000002</v>
      </c>
      <c r="BR162" s="158">
        <v>1585.964847</v>
      </c>
      <c r="BS162" s="158">
        <v>741.52609199999995</v>
      </c>
      <c r="BT162" s="158">
        <v>379.54566</v>
      </c>
      <c r="BU162" s="158">
        <v>389.98033400000003</v>
      </c>
      <c r="BV162" s="158">
        <v>284.59059400000001</v>
      </c>
      <c r="BW162" s="158">
        <v>236.877658</v>
      </c>
      <c r="BX162" s="158">
        <v>1623.261827</v>
      </c>
      <c r="BY162" s="158">
        <v>2067.0386570000001</v>
      </c>
      <c r="BZ162" s="158">
        <v>5.8725569999999996</v>
      </c>
      <c r="CA162" s="158">
        <v>175.753151</v>
      </c>
      <c r="CB162" s="158">
        <v>79.106266000000005</v>
      </c>
      <c r="CC162" s="158">
        <v>3949.01892</v>
      </c>
      <c r="CD162" s="24">
        <v>1255.3579101999999</v>
      </c>
      <c r="CE162" s="24">
        <v>1285.4865000447999</v>
      </c>
      <c r="CF162" s="24">
        <v>1285.4865000447999</v>
      </c>
      <c r="CG162" s="24">
        <v>1285.4865000447999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4">
        <v>0</v>
      </c>
      <c r="DZ162" s="24">
        <v>0</v>
      </c>
      <c r="EA162" s="24">
        <v>0</v>
      </c>
      <c r="EB162" s="24">
        <v>0</v>
      </c>
      <c r="EC162" s="24">
        <v>0</v>
      </c>
      <c r="ED162" s="24">
        <v>0</v>
      </c>
      <c r="EE162" s="24">
        <v>0</v>
      </c>
      <c r="EF162" s="24">
        <v>0</v>
      </c>
      <c r="EG162" s="24">
        <v>0</v>
      </c>
      <c r="EH162" s="24">
        <v>0</v>
      </c>
      <c r="EI162" s="24">
        <v>0</v>
      </c>
      <c r="EJ162" s="24">
        <v>0</v>
      </c>
      <c r="EK162" s="24">
        <v>0</v>
      </c>
      <c r="EL162" s="24">
        <v>0</v>
      </c>
      <c r="EM162" s="24">
        <v>0</v>
      </c>
      <c r="EN162" s="24">
        <v>0</v>
      </c>
      <c r="EO162" s="24">
        <v>0</v>
      </c>
      <c r="EP162" s="24">
        <v>0</v>
      </c>
      <c r="EQ162" s="24">
        <v>0</v>
      </c>
      <c r="ER162" s="24">
        <v>0</v>
      </c>
      <c r="ES162" s="24">
        <v>0</v>
      </c>
      <c r="ET162" s="24">
        <v>0</v>
      </c>
      <c r="EU162" s="24">
        <v>0</v>
      </c>
      <c r="EV162" s="24">
        <v>0</v>
      </c>
      <c r="EW162" s="24">
        <v>0</v>
      </c>
      <c r="EX162" s="24">
        <v>0</v>
      </c>
      <c r="EY162" s="24">
        <v>0</v>
      </c>
      <c r="EZ162" s="24">
        <v>0</v>
      </c>
      <c r="FA162" s="24">
        <v>0</v>
      </c>
      <c r="FB162" s="24">
        <v>0</v>
      </c>
      <c r="FC162" s="24">
        <v>0</v>
      </c>
      <c r="FD162" s="24">
        <v>0</v>
      </c>
      <c r="FE162" s="24">
        <v>0</v>
      </c>
      <c r="FF162" s="24">
        <v>0</v>
      </c>
      <c r="FG162" s="24">
        <v>0</v>
      </c>
      <c r="FH162" s="24">
        <v>0</v>
      </c>
      <c r="FI162" s="24">
        <v>0</v>
      </c>
      <c r="FJ162" s="24">
        <v>0</v>
      </c>
      <c r="FK162" s="24">
        <v>0</v>
      </c>
      <c r="FL162" s="24">
        <v>0</v>
      </c>
      <c r="FM162" s="24">
        <v>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X162" s="24">
        <v>0</v>
      </c>
      <c r="FY162" s="24">
        <v>13370.859069999999</v>
      </c>
      <c r="FZ162" s="24">
        <v>12029.710260999998</v>
      </c>
      <c r="GA162" s="24">
        <v>9932.5717159999986</v>
      </c>
      <c r="GB162" s="24">
        <v>1255.3579101999999</v>
      </c>
      <c r="GC162" s="24">
        <v>11187.929626199999</v>
      </c>
      <c r="GD162" s="24">
        <v>3856.4595001343996</v>
      </c>
      <c r="GE162" s="24">
        <v>0</v>
      </c>
      <c r="GF162" s="24">
        <v>0</v>
      </c>
      <c r="GG162" s="24">
        <v>0</v>
      </c>
      <c r="GH162" s="24">
        <v>0</v>
      </c>
      <c r="GI162" s="24">
        <v>0</v>
      </c>
      <c r="GJ162" s="24">
        <v>0</v>
      </c>
      <c r="GK162" s="24">
        <v>0</v>
      </c>
    </row>
    <row r="163" spans="2:195" x14ac:dyDescent="0.2">
      <c r="B163" s="40" t="s">
        <v>84</v>
      </c>
      <c r="C163" s="40"/>
      <c r="D163" s="40"/>
      <c r="E163" s="40"/>
      <c r="F163" s="40"/>
      <c r="G163" s="40"/>
      <c r="H163" s="40"/>
      <c r="I163" s="40"/>
      <c r="J163" s="40"/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40">
        <v>0</v>
      </c>
      <c r="U163" s="40">
        <v>0</v>
      </c>
      <c r="V163" s="40">
        <v>0</v>
      </c>
      <c r="W163" s="40">
        <v>0</v>
      </c>
      <c r="X163" s="40">
        <v>0</v>
      </c>
      <c r="Y163" s="40">
        <v>0</v>
      </c>
      <c r="Z163" s="40">
        <v>0</v>
      </c>
      <c r="AA163" s="40">
        <v>0</v>
      </c>
      <c r="AB163" s="40">
        <v>0</v>
      </c>
      <c r="AC163" s="40">
        <v>0</v>
      </c>
      <c r="AD163" s="40">
        <v>0</v>
      </c>
      <c r="AE163" s="40">
        <v>0</v>
      </c>
      <c r="AF163" s="40">
        <v>0</v>
      </c>
      <c r="AG163" s="40">
        <v>0</v>
      </c>
      <c r="AH163" s="40">
        <v>0</v>
      </c>
      <c r="AI163" s="40">
        <v>0</v>
      </c>
      <c r="AJ163" s="40">
        <v>0</v>
      </c>
      <c r="AK163" s="40">
        <v>0</v>
      </c>
      <c r="AL163" s="40">
        <v>0</v>
      </c>
      <c r="AM163" s="40">
        <v>0</v>
      </c>
      <c r="AN163" s="40">
        <v>0</v>
      </c>
      <c r="AO163" s="40">
        <v>0</v>
      </c>
      <c r="AP163" s="40">
        <v>0</v>
      </c>
      <c r="AQ163" s="40">
        <v>0</v>
      </c>
      <c r="AR163" s="40">
        <v>0</v>
      </c>
      <c r="AS163" s="40">
        <v>0</v>
      </c>
      <c r="AT163" s="40">
        <v>3897.9867829999998</v>
      </c>
      <c r="AU163" s="40">
        <v>586.55714599999999</v>
      </c>
      <c r="AV163" s="40">
        <v>50.127746999999999</v>
      </c>
      <c r="AW163" s="40">
        <v>690.619235</v>
      </c>
      <c r="AX163" s="40">
        <v>594.06158300000004</v>
      </c>
      <c r="AY163" s="40">
        <v>1804.3638470000001</v>
      </c>
      <c r="AZ163" s="40">
        <v>3277.4670020000003</v>
      </c>
      <c r="BA163" s="40">
        <v>2159.857094</v>
      </c>
      <c r="BB163" s="40">
        <v>2469.2718889999996</v>
      </c>
      <c r="BC163" s="40">
        <v>4073.9854539999997</v>
      </c>
      <c r="BD163" s="40">
        <v>1353.680533</v>
      </c>
      <c r="BE163" s="40">
        <v>1257.689163</v>
      </c>
      <c r="BF163" s="40">
        <v>7425.7641210000002</v>
      </c>
      <c r="BG163" s="40">
        <v>1013.295886</v>
      </c>
      <c r="BH163" s="40">
        <v>4583.8197980000004</v>
      </c>
      <c r="BI163" s="40">
        <v>3094.3676809999997</v>
      </c>
      <c r="BJ163" s="40">
        <v>1629.121449</v>
      </c>
      <c r="BK163" s="40">
        <v>1255.266302</v>
      </c>
      <c r="BL163" s="40">
        <v>5543.2036479999997</v>
      </c>
      <c r="BM163" s="40">
        <v>2724.7557809999998</v>
      </c>
      <c r="BN163" s="40">
        <v>3239.3238169999995</v>
      </c>
      <c r="BO163" s="40">
        <v>3387.2388169999995</v>
      </c>
      <c r="BP163" s="40">
        <v>2929.1791219999996</v>
      </c>
      <c r="BQ163" s="40">
        <v>1698.8725519999998</v>
      </c>
      <c r="BR163" s="40">
        <v>10200.376765999999</v>
      </c>
      <c r="BS163" s="40">
        <v>1172.787865</v>
      </c>
      <c r="BT163" s="40">
        <v>1088.5207949999999</v>
      </c>
      <c r="BU163" s="40">
        <v>5673.0160230000001</v>
      </c>
      <c r="BV163" s="40">
        <v>1729.785993</v>
      </c>
      <c r="BW163" s="40">
        <v>478.72950099999997</v>
      </c>
      <c r="BX163" s="40">
        <v>6384.7705850000002</v>
      </c>
      <c r="BY163" s="40">
        <v>4964.6595109999998</v>
      </c>
      <c r="BZ163" s="40">
        <v>152.278355</v>
      </c>
      <c r="CA163" s="40">
        <v>1595.0152779999999</v>
      </c>
      <c r="CB163" s="40">
        <v>1136.60679</v>
      </c>
      <c r="CC163" s="40">
        <v>4489.4613509999999</v>
      </c>
      <c r="CD163" s="40">
        <v>3531.30807155927</v>
      </c>
      <c r="CE163" s="40">
        <v>3453.1648211764077</v>
      </c>
      <c r="CF163" s="40">
        <v>3372.1070136347407</v>
      </c>
      <c r="CG163" s="40">
        <v>3182.4987867172913</v>
      </c>
      <c r="CH163" s="40">
        <v>1895.2058386255219</v>
      </c>
      <c r="CI163" s="40">
        <v>908.140525158429</v>
      </c>
      <c r="CJ163" s="40">
        <v>622.71214892434557</v>
      </c>
      <c r="CK163" s="40">
        <v>1101.0817852890318</v>
      </c>
      <c r="CL163" s="40">
        <v>769.09700376910382</v>
      </c>
      <c r="CM163" s="40">
        <v>661.04791912956887</v>
      </c>
      <c r="CN163" s="40">
        <v>678.91614651579459</v>
      </c>
      <c r="CO163" s="40">
        <v>743.38186409180969</v>
      </c>
      <c r="CP163" s="40">
        <v>488.95734198669214</v>
      </c>
      <c r="CQ163" s="40">
        <v>245.91685461782285</v>
      </c>
      <c r="CR163" s="40">
        <v>206.45306268928294</v>
      </c>
      <c r="CS163" s="40">
        <v>192.15122088328297</v>
      </c>
      <c r="CT163" s="40">
        <v>272.15960135128194</v>
      </c>
      <c r="CU163" s="40">
        <v>70.251454538427765</v>
      </c>
      <c r="CV163" s="40">
        <v>66.650951535002861</v>
      </c>
      <c r="CW163" s="40">
        <v>710.40014685869835</v>
      </c>
      <c r="CX163" s="40">
        <v>603.67871994661425</v>
      </c>
      <c r="CY163" s="40">
        <v>602.51443655906655</v>
      </c>
      <c r="CZ163" s="40">
        <v>601.78192661572837</v>
      </c>
      <c r="DA163" s="40">
        <v>689.30835337233259</v>
      </c>
      <c r="DB163" s="40">
        <v>457.9528477421419</v>
      </c>
      <c r="DC163" s="40">
        <v>180.61067355837835</v>
      </c>
      <c r="DD163" s="40">
        <v>180.61067355837835</v>
      </c>
      <c r="DE163" s="40">
        <v>180.61067355837835</v>
      </c>
      <c r="DF163" s="40">
        <v>236.84005344906086</v>
      </c>
      <c r="DG163" s="40">
        <v>46.105165449060827</v>
      </c>
      <c r="DH163" s="40">
        <v>46.105165449060827</v>
      </c>
      <c r="DI163" s="40">
        <v>1374.0831314603288</v>
      </c>
      <c r="DJ163" s="40">
        <v>1271.0141224603287</v>
      </c>
      <c r="DK163" s="40">
        <v>1271.0141224603287</v>
      </c>
      <c r="DL163" s="40">
        <v>1230.1579516245242</v>
      </c>
      <c r="DM163" s="40">
        <v>1336.6404516245243</v>
      </c>
      <c r="DN163" s="40">
        <v>1111.5267016245243</v>
      </c>
      <c r="DO163" s="40">
        <v>372.20527629196897</v>
      </c>
      <c r="DP163" s="40">
        <v>372.20527629196897</v>
      </c>
      <c r="DQ163" s="40">
        <v>372.20527629196897</v>
      </c>
      <c r="DR163" s="40">
        <v>302.7728198219466</v>
      </c>
      <c r="DS163" s="40">
        <v>112.03793182194661</v>
      </c>
      <c r="DT163" s="40">
        <v>112.03793182194661</v>
      </c>
      <c r="DU163" s="40">
        <v>1624.1895146913912</v>
      </c>
      <c r="DV163" s="40">
        <v>1521.1205056913909</v>
      </c>
      <c r="DW163" s="40">
        <v>1521.1205056913909</v>
      </c>
      <c r="DX163" s="40">
        <v>1435.0161080308808</v>
      </c>
      <c r="DY163" s="40">
        <v>1541.4986080308809</v>
      </c>
      <c r="DZ163" s="40">
        <v>1316.3848580308809</v>
      </c>
      <c r="EA163" s="40">
        <v>445.02246195415421</v>
      </c>
      <c r="EB163" s="40">
        <v>445.02246195415421</v>
      </c>
      <c r="EC163" s="40">
        <v>445.02246195415421</v>
      </c>
      <c r="ED163" s="40">
        <v>331.74107214145391</v>
      </c>
      <c r="EE163" s="40">
        <v>141.00618414145393</v>
      </c>
      <c r="EF163" s="40">
        <v>141.00618414145393</v>
      </c>
      <c r="EG163" s="40">
        <v>1844.7971444656418</v>
      </c>
      <c r="EH163" s="40">
        <v>1741.7281354656418</v>
      </c>
      <c r="EI163" s="40">
        <v>1741.7281354656418</v>
      </c>
      <c r="EJ163" s="40">
        <v>1624.9652938091954</v>
      </c>
      <c r="EK163" s="40">
        <v>1731.4477938091954</v>
      </c>
      <c r="EL163" s="40">
        <v>1506.3340438091955</v>
      </c>
      <c r="EM163" s="40">
        <v>507.86216072139575</v>
      </c>
      <c r="EN163" s="40">
        <v>507.86216072139575</v>
      </c>
      <c r="EO163" s="40">
        <v>507.86216072139575</v>
      </c>
      <c r="EP163" s="40">
        <v>352.33777172862597</v>
      </c>
      <c r="EQ163" s="40">
        <v>161.60288372862598</v>
      </c>
      <c r="ER163" s="40">
        <v>161.60288372862598</v>
      </c>
      <c r="ES163" s="40">
        <v>2937.1949914184961</v>
      </c>
      <c r="ET163" s="40">
        <v>2834.1259824184958</v>
      </c>
      <c r="EU163" s="40">
        <v>2834.1259824184958</v>
      </c>
      <c r="EV163" s="40">
        <v>2657.7870993182896</v>
      </c>
      <c r="EW163" s="40">
        <v>2764.2695993182897</v>
      </c>
      <c r="EX163" s="40">
        <v>2539.1558493182897</v>
      </c>
      <c r="EY163" s="40">
        <v>806.77705802184789</v>
      </c>
      <c r="EZ163" s="40">
        <v>806.77705802184789</v>
      </c>
      <c r="FA163" s="40">
        <v>806.77705802184789</v>
      </c>
      <c r="FB163" s="40">
        <v>457.83472825612552</v>
      </c>
      <c r="FC163" s="40">
        <v>267.0998402561255</v>
      </c>
      <c r="FD163" s="40">
        <v>267.0998402561255</v>
      </c>
      <c r="FE163" s="40">
        <v>3308.3968617173423</v>
      </c>
      <c r="FF163" s="40">
        <v>3205.3278527173425</v>
      </c>
      <c r="FG163" s="40">
        <v>3205.3278527173425</v>
      </c>
      <c r="FH163" s="40">
        <v>2968.7193248847807</v>
      </c>
      <c r="FI163" s="40">
        <v>3075.2018248847808</v>
      </c>
      <c r="FJ163" s="40">
        <v>2850.0880748847812</v>
      </c>
      <c r="FK163" s="40">
        <v>913.97795343578707</v>
      </c>
      <c r="FL163" s="40">
        <v>913.97795343578707</v>
      </c>
      <c r="FM163" s="40">
        <v>913.97795343578707</v>
      </c>
      <c r="FN163" s="40">
        <v>503.01615897288582</v>
      </c>
      <c r="FO163" s="40">
        <v>312.28127097288581</v>
      </c>
      <c r="FP163" s="40">
        <v>312.28127097288581</v>
      </c>
      <c r="FQ163" s="40">
        <v>3632.274852757655</v>
      </c>
      <c r="FR163" s="40">
        <v>3529.2058437576552</v>
      </c>
      <c r="FS163" s="40">
        <v>3529.2058437576552</v>
      </c>
      <c r="FT163" s="40">
        <v>3255.7329148204653</v>
      </c>
      <c r="FU163" s="40">
        <v>3362.2154148204654</v>
      </c>
      <c r="FV163" s="40">
        <v>3137.1016648204654</v>
      </c>
      <c r="FX163" s="40">
        <v>3897.9867829999998</v>
      </c>
      <c r="FY163" s="40">
        <v>25743.444813999999</v>
      </c>
      <c r="FZ163" s="40">
        <v>41298.821619000002</v>
      </c>
      <c r="GA163" s="40">
        <v>28865.632046999999</v>
      </c>
      <c r="GB163" s="40">
        <v>3531.30807155927</v>
      </c>
      <c r="GC163" s="40">
        <v>32396.940118559272</v>
      </c>
      <c r="GD163" s="40">
        <v>17876.311195018738</v>
      </c>
      <c r="GE163" s="40">
        <v>4719.2195767096837</v>
      </c>
      <c r="GF163" s="40">
        <v>8465.3188862768766</v>
      </c>
      <c r="GG163" s="40">
        <v>10602.794612508562</v>
      </c>
      <c r="GH163" s="40">
        <v>12139.821373111336</v>
      </c>
      <c r="GI163" s="40">
        <v>18765.78952556042</v>
      </c>
      <c r="GJ163" s="40">
        <v>22025.427374640291</v>
      </c>
      <c r="GK163" s="40">
        <v>24315.249095960382</v>
      </c>
    </row>
    <row r="165" spans="2:195" x14ac:dyDescent="0.2">
      <c r="B165" s="24" t="s">
        <v>688</v>
      </c>
      <c r="K165" s="431">
        <v>1</v>
      </c>
      <c r="L165" s="431">
        <v>1</v>
      </c>
      <c r="M165" s="431">
        <v>1</v>
      </c>
      <c r="N165" s="431">
        <v>2</v>
      </c>
      <c r="O165" s="431">
        <v>2</v>
      </c>
      <c r="P165" s="431">
        <v>2</v>
      </c>
      <c r="Q165" s="431">
        <v>3</v>
      </c>
      <c r="R165" s="431">
        <v>3</v>
      </c>
      <c r="S165" s="431">
        <v>3</v>
      </c>
      <c r="T165" s="431">
        <v>4</v>
      </c>
      <c r="U165" s="431">
        <v>4</v>
      </c>
      <c r="V165" s="431">
        <v>4</v>
      </c>
      <c r="W165" s="431">
        <v>1</v>
      </c>
      <c r="X165" s="431">
        <v>1</v>
      </c>
      <c r="Y165" s="431">
        <v>1</v>
      </c>
      <c r="Z165" s="431">
        <v>2</v>
      </c>
      <c r="AA165" s="431">
        <v>2</v>
      </c>
      <c r="AB165" s="431">
        <v>2</v>
      </c>
      <c r="AC165" s="431">
        <v>3</v>
      </c>
      <c r="AD165" s="431">
        <v>3</v>
      </c>
      <c r="AE165" s="431">
        <v>3</v>
      </c>
      <c r="AF165" s="431">
        <v>4</v>
      </c>
      <c r="AG165" s="431">
        <v>4</v>
      </c>
      <c r="AH165" s="431">
        <v>4</v>
      </c>
      <c r="AI165" s="431">
        <v>1</v>
      </c>
      <c r="AJ165" s="431">
        <v>1</v>
      </c>
      <c r="AK165" s="431">
        <v>1</v>
      </c>
      <c r="AL165" s="431">
        <v>2</v>
      </c>
      <c r="AM165" s="431">
        <v>2</v>
      </c>
      <c r="AN165" s="431">
        <v>2</v>
      </c>
      <c r="AO165" s="431">
        <v>3</v>
      </c>
      <c r="AP165" s="431">
        <v>3</v>
      </c>
      <c r="AQ165" s="431">
        <v>3</v>
      </c>
      <c r="AR165" s="431">
        <v>4</v>
      </c>
      <c r="AS165" s="431">
        <v>4</v>
      </c>
      <c r="AT165" s="431">
        <v>4</v>
      </c>
      <c r="AU165" s="431">
        <v>1</v>
      </c>
      <c r="AV165" s="431">
        <v>1</v>
      </c>
      <c r="AW165" s="431">
        <v>1</v>
      </c>
      <c r="AX165" s="431">
        <v>2</v>
      </c>
      <c r="AY165" s="431">
        <v>2</v>
      </c>
      <c r="AZ165" s="431">
        <v>2</v>
      </c>
      <c r="BA165" s="431">
        <v>3</v>
      </c>
      <c r="BB165" s="431">
        <v>3</v>
      </c>
      <c r="BC165" s="431">
        <v>3</v>
      </c>
      <c r="BD165" s="431">
        <v>4</v>
      </c>
      <c r="BE165" s="431">
        <v>4</v>
      </c>
      <c r="BF165" s="431">
        <v>4</v>
      </c>
      <c r="BG165" s="431">
        <v>1</v>
      </c>
      <c r="BH165" s="431">
        <v>1</v>
      </c>
      <c r="BI165" s="431">
        <v>1</v>
      </c>
      <c r="BJ165" s="431">
        <v>2</v>
      </c>
      <c r="BK165" s="431">
        <v>2</v>
      </c>
      <c r="BL165" s="431">
        <v>2</v>
      </c>
      <c r="BM165" s="431">
        <v>3</v>
      </c>
      <c r="BN165" s="431">
        <v>3</v>
      </c>
      <c r="BO165" s="431">
        <v>3</v>
      </c>
      <c r="BP165" s="431">
        <v>4</v>
      </c>
      <c r="BQ165" s="431">
        <v>4</v>
      </c>
      <c r="BR165" s="431">
        <v>4</v>
      </c>
      <c r="BS165" s="431">
        <v>1</v>
      </c>
      <c r="BT165" s="431">
        <v>1</v>
      </c>
      <c r="BU165" s="431">
        <v>1</v>
      </c>
      <c r="BV165" s="431">
        <v>2</v>
      </c>
      <c r="BW165" s="431">
        <v>2</v>
      </c>
      <c r="BX165" s="431">
        <v>2</v>
      </c>
      <c r="BY165" s="431">
        <v>3</v>
      </c>
      <c r="BZ165" s="431">
        <v>3</v>
      </c>
      <c r="CA165" s="431">
        <v>3</v>
      </c>
      <c r="CB165" s="431">
        <v>4</v>
      </c>
      <c r="CC165" s="431">
        <v>4</v>
      </c>
      <c r="CD165" s="431">
        <v>4</v>
      </c>
      <c r="CE165" s="431">
        <v>1</v>
      </c>
      <c r="CF165" s="431">
        <v>1</v>
      </c>
      <c r="CG165" s="431">
        <v>1</v>
      </c>
      <c r="CH165" s="431">
        <v>2</v>
      </c>
      <c r="CI165" s="431">
        <v>2</v>
      </c>
      <c r="CJ165" s="431">
        <v>2</v>
      </c>
      <c r="CK165" s="431">
        <v>3</v>
      </c>
      <c r="CL165" s="431">
        <v>3</v>
      </c>
      <c r="CM165" s="431">
        <v>3</v>
      </c>
      <c r="CN165" s="431">
        <v>4</v>
      </c>
      <c r="CO165" s="431">
        <v>4</v>
      </c>
      <c r="CP165" s="431">
        <v>4</v>
      </c>
      <c r="CQ165" s="431">
        <v>1</v>
      </c>
      <c r="CR165" s="431">
        <v>1</v>
      </c>
      <c r="CS165" s="431">
        <v>1</v>
      </c>
      <c r="CT165" s="431">
        <v>2</v>
      </c>
      <c r="CU165" s="431">
        <v>2</v>
      </c>
      <c r="CV165" s="431">
        <v>2</v>
      </c>
      <c r="CW165" s="431">
        <v>3</v>
      </c>
      <c r="CX165" s="431">
        <v>3</v>
      </c>
      <c r="CY165" s="431">
        <v>3</v>
      </c>
      <c r="CZ165" s="431">
        <v>4</v>
      </c>
      <c r="DA165" s="431">
        <v>4</v>
      </c>
      <c r="DB165" s="431">
        <v>4</v>
      </c>
      <c r="DC165" s="431">
        <v>1</v>
      </c>
      <c r="DD165" s="431">
        <v>1</v>
      </c>
      <c r="DE165" s="431">
        <v>1</v>
      </c>
      <c r="DF165" s="431">
        <v>2</v>
      </c>
      <c r="DG165" s="431">
        <v>2</v>
      </c>
      <c r="DH165" s="431">
        <v>2</v>
      </c>
      <c r="DI165" s="431">
        <v>3</v>
      </c>
      <c r="DJ165" s="431">
        <v>3</v>
      </c>
      <c r="DK165" s="431">
        <v>3</v>
      </c>
      <c r="DL165" s="431">
        <v>4</v>
      </c>
      <c r="DM165" s="431">
        <v>4</v>
      </c>
      <c r="DN165" s="431">
        <v>4</v>
      </c>
      <c r="DO165" s="431">
        <v>1</v>
      </c>
      <c r="DP165" s="431">
        <v>1</v>
      </c>
      <c r="DQ165" s="431">
        <v>1</v>
      </c>
      <c r="DR165" s="431">
        <v>2</v>
      </c>
      <c r="DS165" s="431">
        <v>2</v>
      </c>
      <c r="DT165" s="431">
        <v>2</v>
      </c>
      <c r="DU165" s="431">
        <v>3</v>
      </c>
      <c r="DV165" s="431">
        <v>3</v>
      </c>
      <c r="DW165" s="431">
        <v>3</v>
      </c>
      <c r="DX165" s="431">
        <v>4</v>
      </c>
      <c r="DY165" s="431">
        <v>4</v>
      </c>
      <c r="DZ165" s="431">
        <v>4</v>
      </c>
      <c r="EA165" s="431">
        <v>1</v>
      </c>
      <c r="EB165" s="431">
        <v>1</v>
      </c>
      <c r="EC165" s="431">
        <v>1</v>
      </c>
      <c r="ED165" s="431">
        <v>2</v>
      </c>
      <c r="EE165" s="431">
        <v>2</v>
      </c>
      <c r="EF165" s="431">
        <v>2</v>
      </c>
      <c r="EG165" s="431">
        <v>3</v>
      </c>
      <c r="EH165" s="431">
        <v>3</v>
      </c>
      <c r="EI165" s="431">
        <v>3</v>
      </c>
      <c r="EJ165" s="431">
        <v>4</v>
      </c>
      <c r="EK165" s="431">
        <v>4</v>
      </c>
      <c r="EL165" s="431">
        <v>4</v>
      </c>
      <c r="EM165" s="431">
        <v>1</v>
      </c>
      <c r="EN165" s="431">
        <v>1</v>
      </c>
      <c r="EO165" s="431">
        <v>1</v>
      </c>
      <c r="EP165" s="431">
        <v>2</v>
      </c>
      <c r="EQ165" s="431">
        <v>2</v>
      </c>
      <c r="ER165" s="431">
        <v>2</v>
      </c>
      <c r="ES165" s="431">
        <v>3</v>
      </c>
      <c r="ET165" s="431">
        <v>3</v>
      </c>
      <c r="EU165" s="431">
        <v>3</v>
      </c>
      <c r="EV165" s="431">
        <v>4</v>
      </c>
      <c r="EW165" s="431">
        <v>4</v>
      </c>
      <c r="EX165" s="431">
        <v>4</v>
      </c>
      <c r="EY165" s="431">
        <v>1</v>
      </c>
      <c r="EZ165" s="431">
        <v>1</v>
      </c>
      <c r="FA165" s="431">
        <v>1</v>
      </c>
      <c r="FB165" s="431">
        <v>2</v>
      </c>
      <c r="FC165" s="431">
        <v>2</v>
      </c>
      <c r="FD165" s="431">
        <v>2</v>
      </c>
      <c r="FE165" s="431">
        <v>3</v>
      </c>
      <c r="FF165" s="431">
        <v>3</v>
      </c>
      <c r="FG165" s="431">
        <v>3</v>
      </c>
      <c r="FH165" s="431">
        <v>4</v>
      </c>
      <c r="FI165" s="431">
        <v>4</v>
      </c>
      <c r="FJ165" s="431">
        <v>4</v>
      </c>
      <c r="FK165" s="431">
        <v>1</v>
      </c>
      <c r="FL165" s="431">
        <v>1</v>
      </c>
      <c r="FM165" s="431">
        <v>1</v>
      </c>
      <c r="FN165" s="431">
        <v>2</v>
      </c>
      <c r="FO165" s="431">
        <v>2</v>
      </c>
      <c r="FP165" s="431">
        <v>2</v>
      </c>
      <c r="FQ165" s="431">
        <v>3</v>
      </c>
      <c r="FR165" s="431">
        <v>3</v>
      </c>
      <c r="FS165" s="431">
        <v>3</v>
      </c>
      <c r="FT165" s="431">
        <v>4</v>
      </c>
      <c r="FU165" s="431">
        <v>4</v>
      </c>
      <c r="FV165" s="431">
        <v>4</v>
      </c>
    </row>
    <row r="167" spans="2:195" x14ac:dyDescent="0.2">
      <c r="B167" s="35" t="s">
        <v>689</v>
      </c>
    </row>
    <row r="168" spans="2:195" x14ac:dyDescent="0.2">
      <c r="C168" s="24" t="s">
        <v>595</v>
      </c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24">
        <v>349.443467</v>
      </c>
      <c r="AU168" s="24">
        <v>586.55714599999999</v>
      </c>
      <c r="AV168" s="24">
        <v>3.3664299999999998</v>
      </c>
      <c r="AW168" s="24">
        <v>0.55645800000000001</v>
      </c>
      <c r="AX168" s="24">
        <v>84.191959999999995</v>
      </c>
      <c r="AY168" s="24">
        <v>1116.402648</v>
      </c>
      <c r="AZ168" s="24">
        <v>3.332408</v>
      </c>
      <c r="BA168" s="24">
        <v>1116.372169</v>
      </c>
      <c r="BB168" s="24">
        <v>0.29437099999999999</v>
      </c>
      <c r="BC168" s="24">
        <v>936.00512700000002</v>
      </c>
      <c r="BD168" s="24">
        <v>4.8929410000000004</v>
      </c>
      <c r="BE168" s="24">
        <v>154.680578</v>
      </c>
      <c r="BF168" s="24">
        <v>2163.1962410000001</v>
      </c>
      <c r="BG168" s="24">
        <v>351.72041499999995</v>
      </c>
      <c r="BH168" s="24">
        <v>1020.214249</v>
      </c>
      <c r="BI168" s="24">
        <v>371.999684</v>
      </c>
      <c r="BJ168" s="24">
        <v>1.0859210000000001</v>
      </c>
      <c r="BK168" s="24">
        <v>42.175797000000003</v>
      </c>
      <c r="BL168" s="24">
        <v>2169.5506449999998</v>
      </c>
      <c r="BM168" s="24">
        <v>207.054168</v>
      </c>
      <c r="BN168" s="24">
        <v>112.93928100000001</v>
      </c>
      <c r="BO168" s="24">
        <v>856.74305800000002</v>
      </c>
      <c r="BP168" s="24">
        <v>14.629823999999999</v>
      </c>
      <c r="BQ168" s="24">
        <v>297.98453599999999</v>
      </c>
      <c r="BR168" s="24">
        <v>3866.5494799999997</v>
      </c>
      <c r="BS168" s="24">
        <v>107.237685</v>
      </c>
      <c r="BT168" s="24">
        <v>105.693904</v>
      </c>
      <c r="BU168" s="24">
        <v>3807.6072479999998</v>
      </c>
      <c r="BV168" s="24">
        <v>194.86300299999999</v>
      </c>
      <c r="BW168" s="24">
        <v>0.94386100000000006</v>
      </c>
      <c r="BX168" s="24">
        <v>505.17461600000001</v>
      </c>
      <c r="BY168" s="24">
        <v>2.0124839999999997</v>
      </c>
      <c r="BZ168" s="24">
        <v>6.7479679999999993</v>
      </c>
      <c r="CA168" s="24">
        <v>454.64988299999999</v>
      </c>
      <c r="CB168" s="24">
        <v>400.863406</v>
      </c>
      <c r="CC168" s="24">
        <v>47.611143999999996</v>
      </c>
      <c r="CD168" s="24">
        <v>930.89193367604014</v>
      </c>
      <c r="CE168" s="24">
        <v>806.00240430281792</v>
      </c>
      <c r="CF168" s="24">
        <v>625.82485639533979</v>
      </c>
      <c r="CG168" s="24">
        <v>582.94966619416698</v>
      </c>
      <c r="CH168" s="24">
        <v>528.32741791642957</v>
      </c>
      <c r="CI168" s="24">
        <v>178.48901679933215</v>
      </c>
      <c r="CJ168" s="24">
        <v>63.725395102566225</v>
      </c>
      <c r="CK168" s="24">
        <v>206.84662057703741</v>
      </c>
      <c r="CL168" s="24">
        <v>210.79156926481073</v>
      </c>
      <c r="CM168" s="24">
        <v>206.28647977055334</v>
      </c>
      <c r="CN168" s="24">
        <v>145.71354713039</v>
      </c>
      <c r="CO168" s="24">
        <v>138.26798527269679</v>
      </c>
      <c r="CP168" s="24">
        <v>125.57152364779381</v>
      </c>
      <c r="CQ168" s="24">
        <v>26.819173481263022</v>
      </c>
      <c r="CR168" s="24">
        <v>20.438146235531239</v>
      </c>
      <c r="CS168" s="24">
        <v>16.211872510109831</v>
      </c>
      <c r="CT168" s="24">
        <v>15.891172183233717</v>
      </c>
      <c r="CU168" s="24">
        <v>24.348417795568846</v>
      </c>
      <c r="CV168" s="24">
        <v>27.100027952508615</v>
      </c>
      <c r="CW168" s="24">
        <v>219.51895376949102</v>
      </c>
      <c r="CX168" s="24">
        <v>207.09688924663101</v>
      </c>
      <c r="CY168" s="24">
        <v>203.05530402160107</v>
      </c>
      <c r="CZ168" s="24">
        <v>134.65796773240169</v>
      </c>
      <c r="DA168" s="24">
        <v>131.97920193631262</v>
      </c>
      <c r="DB168" s="24">
        <v>131.1076511370984</v>
      </c>
      <c r="DC168" s="24">
        <v>12.05038886683387</v>
      </c>
      <c r="DD168" s="24">
        <v>12.05038886683387</v>
      </c>
      <c r="DE168" s="24">
        <v>12.05038886683387</v>
      </c>
      <c r="DF168" s="24">
        <v>6.1806011885094545</v>
      </c>
      <c r="DG168" s="24">
        <v>6.1806011885094545</v>
      </c>
      <c r="DH168" s="24">
        <v>6.1806011885094545</v>
      </c>
      <c r="DI168" s="24">
        <v>533.3333539193568</v>
      </c>
      <c r="DJ168" s="24">
        <v>533.3333539193568</v>
      </c>
      <c r="DK168" s="24">
        <v>533.3333539193568</v>
      </c>
      <c r="DL168" s="24">
        <v>351.89797710011089</v>
      </c>
      <c r="DM168" s="24">
        <v>351.89797710011089</v>
      </c>
      <c r="DN168" s="24">
        <v>351.89797710011089</v>
      </c>
      <c r="DO168" s="24">
        <v>26.368968846686165</v>
      </c>
      <c r="DP168" s="24">
        <v>26.368968846686165</v>
      </c>
      <c r="DQ168" s="24">
        <v>26.368968846686165</v>
      </c>
      <c r="DR168" s="24">
        <v>15.613573810421084</v>
      </c>
      <c r="DS168" s="24">
        <v>15.613573810421084</v>
      </c>
      <c r="DT168" s="24">
        <v>15.613573810421084</v>
      </c>
      <c r="DU168" s="24">
        <v>629.65295975976574</v>
      </c>
      <c r="DV168" s="24">
        <v>629.65295975976574</v>
      </c>
      <c r="DW168" s="24">
        <v>629.65295975976574</v>
      </c>
      <c r="DX168" s="24">
        <v>414.71761509575373</v>
      </c>
      <c r="DY168" s="24">
        <v>414.71761509575373</v>
      </c>
      <c r="DZ168" s="24">
        <v>414.71761509575373</v>
      </c>
      <c r="EA168" s="24">
        <v>39.066769210208207</v>
      </c>
      <c r="EB168" s="24">
        <v>39.066769210208207</v>
      </c>
      <c r="EC168" s="24">
        <v>39.066769210208207</v>
      </c>
      <c r="ED168" s="24">
        <v>19.705334216907438</v>
      </c>
      <c r="EE168" s="24">
        <v>19.705334216907438</v>
      </c>
      <c r="EF168" s="24">
        <v>19.705334216907438</v>
      </c>
      <c r="EG168" s="24">
        <v>720.58757595612258</v>
      </c>
      <c r="EH168" s="24">
        <v>720.58757595612258</v>
      </c>
      <c r="EI168" s="24">
        <v>720.58757595612258</v>
      </c>
      <c r="EJ168" s="24">
        <v>474.58031511439498</v>
      </c>
      <c r="EK168" s="24">
        <v>474.58031511439498</v>
      </c>
      <c r="EL168" s="24">
        <v>474.58031511439498</v>
      </c>
      <c r="EM168" s="24">
        <v>45.043466340124198</v>
      </c>
      <c r="EN168" s="24">
        <v>45.043466340124198</v>
      </c>
      <c r="EO168" s="24">
        <v>45.043466340124198</v>
      </c>
      <c r="EP168" s="24">
        <v>22.604824988288023</v>
      </c>
      <c r="EQ168" s="24">
        <v>22.604824988288023</v>
      </c>
      <c r="ER168" s="24">
        <v>22.604824988288023</v>
      </c>
      <c r="ES168" s="24">
        <v>1253.7164570424236</v>
      </c>
      <c r="ET168" s="24">
        <v>1253.7164570424236</v>
      </c>
      <c r="EU168" s="24">
        <v>1253.7164570424236</v>
      </c>
      <c r="EV168" s="24">
        <v>826.60525447073155</v>
      </c>
      <c r="EW168" s="24">
        <v>826.60525447073155</v>
      </c>
      <c r="EX168" s="24">
        <v>826.60525447073155</v>
      </c>
      <c r="EY168" s="24">
        <v>68.566732718600392</v>
      </c>
      <c r="EZ168" s="24">
        <v>68.566732718600392</v>
      </c>
      <c r="FA168" s="24">
        <v>68.566732718600392</v>
      </c>
      <c r="FB168" s="24">
        <v>37.757907781266127</v>
      </c>
      <c r="FC168" s="24">
        <v>37.757907781266127</v>
      </c>
      <c r="FD168" s="24">
        <v>37.757907781266127</v>
      </c>
      <c r="FE168" s="24">
        <v>1403.8217018759676</v>
      </c>
      <c r="FF168" s="24">
        <v>1403.8217018759676</v>
      </c>
      <c r="FG168" s="24">
        <v>1403.8217018759676</v>
      </c>
      <c r="FH168" s="24">
        <v>924.47555690260924</v>
      </c>
      <c r="FI168" s="24">
        <v>924.47555690260924</v>
      </c>
      <c r="FJ168" s="24">
        <v>924.47555690260924</v>
      </c>
      <c r="FK168" s="24">
        <v>88.661783155487399</v>
      </c>
      <c r="FL168" s="24">
        <v>88.661783155487399</v>
      </c>
      <c r="FM168" s="24">
        <v>88.661783155487399</v>
      </c>
      <c r="FN168" s="24">
        <v>44.183699048298749</v>
      </c>
      <c r="FO168" s="24">
        <v>44.183699048298749</v>
      </c>
      <c r="FP168" s="24">
        <v>44.183699048298749</v>
      </c>
      <c r="FQ168" s="24">
        <v>1545.2755492925226</v>
      </c>
      <c r="FR168" s="24">
        <v>1545.2755492925226</v>
      </c>
      <c r="FS168" s="24">
        <v>1545.2755492925226</v>
      </c>
      <c r="FT168" s="24">
        <v>1017.5953124871623</v>
      </c>
      <c r="FU168" s="24">
        <v>1017.5953124871623</v>
      </c>
      <c r="FV168" s="24">
        <v>1017.5953124871623</v>
      </c>
      <c r="FX168" s="24">
        <v>349.443467</v>
      </c>
      <c r="FY168" s="24">
        <v>6169.8484769999995</v>
      </c>
      <c r="FZ168" s="24">
        <v>9312.6470579999987</v>
      </c>
      <c r="GA168" s="24">
        <v>5633.4052019999999</v>
      </c>
      <c r="GB168" s="24">
        <v>930.89193367604014</v>
      </c>
      <c r="GC168" s="24">
        <v>6564.2971356760399</v>
      </c>
      <c r="GD168" s="24">
        <v>3818.7964823739349</v>
      </c>
      <c r="GE168" s="24">
        <v>1158.224778001751</v>
      </c>
      <c r="GF168" s="24">
        <v>2710.3869632244332</v>
      </c>
      <c r="GG168" s="24">
        <v>3259.0593525378804</v>
      </c>
      <c r="GH168" s="24">
        <v>3761.8199834928996</v>
      </c>
      <c r="GI168" s="24">
        <v>6443.9100085247028</v>
      </c>
      <c r="GJ168" s="24">
        <v>7303.8656978353301</v>
      </c>
      <c r="GK168" s="24">
        <v>8087.1490319504128</v>
      </c>
      <c r="GM168" s="24" t="s">
        <v>690</v>
      </c>
    </row>
    <row r="169" spans="2:195" x14ac:dyDescent="0.2">
      <c r="C169" s="24" t="s">
        <v>597</v>
      </c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24">
        <v>0</v>
      </c>
      <c r="AU169" s="24">
        <v>0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500</v>
      </c>
      <c r="BC169" s="24">
        <v>125</v>
      </c>
      <c r="BD169" s="24">
        <v>0</v>
      </c>
      <c r="BE169" s="24">
        <v>125</v>
      </c>
      <c r="BF169" s="24">
        <v>0</v>
      </c>
      <c r="BG169" s="24">
        <v>0</v>
      </c>
      <c r="BH169" s="24">
        <v>92.22999999999999</v>
      </c>
      <c r="BI169" s="24">
        <v>0</v>
      </c>
      <c r="BJ169" s="24">
        <v>150</v>
      </c>
      <c r="BK169" s="24">
        <v>52.253518</v>
      </c>
      <c r="BL169" s="24">
        <v>100</v>
      </c>
      <c r="BM169" s="24">
        <v>143.56169</v>
      </c>
      <c r="BN169" s="24">
        <v>210</v>
      </c>
      <c r="BO169" s="24">
        <v>482</v>
      </c>
      <c r="BP169" s="24">
        <v>558.97724199999993</v>
      </c>
      <c r="BQ169" s="24">
        <v>496.23740299999997</v>
      </c>
      <c r="BR169" s="24">
        <v>472.319883</v>
      </c>
      <c r="BS169" s="24">
        <v>0.10404099999999999</v>
      </c>
      <c r="BT169" s="24">
        <v>1.0241999999999999E-2</v>
      </c>
      <c r="BU169" s="24">
        <v>163.66775899999999</v>
      </c>
      <c r="BV169" s="24">
        <v>5.1469999999999997E-3</v>
      </c>
      <c r="BW169" s="24">
        <v>125.007733</v>
      </c>
      <c r="BX169" s="24">
        <v>700.94847299999992</v>
      </c>
      <c r="BY169" s="24">
        <v>95.003145000000004</v>
      </c>
      <c r="BZ169" s="24">
        <v>7.0691000000000004E-2</v>
      </c>
      <c r="CA169" s="24">
        <v>186.05895800000002</v>
      </c>
      <c r="CB169" s="24">
        <v>526.02177900000004</v>
      </c>
      <c r="CC169" s="24">
        <v>0.63343300000000002</v>
      </c>
      <c r="CD169" s="24">
        <v>421.20598294853579</v>
      </c>
      <c r="CE169" s="24">
        <v>407.08746506025614</v>
      </c>
      <c r="CF169" s="24">
        <v>342.15719458498506</v>
      </c>
      <c r="CG169" s="24">
        <v>131.10262485902007</v>
      </c>
      <c r="CH169" s="24">
        <v>117.7471272722854</v>
      </c>
      <c r="CI169" s="24">
        <v>83.768596843357003</v>
      </c>
      <c r="CJ169" s="24">
        <v>25.826890263775049</v>
      </c>
      <c r="CK169" s="24">
        <v>153.38261060201376</v>
      </c>
      <c r="CL169" s="24">
        <v>142.23147202806825</v>
      </c>
      <c r="CM169" s="24">
        <v>134.94825942414118</v>
      </c>
      <c r="CN169" s="24">
        <v>59.862174766066715</v>
      </c>
      <c r="CO169" s="24">
        <v>60.730854965903902</v>
      </c>
      <c r="CP169" s="24">
        <v>58.747763754844172</v>
      </c>
      <c r="CQ169" s="24">
        <v>15.521457521079611</v>
      </c>
      <c r="CR169" s="24">
        <v>14.427148817258663</v>
      </c>
      <c r="CS169" s="24">
        <v>13.435980638051966</v>
      </c>
      <c r="CT169" s="24">
        <v>0.25295588471177938</v>
      </c>
      <c r="CU169" s="24">
        <v>0.25295588471177938</v>
      </c>
      <c r="CV169" s="24">
        <v>0.25295588471177938</v>
      </c>
      <c r="CW169" s="24">
        <v>167.08129409715136</v>
      </c>
      <c r="CX169" s="24">
        <v>167.08129409715136</v>
      </c>
      <c r="CY169" s="24">
        <v>167.08129409715136</v>
      </c>
      <c r="CZ169" s="24">
        <v>70.776095211565604</v>
      </c>
      <c r="DA169" s="24">
        <v>70.776095211565604</v>
      </c>
      <c r="DB169" s="24">
        <v>70.776095211565604</v>
      </c>
      <c r="DC169" s="24">
        <v>16.9100161889865</v>
      </c>
      <c r="DD169" s="24">
        <v>16.9100161889865</v>
      </c>
      <c r="DE169" s="24">
        <v>16.9100161889865</v>
      </c>
      <c r="DF169" s="24">
        <v>0.3183606928891623</v>
      </c>
      <c r="DG169" s="24">
        <v>0.3183606928891623</v>
      </c>
      <c r="DH169" s="24">
        <v>0.3183606928891623</v>
      </c>
      <c r="DI169" s="24">
        <v>201.4795097888634</v>
      </c>
      <c r="DJ169" s="24">
        <v>201.4795097888634</v>
      </c>
      <c r="DK169" s="24">
        <v>201.4795097888634</v>
      </c>
      <c r="DL169" s="24">
        <v>85.316511268733379</v>
      </c>
      <c r="DM169" s="24">
        <v>85.316511268733379</v>
      </c>
      <c r="DN169" s="24">
        <v>85.316511268733379</v>
      </c>
      <c r="DO169" s="24">
        <v>20.384051739921031</v>
      </c>
      <c r="DP169" s="24">
        <v>20.384051739921031</v>
      </c>
      <c r="DQ169" s="24">
        <v>20.384051739921031</v>
      </c>
      <c r="DR169" s="24">
        <v>0.38376550106654511</v>
      </c>
      <c r="DS169" s="24">
        <v>0.38376550106654511</v>
      </c>
      <c r="DT169" s="24">
        <v>0.38376550106654511</v>
      </c>
      <c r="DU169" s="24">
        <v>235.87772548057546</v>
      </c>
      <c r="DV169" s="24">
        <v>235.87772548057546</v>
      </c>
      <c r="DW169" s="24">
        <v>235.87772548057546</v>
      </c>
      <c r="DX169" s="24">
        <v>99.85692732590114</v>
      </c>
      <c r="DY169" s="24">
        <v>99.85692732590114</v>
      </c>
      <c r="DZ169" s="24">
        <v>99.85692732590114</v>
      </c>
      <c r="EA169" s="24">
        <v>23.858087290855565</v>
      </c>
      <c r="EB169" s="24">
        <v>23.858087290855565</v>
      </c>
      <c r="EC169" s="24">
        <v>23.858087290855565</v>
      </c>
      <c r="ED169" s="24">
        <v>0.44917030924392792</v>
      </c>
      <c r="EE169" s="24">
        <v>0.44917030924392792</v>
      </c>
      <c r="EF169" s="24">
        <v>0.44917030924392792</v>
      </c>
      <c r="EG169" s="24">
        <v>270.2759411722875</v>
      </c>
      <c r="EH169" s="24">
        <v>270.2759411722875</v>
      </c>
      <c r="EI169" s="24">
        <v>270.2759411722875</v>
      </c>
      <c r="EJ169" s="24">
        <v>114.39734338306893</v>
      </c>
      <c r="EK169" s="24">
        <v>114.39734338306893</v>
      </c>
      <c r="EL169" s="24">
        <v>114.39734338306893</v>
      </c>
      <c r="EM169" s="24">
        <v>27.332122841790099</v>
      </c>
      <c r="EN169" s="24">
        <v>27.332122841790099</v>
      </c>
      <c r="EO169" s="24">
        <v>27.332122841790099</v>
      </c>
      <c r="EP169" s="24">
        <v>0.51457511742131079</v>
      </c>
      <c r="EQ169" s="24">
        <v>0.51457511742131079</v>
      </c>
      <c r="ER169" s="24">
        <v>0.51457511742131079</v>
      </c>
      <c r="ES169" s="24">
        <v>304.67415686399949</v>
      </c>
      <c r="ET169" s="24">
        <v>304.67415686399949</v>
      </c>
      <c r="EU169" s="24">
        <v>304.67415686399949</v>
      </c>
      <c r="EV169" s="24">
        <v>128.9377594402367</v>
      </c>
      <c r="EW169" s="24">
        <v>128.9377594402367</v>
      </c>
      <c r="EX169" s="24">
        <v>128.9377594402367</v>
      </c>
      <c r="EY169" s="24">
        <v>30.80615839272463</v>
      </c>
      <c r="EZ169" s="24">
        <v>30.80615839272463</v>
      </c>
      <c r="FA169" s="24">
        <v>30.80615839272463</v>
      </c>
      <c r="FB169" s="24">
        <v>0.57997992559869371</v>
      </c>
      <c r="FC169" s="24">
        <v>0.57997992559869371</v>
      </c>
      <c r="FD169" s="24">
        <v>0.57997992559869371</v>
      </c>
      <c r="FE169" s="24">
        <v>339.07237255571158</v>
      </c>
      <c r="FF169" s="24">
        <v>339.07237255571158</v>
      </c>
      <c r="FG169" s="24">
        <v>339.07237255571158</v>
      </c>
      <c r="FH169" s="24">
        <v>143.47817549740446</v>
      </c>
      <c r="FI169" s="24">
        <v>143.47817549740446</v>
      </c>
      <c r="FJ169" s="24">
        <v>143.47817549740446</v>
      </c>
      <c r="FK169" s="24">
        <v>34.280193943659164</v>
      </c>
      <c r="FL169" s="24">
        <v>34.280193943659164</v>
      </c>
      <c r="FM169" s="24">
        <v>34.280193943659164</v>
      </c>
      <c r="FN169" s="24">
        <v>0.64538473377607652</v>
      </c>
      <c r="FO169" s="24">
        <v>0.64538473377607652</v>
      </c>
      <c r="FP169" s="24">
        <v>0.64538473377607652</v>
      </c>
      <c r="FQ169" s="24">
        <v>373.47058824742356</v>
      </c>
      <c r="FR169" s="24">
        <v>373.47058824742356</v>
      </c>
      <c r="FS169" s="24">
        <v>373.47058824742356</v>
      </c>
      <c r="FT169" s="24">
        <v>158.01859155457225</v>
      </c>
      <c r="FU169" s="24">
        <v>158.01859155457225</v>
      </c>
      <c r="FV169" s="24">
        <v>158.01859155457225</v>
      </c>
      <c r="FX169" s="24">
        <v>0</v>
      </c>
      <c r="FY169" s="24">
        <v>750</v>
      </c>
      <c r="FZ169" s="24">
        <v>2757.5797360000001</v>
      </c>
      <c r="GA169" s="24">
        <v>1797.5314009999997</v>
      </c>
      <c r="GB169" s="24">
        <v>421.20598294853579</v>
      </c>
      <c r="GC169" s="24">
        <v>2218.7373839485354</v>
      </c>
      <c r="GD169" s="24">
        <v>1717.593034424717</v>
      </c>
      <c r="GE169" s="24">
        <v>757.71562255667641</v>
      </c>
      <c r="GF169" s="24">
        <v>912.07319381841739</v>
      </c>
      <c r="GG169" s="24">
        <v>1069.5074101423925</v>
      </c>
      <c r="GH169" s="24">
        <v>1226.9416264663678</v>
      </c>
      <c r="GI169" s="24">
        <v>1384.3758427903429</v>
      </c>
      <c r="GJ169" s="24">
        <v>1541.8100591143182</v>
      </c>
      <c r="GK169" s="24">
        <v>1699.2442754382928</v>
      </c>
      <c r="GM169" s="24" t="s">
        <v>690</v>
      </c>
    </row>
    <row r="170" spans="2:195" x14ac:dyDescent="0.2">
      <c r="C170" s="24" t="s">
        <v>691</v>
      </c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24">
        <v>0</v>
      </c>
      <c r="AU170" s="24">
        <v>0</v>
      </c>
      <c r="AV170" s="24">
        <v>0</v>
      </c>
      <c r="AW170" s="24">
        <v>0</v>
      </c>
      <c r="AX170" s="24">
        <v>135.86962299999999</v>
      </c>
      <c r="AY170" s="24">
        <v>85.677469000000002</v>
      </c>
      <c r="AZ170" s="24">
        <v>7.7006249999999996</v>
      </c>
      <c r="BA170" s="24">
        <v>0</v>
      </c>
      <c r="BB170" s="24">
        <v>0</v>
      </c>
      <c r="BC170" s="24">
        <v>7.7006249999999996</v>
      </c>
      <c r="BD170" s="24">
        <v>121.989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83.25</v>
      </c>
      <c r="BK170" s="24">
        <v>133.19999999999999</v>
      </c>
      <c r="BL170" s="24">
        <v>0</v>
      </c>
      <c r="BM170" s="24">
        <v>73.075000000000003</v>
      </c>
      <c r="BN170" s="24">
        <v>0</v>
      </c>
      <c r="BO170" s="24">
        <v>0</v>
      </c>
      <c r="BP170" s="24">
        <v>207.07050000000001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190.73488800000001</v>
      </c>
      <c r="BW170" s="24">
        <v>0</v>
      </c>
      <c r="BX170" s="24">
        <v>0</v>
      </c>
      <c r="BY170" s="24">
        <v>103.06900899999999</v>
      </c>
      <c r="BZ170" s="24">
        <v>0</v>
      </c>
      <c r="CA170" s="24">
        <v>0</v>
      </c>
      <c r="CB170" s="24">
        <v>118.63124999999999</v>
      </c>
      <c r="CC170" s="24">
        <v>225.11375000000001</v>
      </c>
      <c r="CD170" s="24">
        <v>0</v>
      </c>
      <c r="CE170" s="24">
        <v>0</v>
      </c>
      <c r="CF170" s="24">
        <v>0</v>
      </c>
      <c r="CG170" s="24">
        <v>0</v>
      </c>
      <c r="CH170" s="24">
        <v>190.73488800000001</v>
      </c>
      <c r="CI170" s="24">
        <v>0</v>
      </c>
      <c r="CJ170" s="24">
        <v>0</v>
      </c>
      <c r="CK170" s="24">
        <v>103.06900899999999</v>
      </c>
      <c r="CL170" s="24">
        <v>0</v>
      </c>
      <c r="CM170" s="24">
        <v>0</v>
      </c>
      <c r="CN170" s="24">
        <v>118.63124999999999</v>
      </c>
      <c r="CO170" s="24">
        <v>225.11375000000001</v>
      </c>
      <c r="CP170" s="24">
        <v>0</v>
      </c>
      <c r="CQ170" s="24">
        <v>0</v>
      </c>
      <c r="CR170" s="24">
        <v>0</v>
      </c>
      <c r="CS170" s="24">
        <v>0</v>
      </c>
      <c r="CT170" s="24">
        <v>190.73488800000001</v>
      </c>
      <c r="CU170" s="24">
        <v>0</v>
      </c>
      <c r="CV170" s="24">
        <v>0</v>
      </c>
      <c r="CW170" s="24">
        <v>103.06900899999999</v>
      </c>
      <c r="CX170" s="24">
        <v>0</v>
      </c>
      <c r="CY170" s="24">
        <v>0</v>
      </c>
      <c r="CZ170" s="24">
        <v>118.63124999999999</v>
      </c>
      <c r="DA170" s="24">
        <v>225.11375000000001</v>
      </c>
      <c r="DB170" s="24">
        <v>0</v>
      </c>
      <c r="DC170" s="24">
        <v>0</v>
      </c>
      <c r="DD170" s="24">
        <v>0</v>
      </c>
      <c r="DE170" s="24">
        <v>0</v>
      </c>
      <c r="DF170" s="24">
        <v>190.73488800000001</v>
      </c>
      <c r="DG170" s="24">
        <v>0</v>
      </c>
      <c r="DH170" s="24">
        <v>0</v>
      </c>
      <c r="DI170" s="24">
        <v>103.06900899999999</v>
      </c>
      <c r="DJ170" s="24">
        <v>0</v>
      </c>
      <c r="DK170" s="24">
        <v>0</v>
      </c>
      <c r="DL170" s="24">
        <v>118.63124999999999</v>
      </c>
      <c r="DM170" s="24">
        <v>225.11375000000001</v>
      </c>
      <c r="DN170" s="24">
        <v>0</v>
      </c>
      <c r="DO170" s="24">
        <v>0</v>
      </c>
      <c r="DP170" s="24">
        <v>0</v>
      </c>
      <c r="DQ170" s="24">
        <v>0</v>
      </c>
      <c r="DR170" s="24">
        <v>190.73488800000001</v>
      </c>
      <c r="DS170" s="24">
        <v>0</v>
      </c>
      <c r="DT170" s="24">
        <v>0</v>
      </c>
      <c r="DU170" s="24">
        <v>103.06900899999999</v>
      </c>
      <c r="DV170" s="24">
        <v>0</v>
      </c>
      <c r="DW170" s="24">
        <v>0</v>
      </c>
      <c r="DX170" s="24">
        <v>118.63124999999999</v>
      </c>
      <c r="DY170" s="24">
        <v>225.11375000000001</v>
      </c>
      <c r="DZ170" s="24">
        <v>0</v>
      </c>
      <c r="EA170" s="24">
        <v>0</v>
      </c>
      <c r="EB170" s="24">
        <v>0</v>
      </c>
      <c r="EC170" s="24">
        <v>0</v>
      </c>
      <c r="ED170" s="24">
        <v>190.73488800000001</v>
      </c>
      <c r="EE170" s="24">
        <v>0</v>
      </c>
      <c r="EF170" s="24">
        <v>0</v>
      </c>
      <c r="EG170" s="24">
        <v>103.06900899999999</v>
      </c>
      <c r="EH170" s="24">
        <v>0</v>
      </c>
      <c r="EI170" s="24">
        <v>0</v>
      </c>
      <c r="EJ170" s="24">
        <v>118.63124999999999</v>
      </c>
      <c r="EK170" s="24">
        <v>225.11375000000001</v>
      </c>
      <c r="EL170" s="24">
        <v>0</v>
      </c>
      <c r="EM170" s="24">
        <v>0</v>
      </c>
      <c r="EN170" s="24">
        <v>0</v>
      </c>
      <c r="EO170" s="24">
        <v>0</v>
      </c>
      <c r="EP170" s="24">
        <v>190.73488800000001</v>
      </c>
      <c r="EQ170" s="24">
        <v>0</v>
      </c>
      <c r="ER170" s="24">
        <v>0</v>
      </c>
      <c r="ES170" s="24">
        <v>103.06900899999999</v>
      </c>
      <c r="ET170" s="24">
        <v>0</v>
      </c>
      <c r="EU170" s="24">
        <v>0</v>
      </c>
      <c r="EV170" s="24">
        <v>118.63124999999999</v>
      </c>
      <c r="EW170" s="24">
        <v>225.11375000000001</v>
      </c>
      <c r="EX170" s="24">
        <v>0</v>
      </c>
      <c r="EY170" s="24">
        <v>0</v>
      </c>
      <c r="EZ170" s="24">
        <v>0</v>
      </c>
      <c r="FA170" s="24">
        <v>0</v>
      </c>
      <c r="FB170" s="24">
        <v>190.73488800000001</v>
      </c>
      <c r="FC170" s="24">
        <v>0</v>
      </c>
      <c r="FD170" s="24">
        <v>0</v>
      </c>
      <c r="FE170" s="24">
        <v>103.06900899999999</v>
      </c>
      <c r="FF170" s="24">
        <v>0</v>
      </c>
      <c r="FG170" s="24">
        <v>0</v>
      </c>
      <c r="FH170" s="24">
        <v>118.63124999999999</v>
      </c>
      <c r="FI170" s="24">
        <v>225.11375000000001</v>
      </c>
      <c r="FJ170" s="24">
        <v>0</v>
      </c>
      <c r="FK170" s="24">
        <v>0</v>
      </c>
      <c r="FL170" s="24">
        <v>0</v>
      </c>
      <c r="FM170" s="24">
        <v>0</v>
      </c>
      <c r="FN170" s="24">
        <v>190.73488800000001</v>
      </c>
      <c r="FO170" s="24">
        <v>0</v>
      </c>
      <c r="FP170" s="24">
        <v>0</v>
      </c>
      <c r="FQ170" s="24">
        <v>103.06900899999999</v>
      </c>
      <c r="FR170" s="24">
        <v>0</v>
      </c>
      <c r="FS170" s="24">
        <v>0</v>
      </c>
      <c r="FT170" s="24">
        <v>118.63124999999999</v>
      </c>
      <c r="FU170" s="24">
        <v>225.11375000000001</v>
      </c>
      <c r="FV170" s="24">
        <v>0</v>
      </c>
      <c r="FX170" s="24">
        <v>0</v>
      </c>
      <c r="FY170" s="24">
        <v>358.937342</v>
      </c>
      <c r="FZ170" s="24">
        <v>496.59550000000002</v>
      </c>
      <c r="GA170" s="24">
        <v>637.54889700000001</v>
      </c>
      <c r="GB170" s="24">
        <v>0</v>
      </c>
      <c r="GC170" s="24">
        <v>637.54889700000001</v>
      </c>
      <c r="GD170" s="24">
        <v>637.54889700000001</v>
      </c>
      <c r="GE170" s="24">
        <v>637.54889700000001</v>
      </c>
      <c r="GF170" s="24">
        <v>637.54889700000001</v>
      </c>
      <c r="GG170" s="24">
        <v>637.54889700000001</v>
      </c>
      <c r="GH170" s="24">
        <v>637.54889700000001</v>
      </c>
      <c r="GI170" s="24">
        <v>637.54889700000001</v>
      </c>
      <c r="GJ170" s="24">
        <v>637.54889700000001</v>
      </c>
      <c r="GK170" s="24">
        <v>637.54889700000001</v>
      </c>
    </row>
    <row r="171" spans="2:195" x14ac:dyDescent="0.2">
      <c r="C171" s="24" t="s">
        <v>198</v>
      </c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24">
        <v>0</v>
      </c>
      <c r="AU171" s="24">
        <v>0</v>
      </c>
      <c r="AV171" s="24">
        <v>0</v>
      </c>
      <c r="AW171" s="24">
        <v>0</v>
      </c>
      <c r="AX171" s="24">
        <v>0</v>
      </c>
      <c r="AY171" s="24">
        <v>8.4041499999999996</v>
      </c>
      <c r="AZ171" s="24">
        <v>0</v>
      </c>
      <c r="BA171" s="24">
        <v>72.5625</v>
      </c>
      <c r="BB171" s="24">
        <v>185.39481699999999</v>
      </c>
      <c r="BC171" s="24">
        <v>0</v>
      </c>
      <c r="BD171" s="24">
        <v>0</v>
      </c>
      <c r="BE171" s="24">
        <v>184.04293999999999</v>
      </c>
      <c r="BF171" s="24">
        <v>26.481152000000002</v>
      </c>
      <c r="BG171" s="24">
        <v>0</v>
      </c>
      <c r="BH171" s="24">
        <v>0</v>
      </c>
      <c r="BI171" s="24">
        <v>0</v>
      </c>
      <c r="BJ171" s="24">
        <v>32.249749999999999</v>
      </c>
      <c r="BK171" s="24">
        <v>45.5</v>
      </c>
      <c r="BL171" s="24">
        <v>0</v>
      </c>
      <c r="BM171" s="24">
        <v>0</v>
      </c>
      <c r="BN171" s="24">
        <v>1.037844</v>
      </c>
      <c r="BO171" s="24">
        <v>109.22226499999999</v>
      </c>
      <c r="BP171" s="24">
        <v>17.400739000000002</v>
      </c>
      <c r="BQ171" s="24">
        <v>2.2952249999999998</v>
      </c>
      <c r="BR171" s="24">
        <v>1.254691</v>
      </c>
      <c r="BS171" s="24">
        <v>23.920047</v>
      </c>
      <c r="BT171" s="24">
        <v>0.75496799999999997</v>
      </c>
      <c r="BU171" s="24">
        <v>0.61867300000000003</v>
      </c>
      <c r="BV171" s="24">
        <v>27.616278999999999</v>
      </c>
      <c r="BW171" s="24">
        <v>6.2663270000000004</v>
      </c>
      <c r="BX171" s="24">
        <v>1.397653</v>
      </c>
      <c r="BY171" s="24">
        <v>18.579174999999999</v>
      </c>
      <c r="BZ171" s="24">
        <v>0.65768000000000004</v>
      </c>
      <c r="CA171" s="24">
        <v>0.77755700000000005</v>
      </c>
      <c r="CB171" s="24">
        <v>8.2757719999999999</v>
      </c>
      <c r="CC171" s="24">
        <v>200.606652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4">
        <v>0</v>
      </c>
      <c r="DZ171" s="24">
        <v>0</v>
      </c>
      <c r="EA171" s="24">
        <v>0</v>
      </c>
      <c r="EB171" s="24">
        <v>0</v>
      </c>
      <c r="EC171" s="24">
        <v>0</v>
      </c>
      <c r="ED171" s="24">
        <v>0</v>
      </c>
      <c r="EE171" s="24">
        <v>0</v>
      </c>
      <c r="EF171" s="24">
        <v>0</v>
      </c>
      <c r="EG171" s="24">
        <v>0</v>
      </c>
      <c r="EH171" s="24">
        <v>0</v>
      </c>
      <c r="EI171" s="24">
        <v>0</v>
      </c>
      <c r="EJ171" s="24">
        <v>0</v>
      </c>
      <c r="EK171" s="24">
        <v>0</v>
      </c>
      <c r="EL171" s="24">
        <v>0</v>
      </c>
      <c r="EM171" s="24">
        <v>0</v>
      </c>
      <c r="EN171" s="24">
        <v>0</v>
      </c>
      <c r="EO171" s="24">
        <v>0</v>
      </c>
      <c r="EP171" s="24">
        <v>0</v>
      </c>
      <c r="EQ171" s="24">
        <v>0</v>
      </c>
      <c r="ER171" s="24">
        <v>0</v>
      </c>
      <c r="ES171" s="24">
        <v>0</v>
      </c>
      <c r="ET171" s="24">
        <v>0</v>
      </c>
      <c r="EU171" s="24">
        <v>0</v>
      </c>
      <c r="EV171" s="24">
        <v>0</v>
      </c>
      <c r="EW171" s="24">
        <v>0</v>
      </c>
      <c r="EX171" s="24">
        <v>0</v>
      </c>
      <c r="EY171" s="24">
        <v>0</v>
      </c>
      <c r="EZ171" s="24">
        <v>0</v>
      </c>
      <c r="FA171" s="24">
        <v>0</v>
      </c>
      <c r="FB171" s="24">
        <v>0</v>
      </c>
      <c r="FC171" s="24">
        <v>0</v>
      </c>
      <c r="FD171" s="24">
        <v>0</v>
      </c>
      <c r="FE171" s="24">
        <v>0</v>
      </c>
      <c r="FF171" s="24">
        <v>0</v>
      </c>
      <c r="FG171" s="24">
        <v>0</v>
      </c>
      <c r="FH171" s="24">
        <v>0</v>
      </c>
      <c r="FI171" s="24">
        <v>0</v>
      </c>
      <c r="FJ171" s="24">
        <v>0</v>
      </c>
      <c r="FK171" s="24">
        <v>0</v>
      </c>
      <c r="FL171" s="24">
        <v>0</v>
      </c>
      <c r="FM171" s="24">
        <v>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X171" s="24">
        <v>0</v>
      </c>
      <c r="FY171" s="24">
        <v>476.885559</v>
      </c>
      <c r="FZ171" s="24">
        <v>208.96051399999999</v>
      </c>
      <c r="GA171" s="24">
        <v>289.47078299999998</v>
      </c>
      <c r="GB171" s="24">
        <v>0</v>
      </c>
      <c r="GC171" s="24">
        <v>289.47078299999998</v>
      </c>
      <c r="GD171" s="24">
        <v>0</v>
      </c>
      <c r="GE171" s="24">
        <v>0</v>
      </c>
      <c r="GF171" s="24">
        <v>0</v>
      </c>
      <c r="GG171" s="24">
        <v>0</v>
      </c>
      <c r="GH171" s="24">
        <v>0</v>
      </c>
      <c r="GI171" s="24">
        <v>0</v>
      </c>
      <c r="GJ171" s="24">
        <v>0</v>
      </c>
      <c r="GK171" s="24">
        <v>0</v>
      </c>
      <c r="GM171" s="24" t="s">
        <v>690</v>
      </c>
    </row>
    <row r="172" spans="2:195" x14ac:dyDescent="0.2">
      <c r="C172" s="44" t="s">
        <v>84</v>
      </c>
      <c r="D172" s="44"/>
      <c r="E172" s="44"/>
      <c r="F172" s="44"/>
      <c r="G172" s="44"/>
      <c r="H172" s="44"/>
      <c r="I172" s="44"/>
      <c r="J172" s="44"/>
      <c r="K172" s="433"/>
      <c r="L172" s="433"/>
      <c r="M172" s="433"/>
      <c r="N172" s="433"/>
      <c r="O172" s="433"/>
      <c r="P172" s="433"/>
      <c r="Q172" s="433"/>
      <c r="R172" s="433"/>
      <c r="S172" s="433"/>
      <c r="T172" s="433"/>
      <c r="U172" s="433"/>
      <c r="V172" s="433"/>
      <c r="W172" s="433"/>
      <c r="X172" s="433"/>
      <c r="Y172" s="433"/>
      <c r="Z172" s="433"/>
      <c r="AA172" s="433"/>
      <c r="AB172" s="433"/>
      <c r="AC172" s="433"/>
      <c r="AD172" s="433"/>
      <c r="AE172" s="433"/>
      <c r="AF172" s="433"/>
      <c r="AG172" s="433"/>
      <c r="AH172" s="433"/>
      <c r="AI172" s="44">
        <v>0</v>
      </c>
      <c r="AJ172" s="44">
        <v>0</v>
      </c>
      <c r="AK172" s="44">
        <v>0</v>
      </c>
      <c r="AL172" s="44">
        <v>0</v>
      </c>
      <c r="AM172" s="44">
        <v>0</v>
      </c>
      <c r="AN172" s="44">
        <v>0</v>
      </c>
      <c r="AO172" s="44">
        <v>0</v>
      </c>
      <c r="AP172" s="44">
        <v>0</v>
      </c>
      <c r="AQ172" s="44">
        <v>0</v>
      </c>
      <c r="AR172" s="44">
        <v>0</v>
      </c>
      <c r="AS172" s="44">
        <v>0</v>
      </c>
      <c r="AT172" s="44">
        <v>349.443467</v>
      </c>
      <c r="AU172" s="44">
        <v>586.55714599999999</v>
      </c>
      <c r="AV172" s="44">
        <v>3.3664299999999998</v>
      </c>
      <c r="AW172" s="44">
        <v>0.55645800000000001</v>
      </c>
      <c r="AX172" s="44">
        <v>220.06158299999998</v>
      </c>
      <c r="AY172" s="44">
        <v>1210.484267</v>
      </c>
      <c r="AZ172" s="44">
        <v>11.033033</v>
      </c>
      <c r="BA172" s="44">
        <v>1188.934669</v>
      </c>
      <c r="BB172" s="44">
        <v>685.68918800000006</v>
      </c>
      <c r="BC172" s="44">
        <v>1068.7057519999998</v>
      </c>
      <c r="BD172" s="44">
        <v>126.88194100000001</v>
      </c>
      <c r="BE172" s="44">
        <v>463.72351799999996</v>
      </c>
      <c r="BF172" s="44">
        <v>2189.6773929999999</v>
      </c>
      <c r="BG172" s="44">
        <v>351.72041499999995</v>
      </c>
      <c r="BH172" s="44">
        <v>1112.4442489999999</v>
      </c>
      <c r="BI172" s="44">
        <v>371.999684</v>
      </c>
      <c r="BJ172" s="44">
        <v>266.58567099999999</v>
      </c>
      <c r="BK172" s="44">
        <v>273.12931500000002</v>
      </c>
      <c r="BL172" s="44">
        <v>2269.5506449999998</v>
      </c>
      <c r="BM172" s="44">
        <v>423.69085799999999</v>
      </c>
      <c r="BN172" s="44">
        <v>323.977125</v>
      </c>
      <c r="BO172" s="44">
        <v>1447.9653229999999</v>
      </c>
      <c r="BP172" s="44">
        <v>798.078305</v>
      </c>
      <c r="BQ172" s="44">
        <v>796.51716399999998</v>
      </c>
      <c r="BR172" s="44">
        <v>4340.1240539999999</v>
      </c>
      <c r="BS172" s="44">
        <v>131.26177300000001</v>
      </c>
      <c r="BT172" s="44">
        <v>106.45911400000001</v>
      </c>
      <c r="BU172" s="44">
        <v>3971.8936799999997</v>
      </c>
      <c r="BV172" s="44">
        <v>413.21931699999999</v>
      </c>
      <c r="BW172" s="44">
        <v>132.21792099999999</v>
      </c>
      <c r="BX172" s="44">
        <v>1207.5207419999999</v>
      </c>
      <c r="BY172" s="44">
        <v>218.66381299999998</v>
      </c>
      <c r="BZ172" s="44">
        <v>7.4763389999999994</v>
      </c>
      <c r="CA172" s="44">
        <v>641.48639800000001</v>
      </c>
      <c r="CB172" s="44">
        <v>1053.792207</v>
      </c>
      <c r="CC172" s="44">
        <v>473.96497900000003</v>
      </c>
      <c r="CD172" s="44">
        <v>1352.0979166245759</v>
      </c>
      <c r="CE172" s="44">
        <v>1213.0898693630741</v>
      </c>
      <c r="CF172" s="44">
        <v>967.98205098032486</v>
      </c>
      <c r="CG172" s="44">
        <v>714.05229105318699</v>
      </c>
      <c r="CH172" s="44">
        <v>836.80943318871505</v>
      </c>
      <c r="CI172" s="44">
        <v>262.25761364268914</v>
      </c>
      <c r="CJ172" s="44">
        <v>89.552285366341266</v>
      </c>
      <c r="CK172" s="44">
        <v>463.29824017905116</v>
      </c>
      <c r="CL172" s="44">
        <v>353.02304129287899</v>
      </c>
      <c r="CM172" s="44">
        <v>341.2347391946945</v>
      </c>
      <c r="CN172" s="44">
        <v>324.20697189645671</v>
      </c>
      <c r="CO172" s="44">
        <v>424.11259023860066</v>
      </c>
      <c r="CP172" s="44">
        <v>184.319287402638</v>
      </c>
      <c r="CQ172" s="44">
        <v>42.340631002342633</v>
      </c>
      <c r="CR172" s="44">
        <v>34.865295052789904</v>
      </c>
      <c r="CS172" s="44">
        <v>29.647853148161797</v>
      </c>
      <c r="CT172" s="44">
        <v>206.87901606794551</v>
      </c>
      <c r="CU172" s="44">
        <v>24.601373680280624</v>
      </c>
      <c r="CV172" s="44">
        <v>27.352983837220393</v>
      </c>
      <c r="CW172" s="44">
        <v>489.66925686664234</v>
      </c>
      <c r="CX172" s="44">
        <v>374.17818334378239</v>
      </c>
      <c r="CY172" s="44">
        <v>370.13659811875243</v>
      </c>
      <c r="CZ172" s="44">
        <v>324.06531294396729</v>
      </c>
      <c r="DA172" s="44">
        <v>427.86904714787823</v>
      </c>
      <c r="DB172" s="44">
        <v>201.883746348664</v>
      </c>
      <c r="DC172" s="44">
        <v>28.96040505582037</v>
      </c>
      <c r="DD172" s="44">
        <v>28.96040505582037</v>
      </c>
      <c r="DE172" s="44">
        <v>28.96040505582037</v>
      </c>
      <c r="DF172" s="44">
        <v>197.23384988139864</v>
      </c>
      <c r="DG172" s="44">
        <v>6.4989618813986167</v>
      </c>
      <c r="DH172" s="44">
        <v>6.4989618813986167</v>
      </c>
      <c r="DI172" s="44">
        <v>837.88187270822027</v>
      </c>
      <c r="DJ172" s="44">
        <v>734.81286370822022</v>
      </c>
      <c r="DK172" s="44">
        <v>734.81286370822022</v>
      </c>
      <c r="DL172" s="44">
        <v>555.84573836884431</v>
      </c>
      <c r="DM172" s="44">
        <v>662.32823836884427</v>
      </c>
      <c r="DN172" s="44">
        <v>437.21448836884429</v>
      </c>
      <c r="DO172" s="44">
        <v>46.753020586607192</v>
      </c>
      <c r="DP172" s="44">
        <v>46.753020586607192</v>
      </c>
      <c r="DQ172" s="44">
        <v>46.753020586607192</v>
      </c>
      <c r="DR172" s="44">
        <v>206.73222731148763</v>
      </c>
      <c r="DS172" s="44">
        <v>15.997339311487629</v>
      </c>
      <c r="DT172" s="44">
        <v>15.997339311487629</v>
      </c>
      <c r="DU172" s="44">
        <v>968.59969424034125</v>
      </c>
      <c r="DV172" s="44">
        <v>865.5306852403412</v>
      </c>
      <c r="DW172" s="44">
        <v>865.5306852403412</v>
      </c>
      <c r="DX172" s="44">
        <v>633.20579242165491</v>
      </c>
      <c r="DY172" s="44">
        <v>739.68829242165486</v>
      </c>
      <c r="DZ172" s="44">
        <v>514.57454242165488</v>
      </c>
      <c r="EA172" s="44">
        <v>62.924856501063772</v>
      </c>
      <c r="EB172" s="44">
        <v>62.924856501063772</v>
      </c>
      <c r="EC172" s="44">
        <v>62.924856501063772</v>
      </c>
      <c r="ED172" s="44">
        <v>210.88939252615137</v>
      </c>
      <c r="EE172" s="44">
        <v>20.154504526151367</v>
      </c>
      <c r="EF172" s="44">
        <v>20.154504526151367</v>
      </c>
      <c r="EG172" s="44">
        <v>1093.93252612841</v>
      </c>
      <c r="EH172" s="44">
        <v>990.86351712841008</v>
      </c>
      <c r="EI172" s="44">
        <v>990.86351712841008</v>
      </c>
      <c r="EJ172" s="44">
        <v>707.60890849746397</v>
      </c>
      <c r="EK172" s="44">
        <v>814.09140849746393</v>
      </c>
      <c r="EL172" s="44">
        <v>588.97765849746395</v>
      </c>
      <c r="EM172" s="44">
        <v>72.375589181914293</v>
      </c>
      <c r="EN172" s="44">
        <v>72.375589181914293</v>
      </c>
      <c r="EO172" s="44">
        <v>72.375589181914293</v>
      </c>
      <c r="EP172" s="44">
        <v>213.85428810570934</v>
      </c>
      <c r="EQ172" s="44">
        <v>23.119400105709335</v>
      </c>
      <c r="ER172" s="44">
        <v>23.119400105709335</v>
      </c>
      <c r="ES172" s="44">
        <v>1661.4596229064232</v>
      </c>
      <c r="ET172" s="44">
        <v>1558.3906139064231</v>
      </c>
      <c r="EU172" s="44">
        <v>1558.3906139064231</v>
      </c>
      <c r="EV172" s="44">
        <v>1074.1742639109682</v>
      </c>
      <c r="EW172" s="44">
        <v>1180.6567639109683</v>
      </c>
      <c r="EX172" s="44">
        <v>955.54301391096828</v>
      </c>
      <c r="EY172" s="44">
        <v>99.372891111325018</v>
      </c>
      <c r="EZ172" s="44">
        <v>99.372891111325018</v>
      </c>
      <c r="FA172" s="44">
        <v>99.372891111325018</v>
      </c>
      <c r="FB172" s="44">
        <v>229.07277570686483</v>
      </c>
      <c r="FC172" s="44">
        <v>38.337887706864819</v>
      </c>
      <c r="FD172" s="44">
        <v>38.337887706864819</v>
      </c>
      <c r="FE172" s="44">
        <v>1845.9630834316793</v>
      </c>
      <c r="FF172" s="44">
        <v>1742.8940744316792</v>
      </c>
      <c r="FG172" s="44">
        <v>1742.8940744316792</v>
      </c>
      <c r="FH172" s="44">
        <v>1186.5849824000136</v>
      </c>
      <c r="FI172" s="44">
        <v>1293.0674824000137</v>
      </c>
      <c r="FJ172" s="44">
        <v>1067.9537324000137</v>
      </c>
      <c r="FK172" s="44">
        <v>122.94197709914656</v>
      </c>
      <c r="FL172" s="44">
        <v>122.94197709914656</v>
      </c>
      <c r="FM172" s="44">
        <v>122.94197709914656</v>
      </c>
      <c r="FN172" s="44">
        <v>235.56397178207484</v>
      </c>
      <c r="FO172" s="44">
        <v>44.829083782074825</v>
      </c>
      <c r="FP172" s="44">
        <v>44.829083782074825</v>
      </c>
      <c r="FQ172" s="44">
        <v>2021.8151465399462</v>
      </c>
      <c r="FR172" s="44">
        <v>1918.7461375399462</v>
      </c>
      <c r="FS172" s="44">
        <v>1918.7461375399462</v>
      </c>
      <c r="FT172" s="44">
        <v>1294.2451540417346</v>
      </c>
      <c r="FU172" s="44">
        <v>1400.7276540417347</v>
      </c>
      <c r="FV172" s="44">
        <v>1175.6139040417347</v>
      </c>
      <c r="FX172" s="44">
        <v>349.443467</v>
      </c>
      <c r="FY172" s="44">
        <v>7755.671378</v>
      </c>
      <c r="FZ172" s="44">
        <v>12775.782807999998</v>
      </c>
      <c r="GA172" s="44">
        <v>8357.9562829999995</v>
      </c>
      <c r="GB172" s="44">
        <v>1352.0979166245759</v>
      </c>
      <c r="GC172" s="44">
        <v>9710.0541996245774</v>
      </c>
      <c r="GD172" s="44">
        <v>6173.9384137986517</v>
      </c>
      <c r="GE172" s="44">
        <v>2553.4892975584276</v>
      </c>
      <c r="GF172" s="44">
        <v>4260.00905404285</v>
      </c>
      <c r="GG172" s="44">
        <v>4966.115659680273</v>
      </c>
      <c r="GH172" s="44">
        <v>5626.3105069592666</v>
      </c>
      <c r="GI172" s="44">
        <v>8465.8347483150465</v>
      </c>
      <c r="GJ172" s="44">
        <v>9483.2246539496482</v>
      </c>
      <c r="GK172" s="44">
        <v>10423.942204388706</v>
      </c>
    </row>
    <row r="174" spans="2:195" x14ac:dyDescent="0.2">
      <c r="B174" s="35" t="s">
        <v>692</v>
      </c>
    </row>
    <row r="175" spans="2:195" x14ac:dyDescent="0.2">
      <c r="C175" s="24" t="s">
        <v>595</v>
      </c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251">
        <v>3548.5433159999998</v>
      </c>
      <c r="AU175" s="251">
        <v>0</v>
      </c>
      <c r="AV175" s="251">
        <v>46.761316999999998</v>
      </c>
      <c r="AW175" s="251">
        <v>49.062776999999997</v>
      </c>
      <c r="AX175" s="251">
        <v>0</v>
      </c>
      <c r="AY175" s="251">
        <v>0</v>
      </c>
      <c r="AZ175" s="251">
        <v>0</v>
      </c>
      <c r="BA175" s="251">
        <v>48.850309000000003</v>
      </c>
      <c r="BB175" s="251">
        <v>22.493774999999999</v>
      </c>
      <c r="BC175" s="251">
        <v>1194.780514</v>
      </c>
      <c r="BD175" s="251">
        <v>547.94780600000001</v>
      </c>
      <c r="BE175" s="251">
        <v>182.59392400000002</v>
      </c>
      <c r="BF175" s="251">
        <v>2525.3383309999995</v>
      </c>
      <c r="BG175" s="251">
        <v>0</v>
      </c>
      <c r="BH175" s="251">
        <v>2721.9169440000001</v>
      </c>
      <c r="BI175" s="251">
        <v>1629.8829790000002</v>
      </c>
      <c r="BJ175" s="251">
        <v>323.31914700000004</v>
      </c>
      <c r="BK175" s="251">
        <v>5.0789580000000001</v>
      </c>
      <c r="BL175" s="251">
        <v>2031.1919089999999</v>
      </c>
      <c r="BM175" s="251">
        <v>964.47873900000013</v>
      </c>
      <c r="BN175" s="251">
        <v>2110.2103969999998</v>
      </c>
      <c r="BO175" s="251">
        <v>513.97634999999991</v>
      </c>
      <c r="BP175" s="251">
        <v>1299.1078149999998</v>
      </c>
      <c r="BQ175" s="251">
        <v>348.52231599999999</v>
      </c>
      <c r="BR175" s="251">
        <v>4135.1187919999993</v>
      </c>
      <c r="BS175" s="251">
        <v>300</v>
      </c>
      <c r="BT175" s="251">
        <v>602.51602100000002</v>
      </c>
      <c r="BU175" s="251">
        <v>1266.049888</v>
      </c>
      <c r="BV175" s="251">
        <v>1031.9760820000001</v>
      </c>
      <c r="BW175" s="251">
        <v>93.160009000000002</v>
      </c>
      <c r="BX175" s="251">
        <v>3539.1029600000002</v>
      </c>
      <c r="BY175" s="251">
        <v>2678.9570410000001</v>
      </c>
      <c r="BZ175" s="251">
        <v>138.92945900000001</v>
      </c>
      <c r="CA175" s="251">
        <v>612.188085</v>
      </c>
      <c r="CB175" s="251">
        <v>3.7083170000000001</v>
      </c>
      <c r="CC175" s="251">
        <v>66.477452</v>
      </c>
      <c r="CD175" s="251">
        <v>893.521698571652</v>
      </c>
      <c r="CE175" s="251">
        <v>924.25790560549171</v>
      </c>
      <c r="CF175" s="251">
        <v>1096.497877517857</v>
      </c>
      <c r="CG175" s="251">
        <v>1159.0836035856487</v>
      </c>
      <c r="CH175" s="251">
        <v>1034.5200134031511</v>
      </c>
      <c r="CI175" s="251">
        <v>606.63659731393795</v>
      </c>
      <c r="CJ175" s="251">
        <v>464.47790061317914</v>
      </c>
      <c r="CK175" s="251">
        <v>567.77429171719882</v>
      </c>
      <c r="CL175" s="251">
        <v>380.5978289717886</v>
      </c>
      <c r="CM175" s="251">
        <v>314.83019548998493</v>
      </c>
      <c r="CN175" s="251">
        <v>347.5059417154788</v>
      </c>
      <c r="CO175" s="251">
        <v>313.63649093551794</v>
      </c>
      <c r="CP175" s="251">
        <v>300.36444953414593</v>
      </c>
      <c r="CQ175" s="251">
        <v>158.61044442989191</v>
      </c>
      <c r="CR175" s="251">
        <v>126.81374145813329</v>
      </c>
      <c r="CS175" s="251">
        <v>117.91300517483441</v>
      </c>
      <c r="CT175" s="251">
        <v>62.69050200347295</v>
      </c>
      <c r="CU175" s="251">
        <v>43.130244184407907</v>
      </c>
      <c r="CV175" s="251">
        <v>36.766209538328951</v>
      </c>
      <c r="CW175" s="251">
        <v>218.47338602024823</v>
      </c>
      <c r="CX175" s="251">
        <v>227.29767555345933</v>
      </c>
      <c r="CY175" s="251">
        <v>230.16870541594156</v>
      </c>
      <c r="CZ175" s="251">
        <v>273.12281867703746</v>
      </c>
      <c r="DA175" s="251">
        <v>256.97352050456584</v>
      </c>
      <c r="DB175" s="251">
        <v>251.71925984858939</v>
      </c>
      <c r="DC175" s="251">
        <v>98.935523822200167</v>
      </c>
      <c r="DD175" s="251">
        <v>98.935523822200167</v>
      </c>
      <c r="DE175" s="251">
        <v>98.935523822200167</v>
      </c>
      <c r="DF175" s="251">
        <v>36.785494425929727</v>
      </c>
      <c r="DG175" s="251">
        <v>36.785494425929727</v>
      </c>
      <c r="DH175" s="251">
        <v>36.785494425929727</v>
      </c>
      <c r="DI175" s="251">
        <v>533.9133153739441</v>
      </c>
      <c r="DJ175" s="251">
        <v>533.9133153739441</v>
      </c>
      <c r="DK175" s="251">
        <v>533.9133153739441</v>
      </c>
      <c r="DL175" s="251">
        <v>669.26952947290943</v>
      </c>
      <c r="DM175" s="251">
        <v>669.26952947290943</v>
      </c>
      <c r="DN175" s="251">
        <v>669.26952947290943</v>
      </c>
      <c r="DO175" s="251">
        <v>264.38528936339844</v>
      </c>
      <c r="DP175" s="251">
        <v>264.38528936339844</v>
      </c>
      <c r="DQ175" s="251">
        <v>264.38528936339844</v>
      </c>
      <c r="DR175" s="251">
        <v>92.768441268403819</v>
      </c>
      <c r="DS175" s="251">
        <v>92.768441268403819</v>
      </c>
      <c r="DT175" s="251">
        <v>92.768441268403819</v>
      </c>
      <c r="DU175" s="251">
        <v>652.97911326925851</v>
      </c>
      <c r="DV175" s="251">
        <v>652.97911326925851</v>
      </c>
      <c r="DW175" s="251">
        <v>652.97911326925851</v>
      </c>
      <c r="DX175" s="251">
        <v>796.07478958857337</v>
      </c>
      <c r="DY175" s="251">
        <v>796.07478958857337</v>
      </c>
      <c r="DZ175" s="251">
        <v>796.07478958857337</v>
      </c>
      <c r="EA175" s="251">
        <v>312.67841744952153</v>
      </c>
      <c r="EB175" s="251">
        <v>312.67841744952153</v>
      </c>
      <c r="EC175" s="251">
        <v>312.67841744952153</v>
      </c>
      <c r="ED175" s="251">
        <v>117.12808627292473</v>
      </c>
      <c r="EE175" s="251">
        <v>117.12808627292473</v>
      </c>
      <c r="EF175" s="251">
        <v>117.12808627292473</v>
      </c>
      <c r="EG175" s="251">
        <v>747.93114735181348</v>
      </c>
      <c r="EH175" s="251">
        <v>747.93114735181348</v>
      </c>
      <c r="EI175" s="251">
        <v>747.93114735181348</v>
      </c>
      <c r="EJ175" s="251">
        <v>910.92801705319687</v>
      </c>
      <c r="EK175" s="251">
        <v>910.92801705319687</v>
      </c>
      <c r="EL175" s="251">
        <v>910.92801705319687</v>
      </c>
      <c r="EM175" s="251">
        <v>357.71516187430706</v>
      </c>
      <c r="EN175" s="251">
        <v>357.71516187430706</v>
      </c>
      <c r="EO175" s="251">
        <v>357.71516187430706</v>
      </c>
      <c r="EP175" s="251">
        <v>134.30844818021615</v>
      </c>
      <c r="EQ175" s="251">
        <v>134.30844818021615</v>
      </c>
      <c r="ER175" s="251">
        <v>134.30844818021615</v>
      </c>
      <c r="ES175" s="251">
        <v>1272.4791337230276</v>
      </c>
      <c r="ET175" s="251">
        <v>1272.4791337230276</v>
      </c>
      <c r="EU175" s="251">
        <v>1272.4791337230276</v>
      </c>
      <c r="EV175" s="251">
        <v>1576.4916249109046</v>
      </c>
      <c r="EW175" s="251">
        <v>1576.4916249109046</v>
      </c>
      <c r="EX175" s="251">
        <v>1576.4916249109046</v>
      </c>
      <c r="EY175" s="251">
        <v>621.28053558374302</v>
      </c>
      <c r="EZ175" s="251">
        <v>621.28053558374302</v>
      </c>
      <c r="FA175" s="251">
        <v>621.28053558374302</v>
      </c>
      <c r="FB175" s="251">
        <v>224.13547500623753</v>
      </c>
      <c r="FC175" s="251">
        <v>224.13547500623753</v>
      </c>
      <c r="FD175" s="251">
        <v>224.13547500623753</v>
      </c>
      <c r="FE175" s="251">
        <v>1458.8547796929913</v>
      </c>
      <c r="FF175" s="251">
        <v>1458.8547796929913</v>
      </c>
      <c r="FG175" s="251">
        <v>1458.8547796929913</v>
      </c>
      <c r="FH175" s="251">
        <v>1774.3202897504686</v>
      </c>
      <c r="FI175" s="251">
        <v>1774.3202897504686</v>
      </c>
      <c r="FJ175" s="251">
        <v>1774.3202897504686</v>
      </c>
      <c r="FK175" s="251">
        <v>696.56012334825505</v>
      </c>
      <c r="FL175" s="251">
        <v>696.56012334825505</v>
      </c>
      <c r="FM175" s="251">
        <v>696.56012334825505</v>
      </c>
      <c r="FN175" s="251">
        <v>262.37426754746514</v>
      </c>
      <c r="FO175" s="251">
        <v>262.37426754746514</v>
      </c>
      <c r="FP175" s="251">
        <v>262.37426754746514</v>
      </c>
      <c r="FQ175" s="251">
        <v>1606.5579438214099</v>
      </c>
      <c r="FR175" s="251">
        <v>1606.5579438214099</v>
      </c>
      <c r="FS175" s="251">
        <v>1606.5579438214099</v>
      </c>
      <c r="FT175" s="251">
        <v>1952.9808658065499</v>
      </c>
      <c r="FU175" s="251">
        <v>1952.9808658065499</v>
      </c>
      <c r="FV175" s="251">
        <v>1952.9808658065499</v>
      </c>
      <c r="FX175" s="24">
        <v>3548.5433159999998</v>
      </c>
      <c r="FY175" s="24">
        <v>4617.8287529999998</v>
      </c>
      <c r="FZ175" s="24">
        <v>16082.804346000001</v>
      </c>
      <c r="GA175" s="24">
        <v>10333.065314000001</v>
      </c>
      <c r="GB175" s="24">
        <v>893.521698571652</v>
      </c>
      <c r="GC175" s="24">
        <v>11226.587012571654</v>
      </c>
      <c r="GD175" s="24">
        <v>7510.1830964033816</v>
      </c>
      <c r="GE175" s="24">
        <v>2003.6795128089111</v>
      </c>
      <c r="GF175" s="24">
        <v>4016.7115892849497</v>
      </c>
      <c r="GG175" s="24">
        <v>5418.6229004689021</v>
      </c>
      <c r="GH175" s="24">
        <v>6265.9970043823687</v>
      </c>
      <c r="GI175" s="24">
        <v>10022.983106065367</v>
      </c>
      <c r="GJ175" s="24">
        <v>12235.773240100321</v>
      </c>
      <c r="GK175" s="24">
        <v>13555.41960157104</v>
      </c>
      <c r="GM175" s="24" t="s">
        <v>690</v>
      </c>
    </row>
    <row r="176" spans="2:195" x14ac:dyDescent="0.2">
      <c r="C176" s="24" t="s">
        <v>597</v>
      </c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251">
        <v>0</v>
      </c>
      <c r="AU176" s="251">
        <v>0</v>
      </c>
      <c r="AV176" s="251">
        <v>0</v>
      </c>
      <c r="AW176" s="251">
        <v>0</v>
      </c>
      <c r="AX176" s="251">
        <v>0</v>
      </c>
      <c r="AY176" s="251">
        <v>0</v>
      </c>
      <c r="AZ176" s="251">
        <v>0</v>
      </c>
      <c r="BA176" s="251">
        <v>0</v>
      </c>
      <c r="BB176" s="251">
        <v>0</v>
      </c>
      <c r="BC176" s="251">
        <v>0</v>
      </c>
      <c r="BD176" s="251">
        <v>0</v>
      </c>
      <c r="BE176" s="251">
        <v>0</v>
      </c>
      <c r="BF176" s="251">
        <v>0</v>
      </c>
      <c r="BG176" s="251">
        <v>0</v>
      </c>
      <c r="BH176" s="251">
        <v>233.68857800000001</v>
      </c>
      <c r="BI176" s="251">
        <v>0</v>
      </c>
      <c r="BJ176" s="251">
        <v>0</v>
      </c>
      <c r="BK176" s="251">
        <v>17.120584999999998</v>
      </c>
      <c r="BL176" s="251">
        <v>0</v>
      </c>
      <c r="BM176" s="251">
        <v>1.6023149999999999</v>
      </c>
      <c r="BN176" s="251">
        <v>0</v>
      </c>
      <c r="BO176" s="251">
        <v>0</v>
      </c>
      <c r="BP176" s="251">
        <v>5.1196250000000001</v>
      </c>
      <c r="BQ176" s="251">
        <v>0</v>
      </c>
      <c r="BR176" s="251">
        <v>139.169073</v>
      </c>
      <c r="BS176" s="251">
        <v>0</v>
      </c>
      <c r="BT176" s="251">
        <v>0</v>
      </c>
      <c r="BU176" s="251">
        <v>45.092120999999999</v>
      </c>
      <c r="BV176" s="251">
        <v>0</v>
      </c>
      <c r="BW176" s="251">
        <v>0</v>
      </c>
      <c r="BX176" s="251">
        <v>14.885055999999999</v>
      </c>
      <c r="BY176" s="251">
        <v>0</v>
      </c>
      <c r="BZ176" s="251">
        <v>0</v>
      </c>
      <c r="CA176" s="251">
        <v>165.58764400000001</v>
      </c>
      <c r="CB176" s="251">
        <v>0</v>
      </c>
      <c r="CC176" s="251">
        <v>0</v>
      </c>
      <c r="CD176" s="251">
        <v>30.330546163042058</v>
      </c>
      <c r="CE176" s="251">
        <v>30.330546163042058</v>
      </c>
      <c r="CF176" s="251">
        <v>22.14058509175916</v>
      </c>
      <c r="CG176" s="251">
        <v>23.876392033655808</v>
      </c>
      <c r="CH176" s="251">
        <v>23.876392033655808</v>
      </c>
      <c r="CI176" s="251">
        <v>39.246314201802015</v>
      </c>
      <c r="CJ176" s="251">
        <v>68.681962944825173</v>
      </c>
      <c r="CK176" s="251">
        <v>70.009253392781929</v>
      </c>
      <c r="CL176" s="251">
        <v>35.476133504436255</v>
      </c>
      <c r="CM176" s="251">
        <v>4.9829844448894178</v>
      </c>
      <c r="CN176" s="251">
        <v>7.2032329038590737</v>
      </c>
      <c r="CO176" s="251">
        <v>5.6327829176911166</v>
      </c>
      <c r="CP176" s="251">
        <v>4.2736050499081966</v>
      </c>
      <c r="CQ176" s="251">
        <v>44.96577918558831</v>
      </c>
      <c r="CR176" s="251">
        <v>44.77402617835974</v>
      </c>
      <c r="CS176" s="251">
        <v>44.590362560286778</v>
      </c>
      <c r="CT176" s="251">
        <v>2.5900832798634967</v>
      </c>
      <c r="CU176" s="251">
        <v>2.5198366737392277</v>
      </c>
      <c r="CV176" s="251">
        <v>2.5317581594535135</v>
      </c>
      <c r="CW176" s="251">
        <v>2.257503971807743</v>
      </c>
      <c r="CX176" s="251">
        <v>2.2028610493725287</v>
      </c>
      <c r="CY176" s="251">
        <v>2.2091330243725285</v>
      </c>
      <c r="CZ176" s="251">
        <v>4.5937949947236039</v>
      </c>
      <c r="DA176" s="251">
        <v>4.4657857198885411</v>
      </c>
      <c r="DB176" s="251">
        <v>4.349841544888541</v>
      </c>
      <c r="DC176" s="251">
        <v>52.714744680357839</v>
      </c>
      <c r="DD176" s="251">
        <v>52.714744680357839</v>
      </c>
      <c r="DE176" s="251">
        <v>52.714744680357839</v>
      </c>
      <c r="DF176" s="251">
        <v>2.8207091417324892</v>
      </c>
      <c r="DG176" s="251">
        <v>2.8207091417324892</v>
      </c>
      <c r="DH176" s="251">
        <v>2.8207091417324892</v>
      </c>
      <c r="DI176" s="251">
        <v>2.2879433781643841</v>
      </c>
      <c r="DJ176" s="251">
        <v>2.2879433781643841</v>
      </c>
      <c r="DK176" s="251">
        <v>2.2879433781643841</v>
      </c>
      <c r="DL176" s="251">
        <v>5.0426837827705926</v>
      </c>
      <c r="DM176" s="251">
        <v>5.0426837827705926</v>
      </c>
      <c r="DN176" s="251">
        <v>5.0426837827705926</v>
      </c>
      <c r="DO176" s="251">
        <v>61.066966341963358</v>
      </c>
      <c r="DP176" s="251">
        <v>61.066966341963358</v>
      </c>
      <c r="DQ176" s="251">
        <v>61.066966341963358</v>
      </c>
      <c r="DR176" s="251">
        <v>3.2721512420551595</v>
      </c>
      <c r="DS176" s="251">
        <v>3.2721512420551595</v>
      </c>
      <c r="DT176" s="251">
        <v>3.2721512420551595</v>
      </c>
      <c r="DU176" s="251">
        <v>2.610707181791303</v>
      </c>
      <c r="DV176" s="251">
        <v>2.610707181791303</v>
      </c>
      <c r="DW176" s="251">
        <v>2.610707181791303</v>
      </c>
      <c r="DX176" s="251">
        <v>5.7355260206526424</v>
      </c>
      <c r="DY176" s="251">
        <v>5.7355260206526424</v>
      </c>
      <c r="DZ176" s="251">
        <v>5.7355260206526424</v>
      </c>
      <c r="EA176" s="251">
        <v>69.419188003568891</v>
      </c>
      <c r="EB176" s="251">
        <v>69.419188003568891</v>
      </c>
      <c r="EC176" s="251">
        <v>69.419188003568891</v>
      </c>
      <c r="ED176" s="251">
        <v>3.7235933423778294</v>
      </c>
      <c r="EE176" s="251">
        <v>3.7235933423778294</v>
      </c>
      <c r="EF176" s="251">
        <v>3.7235933423778294</v>
      </c>
      <c r="EG176" s="251">
        <v>2.9334709854182224</v>
      </c>
      <c r="EH176" s="251">
        <v>2.9334709854182224</v>
      </c>
      <c r="EI176" s="251">
        <v>2.9334709854182224</v>
      </c>
      <c r="EJ176" s="251">
        <v>6.428368258534694</v>
      </c>
      <c r="EK176" s="251">
        <v>6.428368258534694</v>
      </c>
      <c r="EL176" s="251">
        <v>6.428368258534694</v>
      </c>
      <c r="EM176" s="251">
        <v>77.771409665174403</v>
      </c>
      <c r="EN176" s="251">
        <v>77.771409665174403</v>
      </c>
      <c r="EO176" s="251">
        <v>77.771409665174403</v>
      </c>
      <c r="EP176" s="251">
        <v>4.1750354427004996</v>
      </c>
      <c r="EQ176" s="251">
        <v>4.1750354427004996</v>
      </c>
      <c r="ER176" s="251">
        <v>4.1750354427004996</v>
      </c>
      <c r="ES176" s="251">
        <v>3.2562347890451409</v>
      </c>
      <c r="ET176" s="251">
        <v>3.2562347890451409</v>
      </c>
      <c r="EU176" s="251">
        <v>3.2562347890451409</v>
      </c>
      <c r="EV176" s="251">
        <v>7.1212104964167446</v>
      </c>
      <c r="EW176" s="251">
        <v>7.1212104964167446</v>
      </c>
      <c r="EX176" s="251">
        <v>7.1212104964167446</v>
      </c>
      <c r="EY176" s="251">
        <v>86.123631326779929</v>
      </c>
      <c r="EZ176" s="251">
        <v>86.123631326779929</v>
      </c>
      <c r="FA176" s="251">
        <v>86.123631326779929</v>
      </c>
      <c r="FB176" s="251">
        <v>4.6264775430231699</v>
      </c>
      <c r="FC176" s="251">
        <v>4.6264775430231699</v>
      </c>
      <c r="FD176" s="251">
        <v>4.6264775430231699</v>
      </c>
      <c r="FE176" s="251">
        <v>3.5789985926720602</v>
      </c>
      <c r="FF176" s="251">
        <v>3.5789985926720602</v>
      </c>
      <c r="FG176" s="251">
        <v>3.5789985926720602</v>
      </c>
      <c r="FH176" s="251">
        <v>7.8140527342987962</v>
      </c>
      <c r="FI176" s="251">
        <v>7.8140527342987962</v>
      </c>
      <c r="FJ176" s="251">
        <v>7.8140527342987962</v>
      </c>
      <c r="FK176" s="251">
        <v>94.475852988385455</v>
      </c>
      <c r="FL176" s="251">
        <v>94.475852988385455</v>
      </c>
      <c r="FM176" s="251">
        <v>94.475852988385455</v>
      </c>
      <c r="FN176" s="251">
        <v>5.0779196433458393</v>
      </c>
      <c r="FO176" s="251">
        <v>5.0779196433458393</v>
      </c>
      <c r="FP176" s="251">
        <v>5.0779196433458393</v>
      </c>
      <c r="FQ176" s="251">
        <v>3.9017623962989787</v>
      </c>
      <c r="FR176" s="251">
        <v>3.9017623962989787</v>
      </c>
      <c r="FS176" s="251">
        <v>3.9017623962989787</v>
      </c>
      <c r="FT176" s="251">
        <v>8.5068949721808487</v>
      </c>
      <c r="FU176" s="251">
        <v>8.5068949721808487</v>
      </c>
      <c r="FV176" s="251">
        <v>8.5068949721808487</v>
      </c>
      <c r="FX176" s="24">
        <v>0</v>
      </c>
      <c r="FY176" s="24">
        <v>0</v>
      </c>
      <c r="FZ176" s="24">
        <v>396.70017600000006</v>
      </c>
      <c r="GA176" s="24">
        <v>225.56482099999999</v>
      </c>
      <c r="GB176" s="24">
        <v>30.330546163042058</v>
      </c>
      <c r="GC176" s="24">
        <v>255.89536716304207</v>
      </c>
      <c r="GD176" s="24">
        <v>335.73018468230606</v>
      </c>
      <c r="GE176" s="24">
        <v>162.05076634234459</v>
      </c>
      <c r="GF176" s="24">
        <v>188.59824294907588</v>
      </c>
      <c r="GG176" s="24">
        <v>218.05605235938737</v>
      </c>
      <c r="GH176" s="24">
        <v>247.51386176969891</v>
      </c>
      <c r="GI176" s="24">
        <v>276.97167118001033</v>
      </c>
      <c r="GJ176" s="24">
        <v>306.42948059032187</v>
      </c>
      <c r="GK176" s="24">
        <v>335.88729000063353</v>
      </c>
    </row>
    <row r="177" spans="2:195" x14ac:dyDescent="0.2">
      <c r="C177" s="24" t="s">
        <v>198</v>
      </c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251">
        <v>0</v>
      </c>
      <c r="AU177" s="251">
        <v>0</v>
      </c>
      <c r="AV177" s="251">
        <v>0</v>
      </c>
      <c r="AW177" s="251">
        <v>0</v>
      </c>
      <c r="AX177" s="251">
        <v>0</v>
      </c>
      <c r="AY177" s="251">
        <v>0</v>
      </c>
      <c r="AZ177" s="251">
        <v>0</v>
      </c>
      <c r="BA177" s="251">
        <v>0</v>
      </c>
      <c r="BB177" s="251">
        <v>0</v>
      </c>
      <c r="BC177" s="251">
        <v>0</v>
      </c>
      <c r="BD177" s="251">
        <v>0</v>
      </c>
      <c r="BE177" s="251">
        <v>0</v>
      </c>
      <c r="BF177" s="251">
        <v>-0.91438699999999995</v>
      </c>
      <c r="BG177" s="251">
        <v>0</v>
      </c>
      <c r="BH177" s="251">
        <v>0</v>
      </c>
      <c r="BI177" s="251">
        <v>0</v>
      </c>
      <c r="BJ177" s="251">
        <v>0</v>
      </c>
      <c r="BK177" s="251">
        <v>0</v>
      </c>
      <c r="BL177" s="251">
        <v>0</v>
      </c>
      <c r="BM177" s="251">
        <v>0</v>
      </c>
      <c r="BN177" s="251">
        <v>13.824028</v>
      </c>
      <c r="BO177" s="251">
        <v>0</v>
      </c>
      <c r="BP177" s="251">
        <v>0</v>
      </c>
      <c r="BQ177" s="251">
        <v>0</v>
      </c>
      <c r="BR177" s="251">
        <v>0</v>
      </c>
      <c r="BS177" s="251">
        <v>0</v>
      </c>
      <c r="BT177" s="251">
        <v>0</v>
      </c>
      <c r="BU177" s="251">
        <v>0</v>
      </c>
      <c r="BV177" s="251">
        <v>0</v>
      </c>
      <c r="BW177" s="251">
        <v>16.473913</v>
      </c>
      <c r="BX177" s="251">
        <v>0</v>
      </c>
      <c r="BY177" s="251">
        <v>0</v>
      </c>
      <c r="BZ177" s="251">
        <v>0</v>
      </c>
      <c r="CA177" s="251">
        <v>0</v>
      </c>
      <c r="CB177" s="251">
        <v>0</v>
      </c>
      <c r="CC177" s="251">
        <v>0</v>
      </c>
      <c r="CD177" s="251">
        <v>0</v>
      </c>
      <c r="CE177" s="251">
        <v>0</v>
      </c>
      <c r="CF177" s="251">
        <v>0</v>
      </c>
      <c r="CG177" s="251">
        <v>0</v>
      </c>
      <c r="CH177" s="251">
        <v>0</v>
      </c>
      <c r="CI177" s="251">
        <v>0</v>
      </c>
      <c r="CJ177" s="251">
        <v>0</v>
      </c>
      <c r="CK177" s="251">
        <v>0</v>
      </c>
      <c r="CL177" s="251">
        <v>0</v>
      </c>
      <c r="CM177" s="251">
        <v>0</v>
      </c>
      <c r="CN177" s="251">
        <v>0</v>
      </c>
      <c r="CO177" s="251">
        <v>0</v>
      </c>
      <c r="CP177" s="251">
        <v>0</v>
      </c>
      <c r="CQ177" s="251">
        <v>0</v>
      </c>
      <c r="CR177" s="251">
        <v>0</v>
      </c>
      <c r="CS177" s="251">
        <v>0</v>
      </c>
      <c r="CT177" s="251">
        <v>0</v>
      </c>
      <c r="CU177" s="251">
        <v>0</v>
      </c>
      <c r="CV177" s="251">
        <v>0</v>
      </c>
      <c r="CW177" s="251">
        <v>0</v>
      </c>
      <c r="CX177" s="251">
        <v>0</v>
      </c>
      <c r="CY177" s="251">
        <v>0</v>
      </c>
      <c r="CZ177" s="251">
        <v>0</v>
      </c>
      <c r="DA177" s="251">
        <v>0</v>
      </c>
      <c r="DB177" s="251">
        <v>0</v>
      </c>
      <c r="DC177" s="251">
        <v>0</v>
      </c>
      <c r="DD177" s="251">
        <v>0</v>
      </c>
      <c r="DE177" s="251">
        <v>0</v>
      </c>
      <c r="DF177" s="251">
        <v>0</v>
      </c>
      <c r="DG177" s="251">
        <v>0</v>
      </c>
      <c r="DH177" s="251">
        <v>0</v>
      </c>
      <c r="DI177" s="251">
        <v>0</v>
      </c>
      <c r="DJ177" s="251">
        <v>0</v>
      </c>
      <c r="DK177" s="251">
        <v>0</v>
      </c>
      <c r="DL177" s="251">
        <v>0</v>
      </c>
      <c r="DM177" s="251">
        <v>0</v>
      </c>
      <c r="DN177" s="251">
        <v>0</v>
      </c>
      <c r="DO177" s="251">
        <v>0</v>
      </c>
      <c r="DP177" s="251">
        <v>0</v>
      </c>
      <c r="DQ177" s="251">
        <v>0</v>
      </c>
      <c r="DR177" s="251">
        <v>0</v>
      </c>
      <c r="DS177" s="251">
        <v>0</v>
      </c>
      <c r="DT177" s="251">
        <v>0</v>
      </c>
      <c r="DU177" s="251">
        <v>0</v>
      </c>
      <c r="DV177" s="251">
        <v>0</v>
      </c>
      <c r="DW177" s="251">
        <v>0</v>
      </c>
      <c r="DX177" s="251">
        <v>0</v>
      </c>
      <c r="DY177" s="251">
        <v>0</v>
      </c>
      <c r="DZ177" s="251">
        <v>0</v>
      </c>
      <c r="EA177" s="251">
        <v>0</v>
      </c>
      <c r="EB177" s="251">
        <v>0</v>
      </c>
      <c r="EC177" s="251">
        <v>0</v>
      </c>
      <c r="ED177" s="251">
        <v>0</v>
      </c>
      <c r="EE177" s="251">
        <v>0</v>
      </c>
      <c r="EF177" s="251">
        <v>0</v>
      </c>
      <c r="EG177" s="251">
        <v>0</v>
      </c>
      <c r="EH177" s="251">
        <v>0</v>
      </c>
      <c r="EI177" s="251">
        <v>0</v>
      </c>
      <c r="EJ177" s="251">
        <v>0</v>
      </c>
      <c r="EK177" s="251">
        <v>0</v>
      </c>
      <c r="EL177" s="251">
        <v>0</v>
      </c>
      <c r="EM177" s="251">
        <v>0</v>
      </c>
      <c r="EN177" s="251">
        <v>0</v>
      </c>
      <c r="EO177" s="251">
        <v>0</v>
      </c>
      <c r="EP177" s="251">
        <v>0</v>
      </c>
      <c r="EQ177" s="251">
        <v>0</v>
      </c>
      <c r="ER177" s="251">
        <v>0</v>
      </c>
      <c r="ES177" s="251">
        <v>0</v>
      </c>
      <c r="ET177" s="251">
        <v>0</v>
      </c>
      <c r="EU177" s="251">
        <v>0</v>
      </c>
      <c r="EV177" s="251">
        <v>0</v>
      </c>
      <c r="EW177" s="251">
        <v>0</v>
      </c>
      <c r="EX177" s="251">
        <v>0</v>
      </c>
      <c r="EY177" s="251">
        <v>0</v>
      </c>
      <c r="EZ177" s="251">
        <v>0</v>
      </c>
      <c r="FA177" s="251">
        <v>0</v>
      </c>
      <c r="FB177" s="251">
        <v>0</v>
      </c>
      <c r="FC177" s="251">
        <v>0</v>
      </c>
      <c r="FD177" s="251">
        <v>0</v>
      </c>
      <c r="FE177" s="251">
        <v>0</v>
      </c>
      <c r="FF177" s="251">
        <v>0</v>
      </c>
      <c r="FG177" s="251">
        <v>0</v>
      </c>
      <c r="FH177" s="251">
        <v>0</v>
      </c>
      <c r="FI177" s="251">
        <v>0</v>
      </c>
      <c r="FJ177" s="251">
        <v>0</v>
      </c>
      <c r="FK177" s="251">
        <v>0</v>
      </c>
      <c r="FL177" s="251">
        <v>0</v>
      </c>
      <c r="FM177" s="251">
        <v>0</v>
      </c>
      <c r="FN177" s="251">
        <v>0</v>
      </c>
      <c r="FO177" s="251">
        <v>0</v>
      </c>
      <c r="FP177" s="251">
        <v>0</v>
      </c>
      <c r="FQ177" s="251">
        <v>0</v>
      </c>
      <c r="FR177" s="251">
        <v>0</v>
      </c>
      <c r="FS177" s="251">
        <v>0</v>
      </c>
      <c r="FT177" s="251">
        <v>0</v>
      </c>
      <c r="FU177" s="251">
        <v>0</v>
      </c>
      <c r="FV177" s="251">
        <v>0</v>
      </c>
      <c r="FX177" s="24">
        <v>0</v>
      </c>
      <c r="FY177" s="24">
        <v>-0.91438699999999995</v>
      </c>
      <c r="FZ177" s="24">
        <v>13.824028</v>
      </c>
      <c r="GA177" s="24">
        <v>16.473913</v>
      </c>
      <c r="GB177" s="24">
        <v>0</v>
      </c>
      <c r="GC177" s="24">
        <v>16.473913</v>
      </c>
      <c r="GD177" s="24">
        <v>0</v>
      </c>
      <c r="GE177" s="24">
        <v>0</v>
      </c>
      <c r="GF177" s="24">
        <v>0</v>
      </c>
      <c r="GG177" s="24">
        <v>0</v>
      </c>
      <c r="GH177" s="24">
        <v>0</v>
      </c>
      <c r="GI177" s="24">
        <v>0</v>
      </c>
      <c r="GJ177" s="24">
        <v>0</v>
      </c>
      <c r="GK177" s="24">
        <v>0</v>
      </c>
    </row>
    <row r="178" spans="2:195" x14ac:dyDescent="0.2">
      <c r="C178" s="44" t="s">
        <v>84</v>
      </c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>
        <v>0</v>
      </c>
      <c r="AJ178" s="44">
        <v>0</v>
      </c>
      <c r="AK178" s="44">
        <v>0</v>
      </c>
      <c r="AL178" s="44">
        <v>0</v>
      </c>
      <c r="AM178" s="44">
        <v>0</v>
      </c>
      <c r="AN178" s="44">
        <v>0</v>
      </c>
      <c r="AO178" s="44">
        <v>0</v>
      </c>
      <c r="AP178" s="44">
        <v>0</v>
      </c>
      <c r="AQ178" s="44">
        <v>0</v>
      </c>
      <c r="AR178" s="44">
        <v>0</v>
      </c>
      <c r="AS178" s="44">
        <v>0</v>
      </c>
      <c r="AT178" s="44">
        <v>3548.5433159999998</v>
      </c>
      <c r="AU178" s="44">
        <v>0</v>
      </c>
      <c r="AV178" s="44">
        <v>46.761316999999998</v>
      </c>
      <c r="AW178" s="44">
        <v>49.062776999999997</v>
      </c>
      <c r="AX178" s="44">
        <v>0</v>
      </c>
      <c r="AY178" s="44">
        <v>0</v>
      </c>
      <c r="AZ178" s="44">
        <v>0</v>
      </c>
      <c r="BA178" s="44">
        <v>48.850309000000003</v>
      </c>
      <c r="BB178" s="44">
        <v>22.493774999999999</v>
      </c>
      <c r="BC178" s="44">
        <v>1194.780514</v>
      </c>
      <c r="BD178" s="44">
        <v>547.94780600000001</v>
      </c>
      <c r="BE178" s="44">
        <v>182.59392400000002</v>
      </c>
      <c r="BF178" s="44">
        <v>2524.4239439999997</v>
      </c>
      <c r="BG178" s="44">
        <v>0</v>
      </c>
      <c r="BH178" s="44">
        <v>2955.6055219999998</v>
      </c>
      <c r="BI178" s="44">
        <v>1629.8829790000002</v>
      </c>
      <c r="BJ178" s="44">
        <v>323.31914700000004</v>
      </c>
      <c r="BK178" s="44">
        <v>22.199542999999998</v>
      </c>
      <c r="BL178" s="44">
        <v>2031.1919089999999</v>
      </c>
      <c r="BM178" s="44">
        <v>966.08105400000011</v>
      </c>
      <c r="BN178" s="44">
        <v>2124.0344249999998</v>
      </c>
      <c r="BO178" s="44">
        <v>513.97634999999991</v>
      </c>
      <c r="BP178" s="44">
        <v>1304.2274399999999</v>
      </c>
      <c r="BQ178" s="44">
        <v>348.52231599999999</v>
      </c>
      <c r="BR178" s="44">
        <v>4274.2878649999993</v>
      </c>
      <c r="BS178" s="44">
        <v>300</v>
      </c>
      <c r="BT178" s="44">
        <v>602.51602100000002</v>
      </c>
      <c r="BU178" s="44">
        <v>1311.1420089999999</v>
      </c>
      <c r="BV178" s="44">
        <v>1031.9760820000001</v>
      </c>
      <c r="BW178" s="44">
        <v>109.633922</v>
      </c>
      <c r="BX178" s="44">
        <v>3553.9880160000002</v>
      </c>
      <c r="BY178" s="44">
        <v>2678.9570410000001</v>
      </c>
      <c r="BZ178" s="44">
        <v>138.92945900000001</v>
      </c>
      <c r="CA178" s="44">
        <v>777.77572899999996</v>
      </c>
      <c r="CB178" s="44">
        <v>3.7083170000000001</v>
      </c>
      <c r="CC178" s="44">
        <v>66.477452</v>
      </c>
      <c r="CD178" s="44">
        <v>923.85224473469407</v>
      </c>
      <c r="CE178" s="44">
        <v>954.58845176853379</v>
      </c>
      <c r="CF178" s="44">
        <v>1118.6384626096162</v>
      </c>
      <c r="CG178" s="44">
        <v>1182.9599956193044</v>
      </c>
      <c r="CH178" s="44">
        <v>1058.3964054368068</v>
      </c>
      <c r="CI178" s="44">
        <v>645.88291151573992</v>
      </c>
      <c r="CJ178" s="44">
        <v>533.1598635580043</v>
      </c>
      <c r="CK178" s="44">
        <v>637.78354510998076</v>
      </c>
      <c r="CL178" s="44">
        <v>416.07396247622484</v>
      </c>
      <c r="CM178" s="44">
        <v>319.81317993487437</v>
      </c>
      <c r="CN178" s="44">
        <v>354.70917461933789</v>
      </c>
      <c r="CO178" s="44">
        <v>319.26927385320903</v>
      </c>
      <c r="CP178" s="44">
        <v>304.63805458405415</v>
      </c>
      <c r="CQ178" s="44">
        <v>203.57622361548022</v>
      </c>
      <c r="CR178" s="44">
        <v>171.58776763649303</v>
      </c>
      <c r="CS178" s="44">
        <v>162.50336773512117</v>
      </c>
      <c r="CT178" s="44">
        <v>65.28058528333645</v>
      </c>
      <c r="CU178" s="44">
        <v>45.650080858147135</v>
      </c>
      <c r="CV178" s="44">
        <v>39.297967697782468</v>
      </c>
      <c r="CW178" s="44">
        <v>220.73088999205598</v>
      </c>
      <c r="CX178" s="44">
        <v>229.50053660283186</v>
      </c>
      <c r="CY178" s="44">
        <v>232.37783844031409</v>
      </c>
      <c r="CZ178" s="44">
        <v>277.71661367176108</v>
      </c>
      <c r="DA178" s="44">
        <v>261.43930622445436</v>
      </c>
      <c r="DB178" s="44">
        <v>256.06910139347792</v>
      </c>
      <c r="DC178" s="44">
        <v>151.65026850255799</v>
      </c>
      <c r="DD178" s="44">
        <v>151.65026850255799</v>
      </c>
      <c r="DE178" s="44">
        <v>151.65026850255799</v>
      </c>
      <c r="DF178" s="44">
        <v>39.606203567662213</v>
      </c>
      <c r="DG178" s="44">
        <v>39.606203567662213</v>
      </c>
      <c r="DH178" s="44">
        <v>39.606203567662213</v>
      </c>
      <c r="DI178" s="44">
        <v>536.20125875210852</v>
      </c>
      <c r="DJ178" s="44">
        <v>536.20125875210852</v>
      </c>
      <c r="DK178" s="44">
        <v>536.20125875210852</v>
      </c>
      <c r="DL178" s="44">
        <v>674.31221325568004</v>
      </c>
      <c r="DM178" s="44">
        <v>674.31221325568004</v>
      </c>
      <c r="DN178" s="44">
        <v>674.31221325568004</v>
      </c>
      <c r="DO178" s="44">
        <v>325.45225570536178</v>
      </c>
      <c r="DP178" s="44">
        <v>325.45225570536178</v>
      </c>
      <c r="DQ178" s="44">
        <v>325.45225570536178</v>
      </c>
      <c r="DR178" s="44">
        <v>96.040592510458978</v>
      </c>
      <c r="DS178" s="44">
        <v>96.040592510458978</v>
      </c>
      <c r="DT178" s="44">
        <v>96.040592510458978</v>
      </c>
      <c r="DU178" s="44">
        <v>655.58982045104983</v>
      </c>
      <c r="DV178" s="44">
        <v>655.58982045104983</v>
      </c>
      <c r="DW178" s="44">
        <v>655.58982045104983</v>
      </c>
      <c r="DX178" s="44">
        <v>801.810315609226</v>
      </c>
      <c r="DY178" s="44">
        <v>801.810315609226</v>
      </c>
      <c r="DZ178" s="44">
        <v>801.810315609226</v>
      </c>
      <c r="EA178" s="44">
        <v>382.09760545309041</v>
      </c>
      <c r="EB178" s="44">
        <v>382.09760545309041</v>
      </c>
      <c r="EC178" s="44">
        <v>382.09760545309041</v>
      </c>
      <c r="ED178" s="44">
        <v>120.85167961530256</v>
      </c>
      <c r="EE178" s="44">
        <v>120.85167961530256</v>
      </c>
      <c r="EF178" s="44">
        <v>120.85167961530256</v>
      </c>
      <c r="EG178" s="44">
        <v>750.86461833723172</v>
      </c>
      <c r="EH178" s="44">
        <v>750.86461833723172</v>
      </c>
      <c r="EI178" s="44">
        <v>750.86461833723172</v>
      </c>
      <c r="EJ178" s="44">
        <v>917.35638531173151</v>
      </c>
      <c r="EK178" s="44">
        <v>917.35638531173151</v>
      </c>
      <c r="EL178" s="44">
        <v>917.35638531173151</v>
      </c>
      <c r="EM178" s="44">
        <v>435.48657153948147</v>
      </c>
      <c r="EN178" s="44">
        <v>435.48657153948147</v>
      </c>
      <c r="EO178" s="44">
        <v>435.48657153948147</v>
      </c>
      <c r="EP178" s="44">
        <v>138.48348362291665</v>
      </c>
      <c r="EQ178" s="44">
        <v>138.48348362291665</v>
      </c>
      <c r="ER178" s="44">
        <v>138.48348362291665</v>
      </c>
      <c r="ES178" s="44">
        <v>1275.7353685120727</v>
      </c>
      <c r="ET178" s="44">
        <v>1275.7353685120727</v>
      </c>
      <c r="EU178" s="44">
        <v>1275.7353685120727</v>
      </c>
      <c r="EV178" s="44">
        <v>1583.6128354073214</v>
      </c>
      <c r="EW178" s="44">
        <v>1583.6128354073214</v>
      </c>
      <c r="EX178" s="44">
        <v>1583.6128354073214</v>
      </c>
      <c r="EY178" s="44">
        <v>707.40416691052292</v>
      </c>
      <c r="EZ178" s="44">
        <v>707.40416691052292</v>
      </c>
      <c r="FA178" s="44">
        <v>707.40416691052292</v>
      </c>
      <c r="FB178" s="44">
        <v>228.76195254926068</v>
      </c>
      <c r="FC178" s="44">
        <v>228.76195254926068</v>
      </c>
      <c r="FD178" s="44">
        <v>228.76195254926068</v>
      </c>
      <c r="FE178" s="44">
        <v>1462.4337782856633</v>
      </c>
      <c r="FF178" s="44">
        <v>1462.4337782856633</v>
      </c>
      <c r="FG178" s="44">
        <v>1462.4337782856633</v>
      </c>
      <c r="FH178" s="44">
        <v>1782.1343424847673</v>
      </c>
      <c r="FI178" s="44">
        <v>1782.1343424847673</v>
      </c>
      <c r="FJ178" s="44">
        <v>1782.1343424847673</v>
      </c>
      <c r="FK178" s="44">
        <v>791.03597633664049</v>
      </c>
      <c r="FL178" s="44">
        <v>791.03597633664049</v>
      </c>
      <c r="FM178" s="44">
        <v>791.03597633664049</v>
      </c>
      <c r="FN178" s="44">
        <v>267.452187190811</v>
      </c>
      <c r="FO178" s="44">
        <v>267.452187190811</v>
      </c>
      <c r="FP178" s="44">
        <v>267.452187190811</v>
      </c>
      <c r="FQ178" s="44">
        <v>1610.459706217709</v>
      </c>
      <c r="FR178" s="44">
        <v>1610.459706217709</v>
      </c>
      <c r="FS178" s="44">
        <v>1610.459706217709</v>
      </c>
      <c r="FT178" s="44">
        <v>1961.4877607787307</v>
      </c>
      <c r="FU178" s="44">
        <v>1961.4877607787307</v>
      </c>
      <c r="FV178" s="44">
        <v>1961.4877607787307</v>
      </c>
      <c r="FX178" s="44">
        <v>3548.5433159999998</v>
      </c>
      <c r="FY178" s="44">
        <v>4616.914366</v>
      </c>
      <c r="FZ178" s="44">
        <v>16493.328549999998</v>
      </c>
      <c r="GA178" s="44">
        <v>10575.104048000001</v>
      </c>
      <c r="GB178" s="44">
        <v>923.85224473469407</v>
      </c>
      <c r="GC178" s="44">
        <v>11498.956292734696</v>
      </c>
      <c r="GD178" s="44">
        <v>7845.9132810856872</v>
      </c>
      <c r="GE178" s="44">
        <v>2165.7302791512557</v>
      </c>
      <c r="GF178" s="44">
        <v>4205.3098322340256</v>
      </c>
      <c r="GG178" s="44">
        <v>5636.6789528282898</v>
      </c>
      <c r="GH178" s="44">
        <v>6513.510866152068</v>
      </c>
      <c r="GI178" s="44">
        <v>10299.954777245377</v>
      </c>
      <c r="GJ178" s="44">
        <v>12542.202720690642</v>
      </c>
      <c r="GK178" s="44">
        <v>13891.306891571674</v>
      </c>
    </row>
    <row r="180" spans="2:195" x14ac:dyDescent="0.2">
      <c r="B180" s="35" t="s">
        <v>693</v>
      </c>
    </row>
    <row r="181" spans="2:195" x14ac:dyDescent="0.2">
      <c r="G181" s="349" t="s">
        <v>694</v>
      </c>
    </row>
    <row r="182" spans="2:195" x14ac:dyDescent="0.2">
      <c r="C182" s="24" t="s">
        <v>160</v>
      </c>
      <c r="G182" s="353">
        <v>45016</v>
      </c>
      <c r="H182" s="24">
        <v>1255.3579101999999</v>
      </c>
      <c r="AW182" s="24">
        <v>641</v>
      </c>
      <c r="AX182" s="24">
        <v>374</v>
      </c>
      <c r="AY182" s="24">
        <v>593.87958000000003</v>
      </c>
      <c r="AZ182" s="24">
        <v>3266.4339690000002</v>
      </c>
      <c r="BA182" s="24">
        <v>922.07211600000005</v>
      </c>
      <c r="BB182" s="24">
        <v>1761.0889259999999</v>
      </c>
      <c r="BC182" s="24">
        <v>1810.499188</v>
      </c>
      <c r="BD182" s="24">
        <v>678.85078599999997</v>
      </c>
      <c r="BE182" s="24">
        <v>611.37172099999998</v>
      </c>
      <c r="BF182" s="24">
        <v>2711.6627840000001</v>
      </c>
      <c r="BG182" s="24">
        <v>661.57547099999999</v>
      </c>
      <c r="BH182" s="24">
        <v>515.77002700000003</v>
      </c>
      <c r="BI182" s="24">
        <v>1092.4850180000001</v>
      </c>
      <c r="BJ182" s="24">
        <v>1039.216631</v>
      </c>
      <c r="BK182" s="24">
        <v>959.93744400000003</v>
      </c>
      <c r="BL182" s="24">
        <v>1242.461094</v>
      </c>
      <c r="BM182" s="24">
        <v>1334.9838689999999</v>
      </c>
      <c r="BN182" s="24">
        <v>791.31226700000002</v>
      </c>
      <c r="BO182" s="24">
        <v>1425.2971439999999</v>
      </c>
      <c r="BP182" s="24">
        <v>826.873377</v>
      </c>
      <c r="BQ182" s="24">
        <v>553.83307200000002</v>
      </c>
      <c r="BR182" s="24">
        <v>1585.964847</v>
      </c>
      <c r="BS182" s="24">
        <v>741.52609199999995</v>
      </c>
      <c r="BT182" s="24">
        <v>379.54566</v>
      </c>
      <c r="BU182" s="24">
        <v>389.98033400000003</v>
      </c>
      <c r="BV182" s="24">
        <v>284.59059400000001</v>
      </c>
      <c r="BW182" s="24">
        <v>236.877658</v>
      </c>
      <c r="BX182" s="24">
        <v>1623.261827</v>
      </c>
      <c r="BY182" s="24">
        <v>2067.0386570000001</v>
      </c>
      <c r="BZ182" s="24">
        <v>5.8725569999999996</v>
      </c>
      <c r="CA182" s="24">
        <v>175.753151</v>
      </c>
      <c r="CB182" s="24">
        <v>79.106266000000005</v>
      </c>
      <c r="CC182" s="24">
        <v>3949.01892</v>
      </c>
      <c r="CD182" s="236">
        <v>1255.3579101999999</v>
      </c>
      <c r="CE182" s="24">
        <v>1285.4865000447999</v>
      </c>
      <c r="CF182" s="24">
        <v>1285.4865000447999</v>
      </c>
      <c r="CG182" s="24">
        <v>1285.4865000447999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4">
        <v>0</v>
      </c>
      <c r="DZ182" s="24">
        <v>0</v>
      </c>
      <c r="EA182" s="24">
        <v>0</v>
      </c>
      <c r="EB182" s="24">
        <v>0</v>
      </c>
      <c r="EC182" s="24">
        <v>0</v>
      </c>
      <c r="ED182" s="24">
        <v>0</v>
      </c>
      <c r="EE182" s="24">
        <v>0</v>
      </c>
      <c r="EF182" s="24">
        <v>0</v>
      </c>
      <c r="EG182" s="24">
        <v>0</v>
      </c>
      <c r="EH182" s="24">
        <v>0</v>
      </c>
      <c r="EI182" s="24">
        <v>0</v>
      </c>
      <c r="EJ182" s="24">
        <v>0</v>
      </c>
      <c r="EK182" s="24">
        <v>0</v>
      </c>
      <c r="EL182" s="24">
        <v>0</v>
      </c>
      <c r="EM182" s="24">
        <v>0</v>
      </c>
      <c r="EN182" s="24">
        <v>0</v>
      </c>
      <c r="EO182" s="24">
        <v>0</v>
      </c>
      <c r="EP182" s="24">
        <v>0</v>
      </c>
      <c r="EQ182" s="24">
        <v>0</v>
      </c>
      <c r="ER182" s="24">
        <v>0</v>
      </c>
      <c r="ES182" s="24">
        <v>0</v>
      </c>
      <c r="ET182" s="24">
        <v>0</v>
      </c>
      <c r="EU182" s="24">
        <v>0</v>
      </c>
      <c r="EV182" s="24">
        <v>0</v>
      </c>
      <c r="EW182" s="24">
        <v>0</v>
      </c>
      <c r="EX182" s="24">
        <v>0</v>
      </c>
      <c r="EY182" s="24">
        <v>0</v>
      </c>
      <c r="EZ182" s="24">
        <v>0</v>
      </c>
      <c r="FA182" s="24">
        <v>0</v>
      </c>
      <c r="FB182" s="24">
        <v>0</v>
      </c>
      <c r="FC182" s="24">
        <v>0</v>
      </c>
      <c r="FD182" s="24">
        <v>0</v>
      </c>
      <c r="FE182" s="24">
        <v>0</v>
      </c>
      <c r="FF182" s="24">
        <v>0</v>
      </c>
      <c r="FG182" s="24">
        <v>0</v>
      </c>
      <c r="FH182" s="24">
        <v>0</v>
      </c>
      <c r="FI182" s="24">
        <v>0</v>
      </c>
      <c r="FJ182" s="24">
        <v>0</v>
      </c>
      <c r="FK182" s="24">
        <v>0</v>
      </c>
      <c r="FL182" s="24">
        <v>0</v>
      </c>
      <c r="FM182" s="24">
        <v>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</row>
    <row r="184" spans="2:195" x14ac:dyDescent="0.2">
      <c r="B184" s="362" t="s">
        <v>91</v>
      </c>
      <c r="C184" s="362"/>
      <c r="D184" s="362"/>
      <c r="E184" s="362"/>
      <c r="F184" s="362"/>
      <c r="G184" s="362"/>
      <c r="H184" s="362"/>
      <c r="I184" s="362"/>
      <c r="J184" s="362"/>
      <c r="K184" s="362"/>
      <c r="L184" s="362"/>
      <c r="M184" s="362"/>
      <c r="N184" s="362"/>
      <c r="O184" s="362"/>
      <c r="P184" s="362"/>
      <c r="Q184" s="362"/>
      <c r="R184" s="362"/>
      <c r="S184" s="362"/>
      <c r="T184" s="362"/>
      <c r="U184" s="362"/>
      <c r="V184" s="362"/>
      <c r="W184" s="362"/>
      <c r="X184" s="362"/>
      <c r="Y184" s="362"/>
      <c r="Z184" s="362"/>
      <c r="AA184" s="362"/>
      <c r="AB184" s="362"/>
      <c r="AC184" s="362"/>
      <c r="AD184" s="362"/>
      <c r="AE184" s="362"/>
      <c r="AF184" s="362"/>
      <c r="AG184" s="362"/>
      <c r="AH184" s="362"/>
      <c r="AI184" s="362"/>
      <c r="AJ184" s="362"/>
      <c r="AK184" s="362"/>
      <c r="AL184" s="362"/>
      <c r="AM184" s="362"/>
      <c r="AN184" s="362"/>
      <c r="AO184" s="362"/>
      <c r="AP184" s="362"/>
      <c r="AQ184" s="362"/>
      <c r="AR184" s="362"/>
      <c r="AS184" s="362"/>
      <c r="AT184" s="362"/>
      <c r="AU184" s="362"/>
      <c r="AV184" s="362"/>
      <c r="AW184" s="362"/>
      <c r="AX184" s="362"/>
      <c r="AY184" s="362"/>
      <c r="AZ184" s="362"/>
      <c r="BA184" s="362"/>
      <c r="BB184" s="362"/>
      <c r="BC184" s="362"/>
      <c r="BD184" s="362"/>
      <c r="BE184" s="362"/>
      <c r="BF184" s="362"/>
      <c r="BG184" s="362"/>
      <c r="BH184" s="362"/>
      <c r="BI184" s="362"/>
      <c r="BJ184" s="362"/>
      <c r="BK184" s="362"/>
      <c r="BL184" s="362"/>
      <c r="BM184" s="362"/>
      <c r="BN184" s="362"/>
      <c r="BO184" s="362"/>
      <c r="BP184" s="362"/>
      <c r="BQ184" s="362"/>
      <c r="BR184" s="362"/>
      <c r="BS184" s="362"/>
      <c r="BT184" s="362"/>
      <c r="BU184" s="362"/>
      <c r="BV184" s="362"/>
      <c r="BW184" s="362"/>
      <c r="BX184" s="362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362"/>
      <c r="CI184" s="362"/>
      <c r="CJ184" s="362"/>
      <c r="CK184" s="362"/>
      <c r="CL184" s="362"/>
      <c r="CM184" s="362"/>
      <c r="CN184" s="362"/>
      <c r="CO184" s="362"/>
      <c r="CP184" s="362"/>
      <c r="CQ184" s="362"/>
      <c r="CR184" s="362"/>
      <c r="CS184" s="362"/>
      <c r="CT184" s="362"/>
      <c r="CU184" s="362"/>
      <c r="CV184" s="362"/>
      <c r="CW184" s="362"/>
      <c r="CX184" s="362"/>
      <c r="CY184" s="362"/>
      <c r="CZ184" s="362"/>
      <c r="DA184" s="362"/>
      <c r="DB184" s="362"/>
      <c r="DC184" s="362"/>
      <c r="DD184" s="362"/>
      <c r="DE184" s="362"/>
      <c r="DF184" s="362"/>
      <c r="DG184" s="362"/>
      <c r="DH184" s="362"/>
      <c r="DI184" s="362"/>
      <c r="DJ184" s="362"/>
      <c r="DK184" s="362"/>
      <c r="DL184" s="362"/>
      <c r="DM184" s="362"/>
      <c r="DN184" s="362"/>
      <c r="DO184" s="362"/>
      <c r="DP184" s="362"/>
      <c r="DQ184" s="362"/>
      <c r="DR184" s="362"/>
      <c r="DS184" s="362"/>
      <c r="DT184" s="362"/>
      <c r="DU184" s="362"/>
      <c r="DV184" s="362"/>
      <c r="DW184" s="362"/>
      <c r="DX184" s="362"/>
      <c r="DY184" s="362"/>
      <c r="DZ184" s="362"/>
      <c r="EA184" s="362"/>
      <c r="EB184" s="362"/>
      <c r="EC184" s="362"/>
      <c r="ED184" s="362"/>
      <c r="EE184" s="362"/>
      <c r="EF184" s="362"/>
      <c r="EG184" s="362"/>
      <c r="EH184" s="362"/>
      <c r="EI184" s="362"/>
      <c r="EJ184" s="362"/>
      <c r="EK184" s="362"/>
      <c r="EL184" s="362"/>
      <c r="EM184" s="362"/>
      <c r="EN184" s="362"/>
      <c r="EO184" s="362"/>
      <c r="EP184" s="362"/>
      <c r="EQ184" s="362"/>
      <c r="ER184" s="362"/>
      <c r="ES184" s="362"/>
      <c r="ET184" s="362"/>
      <c r="EU184" s="362"/>
      <c r="EV184" s="362"/>
      <c r="EW184" s="362"/>
      <c r="EX184" s="362"/>
      <c r="EY184" s="362"/>
      <c r="EZ184" s="362"/>
      <c r="FA184" s="362"/>
      <c r="FB184" s="362"/>
      <c r="FC184" s="362"/>
      <c r="FD184" s="362"/>
      <c r="FE184" s="362"/>
      <c r="FF184" s="362"/>
      <c r="FG184" s="362"/>
      <c r="FH184" s="362"/>
      <c r="FI184" s="362"/>
      <c r="FJ184" s="362"/>
      <c r="FK184" s="362"/>
      <c r="FL184" s="362"/>
      <c r="FM184" s="362"/>
      <c r="FN184" s="362"/>
      <c r="FO184" s="362"/>
      <c r="FP184" s="362"/>
      <c r="FQ184" s="362"/>
      <c r="FR184" s="362"/>
      <c r="FS184" s="362"/>
      <c r="FT184" s="362"/>
      <c r="FU184" s="362"/>
      <c r="FV184" s="362"/>
      <c r="FX184" s="362"/>
      <c r="FY184" s="362"/>
      <c r="FZ184" s="362"/>
      <c r="GA184" s="362"/>
      <c r="GB184" s="362"/>
      <c r="GC184" s="362"/>
      <c r="GD184" s="362"/>
      <c r="GE184" s="362"/>
      <c r="GF184" s="362"/>
      <c r="GG184" s="362"/>
      <c r="GH184" s="362"/>
      <c r="GI184" s="362"/>
      <c r="GJ184" s="362"/>
      <c r="GK184" s="362"/>
    </row>
    <row r="186" spans="2:195" x14ac:dyDescent="0.2">
      <c r="B186" s="24" t="s">
        <v>162</v>
      </c>
      <c r="AI186" s="24">
        <v>30.197749999999999</v>
      </c>
      <c r="AJ186" s="24">
        <v>55.721882999999998</v>
      </c>
      <c r="AK186" s="24">
        <v>55.993834999999997</v>
      </c>
      <c r="AL186" s="24">
        <v>60.607363999999997</v>
      </c>
      <c r="AM186" s="24">
        <v>80.574070000000006</v>
      </c>
      <c r="AN186" s="24">
        <v>109.286564</v>
      </c>
      <c r="AO186" s="24">
        <v>74.215047999999996</v>
      </c>
      <c r="AP186" s="24">
        <v>72.310012</v>
      </c>
      <c r="AQ186" s="24">
        <v>115.315665</v>
      </c>
      <c r="AR186" s="24">
        <v>281.99736000000001</v>
      </c>
      <c r="AS186" s="24">
        <v>176.33589000000001</v>
      </c>
      <c r="AT186" s="24">
        <v>212.79798099999999</v>
      </c>
      <c r="AU186" s="24">
        <v>102.772301</v>
      </c>
      <c r="AV186" s="24">
        <v>81.370559</v>
      </c>
      <c r="AW186" s="24">
        <v>65.955584000000002</v>
      </c>
      <c r="AX186" s="24">
        <v>102.365075</v>
      </c>
      <c r="AY186" s="24">
        <v>194.491106</v>
      </c>
      <c r="AZ186" s="24">
        <v>262.11254600000001</v>
      </c>
      <c r="BA186" s="24">
        <v>282.41506299999998</v>
      </c>
      <c r="BB186" s="24">
        <v>248.85489000000001</v>
      </c>
      <c r="BC186" s="24">
        <v>231.894058</v>
      </c>
      <c r="BD186" s="24">
        <v>184.84189599999999</v>
      </c>
      <c r="BE186" s="24">
        <v>225.27445499999999</v>
      </c>
      <c r="BF186" s="24">
        <v>156.864721</v>
      </c>
      <c r="BG186" s="24">
        <v>58.213070000000002</v>
      </c>
      <c r="BH186" s="24">
        <v>64.457959000000002</v>
      </c>
      <c r="BI186" s="24">
        <v>77.152758000000006</v>
      </c>
      <c r="BJ186" s="24">
        <v>217.71938800000001</v>
      </c>
      <c r="BK186" s="24">
        <v>182.71006700000001</v>
      </c>
      <c r="BL186" s="24">
        <v>164.16369900000001</v>
      </c>
      <c r="BM186" s="24">
        <v>140.42146500000001</v>
      </c>
      <c r="BN186" s="24">
        <v>90.205741000000003</v>
      </c>
      <c r="BO186" s="24">
        <v>206.68830500000001</v>
      </c>
      <c r="BP186" s="24">
        <v>103.704419</v>
      </c>
      <c r="BQ186" s="24">
        <v>272.76839799999999</v>
      </c>
      <c r="BR186" s="24">
        <v>215.79844299999999</v>
      </c>
      <c r="BS186" s="24">
        <v>95.062088000000003</v>
      </c>
      <c r="BT186" s="24">
        <v>163.50632400000001</v>
      </c>
      <c r="BU186" s="24">
        <v>120.018079</v>
      </c>
      <c r="BV186" s="24">
        <v>109.10141400000001</v>
      </c>
      <c r="BW186" s="24">
        <v>77.330151999999998</v>
      </c>
      <c r="BX186" s="24">
        <v>66.000146999999998</v>
      </c>
      <c r="BY186" s="24">
        <v>50.586894999999998</v>
      </c>
      <c r="BZ186" s="24">
        <v>76.286893000000006</v>
      </c>
      <c r="CA186" s="24">
        <v>87.217725999999999</v>
      </c>
      <c r="CB186" s="24">
        <v>14.121286</v>
      </c>
      <c r="CC186" s="24">
        <v>51.383304000000003</v>
      </c>
      <c r="CD186" s="24">
        <v>60.717782478654179</v>
      </c>
      <c r="CE186" s="24">
        <v>64.081292985554015</v>
      </c>
      <c r="CF186" s="24">
        <v>65.44527172645914</v>
      </c>
      <c r="CG186" s="24">
        <v>66.730589857762553</v>
      </c>
      <c r="CH186" s="24">
        <v>67.872972284699202</v>
      </c>
      <c r="CI186" s="24">
        <v>68.978781094691712</v>
      </c>
      <c r="CJ186" s="24">
        <v>70.022979708883611</v>
      </c>
      <c r="CK186" s="24">
        <v>71.023436739873503</v>
      </c>
      <c r="CL186" s="24">
        <v>72.001856259769326</v>
      </c>
      <c r="CM186" s="24">
        <v>72.961884249191485</v>
      </c>
      <c r="CN186" s="24">
        <v>73.906340474724871</v>
      </c>
      <c r="CO186" s="24">
        <v>74.835594445305389</v>
      </c>
      <c r="CP186" s="24">
        <v>75.750301304103431</v>
      </c>
      <c r="CQ186" s="24">
        <v>78.887908740370804</v>
      </c>
      <c r="CR186" s="24">
        <v>81.227463237921455</v>
      </c>
      <c r="CS186" s="24">
        <v>83.294098337095534</v>
      </c>
      <c r="CT186" s="24">
        <v>85.123757389687995</v>
      </c>
      <c r="CU186" s="24">
        <v>86.751984844231302</v>
      </c>
      <c r="CV186" s="24">
        <v>88.209734840712215</v>
      </c>
      <c r="CW186" s="24">
        <v>89.523017192099687</v>
      </c>
      <c r="CX186" s="24">
        <v>90.704005778750286</v>
      </c>
      <c r="CY186" s="24">
        <v>91.774034742846169</v>
      </c>
      <c r="CZ186" s="24">
        <v>92.74905962139438</v>
      </c>
      <c r="DA186" s="24">
        <v>93.636598925756743</v>
      </c>
      <c r="DB186" s="24">
        <v>94.428029703230223</v>
      </c>
      <c r="DC186" s="24">
        <v>97.383390075909801</v>
      </c>
      <c r="DD186" s="24">
        <v>99.157703571292302</v>
      </c>
      <c r="DE186" s="24">
        <v>100.73761503862646</v>
      </c>
      <c r="DF186" s="24">
        <v>102.14445147217069</v>
      </c>
      <c r="DG186" s="24">
        <v>103.40898545832847</v>
      </c>
      <c r="DH186" s="24">
        <v>104.55455321171658</v>
      </c>
      <c r="DI186" s="24">
        <v>105.59945207162917</v>
      </c>
      <c r="DJ186" s="24">
        <v>106.55705074426581</v>
      </c>
      <c r="DK186" s="24">
        <v>107.43891243611382</v>
      </c>
      <c r="DL186" s="24">
        <v>108.25491183647098</v>
      </c>
      <c r="DM186" s="24">
        <v>109.00432997320166</v>
      </c>
      <c r="DN186" s="24">
        <v>109.68721835613167</v>
      </c>
      <c r="DO186" s="24">
        <v>112.58670271552596</v>
      </c>
      <c r="DP186" s="24">
        <v>113.98477745569392</v>
      </c>
      <c r="DQ186" s="24">
        <v>115.23087567602792</v>
      </c>
      <c r="DR186" s="24">
        <v>116.33713932783699</v>
      </c>
      <c r="DS186" s="24">
        <v>117.36421129392612</v>
      </c>
      <c r="DT186" s="24">
        <v>118.32203497754517</v>
      </c>
      <c r="DU186" s="24">
        <v>119.25357043961849</v>
      </c>
      <c r="DV186" s="24">
        <v>120.04532682558431</v>
      </c>
      <c r="DW186" s="24">
        <v>120.7759606081718</v>
      </c>
      <c r="DX186" s="24">
        <v>121.45376056609986</v>
      </c>
      <c r="DY186" s="24">
        <v>122.08579653260371</v>
      </c>
      <c r="DZ186" s="24">
        <v>122.67799932311839</v>
      </c>
      <c r="EA186" s="24">
        <v>125.80494776567842</v>
      </c>
      <c r="EB186" s="24">
        <v>127.17831584609273</v>
      </c>
      <c r="EC186" s="24">
        <v>128.42446567802048</v>
      </c>
      <c r="ED186" s="24">
        <v>129.55306630396117</v>
      </c>
      <c r="EE186" s="24">
        <v>130.5779862729263</v>
      </c>
      <c r="EF186" s="24">
        <v>131.51338991836337</v>
      </c>
      <c r="EG186" s="24">
        <v>132.37061146993923</v>
      </c>
      <c r="EH186" s="24">
        <v>133.16031938825503</v>
      </c>
      <c r="EI186" s="24">
        <v>133.89015267175512</v>
      </c>
      <c r="EJ186" s="24">
        <v>134.5679259751646</v>
      </c>
      <c r="EK186" s="24">
        <v>135.20016058475602</v>
      </c>
      <c r="EL186" s="24">
        <v>135.79270059350577</v>
      </c>
      <c r="EM186" s="24">
        <v>139.91752019421494</v>
      </c>
      <c r="EN186" s="24">
        <v>141.30708104289076</v>
      </c>
      <c r="EO186" s="24">
        <v>142.57253241819041</v>
      </c>
      <c r="EP186" s="24">
        <v>143.65678123529014</v>
      </c>
      <c r="EQ186" s="24">
        <v>144.50909096904923</v>
      </c>
      <c r="ER186" s="24">
        <v>145.2177347146868</v>
      </c>
      <c r="ES186" s="24">
        <v>145.80694659990928</v>
      </c>
      <c r="ET186" s="24">
        <v>146.1148945835952</v>
      </c>
      <c r="EU186" s="24">
        <v>146.40023850366853</v>
      </c>
      <c r="EV186" s="24">
        <v>146.73147038477308</v>
      </c>
      <c r="EW186" s="24">
        <v>147.10182125065944</v>
      </c>
      <c r="EX186" s="24">
        <v>147.47262696003645</v>
      </c>
      <c r="EY186" s="24">
        <v>151.61139884497925</v>
      </c>
      <c r="EZ186" s="24">
        <v>152.7813850406811</v>
      </c>
      <c r="FA186" s="24">
        <v>153.77528343177059</v>
      </c>
      <c r="FB186" s="24">
        <v>154.68314873727394</v>
      </c>
      <c r="FC186" s="24">
        <v>155.46736605820632</v>
      </c>
      <c r="FD186" s="24">
        <v>156.19718601303575</v>
      </c>
      <c r="FE186" s="24">
        <v>156.82072830310747</v>
      </c>
      <c r="FF186" s="24">
        <v>157.20172089682282</v>
      </c>
      <c r="FG186" s="24">
        <v>157.57420159897106</v>
      </c>
      <c r="FH186" s="24">
        <v>157.95085710937508</v>
      </c>
      <c r="FI186" s="24">
        <v>158.2339059689815</v>
      </c>
      <c r="FJ186" s="24">
        <v>158.42018001415835</v>
      </c>
      <c r="FK186" s="24">
        <v>162.47661798049782</v>
      </c>
      <c r="FL186" s="24">
        <v>163.48571118798833</v>
      </c>
      <c r="FM186" s="24">
        <v>164.35049272210878</v>
      </c>
      <c r="FN186" s="24">
        <v>165.06546646912733</v>
      </c>
      <c r="FO186" s="24">
        <v>166.03429992594923</v>
      </c>
      <c r="FP186" s="24">
        <v>166.9147432045223</v>
      </c>
      <c r="FQ186" s="24">
        <v>167.72049451250902</v>
      </c>
      <c r="FR186" s="24">
        <v>168.42297935597543</v>
      </c>
      <c r="FS186" s="24">
        <v>169.09112151645454</v>
      </c>
      <c r="FT186" s="24">
        <v>169.68692557341294</v>
      </c>
      <c r="FU186" s="24">
        <v>170.26072715503753</v>
      </c>
      <c r="FV186" s="24">
        <v>170.78882835362438</v>
      </c>
      <c r="FX186" s="24">
        <v>1325.3534219999999</v>
      </c>
      <c r="FY186" s="24">
        <v>2139.212254</v>
      </c>
      <c r="FZ186" s="24">
        <v>1794.0037119999997</v>
      </c>
      <c r="GA186" s="24">
        <v>910.61430799999994</v>
      </c>
      <c r="GB186" s="24">
        <v>60.717782478654179</v>
      </c>
      <c r="GC186" s="24">
        <v>971.3320904786541</v>
      </c>
      <c r="GD186" s="24">
        <v>843.61130113101831</v>
      </c>
      <c r="GE186" s="24">
        <v>1056.3096933540967</v>
      </c>
      <c r="GF186" s="24">
        <v>1253.9285742458574</v>
      </c>
      <c r="GG186" s="24">
        <v>1420.1181557417528</v>
      </c>
      <c r="GH186" s="24">
        <v>1578.0340424684184</v>
      </c>
      <c r="GI186" s="24">
        <v>1736.8087388569643</v>
      </c>
      <c r="GJ186" s="24">
        <v>1870.7173620173637</v>
      </c>
      <c r="GK186" s="24">
        <v>2004.2984079572077</v>
      </c>
    </row>
    <row r="187" spans="2:195" x14ac:dyDescent="0.2">
      <c r="B187" s="24" t="s">
        <v>163</v>
      </c>
      <c r="AI187" s="158">
        <v>0.42381400000000002</v>
      </c>
      <c r="AJ187" s="158">
        <v>0.62838000000000005</v>
      </c>
      <c r="AK187" s="158">
        <v>0.68487900000000002</v>
      </c>
      <c r="AL187" s="158">
        <v>0.659057</v>
      </c>
      <c r="AM187" s="158">
        <v>0.62084600000000001</v>
      </c>
      <c r="AN187" s="158">
        <v>0.57864899999999997</v>
      </c>
      <c r="AO187" s="158">
        <v>0.46226299999999998</v>
      </c>
      <c r="AP187" s="158">
        <v>0.58923400000000004</v>
      </c>
      <c r="AQ187" s="158">
        <v>0.41725499999999999</v>
      </c>
      <c r="AR187" s="158">
        <v>0</v>
      </c>
      <c r="AS187" s="158">
        <v>0</v>
      </c>
      <c r="AT187" s="158">
        <v>0</v>
      </c>
      <c r="AU187" s="158">
        <v>0</v>
      </c>
      <c r="AV187" s="158">
        <v>0</v>
      </c>
      <c r="AW187" s="158">
        <v>0</v>
      </c>
      <c r="AX187" s="158">
        <v>0</v>
      </c>
      <c r="AY187" s="158">
        <v>0</v>
      </c>
      <c r="AZ187" s="158">
        <v>0</v>
      </c>
      <c r="BA187" s="158">
        <v>0</v>
      </c>
      <c r="BB187" s="158">
        <v>1.54304</v>
      </c>
      <c r="BC187" s="158">
        <v>1.5118320000000001</v>
      </c>
      <c r="BD187" s="158">
        <v>0</v>
      </c>
      <c r="BE187" s="158">
        <v>1.9788539999999999</v>
      </c>
      <c r="BF187" s="158">
        <v>0</v>
      </c>
      <c r="BG187" s="158">
        <v>0</v>
      </c>
      <c r="BH187" s="158">
        <v>0</v>
      </c>
      <c r="BI187" s="158">
        <v>0</v>
      </c>
      <c r="BJ187" s="158">
        <v>2.266362</v>
      </c>
      <c r="BK187" s="158">
        <v>2.3809909999999999</v>
      </c>
      <c r="BL187" s="158">
        <v>0</v>
      </c>
      <c r="BM187" s="158">
        <v>0</v>
      </c>
      <c r="BN187" s="158">
        <v>0</v>
      </c>
      <c r="BO187" s="158">
        <v>0</v>
      </c>
      <c r="BP187" s="158">
        <v>0</v>
      </c>
      <c r="BQ187" s="158">
        <v>0</v>
      </c>
      <c r="BR187" s="158">
        <v>0</v>
      </c>
      <c r="BS187" s="158">
        <v>0</v>
      </c>
      <c r="BT187" s="158">
        <v>0</v>
      </c>
      <c r="BU187" s="158">
        <v>0</v>
      </c>
      <c r="BV187" s="158">
        <v>0.30247200000000002</v>
      </c>
      <c r="BW187" s="158">
        <v>0</v>
      </c>
      <c r="BX187" s="158">
        <v>0</v>
      </c>
      <c r="BY187" s="158">
        <v>0</v>
      </c>
      <c r="BZ187" s="158">
        <v>0</v>
      </c>
      <c r="CA187" s="158">
        <v>0</v>
      </c>
      <c r="CB187" s="158">
        <v>0</v>
      </c>
      <c r="CC187" s="158">
        <v>0</v>
      </c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4"/>
      <c r="CY187" s="34"/>
      <c r="CZ187" s="34"/>
      <c r="DA187" s="34"/>
      <c r="DB187" s="34"/>
      <c r="DC187" s="34"/>
      <c r="DD187" s="34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34"/>
      <c r="DQ187" s="34"/>
      <c r="DR187" s="34"/>
      <c r="DS187" s="34"/>
      <c r="DT187" s="34"/>
      <c r="DU187" s="34"/>
      <c r="DV187" s="34"/>
      <c r="DW187" s="34"/>
      <c r="DX187" s="34"/>
      <c r="DY187" s="34"/>
      <c r="DZ187" s="34"/>
      <c r="EA187" s="34"/>
      <c r="EB187" s="34"/>
      <c r="EC187" s="34"/>
      <c r="ED187" s="34"/>
      <c r="EE187" s="34"/>
      <c r="EF187" s="34"/>
      <c r="EG187" s="34"/>
      <c r="EH187" s="34"/>
      <c r="EI187" s="34"/>
      <c r="EJ187" s="34"/>
      <c r="EK187" s="34"/>
      <c r="EL187" s="34"/>
      <c r="EM187" s="34"/>
      <c r="EN187" s="34"/>
      <c r="EO187" s="34"/>
      <c r="EP187" s="34"/>
      <c r="EQ187" s="34"/>
      <c r="ER187" s="34"/>
      <c r="ES187" s="34"/>
      <c r="ET187" s="34"/>
      <c r="EU187" s="34"/>
      <c r="EV187" s="34"/>
      <c r="EW187" s="34"/>
      <c r="EX187" s="34"/>
      <c r="EY187" s="34"/>
      <c r="EZ187" s="34"/>
      <c r="FA187" s="34"/>
      <c r="FB187" s="34"/>
      <c r="FC187" s="34"/>
      <c r="FD187" s="34"/>
      <c r="FE187" s="34"/>
      <c r="FF187" s="34"/>
      <c r="FG187" s="34"/>
      <c r="FH187" s="34"/>
      <c r="FI187" s="34"/>
      <c r="FJ187" s="34"/>
      <c r="FK187" s="34"/>
      <c r="FL187" s="34"/>
      <c r="FM187" s="34"/>
      <c r="FN187" s="34"/>
      <c r="FO187" s="34"/>
      <c r="FP187" s="34"/>
      <c r="FQ187" s="34"/>
      <c r="FR187" s="34"/>
      <c r="FS187" s="34"/>
      <c r="FT187" s="34"/>
      <c r="FU187" s="34"/>
      <c r="FV187" s="34"/>
      <c r="FX187" s="24">
        <v>5.0643770000000004</v>
      </c>
      <c r="FY187" s="24">
        <v>5.0337259999999997</v>
      </c>
      <c r="FZ187" s="24">
        <v>4.6473529999999998</v>
      </c>
      <c r="GA187" s="24">
        <v>0.30247200000000002</v>
      </c>
      <c r="GB187" s="24">
        <v>0</v>
      </c>
      <c r="GC187" s="24">
        <v>0.30247200000000002</v>
      </c>
      <c r="GD187" s="24">
        <v>0</v>
      </c>
      <c r="GE187" s="24">
        <v>0</v>
      </c>
      <c r="GF187" s="24">
        <v>0</v>
      </c>
      <c r="GG187" s="24">
        <v>0</v>
      </c>
      <c r="GH187" s="24">
        <v>0</v>
      </c>
      <c r="GI187" s="24">
        <v>0</v>
      </c>
      <c r="GJ187" s="24">
        <v>0</v>
      </c>
      <c r="GK187" s="24">
        <v>0</v>
      </c>
      <c r="GM187" s="24" t="s">
        <v>695</v>
      </c>
    </row>
    <row r="188" spans="2:195" x14ac:dyDescent="0.2">
      <c r="B188" s="24" t="s">
        <v>164</v>
      </c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337"/>
      <c r="AS188" s="337"/>
      <c r="AT188" s="337"/>
      <c r="AU188" s="337"/>
      <c r="AV188" s="337"/>
      <c r="AW188" s="337"/>
      <c r="AX188" s="337"/>
      <c r="AY188" s="337"/>
      <c r="AZ188" s="337"/>
      <c r="BA188" s="337"/>
      <c r="BB188" s="337"/>
      <c r="BC188" s="337"/>
      <c r="BD188" s="337"/>
      <c r="BE188" s="337"/>
      <c r="BF188" s="337"/>
      <c r="BG188" s="337"/>
      <c r="BH188" s="251">
        <v>232.4</v>
      </c>
      <c r="BI188" s="251">
        <v>-1.1565000000000001E-2</v>
      </c>
      <c r="BJ188" s="251">
        <v>363.49720000000002</v>
      </c>
      <c r="BK188" s="251">
        <v>402.69287100000003</v>
      </c>
      <c r="BL188" s="251">
        <v>137.279112</v>
      </c>
      <c r="BM188" s="251">
        <v>899.63225899999998</v>
      </c>
      <c r="BN188" s="251">
        <v>584.37251300000003</v>
      </c>
      <c r="BO188" s="251">
        <v>227.38478000000001</v>
      </c>
      <c r="BP188" s="251">
        <v>348.26942400000001</v>
      </c>
      <c r="BQ188" s="251">
        <v>373.45667200000003</v>
      </c>
      <c r="BR188" s="251">
        <v>395.163343</v>
      </c>
      <c r="BS188" s="251">
        <v>422.45263599999998</v>
      </c>
      <c r="BT188" s="251">
        <v>571.45364199999995</v>
      </c>
      <c r="BU188" s="251">
        <v>392.21842199999998</v>
      </c>
      <c r="BV188" s="251">
        <v>357.72202299999998</v>
      </c>
      <c r="BW188" s="251">
        <v>313.40648399999998</v>
      </c>
      <c r="BX188" s="251">
        <v>210.80231800000001</v>
      </c>
      <c r="BY188" s="251">
        <v>294.33140500000002</v>
      </c>
      <c r="BZ188" s="251">
        <v>272.84673600000002</v>
      </c>
      <c r="CA188" s="251">
        <v>194.85354100000001</v>
      </c>
      <c r="CB188" s="251">
        <v>187.02131900000001</v>
      </c>
      <c r="CC188" s="251">
        <v>138.08802800000001</v>
      </c>
      <c r="CD188" s="251">
        <v>235.12492932147634</v>
      </c>
      <c r="CE188" s="251">
        <v>248.14986432276518</v>
      </c>
      <c r="CF188" s="251">
        <v>253.43176678954353</v>
      </c>
      <c r="CG188" s="251">
        <v>258.40906211294521</v>
      </c>
      <c r="CH188" s="251">
        <v>262.83284994620487</v>
      </c>
      <c r="CI188" s="251">
        <v>267.11500926887055</v>
      </c>
      <c r="CJ188" s="251">
        <v>271.1585878604597</v>
      </c>
      <c r="CK188" s="251">
        <v>275.03278054500595</v>
      </c>
      <c r="CL188" s="251">
        <v>278.82163466765343</v>
      </c>
      <c r="CM188" s="251">
        <v>282.53926900713009</v>
      </c>
      <c r="CN188" s="251">
        <v>286.19660289203989</v>
      </c>
      <c r="CO188" s="251">
        <v>289.7950672172359</v>
      </c>
      <c r="CP188" s="251">
        <v>293.33719897411243</v>
      </c>
      <c r="CQ188" s="251">
        <v>305.48734175889308</v>
      </c>
      <c r="CR188" s="251">
        <v>314.54708609447925</v>
      </c>
      <c r="CS188" s="251">
        <v>322.54997111086493</v>
      </c>
      <c r="CT188" s="251">
        <v>329.63518466546799</v>
      </c>
      <c r="CU188" s="251">
        <v>335.9403698935908</v>
      </c>
      <c r="CV188" s="251">
        <v>341.58539431475532</v>
      </c>
      <c r="CW188" s="251">
        <v>346.67097892347641</v>
      </c>
      <c r="CX188" s="251">
        <v>351.2442661324306</v>
      </c>
      <c r="CY188" s="251">
        <v>355.38787076165806</v>
      </c>
      <c r="CZ188" s="251">
        <v>359.16357939752476</v>
      </c>
      <c r="DA188" s="251">
        <v>362.60050689535615</v>
      </c>
      <c r="DB188" s="251">
        <v>365.6652615359215</v>
      </c>
      <c r="DC188" s="251">
        <v>377.10966662416843</v>
      </c>
      <c r="DD188" s="251">
        <v>383.98055877742871</v>
      </c>
      <c r="DE188" s="251">
        <v>390.0986440718271</v>
      </c>
      <c r="DF188" s="251">
        <v>395.54650964762038</v>
      </c>
      <c r="DG188" s="251">
        <v>400.44331997208315</v>
      </c>
      <c r="DH188" s="251">
        <v>404.87944273633315</v>
      </c>
      <c r="DI188" s="251">
        <v>408.92573297546386</v>
      </c>
      <c r="DJ188" s="251">
        <v>412.63395997306844</v>
      </c>
      <c r="DK188" s="251">
        <v>416.04890135436773</v>
      </c>
      <c r="DL188" s="251">
        <v>419.20879609200557</v>
      </c>
      <c r="DM188" s="251">
        <v>422.11086002184328</v>
      </c>
      <c r="DN188" s="251">
        <v>424.75529261170811</v>
      </c>
      <c r="DO188" s="251">
        <v>435.98332214837603</v>
      </c>
      <c r="DP188" s="251">
        <v>441.39725874238292</v>
      </c>
      <c r="DQ188" s="251">
        <v>446.22267798569357</v>
      </c>
      <c r="DR188" s="251">
        <v>450.50659864821068</v>
      </c>
      <c r="DS188" s="251">
        <v>454.48385561604664</v>
      </c>
      <c r="DT188" s="251">
        <v>458.19295395132491</v>
      </c>
      <c r="DU188" s="251">
        <v>461.80025317634914</v>
      </c>
      <c r="DV188" s="251">
        <v>464.86626871068603</v>
      </c>
      <c r="DW188" s="251">
        <v>467.69559167799235</v>
      </c>
      <c r="DX188" s="251">
        <v>470.32031973452115</v>
      </c>
      <c r="DY188" s="251">
        <v>472.76783026416035</v>
      </c>
      <c r="DZ188" s="251">
        <v>475.0610898922223</v>
      </c>
      <c r="EA188" s="251">
        <v>487.1699565460284</v>
      </c>
      <c r="EB188" s="251">
        <v>492.48821850583084</v>
      </c>
      <c r="EC188" s="251">
        <v>497.31383761105741</v>
      </c>
      <c r="ED188" s="251">
        <v>501.68425648298779</v>
      </c>
      <c r="EE188" s="251">
        <v>505.65318000795043</v>
      </c>
      <c r="EF188" s="251">
        <v>509.2754584746873</v>
      </c>
      <c r="EG188" s="251">
        <v>512.59498281334345</v>
      </c>
      <c r="EH188" s="251">
        <v>515.65306581470952</v>
      </c>
      <c r="EI188" s="251">
        <v>518.47928891104459</v>
      </c>
      <c r="EJ188" s="251">
        <v>521.10391375000609</v>
      </c>
      <c r="EK188" s="251">
        <v>523.55219350967991</v>
      </c>
      <c r="EL188" s="251">
        <v>525.84675898934665</v>
      </c>
      <c r="EM188" s="251">
        <v>541.81980473457861</v>
      </c>
      <c r="EN188" s="251">
        <v>547.20077194048167</v>
      </c>
      <c r="EO188" s="251">
        <v>552.10113478363542</v>
      </c>
      <c r="EP188" s="251">
        <v>556.29980469680459</v>
      </c>
      <c r="EQ188" s="251">
        <v>559.60030839982699</v>
      </c>
      <c r="ER188" s="251">
        <v>562.34447664519598</v>
      </c>
      <c r="ES188" s="251">
        <v>564.62615422321051</v>
      </c>
      <c r="ET188" s="251">
        <v>565.81865903717164</v>
      </c>
      <c r="EU188" s="251">
        <v>566.92363135830578</v>
      </c>
      <c r="EV188" s="251">
        <v>568.20630126907042</v>
      </c>
      <c r="EW188" s="251">
        <v>569.64045643104953</v>
      </c>
      <c r="EX188" s="251">
        <v>571.07637293936261</v>
      </c>
      <c r="EY188" s="251">
        <v>587.10344782911181</v>
      </c>
      <c r="EZ188" s="251">
        <v>591.63412912776118</v>
      </c>
      <c r="FA188" s="251">
        <v>595.48292398517879</v>
      </c>
      <c r="FB188" s="251">
        <v>598.99856235462914</v>
      </c>
      <c r="FC188" s="251">
        <v>602.03538344113258</v>
      </c>
      <c r="FD188" s="251">
        <v>604.86155492321859</v>
      </c>
      <c r="FE188" s="251">
        <v>607.27617434601461</v>
      </c>
      <c r="FF188" s="251">
        <v>608.75153877818605</v>
      </c>
      <c r="FG188" s="251">
        <v>610.19394156680914</v>
      </c>
      <c r="FH188" s="251">
        <v>611.65251097838836</v>
      </c>
      <c r="FI188" s="251">
        <v>612.74859585488866</v>
      </c>
      <c r="FJ188" s="251">
        <v>613.46992772701401</v>
      </c>
      <c r="FK188" s="251">
        <v>629.17817086761011</v>
      </c>
      <c r="FL188" s="251">
        <v>633.08580647952317</v>
      </c>
      <c r="FM188" s="251">
        <v>636.43460626746139</v>
      </c>
      <c r="FN188" s="251">
        <v>639.20328695492799</v>
      </c>
      <c r="FO188" s="251">
        <v>642.95501978772063</v>
      </c>
      <c r="FP188" s="251">
        <v>646.36446847301875</v>
      </c>
      <c r="FQ188" s="251">
        <v>649.48467826341528</v>
      </c>
      <c r="FR188" s="251">
        <v>652.20499663517921</v>
      </c>
      <c r="FS188" s="251">
        <v>654.79232561601896</v>
      </c>
      <c r="FT188" s="251">
        <v>657.09953087060876</v>
      </c>
      <c r="FU188" s="251">
        <v>659.32153323657894</v>
      </c>
      <c r="FV188" s="251">
        <v>661.36656439422995</v>
      </c>
      <c r="FX188" s="24">
        <v>0</v>
      </c>
      <c r="FY188" s="24">
        <v>0</v>
      </c>
      <c r="FZ188" s="24">
        <v>3964.1366090000001</v>
      </c>
      <c r="GA188" s="24">
        <v>3355.1965539999997</v>
      </c>
      <c r="GB188" s="24">
        <v>235.12492932147634</v>
      </c>
      <c r="GC188" s="24">
        <v>3590.3214833214761</v>
      </c>
      <c r="GD188" s="24">
        <v>3266.8196936039667</v>
      </c>
      <c r="GE188" s="24">
        <v>4090.4778114844194</v>
      </c>
      <c r="GF188" s="24">
        <v>4855.7416848579178</v>
      </c>
      <c r="GG188" s="24">
        <v>5499.2980205479671</v>
      </c>
      <c r="GH188" s="24">
        <v>6110.8151114166722</v>
      </c>
      <c r="GI188" s="24">
        <v>6725.6578764586948</v>
      </c>
      <c r="GJ188" s="24">
        <v>7244.2086909123327</v>
      </c>
      <c r="GK188" s="24">
        <v>7761.4909878462931</v>
      </c>
    </row>
    <row r="189" spans="2:195" x14ac:dyDescent="0.2">
      <c r="B189" s="40" t="s">
        <v>84</v>
      </c>
      <c r="C189" s="40"/>
      <c r="D189" s="40"/>
      <c r="E189" s="40"/>
      <c r="F189" s="40"/>
      <c r="G189" s="40"/>
      <c r="H189" s="40"/>
      <c r="I189" s="40"/>
      <c r="J189" s="40"/>
      <c r="K189" s="161">
        <v>0</v>
      </c>
      <c r="L189" s="161">
        <v>0</v>
      </c>
      <c r="M189" s="161">
        <v>1.4117379999999999</v>
      </c>
      <c r="N189" s="161">
        <v>0</v>
      </c>
      <c r="O189" s="161">
        <v>0</v>
      </c>
      <c r="P189" s="161">
        <v>0.49443799999999999</v>
      </c>
      <c r="Q189" s="161">
        <v>0</v>
      </c>
      <c r="R189" s="161">
        <v>0</v>
      </c>
      <c r="S189" s="161">
        <v>29.805713000000001</v>
      </c>
      <c r="T189" s="161">
        <v>112.826138</v>
      </c>
      <c r="U189" s="161">
        <v>84.409344000000004</v>
      </c>
      <c r="V189" s="161">
        <v>95.640698</v>
      </c>
      <c r="W189" s="161">
        <v>101.084845</v>
      </c>
      <c r="X189" s="161">
        <v>118.311083</v>
      </c>
      <c r="Y189" s="161">
        <v>95.222114000000005</v>
      </c>
      <c r="Z189" s="161">
        <v>76.358672999999996</v>
      </c>
      <c r="AA189" s="161">
        <v>54.539546999999999</v>
      </c>
      <c r="AB189" s="161">
        <v>94.595187999999993</v>
      </c>
      <c r="AC189" s="161">
        <v>82.599469999999997</v>
      </c>
      <c r="AD189" s="161">
        <v>57.724791000000003</v>
      </c>
      <c r="AE189" s="161">
        <v>88.789041999999995</v>
      </c>
      <c r="AF189" s="161">
        <v>61.513992999999999</v>
      </c>
      <c r="AG189" s="161">
        <v>43.102620000000002</v>
      </c>
      <c r="AH189" s="161">
        <v>58.210120000000003</v>
      </c>
      <c r="AI189" s="40">
        <v>30.621563999999999</v>
      </c>
      <c r="AJ189" s="40">
        <v>56.350262999999998</v>
      </c>
      <c r="AK189" s="40">
        <v>56.678713999999999</v>
      </c>
      <c r="AL189" s="40">
        <v>61.266420999999994</v>
      </c>
      <c r="AM189" s="40">
        <v>81.194916000000006</v>
      </c>
      <c r="AN189" s="40">
        <v>109.865213</v>
      </c>
      <c r="AO189" s="40">
        <v>74.677310999999989</v>
      </c>
      <c r="AP189" s="40">
        <v>72.899246000000005</v>
      </c>
      <c r="AQ189" s="40">
        <v>115.73291999999999</v>
      </c>
      <c r="AR189" s="40">
        <v>281.99736000000001</v>
      </c>
      <c r="AS189" s="40">
        <v>176.33589000000001</v>
      </c>
      <c r="AT189" s="40">
        <v>212.79798099999999</v>
      </c>
      <c r="AU189" s="40">
        <v>102.772301</v>
      </c>
      <c r="AV189" s="40">
        <v>81.370559</v>
      </c>
      <c r="AW189" s="40">
        <v>65.955584000000002</v>
      </c>
      <c r="AX189" s="40">
        <v>102.365075</v>
      </c>
      <c r="AY189" s="40">
        <v>194.491106</v>
      </c>
      <c r="AZ189" s="40">
        <v>262.11254600000001</v>
      </c>
      <c r="BA189" s="40">
        <v>282.41506299999998</v>
      </c>
      <c r="BB189" s="40">
        <v>250.39793</v>
      </c>
      <c r="BC189" s="40">
        <v>233.40589</v>
      </c>
      <c r="BD189" s="40">
        <v>184.84189599999999</v>
      </c>
      <c r="BE189" s="40">
        <v>227.253309</v>
      </c>
      <c r="BF189" s="40">
        <v>156.864721</v>
      </c>
      <c r="BG189" s="40">
        <v>58.213070000000002</v>
      </c>
      <c r="BH189" s="40">
        <v>296.85795899999999</v>
      </c>
      <c r="BI189" s="40">
        <v>77.141193000000001</v>
      </c>
      <c r="BJ189" s="40">
        <v>583.48295000000007</v>
      </c>
      <c r="BK189" s="40">
        <v>587.78392900000006</v>
      </c>
      <c r="BL189" s="40">
        <v>301.44281100000001</v>
      </c>
      <c r="BM189" s="40">
        <v>1040.0537239999999</v>
      </c>
      <c r="BN189" s="40">
        <v>674.57825400000002</v>
      </c>
      <c r="BO189" s="40">
        <v>434.07308499999999</v>
      </c>
      <c r="BP189" s="40">
        <v>451.97384299999999</v>
      </c>
      <c r="BQ189" s="40">
        <v>646.22506999999996</v>
      </c>
      <c r="BR189" s="40">
        <v>610.96178599999996</v>
      </c>
      <c r="BS189" s="40">
        <v>517.514724</v>
      </c>
      <c r="BT189" s="40">
        <v>734.95996599999989</v>
      </c>
      <c r="BU189" s="40">
        <v>512.23650099999998</v>
      </c>
      <c r="BV189" s="40">
        <v>467.12590899999998</v>
      </c>
      <c r="BW189" s="40">
        <v>390.73663599999998</v>
      </c>
      <c r="BX189" s="40">
        <v>276.80246499999998</v>
      </c>
      <c r="BY189" s="40">
        <v>344.91830000000004</v>
      </c>
      <c r="BZ189" s="40">
        <v>349.13362900000004</v>
      </c>
      <c r="CA189" s="40">
        <v>282.07126700000003</v>
      </c>
      <c r="CB189" s="40">
        <v>201.142605</v>
      </c>
      <c r="CC189" s="40">
        <v>189.47133200000002</v>
      </c>
      <c r="CD189" s="40">
        <v>295.84271180013053</v>
      </c>
      <c r="CE189" s="40">
        <v>312.23115730831921</v>
      </c>
      <c r="CF189" s="40">
        <v>318.8770385160027</v>
      </c>
      <c r="CG189" s="40">
        <v>325.13965197070775</v>
      </c>
      <c r="CH189" s="40">
        <v>330.70582223090406</v>
      </c>
      <c r="CI189" s="40">
        <v>336.09379036356228</v>
      </c>
      <c r="CJ189" s="40">
        <v>341.18156756934331</v>
      </c>
      <c r="CK189" s="40">
        <v>346.05621728487944</v>
      </c>
      <c r="CL189" s="40">
        <v>350.82349092742277</v>
      </c>
      <c r="CM189" s="40">
        <v>355.50115325632157</v>
      </c>
      <c r="CN189" s="40">
        <v>360.10294336676475</v>
      </c>
      <c r="CO189" s="40">
        <v>364.63066166254129</v>
      </c>
      <c r="CP189" s="40">
        <v>369.08750027821588</v>
      </c>
      <c r="CQ189" s="40">
        <v>384.37525049926387</v>
      </c>
      <c r="CR189" s="40">
        <v>395.77454933240074</v>
      </c>
      <c r="CS189" s="40">
        <v>405.84406944796046</v>
      </c>
      <c r="CT189" s="40">
        <v>414.75894205515601</v>
      </c>
      <c r="CU189" s="40">
        <v>422.69235473782209</v>
      </c>
      <c r="CV189" s="40">
        <v>429.79512915546752</v>
      </c>
      <c r="CW189" s="40">
        <v>436.19399611557611</v>
      </c>
      <c r="CX189" s="40">
        <v>441.94827191118088</v>
      </c>
      <c r="CY189" s="40">
        <v>447.16190550450426</v>
      </c>
      <c r="CZ189" s="40">
        <v>451.91263901891915</v>
      </c>
      <c r="DA189" s="40">
        <v>456.23710582111289</v>
      </c>
      <c r="DB189" s="40">
        <v>460.09329123915171</v>
      </c>
      <c r="DC189" s="40">
        <v>474.49305670007823</v>
      </c>
      <c r="DD189" s="40">
        <v>483.13826234872101</v>
      </c>
      <c r="DE189" s="40">
        <v>490.83625911045357</v>
      </c>
      <c r="DF189" s="40">
        <v>497.69096111979104</v>
      </c>
      <c r="DG189" s="40">
        <v>503.8523054304116</v>
      </c>
      <c r="DH189" s="40">
        <v>509.43399594804976</v>
      </c>
      <c r="DI189" s="40">
        <v>514.52518504709303</v>
      </c>
      <c r="DJ189" s="40">
        <v>519.19101071733428</v>
      </c>
      <c r="DK189" s="40">
        <v>523.4878137904816</v>
      </c>
      <c r="DL189" s="40">
        <v>527.46370792847654</v>
      </c>
      <c r="DM189" s="40">
        <v>531.11518999504494</v>
      </c>
      <c r="DN189" s="40">
        <v>534.44251096783978</v>
      </c>
      <c r="DO189" s="40">
        <v>548.57002486390195</v>
      </c>
      <c r="DP189" s="40">
        <v>555.38203619807678</v>
      </c>
      <c r="DQ189" s="40">
        <v>561.45355366172146</v>
      </c>
      <c r="DR189" s="40">
        <v>566.84373797604769</v>
      </c>
      <c r="DS189" s="40">
        <v>571.84806690997277</v>
      </c>
      <c r="DT189" s="40">
        <v>576.51498892887003</v>
      </c>
      <c r="DU189" s="40">
        <v>581.05382361596764</v>
      </c>
      <c r="DV189" s="40">
        <v>584.9115955362704</v>
      </c>
      <c r="DW189" s="40">
        <v>588.47155228616418</v>
      </c>
      <c r="DX189" s="40">
        <v>591.77408030062099</v>
      </c>
      <c r="DY189" s="40">
        <v>594.85362679676405</v>
      </c>
      <c r="DZ189" s="40">
        <v>597.73908921534064</v>
      </c>
      <c r="EA189" s="40">
        <v>612.97490431170684</v>
      </c>
      <c r="EB189" s="40">
        <v>619.66653435192359</v>
      </c>
      <c r="EC189" s="40">
        <v>625.73830328907786</v>
      </c>
      <c r="ED189" s="40">
        <v>631.23732278694899</v>
      </c>
      <c r="EE189" s="40">
        <v>636.23116628087678</v>
      </c>
      <c r="EF189" s="40">
        <v>640.78884839305067</v>
      </c>
      <c r="EG189" s="40">
        <v>644.96559428328271</v>
      </c>
      <c r="EH189" s="40">
        <v>648.81338520296458</v>
      </c>
      <c r="EI189" s="40">
        <v>652.36944158279971</v>
      </c>
      <c r="EJ189" s="40">
        <v>655.67183972517068</v>
      </c>
      <c r="EK189" s="40">
        <v>658.75235409443599</v>
      </c>
      <c r="EL189" s="40">
        <v>661.6394595828524</v>
      </c>
      <c r="EM189" s="40">
        <v>681.73732492879356</v>
      </c>
      <c r="EN189" s="40">
        <v>688.50785298337246</v>
      </c>
      <c r="EO189" s="40">
        <v>694.67366720182577</v>
      </c>
      <c r="EP189" s="40">
        <v>699.95658593209475</v>
      </c>
      <c r="EQ189" s="40">
        <v>704.10939936887621</v>
      </c>
      <c r="ER189" s="40">
        <v>707.56221135988278</v>
      </c>
      <c r="ES189" s="40">
        <v>710.43310082311973</v>
      </c>
      <c r="ET189" s="40">
        <v>711.93355362076682</v>
      </c>
      <c r="EU189" s="40">
        <v>713.32386986197434</v>
      </c>
      <c r="EV189" s="40">
        <v>714.93777165384347</v>
      </c>
      <c r="EW189" s="40">
        <v>716.74227768170897</v>
      </c>
      <c r="EX189" s="40">
        <v>718.54899989939906</v>
      </c>
      <c r="EY189" s="40">
        <v>738.71484667409106</v>
      </c>
      <c r="EZ189" s="40">
        <v>744.41551416844231</v>
      </c>
      <c r="FA189" s="40">
        <v>749.2582074169494</v>
      </c>
      <c r="FB189" s="40">
        <v>753.68171109190303</v>
      </c>
      <c r="FC189" s="40">
        <v>757.50274949933896</v>
      </c>
      <c r="FD189" s="40">
        <v>761.05874093625437</v>
      </c>
      <c r="FE189" s="40">
        <v>764.09690264912206</v>
      </c>
      <c r="FF189" s="40">
        <v>765.95325967500889</v>
      </c>
      <c r="FG189" s="40">
        <v>767.7681431657802</v>
      </c>
      <c r="FH189" s="40">
        <v>769.60336808776344</v>
      </c>
      <c r="FI189" s="40">
        <v>770.98250182387017</v>
      </c>
      <c r="FJ189" s="40">
        <v>771.89010774117241</v>
      </c>
      <c r="FK189" s="40">
        <v>791.65478884810796</v>
      </c>
      <c r="FL189" s="40">
        <v>796.57151766751144</v>
      </c>
      <c r="FM189" s="40">
        <v>800.7850989895702</v>
      </c>
      <c r="FN189" s="40">
        <v>804.26875342405538</v>
      </c>
      <c r="FO189" s="40">
        <v>808.98931971366983</v>
      </c>
      <c r="FP189" s="40">
        <v>813.27921167754107</v>
      </c>
      <c r="FQ189" s="40">
        <v>817.20517277592432</v>
      </c>
      <c r="FR189" s="40">
        <v>820.6279759911547</v>
      </c>
      <c r="FS189" s="40">
        <v>823.88344713247352</v>
      </c>
      <c r="FT189" s="40">
        <v>826.78645644402172</v>
      </c>
      <c r="FU189" s="40">
        <v>829.5822603916165</v>
      </c>
      <c r="FV189" s="40">
        <v>832.15539274785431</v>
      </c>
      <c r="FX189" s="40">
        <v>1330.4177989999998</v>
      </c>
      <c r="FY189" s="40">
        <v>2144.2459800000001</v>
      </c>
      <c r="FZ189" s="40">
        <v>5762.7876740000002</v>
      </c>
      <c r="GA189" s="40">
        <v>4266.1133339999997</v>
      </c>
      <c r="GB189" s="40">
        <v>295.84271180013053</v>
      </c>
      <c r="GC189" s="40">
        <v>4561.9560458001306</v>
      </c>
      <c r="GD189" s="40">
        <v>4110.4309947349848</v>
      </c>
      <c r="GE189" s="40">
        <v>5146.7875048385158</v>
      </c>
      <c r="GF189" s="40">
        <v>6109.6702591037756</v>
      </c>
      <c r="GG189" s="40">
        <v>6919.4161762897202</v>
      </c>
      <c r="GH189" s="40">
        <v>7688.8491538850903</v>
      </c>
      <c r="GI189" s="40">
        <v>8462.4666153156595</v>
      </c>
      <c r="GJ189" s="40">
        <v>9114.9260529296971</v>
      </c>
      <c r="GK189" s="40">
        <v>9765.7893958035002</v>
      </c>
    </row>
    <row r="191" spans="2:195" x14ac:dyDescent="0.2">
      <c r="B191" s="24" t="s">
        <v>683</v>
      </c>
    </row>
    <row r="193" spans="2:193" x14ac:dyDescent="0.2">
      <c r="B193" s="24" t="s">
        <v>162</v>
      </c>
      <c r="AH193" s="158"/>
      <c r="AI193" s="158">
        <v>30.197749999999999</v>
      </c>
      <c r="AJ193" s="158">
        <v>55.721882999999998</v>
      </c>
      <c r="AK193" s="158">
        <v>55.993834999999997</v>
      </c>
      <c r="AL193" s="158">
        <v>60.607363999999997</v>
      </c>
      <c r="AM193" s="158">
        <v>80.574070000000006</v>
      </c>
      <c r="AN193" s="158">
        <v>109.286564</v>
      </c>
      <c r="AO193" s="158">
        <v>74.215047999999996</v>
      </c>
      <c r="AP193" s="158">
        <v>72.310012</v>
      </c>
      <c r="AQ193" s="158">
        <v>115.315665</v>
      </c>
      <c r="AR193" s="158">
        <v>281.99736000000001</v>
      </c>
      <c r="AS193" s="158">
        <v>176.33589000000001</v>
      </c>
      <c r="AT193" s="158">
        <v>212.79798099999999</v>
      </c>
      <c r="AU193" s="158">
        <v>102.772301</v>
      </c>
      <c r="AV193" s="158">
        <v>81.370559</v>
      </c>
      <c r="AW193" s="158">
        <v>65.955584000000002</v>
      </c>
      <c r="AX193" s="158">
        <v>102.365075</v>
      </c>
      <c r="AY193" s="158">
        <v>194.491106</v>
      </c>
      <c r="AZ193" s="158">
        <v>262.11254600000001</v>
      </c>
      <c r="BA193" s="158">
        <v>282.41506299999998</v>
      </c>
      <c r="BB193" s="158">
        <v>248.85489000000001</v>
      </c>
      <c r="BC193" s="158">
        <v>231.894058</v>
      </c>
      <c r="BD193" s="158">
        <v>184.84189599999999</v>
      </c>
      <c r="BE193" s="158">
        <v>225.27445499999999</v>
      </c>
      <c r="BF193" s="158">
        <v>156.864721</v>
      </c>
      <c r="BG193" s="158">
        <v>58.213070000000002</v>
      </c>
      <c r="BH193" s="158">
        <v>64.457959000000002</v>
      </c>
      <c r="BI193" s="158">
        <v>77.152758000000006</v>
      </c>
      <c r="BJ193" s="158">
        <v>217.71938800000001</v>
      </c>
      <c r="BK193" s="158">
        <v>182.71006700000001</v>
      </c>
      <c r="BL193" s="158">
        <v>164.16369900000001</v>
      </c>
      <c r="BM193" s="158">
        <v>140.42146500000001</v>
      </c>
      <c r="BN193" s="158">
        <v>90.205741000000003</v>
      </c>
      <c r="BO193" s="158">
        <v>206.68830500000001</v>
      </c>
      <c r="BP193" s="158">
        <v>103.704419</v>
      </c>
      <c r="BQ193" s="158">
        <v>272.76839799999999</v>
      </c>
      <c r="BR193" s="158">
        <v>215.79844299999999</v>
      </c>
      <c r="BS193" s="158">
        <v>95.062088000000003</v>
      </c>
      <c r="BT193" s="158">
        <v>163.50632400000001</v>
      </c>
      <c r="BU193" s="158">
        <v>120.018079</v>
      </c>
      <c r="BV193" s="158">
        <v>109.10141400000001</v>
      </c>
      <c r="BW193" s="158">
        <v>77.330151999999998</v>
      </c>
      <c r="BX193" s="158">
        <v>66.000146999999998</v>
      </c>
      <c r="BY193" s="158">
        <v>50.586894999999998</v>
      </c>
      <c r="BZ193" s="158">
        <v>76.286893000000006</v>
      </c>
      <c r="CA193" s="158">
        <v>87.217725999999999</v>
      </c>
      <c r="CB193" s="158">
        <v>14.121286</v>
      </c>
      <c r="CC193" s="158">
        <v>51.383304000000003</v>
      </c>
      <c r="CD193" s="24">
        <v>60.717782478654179</v>
      </c>
      <c r="CE193" s="24">
        <v>64.081292985554015</v>
      </c>
      <c r="CF193" s="24">
        <v>65.44527172645914</v>
      </c>
      <c r="CG193" s="24">
        <v>66.730589857762553</v>
      </c>
      <c r="CH193" s="24">
        <v>67.872972284699202</v>
      </c>
      <c r="CI193" s="24">
        <v>68.978781094691712</v>
      </c>
      <c r="CJ193" s="24">
        <v>70.022979708883611</v>
      </c>
      <c r="CK193" s="24">
        <v>71.023436739873503</v>
      </c>
      <c r="CL193" s="24">
        <v>72.001856259769326</v>
      </c>
      <c r="CM193" s="24">
        <v>72.961884249191485</v>
      </c>
      <c r="CN193" s="24">
        <v>73.906340474724871</v>
      </c>
      <c r="CO193" s="24">
        <v>74.835594445305389</v>
      </c>
      <c r="CP193" s="24">
        <v>75.750301304103431</v>
      </c>
      <c r="CQ193" s="24">
        <v>78.887908740370804</v>
      </c>
      <c r="CR193" s="24">
        <v>81.227463237921455</v>
      </c>
      <c r="CS193" s="24">
        <v>83.294098337095534</v>
      </c>
      <c r="CT193" s="24">
        <v>85.123757389687995</v>
      </c>
      <c r="CU193" s="24">
        <v>86.751984844231302</v>
      </c>
      <c r="CV193" s="24">
        <v>88.209734840712215</v>
      </c>
      <c r="CW193" s="24">
        <v>89.523017192099687</v>
      </c>
      <c r="CX193" s="24">
        <v>90.704005778750286</v>
      </c>
      <c r="CY193" s="24">
        <v>91.774034742846169</v>
      </c>
      <c r="CZ193" s="24">
        <v>92.74905962139438</v>
      </c>
      <c r="DA193" s="24">
        <v>93.636598925756743</v>
      </c>
      <c r="DB193" s="24">
        <v>94.428029703230223</v>
      </c>
      <c r="DC193" s="24">
        <v>97.383390075909801</v>
      </c>
      <c r="DD193" s="24">
        <v>99.157703571292302</v>
      </c>
      <c r="DE193" s="24">
        <v>100.73761503862646</v>
      </c>
      <c r="DF193" s="24">
        <v>102.14445147217069</v>
      </c>
      <c r="DG193" s="24">
        <v>103.40898545832847</v>
      </c>
      <c r="DH193" s="24">
        <v>104.55455321171658</v>
      </c>
      <c r="DI193" s="24">
        <v>105.59945207162917</v>
      </c>
      <c r="DJ193" s="24">
        <v>106.55705074426581</v>
      </c>
      <c r="DK193" s="24">
        <v>107.43891243611382</v>
      </c>
      <c r="DL193" s="24">
        <v>108.25491183647098</v>
      </c>
      <c r="DM193" s="24">
        <v>109.00432997320166</v>
      </c>
      <c r="DN193" s="24">
        <v>109.68721835613167</v>
      </c>
      <c r="DO193" s="24">
        <v>112.58670271552596</v>
      </c>
      <c r="DP193" s="24">
        <v>113.98477745569392</v>
      </c>
      <c r="DQ193" s="24">
        <v>115.23087567602792</v>
      </c>
      <c r="DR193" s="24">
        <v>116.33713932783699</v>
      </c>
      <c r="DS193" s="24">
        <v>117.36421129392612</v>
      </c>
      <c r="DT193" s="24">
        <v>118.32203497754517</v>
      </c>
      <c r="DU193" s="24">
        <v>119.25357043961849</v>
      </c>
      <c r="DV193" s="24">
        <v>120.04532682558431</v>
      </c>
      <c r="DW193" s="24">
        <v>120.7759606081718</v>
      </c>
      <c r="DX193" s="24">
        <v>121.45376056609986</v>
      </c>
      <c r="DY193" s="24">
        <v>122.08579653260371</v>
      </c>
      <c r="DZ193" s="24">
        <v>122.67799932311839</v>
      </c>
      <c r="EA193" s="24">
        <v>125.80494776567842</v>
      </c>
      <c r="EB193" s="24">
        <v>127.17831584609273</v>
      </c>
      <c r="EC193" s="24">
        <v>128.42446567802048</v>
      </c>
      <c r="ED193" s="24">
        <v>129.55306630396117</v>
      </c>
      <c r="EE193" s="24">
        <v>130.5779862729263</v>
      </c>
      <c r="EF193" s="24">
        <v>131.51338991836337</v>
      </c>
      <c r="EG193" s="24">
        <v>132.37061146993923</v>
      </c>
      <c r="EH193" s="24">
        <v>133.16031938825503</v>
      </c>
      <c r="EI193" s="24">
        <v>133.89015267175512</v>
      </c>
      <c r="EJ193" s="24">
        <v>134.5679259751646</v>
      </c>
      <c r="EK193" s="24">
        <v>135.20016058475602</v>
      </c>
      <c r="EL193" s="24">
        <v>135.79270059350577</v>
      </c>
      <c r="EM193" s="24">
        <v>139.91752019421494</v>
      </c>
      <c r="EN193" s="24">
        <v>141.30708104289076</v>
      </c>
      <c r="EO193" s="24">
        <v>142.57253241819041</v>
      </c>
      <c r="EP193" s="24">
        <v>143.65678123529014</v>
      </c>
      <c r="EQ193" s="24">
        <v>144.50909096904923</v>
      </c>
      <c r="ER193" s="24">
        <v>145.2177347146868</v>
      </c>
      <c r="ES193" s="24">
        <v>145.80694659990928</v>
      </c>
      <c r="ET193" s="24">
        <v>146.1148945835952</v>
      </c>
      <c r="EU193" s="24">
        <v>146.40023850366853</v>
      </c>
      <c r="EV193" s="24">
        <v>146.73147038477308</v>
      </c>
      <c r="EW193" s="24">
        <v>147.10182125065944</v>
      </c>
      <c r="EX193" s="24">
        <v>147.47262696003645</v>
      </c>
      <c r="EY193" s="24">
        <v>151.61139884497925</v>
      </c>
      <c r="EZ193" s="24">
        <v>152.7813850406811</v>
      </c>
      <c r="FA193" s="24">
        <v>153.77528343177059</v>
      </c>
      <c r="FB193" s="24">
        <v>154.68314873727394</v>
      </c>
      <c r="FC193" s="24">
        <v>155.46736605820632</v>
      </c>
      <c r="FD193" s="24">
        <v>156.19718601303575</v>
      </c>
      <c r="FE193" s="24">
        <v>156.82072830310747</v>
      </c>
      <c r="FF193" s="24">
        <v>157.20172089682282</v>
      </c>
      <c r="FG193" s="24">
        <v>157.57420159897106</v>
      </c>
      <c r="FH193" s="24">
        <v>157.95085710937508</v>
      </c>
      <c r="FI193" s="24">
        <v>158.2339059689815</v>
      </c>
      <c r="FJ193" s="24">
        <v>158.42018001415835</v>
      </c>
      <c r="FK193" s="24">
        <v>162.47661798049782</v>
      </c>
      <c r="FL193" s="24">
        <v>163.48571118798833</v>
      </c>
      <c r="FM193" s="24">
        <v>164.35049272210878</v>
      </c>
      <c r="FN193" s="24">
        <v>165.06546646912733</v>
      </c>
      <c r="FO193" s="24">
        <v>166.03429992594923</v>
      </c>
      <c r="FP193" s="24">
        <v>166.9147432045223</v>
      </c>
      <c r="FQ193" s="24">
        <v>167.72049451250902</v>
      </c>
      <c r="FR193" s="24">
        <v>168.42297935597543</v>
      </c>
      <c r="FS193" s="24">
        <v>169.09112151645454</v>
      </c>
      <c r="FT193" s="24">
        <v>169.68692557341294</v>
      </c>
      <c r="FU193" s="24">
        <v>170.26072715503753</v>
      </c>
      <c r="FV193" s="24">
        <v>170.78882835362438</v>
      </c>
    </row>
    <row r="194" spans="2:193" ht="5.45" customHeight="1" x14ac:dyDescent="0.2"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</row>
    <row r="195" spans="2:193" s="350" customFormat="1" x14ac:dyDescent="0.2">
      <c r="C195" s="350" t="s">
        <v>93</v>
      </c>
      <c r="K195" s="351"/>
      <c r="L195" s="351"/>
      <c r="M195" s="351"/>
      <c r="N195" s="351"/>
      <c r="O195" s="351"/>
      <c r="P195" s="351"/>
      <c r="Q195" s="351"/>
      <c r="R195" s="351"/>
      <c r="S195" s="351"/>
      <c r="T195" s="351"/>
      <c r="U195" s="351"/>
      <c r="V195" s="351"/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354" t="s">
        <v>523</v>
      </c>
      <c r="AJ195" s="354" t="s">
        <v>523</v>
      </c>
      <c r="AK195" s="354">
        <v>4.8805242277976113E-3</v>
      </c>
      <c r="AL195" s="354">
        <v>8.2393517072013367E-2</v>
      </c>
      <c r="AM195" s="354">
        <v>0.32944356398671304</v>
      </c>
      <c r="AN195" s="354">
        <v>0.35634905869841238</v>
      </c>
      <c r="AO195" s="354">
        <v>-0.32091333752610252</v>
      </c>
      <c r="AP195" s="354">
        <v>-2.5669133839272051E-2</v>
      </c>
      <c r="AQ195" s="354">
        <v>0.59473995108727129</v>
      </c>
      <c r="AR195" s="354">
        <v>1.4454384406489789</v>
      </c>
      <c r="AS195" s="354">
        <v>-0.3746895715619466</v>
      </c>
      <c r="AT195" s="354">
        <v>0.20677634598379258</v>
      </c>
      <c r="AU195" s="354">
        <v>-0.51704287551487615</v>
      </c>
      <c r="AV195" s="354">
        <v>-0.20824426223559989</v>
      </c>
      <c r="AW195" s="354">
        <v>-0.18944167509037269</v>
      </c>
      <c r="AX195" s="354">
        <v>0.55203045431301168</v>
      </c>
      <c r="AY195" s="354">
        <v>0.89997522104096528</v>
      </c>
      <c r="AZ195" s="354">
        <v>0.3476839707004391</v>
      </c>
      <c r="BA195" s="354">
        <v>7.7457249986042198E-2</v>
      </c>
      <c r="BB195" s="354">
        <v>-0.11883280106769645</v>
      </c>
      <c r="BC195" s="354">
        <v>-6.8155510225256233E-2</v>
      </c>
      <c r="BD195" s="354">
        <v>-0.20290369837764455</v>
      </c>
      <c r="BE195" s="354">
        <v>0.21874131284608755</v>
      </c>
      <c r="BF195" s="354">
        <v>-0.30367284208944145</v>
      </c>
      <c r="BG195" s="354">
        <v>-0.62889635331069749</v>
      </c>
      <c r="BH195" s="354">
        <v>0.10727640717110432</v>
      </c>
      <c r="BI195" s="354">
        <v>0.19694695886973412</v>
      </c>
      <c r="BJ195" s="354">
        <v>1.8219261844145609</v>
      </c>
      <c r="BK195" s="354">
        <v>-0.16080019938325385</v>
      </c>
      <c r="BL195" s="354">
        <v>-0.10150709429710847</v>
      </c>
      <c r="BM195" s="354">
        <v>-0.14462535959304856</v>
      </c>
      <c r="BN195" s="354">
        <v>-0.35760717921579865</v>
      </c>
      <c r="BO195" s="354">
        <v>1.2912987877345854</v>
      </c>
      <c r="BP195" s="354">
        <v>-0.49825695749936116</v>
      </c>
      <c r="BQ195" s="354">
        <v>1.6302485528606065</v>
      </c>
      <c r="BR195" s="354">
        <v>-0.20885834069385123</v>
      </c>
      <c r="BS195" s="354">
        <v>-0.55948668267268264</v>
      </c>
      <c r="BT195" s="354">
        <v>0.71999508363418241</v>
      </c>
      <c r="BU195" s="354">
        <v>-0.26597286230959483</v>
      </c>
      <c r="BV195" s="354">
        <v>-9.0958504676616259E-2</v>
      </c>
      <c r="BW195" s="354">
        <v>-0.29120852640828288</v>
      </c>
      <c r="BX195" s="354">
        <v>-0.14651471265697236</v>
      </c>
      <c r="BY195" s="354">
        <v>-0.2335336010691007</v>
      </c>
      <c r="BZ195" s="354">
        <v>0.5080366762972901</v>
      </c>
      <c r="CA195" s="354">
        <v>0.14328585907935709</v>
      </c>
      <c r="CB195" s="354">
        <v>-0.83809155950706626</v>
      </c>
      <c r="CC195" s="354">
        <v>2.6387127914553963</v>
      </c>
      <c r="CD195" s="354">
        <v>0.18166364853949779</v>
      </c>
      <c r="CE195" s="354">
        <v>5.5395806131133041E-2</v>
      </c>
      <c r="CF195" s="354">
        <v>2.1285131391038048E-2</v>
      </c>
      <c r="CG195" s="354">
        <v>1.9639587358971422E-2</v>
      </c>
      <c r="CH195" s="354">
        <v>1.7119321579078806E-2</v>
      </c>
      <c r="CI195" s="354">
        <v>1.6292329225749747E-2</v>
      </c>
      <c r="CJ195" s="354">
        <v>1.5137968482778152E-2</v>
      </c>
      <c r="CK195" s="354">
        <v>1.4287552959745931E-2</v>
      </c>
      <c r="CL195" s="354">
        <v>1.377600922747968E-2</v>
      </c>
      <c r="CM195" s="354">
        <v>1.3333378322338829E-2</v>
      </c>
      <c r="CN195" s="354">
        <v>1.294451528016638E-2</v>
      </c>
      <c r="CO195" s="354">
        <v>1.2573399854621581E-2</v>
      </c>
      <c r="CP195" s="354">
        <v>1.2222884919643073E-2</v>
      </c>
      <c r="CQ195" s="354">
        <v>4.1420395460491921E-2</v>
      </c>
      <c r="CR195" s="354">
        <v>2.9656693083985664E-2</v>
      </c>
      <c r="CS195" s="354">
        <v>2.5442566058240024E-2</v>
      </c>
      <c r="CT195" s="354">
        <v>2.1966250780310226E-2</v>
      </c>
      <c r="CU195" s="354">
        <v>1.9127767669951945E-2</v>
      </c>
      <c r="CV195" s="354">
        <v>1.6803650073233367E-2</v>
      </c>
      <c r="CW195" s="354">
        <v>1.4888179334842988E-2</v>
      </c>
      <c r="CX195" s="354">
        <v>1.3192010543125576E-2</v>
      </c>
      <c r="CY195" s="354">
        <v>1.1796931733157878E-2</v>
      </c>
      <c r="CZ195" s="354">
        <v>1.0624191050118581E-2</v>
      </c>
      <c r="DA195" s="354">
        <v>9.5692539416070144E-3</v>
      </c>
      <c r="DB195" s="354">
        <v>8.4521521130962451E-3</v>
      </c>
      <c r="DC195" s="354">
        <v>3.1297490607055112E-2</v>
      </c>
      <c r="DD195" s="354">
        <v>1.8219878092141206E-2</v>
      </c>
      <c r="DE195" s="354">
        <v>1.5933320462572453E-2</v>
      </c>
      <c r="DF195" s="354">
        <v>1.3965353785721391E-2</v>
      </c>
      <c r="DG195" s="354">
        <v>1.2379859776351143E-2</v>
      </c>
      <c r="DH195" s="354">
        <v>1.1078029131711631E-2</v>
      </c>
      <c r="DI195" s="354">
        <v>9.993814978069171E-3</v>
      </c>
      <c r="DJ195" s="354">
        <v>9.0682163008486416E-3</v>
      </c>
      <c r="DK195" s="354">
        <v>8.2759581434406204E-3</v>
      </c>
      <c r="DL195" s="354">
        <v>7.595008008317139E-3</v>
      </c>
      <c r="DM195" s="354">
        <v>6.9227171683696742E-3</v>
      </c>
      <c r="DN195" s="354">
        <v>6.2647821705603679E-3</v>
      </c>
      <c r="DO195" s="354">
        <v>2.6434113316469166E-2</v>
      </c>
      <c r="DP195" s="354">
        <v>1.2417760769675379E-2</v>
      </c>
      <c r="DQ195" s="354">
        <v>1.093214592464653E-2</v>
      </c>
      <c r="DR195" s="354">
        <v>9.6004100057291986E-3</v>
      </c>
      <c r="DS195" s="354">
        <v>8.8284100161242218E-3</v>
      </c>
      <c r="DT195" s="354">
        <v>8.1611223136863753E-3</v>
      </c>
      <c r="DU195" s="354">
        <v>7.8728823608391618E-3</v>
      </c>
      <c r="DV195" s="354">
        <v>6.6392677640350062E-3</v>
      </c>
      <c r="DW195" s="354">
        <v>6.0863159100648101E-3</v>
      </c>
      <c r="DX195" s="354">
        <v>5.6120436096303017E-3</v>
      </c>
      <c r="DY195" s="354">
        <v>5.203922575619746E-3</v>
      </c>
      <c r="DZ195" s="354">
        <v>4.8507099706436296E-3</v>
      </c>
      <c r="EA195" s="354">
        <v>2.5489072692847392E-2</v>
      </c>
      <c r="EB195" s="354">
        <v>1.091664600483222E-2</v>
      </c>
      <c r="EC195" s="354">
        <v>9.7984457777833267E-3</v>
      </c>
      <c r="ED195" s="354">
        <v>8.7880500026393804E-3</v>
      </c>
      <c r="EE195" s="354">
        <v>7.9111980766277679E-3</v>
      </c>
      <c r="EF195" s="354">
        <v>7.1635631099560282E-3</v>
      </c>
      <c r="EG195" s="354">
        <v>6.5181313637188154E-3</v>
      </c>
      <c r="EH195" s="354">
        <v>5.9658855507753739E-3</v>
      </c>
      <c r="EI195" s="354">
        <v>5.480861617431998E-3</v>
      </c>
      <c r="EJ195" s="354">
        <v>5.0621594634454592E-3</v>
      </c>
      <c r="EK195" s="354">
        <v>4.6982563267572441E-3</v>
      </c>
      <c r="EL195" s="354">
        <v>4.3826871668417589E-3</v>
      </c>
      <c r="EM195" s="354">
        <v>3.0375856601134954E-2</v>
      </c>
      <c r="EN195" s="354">
        <v>9.9312855655746546E-3</v>
      </c>
      <c r="EO195" s="354">
        <v>8.9553288197605774E-3</v>
      </c>
      <c r="EP195" s="354">
        <v>7.6048927427299073E-3</v>
      </c>
      <c r="EQ195" s="354">
        <v>5.9329585866407797E-3</v>
      </c>
      <c r="ER195" s="354">
        <v>4.903800452175977E-3</v>
      </c>
      <c r="ES195" s="354">
        <v>4.0574375187723E-3</v>
      </c>
      <c r="ET195" s="354">
        <v>2.1120254615230039E-3</v>
      </c>
      <c r="EU195" s="354">
        <v>1.9528735991394264E-3</v>
      </c>
      <c r="EV195" s="354">
        <v>2.2625091631680583E-3</v>
      </c>
      <c r="EW195" s="354">
        <v>2.5240043251471E-3</v>
      </c>
      <c r="EX195" s="354">
        <v>2.5207417979220548E-3</v>
      </c>
      <c r="EY195" s="354">
        <v>2.8064678647545582E-2</v>
      </c>
      <c r="EZ195" s="354">
        <v>7.7170067990610658E-3</v>
      </c>
      <c r="FA195" s="354">
        <v>6.5053631424065728E-3</v>
      </c>
      <c r="FB195" s="354">
        <v>5.9038441369947403E-3</v>
      </c>
      <c r="FC195" s="354">
        <v>5.0698303424399072E-3</v>
      </c>
      <c r="FD195" s="354">
        <v>4.6943610954095494E-3</v>
      </c>
      <c r="FE195" s="354">
        <v>3.9920199972085513E-3</v>
      </c>
      <c r="FF195" s="354">
        <v>2.4294785379326278E-3</v>
      </c>
      <c r="FG195" s="354">
        <v>2.3694441767130314E-3</v>
      </c>
      <c r="FH195" s="354">
        <v>2.3903374193361415E-3</v>
      </c>
      <c r="FI195" s="354">
        <v>1.7920058478089196E-3</v>
      </c>
      <c r="FJ195" s="354">
        <v>1.1772068952993209E-3</v>
      </c>
      <c r="FK195" s="354">
        <v>2.5605563419868194E-2</v>
      </c>
      <c r="FL195" s="354">
        <v>6.2106980070919526E-3</v>
      </c>
      <c r="FM195" s="354">
        <v>5.2896459747853175E-3</v>
      </c>
      <c r="FN195" s="354">
        <v>4.3502987741415033E-3</v>
      </c>
      <c r="FO195" s="354">
        <v>5.8693891432650691E-3</v>
      </c>
      <c r="FP195" s="354">
        <v>5.3027794796962624E-3</v>
      </c>
      <c r="FQ195" s="354">
        <v>4.8273225750909976E-3</v>
      </c>
      <c r="FR195" s="354">
        <v>4.1884257824795768E-3</v>
      </c>
      <c r="FS195" s="354">
        <v>3.9670486951006723E-3</v>
      </c>
      <c r="FT195" s="354">
        <v>3.5235679532732433E-3</v>
      </c>
      <c r="FU195" s="354">
        <v>3.3815308968889735E-3</v>
      </c>
      <c r="FV195" s="354">
        <v>3.101720563579935E-3</v>
      </c>
      <c r="FW195" s="351"/>
      <c r="FX195" s="351"/>
      <c r="FY195" s="351"/>
      <c r="FZ195" s="351"/>
      <c r="GA195" s="351"/>
      <c r="GB195" s="351"/>
      <c r="GC195" s="351"/>
      <c r="GD195" s="351"/>
      <c r="GE195" s="351"/>
      <c r="GF195" s="351"/>
      <c r="GG195" s="351"/>
      <c r="GH195" s="351"/>
      <c r="GI195" s="351"/>
      <c r="GJ195" s="351"/>
      <c r="GK195" s="351"/>
    </row>
    <row r="196" spans="2:193" s="350" customFormat="1" x14ac:dyDescent="0.2">
      <c r="C196" s="350" t="s">
        <v>696</v>
      </c>
      <c r="H196" s="356">
        <v>3.1690406483494511E-3</v>
      </c>
      <c r="K196" s="351"/>
      <c r="L196" s="351"/>
      <c r="M196" s="351"/>
      <c r="N196" s="351"/>
      <c r="O196" s="351"/>
      <c r="P196" s="351"/>
      <c r="Q196" s="351"/>
      <c r="R196" s="351"/>
      <c r="S196" s="351"/>
      <c r="T196" s="351"/>
      <c r="U196" s="351"/>
      <c r="V196" s="351"/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354">
        <v>5.5594865148216738E-3</v>
      </c>
      <c r="AJ196" s="354">
        <v>1.0021644223304493E-2</v>
      </c>
      <c r="AK196" s="354">
        <v>1.0141044084816407E-2</v>
      </c>
      <c r="AL196" s="354">
        <v>1.1031189126018762E-2</v>
      </c>
      <c r="AM196" s="354">
        <v>1.4590917810207701E-2</v>
      </c>
      <c r="AN196" s="354">
        <v>1.9878592672043702E-2</v>
      </c>
      <c r="AO196" s="354">
        <v>1.2533025780797156E-2</v>
      </c>
      <c r="AP196" s="354">
        <v>1.1137576102135357E-2</v>
      </c>
      <c r="AQ196" s="354">
        <v>1.4157089988857521E-2</v>
      </c>
      <c r="AR196" s="354">
        <v>2.656754460642221E-2</v>
      </c>
      <c r="AS196" s="354">
        <v>1.5262110281959958E-2</v>
      </c>
      <c r="AT196" s="354">
        <v>2.2011484146929317E-2</v>
      </c>
      <c r="AU196" s="354">
        <v>9.6944752694091384E-3</v>
      </c>
      <c r="AV196" s="354">
        <v>7.7021043812613189E-3</v>
      </c>
      <c r="AW196" s="354">
        <v>5.7415176221309221E-3</v>
      </c>
      <c r="AX196" s="354">
        <v>9.8342033631735378E-3</v>
      </c>
      <c r="AY196" s="354">
        <v>1.758428714661936E-2</v>
      </c>
      <c r="AZ196" s="354">
        <v>2.2721373376808015E-2</v>
      </c>
      <c r="BA196" s="354">
        <v>2.513234231632671E-2</v>
      </c>
      <c r="BB196" s="354">
        <v>2.1536034229687626E-2</v>
      </c>
      <c r="BC196" s="354">
        <v>1.8045414105093829E-2</v>
      </c>
      <c r="BD196" s="354">
        <v>1.4520104859087111E-2</v>
      </c>
      <c r="BE196" s="354">
        <v>1.6635469788794613E-2</v>
      </c>
      <c r="BF196" s="354">
        <v>1.1459623122029708E-2</v>
      </c>
      <c r="BG196" s="354">
        <v>4.4282240234687943E-3</v>
      </c>
      <c r="BH196" s="354">
        <v>4.9038226598077089E-3</v>
      </c>
      <c r="BI196" s="354">
        <v>6.2054675418932899E-3</v>
      </c>
      <c r="BJ196" s="354">
        <v>1.5880225569595778E-2</v>
      </c>
      <c r="BK196" s="354">
        <v>1.2684480275388951E-2</v>
      </c>
      <c r="BL196" s="354">
        <v>1.1087384207533888E-2</v>
      </c>
      <c r="BM196" s="354">
        <v>9.4482996680378181E-3</v>
      </c>
      <c r="BN196" s="354">
        <v>5.9985358192086715E-3</v>
      </c>
      <c r="BO196" s="354">
        <v>1.3806178054783845E-2</v>
      </c>
      <c r="BP196" s="354">
        <v>6.4601527660172395E-3</v>
      </c>
      <c r="BQ196" s="354">
        <v>1.7082289997082514E-2</v>
      </c>
      <c r="BR196" s="354">
        <v>1.3342625466079927E-2</v>
      </c>
      <c r="BS196" s="354">
        <v>5.9668562811661828E-3</v>
      </c>
      <c r="BT196" s="354">
        <v>1.0043323447019597E-2</v>
      </c>
      <c r="BU196" s="354">
        <v>7.2260578183482313E-3</v>
      </c>
      <c r="BV196" s="354">
        <v>6.7962489699666786E-3</v>
      </c>
      <c r="BW196" s="354">
        <v>4.7442288161014057E-3</v>
      </c>
      <c r="BX196" s="354">
        <v>4.1413422354249774E-3</v>
      </c>
      <c r="BY196" s="354">
        <v>2.8847513894585137E-3</v>
      </c>
      <c r="BZ196" s="354">
        <v>4.366597387274903E-3</v>
      </c>
      <c r="CA196" s="354">
        <v>4.9868625995833004E-3</v>
      </c>
      <c r="CB196" s="354">
        <v>7.6945103156509341E-4</v>
      </c>
      <c r="CC196" s="354">
        <v>2.8375408338654484E-3</v>
      </c>
      <c r="CD196" s="354">
        <v>3.1690406483494511E-3</v>
      </c>
      <c r="CE196" s="354">
        <v>3.1690406483494511E-3</v>
      </c>
      <c r="CF196" s="354">
        <v>3.1690406483494511E-3</v>
      </c>
      <c r="CG196" s="354">
        <v>3.1690406483494511E-3</v>
      </c>
      <c r="CH196" s="354">
        <v>3.1690406483494511E-3</v>
      </c>
      <c r="CI196" s="354">
        <v>3.1690406483494511E-3</v>
      </c>
      <c r="CJ196" s="354">
        <v>3.1690406483494511E-3</v>
      </c>
      <c r="CK196" s="354">
        <v>3.1690406483494511E-3</v>
      </c>
      <c r="CL196" s="354">
        <v>3.1690406483494507E-3</v>
      </c>
      <c r="CM196" s="354">
        <v>3.1690406483494511E-3</v>
      </c>
      <c r="CN196" s="354">
        <v>3.1690406483494515E-3</v>
      </c>
      <c r="CO196" s="354">
        <v>3.1690406483494511E-3</v>
      </c>
      <c r="CP196" s="354">
        <v>3.1690406483494511E-3</v>
      </c>
      <c r="CQ196" s="354">
        <v>3.1690406483494511E-3</v>
      </c>
      <c r="CR196" s="354">
        <v>3.1690406483494511E-3</v>
      </c>
      <c r="CS196" s="354">
        <v>3.1690406483494511E-3</v>
      </c>
      <c r="CT196" s="354">
        <v>3.1690406483494511E-3</v>
      </c>
      <c r="CU196" s="354">
        <v>3.1690406483494511E-3</v>
      </c>
      <c r="CV196" s="354">
        <v>3.1690406483494511E-3</v>
      </c>
      <c r="CW196" s="354">
        <v>3.1690406483494511E-3</v>
      </c>
      <c r="CX196" s="354">
        <v>3.1690406483494511E-3</v>
      </c>
      <c r="CY196" s="354">
        <v>3.1690406483494511E-3</v>
      </c>
      <c r="CZ196" s="354">
        <v>3.1690406483494511E-3</v>
      </c>
      <c r="DA196" s="354">
        <v>3.1690406483494511E-3</v>
      </c>
      <c r="DB196" s="354">
        <v>3.1690406483494511E-3</v>
      </c>
      <c r="DC196" s="354">
        <v>3.1690406483494511E-3</v>
      </c>
      <c r="DD196" s="354">
        <v>3.1690406483494511E-3</v>
      </c>
      <c r="DE196" s="354">
        <v>3.1690406483494511E-3</v>
      </c>
      <c r="DF196" s="354">
        <v>3.1690406483494511E-3</v>
      </c>
      <c r="DG196" s="354">
        <v>3.1690406483494511E-3</v>
      </c>
      <c r="DH196" s="354">
        <v>3.1690406483494511E-3</v>
      </c>
      <c r="DI196" s="354">
        <v>3.1690406483494511E-3</v>
      </c>
      <c r="DJ196" s="354">
        <v>3.1690406483494511E-3</v>
      </c>
      <c r="DK196" s="354">
        <v>3.1690406483494511E-3</v>
      </c>
      <c r="DL196" s="354">
        <v>3.1690406483494511E-3</v>
      </c>
      <c r="DM196" s="354">
        <v>3.1690406483494511E-3</v>
      </c>
      <c r="DN196" s="354">
        <v>3.1690406483494511E-3</v>
      </c>
      <c r="DO196" s="354">
        <v>3.1690406483494511E-3</v>
      </c>
      <c r="DP196" s="354">
        <v>3.1690406483494511E-3</v>
      </c>
      <c r="DQ196" s="354">
        <v>3.1690406483494511E-3</v>
      </c>
      <c r="DR196" s="354">
        <v>3.1690406483494511E-3</v>
      </c>
      <c r="DS196" s="354">
        <v>3.1690406483494511E-3</v>
      </c>
      <c r="DT196" s="354">
        <v>3.1690406483494511E-3</v>
      </c>
      <c r="DU196" s="354">
        <v>3.1690406483494511E-3</v>
      </c>
      <c r="DV196" s="354">
        <v>3.1690406483494511E-3</v>
      </c>
      <c r="DW196" s="354">
        <v>3.1690406483494511E-3</v>
      </c>
      <c r="DX196" s="354">
        <v>3.1690406483494511E-3</v>
      </c>
      <c r="DY196" s="354">
        <v>3.1690406483494511E-3</v>
      </c>
      <c r="DZ196" s="354">
        <v>3.1690406483494511E-3</v>
      </c>
      <c r="EA196" s="354">
        <v>3.1690406483494511E-3</v>
      </c>
      <c r="EB196" s="354">
        <v>3.1690406483494511E-3</v>
      </c>
      <c r="EC196" s="354">
        <v>3.1690406483494511E-3</v>
      </c>
      <c r="ED196" s="354">
        <v>3.1690406483494515E-3</v>
      </c>
      <c r="EE196" s="354">
        <v>3.1690406483494511E-3</v>
      </c>
      <c r="EF196" s="354">
        <v>3.1690406483494515E-3</v>
      </c>
      <c r="EG196" s="354">
        <v>3.1690406483494511E-3</v>
      </c>
      <c r="EH196" s="354">
        <v>3.1690406483494511E-3</v>
      </c>
      <c r="EI196" s="354">
        <v>3.1690406483494507E-3</v>
      </c>
      <c r="EJ196" s="354">
        <v>3.1690406483494507E-3</v>
      </c>
      <c r="EK196" s="354">
        <v>3.1690406483494511E-3</v>
      </c>
      <c r="EL196" s="354">
        <v>3.1690406483494511E-3</v>
      </c>
      <c r="EM196" s="354">
        <v>3.1690406483494507E-3</v>
      </c>
      <c r="EN196" s="354">
        <v>3.1690406483494511E-3</v>
      </c>
      <c r="EO196" s="354">
        <v>3.1690406483494515E-3</v>
      </c>
      <c r="EP196" s="354">
        <v>3.1690406483494507E-3</v>
      </c>
      <c r="EQ196" s="354">
        <v>3.1690406483494511E-3</v>
      </c>
      <c r="ER196" s="354">
        <v>3.1690406483494511E-3</v>
      </c>
      <c r="ES196" s="354">
        <v>3.1690406483494515E-3</v>
      </c>
      <c r="ET196" s="354">
        <v>3.1690406483494511E-3</v>
      </c>
      <c r="EU196" s="354">
        <v>3.1690406483494511E-3</v>
      </c>
      <c r="EV196" s="354">
        <v>3.1690406483494515E-3</v>
      </c>
      <c r="EW196" s="354">
        <v>3.1690406483494507E-3</v>
      </c>
      <c r="EX196" s="354">
        <v>3.1690406483494511E-3</v>
      </c>
      <c r="EY196" s="354">
        <v>3.1690406483494507E-3</v>
      </c>
      <c r="EZ196" s="354">
        <v>3.1690406483494511E-3</v>
      </c>
      <c r="FA196" s="354">
        <v>3.1690406483494511E-3</v>
      </c>
      <c r="FB196" s="354">
        <v>3.1690406483494511E-3</v>
      </c>
      <c r="FC196" s="354">
        <v>3.1690406483494511E-3</v>
      </c>
      <c r="FD196" s="354">
        <v>3.1690406483494511E-3</v>
      </c>
      <c r="FE196" s="354">
        <v>3.1690406483494511E-3</v>
      </c>
      <c r="FF196" s="354">
        <v>3.1690406483494515E-3</v>
      </c>
      <c r="FG196" s="354">
        <v>3.1690406483494511E-3</v>
      </c>
      <c r="FH196" s="354">
        <v>3.1690406483494511E-3</v>
      </c>
      <c r="FI196" s="354">
        <v>3.1690406483494511E-3</v>
      </c>
      <c r="FJ196" s="354">
        <v>3.1690406483494511E-3</v>
      </c>
      <c r="FK196" s="354">
        <v>3.1690406483494507E-3</v>
      </c>
      <c r="FL196" s="354">
        <v>3.1690406483494515E-3</v>
      </c>
      <c r="FM196" s="354">
        <v>3.1690406483494511E-3</v>
      </c>
      <c r="FN196" s="354">
        <v>3.1690406483494511E-3</v>
      </c>
      <c r="FO196" s="354">
        <v>3.1690406483494511E-3</v>
      </c>
      <c r="FP196" s="354">
        <v>3.1690406483494511E-3</v>
      </c>
      <c r="FQ196" s="354">
        <v>3.1690406483494511E-3</v>
      </c>
      <c r="FR196" s="354">
        <v>3.1690406483494507E-3</v>
      </c>
      <c r="FS196" s="354">
        <v>3.1690406483494515E-3</v>
      </c>
      <c r="FT196" s="354">
        <v>3.1690406483494511E-3</v>
      </c>
      <c r="FU196" s="354">
        <v>3.1690406483494511E-3</v>
      </c>
      <c r="FV196" s="354">
        <v>3.1690406483494507E-3</v>
      </c>
      <c r="FW196" s="351"/>
      <c r="FX196" s="351"/>
      <c r="FY196" s="351"/>
      <c r="FZ196" s="351"/>
      <c r="GA196" s="351"/>
      <c r="GB196" s="351"/>
      <c r="GC196" s="351"/>
      <c r="GD196" s="351"/>
      <c r="GE196" s="351"/>
      <c r="GF196" s="351"/>
      <c r="GG196" s="351"/>
      <c r="GH196" s="351"/>
      <c r="GI196" s="351"/>
      <c r="GJ196" s="351"/>
      <c r="GK196" s="351"/>
    </row>
    <row r="198" spans="2:193" x14ac:dyDescent="0.2">
      <c r="B198" s="24" t="s">
        <v>164</v>
      </c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  <c r="BD198" s="158"/>
      <c r="BE198" s="158"/>
      <c r="BF198" s="158"/>
      <c r="BG198" s="158"/>
      <c r="BH198" s="158">
        <v>232.4</v>
      </c>
      <c r="BI198" s="158">
        <v>-1.1565000000000001E-2</v>
      </c>
      <c r="BJ198" s="158">
        <v>363.49720000000002</v>
      </c>
      <c r="BK198" s="158">
        <v>402.69287100000003</v>
      </c>
      <c r="BL198" s="158">
        <v>137.279112</v>
      </c>
      <c r="BM198" s="158">
        <v>899.63225899999998</v>
      </c>
      <c r="BN198" s="158">
        <v>584.37251300000003</v>
      </c>
      <c r="BO198" s="158">
        <v>227.38478000000001</v>
      </c>
      <c r="BP198" s="158">
        <v>348.26942400000001</v>
      </c>
      <c r="BQ198" s="158">
        <v>373.45667200000003</v>
      </c>
      <c r="BR198" s="158">
        <v>395.163343</v>
      </c>
      <c r="BS198" s="158">
        <v>422.45263599999998</v>
      </c>
      <c r="BT198" s="158">
        <v>571.45364199999995</v>
      </c>
      <c r="BU198" s="158">
        <v>392.21842199999998</v>
      </c>
      <c r="BV198" s="158">
        <v>357.72202299999998</v>
      </c>
      <c r="BW198" s="158">
        <v>313.40648399999998</v>
      </c>
      <c r="BX198" s="158">
        <v>210.80231800000001</v>
      </c>
      <c r="BY198" s="158">
        <v>294.33140500000002</v>
      </c>
      <c r="BZ198" s="158">
        <v>272.84673600000002</v>
      </c>
      <c r="CA198" s="158">
        <v>194.85354100000001</v>
      </c>
      <c r="CB198" s="158">
        <v>187.02131900000001</v>
      </c>
      <c r="CC198" s="158">
        <v>138.08802800000001</v>
      </c>
      <c r="CD198" s="24">
        <v>235.12492932147634</v>
      </c>
      <c r="CE198" s="24">
        <v>248.14986432276518</v>
      </c>
      <c r="CF198" s="24">
        <v>253.43176678954353</v>
      </c>
      <c r="CG198" s="24">
        <v>258.40906211294521</v>
      </c>
      <c r="CH198" s="24">
        <v>262.83284994620487</v>
      </c>
      <c r="CI198" s="24">
        <v>267.11500926887055</v>
      </c>
      <c r="CJ198" s="24">
        <v>271.1585878604597</v>
      </c>
      <c r="CK198" s="24">
        <v>275.03278054500595</v>
      </c>
      <c r="CL198" s="24">
        <v>278.82163466765343</v>
      </c>
      <c r="CM198" s="24">
        <v>282.53926900713009</v>
      </c>
      <c r="CN198" s="24">
        <v>286.19660289203989</v>
      </c>
      <c r="CO198" s="24">
        <v>289.7950672172359</v>
      </c>
      <c r="CP198" s="24">
        <v>293.33719897411243</v>
      </c>
      <c r="CQ198" s="24">
        <v>305.48734175889308</v>
      </c>
      <c r="CR198" s="24">
        <v>314.54708609447925</v>
      </c>
      <c r="CS198" s="24">
        <v>322.54997111086493</v>
      </c>
      <c r="CT198" s="24">
        <v>329.63518466546799</v>
      </c>
      <c r="CU198" s="24">
        <v>335.9403698935908</v>
      </c>
      <c r="CV198" s="24">
        <v>341.58539431475532</v>
      </c>
      <c r="CW198" s="24">
        <v>346.67097892347641</v>
      </c>
      <c r="CX198" s="24">
        <v>351.2442661324306</v>
      </c>
      <c r="CY198" s="24">
        <v>355.38787076165806</v>
      </c>
      <c r="CZ198" s="24">
        <v>359.16357939752476</v>
      </c>
      <c r="DA198" s="24">
        <v>362.60050689535615</v>
      </c>
      <c r="DB198" s="24">
        <v>365.6652615359215</v>
      </c>
      <c r="DC198" s="24">
        <v>377.10966662416843</v>
      </c>
      <c r="DD198" s="24">
        <v>383.98055877742871</v>
      </c>
      <c r="DE198" s="24">
        <v>390.0986440718271</v>
      </c>
      <c r="DF198" s="24">
        <v>395.54650964762038</v>
      </c>
      <c r="DG198" s="24">
        <v>400.44331997208315</v>
      </c>
      <c r="DH198" s="24">
        <v>404.87944273633315</v>
      </c>
      <c r="DI198" s="24">
        <v>408.92573297546386</v>
      </c>
      <c r="DJ198" s="24">
        <v>412.63395997306844</v>
      </c>
      <c r="DK198" s="24">
        <v>416.04890135436773</v>
      </c>
      <c r="DL198" s="24">
        <v>419.20879609200557</v>
      </c>
      <c r="DM198" s="24">
        <v>422.11086002184328</v>
      </c>
      <c r="DN198" s="24">
        <v>424.75529261170811</v>
      </c>
      <c r="DO198" s="24">
        <v>435.98332214837603</v>
      </c>
      <c r="DP198" s="24">
        <v>441.39725874238292</v>
      </c>
      <c r="DQ198" s="24">
        <v>446.22267798569357</v>
      </c>
      <c r="DR198" s="24">
        <v>450.50659864821068</v>
      </c>
      <c r="DS198" s="24">
        <v>454.48385561604664</v>
      </c>
      <c r="DT198" s="24">
        <v>458.19295395132491</v>
      </c>
      <c r="DU198" s="24">
        <v>461.80025317634914</v>
      </c>
      <c r="DV198" s="24">
        <v>464.86626871068603</v>
      </c>
      <c r="DW198" s="24">
        <v>467.69559167799235</v>
      </c>
      <c r="DX198" s="24">
        <v>470.32031973452115</v>
      </c>
      <c r="DY198" s="24">
        <v>472.76783026416035</v>
      </c>
      <c r="DZ198" s="24">
        <v>475.0610898922223</v>
      </c>
      <c r="EA198" s="24">
        <v>487.1699565460284</v>
      </c>
      <c r="EB198" s="24">
        <v>492.48821850583084</v>
      </c>
      <c r="EC198" s="24">
        <v>497.31383761105741</v>
      </c>
      <c r="ED198" s="24">
        <v>501.68425648298779</v>
      </c>
      <c r="EE198" s="24">
        <v>505.65318000795043</v>
      </c>
      <c r="EF198" s="24">
        <v>509.2754584746873</v>
      </c>
      <c r="EG198" s="24">
        <v>512.59498281334345</v>
      </c>
      <c r="EH198" s="24">
        <v>515.65306581470952</v>
      </c>
      <c r="EI198" s="24">
        <v>518.47928891104459</v>
      </c>
      <c r="EJ198" s="24">
        <v>521.10391375000609</v>
      </c>
      <c r="EK198" s="24">
        <v>523.55219350967991</v>
      </c>
      <c r="EL198" s="24">
        <v>525.84675898934665</v>
      </c>
      <c r="EM198" s="24">
        <v>541.81980473457861</v>
      </c>
      <c r="EN198" s="24">
        <v>547.20077194048167</v>
      </c>
      <c r="EO198" s="24">
        <v>552.10113478363542</v>
      </c>
      <c r="EP198" s="24">
        <v>556.29980469680459</v>
      </c>
      <c r="EQ198" s="24">
        <v>559.60030839982699</v>
      </c>
      <c r="ER198" s="24">
        <v>562.34447664519598</v>
      </c>
      <c r="ES198" s="24">
        <v>564.62615422321051</v>
      </c>
      <c r="ET198" s="24">
        <v>565.81865903717164</v>
      </c>
      <c r="EU198" s="24">
        <v>566.92363135830578</v>
      </c>
      <c r="EV198" s="24">
        <v>568.20630126907042</v>
      </c>
      <c r="EW198" s="24">
        <v>569.64045643104953</v>
      </c>
      <c r="EX198" s="24">
        <v>571.07637293936261</v>
      </c>
      <c r="EY198" s="24">
        <v>587.10344782911181</v>
      </c>
      <c r="EZ198" s="24">
        <v>591.63412912776118</v>
      </c>
      <c r="FA198" s="24">
        <v>595.48292398517879</v>
      </c>
      <c r="FB198" s="24">
        <v>598.99856235462914</v>
      </c>
      <c r="FC198" s="24">
        <v>602.03538344113258</v>
      </c>
      <c r="FD198" s="24">
        <v>604.86155492321859</v>
      </c>
      <c r="FE198" s="24">
        <v>607.27617434601461</v>
      </c>
      <c r="FF198" s="24">
        <v>608.75153877818605</v>
      </c>
      <c r="FG198" s="24">
        <v>610.19394156680914</v>
      </c>
      <c r="FH198" s="24">
        <v>611.65251097838836</v>
      </c>
      <c r="FI198" s="24">
        <v>612.74859585488866</v>
      </c>
      <c r="FJ198" s="24">
        <v>613.46992772701401</v>
      </c>
      <c r="FK198" s="24">
        <v>629.17817086761011</v>
      </c>
      <c r="FL198" s="24">
        <v>633.08580647952317</v>
      </c>
      <c r="FM198" s="24">
        <v>636.43460626746139</v>
      </c>
      <c r="FN198" s="24">
        <v>639.20328695492799</v>
      </c>
      <c r="FO198" s="24">
        <v>642.95501978772063</v>
      </c>
      <c r="FP198" s="24">
        <v>646.36446847301875</v>
      </c>
      <c r="FQ198" s="24">
        <v>649.48467826341528</v>
      </c>
      <c r="FR198" s="24">
        <v>652.20499663517921</v>
      </c>
      <c r="FS198" s="24">
        <v>654.79232561601896</v>
      </c>
      <c r="FT198" s="24">
        <v>657.09953087060876</v>
      </c>
      <c r="FU198" s="24">
        <v>659.32153323657894</v>
      </c>
      <c r="FV198" s="24">
        <v>661.36656439422995</v>
      </c>
    </row>
    <row r="199" spans="2:193" ht="5.45" customHeight="1" x14ac:dyDescent="0.2"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</row>
    <row r="200" spans="2:193" s="350" customFormat="1" x14ac:dyDescent="0.2">
      <c r="C200" s="350" t="s">
        <v>93</v>
      </c>
      <c r="K200" s="351"/>
      <c r="L200" s="351"/>
      <c r="M200" s="351"/>
      <c r="N200" s="351"/>
      <c r="O200" s="351"/>
      <c r="P200" s="351"/>
      <c r="Q200" s="351"/>
      <c r="R200" s="351"/>
      <c r="S200" s="351"/>
      <c r="T200" s="351"/>
      <c r="U200" s="351"/>
      <c r="V200" s="351"/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351"/>
      <c r="AH200" s="351"/>
      <c r="AI200" s="354" t="s">
        <v>523</v>
      </c>
      <c r="AJ200" s="354" t="s">
        <v>523</v>
      </c>
      <c r="AK200" s="354" t="s">
        <v>523</v>
      </c>
      <c r="AL200" s="354" t="s">
        <v>523</v>
      </c>
      <c r="AM200" s="354" t="s">
        <v>523</v>
      </c>
      <c r="AN200" s="354" t="s">
        <v>523</v>
      </c>
      <c r="AO200" s="354" t="s">
        <v>523</v>
      </c>
      <c r="AP200" s="354" t="s">
        <v>523</v>
      </c>
      <c r="AQ200" s="354" t="s">
        <v>523</v>
      </c>
      <c r="AR200" s="354" t="s">
        <v>523</v>
      </c>
      <c r="AS200" s="354" t="s">
        <v>523</v>
      </c>
      <c r="AT200" s="354" t="s">
        <v>523</v>
      </c>
      <c r="AU200" s="354" t="s">
        <v>523</v>
      </c>
      <c r="AV200" s="354" t="s">
        <v>523</v>
      </c>
      <c r="AW200" s="354" t="s">
        <v>523</v>
      </c>
      <c r="AX200" s="354" t="s">
        <v>523</v>
      </c>
      <c r="AY200" s="354" t="s">
        <v>523</v>
      </c>
      <c r="AZ200" s="354" t="s">
        <v>523</v>
      </c>
      <c r="BA200" s="354" t="s">
        <v>523</v>
      </c>
      <c r="BB200" s="354" t="s">
        <v>523</v>
      </c>
      <c r="BC200" s="354" t="s">
        <v>523</v>
      </c>
      <c r="BD200" s="354" t="s">
        <v>523</v>
      </c>
      <c r="BE200" s="354" t="s">
        <v>523</v>
      </c>
      <c r="BF200" s="354" t="s">
        <v>523</v>
      </c>
      <c r="BG200" s="354" t="s">
        <v>523</v>
      </c>
      <c r="BH200" s="354" t="s">
        <v>523</v>
      </c>
      <c r="BI200" s="354">
        <v>-1.0000497633390706</v>
      </c>
      <c r="BJ200" s="354">
        <v>-31431.79982706442</v>
      </c>
      <c r="BK200" s="354">
        <v>0.10782936154666389</v>
      </c>
      <c r="BL200" s="354">
        <v>-0.65909723790466601</v>
      </c>
      <c r="BM200" s="354">
        <v>5.5533076801953669</v>
      </c>
      <c r="BN200" s="354">
        <v>-0.35043179348685405</v>
      </c>
      <c r="BO200" s="354">
        <v>-0.61089069909761484</v>
      </c>
      <c r="BP200" s="354">
        <v>0.53163032283867029</v>
      </c>
      <c r="BQ200" s="354">
        <v>7.2321157886085397E-2</v>
      </c>
      <c r="BR200" s="354">
        <v>5.8123666351313608E-2</v>
      </c>
      <c r="BS200" s="354">
        <v>6.9058260295161045E-2</v>
      </c>
      <c r="BT200" s="354">
        <v>0.35270464260992318</v>
      </c>
      <c r="BU200" s="354">
        <v>-0.31364787416999262</v>
      </c>
      <c r="BV200" s="354">
        <v>-8.7952011086312565E-2</v>
      </c>
      <c r="BW200" s="354">
        <v>-0.12388261317643279</v>
      </c>
      <c r="BX200" s="354">
        <v>-0.32738367340223873</v>
      </c>
      <c r="BY200" s="354">
        <v>0.39624368362021523</v>
      </c>
      <c r="BZ200" s="354">
        <v>-7.2994823641058582E-2</v>
      </c>
      <c r="CA200" s="354">
        <v>-0.28584983695755117</v>
      </c>
      <c r="CB200" s="354">
        <v>-4.0195430679907385E-2</v>
      </c>
      <c r="CC200" s="354">
        <v>-0.26164552395227192</v>
      </c>
      <c r="CD200" s="354">
        <v>0.70271769918733518</v>
      </c>
      <c r="CE200" s="354">
        <v>5.5395806131133041E-2</v>
      </c>
      <c r="CF200" s="354">
        <v>2.1285131391038048E-2</v>
      </c>
      <c r="CG200" s="354">
        <v>1.96395873589712E-2</v>
      </c>
      <c r="CH200" s="354">
        <v>1.7119321579078806E-2</v>
      </c>
      <c r="CI200" s="354">
        <v>1.6292329225749747E-2</v>
      </c>
      <c r="CJ200" s="354">
        <v>1.5137968482778152E-2</v>
      </c>
      <c r="CK200" s="354">
        <v>1.4287552959745931E-2</v>
      </c>
      <c r="CL200" s="354">
        <v>1.3776009227479902E-2</v>
      </c>
      <c r="CM200" s="354">
        <v>1.3333378322338385E-2</v>
      </c>
      <c r="CN200" s="354">
        <v>1.294451528016638E-2</v>
      </c>
      <c r="CO200" s="354">
        <v>1.2573399854621803E-2</v>
      </c>
      <c r="CP200" s="354">
        <v>1.2222884919643073E-2</v>
      </c>
      <c r="CQ200" s="354">
        <v>4.1420395460491699E-2</v>
      </c>
      <c r="CR200" s="354">
        <v>2.9656693083985886E-2</v>
      </c>
      <c r="CS200" s="354">
        <v>2.5442566058240024E-2</v>
      </c>
      <c r="CT200" s="354">
        <v>2.1966250780310226E-2</v>
      </c>
      <c r="CU200" s="354">
        <v>1.9127767669951945E-2</v>
      </c>
      <c r="CV200" s="354">
        <v>1.6803650073233589E-2</v>
      </c>
      <c r="CW200" s="354">
        <v>1.4888179334842766E-2</v>
      </c>
      <c r="CX200" s="354">
        <v>1.3192010543125576E-2</v>
      </c>
      <c r="CY200" s="354">
        <v>1.17969317331581E-2</v>
      </c>
      <c r="CZ200" s="354">
        <v>1.0624191050118581E-2</v>
      </c>
      <c r="DA200" s="354">
        <v>9.5692539416067923E-3</v>
      </c>
      <c r="DB200" s="354">
        <v>8.4521521130962451E-3</v>
      </c>
      <c r="DC200" s="354">
        <v>3.1297490607055334E-2</v>
      </c>
      <c r="DD200" s="354">
        <v>1.8219878092140984E-2</v>
      </c>
      <c r="DE200" s="354">
        <v>1.5933320462572453E-2</v>
      </c>
      <c r="DF200" s="354">
        <v>1.3965353785721391E-2</v>
      </c>
      <c r="DG200" s="354">
        <v>1.2379859776351365E-2</v>
      </c>
      <c r="DH200" s="354">
        <v>1.1078029131711409E-2</v>
      </c>
      <c r="DI200" s="354">
        <v>9.993814978069393E-3</v>
      </c>
      <c r="DJ200" s="354">
        <v>9.0682163008486416E-3</v>
      </c>
      <c r="DK200" s="354">
        <v>8.2759581434406204E-3</v>
      </c>
      <c r="DL200" s="354">
        <v>7.5950080083169169E-3</v>
      </c>
      <c r="DM200" s="354">
        <v>6.9227171683696742E-3</v>
      </c>
      <c r="DN200" s="354">
        <v>6.2647821705605899E-3</v>
      </c>
      <c r="DO200" s="354">
        <v>2.6434113316469166E-2</v>
      </c>
      <c r="DP200" s="354">
        <v>1.2417760769675379E-2</v>
      </c>
      <c r="DQ200" s="354">
        <v>1.093214592464653E-2</v>
      </c>
      <c r="DR200" s="354">
        <v>9.6004100057291986E-3</v>
      </c>
      <c r="DS200" s="354">
        <v>8.8284100161242218E-3</v>
      </c>
      <c r="DT200" s="354">
        <v>8.1611223136861533E-3</v>
      </c>
      <c r="DU200" s="354">
        <v>7.8728823608393839E-3</v>
      </c>
      <c r="DV200" s="354">
        <v>6.6392677640347841E-3</v>
      </c>
      <c r="DW200" s="354">
        <v>6.0863159100648101E-3</v>
      </c>
      <c r="DX200" s="354">
        <v>5.6120436096305237E-3</v>
      </c>
      <c r="DY200" s="354">
        <v>5.203922575619746E-3</v>
      </c>
      <c r="DZ200" s="354">
        <v>4.8507099706436296E-3</v>
      </c>
      <c r="EA200" s="354">
        <v>2.548907269284717E-2</v>
      </c>
      <c r="EB200" s="354">
        <v>1.091664600483222E-2</v>
      </c>
      <c r="EC200" s="354">
        <v>9.7984457777835487E-3</v>
      </c>
      <c r="ED200" s="354">
        <v>8.7880500026391584E-3</v>
      </c>
      <c r="EE200" s="354">
        <v>7.9111980766277679E-3</v>
      </c>
      <c r="EF200" s="354">
        <v>7.1635631099560282E-3</v>
      </c>
      <c r="EG200" s="354">
        <v>6.5181313637188154E-3</v>
      </c>
      <c r="EH200" s="354">
        <v>5.9658855507753739E-3</v>
      </c>
      <c r="EI200" s="354">
        <v>5.48086161743222E-3</v>
      </c>
      <c r="EJ200" s="354">
        <v>5.0621594634454592E-3</v>
      </c>
      <c r="EK200" s="354">
        <v>4.6982563267570221E-3</v>
      </c>
      <c r="EL200" s="354">
        <v>4.3826871668417589E-3</v>
      </c>
      <c r="EM200" s="354">
        <v>3.0375856601134954E-2</v>
      </c>
      <c r="EN200" s="354">
        <v>9.9312855655748766E-3</v>
      </c>
      <c r="EO200" s="354">
        <v>8.9553288197603553E-3</v>
      </c>
      <c r="EP200" s="354">
        <v>7.6048927427301294E-3</v>
      </c>
      <c r="EQ200" s="354">
        <v>5.9329585866405576E-3</v>
      </c>
      <c r="ER200" s="354">
        <v>4.9038004521761991E-3</v>
      </c>
      <c r="ES200" s="354">
        <v>4.0574375187720779E-3</v>
      </c>
      <c r="ET200" s="354">
        <v>2.1120254615227818E-3</v>
      </c>
      <c r="EU200" s="354">
        <v>1.9528735991394264E-3</v>
      </c>
      <c r="EV200" s="354">
        <v>2.2625091631680583E-3</v>
      </c>
      <c r="EW200" s="354">
        <v>2.5240043251473221E-3</v>
      </c>
      <c r="EX200" s="354">
        <v>2.5207417979220548E-3</v>
      </c>
      <c r="EY200" s="354">
        <v>2.8064678647545804E-2</v>
      </c>
      <c r="EZ200" s="354">
        <v>7.7170067990608437E-3</v>
      </c>
      <c r="FA200" s="354">
        <v>6.5053631424065728E-3</v>
      </c>
      <c r="FB200" s="354">
        <v>5.9038441369947403E-3</v>
      </c>
      <c r="FC200" s="354">
        <v>5.0698303424399072E-3</v>
      </c>
      <c r="FD200" s="354">
        <v>4.6943610954095494E-3</v>
      </c>
      <c r="FE200" s="354">
        <v>3.9920199972083292E-3</v>
      </c>
      <c r="FF200" s="354">
        <v>2.4294785379326278E-3</v>
      </c>
      <c r="FG200" s="354">
        <v>2.3694441767130314E-3</v>
      </c>
      <c r="FH200" s="354">
        <v>2.3903374193359195E-3</v>
      </c>
      <c r="FI200" s="354">
        <v>1.7920058478089196E-3</v>
      </c>
      <c r="FJ200" s="354">
        <v>1.1772068952993209E-3</v>
      </c>
      <c r="FK200" s="354">
        <v>2.5605563419868416E-2</v>
      </c>
      <c r="FL200" s="354">
        <v>6.2106980070917306E-3</v>
      </c>
      <c r="FM200" s="354">
        <v>5.2896459747855396E-3</v>
      </c>
      <c r="FN200" s="354">
        <v>4.3502987741415033E-3</v>
      </c>
      <c r="FO200" s="354">
        <v>5.8693891432650691E-3</v>
      </c>
      <c r="FP200" s="354">
        <v>5.3027794796964844E-3</v>
      </c>
      <c r="FQ200" s="354">
        <v>4.8273225750909976E-3</v>
      </c>
      <c r="FR200" s="354">
        <v>4.1884257824795768E-3</v>
      </c>
      <c r="FS200" s="354">
        <v>3.9670486951006723E-3</v>
      </c>
      <c r="FT200" s="354">
        <v>3.5235679532732433E-3</v>
      </c>
      <c r="FU200" s="354">
        <v>3.3815308968889735E-3</v>
      </c>
      <c r="FV200" s="354">
        <v>3.101720563579935E-3</v>
      </c>
      <c r="FW200" s="351"/>
      <c r="FX200" s="351"/>
      <c r="FY200" s="351"/>
      <c r="FZ200" s="351"/>
      <c r="GA200" s="351"/>
      <c r="GB200" s="351"/>
      <c r="GC200" s="351"/>
      <c r="GD200" s="351"/>
      <c r="GE200" s="351"/>
      <c r="GF200" s="351"/>
      <c r="GG200" s="351"/>
      <c r="GH200" s="351"/>
      <c r="GI200" s="351"/>
      <c r="GJ200" s="351"/>
      <c r="GK200" s="351"/>
    </row>
    <row r="201" spans="2:193" s="350" customFormat="1" x14ac:dyDescent="0.2">
      <c r="C201" s="350" t="s">
        <v>696</v>
      </c>
      <c r="H201" s="356">
        <v>1.2271865474039722E-2</v>
      </c>
      <c r="K201" s="351"/>
      <c r="L201" s="351"/>
      <c r="M201" s="351"/>
      <c r="N201" s="351"/>
      <c r="O201" s="351"/>
      <c r="P201" s="351"/>
      <c r="Q201" s="351"/>
      <c r="R201" s="351"/>
      <c r="S201" s="351"/>
      <c r="T201" s="351"/>
      <c r="U201" s="351"/>
      <c r="V201" s="351"/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351"/>
      <c r="AH201" s="351"/>
      <c r="AI201" s="354">
        <v>0</v>
      </c>
      <c r="AJ201" s="354">
        <v>0</v>
      </c>
      <c r="AK201" s="354">
        <v>0</v>
      </c>
      <c r="AL201" s="354">
        <v>0</v>
      </c>
      <c r="AM201" s="354">
        <v>0</v>
      </c>
      <c r="AN201" s="354">
        <v>0</v>
      </c>
      <c r="AO201" s="354">
        <v>0</v>
      </c>
      <c r="AP201" s="354">
        <v>0</v>
      </c>
      <c r="AQ201" s="354">
        <v>0</v>
      </c>
      <c r="AR201" s="354">
        <v>0</v>
      </c>
      <c r="AS201" s="354">
        <v>0</v>
      </c>
      <c r="AT201" s="354">
        <v>0</v>
      </c>
      <c r="AU201" s="354">
        <v>0</v>
      </c>
      <c r="AV201" s="354">
        <v>0</v>
      </c>
      <c r="AW201" s="354">
        <v>0</v>
      </c>
      <c r="AX201" s="354">
        <v>0</v>
      </c>
      <c r="AY201" s="354">
        <v>0</v>
      </c>
      <c r="AZ201" s="354">
        <v>0</v>
      </c>
      <c r="BA201" s="354">
        <v>0</v>
      </c>
      <c r="BB201" s="354">
        <v>0</v>
      </c>
      <c r="BC201" s="354">
        <v>0</v>
      </c>
      <c r="BD201" s="354">
        <v>0</v>
      </c>
      <c r="BE201" s="354">
        <v>0</v>
      </c>
      <c r="BF201" s="354">
        <v>0</v>
      </c>
      <c r="BG201" s="354">
        <v>0</v>
      </c>
      <c r="BH201" s="354">
        <v>1.7680491343812353E-2</v>
      </c>
      <c r="BI201" s="354">
        <v>-9.3018362508824252E-7</v>
      </c>
      <c r="BJ201" s="354">
        <v>2.6513107458838118E-2</v>
      </c>
      <c r="BK201" s="354">
        <v>2.7956586427387426E-2</v>
      </c>
      <c r="BL201" s="354">
        <v>9.2716371992390082E-3</v>
      </c>
      <c r="BM201" s="354">
        <v>6.0532021753695646E-2</v>
      </c>
      <c r="BN201" s="354">
        <v>3.8859826571254322E-2</v>
      </c>
      <c r="BO201" s="354">
        <v>1.5188642432516211E-2</v>
      </c>
      <c r="BP201" s="354">
        <v>2.1695060870769941E-2</v>
      </c>
      <c r="BQ201" s="354">
        <v>2.3387955566793066E-2</v>
      </c>
      <c r="BR201" s="354">
        <v>2.4432597428764011E-2</v>
      </c>
      <c r="BS201" s="354">
        <v>2.6516503241668866E-2</v>
      </c>
      <c r="BT201" s="354">
        <v>3.510135645630038E-2</v>
      </c>
      <c r="BU201" s="354">
        <v>2.3614717202674988E-2</v>
      </c>
      <c r="BV201" s="354">
        <v>2.2283560232758726E-2</v>
      </c>
      <c r="BW201" s="354">
        <v>1.922758502460753E-2</v>
      </c>
      <c r="BX201" s="354">
        <v>1.3227312097636494E-2</v>
      </c>
      <c r="BY201" s="354">
        <v>1.6784444460072646E-2</v>
      </c>
      <c r="BZ201" s="354">
        <v>1.5617516950704562E-2</v>
      </c>
      <c r="CA201" s="354">
        <v>1.1141173710597215E-2</v>
      </c>
      <c r="CB201" s="354">
        <v>1.0190555366502345E-2</v>
      </c>
      <c r="CC201" s="354">
        <v>7.6256368823218413E-3</v>
      </c>
      <c r="CD201" s="354">
        <v>1.2271865474039722E-2</v>
      </c>
      <c r="CE201" s="354">
        <v>1.2271865474039722E-2</v>
      </c>
      <c r="CF201" s="354">
        <v>1.2271865474039722E-2</v>
      </c>
      <c r="CG201" s="354">
        <v>1.2271865474039721E-2</v>
      </c>
      <c r="CH201" s="354">
        <v>1.2271865474039722E-2</v>
      </c>
      <c r="CI201" s="354">
        <v>1.2271865474039722E-2</v>
      </c>
      <c r="CJ201" s="354">
        <v>1.2271865474039722E-2</v>
      </c>
      <c r="CK201" s="354">
        <v>1.2271865474039722E-2</v>
      </c>
      <c r="CL201" s="354">
        <v>1.2271865474039724E-2</v>
      </c>
      <c r="CM201" s="354">
        <v>1.2271865474039721E-2</v>
      </c>
      <c r="CN201" s="354">
        <v>1.2271865474039721E-2</v>
      </c>
      <c r="CO201" s="354">
        <v>1.2271865474039721E-2</v>
      </c>
      <c r="CP201" s="354">
        <v>1.2271865474039724E-2</v>
      </c>
      <c r="CQ201" s="354">
        <v>1.2271865474039721E-2</v>
      </c>
      <c r="CR201" s="354">
        <v>1.2271865474039722E-2</v>
      </c>
      <c r="CS201" s="354">
        <v>1.2271865474039722E-2</v>
      </c>
      <c r="CT201" s="354">
        <v>1.2271865474039722E-2</v>
      </c>
      <c r="CU201" s="354">
        <v>1.2271865474039722E-2</v>
      </c>
      <c r="CV201" s="354">
        <v>1.2271865474039722E-2</v>
      </c>
      <c r="CW201" s="354">
        <v>1.2271865474039722E-2</v>
      </c>
      <c r="CX201" s="354">
        <v>1.2271865474039722E-2</v>
      </c>
      <c r="CY201" s="354">
        <v>1.2271865474039721E-2</v>
      </c>
      <c r="CZ201" s="354">
        <v>1.2271865474039722E-2</v>
      </c>
      <c r="DA201" s="354">
        <v>1.2271865474039722E-2</v>
      </c>
      <c r="DB201" s="354">
        <v>1.2271865474039722E-2</v>
      </c>
      <c r="DC201" s="354">
        <v>1.2271865474039724E-2</v>
      </c>
      <c r="DD201" s="354">
        <v>1.2271865474039722E-2</v>
      </c>
      <c r="DE201" s="354">
        <v>1.2271865474039722E-2</v>
      </c>
      <c r="DF201" s="354">
        <v>1.2271865474039722E-2</v>
      </c>
      <c r="DG201" s="354">
        <v>1.2271865474039722E-2</v>
      </c>
      <c r="DH201" s="354">
        <v>1.2271865474039722E-2</v>
      </c>
      <c r="DI201" s="354">
        <v>1.2271865474039722E-2</v>
      </c>
      <c r="DJ201" s="354">
        <v>1.2271865474039722E-2</v>
      </c>
      <c r="DK201" s="354">
        <v>1.2271865474039722E-2</v>
      </c>
      <c r="DL201" s="354">
        <v>1.2271865474039722E-2</v>
      </c>
      <c r="DM201" s="354">
        <v>1.2271865474039722E-2</v>
      </c>
      <c r="DN201" s="354">
        <v>1.2271865474039722E-2</v>
      </c>
      <c r="DO201" s="354">
        <v>1.2271865474039722E-2</v>
      </c>
      <c r="DP201" s="354">
        <v>1.2271865474039722E-2</v>
      </c>
      <c r="DQ201" s="354">
        <v>1.2271865474039722E-2</v>
      </c>
      <c r="DR201" s="354">
        <v>1.2271865474039722E-2</v>
      </c>
      <c r="DS201" s="354">
        <v>1.2271865474039722E-2</v>
      </c>
      <c r="DT201" s="354">
        <v>1.2271865474039722E-2</v>
      </c>
      <c r="DU201" s="354">
        <v>1.2271865474039722E-2</v>
      </c>
      <c r="DV201" s="354">
        <v>1.2271865474039722E-2</v>
      </c>
      <c r="DW201" s="354">
        <v>1.2271865474039722E-2</v>
      </c>
      <c r="DX201" s="354">
        <v>1.2271865474039722E-2</v>
      </c>
      <c r="DY201" s="354">
        <v>1.2271865474039722E-2</v>
      </c>
      <c r="DZ201" s="354">
        <v>1.2271865474039722E-2</v>
      </c>
      <c r="EA201" s="354">
        <v>1.2271865474039722E-2</v>
      </c>
      <c r="EB201" s="354">
        <v>1.2271865474039722E-2</v>
      </c>
      <c r="EC201" s="354">
        <v>1.2271865474039722E-2</v>
      </c>
      <c r="ED201" s="354">
        <v>1.2271865474039722E-2</v>
      </c>
      <c r="EE201" s="354">
        <v>1.2271865474039722E-2</v>
      </c>
      <c r="EF201" s="354">
        <v>1.2271865474039722E-2</v>
      </c>
      <c r="EG201" s="354">
        <v>1.2271865474039722E-2</v>
      </c>
      <c r="EH201" s="354">
        <v>1.2271865474039722E-2</v>
      </c>
      <c r="EI201" s="354">
        <v>1.2271865474039722E-2</v>
      </c>
      <c r="EJ201" s="354">
        <v>1.2271865474039722E-2</v>
      </c>
      <c r="EK201" s="354">
        <v>1.2271865474039721E-2</v>
      </c>
      <c r="EL201" s="354">
        <v>1.2271865474039722E-2</v>
      </c>
      <c r="EM201" s="354">
        <v>1.2271865474039721E-2</v>
      </c>
      <c r="EN201" s="354">
        <v>1.2271865474039722E-2</v>
      </c>
      <c r="EO201" s="354">
        <v>1.2271865474039722E-2</v>
      </c>
      <c r="EP201" s="354">
        <v>1.2271865474039722E-2</v>
      </c>
      <c r="EQ201" s="354">
        <v>1.2271865474039722E-2</v>
      </c>
      <c r="ER201" s="354">
        <v>1.2271865474039722E-2</v>
      </c>
      <c r="ES201" s="354">
        <v>1.2271865474039722E-2</v>
      </c>
      <c r="ET201" s="354">
        <v>1.2271865474039721E-2</v>
      </c>
      <c r="EU201" s="354">
        <v>1.2271865474039722E-2</v>
      </c>
      <c r="EV201" s="354">
        <v>1.2271865474039722E-2</v>
      </c>
      <c r="EW201" s="354">
        <v>1.2271865474039722E-2</v>
      </c>
      <c r="EX201" s="354">
        <v>1.2271865474039722E-2</v>
      </c>
      <c r="EY201" s="354">
        <v>1.2271865474039721E-2</v>
      </c>
      <c r="EZ201" s="354">
        <v>1.2271865474039722E-2</v>
      </c>
      <c r="FA201" s="354">
        <v>1.2271865474039722E-2</v>
      </c>
      <c r="FB201" s="354">
        <v>1.2271865474039721E-2</v>
      </c>
      <c r="FC201" s="354">
        <v>1.2271865474039722E-2</v>
      </c>
      <c r="FD201" s="354">
        <v>1.2271865474039724E-2</v>
      </c>
      <c r="FE201" s="354">
        <v>1.2271865474039722E-2</v>
      </c>
      <c r="FF201" s="354">
        <v>1.2271865474039724E-2</v>
      </c>
      <c r="FG201" s="354">
        <v>1.2271865474039722E-2</v>
      </c>
      <c r="FH201" s="354">
        <v>1.2271865474039722E-2</v>
      </c>
      <c r="FI201" s="354">
        <v>1.2271865474039722E-2</v>
      </c>
      <c r="FJ201" s="354">
        <v>1.2271865474039722E-2</v>
      </c>
      <c r="FK201" s="354">
        <v>1.2271865474039722E-2</v>
      </c>
      <c r="FL201" s="354">
        <v>1.2271865474039722E-2</v>
      </c>
      <c r="FM201" s="354">
        <v>1.2271865474039724E-2</v>
      </c>
      <c r="FN201" s="354">
        <v>1.2271865474039722E-2</v>
      </c>
      <c r="FO201" s="354">
        <v>1.2271865474039722E-2</v>
      </c>
      <c r="FP201" s="354">
        <v>1.2271865474039722E-2</v>
      </c>
      <c r="FQ201" s="354">
        <v>1.2271865474039722E-2</v>
      </c>
      <c r="FR201" s="354">
        <v>1.2271865474039722E-2</v>
      </c>
      <c r="FS201" s="354">
        <v>1.2271865474039722E-2</v>
      </c>
      <c r="FT201" s="354">
        <v>1.2271865474039722E-2</v>
      </c>
      <c r="FU201" s="354">
        <v>1.2271865474039721E-2</v>
      </c>
      <c r="FV201" s="354">
        <v>1.2271865474039722E-2</v>
      </c>
      <c r="FW201" s="351"/>
      <c r="FX201" s="351"/>
      <c r="FY201" s="351"/>
      <c r="FZ201" s="351"/>
      <c r="GA201" s="351"/>
      <c r="GB201" s="351"/>
      <c r="GC201" s="351"/>
      <c r="GD201" s="351"/>
      <c r="GE201" s="351"/>
      <c r="GF201" s="351"/>
      <c r="GG201" s="351"/>
      <c r="GH201" s="351"/>
      <c r="GI201" s="351"/>
      <c r="GJ201" s="351"/>
      <c r="GK201" s="351"/>
    </row>
    <row r="203" spans="2:193" x14ac:dyDescent="0.2">
      <c r="B203" s="362" t="s">
        <v>92</v>
      </c>
      <c r="C203" s="362"/>
      <c r="D203" s="362"/>
      <c r="E203" s="362"/>
      <c r="F203" s="362"/>
      <c r="G203" s="362"/>
      <c r="H203" s="362"/>
      <c r="I203" s="362"/>
      <c r="J203" s="362"/>
      <c r="K203" s="362"/>
      <c r="L203" s="362"/>
      <c r="M203" s="362"/>
      <c r="N203" s="362"/>
      <c r="O203" s="362"/>
      <c r="P203" s="362"/>
      <c r="Q203" s="362"/>
      <c r="R203" s="362"/>
      <c r="S203" s="362"/>
      <c r="T203" s="362"/>
      <c r="U203" s="362"/>
      <c r="V203" s="362"/>
      <c r="W203" s="362"/>
      <c r="X203" s="362"/>
      <c r="Y203" s="362"/>
      <c r="Z203" s="362"/>
      <c r="AA203" s="362"/>
      <c r="AB203" s="362"/>
      <c r="AC203" s="362"/>
      <c r="AD203" s="362"/>
      <c r="AE203" s="362"/>
      <c r="AF203" s="362"/>
      <c r="AG203" s="362"/>
      <c r="AH203" s="362"/>
      <c r="AI203" s="362"/>
      <c r="AJ203" s="362"/>
      <c r="AK203" s="362"/>
      <c r="AL203" s="362"/>
      <c r="AM203" s="362"/>
      <c r="AN203" s="362"/>
      <c r="AO203" s="362"/>
      <c r="AP203" s="362"/>
      <c r="AQ203" s="362"/>
      <c r="AR203" s="362"/>
      <c r="AS203" s="362"/>
      <c r="AT203" s="362"/>
      <c r="AU203" s="362"/>
      <c r="AV203" s="362"/>
      <c r="AW203" s="362"/>
      <c r="AX203" s="362"/>
      <c r="AY203" s="362"/>
      <c r="AZ203" s="362"/>
      <c r="BA203" s="362"/>
      <c r="BB203" s="362"/>
      <c r="BC203" s="362"/>
      <c r="BD203" s="362"/>
      <c r="BE203" s="362"/>
      <c r="BF203" s="362"/>
      <c r="BG203" s="362"/>
      <c r="BH203" s="362"/>
      <c r="BI203" s="362"/>
      <c r="BJ203" s="362"/>
      <c r="BK203" s="362"/>
      <c r="BL203" s="362"/>
      <c r="BM203" s="362"/>
      <c r="BN203" s="362"/>
      <c r="BO203" s="362"/>
      <c r="BP203" s="362"/>
      <c r="BQ203" s="362"/>
      <c r="BR203" s="362"/>
      <c r="BS203" s="362"/>
      <c r="BT203" s="362"/>
      <c r="BU203" s="362"/>
      <c r="BV203" s="362"/>
      <c r="BW203" s="362"/>
      <c r="BX203" s="362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362"/>
      <c r="CI203" s="362"/>
      <c r="CJ203" s="362"/>
      <c r="CK203" s="362"/>
      <c r="CL203" s="362"/>
      <c r="CM203" s="362"/>
      <c r="CN203" s="362"/>
      <c r="CO203" s="362"/>
      <c r="CP203" s="362"/>
      <c r="CQ203" s="362"/>
      <c r="CR203" s="362"/>
      <c r="CS203" s="362"/>
      <c r="CT203" s="362"/>
      <c r="CU203" s="362"/>
      <c r="CV203" s="362"/>
      <c r="CW203" s="362"/>
      <c r="CX203" s="362"/>
      <c r="CY203" s="362"/>
      <c r="CZ203" s="362"/>
      <c r="DA203" s="362"/>
      <c r="DB203" s="362"/>
      <c r="DC203" s="362"/>
      <c r="DD203" s="362"/>
      <c r="DE203" s="362"/>
      <c r="DF203" s="362"/>
      <c r="DG203" s="362"/>
      <c r="DH203" s="362"/>
      <c r="DI203" s="362"/>
      <c r="DJ203" s="362"/>
      <c r="DK203" s="362"/>
      <c r="DL203" s="362"/>
      <c r="DM203" s="362"/>
      <c r="DN203" s="362"/>
      <c r="DO203" s="362"/>
      <c r="DP203" s="362"/>
      <c r="DQ203" s="362"/>
      <c r="DR203" s="362"/>
      <c r="DS203" s="362"/>
      <c r="DT203" s="362"/>
      <c r="DU203" s="362"/>
      <c r="DV203" s="362"/>
      <c r="DW203" s="362"/>
      <c r="DX203" s="362"/>
      <c r="DY203" s="362"/>
      <c r="DZ203" s="362"/>
      <c r="EA203" s="362"/>
      <c r="EB203" s="362"/>
      <c r="EC203" s="362"/>
      <c r="ED203" s="362"/>
      <c r="EE203" s="362"/>
      <c r="EF203" s="362"/>
      <c r="EG203" s="362"/>
      <c r="EH203" s="362"/>
      <c r="EI203" s="362"/>
      <c r="EJ203" s="362"/>
      <c r="EK203" s="362"/>
      <c r="EL203" s="362"/>
      <c r="EM203" s="362"/>
      <c r="EN203" s="362"/>
      <c r="EO203" s="362"/>
      <c r="EP203" s="362"/>
      <c r="EQ203" s="362"/>
      <c r="ER203" s="362"/>
      <c r="ES203" s="362"/>
      <c r="ET203" s="362"/>
      <c r="EU203" s="362"/>
      <c r="EV203" s="362"/>
      <c r="EW203" s="362"/>
      <c r="EX203" s="362"/>
      <c r="EY203" s="362"/>
      <c r="EZ203" s="362"/>
      <c r="FA203" s="362"/>
      <c r="FB203" s="362"/>
      <c r="FC203" s="362"/>
      <c r="FD203" s="362"/>
      <c r="FE203" s="362"/>
      <c r="FF203" s="362"/>
      <c r="FG203" s="362"/>
      <c r="FH203" s="362"/>
      <c r="FI203" s="362"/>
      <c r="FJ203" s="362"/>
      <c r="FK203" s="362"/>
      <c r="FL203" s="362"/>
      <c r="FM203" s="362"/>
      <c r="FN203" s="362"/>
      <c r="FO203" s="362"/>
      <c r="FP203" s="362"/>
      <c r="FQ203" s="362"/>
      <c r="FR203" s="362"/>
      <c r="FS203" s="362"/>
      <c r="FT203" s="362"/>
      <c r="FU203" s="362"/>
      <c r="FV203" s="362"/>
      <c r="FX203" s="362"/>
      <c r="FY203" s="362"/>
      <c r="FZ203" s="362"/>
      <c r="GA203" s="362"/>
      <c r="GB203" s="362"/>
      <c r="GC203" s="362"/>
      <c r="GD203" s="362"/>
      <c r="GE203" s="362"/>
      <c r="GF203" s="362"/>
      <c r="GG203" s="362"/>
      <c r="GH203" s="362"/>
      <c r="GI203" s="362"/>
      <c r="GJ203" s="362"/>
      <c r="GK203" s="362"/>
    </row>
    <row r="205" spans="2:193" x14ac:dyDescent="0.2">
      <c r="B205" s="24" t="s">
        <v>165</v>
      </c>
      <c r="AI205" s="24">
        <v>0</v>
      </c>
      <c r="AJ205" s="24">
        <v>0</v>
      </c>
      <c r="AK205" s="24">
        <v>110</v>
      </c>
      <c r="AL205" s="24">
        <v>0</v>
      </c>
      <c r="AM205" s="24">
        <v>50</v>
      </c>
      <c r="AN205" s="24">
        <v>100</v>
      </c>
      <c r="AO205" s="24">
        <v>0</v>
      </c>
      <c r="AP205" s="24">
        <v>487</v>
      </c>
      <c r="AQ205" s="24">
        <v>1467.34</v>
      </c>
      <c r="AR205" s="24">
        <v>1375</v>
      </c>
      <c r="AS205" s="24">
        <v>1441</v>
      </c>
      <c r="AT205" s="24">
        <v>1375</v>
      </c>
      <c r="AU205" s="24">
        <v>1375</v>
      </c>
      <c r="AV205" s="24">
        <v>1375</v>
      </c>
      <c r="AW205" s="24">
        <v>1425</v>
      </c>
      <c r="AX205" s="24">
        <v>1375</v>
      </c>
      <c r="AY205" s="24">
        <v>1425</v>
      </c>
      <c r="AZ205" s="24">
        <v>1375</v>
      </c>
      <c r="BA205" s="24">
        <v>1375</v>
      </c>
      <c r="BB205" s="24">
        <v>888</v>
      </c>
      <c r="BC205" s="24">
        <v>0</v>
      </c>
      <c r="BD205" s="24">
        <v>0</v>
      </c>
      <c r="BE205" s="24">
        <v>0.54020599999999996</v>
      </c>
      <c r="BF205" s="24">
        <v>135.65871000000001</v>
      </c>
      <c r="BG205" s="24">
        <v>16.977262</v>
      </c>
      <c r="BH205" s="24">
        <v>102.476539</v>
      </c>
      <c r="BI205" s="24">
        <v>0.41636000000000001</v>
      </c>
      <c r="BJ205" s="24">
        <v>43.730049000000001</v>
      </c>
      <c r="BK205" s="24">
        <v>68.678839999999994</v>
      </c>
      <c r="BL205" s="24">
        <v>0.94920700000000002</v>
      </c>
      <c r="BM205" s="24">
        <v>2.3877980000000001</v>
      </c>
      <c r="BN205" s="24">
        <v>18.43863</v>
      </c>
      <c r="BO205" s="24">
        <v>1516.2840739999999</v>
      </c>
      <c r="BP205" s="24">
        <v>1515.6457109999999</v>
      </c>
      <c r="BQ205" s="24">
        <v>1515.4418459999999</v>
      </c>
      <c r="BR205" s="24">
        <v>3155.64</v>
      </c>
      <c r="BS205" s="24">
        <v>1333</v>
      </c>
      <c r="BT205" s="24">
        <v>1338.0835890000001</v>
      </c>
      <c r="BU205" s="24">
        <v>1363</v>
      </c>
      <c r="BV205" s="24">
        <v>1342.582249</v>
      </c>
      <c r="BW205" s="24">
        <v>1398.1851039999999</v>
      </c>
      <c r="BX205" s="24">
        <v>1333.7423659999999</v>
      </c>
      <c r="BY205" s="24">
        <v>1520.3</v>
      </c>
      <c r="BZ205" s="24">
        <v>1332</v>
      </c>
      <c r="CA205" s="24">
        <v>600</v>
      </c>
      <c r="CB205" s="24">
        <v>600</v>
      </c>
      <c r="CC205" s="24">
        <v>609.70000000000005</v>
      </c>
      <c r="CD205" s="24">
        <v>720</v>
      </c>
      <c r="CE205" s="24">
        <v>600</v>
      </c>
      <c r="CF205" s="24">
        <v>630</v>
      </c>
      <c r="CG205" s="24">
        <v>0</v>
      </c>
      <c r="CH205" s="24">
        <v>0</v>
      </c>
      <c r="CI205" s="24">
        <v>50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120</v>
      </c>
      <c r="CQ205" s="24">
        <v>0</v>
      </c>
      <c r="CR205" s="24">
        <v>30</v>
      </c>
      <c r="CS205" s="24">
        <v>0</v>
      </c>
      <c r="CT205" s="24">
        <v>0</v>
      </c>
      <c r="CU205" s="24">
        <v>50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120</v>
      </c>
      <c r="DC205" s="24">
        <v>0</v>
      </c>
      <c r="DD205" s="24">
        <v>30</v>
      </c>
      <c r="DE205" s="24">
        <v>0</v>
      </c>
      <c r="DF205" s="24">
        <v>0</v>
      </c>
      <c r="DG205" s="24">
        <v>50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120</v>
      </c>
      <c r="DO205" s="24">
        <v>0</v>
      </c>
      <c r="DP205" s="24">
        <v>30</v>
      </c>
      <c r="DQ205" s="24">
        <v>0</v>
      </c>
      <c r="DR205" s="24">
        <v>0</v>
      </c>
      <c r="DS205" s="24">
        <v>50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4">
        <v>0</v>
      </c>
      <c r="DZ205" s="24">
        <v>120</v>
      </c>
      <c r="EA205" s="24">
        <v>0</v>
      </c>
      <c r="EB205" s="24">
        <v>30</v>
      </c>
      <c r="EC205" s="24">
        <v>0</v>
      </c>
      <c r="ED205" s="24">
        <v>0</v>
      </c>
      <c r="EE205" s="24">
        <v>50</v>
      </c>
      <c r="EF205" s="24">
        <v>0</v>
      </c>
      <c r="EG205" s="24">
        <v>0</v>
      </c>
      <c r="EH205" s="24">
        <v>0</v>
      </c>
      <c r="EI205" s="24">
        <v>0</v>
      </c>
      <c r="EJ205" s="24">
        <v>0</v>
      </c>
      <c r="EK205" s="24">
        <v>0</v>
      </c>
      <c r="EL205" s="24">
        <v>120</v>
      </c>
      <c r="EM205" s="24">
        <v>0</v>
      </c>
      <c r="EN205" s="24">
        <v>30</v>
      </c>
      <c r="EO205" s="24">
        <v>0</v>
      </c>
      <c r="EP205" s="24">
        <v>0</v>
      </c>
      <c r="EQ205" s="24">
        <v>50</v>
      </c>
      <c r="ER205" s="24">
        <v>0</v>
      </c>
      <c r="ES205" s="24">
        <v>0</v>
      </c>
      <c r="ET205" s="24">
        <v>0</v>
      </c>
      <c r="EU205" s="24">
        <v>0</v>
      </c>
      <c r="EV205" s="24">
        <v>0</v>
      </c>
      <c r="EW205" s="24">
        <v>0</v>
      </c>
      <c r="EX205" s="24">
        <v>120</v>
      </c>
      <c r="EY205" s="24">
        <v>0</v>
      </c>
      <c r="EZ205" s="24">
        <v>30</v>
      </c>
      <c r="FA205" s="24">
        <v>0</v>
      </c>
      <c r="FB205" s="24">
        <v>0</v>
      </c>
      <c r="FC205" s="24">
        <v>50</v>
      </c>
      <c r="FD205" s="24">
        <v>0</v>
      </c>
      <c r="FE205" s="24">
        <v>0</v>
      </c>
      <c r="FF205" s="24">
        <v>0</v>
      </c>
      <c r="FG205" s="24">
        <v>0</v>
      </c>
      <c r="FH205" s="24">
        <v>0</v>
      </c>
      <c r="FI205" s="24">
        <v>0</v>
      </c>
      <c r="FJ205" s="24">
        <v>120</v>
      </c>
      <c r="FK205" s="24">
        <v>0</v>
      </c>
      <c r="FL205" s="24">
        <v>30</v>
      </c>
      <c r="FM205" s="24">
        <v>0</v>
      </c>
      <c r="FN205" s="24">
        <v>0</v>
      </c>
      <c r="FO205" s="24">
        <v>50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120</v>
      </c>
      <c r="FX205" s="24">
        <v>6405.34</v>
      </c>
      <c r="FY205" s="24">
        <v>10749.198915999999</v>
      </c>
      <c r="FZ205" s="24">
        <v>7957.0663160000004</v>
      </c>
      <c r="GA205" s="24">
        <v>12770.593308</v>
      </c>
      <c r="GB205" s="24">
        <v>720</v>
      </c>
      <c r="GC205" s="24">
        <v>13490.593308</v>
      </c>
      <c r="GD205" s="24">
        <v>1400</v>
      </c>
      <c r="GE205" s="24">
        <v>200</v>
      </c>
      <c r="GF205" s="24">
        <v>200</v>
      </c>
      <c r="GG205" s="24">
        <v>200</v>
      </c>
      <c r="GH205" s="24">
        <v>200</v>
      </c>
      <c r="GI205" s="24">
        <v>200</v>
      </c>
      <c r="GJ205" s="24">
        <v>200</v>
      </c>
      <c r="GK205" s="24">
        <v>200</v>
      </c>
    </row>
    <row r="206" spans="2:193" x14ac:dyDescent="0.2">
      <c r="B206" s="24" t="s">
        <v>166</v>
      </c>
      <c r="AI206" s="24">
        <v>14.270763000000001</v>
      </c>
      <c r="AJ206" s="24">
        <v>14.559466</v>
      </c>
      <c r="AK206" s="24">
        <v>14.922378999999999</v>
      </c>
      <c r="AL206" s="24">
        <v>17.778949999999998</v>
      </c>
      <c r="AM206" s="24">
        <v>17.173038999999999</v>
      </c>
      <c r="AN206" s="24">
        <v>15.463479</v>
      </c>
      <c r="AO206" s="24">
        <v>14.672549999999999</v>
      </c>
      <c r="AP206" s="24">
        <v>14.393096999999999</v>
      </c>
      <c r="AQ206" s="24">
        <v>21.720659999999999</v>
      </c>
      <c r="AR206" s="24">
        <v>27.235724999999999</v>
      </c>
      <c r="AS206" s="24">
        <v>27.609338999999999</v>
      </c>
      <c r="AT206" s="24">
        <v>25.185891999999999</v>
      </c>
      <c r="AU206" s="24">
        <v>28.039404999999999</v>
      </c>
      <c r="AV206" s="24">
        <v>28.463016</v>
      </c>
      <c r="AW206" s="24">
        <v>34.768920999999999</v>
      </c>
      <c r="AX206" s="24">
        <v>32.200063999999998</v>
      </c>
      <c r="AY206" s="24">
        <v>28.106123</v>
      </c>
      <c r="AZ206" s="24">
        <v>31.480172</v>
      </c>
      <c r="BA206" s="24">
        <v>23.438768</v>
      </c>
      <c r="BB206" s="24">
        <v>22.724336000000001</v>
      </c>
      <c r="BC206" s="24">
        <v>21.837016999999999</v>
      </c>
      <c r="BD206" s="24">
        <v>19.446736999999999</v>
      </c>
      <c r="BE206" s="24">
        <v>18.580427</v>
      </c>
      <c r="BF206" s="24">
        <v>23.846741999999999</v>
      </c>
      <c r="BG206" s="24">
        <v>28.4861</v>
      </c>
      <c r="BH206" s="24">
        <v>27.442585000000001</v>
      </c>
      <c r="BI206" s="24">
        <v>27.049242</v>
      </c>
      <c r="BJ206" s="24">
        <v>31.571698999999999</v>
      </c>
      <c r="BK206" s="24">
        <v>34.288980000000002</v>
      </c>
      <c r="BL206" s="24">
        <v>29.468941000000001</v>
      </c>
      <c r="BM206" s="24">
        <v>38.289051000000001</v>
      </c>
      <c r="BN206" s="24">
        <v>40.683278999999999</v>
      </c>
      <c r="BO206" s="24">
        <v>39.718060999999999</v>
      </c>
      <c r="BP206" s="24">
        <v>40.619053999999998</v>
      </c>
      <c r="BQ206" s="24">
        <v>42.696941000000002</v>
      </c>
      <c r="BR206" s="24">
        <v>39.150122000000003</v>
      </c>
      <c r="BS206" s="24">
        <v>36.379655</v>
      </c>
      <c r="BT206" s="24">
        <v>37.400832999999999</v>
      </c>
      <c r="BU206" s="24">
        <v>38.645108999999998</v>
      </c>
      <c r="BV206" s="24">
        <v>30.932200000000002</v>
      </c>
      <c r="BW206" s="24">
        <v>32.322054000000001</v>
      </c>
      <c r="BX206" s="24">
        <v>29.480202999999999</v>
      </c>
      <c r="BY206" s="24">
        <v>25.622174000000001</v>
      </c>
      <c r="BZ206" s="24">
        <v>28.565981000000001</v>
      </c>
      <c r="CA206" s="24">
        <v>28.897181</v>
      </c>
      <c r="CB206" s="24">
        <v>32.446058999999998</v>
      </c>
      <c r="CC206" s="24">
        <v>28.770499000000001</v>
      </c>
      <c r="CD206" s="24">
        <v>31.769268</v>
      </c>
      <c r="CE206" s="24">
        <v>32.531730432000003</v>
      </c>
      <c r="CF206" s="24">
        <v>32.531730432000003</v>
      </c>
      <c r="CG206" s="24">
        <v>32.531730432000003</v>
      </c>
      <c r="CH206" s="24">
        <v>32.531730432000003</v>
      </c>
      <c r="CI206" s="24">
        <v>32.531730432000003</v>
      </c>
      <c r="CJ206" s="24">
        <v>32.531730432000003</v>
      </c>
      <c r="CK206" s="24">
        <v>32.531730432000003</v>
      </c>
      <c r="CL206" s="24">
        <v>32.531730432000003</v>
      </c>
      <c r="CM206" s="24">
        <v>32.531730432000003</v>
      </c>
      <c r="CN206" s="24">
        <v>32.531730432000003</v>
      </c>
      <c r="CO206" s="24">
        <v>32.531730432000003</v>
      </c>
      <c r="CP206" s="24">
        <v>32.531730432000003</v>
      </c>
      <c r="CQ206" s="24">
        <v>32.726920814592006</v>
      </c>
      <c r="CR206" s="24">
        <v>32.726920814592006</v>
      </c>
      <c r="CS206" s="24">
        <v>32.726920814592006</v>
      </c>
      <c r="CT206" s="24">
        <v>32.726920814592006</v>
      </c>
      <c r="CU206" s="24">
        <v>32.726920814592006</v>
      </c>
      <c r="CV206" s="24">
        <v>32.726920814592006</v>
      </c>
      <c r="CW206" s="24">
        <v>32.726920814592006</v>
      </c>
      <c r="CX206" s="24">
        <v>32.726920814592006</v>
      </c>
      <c r="CY206" s="24">
        <v>32.726920814592006</v>
      </c>
      <c r="CZ206" s="24">
        <v>32.726920814592006</v>
      </c>
      <c r="DA206" s="24">
        <v>32.726920814592006</v>
      </c>
      <c r="DB206" s="24">
        <v>32.726920814592006</v>
      </c>
      <c r="DC206" s="24">
        <v>33.054190022737927</v>
      </c>
      <c r="DD206" s="24">
        <v>33.054190022737927</v>
      </c>
      <c r="DE206" s="24">
        <v>33.054190022737927</v>
      </c>
      <c r="DF206" s="24">
        <v>33.054190022737927</v>
      </c>
      <c r="DG206" s="24">
        <v>33.054190022737927</v>
      </c>
      <c r="DH206" s="24">
        <v>33.054190022737927</v>
      </c>
      <c r="DI206" s="24">
        <v>33.054190022737927</v>
      </c>
      <c r="DJ206" s="24">
        <v>33.054190022737927</v>
      </c>
      <c r="DK206" s="24">
        <v>33.054190022737927</v>
      </c>
      <c r="DL206" s="24">
        <v>33.054190022737927</v>
      </c>
      <c r="DM206" s="24">
        <v>33.054190022737927</v>
      </c>
      <c r="DN206" s="24">
        <v>33.054190022737927</v>
      </c>
      <c r="DO206" s="24">
        <v>33.450840303010786</v>
      </c>
      <c r="DP206" s="24">
        <v>33.450840303010786</v>
      </c>
      <c r="DQ206" s="24">
        <v>33.450840303010786</v>
      </c>
      <c r="DR206" s="24">
        <v>33.450840303010786</v>
      </c>
      <c r="DS206" s="24">
        <v>33.450840303010786</v>
      </c>
      <c r="DT206" s="24">
        <v>33.450840303010786</v>
      </c>
      <c r="DU206" s="24">
        <v>33.450840303010786</v>
      </c>
      <c r="DV206" s="24">
        <v>33.450840303010786</v>
      </c>
      <c r="DW206" s="24">
        <v>33.450840303010786</v>
      </c>
      <c r="DX206" s="24">
        <v>33.450840303010786</v>
      </c>
      <c r="DY206" s="24">
        <v>33.450840303010786</v>
      </c>
      <c r="DZ206" s="24">
        <v>33.450840303010786</v>
      </c>
      <c r="EA206" s="24">
        <v>33.885701226949919</v>
      </c>
      <c r="EB206" s="24">
        <v>33.885701226949919</v>
      </c>
      <c r="EC206" s="24">
        <v>33.885701226949919</v>
      </c>
      <c r="ED206" s="24">
        <v>33.885701226949919</v>
      </c>
      <c r="EE206" s="24">
        <v>33.885701226949919</v>
      </c>
      <c r="EF206" s="24">
        <v>33.885701226949919</v>
      </c>
      <c r="EG206" s="24">
        <v>33.885701226949919</v>
      </c>
      <c r="EH206" s="24">
        <v>33.885701226949919</v>
      </c>
      <c r="EI206" s="24">
        <v>33.885701226949919</v>
      </c>
      <c r="EJ206" s="24">
        <v>33.885701226949919</v>
      </c>
      <c r="EK206" s="24">
        <v>33.885701226949919</v>
      </c>
      <c r="EL206" s="24">
        <v>33.885701226949919</v>
      </c>
      <c r="EM206" s="24">
        <v>34.529529550261962</v>
      </c>
      <c r="EN206" s="24">
        <v>34.529529550261962</v>
      </c>
      <c r="EO206" s="24">
        <v>34.529529550261962</v>
      </c>
      <c r="EP206" s="24">
        <v>34.529529550261962</v>
      </c>
      <c r="EQ206" s="24">
        <v>34.529529550261962</v>
      </c>
      <c r="ER206" s="24">
        <v>34.529529550261962</v>
      </c>
      <c r="ES206" s="24">
        <v>34.529529550261962</v>
      </c>
      <c r="ET206" s="24">
        <v>34.529529550261962</v>
      </c>
      <c r="EU206" s="24">
        <v>34.529529550261962</v>
      </c>
      <c r="EV206" s="24">
        <v>34.529529550261962</v>
      </c>
      <c r="EW206" s="24">
        <v>34.529529550261962</v>
      </c>
      <c r="EX206" s="24">
        <v>34.529529550261962</v>
      </c>
      <c r="EY206" s="24">
        <v>35.18559061171694</v>
      </c>
      <c r="EZ206" s="24">
        <v>35.18559061171694</v>
      </c>
      <c r="FA206" s="24">
        <v>35.18559061171694</v>
      </c>
      <c r="FB206" s="24">
        <v>35.18559061171694</v>
      </c>
      <c r="FC206" s="24">
        <v>35.18559061171694</v>
      </c>
      <c r="FD206" s="24">
        <v>35.18559061171694</v>
      </c>
      <c r="FE206" s="24">
        <v>35.18559061171694</v>
      </c>
      <c r="FF206" s="24">
        <v>35.18559061171694</v>
      </c>
      <c r="FG206" s="24">
        <v>35.18559061171694</v>
      </c>
      <c r="FH206" s="24">
        <v>35.18559061171694</v>
      </c>
      <c r="FI206" s="24">
        <v>35.18559061171694</v>
      </c>
      <c r="FJ206" s="24">
        <v>35.18559061171694</v>
      </c>
      <c r="FK206" s="24">
        <v>35.85411683333956</v>
      </c>
      <c r="FL206" s="24">
        <v>35.85411683333956</v>
      </c>
      <c r="FM206" s="24">
        <v>35.85411683333956</v>
      </c>
      <c r="FN206" s="24">
        <v>35.85411683333956</v>
      </c>
      <c r="FO206" s="24">
        <v>35.85411683333956</v>
      </c>
      <c r="FP206" s="24">
        <v>35.85411683333956</v>
      </c>
      <c r="FQ206" s="24">
        <v>35.85411683333956</v>
      </c>
      <c r="FR206" s="24">
        <v>35.85411683333956</v>
      </c>
      <c r="FS206" s="24">
        <v>35.85411683333956</v>
      </c>
      <c r="FT206" s="24">
        <v>35.85411683333956</v>
      </c>
      <c r="FU206" s="24">
        <v>35.85411683333956</v>
      </c>
      <c r="FV206" s="24">
        <v>35.85411683333956</v>
      </c>
      <c r="FX206" s="24">
        <v>224.98533900000001</v>
      </c>
      <c r="FY206" s="24">
        <v>312.93172800000002</v>
      </c>
      <c r="FZ206" s="24">
        <v>419.46405499999997</v>
      </c>
      <c r="GA206" s="24">
        <v>349.46194800000001</v>
      </c>
      <c r="GB206" s="24">
        <v>31.769268</v>
      </c>
      <c r="GC206" s="24">
        <v>381.23121600000002</v>
      </c>
      <c r="GD206" s="24">
        <v>390.38076518400015</v>
      </c>
      <c r="GE206" s="24">
        <v>392.72304977510407</v>
      </c>
      <c r="GF206" s="24">
        <v>396.65028027285524</v>
      </c>
      <c r="GG206" s="24">
        <v>401.41008363612951</v>
      </c>
      <c r="GH206" s="24">
        <v>406.62841472339892</v>
      </c>
      <c r="GI206" s="24">
        <v>414.35435460314346</v>
      </c>
      <c r="GJ206" s="24">
        <v>422.22708734060319</v>
      </c>
      <c r="GK206" s="24">
        <v>430.24940200007472</v>
      </c>
    </row>
    <row r="207" spans="2:193" x14ac:dyDescent="0.2">
      <c r="B207" s="40" t="s">
        <v>84</v>
      </c>
      <c r="C207" s="40"/>
      <c r="D207" s="40"/>
      <c r="E207" s="40"/>
      <c r="F207" s="40"/>
      <c r="G207" s="40"/>
      <c r="H207" s="40"/>
      <c r="I207" s="40"/>
      <c r="J207" s="40"/>
      <c r="K207" s="161">
        <v>70</v>
      </c>
      <c r="L207" s="161">
        <v>30</v>
      </c>
      <c r="M207" s="161">
        <v>183</v>
      </c>
      <c r="N207" s="161">
        <v>51.632151999999998</v>
      </c>
      <c r="O207" s="161">
        <v>18.663965999999999</v>
      </c>
      <c r="P207" s="161">
        <v>48.032330999999999</v>
      </c>
      <c r="Q207" s="161">
        <v>15.612508999999999</v>
      </c>
      <c r="R207" s="161">
        <v>50.976559000000002</v>
      </c>
      <c r="S207" s="161">
        <v>29.065695999999999</v>
      </c>
      <c r="T207" s="161">
        <v>35.828060999999998</v>
      </c>
      <c r="U207" s="161">
        <v>41.829179000000003</v>
      </c>
      <c r="V207" s="161">
        <v>46.174368999999999</v>
      </c>
      <c r="W207" s="161">
        <v>249.00526199999999</v>
      </c>
      <c r="X207" s="161">
        <v>209.737818</v>
      </c>
      <c r="Y207" s="161">
        <v>153.21587099999999</v>
      </c>
      <c r="Z207" s="161">
        <v>50.326729999999998</v>
      </c>
      <c r="AA207" s="161">
        <v>129.31138799999999</v>
      </c>
      <c r="AB207" s="161">
        <v>78.014538000000002</v>
      </c>
      <c r="AC207" s="161">
        <v>100.478915</v>
      </c>
      <c r="AD207" s="161">
        <v>-235.616646</v>
      </c>
      <c r="AE207" s="161">
        <v>169.75692699999999</v>
      </c>
      <c r="AF207" s="161">
        <v>213.20652100000001</v>
      </c>
      <c r="AG207" s="161">
        <v>125.568969</v>
      </c>
      <c r="AH207" s="161">
        <v>14.326143</v>
      </c>
      <c r="AI207" s="40">
        <v>14.270763000000001</v>
      </c>
      <c r="AJ207" s="40">
        <v>14.559466</v>
      </c>
      <c r="AK207" s="40">
        <v>124.92237900000001</v>
      </c>
      <c r="AL207" s="40">
        <v>17.778949999999998</v>
      </c>
      <c r="AM207" s="40">
        <v>67.173039000000003</v>
      </c>
      <c r="AN207" s="40">
        <v>115.46347900000001</v>
      </c>
      <c r="AO207" s="40">
        <v>14.672549999999999</v>
      </c>
      <c r="AP207" s="40">
        <v>501.39309700000001</v>
      </c>
      <c r="AQ207" s="40">
        <v>1489.0606599999999</v>
      </c>
      <c r="AR207" s="40">
        <v>1402.235725</v>
      </c>
      <c r="AS207" s="40">
        <v>1468.6093390000001</v>
      </c>
      <c r="AT207" s="40">
        <v>1400.185892</v>
      </c>
      <c r="AU207" s="40">
        <v>1403.039405</v>
      </c>
      <c r="AV207" s="40">
        <v>1403.4630159999999</v>
      </c>
      <c r="AW207" s="40">
        <v>1459.7689210000001</v>
      </c>
      <c r="AX207" s="40">
        <v>1407.2000640000001</v>
      </c>
      <c r="AY207" s="40">
        <v>1453.106123</v>
      </c>
      <c r="AZ207" s="40">
        <v>1406.480172</v>
      </c>
      <c r="BA207" s="40">
        <v>1398.438768</v>
      </c>
      <c r="BB207" s="40">
        <v>910.72433599999999</v>
      </c>
      <c r="BC207" s="40">
        <v>21.837016999999999</v>
      </c>
      <c r="BD207" s="40">
        <v>19.446736999999999</v>
      </c>
      <c r="BE207" s="40">
        <v>19.120633000000002</v>
      </c>
      <c r="BF207" s="40">
        <v>159.50545200000002</v>
      </c>
      <c r="BG207" s="40">
        <v>45.463362000000004</v>
      </c>
      <c r="BH207" s="40">
        <v>129.91912400000001</v>
      </c>
      <c r="BI207" s="40">
        <v>27.465602000000001</v>
      </c>
      <c r="BJ207" s="40">
        <v>75.301748000000003</v>
      </c>
      <c r="BK207" s="40">
        <v>102.96781999999999</v>
      </c>
      <c r="BL207" s="40">
        <v>30.418148000000002</v>
      </c>
      <c r="BM207" s="40">
        <v>40.676849000000004</v>
      </c>
      <c r="BN207" s="40">
        <v>59.121909000000002</v>
      </c>
      <c r="BO207" s="40">
        <v>1556.002135</v>
      </c>
      <c r="BP207" s="40">
        <v>1556.2647649999999</v>
      </c>
      <c r="BQ207" s="40">
        <v>1558.1387869999999</v>
      </c>
      <c r="BR207" s="40">
        <v>3194.7901219999999</v>
      </c>
      <c r="BS207" s="40">
        <v>1369.379655</v>
      </c>
      <c r="BT207" s="40">
        <v>1375.484422</v>
      </c>
      <c r="BU207" s="40">
        <v>1401.645109</v>
      </c>
      <c r="BV207" s="40">
        <v>1373.514449</v>
      </c>
      <c r="BW207" s="40">
        <v>1430.5071579999999</v>
      </c>
      <c r="BX207" s="40">
        <v>1363.222569</v>
      </c>
      <c r="BY207" s="40">
        <v>1545.922174</v>
      </c>
      <c r="BZ207" s="40">
        <v>1360.565981</v>
      </c>
      <c r="CA207" s="40">
        <v>628.89718100000005</v>
      </c>
      <c r="CB207" s="40">
        <v>632.44605899999999</v>
      </c>
      <c r="CC207" s="40">
        <v>638.47049900000002</v>
      </c>
      <c r="CD207" s="40">
        <v>751.76926800000001</v>
      </c>
      <c r="CE207" s="40">
        <v>632.53173043200002</v>
      </c>
      <c r="CF207" s="40">
        <v>662.53173043200002</v>
      </c>
      <c r="CG207" s="40">
        <v>32.531730432000003</v>
      </c>
      <c r="CH207" s="40">
        <v>32.531730432000003</v>
      </c>
      <c r="CI207" s="40">
        <v>82.531730432000003</v>
      </c>
      <c r="CJ207" s="40">
        <v>32.531730432000003</v>
      </c>
      <c r="CK207" s="40">
        <v>32.531730432000003</v>
      </c>
      <c r="CL207" s="40">
        <v>32.531730432000003</v>
      </c>
      <c r="CM207" s="40">
        <v>32.531730432000003</v>
      </c>
      <c r="CN207" s="40">
        <v>32.531730432000003</v>
      </c>
      <c r="CO207" s="40">
        <v>32.531730432000003</v>
      </c>
      <c r="CP207" s="40">
        <v>152.53173043200002</v>
      </c>
      <c r="CQ207" s="40">
        <v>32.726920814592006</v>
      </c>
      <c r="CR207" s="40">
        <v>62.726920814592006</v>
      </c>
      <c r="CS207" s="40">
        <v>32.726920814592006</v>
      </c>
      <c r="CT207" s="40">
        <v>32.726920814592006</v>
      </c>
      <c r="CU207" s="40">
        <v>82.726920814592006</v>
      </c>
      <c r="CV207" s="40">
        <v>32.726920814592006</v>
      </c>
      <c r="CW207" s="40">
        <v>32.726920814592006</v>
      </c>
      <c r="CX207" s="40">
        <v>32.726920814592006</v>
      </c>
      <c r="CY207" s="40">
        <v>32.726920814592006</v>
      </c>
      <c r="CZ207" s="40">
        <v>32.726920814592006</v>
      </c>
      <c r="DA207" s="40">
        <v>32.726920814592006</v>
      </c>
      <c r="DB207" s="40">
        <v>152.72692081459201</v>
      </c>
      <c r="DC207" s="40">
        <v>33.054190022737927</v>
      </c>
      <c r="DD207" s="40">
        <v>63.054190022737927</v>
      </c>
      <c r="DE207" s="40">
        <v>33.054190022737927</v>
      </c>
      <c r="DF207" s="40">
        <v>33.054190022737927</v>
      </c>
      <c r="DG207" s="40">
        <v>83.054190022737927</v>
      </c>
      <c r="DH207" s="40">
        <v>33.054190022737927</v>
      </c>
      <c r="DI207" s="40">
        <v>33.054190022737927</v>
      </c>
      <c r="DJ207" s="40">
        <v>33.054190022737927</v>
      </c>
      <c r="DK207" s="40">
        <v>33.054190022737927</v>
      </c>
      <c r="DL207" s="40">
        <v>33.054190022737927</v>
      </c>
      <c r="DM207" s="40">
        <v>33.054190022737927</v>
      </c>
      <c r="DN207" s="40">
        <v>153.05419002273794</v>
      </c>
      <c r="DO207" s="40">
        <v>33.450840303010786</v>
      </c>
      <c r="DP207" s="40">
        <v>63.450840303010786</v>
      </c>
      <c r="DQ207" s="40">
        <v>33.450840303010786</v>
      </c>
      <c r="DR207" s="40">
        <v>33.450840303010786</v>
      </c>
      <c r="DS207" s="40">
        <v>83.450840303010779</v>
      </c>
      <c r="DT207" s="40">
        <v>33.450840303010786</v>
      </c>
      <c r="DU207" s="40">
        <v>33.450840303010786</v>
      </c>
      <c r="DV207" s="40">
        <v>33.450840303010786</v>
      </c>
      <c r="DW207" s="40">
        <v>33.450840303010786</v>
      </c>
      <c r="DX207" s="40">
        <v>33.450840303010786</v>
      </c>
      <c r="DY207" s="40">
        <v>33.450840303010786</v>
      </c>
      <c r="DZ207" s="40">
        <v>153.45084030301078</v>
      </c>
      <c r="EA207" s="40">
        <v>33.885701226949919</v>
      </c>
      <c r="EB207" s="40">
        <v>63.885701226949919</v>
      </c>
      <c r="EC207" s="40">
        <v>33.885701226949919</v>
      </c>
      <c r="ED207" s="40">
        <v>33.885701226949919</v>
      </c>
      <c r="EE207" s="40">
        <v>83.885701226949919</v>
      </c>
      <c r="EF207" s="40">
        <v>33.885701226949919</v>
      </c>
      <c r="EG207" s="40">
        <v>33.885701226949919</v>
      </c>
      <c r="EH207" s="40">
        <v>33.885701226949919</v>
      </c>
      <c r="EI207" s="40">
        <v>33.885701226949919</v>
      </c>
      <c r="EJ207" s="40">
        <v>33.885701226949919</v>
      </c>
      <c r="EK207" s="40">
        <v>33.885701226949919</v>
      </c>
      <c r="EL207" s="40">
        <v>153.88570122694992</v>
      </c>
      <c r="EM207" s="40">
        <v>34.529529550261962</v>
      </c>
      <c r="EN207" s="40">
        <v>64.529529550261969</v>
      </c>
      <c r="EO207" s="40">
        <v>34.529529550261962</v>
      </c>
      <c r="EP207" s="40">
        <v>34.529529550261962</v>
      </c>
      <c r="EQ207" s="40">
        <v>84.529529550261969</v>
      </c>
      <c r="ER207" s="40">
        <v>34.529529550261962</v>
      </c>
      <c r="ES207" s="40">
        <v>34.529529550261962</v>
      </c>
      <c r="ET207" s="40">
        <v>34.529529550261962</v>
      </c>
      <c r="EU207" s="40">
        <v>34.529529550261962</v>
      </c>
      <c r="EV207" s="40">
        <v>34.529529550261962</v>
      </c>
      <c r="EW207" s="40">
        <v>34.529529550261962</v>
      </c>
      <c r="EX207" s="40">
        <v>154.52952955026197</v>
      </c>
      <c r="EY207" s="40">
        <v>35.18559061171694</v>
      </c>
      <c r="EZ207" s="40">
        <v>65.185590611716947</v>
      </c>
      <c r="FA207" s="40">
        <v>35.18559061171694</v>
      </c>
      <c r="FB207" s="40">
        <v>35.18559061171694</v>
      </c>
      <c r="FC207" s="40">
        <v>85.185590611716947</v>
      </c>
      <c r="FD207" s="40">
        <v>35.18559061171694</v>
      </c>
      <c r="FE207" s="40">
        <v>35.18559061171694</v>
      </c>
      <c r="FF207" s="40">
        <v>35.18559061171694</v>
      </c>
      <c r="FG207" s="40">
        <v>35.18559061171694</v>
      </c>
      <c r="FH207" s="40">
        <v>35.18559061171694</v>
      </c>
      <c r="FI207" s="40">
        <v>35.18559061171694</v>
      </c>
      <c r="FJ207" s="40">
        <v>155.18559061171695</v>
      </c>
      <c r="FK207" s="40">
        <v>35.85411683333956</v>
      </c>
      <c r="FL207" s="40">
        <v>65.85411683333956</v>
      </c>
      <c r="FM207" s="40">
        <v>35.85411683333956</v>
      </c>
      <c r="FN207" s="40">
        <v>35.85411683333956</v>
      </c>
      <c r="FO207" s="40">
        <v>85.85411683333956</v>
      </c>
      <c r="FP207" s="40">
        <v>35.85411683333956</v>
      </c>
      <c r="FQ207" s="40">
        <v>35.85411683333956</v>
      </c>
      <c r="FR207" s="40">
        <v>35.85411683333956</v>
      </c>
      <c r="FS207" s="40">
        <v>35.85411683333956</v>
      </c>
      <c r="FT207" s="40">
        <v>35.85411683333956</v>
      </c>
      <c r="FU207" s="40">
        <v>35.85411683333956</v>
      </c>
      <c r="FV207" s="40">
        <v>155.85411683333956</v>
      </c>
      <c r="FX207" s="40">
        <v>6630.325339</v>
      </c>
      <c r="FY207" s="40">
        <v>11062.130643999999</v>
      </c>
      <c r="FZ207" s="40">
        <v>8376.5303710000007</v>
      </c>
      <c r="GA207" s="40">
        <v>13120.055256</v>
      </c>
      <c r="GB207" s="40">
        <v>751.76926800000001</v>
      </c>
      <c r="GC207" s="40">
        <v>13871.824524</v>
      </c>
      <c r="GD207" s="40">
        <v>1790.3807651840002</v>
      </c>
      <c r="GE207" s="40">
        <v>592.72304977510407</v>
      </c>
      <c r="GF207" s="40">
        <v>596.6502802728553</v>
      </c>
      <c r="GG207" s="40">
        <v>601.41008363612946</v>
      </c>
      <c r="GH207" s="40">
        <v>606.62841472339892</v>
      </c>
      <c r="GI207" s="40">
        <v>614.35435460314352</v>
      </c>
      <c r="GJ207" s="40">
        <v>622.22708734060325</v>
      </c>
      <c r="GK207" s="40">
        <v>630.24940200007472</v>
      </c>
    </row>
    <row r="209" spans="2:195" x14ac:dyDescent="0.2">
      <c r="B209" s="35" t="s">
        <v>697</v>
      </c>
    </row>
    <row r="210" spans="2:195" x14ac:dyDescent="0.2">
      <c r="C210" s="24" t="s">
        <v>698</v>
      </c>
      <c r="AI210" s="158">
        <v>0</v>
      </c>
      <c r="AJ210" s="158">
        <v>0</v>
      </c>
      <c r="AK210" s="158">
        <v>0</v>
      </c>
      <c r="AL210" s="158">
        <v>0</v>
      </c>
      <c r="AM210" s="158">
        <v>0</v>
      </c>
      <c r="AN210" s="158">
        <v>0</v>
      </c>
      <c r="AO210" s="158">
        <v>0</v>
      </c>
      <c r="AP210" s="158">
        <v>487</v>
      </c>
      <c r="AQ210" s="158">
        <v>1467.34</v>
      </c>
      <c r="AR210" s="158">
        <v>1375</v>
      </c>
      <c r="AS210" s="158">
        <v>1375</v>
      </c>
      <c r="AT210" s="158">
        <v>1375</v>
      </c>
      <c r="AU210" s="158">
        <v>1375</v>
      </c>
      <c r="AV210" s="158">
        <v>1375</v>
      </c>
      <c r="AW210" s="158">
        <v>1375</v>
      </c>
      <c r="AX210" s="158">
        <v>1375</v>
      </c>
      <c r="AY210" s="158">
        <v>1375</v>
      </c>
      <c r="AZ210" s="158">
        <v>1375</v>
      </c>
      <c r="BA210" s="158">
        <v>1375</v>
      </c>
      <c r="BB210" s="158">
        <v>888</v>
      </c>
      <c r="BC210" s="158">
        <v>0</v>
      </c>
      <c r="BD210" s="158">
        <v>0</v>
      </c>
      <c r="BE210" s="158">
        <v>0</v>
      </c>
      <c r="BF210" s="158">
        <v>0</v>
      </c>
      <c r="BG210" s="158">
        <v>0</v>
      </c>
      <c r="BH210" s="158">
        <v>0</v>
      </c>
      <c r="BI210" s="158">
        <v>0</v>
      </c>
      <c r="BJ210" s="158">
        <v>0</v>
      </c>
      <c r="BK210" s="158">
        <v>0</v>
      </c>
      <c r="BL210" s="158">
        <v>0</v>
      </c>
      <c r="BM210" s="158">
        <v>0</v>
      </c>
      <c r="BN210" s="158">
        <v>0</v>
      </c>
      <c r="BO210" s="158">
        <v>1515.25</v>
      </c>
      <c r="BP210" s="158">
        <v>1515.25</v>
      </c>
      <c r="BQ210" s="158">
        <v>1515.25</v>
      </c>
      <c r="BR210" s="158">
        <v>2974.25</v>
      </c>
      <c r="BS210" s="158">
        <v>1333</v>
      </c>
      <c r="BT210" s="158">
        <v>1333</v>
      </c>
      <c r="BU210" s="158">
        <v>1333</v>
      </c>
      <c r="BV210" s="158">
        <v>1333</v>
      </c>
      <c r="BW210" s="158">
        <v>1333</v>
      </c>
      <c r="BX210" s="158">
        <v>1333</v>
      </c>
      <c r="BY210" s="158">
        <v>1333</v>
      </c>
      <c r="BZ210" s="158">
        <v>1332</v>
      </c>
      <c r="CA210" s="158">
        <v>600</v>
      </c>
      <c r="CB210" s="158">
        <v>600</v>
      </c>
      <c r="CC210" s="158">
        <v>600</v>
      </c>
      <c r="CD210" s="24">
        <v>600</v>
      </c>
      <c r="CE210" s="24">
        <v>600</v>
      </c>
      <c r="CF210" s="24">
        <v>600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4">
        <v>0</v>
      </c>
      <c r="DZ210" s="24">
        <v>0</v>
      </c>
      <c r="EA210" s="24">
        <v>0</v>
      </c>
      <c r="EB210" s="24">
        <v>0</v>
      </c>
      <c r="EC210" s="24">
        <v>0</v>
      </c>
      <c r="ED210" s="24">
        <v>0</v>
      </c>
      <c r="EE210" s="24">
        <v>0</v>
      </c>
      <c r="EF210" s="24">
        <v>0</v>
      </c>
      <c r="EG210" s="24">
        <v>0</v>
      </c>
      <c r="EH210" s="24">
        <v>0</v>
      </c>
      <c r="EI210" s="24">
        <v>0</v>
      </c>
      <c r="EJ210" s="24">
        <v>0</v>
      </c>
      <c r="EK210" s="24">
        <v>0</v>
      </c>
      <c r="EL210" s="24">
        <v>0</v>
      </c>
      <c r="EM210" s="24">
        <v>0</v>
      </c>
      <c r="EN210" s="24">
        <v>0</v>
      </c>
      <c r="EO210" s="24">
        <v>0</v>
      </c>
      <c r="EP210" s="24">
        <v>0</v>
      </c>
      <c r="EQ210" s="24">
        <v>0</v>
      </c>
      <c r="ER210" s="24">
        <v>0</v>
      </c>
      <c r="ES210" s="24">
        <v>0</v>
      </c>
      <c r="ET210" s="24">
        <v>0</v>
      </c>
      <c r="EU210" s="24">
        <v>0</v>
      </c>
      <c r="EV210" s="24">
        <v>0</v>
      </c>
      <c r="EW210" s="24">
        <v>0</v>
      </c>
      <c r="EX210" s="24">
        <v>0</v>
      </c>
      <c r="EY210" s="24">
        <v>0</v>
      </c>
      <c r="EZ210" s="24">
        <v>0</v>
      </c>
      <c r="FA210" s="24">
        <v>0</v>
      </c>
      <c r="FB210" s="24">
        <v>0</v>
      </c>
      <c r="FC210" s="24">
        <v>0</v>
      </c>
      <c r="FD210" s="24">
        <v>0</v>
      </c>
      <c r="FE210" s="24">
        <v>0</v>
      </c>
      <c r="FF210" s="24">
        <v>0</v>
      </c>
      <c r="FG210" s="24">
        <v>0</v>
      </c>
      <c r="FH210" s="24">
        <v>0</v>
      </c>
      <c r="FI210" s="24">
        <v>0</v>
      </c>
      <c r="FJ210" s="24">
        <v>0</v>
      </c>
      <c r="FK210" s="24">
        <v>0</v>
      </c>
      <c r="FL210" s="24">
        <v>0</v>
      </c>
      <c r="FM210" s="24">
        <v>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</row>
    <row r="211" spans="2:195" x14ac:dyDescent="0.2">
      <c r="C211" s="24" t="s">
        <v>699</v>
      </c>
      <c r="AI211" s="158">
        <v>0</v>
      </c>
      <c r="AJ211" s="158">
        <v>0</v>
      </c>
      <c r="AK211" s="158">
        <v>0</v>
      </c>
      <c r="AL211" s="158">
        <v>0</v>
      </c>
      <c r="AM211" s="158">
        <v>0</v>
      </c>
      <c r="AN211" s="158">
        <v>100</v>
      </c>
      <c r="AO211" s="158">
        <v>0</v>
      </c>
      <c r="AP211" s="158">
        <v>0</v>
      </c>
      <c r="AQ211" s="158">
        <v>0</v>
      </c>
      <c r="AR211" s="158">
        <v>0</v>
      </c>
      <c r="AS211" s="158">
        <v>66</v>
      </c>
      <c r="AT211" s="158">
        <v>0</v>
      </c>
      <c r="AU211" s="158">
        <v>0</v>
      </c>
      <c r="AV211" s="158">
        <v>0</v>
      </c>
      <c r="AW211" s="158">
        <v>0</v>
      </c>
      <c r="AX211" s="158">
        <v>0</v>
      </c>
      <c r="AY211" s="158">
        <v>0</v>
      </c>
      <c r="AZ211" s="158">
        <v>0</v>
      </c>
      <c r="BA211" s="158">
        <v>0</v>
      </c>
      <c r="BB211" s="158">
        <v>0</v>
      </c>
      <c r="BC211" s="158">
        <v>0</v>
      </c>
      <c r="BD211" s="158">
        <v>0</v>
      </c>
      <c r="BE211" s="158">
        <v>0</v>
      </c>
      <c r="BF211" s="158">
        <v>0</v>
      </c>
      <c r="BG211" s="158">
        <v>0</v>
      </c>
      <c r="BH211" s="158">
        <v>0</v>
      </c>
      <c r="BI211" s="158">
        <v>0</v>
      </c>
      <c r="BJ211" s="158">
        <v>0</v>
      </c>
      <c r="BK211" s="158">
        <v>0</v>
      </c>
      <c r="BL211" s="158">
        <v>0</v>
      </c>
      <c r="BM211" s="158">
        <v>0</v>
      </c>
      <c r="BN211" s="158">
        <v>0</v>
      </c>
      <c r="BO211" s="158">
        <v>0</v>
      </c>
      <c r="BP211" s="158">
        <v>0</v>
      </c>
      <c r="BQ211" s="158">
        <v>0</v>
      </c>
      <c r="BR211" s="158">
        <v>100</v>
      </c>
      <c r="BS211" s="158">
        <v>0</v>
      </c>
      <c r="BT211" s="158">
        <v>0</v>
      </c>
      <c r="BU211" s="158">
        <v>0</v>
      </c>
      <c r="BV211" s="158">
        <v>0</v>
      </c>
      <c r="BW211" s="158">
        <v>0</v>
      </c>
      <c r="BX211" s="158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100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100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100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100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4">
        <v>0</v>
      </c>
      <c r="DZ211" s="24">
        <v>100</v>
      </c>
      <c r="EA211" s="24">
        <v>0</v>
      </c>
      <c r="EB211" s="24">
        <v>0</v>
      </c>
      <c r="EC211" s="24">
        <v>0</v>
      </c>
      <c r="ED211" s="24">
        <v>0</v>
      </c>
      <c r="EE211" s="24">
        <v>0</v>
      </c>
      <c r="EF211" s="24">
        <v>0</v>
      </c>
      <c r="EG211" s="24">
        <v>0</v>
      </c>
      <c r="EH211" s="24">
        <v>0</v>
      </c>
      <c r="EI211" s="24">
        <v>0</v>
      </c>
      <c r="EJ211" s="24">
        <v>0</v>
      </c>
      <c r="EK211" s="24">
        <v>0</v>
      </c>
      <c r="EL211" s="24">
        <v>100</v>
      </c>
      <c r="EM211" s="24">
        <v>0</v>
      </c>
      <c r="EN211" s="24">
        <v>0</v>
      </c>
      <c r="EO211" s="24">
        <v>0</v>
      </c>
      <c r="EP211" s="24">
        <v>0</v>
      </c>
      <c r="EQ211" s="24">
        <v>0</v>
      </c>
      <c r="ER211" s="24">
        <v>0</v>
      </c>
      <c r="ES211" s="24">
        <v>0</v>
      </c>
      <c r="ET211" s="24">
        <v>0</v>
      </c>
      <c r="EU211" s="24">
        <v>0</v>
      </c>
      <c r="EV211" s="24">
        <v>0</v>
      </c>
      <c r="EW211" s="24">
        <v>0</v>
      </c>
      <c r="EX211" s="24">
        <v>100</v>
      </c>
      <c r="EY211" s="24">
        <v>0</v>
      </c>
      <c r="EZ211" s="24">
        <v>0</v>
      </c>
      <c r="FA211" s="24">
        <v>0</v>
      </c>
      <c r="FB211" s="24">
        <v>0</v>
      </c>
      <c r="FC211" s="24">
        <v>0</v>
      </c>
      <c r="FD211" s="24">
        <v>0</v>
      </c>
      <c r="FE211" s="24">
        <v>0</v>
      </c>
      <c r="FF211" s="24">
        <v>0</v>
      </c>
      <c r="FG211" s="24">
        <v>0</v>
      </c>
      <c r="FH211" s="24">
        <v>0</v>
      </c>
      <c r="FI211" s="24">
        <v>0</v>
      </c>
      <c r="FJ211" s="24">
        <v>100</v>
      </c>
      <c r="FK211" s="24">
        <v>0</v>
      </c>
      <c r="FL211" s="24">
        <v>0</v>
      </c>
      <c r="FM211" s="24">
        <v>0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100</v>
      </c>
    </row>
    <row r="212" spans="2:195" x14ac:dyDescent="0.2">
      <c r="C212" s="24" t="s">
        <v>700</v>
      </c>
      <c r="AI212" s="158">
        <v>0</v>
      </c>
      <c r="AJ212" s="158">
        <v>0</v>
      </c>
      <c r="AK212" s="158">
        <v>50</v>
      </c>
      <c r="AL212" s="158">
        <v>0</v>
      </c>
      <c r="AM212" s="158">
        <v>50</v>
      </c>
      <c r="AN212" s="158">
        <v>0</v>
      </c>
      <c r="AO212" s="158">
        <v>0</v>
      </c>
      <c r="AP212" s="158">
        <v>0</v>
      </c>
      <c r="AQ212" s="158">
        <v>0</v>
      </c>
      <c r="AR212" s="158">
        <v>0</v>
      </c>
      <c r="AS212" s="158">
        <v>0</v>
      </c>
      <c r="AT212" s="158">
        <v>0</v>
      </c>
      <c r="AU212" s="158">
        <v>0</v>
      </c>
      <c r="AV212" s="158">
        <v>0</v>
      </c>
      <c r="AW212" s="158">
        <v>0</v>
      </c>
      <c r="AX212" s="158">
        <v>50</v>
      </c>
      <c r="AY212" s="158">
        <v>50</v>
      </c>
      <c r="AZ212" s="158">
        <v>0</v>
      </c>
      <c r="BA212" s="158">
        <v>0</v>
      </c>
      <c r="BB212" s="158">
        <v>0</v>
      </c>
      <c r="BC212" s="158">
        <v>0</v>
      </c>
      <c r="BD212" s="158">
        <v>0</v>
      </c>
      <c r="BE212" s="158">
        <v>0</v>
      </c>
      <c r="BF212" s="158">
        <v>30</v>
      </c>
      <c r="BG212" s="158">
        <v>0</v>
      </c>
      <c r="BH212" s="158">
        <v>30</v>
      </c>
      <c r="BI212" s="158">
        <v>0</v>
      </c>
      <c r="BJ212" s="158">
        <v>0</v>
      </c>
      <c r="BK212" s="158">
        <v>50</v>
      </c>
      <c r="BL212" s="158">
        <v>0</v>
      </c>
      <c r="BM212" s="158">
        <v>0</v>
      </c>
      <c r="BN212" s="158">
        <v>0</v>
      </c>
      <c r="BO212" s="158">
        <v>0</v>
      </c>
      <c r="BP212" s="158">
        <v>0</v>
      </c>
      <c r="BQ212" s="158">
        <v>0</v>
      </c>
      <c r="BR212" s="158">
        <v>20</v>
      </c>
      <c r="BS212" s="158">
        <v>0</v>
      </c>
      <c r="BT212" s="158">
        <v>30</v>
      </c>
      <c r="BU212" s="158">
        <v>0</v>
      </c>
      <c r="BV212" s="158">
        <v>0</v>
      </c>
      <c r="BW212" s="158">
        <v>50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20</v>
      </c>
      <c r="CE212" s="24">
        <v>0</v>
      </c>
      <c r="CF212" s="24">
        <v>30</v>
      </c>
      <c r="CG212" s="24">
        <v>0</v>
      </c>
      <c r="CH212" s="24">
        <v>0</v>
      </c>
      <c r="CI212" s="24">
        <v>50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20</v>
      </c>
      <c r="CQ212" s="24">
        <v>0</v>
      </c>
      <c r="CR212" s="24">
        <v>30</v>
      </c>
      <c r="CS212" s="24">
        <v>0</v>
      </c>
      <c r="CT212" s="24">
        <v>0</v>
      </c>
      <c r="CU212" s="24">
        <v>50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20</v>
      </c>
      <c r="DC212" s="24">
        <v>0</v>
      </c>
      <c r="DD212" s="24">
        <v>30</v>
      </c>
      <c r="DE212" s="24">
        <v>0</v>
      </c>
      <c r="DF212" s="24">
        <v>0</v>
      </c>
      <c r="DG212" s="24">
        <v>50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20</v>
      </c>
      <c r="DO212" s="24">
        <v>0</v>
      </c>
      <c r="DP212" s="24">
        <v>30</v>
      </c>
      <c r="DQ212" s="24">
        <v>0</v>
      </c>
      <c r="DR212" s="24">
        <v>0</v>
      </c>
      <c r="DS212" s="24">
        <v>50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4">
        <v>0</v>
      </c>
      <c r="DZ212" s="24">
        <v>20</v>
      </c>
      <c r="EA212" s="24">
        <v>0</v>
      </c>
      <c r="EB212" s="24">
        <v>30</v>
      </c>
      <c r="EC212" s="24">
        <v>0</v>
      </c>
      <c r="ED212" s="24">
        <v>0</v>
      </c>
      <c r="EE212" s="24">
        <v>50</v>
      </c>
      <c r="EF212" s="24">
        <v>0</v>
      </c>
      <c r="EG212" s="24">
        <v>0</v>
      </c>
      <c r="EH212" s="24">
        <v>0</v>
      </c>
      <c r="EI212" s="24">
        <v>0</v>
      </c>
      <c r="EJ212" s="24">
        <v>0</v>
      </c>
      <c r="EK212" s="24">
        <v>0</v>
      </c>
      <c r="EL212" s="24">
        <v>20</v>
      </c>
      <c r="EM212" s="24">
        <v>0</v>
      </c>
      <c r="EN212" s="24">
        <v>30</v>
      </c>
      <c r="EO212" s="24">
        <v>0</v>
      </c>
      <c r="EP212" s="24">
        <v>0</v>
      </c>
      <c r="EQ212" s="24">
        <v>50</v>
      </c>
      <c r="ER212" s="24">
        <v>0</v>
      </c>
      <c r="ES212" s="24">
        <v>0</v>
      </c>
      <c r="ET212" s="24">
        <v>0</v>
      </c>
      <c r="EU212" s="24">
        <v>0</v>
      </c>
      <c r="EV212" s="24">
        <v>0</v>
      </c>
      <c r="EW212" s="24">
        <v>0</v>
      </c>
      <c r="EX212" s="24">
        <v>20</v>
      </c>
      <c r="EY212" s="24">
        <v>0</v>
      </c>
      <c r="EZ212" s="24">
        <v>30</v>
      </c>
      <c r="FA212" s="24">
        <v>0</v>
      </c>
      <c r="FB212" s="24">
        <v>0</v>
      </c>
      <c r="FC212" s="24">
        <v>50</v>
      </c>
      <c r="FD212" s="24">
        <v>0</v>
      </c>
      <c r="FE212" s="24">
        <v>0</v>
      </c>
      <c r="FF212" s="24">
        <v>0</v>
      </c>
      <c r="FG212" s="24">
        <v>0</v>
      </c>
      <c r="FH212" s="24">
        <v>0</v>
      </c>
      <c r="FI212" s="24">
        <v>0</v>
      </c>
      <c r="FJ212" s="24">
        <v>20</v>
      </c>
      <c r="FK212" s="24">
        <v>0</v>
      </c>
      <c r="FL212" s="24">
        <v>30</v>
      </c>
      <c r="FM212" s="24">
        <v>0</v>
      </c>
      <c r="FN212" s="24">
        <v>0</v>
      </c>
      <c r="FO212" s="24">
        <v>50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20</v>
      </c>
    </row>
    <row r="213" spans="2:195" x14ac:dyDescent="0.2">
      <c r="C213" s="24" t="s">
        <v>198</v>
      </c>
      <c r="AI213" s="158">
        <v>0</v>
      </c>
      <c r="AJ213" s="158">
        <v>0</v>
      </c>
      <c r="AK213" s="158">
        <v>60</v>
      </c>
      <c r="AL213" s="158">
        <v>0</v>
      </c>
      <c r="AM213" s="158">
        <v>0</v>
      </c>
      <c r="AN213" s="158">
        <v>0</v>
      </c>
      <c r="AO213" s="158">
        <v>0</v>
      </c>
      <c r="AP213" s="158">
        <v>0</v>
      </c>
      <c r="AQ213" s="158">
        <v>0</v>
      </c>
      <c r="AR213" s="158">
        <v>0</v>
      </c>
      <c r="AS213" s="158">
        <v>0</v>
      </c>
      <c r="AT213" s="158">
        <v>0</v>
      </c>
      <c r="AU213" s="158">
        <v>0</v>
      </c>
      <c r="AV213" s="158">
        <v>0</v>
      </c>
      <c r="AW213" s="158">
        <v>50</v>
      </c>
      <c r="AX213" s="158">
        <v>-50</v>
      </c>
      <c r="AY213" s="158">
        <v>0</v>
      </c>
      <c r="AZ213" s="158">
        <v>0</v>
      </c>
      <c r="BA213" s="158">
        <v>0</v>
      </c>
      <c r="BB213" s="158">
        <v>0</v>
      </c>
      <c r="BC213" s="158">
        <v>0</v>
      </c>
      <c r="BD213" s="158">
        <v>0</v>
      </c>
      <c r="BE213" s="158">
        <v>0.54020599999999996</v>
      </c>
      <c r="BF213" s="158">
        <v>105.65871000000001</v>
      </c>
      <c r="BG213" s="158">
        <v>16.977262</v>
      </c>
      <c r="BH213" s="158">
        <v>72.476539000000002</v>
      </c>
      <c r="BI213" s="158">
        <v>0.41636000000000001</v>
      </c>
      <c r="BJ213" s="158">
        <v>43.730049000000001</v>
      </c>
      <c r="BK213" s="158">
        <v>18.678839999999994</v>
      </c>
      <c r="BL213" s="158">
        <v>0.94920700000000002</v>
      </c>
      <c r="BM213" s="158">
        <v>2.3877980000000001</v>
      </c>
      <c r="BN213" s="158">
        <v>18.43863</v>
      </c>
      <c r="BO213" s="158">
        <v>1.0340739999999187</v>
      </c>
      <c r="BP213" s="158">
        <v>0.39571099999989201</v>
      </c>
      <c r="BQ213" s="158">
        <v>0.19184599999994134</v>
      </c>
      <c r="BR213" s="158">
        <v>61.389999999999873</v>
      </c>
      <c r="BS213" s="158">
        <v>0</v>
      </c>
      <c r="BT213" s="158">
        <v>-24.916410999999925</v>
      </c>
      <c r="BU213" s="158">
        <v>30</v>
      </c>
      <c r="BV213" s="158">
        <v>9.5822490000000471</v>
      </c>
      <c r="BW213" s="158">
        <v>15.18510399999991</v>
      </c>
      <c r="BX213" s="158">
        <v>0.74236599999994723</v>
      </c>
      <c r="BY213" s="158">
        <v>187.29999999999995</v>
      </c>
      <c r="BZ213" s="158">
        <v>0</v>
      </c>
      <c r="CA213" s="158">
        <v>0</v>
      </c>
      <c r="CB213" s="158">
        <v>0</v>
      </c>
      <c r="CC213" s="158">
        <v>9.7000000000000455</v>
      </c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GM213" s="24" t="s">
        <v>695</v>
      </c>
    </row>
    <row r="214" spans="2:195" x14ac:dyDescent="0.2">
      <c r="C214" s="44" t="s">
        <v>84</v>
      </c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33">
        <v>0</v>
      </c>
      <c r="AJ214" s="433">
        <v>0</v>
      </c>
      <c r="AK214" s="433">
        <v>110</v>
      </c>
      <c r="AL214" s="433">
        <v>0</v>
      </c>
      <c r="AM214" s="433">
        <v>50</v>
      </c>
      <c r="AN214" s="433">
        <v>100</v>
      </c>
      <c r="AO214" s="433">
        <v>0</v>
      </c>
      <c r="AP214" s="433">
        <v>487</v>
      </c>
      <c r="AQ214" s="433">
        <v>1467.34</v>
      </c>
      <c r="AR214" s="433">
        <v>1375</v>
      </c>
      <c r="AS214" s="433">
        <v>1441</v>
      </c>
      <c r="AT214" s="433">
        <v>1375</v>
      </c>
      <c r="AU214" s="433">
        <v>1375</v>
      </c>
      <c r="AV214" s="433">
        <v>1375</v>
      </c>
      <c r="AW214" s="433">
        <v>1425</v>
      </c>
      <c r="AX214" s="433">
        <v>1375</v>
      </c>
      <c r="AY214" s="433">
        <v>1425</v>
      </c>
      <c r="AZ214" s="433">
        <v>1375</v>
      </c>
      <c r="BA214" s="433">
        <v>1375</v>
      </c>
      <c r="BB214" s="433">
        <v>888</v>
      </c>
      <c r="BC214" s="433">
        <v>0</v>
      </c>
      <c r="BD214" s="433">
        <v>0</v>
      </c>
      <c r="BE214" s="433">
        <v>0.54020599999999996</v>
      </c>
      <c r="BF214" s="433">
        <v>135.65871000000001</v>
      </c>
      <c r="BG214" s="433">
        <v>16.977262</v>
      </c>
      <c r="BH214" s="433">
        <v>102.476539</v>
      </c>
      <c r="BI214" s="433">
        <v>0.41636000000000001</v>
      </c>
      <c r="BJ214" s="433">
        <v>43.730049000000001</v>
      </c>
      <c r="BK214" s="433">
        <v>68.678839999999994</v>
      </c>
      <c r="BL214" s="433">
        <v>0.94920700000000002</v>
      </c>
      <c r="BM214" s="433">
        <v>2.3877980000000001</v>
      </c>
      <c r="BN214" s="433">
        <v>18.43863</v>
      </c>
      <c r="BO214" s="433">
        <v>1516.2840739999999</v>
      </c>
      <c r="BP214" s="433">
        <v>1515.6457109999999</v>
      </c>
      <c r="BQ214" s="433">
        <v>1515.4418459999999</v>
      </c>
      <c r="BR214" s="433">
        <v>3155.64</v>
      </c>
      <c r="BS214" s="433">
        <v>1333</v>
      </c>
      <c r="BT214" s="433">
        <v>1338.0835890000001</v>
      </c>
      <c r="BU214" s="433">
        <v>1363</v>
      </c>
      <c r="BV214" s="433">
        <v>1342.582249</v>
      </c>
      <c r="BW214" s="433">
        <v>1398.1851039999999</v>
      </c>
      <c r="BX214" s="433">
        <v>1333.7423659999999</v>
      </c>
      <c r="BY214" s="433">
        <v>1520.3</v>
      </c>
      <c r="BZ214" s="433">
        <v>1332</v>
      </c>
      <c r="CA214" s="433">
        <v>600</v>
      </c>
      <c r="CB214" s="433">
        <v>600</v>
      </c>
      <c r="CC214" s="433">
        <v>609.70000000000005</v>
      </c>
      <c r="CD214" s="44">
        <v>720</v>
      </c>
      <c r="CE214" s="44">
        <v>600</v>
      </c>
      <c r="CF214" s="44">
        <v>630</v>
      </c>
      <c r="CG214" s="44">
        <v>0</v>
      </c>
      <c r="CH214" s="44">
        <v>0</v>
      </c>
      <c r="CI214" s="44">
        <v>50</v>
      </c>
      <c r="CJ214" s="44">
        <v>0</v>
      </c>
      <c r="CK214" s="44">
        <v>0</v>
      </c>
      <c r="CL214" s="44">
        <v>0</v>
      </c>
      <c r="CM214" s="44">
        <v>0</v>
      </c>
      <c r="CN214" s="44">
        <v>0</v>
      </c>
      <c r="CO214" s="44">
        <v>0</v>
      </c>
      <c r="CP214" s="44">
        <v>120</v>
      </c>
      <c r="CQ214" s="44">
        <v>0</v>
      </c>
      <c r="CR214" s="44">
        <v>30</v>
      </c>
      <c r="CS214" s="44">
        <v>0</v>
      </c>
      <c r="CT214" s="44">
        <v>0</v>
      </c>
      <c r="CU214" s="44">
        <v>50</v>
      </c>
      <c r="CV214" s="44">
        <v>0</v>
      </c>
      <c r="CW214" s="44">
        <v>0</v>
      </c>
      <c r="CX214" s="44">
        <v>0</v>
      </c>
      <c r="CY214" s="44">
        <v>0</v>
      </c>
      <c r="CZ214" s="44">
        <v>0</v>
      </c>
      <c r="DA214" s="44">
        <v>0</v>
      </c>
      <c r="DB214" s="44">
        <v>120</v>
      </c>
      <c r="DC214" s="44">
        <v>0</v>
      </c>
      <c r="DD214" s="44">
        <v>30</v>
      </c>
      <c r="DE214" s="44">
        <v>0</v>
      </c>
      <c r="DF214" s="44">
        <v>0</v>
      </c>
      <c r="DG214" s="44">
        <v>50</v>
      </c>
      <c r="DH214" s="44">
        <v>0</v>
      </c>
      <c r="DI214" s="44">
        <v>0</v>
      </c>
      <c r="DJ214" s="44">
        <v>0</v>
      </c>
      <c r="DK214" s="44">
        <v>0</v>
      </c>
      <c r="DL214" s="44">
        <v>0</v>
      </c>
      <c r="DM214" s="44">
        <v>0</v>
      </c>
      <c r="DN214" s="44">
        <v>120</v>
      </c>
      <c r="DO214" s="44">
        <v>0</v>
      </c>
      <c r="DP214" s="44">
        <v>30</v>
      </c>
      <c r="DQ214" s="44">
        <v>0</v>
      </c>
      <c r="DR214" s="44">
        <v>0</v>
      </c>
      <c r="DS214" s="44">
        <v>50</v>
      </c>
      <c r="DT214" s="44">
        <v>0</v>
      </c>
      <c r="DU214" s="44">
        <v>0</v>
      </c>
      <c r="DV214" s="44">
        <v>0</v>
      </c>
      <c r="DW214" s="44">
        <v>0</v>
      </c>
      <c r="DX214" s="44">
        <v>0</v>
      </c>
      <c r="DY214" s="44">
        <v>0</v>
      </c>
      <c r="DZ214" s="44">
        <v>120</v>
      </c>
      <c r="EA214" s="44">
        <v>0</v>
      </c>
      <c r="EB214" s="44">
        <v>30</v>
      </c>
      <c r="EC214" s="44">
        <v>0</v>
      </c>
      <c r="ED214" s="44">
        <v>0</v>
      </c>
      <c r="EE214" s="44">
        <v>50</v>
      </c>
      <c r="EF214" s="44">
        <v>0</v>
      </c>
      <c r="EG214" s="44">
        <v>0</v>
      </c>
      <c r="EH214" s="44">
        <v>0</v>
      </c>
      <c r="EI214" s="44">
        <v>0</v>
      </c>
      <c r="EJ214" s="44">
        <v>0</v>
      </c>
      <c r="EK214" s="44">
        <v>0</v>
      </c>
      <c r="EL214" s="44">
        <v>120</v>
      </c>
      <c r="EM214" s="44">
        <v>0</v>
      </c>
      <c r="EN214" s="44">
        <v>30</v>
      </c>
      <c r="EO214" s="44">
        <v>0</v>
      </c>
      <c r="EP214" s="44">
        <v>0</v>
      </c>
      <c r="EQ214" s="44">
        <v>50</v>
      </c>
      <c r="ER214" s="44">
        <v>0</v>
      </c>
      <c r="ES214" s="44">
        <v>0</v>
      </c>
      <c r="ET214" s="44">
        <v>0</v>
      </c>
      <c r="EU214" s="44">
        <v>0</v>
      </c>
      <c r="EV214" s="44">
        <v>0</v>
      </c>
      <c r="EW214" s="44">
        <v>0</v>
      </c>
      <c r="EX214" s="44">
        <v>120</v>
      </c>
      <c r="EY214" s="44">
        <v>0</v>
      </c>
      <c r="EZ214" s="44">
        <v>30</v>
      </c>
      <c r="FA214" s="44">
        <v>0</v>
      </c>
      <c r="FB214" s="44">
        <v>0</v>
      </c>
      <c r="FC214" s="44">
        <v>50</v>
      </c>
      <c r="FD214" s="44">
        <v>0</v>
      </c>
      <c r="FE214" s="44">
        <v>0</v>
      </c>
      <c r="FF214" s="44">
        <v>0</v>
      </c>
      <c r="FG214" s="44">
        <v>0</v>
      </c>
      <c r="FH214" s="44">
        <v>0</v>
      </c>
      <c r="FI214" s="44">
        <v>0</v>
      </c>
      <c r="FJ214" s="44">
        <v>120</v>
      </c>
      <c r="FK214" s="44">
        <v>0</v>
      </c>
      <c r="FL214" s="44">
        <v>30</v>
      </c>
      <c r="FM214" s="44">
        <v>0</v>
      </c>
      <c r="FN214" s="44">
        <v>0</v>
      </c>
      <c r="FO214" s="44">
        <v>50</v>
      </c>
      <c r="FP214" s="44">
        <v>0</v>
      </c>
      <c r="FQ214" s="44">
        <v>0</v>
      </c>
      <c r="FR214" s="44">
        <v>0</v>
      </c>
      <c r="FS214" s="44">
        <v>0</v>
      </c>
      <c r="FT214" s="44">
        <v>0</v>
      </c>
      <c r="FU214" s="44">
        <v>0</v>
      </c>
      <c r="FV214" s="44">
        <v>120</v>
      </c>
      <c r="FX214" s="44"/>
      <c r="FY214" s="44"/>
      <c r="FZ214" s="44"/>
      <c r="GA214" s="44"/>
      <c r="GB214" s="44"/>
      <c r="GC214" s="44"/>
      <c r="GD214" s="44"/>
      <c r="GE214" s="44"/>
      <c r="GF214" s="44"/>
      <c r="GG214" s="44"/>
      <c r="GH214" s="44"/>
      <c r="GI214" s="44"/>
      <c r="GJ214" s="44"/>
      <c r="GK214" s="44"/>
    </row>
    <row r="216" spans="2:195" x14ac:dyDescent="0.2">
      <c r="B216" s="35" t="s">
        <v>701</v>
      </c>
    </row>
    <row r="218" spans="2:195" x14ac:dyDescent="0.2">
      <c r="B218" s="24" t="s">
        <v>683</v>
      </c>
    </row>
    <row r="220" spans="2:195" x14ac:dyDescent="0.2">
      <c r="B220" s="24" t="s">
        <v>166</v>
      </c>
      <c r="H220" s="24">
        <v>31.769268</v>
      </c>
      <c r="AH220" s="158"/>
      <c r="AI220" s="158">
        <v>14.270763000000001</v>
      </c>
      <c r="AJ220" s="158">
        <v>14.559466</v>
      </c>
      <c r="AK220" s="158">
        <v>14.922378999999999</v>
      </c>
      <c r="AL220" s="158">
        <v>17.778949999999998</v>
      </c>
      <c r="AM220" s="158">
        <v>17.173038999999999</v>
      </c>
      <c r="AN220" s="158">
        <v>15.463479</v>
      </c>
      <c r="AO220" s="158">
        <v>14.672549999999999</v>
      </c>
      <c r="AP220" s="158">
        <v>14.393096999999999</v>
      </c>
      <c r="AQ220" s="158">
        <v>21.720659999999999</v>
      </c>
      <c r="AR220" s="158">
        <v>27.235724999999999</v>
      </c>
      <c r="AS220" s="158">
        <v>27.609338999999999</v>
      </c>
      <c r="AT220" s="158">
        <v>25.185891999999999</v>
      </c>
      <c r="AU220" s="158">
        <v>28.039404999999999</v>
      </c>
      <c r="AV220" s="158">
        <v>28.463016</v>
      </c>
      <c r="AW220" s="158">
        <v>34.768920999999999</v>
      </c>
      <c r="AX220" s="158">
        <v>32.200063999999998</v>
      </c>
      <c r="AY220" s="158">
        <v>28.106123</v>
      </c>
      <c r="AZ220" s="158">
        <v>31.480172</v>
      </c>
      <c r="BA220" s="158">
        <v>23.438768</v>
      </c>
      <c r="BB220" s="158">
        <v>22.724336000000001</v>
      </c>
      <c r="BC220" s="158">
        <v>21.837016999999999</v>
      </c>
      <c r="BD220" s="158">
        <v>19.446736999999999</v>
      </c>
      <c r="BE220" s="158">
        <v>18.580427</v>
      </c>
      <c r="BF220" s="158">
        <v>23.846741999999999</v>
      </c>
      <c r="BG220" s="158">
        <v>28.4861</v>
      </c>
      <c r="BH220" s="158">
        <v>27.442585000000001</v>
      </c>
      <c r="BI220" s="158">
        <v>27.049242</v>
      </c>
      <c r="BJ220" s="158">
        <v>31.571698999999999</v>
      </c>
      <c r="BK220" s="158">
        <v>34.288980000000002</v>
      </c>
      <c r="BL220" s="158">
        <v>29.468941000000001</v>
      </c>
      <c r="BM220" s="158">
        <v>38.289051000000001</v>
      </c>
      <c r="BN220" s="158">
        <v>40.683278999999999</v>
      </c>
      <c r="BO220" s="158">
        <v>39.718060999999999</v>
      </c>
      <c r="BP220" s="158">
        <v>40.619053999999998</v>
      </c>
      <c r="BQ220" s="158">
        <v>42.696941000000002</v>
      </c>
      <c r="BR220" s="158">
        <v>39.150122000000003</v>
      </c>
      <c r="BS220" s="158">
        <v>36.379655</v>
      </c>
      <c r="BT220" s="158">
        <v>37.400832999999999</v>
      </c>
      <c r="BU220" s="158">
        <v>38.645108999999998</v>
      </c>
      <c r="BV220" s="158">
        <v>30.932200000000002</v>
      </c>
      <c r="BW220" s="158">
        <v>32.322054000000001</v>
      </c>
      <c r="BX220" s="158">
        <v>29.480202999999999</v>
      </c>
      <c r="BY220" s="158">
        <v>25.622174000000001</v>
      </c>
      <c r="BZ220" s="158">
        <v>28.565981000000001</v>
      </c>
      <c r="CA220" s="158">
        <v>28.897181</v>
      </c>
      <c r="CB220" s="158">
        <v>32.446058999999998</v>
      </c>
      <c r="CC220" s="158">
        <v>28.770499000000001</v>
      </c>
      <c r="CD220" s="24">
        <v>31.769268</v>
      </c>
      <c r="CE220" s="24">
        <v>32.531730432000003</v>
      </c>
      <c r="CF220" s="24">
        <v>32.531730432000003</v>
      </c>
      <c r="CG220" s="24">
        <v>32.531730432000003</v>
      </c>
      <c r="CH220" s="24">
        <v>32.531730432000003</v>
      </c>
      <c r="CI220" s="24">
        <v>32.531730432000003</v>
      </c>
      <c r="CJ220" s="24">
        <v>32.531730432000003</v>
      </c>
      <c r="CK220" s="24">
        <v>32.531730432000003</v>
      </c>
      <c r="CL220" s="24">
        <v>32.531730432000003</v>
      </c>
      <c r="CM220" s="24">
        <v>32.531730432000003</v>
      </c>
      <c r="CN220" s="24">
        <v>32.531730432000003</v>
      </c>
      <c r="CO220" s="24">
        <v>32.531730432000003</v>
      </c>
      <c r="CP220" s="24">
        <v>32.531730432000003</v>
      </c>
      <c r="CQ220" s="24">
        <v>32.726920814592006</v>
      </c>
      <c r="CR220" s="24">
        <v>32.726920814592006</v>
      </c>
      <c r="CS220" s="24">
        <v>32.726920814592006</v>
      </c>
      <c r="CT220" s="24">
        <v>32.726920814592006</v>
      </c>
      <c r="CU220" s="24">
        <v>32.726920814592006</v>
      </c>
      <c r="CV220" s="24">
        <v>32.726920814592006</v>
      </c>
      <c r="CW220" s="24">
        <v>32.726920814592006</v>
      </c>
      <c r="CX220" s="24">
        <v>32.726920814592006</v>
      </c>
      <c r="CY220" s="24">
        <v>32.726920814592006</v>
      </c>
      <c r="CZ220" s="24">
        <v>32.726920814592006</v>
      </c>
      <c r="DA220" s="24">
        <v>32.726920814592006</v>
      </c>
      <c r="DB220" s="24">
        <v>32.726920814592006</v>
      </c>
      <c r="DC220" s="24">
        <v>33.054190022737927</v>
      </c>
      <c r="DD220" s="24">
        <v>33.054190022737927</v>
      </c>
      <c r="DE220" s="24">
        <v>33.054190022737927</v>
      </c>
      <c r="DF220" s="24">
        <v>33.054190022737927</v>
      </c>
      <c r="DG220" s="24">
        <v>33.054190022737927</v>
      </c>
      <c r="DH220" s="24">
        <v>33.054190022737927</v>
      </c>
      <c r="DI220" s="24">
        <v>33.054190022737927</v>
      </c>
      <c r="DJ220" s="24">
        <v>33.054190022737927</v>
      </c>
      <c r="DK220" s="24">
        <v>33.054190022737927</v>
      </c>
      <c r="DL220" s="24">
        <v>33.054190022737927</v>
      </c>
      <c r="DM220" s="24">
        <v>33.054190022737927</v>
      </c>
      <c r="DN220" s="24">
        <v>33.054190022737927</v>
      </c>
      <c r="DO220" s="24">
        <v>33.450840303010786</v>
      </c>
      <c r="DP220" s="24">
        <v>33.450840303010786</v>
      </c>
      <c r="DQ220" s="24">
        <v>33.450840303010786</v>
      </c>
      <c r="DR220" s="24">
        <v>33.450840303010786</v>
      </c>
      <c r="DS220" s="24">
        <v>33.450840303010786</v>
      </c>
      <c r="DT220" s="24">
        <v>33.450840303010786</v>
      </c>
      <c r="DU220" s="24">
        <v>33.450840303010786</v>
      </c>
      <c r="DV220" s="24">
        <v>33.450840303010786</v>
      </c>
      <c r="DW220" s="24">
        <v>33.450840303010786</v>
      </c>
      <c r="DX220" s="24">
        <v>33.450840303010786</v>
      </c>
      <c r="DY220" s="24">
        <v>33.450840303010786</v>
      </c>
      <c r="DZ220" s="24">
        <v>33.450840303010786</v>
      </c>
      <c r="EA220" s="24">
        <v>33.885701226949919</v>
      </c>
      <c r="EB220" s="24">
        <v>33.885701226949919</v>
      </c>
      <c r="EC220" s="24">
        <v>33.885701226949919</v>
      </c>
      <c r="ED220" s="24">
        <v>33.885701226949919</v>
      </c>
      <c r="EE220" s="24">
        <v>33.885701226949919</v>
      </c>
      <c r="EF220" s="24">
        <v>33.885701226949919</v>
      </c>
      <c r="EG220" s="24">
        <v>33.885701226949919</v>
      </c>
      <c r="EH220" s="24">
        <v>33.885701226949919</v>
      </c>
      <c r="EI220" s="24">
        <v>33.885701226949919</v>
      </c>
      <c r="EJ220" s="24">
        <v>33.885701226949919</v>
      </c>
      <c r="EK220" s="24">
        <v>33.885701226949919</v>
      </c>
      <c r="EL220" s="24">
        <v>33.885701226949919</v>
      </c>
      <c r="EM220" s="24">
        <v>34.529529550261962</v>
      </c>
      <c r="EN220" s="24">
        <v>34.529529550261962</v>
      </c>
      <c r="EO220" s="24">
        <v>34.529529550261962</v>
      </c>
      <c r="EP220" s="24">
        <v>34.529529550261962</v>
      </c>
      <c r="EQ220" s="24">
        <v>34.529529550261962</v>
      </c>
      <c r="ER220" s="24">
        <v>34.529529550261962</v>
      </c>
      <c r="ES220" s="24">
        <v>34.529529550261962</v>
      </c>
      <c r="ET220" s="24">
        <v>34.529529550261962</v>
      </c>
      <c r="EU220" s="24">
        <v>34.529529550261962</v>
      </c>
      <c r="EV220" s="24">
        <v>34.529529550261962</v>
      </c>
      <c r="EW220" s="24">
        <v>34.529529550261962</v>
      </c>
      <c r="EX220" s="24">
        <v>34.529529550261962</v>
      </c>
      <c r="EY220" s="24">
        <v>35.18559061171694</v>
      </c>
      <c r="EZ220" s="24">
        <v>35.18559061171694</v>
      </c>
      <c r="FA220" s="24">
        <v>35.18559061171694</v>
      </c>
      <c r="FB220" s="24">
        <v>35.18559061171694</v>
      </c>
      <c r="FC220" s="24">
        <v>35.18559061171694</v>
      </c>
      <c r="FD220" s="24">
        <v>35.18559061171694</v>
      </c>
      <c r="FE220" s="24">
        <v>35.18559061171694</v>
      </c>
      <c r="FF220" s="24">
        <v>35.18559061171694</v>
      </c>
      <c r="FG220" s="24">
        <v>35.18559061171694</v>
      </c>
      <c r="FH220" s="24">
        <v>35.18559061171694</v>
      </c>
      <c r="FI220" s="24">
        <v>35.18559061171694</v>
      </c>
      <c r="FJ220" s="24">
        <v>35.18559061171694</v>
      </c>
      <c r="FK220" s="24">
        <v>35.85411683333956</v>
      </c>
      <c r="FL220" s="24">
        <v>35.85411683333956</v>
      </c>
      <c r="FM220" s="24">
        <v>35.85411683333956</v>
      </c>
      <c r="FN220" s="24">
        <v>35.85411683333956</v>
      </c>
      <c r="FO220" s="24">
        <v>35.85411683333956</v>
      </c>
      <c r="FP220" s="24">
        <v>35.85411683333956</v>
      </c>
      <c r="FQ220" s="24">
        <v>35.85411683333956</v>
      </c>
      <c r="FR220" s="24">
        <v>35.85411683333956</v>
      </c>
      <c r="FS220" s="24">
        <v>35.85411683333956</v>
      </c>
      <c r="FT220" s="24">
        <v>35.85411683333956</v>
      </c>
      <c r="FU220" s="24">
        <v>35.85411683333956</v>
      </c>
      <c r="FV220" s="24">
        <v>35.85411683333956</v>
      </c>
    </row>
    <row r="221" spans="2:195" ht="5.45" customHeight="1" x14ac:dyDescent="0.2"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  <c r="AW221" s="158"/>
      <c r="AX221" s="158"/>
      <c r="AY221" s="158"/>
      <c r="AZ221" s="158"/>
    </row>
    <row r="222" spans="2:195" s="350" customFormat="1" x14ac:dyDescent="0.2">
      <c r="C222" s="350" t="s">
        <v>93</v>
      </c>
      <c r="K222" s="351"/>
      <c r="L222" s="351"/>
      <c r="M222" s="351"/>
      <c r="N222" s="351"/>
      <c r="O222" s="351"/>
      <c r="P222" s="351"/>
      <c r="Q222" s="351"/>
      <c r="R222" s="351"/>
      <c r="S222" s="351"/>
      <c r="T222" s="351"/>
      <c r="U222" s="351"/>
      <c r="V222" s="351"/>
      <c r="W222" s="351"/>
      <c r="X222" s="351"/>
      <c r="Y222" s="351"/>
      <c r="Z222" s="351"/>
      <c r="AA222" s="351"/>
      <c r="AB222" s="351"/>
      <c r="AC222" s="351"/>
      <c r="AD222" s="351"/>
      <c r="AE222" s="351"/>
      <c r="AF222" s="351"/>
      <c r="AG222" s="351"/>
      <c r="AH222" s="351"/>
      <c r="AI222" s="354" t="s">
        <v>523</v>
      </c>
      <c r="AJ222" s="354" t="s">
        <v>523</v>
      </c>
      <c r="AK222" s="354">
        <v>2.4926257597634338E-2</v>
      </c>
      <c r="AL222" s="354">
        <v>0.19142865892898175</v>
      </c>
      <c r="AM222" s="354">
        <v>-3.408024658374087E-2</v>
      </c>
      <c r="AN222" s="354">
        <v>-9.9549066417423226E-2</v>
      </c>
      <c r="AO222" s="354">
        <v>-5.1148192460441777E-2</v>
      </c>
      <c r="AP222" s="354">
        <v>-1.9045973603770361E-2</v>
      </c>
      <c r="AQ222" s="354">
        <v>0.50910259272205272</v>
      </c>
      <c r="AR222" s="354">
        <v>0.25390872100571538</v>
      </c>
      <c r="AS222" s="354">
        <v>1.3717791613772068E-2</v>
      </c>
      <c r="AT222" s="354">
        <v>-8.7776349879292614E-2</v>
      </c>
      <c r="AU222" s="354">
        <v>0.11329807179352636</v>
      </c>
      <c r="AV222" s="354">
        <v>1.5107702891698382E-2</v>
      </c>
      <c r="AW222" s="354">
        <v>0.22154732302437652</v>
      </c>
      <c r="AX222" s="354">
        <v>-7.388371356131529E-2</v>
      </c>
      <c r="AY222" s="354">
        <v>-0.12714077214256458</v>
      </c>
      <c r="AZ222" s="354">
        <v>0.12004675991775882</v>
      </c>
      <c r="BA222" s="354">
        <v>-0.25544345818695013</v>
      </c>
      <c r="BB222" s="354">
        <v>-3.0480782949001362E-2</v>
      </c>
      <c r="BC222" s="354">
        <v>-3.9047081507684211E-2</v>
      </c>
      <c r="BD222" s="354">
        <v>-0.10946000545770518</v>
      </c>
      <c r="BE222" s="354">
        <v>-4.4547833397448611E-2</v>
      </c>
      <c r="BF222" s="354">
        <v>0.28343347545242081</v>
      </c>
      <c r="BG222" s="354">
        <v>0.19454892412556823</v>
      </c>
      <c r="BH222" s="354">
        <v>-3.6632427745461826E-2</v>
      </c>
      <c r="BI222" s="354">
        <v>-1.4333307157470832E-2</v>
      </c>
      <c r="BJ222" s="354">
        <v>0.1671934836473421</v>
      </c>
      <c r="BK222" s="354">
        <v>8.6066986765584108E-2</v>
      </c>
      <c r="BL222" s="354">
        <v>-0.14057108143782637</v>
      </c>
      <c r="BM222" s="354">
        <v>0.29930189890434122</v>
      </c>
      <c r="BN222" s="354">
        <v>6.2530356262943121E-2</v>
      </c>
      <c r="BO222" s="354">
        <v>-2.3725177117606466E-2</v>
      </c>
      <c r="BP222" s="354">
        <v>2.2684717665346188E-2</v>
      </c>
      <c r="BQ222" s="354">
        <v>5.1155474965025149E-2</v>
      </c>
      <c r="BR222" s="354">
        <v>-8.3069627868656903E-2</v>
      </c>
      <c r="BS222" s="354">
        <v>-7.0765220093056191E-2</v>
      </c>
      <c r="BT222" s="354">
        <v>2.8070029800997265E-2</v>
      </c>
      <c r="BU222" s="354">
        <v>3.3268670780674858E-2</v>
      </c>
      <c r="BV222" s="354">
        <v>-0.19958305719877767</v>
      </c>
      <c r="BW222" s="354">
        <v>4.493227122545429E-2</v>
      </c>
      <c r="BX222" s="354">
        <v>-8.7922970489437424E-2</v>
      </c>
      <c r="BY222" s="354">
        <v>-0.13086846790030582</v>
      </c>
      <c r="BZ222" s="354">
        <v>0.11489294390085703</v>
      </c>
      <c r="CA222" s="354">
        <v>1.1594210610165856E-2</v>
      </c>
      <c r="CB222" s="354">
        <v>0.12281052605096665</v>
      </c>
      <c r="CC222" s="354">
        <v>-0.11328217087936621</v>
      </c>
      <c r="CD222" s="354">
        <v>0.10423069130639684</v>
      </c>
      <c r="CE222" s="354">
        <v>2.4000000000000021E-2</v>
      </c>
      <c r="CF222" s="354">
        <v>0</v>
      </c>
      <c r="CG222" s="354">
        <v>0</v>
      </c>
      <c r="CH222" s="354">
        <v>0</v>
      </c>
      <c r="CI222" s="354">
        <v>0</v>
      </c>
      <c r="CJ222" s="354">
        <v>0</v>
      </c>
      <c r="CK222" s="354">
        <v>0</v>
      </c>
      <c r="CL222" s="354">
        <v>0</v>
      </c>
      <c r="CM222" s="354">
        <v>0</v>
      </c>
      <c r="CN222" s="354">
        <v>0</v>
      </c>
      <c r="CO222" s="354">
        <v>0</v>
      </c>
      <c r="CP222" s="354">
        <v>0</v>
      </c>
      <c r="CQ222" s="354">
        <v>6.0000000000000053E-3</v>
      </c>
      <c r="CR222" s="354">
        <v>0</v>
      </c>
      <c r="CS222" s="354">
        <v>0</v>
      </c>
      <c r="CT222" s="354">
        <v>0</v>
      </c>
      <c r="CU222" s="354">
        <v>0</v>
      </c>
      <c r="CV222" s="354">
        <v>0</v>
      </c>
      <c r="CW222" s="354">
        <v>0</v>
      </c>
      <c r="CX222" s="354">
        <v>0</v>
      </c>
      <c r="CY222" s="354">
        <v>0</v>
      </c>
      <c r="CZ222" s="354">
        <v>0</v>
      </c>
      <c r="DA222" s="354">
        <v>0</v>
      </c>
      <c r="DB222" s="354">
        <v>0</v>
      </c>
      <c r="DC222" s="354">
        <v>1.0000000000000009E-2</v>
      </c>
      <c r="DD222" s="354">
        <v>0</v>
      </c>
      <c r="DE222" s="354">
        <v>0</v>
      </c>
      <c r="DF222" s="354">
        <v>0</v>
      </c>
      <c r="DG222" s="354">
        <v>0</v>
      </c>
      <c r="DH222" s="354">
        <v>0</v>
      </c>
      <c r="DI222" s="354">
        <v>0</v>
      </c>
      <c r="DJ222" s="354">
        <v>0</v>
      </c>
      <c r="DK222" s="354">
        <v>0</v>
      </c>
      <c r="DL222" s="354">
        <v>0</v>
      </c>
      <c r="DM222" s="354">
        <v>0</v>
      </c>
      <c r="DN222" s="354">
        <v>0</v>
      </c>
      <c r="DO222" s="354">
        <v>1.2000000000000011E-2</v>
      </c>
      <c r="DP222" s="354">
        <v>0</v>
      </c>
      <c r="DQ222" s="354">
        <v>0</v>
      </c>
      <c r="DR222" s="354">
        <v>0</v>
      </c>
      <c r="DS222" s="354">
        <v>0</v>
      </c>
      <c r="DT222" s="354">
        <v>0</v>
      </c>
      <c r="DU222" s="354">
        <v>0</v>
      </c>
      <c r="DV222" s="354">
        <v>0</v>
      </c>
      <c r="DW222" s="354">
        <v>0</v>
      </c>
      <c r="DX222" s="354">
        <v>0</v>
      </c>
      <c r="DY222" s="354">
        <v>0</v>
      </c>
      <c r="DZ222" s="354">
        <v>0</v>
      </c>
      <c r="EA222" s="354">
        <v>1.2999999999999901E-2</v>
      </c>
      <c r="EB222" s="354">
        <v>0</v>
      </c>
      <c r="EC222" s="354">
        <v>0</v>
      </c>
      <c r="ED222" s="354">
        <v>0</v>
      </c>
      <c r="EE222" s="354">
        <v>0</v>
      </c>
      <c r="EF222" s="354">
        <v>0</v>
      </c>
      <c r="EG222" s="354">
        <v>0</v>
      </c>
      <c r="EH222" s="354">
        <v>0</v>
      </c>
      <c r="EI222" s="354">
        <v>0</v>
      </c>
      <c r="EJ222" s="354">
        <v>0</v>
      </c>
      <c r="EK222" s="354">
        <v>0</v>
      </c>
      <c r="EL222" s="354">
        <v>0</v>
      </c>
      <c r="EM222" s="354">
        <v>1.8999999999999906E-2</v>
      </c>
      <c r="EN222" s="354">
        <v>0</v>
      </c>
      <c r="EO222" s="354">
        <v>0</v>
      </c>
      <c r="EP222" s="354">
        <v>0</v>
      </c>
      <c r="EQ222" s="354">
        <v>0</v>
      </c>
      <c r="ER222" s="354">
        <v>0</v>
      </c>
      <c r="ES222" s="354">
        <v>0</v>
      </c>
      <c r="ET222" s="354">
        <v>0</v>
      </c>
      <c r="EU222" s="354">
        <v>0</v>
      </c>
      <c r="EV222" s="354">
        <v>0</v>
      </c>
      <c r="EW222" s="354">
        <v>0</v>
      </c>
      <c r="EX222" s="354">
        <v>0</v>
      </c>
      <c r="EY222" s="354">
        <v>1.8999999999999906E-2</v>
      </c>
      <c r="EZ222" s="354">
        <v>0</v>
      </c>
      <c r="FA222" s="354">
        <v>0</v>
      </c>
      <c r="FB222" s="354">
        <v>0</v>
      </c>
      <c r="FC222" s="354">
        <v>0</v>
      </c>
      <c r="FD222" s="354">
        <v>0</v>
      </c>
      <c r="FE222" s="354">
        <v>0</v>
      </c>
      <c r="FF222" s="354">
        <v>0</v>
      </c>
      <c r="FG222" s="354">
        <v>0</v>
      </c>
      <c r="FH222" s="354">
        <v>0</v>
      </c>
      <c r="FI222" s="354">
        <v>0</v>
      </c>
      <c r="FJ222" s="354">
        <v>0</v>
      </c>
      <c r="FK222" s="354">
        <v>1.8999999999999906E-2</v>
      </c>
      <c r="FL222" s="354">
        <v>0</v>
      </c>
      <c r="FM222" s="354">
        <v>0</v>
      </c>
      <c r="FN222" s="354">
        <v>0</v>
      </c>
      <c r="FO222" s="354">
        <v>0</v>
      </c>
      <c r="FP222" s="354">
        <v>0</v>
      </c>
      <c r="FQ222" s="354">
        <v>0</v>
      </c>
      <c r="FR222" s="354">
        <v>0</v>
      </c>
      <c r="FS222" s="354">
        <v>0</v>
      </c>
      <c r="FT222" s="354">
        <v>0</v>
      </c>
      <c r="FU222" s="354">
        <v>0</v>
      </c>
      <c r="FV222" s="354">
        <v>0</v>
      </c>
      <c r="FW222" s="351"/>
      <c r="FX222" s="351"/>
      <c r="FY222" s="351"/>
      <c r="FZ222" s="351"/>
      <c r="GA222" s="351"/>
      <c r="GB222" s="351"/>
      <c r="GC222" s="351"/>
      <c r="GD222" s="351"/>
      <c r="GE222" s="351"/>
      <c r="GF222" s="351"/>
      <c r="GG222" s="351"/>
      <c r="GH222" s="351"/>
      <c r="GI222" s="351"/>
      <c r="GJ222" s="351"/>
      <c r="GK222" s="351"/>
    </row>
  </sheetData>
  <phoneticPr fontId="30" type="noConversion"/>
  <pageMargins left="0.6" right="0.6" top="1" bottom="1" header="0.5" footer="0.5"/>
  <pageSetup paperSize="9" scale="10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708F9-5C87-4A47-9C47-085FCC89D7EB}">
  <sheetPr>
    <pageSetUpPr fitToPage="1"/>
  </sheetPr>
  <dimension ref="B1:FX1261"/>
  <sheetViews>
    <sheetView showGridLines="0" topLeftCell="A2" zoomScaleNormal="100" workbookViewId="0">
      <pane xSplit="10" ySplit="6" topLeftCell="K8" activePane="bottomRight" state="frozen"/>
      <selection pane="topRight" activeCell="G18" sqref="G18"/>
      <selection pane="bottomLeft" activeCell="G18" sqref="G18"/>
      <selection pane="bottomRight" activeCell="J37" sqref="J37"/>
    </sheetView>
  </sheetViews>
  <sheetFormatPr defaultColWidth="0" defaultRowHeight="12" outlineLevelRow="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178" width="12.42578125" style="24" customWidth="1"/>
    <col min="179" max="179" width="2.85546875" style="24" customWidth="1"/>
    <col min="180" max="181" width="13.42578125" style="24" customWidth="1"/>
    <col min="182" max="183" width="0" style="24" hidden="1" customWidth="1"/>
    <col min="184" max="16384" width="0" style="24" hidden="1"/>
  </cols>
  <sheetData>
    <row r="1" spans="2:178" hidden="1" x14ac:dyDescent="0.2">
      <c r="B1" s="24" t="s">
        <v>702</v>
      </c>
    </row>
    <row r="2" spans="2:178" ht="16.5" x14ac:dyDescent="0.3">
      <c r="B2" s="31" t="s">
        <v>400</v>
      </c>
    </row>
    <row r="3" spans="2:178" x14ac:dyDescent="0.2">
      <c r="B3" s="32" t="s">
        <v>703</v>
      </c>
    </row>
    <row r="5" spans="2:178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2017</v>
      </c>
      <c r="L5" s="26">
        <v>2017</v>
      </c>
      <c r="M5" s="26">
        <v>2017</v>
      </c>
      <c r="N5" s="26">
        <v>2017</v>
      </c>
      <c r="O5" s="26">
        <v>2017</v>
      </c>
      <c r="P5" s="26">
        <v>2017</v>
      </c>
      <c r="Q5" s="26">
        <v>2017</v>
      </c>
      <c r="R5" s="26">
        <v>2017</v>
      </c>
      <c r="S5" s="26">
        <v>2017</v>
      </c>
      <c r="T5" s="26">
        <v>2017</v>
      </c>
      <c r="U5" s="26">
        <v>2017</v>
      </c>
      <c r="V5" s="26">
        <v>2017</v>
      </c>
      <c r="W5" s="26">
        <v>2018</v>
      </c>
      <c r="X5" s="26">
        <v>2018</v>
      </c>
      <c r="Y5" s="26">
        <v>2018</v>
      </c>
      <c r="Z5" s="26">
        <v>2018</v>
      </c>
      <c r="AA5" s="26">
        <v>2018</v>
      </c>
      <c r="AB5" s="26">
        <v>2018</v>
      </c>
      <c r="AC5" s="26">
        <v>2018</v>
      </c>
      <c r="AD5" s="26">
        <v>2018</v>
      </c>
      <c r="AE5" s="26">
        <v>2018</v>
      </c>
      <c r="AF5" s="26">
        <v>2018</v>
      </c>
      <c r="AG5" s="26">
        <v>2018</v>
      </c>
      <c r="AH5" s="26">
        <v>2018</v>
      </c>
      <c r="AI5" s="26">
        <v>2019</v>
      </c>
      <c r="AJ5" s="26">
        <v>2019</v>
      </c>
      <c r="AK5" s="26">
        <v>2019</v>
      </c>
      <c r="AL5" s="26">
        <v>2019</v>
      </c>
      <c r="AM5" s="26">
        <v>2019</v>
      </c>
      <c r="AN5" s="26">
        <v>2019</v>
      </c>
      <c r="AO5" s="26">
        <v>2019</v>
      </c>
      <c r="AP5" s="26">
        <v>2019</v>
      </c>
      <c r="AQ5" s="26">
        <v>2019</v>
      </c>
      <c r="AR5" s="26">
        <v>2019</v>
      </c>
      <c r="AS5" s="26">
        <v>2019</v>
      </c>
      <c r="AT5" s="26">
        <v>2019</v>
      </c>
      <c r="AU5" s="26">
        <v>2020</v>
      </c>
      <c r="AV5" s="26">
        <v>2020</v>
      </c>
      <c r="AW5" s="26">
        <v>2020</v>
      </c>
      <c r="AX5" s="26">
        <v>2020</v>
      </c>
      <c r="AY5" s="26">
        <v>2020</v>
      </c>
      <c r="AZ5" s="26">
        <v>2020</v>
      </c>
      <c r="BA5" s="26">
        <v>2020</v>
      </c>
      <c r="BB5" s="26">
        <v>2020</v>
      </c>
      <c r="BC5" s="26">
        <v>2020</v>
      </c>
      <c r="BD5" s="26">
        <v>2020</v>
      </c>
      <c r="BE5" s="26">
        <v>2020</v>
      </c>
      <c r="BF5" s="26">
        <v>2020</v>
      </c>
      <c r="BG5" s="26">
        <v>2021</v>
      </c>
      <c r="BH5" s="26">
        <v>2021</v>
      </c>
      <c r="BI5" s="26">
        <v>2021</v>
      </c>
      <c r="BJ5" s="26">
        <v>2021</v>
      </c>
      <c r="BK5" s="26">
        <v>2021</v>
      </c>
      <c r="BL5" s="26">
        <v>2021</v>
      </c>
      <c r="BM5" s="26">
        <v>2021</v>
      </c>
      <c r="BN5" s="26">
        <v>2021</v>
      </c>
      <c r="BO5" s="26">
        <v>2021</v>
      </c>
      <c r="BP5" s="26">
        <v>2021</v>
      </c>
      <c r="BQ5" s="26">
        <v>2021</v>
      </c>
      <c r="BR5" s="26">
        <v>2021</v>
      </c>
      <c r="BS5" s="26">
        <v>2022</v>
      </c>
      <c r="BT5" s="26">
        <v>2022</v>
      </c>
      <c r="BU5" s="26">
        <v>2022</v>
      </c>
      <c r="BV5" s="26">
        <v>2022</v>
      </c>
      <c r="BW5" s="26">
        <v>2022</v>
      </c>
      <c r="BX5" s="26">
        <v>2022</v>
      </c>
      <c r="BY5" s="26">
        <v>2022</v>
      </c>
      <c r="BZ5" s="26">
        <v>2022</v>
      </c>
      <c r="CA5" s="26">
        <v>2022</v>
      </c>
      <c r="CB5" s="26">
        <v>2022</v>
      </c>
      <c r="CC5" s="26">
        <v>2022</v>
      </c>
      <c r="CD5" s="26">
        <v>2022</v>
      </c>
      <c r="CE5" s="26">
        <v>2023</v>
      </c>
      <c r="CF5" s="26">
        <v>2023</v>
      </c>
      <c r="CG5" s="26">
        <v>2023</v>
      </c>
      <c r="CH5" s="26">
        <v>2023</v>
      </c>
      <c r="CI5" s="26">
        <v>2023</v>
      </c>
      <c r="CJ5" s="26">
        <v>2023</v>
      </c>
      <c r="CK5" s="26">
        <v>2023</v>
      </c>
      <c r="CL5" s="26">
        <v>2023</v>
      </c>
      <c r="CM5" s="26">
        <v>2023</v>
      </c>
      <c r="CN5" s="26">
        <v>2023</v>
      </c>
      <c r="CO5" s="26">
        <v>2023</v>
      </c>
      <c r="CP5" s="26">
        <v>2023</v>
      </c>
      <c r="CQ5" s="26">
        <v>2024</v>
      </c>
      <c r="CR5" s="26">
        <v>2024</v>
      </c>
      <c r="CS5" s="26">
        <v>2024</v>
      </c>
      <c r="CT5" s="26">
        <v>2024</v>
      </c>
      <c r="CU5" s="26">
        <v>2024</v>
      </c>
      <c r="CV5" s="26">
        <v>2024</v>
      </c>
      <c r="CW5" s="26">
        <v>2024</v>
      </c>
      <c r="CX5" s="26">
        <v>2024</v>
      </c>
      <c r="CY5" s="26">
        <v>2024</v>
      </c>
      <c r="CZ5" s="26">
        <v>2024</v>
      </c>
      <c r="DA5" s="26">
        <v>2024</v>
      </c>
      <c r="DB5" s="26">
        <v>2024</v>
      </c>
      <c r="DC5" s="26">
        <v>2025</v>
      </c>
      <c r="DD5" s="26">
        <v>2025</v>
      </c>
      <c r="DE5" s="26">
        <v>2025</v>
      </c>
      <c r="DF5" s="26">
        <v>2025</v>
      </c>
      <c r="DG5" s="26">
        <v>2025</v>
      </c>
      <c r="DH5" s="26">
        <v>2025</v>
      </c>
      <c r="DI5" s="26">
        <v>2025</v>
      </c>
      <c r="DJ5" s="26">
        <v>2025</v>
      </c>
      <c r="DK5" s="26">
        <v>2025</v>
      </c>
      <c r="DL5" s="26">
        <v>2025</v>
      </c>
      <c r="DM5" s="26">
        <v>2025</v>
      </c>
      <c r="DN5" s="26">
        <v>2025</v>
      </c>
      <c r="DO5" s="26">
        <v>2026</v>
      </c>
      <c r="DP5" s="26">
        <v>2026</v>
      </c>
      <c r="DQ5" s="26">
        <v>2026</v>
      </c>
      <c r="DR5" s="26">
        <v>2026</v>
      </c>
      <c r="DS5" s="26">
        <v>2026</v>
      </c>
      <c r="DT5" s="26">
        <v>2026</v>
      </c>
      <c r="DU5" s="26">
        <v>2026</v>
      </c>
      <c r="DV5" s="26">
        <v>2026</v>
      </c>
      <c r="DW5" s="26">
        <v>2026</v>
      </c>
      <c r="DX5" s="26">
        <v>2026</v>
      </c>
      <c r="DY5" s="26">
        <v>2026</v>
      </c>
      <c r="DZ5" s="26">
        <v>2026</v>
      </c>
      <c r="EA5" s="26">
        <v>2027</v>
      </c>
      <c r="EB5" s="26">
        <v>2027</v>
      </c>
      <c r="EC5" s="26">
        <v>2027</v>
      </c>
      <c r="ED5" s="26">
        <v>2027</v>
      </c>
      <c r="EE5" s="26">
        <v>2027</v>
      </c>
      <c r="EF5" s="26">
        <v>2027</v>
      </c>
      <c r="EG5" s="26">
        <v>2027</v>
      </c>
      <c r="EH5" s="26">
        <v>2027</v>
      </c>
      <c r="EI5" s="26">
        <v>2027</v>
      </c>
      <c r="EJ5" s="26">
        <v>2027</v>
      </c>
      <c r="EK5" s="26">
        <v>2027</v>
      </c>
      <c r="EL5" s="26">
        <v>2027</v>
      </c>
      <c r="EM5" s="26">
        <v>2028</v>
      </c>
      <c r="EN5" s="26">
        <v>2028</v>
      </c>
      <c r="EO5" s="26">
        <v>2028</v>
      </c>
      <c r="EP5" s="26">
        <v>2028</v>
      </c>
      <c r="EQ5" s="26">
        <v>2028</v>
      </c>
      <c r="ER5" s="26">
        <v>2028</v>
      </c>
      <c r="ES5" s="26">
        <v>2028</v>
      </c>
      <c r="ET5" s="26">
        <v>2028</v>
      </c>
      <c r="EU5" s="26">
        <v>2028</v>
      </c>
      <c r="EV5" s="26">
        <v>2028</v>
      </c>
      <c r="EW5" s="26">
        <v>2028</v>
      </c>
      <c r="EX5" s="26">
        <v>2028</v>
      </c>
      <c r="EY5" s="26">
        <v>2029</v>
      </c>
      <c r="EZ5" s="26">
        <v>2029</v>
      </c>
      <c r="FA5" s="26">
        <v>2029</v>
      </c>
      <c r="FB5" s="26">
        <v>2029</v>
      </c>
      <c r="FC5" s="26">
        <v>2029</v>
      </c>
      <c r="FD5" s="26">
        <v>2029</v>
      </c>
      <c r="FE5" s="26">
        <v>2029</v>
      </c>
      <c r="FF5" s="26">
        <v>2029</v>
      </c>
      <c r="FG5" s="26">
        <v>2029</v>
      </c>
      <c r="FH5" s="26">
        <v>2029</v>
      </c>
      <c r="FI5" s="26">
        <v>2029</v>
      </c>
      <c r="FJ5" s="26">
        <v>2029</v>
      </c>
      <c r="FK5" s="26">
        <v>2030</v>
      </c>
      <c r="FL5" s="26">
        <v>2030</v>
      </c>
      <c r="FM5" s="26">
        <v>2030</v>
      </c>
      <c r="FN5" s="26">
        <v>2030</v>
      </c>
      <c r="FO5" s="26">
        <v>2030</v>
      </c>
      <c r="FP5" s="26">
        <v>2030</v>
      </c>
      <c r="FQ5" s="26">
        <v>2030</v>
      </c>
      <c r="FR5" s="26">
        <v>2030</v>
      </c>
      <c r="FS5" s="26">
        <v>2030</v>
      </c>
      <c r="FT5" s="26">
        <v>2030</v>
      </c>
      <c r="FU5" s="26">
        <v>2030</v>
      </c>
      <c r="FV5" s="26">
        <v>2030</v>
      </c>
    </row>
    <row r="6" spans="2:178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42766</v>
      </c>
      <c r="L6" s="157">
        <v>42794</v>
      </c>
      <c r="M6" s="157">
        <v>42825</v>
      </c>
      <c r="N6" s="157">
        <v>42855</v>
      </c>
      <c r="O6" s="157">
        <v>42886</v>
      </c>
      <c r="P6" s="157">
        <v>42916</v>
      </c>
      <c r="Q6" s="157">
        <v>42947</v>
      </c>
      <c r="R6" s="157">
        <v>42978</v>
      </c>
      <c r="S6" s="157">
        <v>43008</v>
      </c>
      <c r="T6" s="157">
        <v>43039</v>
      </c>
      <c r="U6" s="157">
        <v>43069</v>
      </c>
      <c r="V6" s="157">
        <v>43100</v>
      </c>
      <c r="W6" s="157">
        <v>43131</v>
      </c>
      <c r="X6" s="157">
        <v>43159</v>
      </c>
      <c r="Y6" s="157">
        <v>43190</v>
      </c>
      <c r="Z6" s="157">
        <v>43220</v>
      </c>
      <c r="AA6" s="157">
        <v>43251</v>
      </c>
      <c r="AB6" s="157">
        <v>43281</v>
      </c>
      <c r="AC6" s="157">
        <v>43312</v>
      </c>
      <c r="AD6" s="157">
        <v>43343</v>
      </c>
      <c r="AE6" s="157">
        <v>43373</v>
      </c>
      <c r="AF6" s="157">
        <v>43404</v>
      </c>
      <c r="AG6" s="157">
        <v>43434</v>
      </c>
      <c r="AH6" s="157">
        <v>43465</v>
      </c>
      <c r="AI6" s="157">
        <v>43496</v>
      </c>
      <c r="AJ6" s="157">
        <v>43524</v>
      </c>
      <c r="AK6" s="157">
        <v>43555</v>
      </c>
      <c r="AL6" s="157">
        <v>43585</v>
      </c>
      <c r="AM6" s="157">
        <v>43616</v>
      </c>
      <c r="AN6" s="157">
        <v>43646</v>
      </c>
      <c r="AO6" s="157">
        <v>43677</v>
      </c>
      <c r="AP6" s="157">
        <v>43708</v>
      </c>
      <c r="AQ6" s="157">
        <v>43738</v>
      </c>
      <c r="AR6" s="157">
        <v>43769</v>
      </c>
      <c r="AS6" s="157">
        <v>43799</v>
      </c>
      <c r="AT6" s="157">
        <v>43830</v>
      </c>
      <c r="AU6" s="157">
        <v>43861</v>
      </c>
      <c r="AV6" s="157">
        <v>43890</v>
      </c>
      <c r="AW6" s="157">
        <v>43921</v>
      </c>
      <c r="AX6" s="157">
        <v>43951</v>
      </c>
      <c r="AY6" s="157">
        <v>43982</v>
      </c>
      <c r="AZ6" s="157">
        <v>44012</v>
      </c>
      <c r="BA6" s="157">
        <v>44043</v>
      </c>
      <c r="BB6" s="157">
        <v>44074</v>
      </c>
      <c r="BC6" s="157">
        <v>44104</v>
      </c>
      <c r="BD6" s="157">
        <v>44135</v>
      </c>
      <c r="BE6" s="157">
        <v>44165</v>
      </c>
      <c r="BF6" s="157">
        <v>44196</v>
      </c>
      <c r="BG6" s="157">
        <v>44227</v>
      </c>
      <c r="BH6" s="157">
        <v>44255</v>
      </c>
      <c r="BI6" s="157">
        <v>44286</v>
      </c>
      <c r="BJ6" s="157">
        <v>44316</v>
      </c>
      <c r="BK6" s="157">
        <v>44347</v>
      </c>
      <c r="BL6" s="157">
        <v>44377</v>
      </c>
      <c r="BM6" s="157">
        <v>44408</v>
      </c>
      <c r="BN6" s="157">
        <v>44439</v>
      </c>
      <c r="BO6" s="157">
        <v>44469</v>
      </c>
      <c r="BP6" s="157">
        <v>44500</v>
      </c>
      <c r="BQ6" s="157">
        <v>44530</v>
      </c>
      <c r="BR6" s="157">
        <v>44561</v>
      </c>
      <c r="BS6" s="157">
        <v>44592</v>
      </c>
      <c r="BT6" s="157">
        <v>44620</v>
      </c>
      <c r="BU6" s="157">
        <v>44651</v>
      </c>
      <c r="BV6" s="157">
        <v>44681</v>
      </c>
      <c r="BW6" s="157">
        <v>44712</v>
      </c>
      <c r="BX6" s="157">
        <v>44742</v>
      </c>
      <c r="BY6" s="157">
        <v>44773</v>
      </c>
      <c r="BZ6" s="157">
        <v>44804</v>
      </c>
      <c r="CA6" s="157">
        <v>44834</v>
      </c>
      <c r="CB6" s="157">
        <v>44865</v>
      </c>
      <c r="CC6" s="157">
        <v>44895</v>
      </c>
      <c r="CD6" s="157">
        <v>44926</v>
      </c>
      <c r="CE6" s="157">
        <v>44957</v>
      </c>
      <c r="CF6" s="157">
        <v>44985</v>
      </c>
      <c r="CG6" s="157">
        <v>45016</v>
      </c>
      <c r="CH6" s="157">
        <v>45046</v>
      </c>
      <c r="CI6" s="157">
        <v>45077</v>
      </c>
      <c r="CJ6" s="157">
        <v>45107</v>
      </c>
      <c r="CK6" s="157">
        <v>45138</v>
      </c>
      <c r="CL6" s="157">
        <v>45169</v>
      </c>
      <c r="CM6" s="157">
        <v>45199</v>
      </c>
      <c r="CN6" s="157">
        <v>45230</v>
      </c>
      <c r="CO6" s="157">
        <v>45260</v>
      </c>
      <c r="CP6" s="157">
        <v>45291</v>
      </c>
      <c r="CQ6" s="157">
        <v>45322</v>
      </c>
      <c r="CR6" s="157">
        <v>45351</v>
      </c>
      <c r="CS6" s="157">
        <v>45382</v>
      </c>
      <c r="CT6" s="157">
        <v>45412</v>
      </c>
      <c r="CU6" s="157">
        <v>45443</v>
      </c>
      <c r="CV6" s="157">
        <v>45473</v>
      </c>
      <c r="CW6" s="157">
        <v>45504</v>
      </c>
      <c r="CX6" s="157">
        <v>45535</v>
      </c>
      <c r="CY6" s="157">
        <v>45565</v>
      </c>
      <c r="CZ6" s="157">
        <v>45596</v>
      </c>
      <c r="DA6" s="157">
        <v>45626</v>
      </c>
      <c r="DB6" s="157">
        <v>45657</v>
      </c>
      <c r="DC6" s="157">
        <v>45688</v>
      </c>
      <c r="DD6" s="157">
        <v>45716</v>
      </c>
      <c r="DE6" s="157">
        <v>45747</v>
      </c>
      <c r="DF6" s="157">
        <v>45777</v>
      </c>
      <c r="DG6" s="157">
        <v>45808</v>
      </c>
      <c r="DH6" s="157">
        <v>45838</v>
      </c>
      <c r="DI6" s="157">
        <v>45869</v>
      </c>
      <c r="DJ6" s="157">
        <v>45900</v>
      </c>
      <c r="DK6" s="157">
        <v>45930</v>
      </c>
      <c r="DL6" s="157">
        <v>45961</v>
      </c>
      <c r="DM6" s="157">
        <v>45991</v>
      </c>
      <c r="DN6" s="157">
        <v>46022</v>
      </c>
      <c r="DO6" s="157">
        <v>46053</v>
      </c>
      <c r="DP6" s="157">
        <v>46081</v>
      </c>
      <c r="DQ6" s="157">
        <v>46112</v>
      </c>
      <c r="DR6" s="157">
        <v>46142</v>
      </c>
      <c r="DS6" s="157">
        <v>46173</v>
      </c>
      <c r="DT6" s="157">
        <v>46203</v>
      </c>
      <c r="DU6" s="157">
        <v>46234</v>
      </c>
      <c r="DV6" s="157">
        <v>46265</v>
      </c>
      <c r="DW6" s="157">
        <v>46295</v>
      </c>
      <c r="DX6" s="157">
        <v>46326</v>
      </c>
      <c r="DY6" s="157">
        <v>46356</v>
      </c>
      <c r="DZ6" s="157">
        <v>46387</v>
      </c>
      <c r="EA6" s="157">
        <v>46418</v>
      </c>
      <c r="EB6" s="157">
        <v>46446</v>
      </c>
      <c r="EC6" s="157">
        <v>46477</v>
      </c>
      <c r="ED6" s="157">
        <v>46507</v>
      </c>
      <c r="EE6" s="157">
        <v>46538</v>
      </c>
      <c r="EF6" s="157">
        <v>46568</v>
      </c>
      <c r="EG6" s="157">
        <v>46599</v>
      </c>
      <c r="EH6" s="157">
        <v>46630</v>
      </c>
      <c r="EI6" s="157">
        <v>46660</v>
      </c>
      <c r="EJ6" s="157">
        <v>46691</v>
      </c>
      <c r="EK6" s="157">
        <v>46721</v>
      </c>
      <c r="EL6" s="157">
        <v>46752</v>
      </c>
      <c r="EM6" s="157">
        <v>46783</v>
      </c>
      <c r="EN6" s="157">
        <v>46812</v>
      </c>
      <c r="EO6" s="157">
        <v>46843</v>
      </c>
      <c r="EP6" s="157">
        <v>46873</v>
      </c>
      <c r="EQ6" s="157">
        <v>46904</v>
      </c>
      <c r="ER6" s="157">
        <v>46934</v>
      </c>
      <c r="ES6" s="157">
        <v>46965</v>
      </c>
      <c r="ET6" s="157">
        <v>46996</v>
      </c>
      <c r="EU6" s="157">
        <v>47026</v>
      </c>
      <c r="EV6" s="157">
        <v>47057</v>
      </c>
      <c r="EW6" s="157">
        <v>47087</v>
      </c>
      <c r="EX6" s="157">
        <v>47118</v>
      </c>
      <c r="EY6" s="157">
        <v>47149</v>
      </c>
      <c r="EZ6" s="157">
        <v>47177</v>
      </c>
      <c r="FA6" s="157">
        <v>47208</v>
      </c>
      <c r="FB6" s="157">
        <v>47238</v>
      </c>
      <c r="FC6" s="157">
        <v>47269</v>
      </c>
      <c r="FD6" s="157">
        <v>47299</v>
      </c>
      <c r="FE6" s="157">
        <v>47330</v>
      </c>
      <c r="FF6" s="157">
        <v>47361</v>
      </c>
      <c r="FG6" s="157">
        <v>47391</v>
      </c>
      <c r="FH6" s="157">
        <v>47422</v>
      </c>
      <c r="FI6" s="157">
        <v>47452</v>
      </c>
      <c r="FJ6" s="157">
        <v>47483</v>
      </c>
      <c r="FK6" s="157">
        <v>47514</v>
      </c>
      <c r="FL6" s="157">
        <v>47542</v>
      </c>
      <c r="FM6" s="157">
        <v>47573</v>
      </c>
      <c r="FN6" s="157">
        <v>47603</v>
      </c>
      <c r="FO6" s="157">
        <v>47634</v>
      </c>
      <c r="FP6" s="157">
        <v>47664</v>
      </c>
      <c r="FQ6" s="157">
        <v>47695</v>
      </c>
      <c r="FR6" s="157">
        <v>47726</v>
      </c>
      <c r="FS6" s="157">
        <v>47756</v>
      </c>
      <c r="FT6" s="157">
        <v>47787</v>
      </c>
      <c r="FU6" s="157">
        <v>47817</v>
      </c>
      <c r="FV6" s="157">
        <v>47848</v>
      </c>
    </row>
    <row r="7" spans="2:178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9" t="s">
        <v>55</v>
      </c>
      <c r="O7" s="29" t="s">
        <v>55</v>
      </c>
      <c r="P7" s="29" t="s">
        <v>55</v>
      </c>
      <c r="Q7" s="29" t="s">
        <v>55</v>
      </c>
      <c r="R7" s="29" t="s">
        <v>55</v>
      </c>
      <c r="S7" s="29" t="s">
        <v>55</v>
      </c>
      <c r="T7" s="29" t="s">
        <v>55</v>
      </c>
      <c r="U7" s="29" t="s">
        <v>55</v>
      </c>
      <c r="V7" s="29" t="s">
        <v>55</v>
      </c>
      <c r="W7" s="29" t="s">
        <v>55</v>
      </c>
      <c r="X7" s="29" t="s">
        <v>55</v>
      </c>
      <c r="Y7" s="29" t="s">
        <v>55</v>
      </c>
      <c r="Z7" s="29" t="s">
        <v>55</v>
      </c>
      <c r="AA7" s="29" t="s">
        <v>55</v>
      </c>
      <c r="AB7" s="29" t="s">
        <v>55</v>
      </c>
      <c r="AC7" s="29" t="s">
        <v>55</v>
      </c>
      <c r="AD7" s="29" t="s">
        <v>55</v>
      </c>
      <c r="AE7" s="29" t="s">
        <v>55</v>
      </c>
      <c r="AF7" s="29" t="s">
        <v>55</v>
      </c>
      <c r="AG7" s="29" t="s">
        <v>55</v>
      </c>
      <c r="AH7" s="29" t="s">
        <v>55</v>
      </c>
      <c r="AI7" s="29" t="s">
        <v>55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55</v>
      </c>
      <c r="AO7" s="29" t="s">
        <v>55</v>
      </c>
      <c r="AP7" s="29" t="s">
        <v>55</v>
      </c>
      <c r="AQ7" s="29" t="s">
        <v>55</v>
      </c>
      <c r="AR7" s="29" t="s">
        <v>55</v>
      </c>
      <c r="AS7" s="29" t="s">
        <v>55</v>
      </c>
      <c r="AT7" s="29" t="s">
        <v>55</v>
      </c>
      <c r="AU7" s="29" t="s">
        <v>55</v>
      </c>
      <c r="AV7" s="29" t="s">
        <v>55</v>
      </c>
      <c r="AW7" s="29" t="s">
        <v>55</v>
      </c>
      <c r="AX7" s="29" t="s">
        <v>55</v>
      </c>
      <c r="AY7" s="29" t="s">
        <v>55</v>
      </c>
      <c r="AZ7" s="29" t="s">
        <v>55</v>
      </c>
      <c r="BA7" s="29" t="s">
        <v>55</v>
      </c>
      <c r="BB7" s="29" t="s">
        <v>55</v>
      </c>
      <c r="BC7" s="29" t="s">
        <v>55</v>
      </c>
      <c r="BD7" s="29" t="s">
        <v>55</v>
      </c>
      <c r="BE7" s="29" t="s">
        <v>55</v>
      </c>
      <c r="BF7" s="29" t="s">
        <v>55</v>
      </c>
      <c r="BG7" s="29" t="s">
        <v>55</v>
      </c>
      <c r="BH7" s="29" t="s">
        <v>55</v>
      </c>
      <c r="BI7" s="29" t="s">
        <v>55</v>
      </c>
      <c r="BJ7" s="29" t="s">
        <v>55</v>
      </c>
      <c r="BK7" s="29" t="s">
        <v>55</v>
      </c>
      <c r="BL7" s="29" t="s">
        <v>55</v>
      </c>
      <c r="BM7" s="29" t="s">
        <v>55</v>
      </c>
      <c r="BN7" s="29" t="s">
        <v>55</v>
      </c>
      <c r="BO7" s="29" t="s">
        <v>55</v>
      </c>
      <c r="BP7" s="29" t="s">
        <v>55</v>
      </c>
      <c r="BQ7" s="29" t="s">
        <v>55</v>
      </c>
      <c r="BR7" s="29" t="s">
        <v>55</v>
      </c>
      <c r="BS7" s="29" t="s">
        <v>55</v>
      </c>
      <c r="BT7" s="29" t="s">
        <v>55</v>
      </c>
      <c r="BU7" s="29" t="s">
        <v>55</v>
      </c>
      <c r="BV7" s="29" t="s">
        <v>55</v>
      </c>
      <c r="BW7" s="29" t="s">
        <v>55</v>
      </c>
      <c r="BX7" s="29" t="s">
        <v>55</v>
      </c>
      <c r="BY7" s="29" t="s">
        <v>55</v>
      </c>
      <c r="BZ7" s="29" t="s">
        <v>55</v>
      </c>
      <c r="CA7" s="29" t="s">
        <v>55</v>
      </c>
      <c r="CB7" s="29" t="s">
        <v>55</v>
      </c>
      <c r="CC7" s="29" t="s">
        <v>55</v>
      </c>
      <c r="CD7" s="29" t="s">
        <v>56</v>
      </c>
      <c r="CE7" s="29" t="s">
        <v>57</v>
      </c>
      <c r="CF7" s="29" t="s">
        <v>57</v>
      </c>
      <c r="CG7" s="29" t="s">
        <v>57</v>
      </c>
      <c r="CH7" s="29" t="s">
        <v>57</v>
      </c>
      <c r="CI7" s="29" t="s">
        <v>57</v>
      </c>
      <c r="CJ7" s="29" t="s">
        <v>57</v>
      </c>
      <c r="CK7" s="29" t="s">
        <v>57</v>
      </c>
      <c r="CL7" s="29" t="s">
        <v>57</v>
      </c>
      <c r="CM7" s="29" t="s">
        <v>57</v>
      </c>
      <c r="CN7" s="29" t="s">
        <v>57</v>
      </c>
      <c r="CO7" s="29" t="s">
        <v>57</v>
      </c>
      <c r="CP7" s="29" t="s">
        <v>57</v>
      </c>
      <c r="CQ7" s="29" t="s">
        <v>57</v>
      </c>
      <c r="CR7" s="29" t="s">
        <v>57</v>
      </c>
      <c r="CS7" s="29" t="s">
        <v>57</v>
      </c>
      <c r="CT7" s="29" t="s">
        <v>57</v>
      </c>
      <c r="CU7" s="29" t="s">
        <v>57</v>
      </c>
      <c r="CV7" s="29" t="s">
        <v>57</v>
      </c>
      <c r="CW7" s="29" t="s">
        <v>57</v>
      </c>
      <c r="CX7" s="29" t="s">
        <v>57</v>
      </c>
      <c r="CY7" s="29" t="s">
        <v>57</v>
      </c>
      <c r="CZ7" s="29" t="s">
        <v>57</v>
      </c>
      <c r="DA7" s="29" t="s">
        <v>57</v>
      </c>
      <c r="DB7" s="29" t="s">
        <v>57</v>
      </c>
      <c r="DC7" s="29" t="s">
        <v>57</v>
      </c>
      <c r="DD7" s="29" t="s">
        <v>57</v>
      </c>
      <c r="DE7" s="29" t="s">
        <v>57</v>
      </c>
      <c r="DF7" s="29" t="s">
        <v>57</v>
      </c>
      <c r="DG7" s="29" t="s">
        <v>57</v>
      </c>
      <c r="DH7" s="29" t="s">
        <v>57</v>
      </c>
      <c r="DI7" s="29" t="s">
        <v>57</v>
      </c>
      <c r="DJ7" s="29" t="s">
        <v>57</v>
      </c>
      <c r="DK7" s="29" t="s">
        <v>57</v>
      </c>
      <c r="DL7" s="29" t="s">
        <v>57</v>
      </c>
      <c r="DM7" s="29" t="s">
        <v>57</v>
      </c>
      <c r="DN7" s="29" t="s">
        <v>57</v>
      </c>
      <c r="DO7" s="29" t="s">
        <v>57</v>
      </c>
      <c r="DP7" s="29" t="s">
        <v>57</v>
      </c>
      <c r="DQ7" s="29" t="s">
        <v>57</v>
      </c>
      <c r="DR7" s="29" t="s">
        <v>57</v>
      </c>
      <c r="DS7" s="29" t="s">
        <v>57</v>
      </c>
      <c r="DT7" s="29" t="s">
        <v>57</v>
      </c>
      <c r="DU7" s="29" t="s">
        <v>57</v>
      </c>
      <c r="DV7" s="29" t="s">
        <v>57</v>
      </c>
      <c r="DW7" s="29" t="s">
        <v>57</v>
      </c>
      <c r="DX7" s="29" t="s">
        <v>57</v>
      </c>
      <c r="DY7" s="29" t="s">
        <v>57</v>
      </c>
      <c r="DZ7" s="29" t="s">
        <v>57</v>
      </c>
      <c r="EA7" s="29" t="s">
        <v>57</v>
      </c>
      <c r="EB7" s="29" t="s">
        <v>57</v>
      </c>
      <c r="EC7" s="29" t="s">
        <v>57</v>
      </c>
      <c r="ED7" s="29" t="s">
        <v>57</v>
      </c>
      <c r="EE7" s="29" t="s">
        <v>57</v>
      </c>
      <c r="EF7" s="29" t="s">
        <v>57</v>
      </c>
      <c r="EG7" s="29" t="s">
        <v>57</v>
      </c>
      <c r="EH7" s="29" t="s">
        <v>57</v>
      </c>
      <c r="EI7" s="29" t="s">
        <v>57</v>
      </c>
      <c r="EJ7" s="29" t="s">
        <v>57</v>
      </c>
      <c r="EK7" s="29" t="s">
        <v>57</v>
      </c>
      <c r="EL7" s="29" t="s">
        <v>57</v>
      </c>
      <c r="EM7" s="29" t="s">
        <v>57</v>
      </c>
      <c r="EN7" s="29" t="s">
        <v>57</v>
      </c>
      <c r="EO7" s="29" t="s">
        <v>57</v>
      </c>
      <c r="EP7" s="29" t="s">
        <v>57</v>
      </c>
      <c r="EQ7" s="29" t="s">
        <v>57</v>
      </c>
      <c r="ER7" s="29" t="s">
        <v>57</v>
      </c>
      <c r="ES7" s="29" t="s">
        <v>57</v>
      </c>
      <c r="ET7" s="29" t="s">
        <v>57</v>
      </c>
      <c r="EU7" s="29" t="s">
        <v>57</v>
      </c>
      <c r="EV7" s="29" t="s">
        <v>57</v>
      </c>
      <c r="EW7" s="29" t="s">
        <v>57</v>
      </c>
      <c r="EX7" s="29" t="s">
        <v>57</v>
      </c>
      <c r="EY7" s="29" t="s">
        <v>57</v>
      </c>
      <c r="EZ7" s="29" t="s">
        <v>57</v>
      </c>
      <c r="FA7" s="29" t="s">
        <v>57</v>
      </c>
      <c r="FB7" s="29" t="s">
        <v>57</v>
      </c>
      <c r="FC7" s="29" t="s">
        <v>57</v>
      </c>
      <c r="FD7" s="29" t="s">
        <v>57</v>
      </c>
      <c r="FE7" s="29" t="s">
        <v>57</v>
      </c>
      <c r="FF7" s="29" t="s">
        <v>57</v>
      </c>
      <c r="FG7" s="29" t="s">
        <v>57</v>
      </c>
      <c r="FH7" s="29" t="s">
        <v>57</v>
      </c>
      <c r="FI7" s="29" t="s">
        <v>57</v>
      </c>
      <c r="FJ7" s="29" t="s">
        <v>57</v>
      </c>
      <c r="FK7" s="29" t="s">
        <v>57</v>
      </c>
      <c r="FL7" s="29" t="s">
        <v>57</v>
      </c>
      <c r="FM7" s="29" t="s">
        <v>57</v>
      </c>
      <c r="FN7" s="29" t="s">
        <v>57</v>
      </c>
      <c r="FO7" s="29" t="s">
        <v>57</v>
      </c>
      <c r="FP7" s="29" t="s">
        <v>57</v>
      </c>
      <c r="FQ7" s="29" t="s">
        <v>57</v>
      </c>
      <c r="FR7" s="29" t="s">
        <v>57</v>
      </c>
      <c r="FS7" s="29" t="s">
        <v>57</v>
      </c>
      <c r="FT7" s="29" t="s">
        <v>57</v>
      </c>
      <c r="FU7" s="29" t="s">
        <v>57</v>
      </c>
      <c r="FV7" s="29" t="s">
        <v>57</v>
      </c>
    </row>
    <row r="8" spans="2:178" ht="4.9000000000000004" customHeight="1" x14ac:dyDescent="0.2"/>
    <row r="9" spans="2:178" x14ac:dyDescent="0.2">
      <c r="B9" s="30" t="s">
        <v>58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</row>
    <row r="11" spans="2:178" x14ac:dyDescent="0.2">
      <c r="B11" s="35" t="s">
        <v>152</v>
      </c>
    </row>
    <row r="12" spans="2:178" x14ac:dyDescent="0.2">
      <c r="C12" s="24" t="s">
        <v>654</v>
      </c>
      <c r="I12" s="24" t="s">
        <v>640</v>
      </c>
      <c r="K12" s="251">
        <v>0</v>
      </c>
      <c r="L12" s="251">
        <v>0</v>
      </c>
      <c r="M12" s="251">
        <v>0</v>
      </c>
      <c r="N12" s="251">
        <v>0</v>
      </c>
      <c r="O12" s="251">
        <v>0</v>
      </c>
      <c r="P12" s="251">
        <v>0</v>
      </c>
      <c r="Q12" s="251">
        <v>0</v>
      </c>
      <c r="R12" s="251">
        <v>0</v>
      </c>
      <c r="S12" s="251">
        <v>0</v>
      </c>
      <c r="T12" s="251">
        <v>0</v>
      </c>
      <c r="U12" s="251">
        <v>0</v>
      </c>
      <c r="V12" s="251">
        <v>0</v>
      </c>
      <c r="W12" s="251">
        <v>0</v>
      </c>
      <c r="X12" s="251">
        <v>0</v>
      </c>
      <c r="Y12" s="251">
        <v>0</v>
      </c>
      <c r="Z12" s="251">
        <v>0</v>
      </c>
      <c r="AA12" s="251">
        <v>0</v>
      </c>
      <c r="AB12" s="251">
        <v>0</v>
      </c>
      <c r="AC12" s="251">
        <v>0</v>
      </c>
      <c r="AD12" s="251">
        <v>0</v>
      </c>
      <c r="AE12" s="251">
        <v>0</v>
      </c>
      <c r="AF12" s="251">
        <v>0</v>
      </c>
      <c r="AG12" s="251">
        <v>0</v>
      </c>
      <c r="AH12" s="251">
        <v>198864</v>
      </c>
      <c r="AI12" s="251">
        <v>244713</v>
      </c>
      <c r="AJ12" s="251">
        <v>167758</v>
      </c>
      <c r="AK12" s="251">
        <v>156604</v>
      </c>
      <c r="AL12" s="251">
        <v>145587</v>
      </c>
      <c r="AM12" s="251">
        <v>150093.00000000003</v>
      </c>
      <c r="AN12" s="251">
        <v>231615</v>
      </c>
      <c r="AO12" s="251">
        <v>227240</v>
      </c>
      <c r="AP12" s="251">
        <v>398277</v>
      </c>
      <c r="AQ12" s="251">
        <v>1372247.0000000002</v>
      </c>
      <c r="AR12" s="251">
        <v>754626</v>
      </c>
      <c r="AS12" s="251">
        <v>550648</v>
      </c>
      <c r="AT12" s="251">
        <v>454705</v>
      </c>
      <c r="AU12" s="251">
        <v>523057</v>
      </c>
      <c r="AV12" s="251">
        <v>454494</v>
      </c>
      <c r="AW12" s="251">
        <v>447438</v>
      </c>
      <c r="AX12" s="251">
        <v>423183</v>
      </c>
      <c r="AY12" s="251">
        <v>420829</v>
      </c>
      <c r="AZ12" s="251">
        <v>360258</v>
      </c>
      <c r="BA12" s="251">
        <v>387345</v>
      </c>
      <c r="BB12" s="251">
        <v>455244</v>
      </c>
      <c r="BC12" s="251">
        <v>413706</v>
      </c>
      <c r="BD12" s="251">
        <v>364975</v>
      </c>
      <c r="BE12" s="251">
        <v>353453</v>
      </c>
      <c r="BF12" s="251">
        <v>534624</v>
      </c>
      <c r="BG12" s="251">
        <v>550905</v>
      </c>
      <c r="BH12" s="251">
        <v>474987</v>
      </c>
      <c r="BI12" s="251">
        <v>549492</v>
      </c>
      <c r="BJ12" s="251">
        <v>461862</v>
      </c>
      <c r="BK12" s="251">
        <v>484315</v>
      </c>
      <c r="BL12" s="251">
        <v>501307</v>
      </c>
      <c r="BM12" s="251">
        <v>508938</v>
      </c>
      <c r="BN12" s="251">
        <v>514095</v>
      </c>
      <c r="BO12" s="251">
        <v>564016</v>
      </c>
      <c r="BP12" s="251">
        <v>522928</v>
      </c>
      <c r="BQ12" s="251">
        <v>475206</v>
      </c>
      <c r="BR12" s="251">
        <v>523320</v>
      </c>
      <c r="BS12" s="251">
        <v>577440</v>
      </c>
      <c r="BT12" s="251">
        <v>481775</v>
      </c>
      <c r="BU12" s="251">
        <v>478291</v>
      </c>
      <c r="BV12" s="251">
        <v>384534</v>
      </c>
      <c r="BW12" s="251">
        <v>422377</v>
      </c>
      <c r="BX12" s="251">
        <v>427669</v>
      </c>
      <c r="BY12" s="251">
        <v>473794</v>
      </c>
      <c r="BZ12" s="251">
        <v>474934</v>
      </c>
      <c r="CA12" s="251">
        <v>426873</v>
      </c>
      <c r="CB12" s="251">
        <v>437186</v>
      </c>
      <c r="CC12" s="251">
        <v>539101</v>
      </c>
      <c r="CD12" s="251">
        <v>545966.90686283866</v>
      </c>
      <c r="CE12" s="251">
        <v>552182.7323791004</v>
      </c>
      <c r="CF12" s="251">
        <v>557866.57186367887</v>
      </c>
      <c r="CG12" s="251">
        <v>563106.58206499636</v>
      </c>
      <c r="CH12" s="251">
        <v>567970.37740852893</v>
      </c>
      <c r="CI12" s="251">
        <v>572510.99443577253</v>
      </c>
      <c r="CJ12" s="251">
        <v>576770.82978014369</v>
      </c>
      <c r="CK12" s="251">
        <v>580784.32736324007</v>
      </c>
      <c r="CL12" s="251">
        <v>584579.86426746461</v>
      </c>
      <c r="CM12" s="251">
        <v>588181.10662922612</v>
      </c>
      <c r="CN12" s="251">
        <v>591608.00523454254</v>
      </c>
      <c r="CO12" s="251">
        <v>594877.5402130431</v>
      </c>
      <c r="CP12" s="251">
        <v>598004.28726965829</v>
      </c>
      <c r="CQ12" s="251">
        <v>593352.54445965565</v>
      </c>
      <c r="CR12" s="251">
        <v>588822.93354252726</v>
      </c>
      <c r="CS12" s="251">
        <v>584410.07381887781</v>
      </c>
      <c r="CT12" s="251">
        <v>580108.91399156104</v>
      </c>
      <c r="CU12" s="251">
        <v>575914.70654572942</v>
      </c>
      <c r="CV12" s="251">
        <v>571822.98453103798</v>
      </c>
      <c r="CW12" s="251">
        <v>567829.54048370081</v>
      </c>
      <c r="CX12" s="251">
        <v>563930.40725864004</v>
      </c>
      <c r="CY12" s="251">
        <v>560121.84056999302</v>
      </c>
      <c r="CZ12" s="251">
        <v>556400.3030625208</v>
      </c>
      <c r="DA12" s="251">
        <v>552762.44975739345</v>
      </c>
      <c r="DB12" s="251">
        <v>549205.11473404709</v>
      </c>
      <c r="DC12" s="251">
        <v>545725.29892566265</v>
      </c>
      <c r="DD12" s="251">
        <v>542320.15891960403</v>
      </c>
      <c r="DE12" s="251">
        <v>538986.99666624295</v>
      </c>
      <c r="DF12" s="251">
        <v>535723.25001015526</v>
      </c>
      <c r="DG12" s="251">
        <v>532526.48396696884</v>
      </c>
      <c r="DH12" s="251">
        <v>529394.3826772786</v>
      </c>
      <c r="DI12" s="251">
        <v>526324.74197624007</v>
      </c>
      <c r="DJ12" s="251">
        <v>523315.46252381476</v>
      </c>
      <c r="DK12" s="251">
        <v>520364.54344622145</v>
      </c>
      <c r="DL12" s="251">
        <v>517470.07644412859</v>
      </c>
      <c r="DM12" s="251">
        <v>514630.24032755423</v>
      </c>
      <c r="DN12" s="251">
        <v>511843.29594132351</v>
      </c>
      <c r="DO12" s="251">
        <v>509107.58144845319</v>
      </c>
      <c r="DP12" s="251">
        <v>506421.50794193626</v>
      </c>
      <c r="DQ12" s="251">
        <v>503783.55535816989</v>
      </c>
      <c r="DR12" s="251">
        <v>501192.26866778394</v>
      </c>
      <c r="DS12" s="251">
        <v>498646.25432181399</v>
      </c>
      <c r="DT12" s="251">
        <v>496144.17693320883</v>
      </c>
      <c r="DU12" s="251">
        <v>493684.75617540994</v>
      </c>
      <c r="DV12" s="251">
        <v>491266.76388139615</v>
      </c>
      <c r="DW12" s="251">
        <v>488889.02132801345</v>
      </c>
      <c r="DX12" s="251">
        <v>486550.3966917363</v>
      </c>
      <c r="DY12" s="251">
        <v>484249.80266317766</v>
      </c>
      <c r="DZ12" s="251">
        <v>481986.19420876261</v>
      </c>
      <c r="EA12" s="251">
        <v>479758.56646890537</v>
      </c>
      <c r="EB12" s="251">
        <v>477565.95278296235</v>
      </c>
      <c r="EC12" s="251">
        <v>475407.42283197807</v>
      </c>
      <c r="ED12" s="251">
        <v>473282.08089100919</v>
      </c>
      <c r="EE12" s="251">
        <v>471189.06418343465</v>
      </c>
      <c r="EF12" s="251">
        <v>469127.54133028648</v>
      </c>
      <c r="EG12" s="251">
        <v>467096.71088815981</v>
      </c>
      <c r="EH12" s="251">
        <v>465095.79996978055</v>
      </c>
      <c r="EI12" s="251">
        <v>463124.06294174225</v>
      </c>
      <c r="EJ12" s="251">
        <v>461180.78019434819</v>
      </c>
      <c r="EK12" s="251">
        <v>459265.25697888806</v>
      </c>
      <c r="EL12" s="251">
        <v>457376.82230800122</v>
      </c>
      <c r="EM12" s="251">
        <v>455514.82791511266</v>
      </c>
      <c r="EN12" s="251">
        <v>453678.64726922853</v>
      </c>
      <c r="EO12" s="251">
        <v>451867.67464162363</v>
      </c>
      <c r="EP12" s="251">
        <v>450081.32422121742</v>
      </c>
      <c r="EQ12" s="251">
        <v>448319.02927566291</v>
      </c>
      <c r="ER12" s="251">
        <v>446580.24135537102</v>
      </c>
      <c r="ES12" s="251">
        <v>444864.42953788734</v>
      </c>
      <c r="ET12" s="251">
        <v>443171.07971023262</v>
      </c>
      <c r="EU12" s="251">
        <v>441499.69388695376</v>
      </c>
      <c r="EV12" s="251">
        <v>439849.78956181015</v>
      </c>
      <c r="EW12" s="251">
        <v>438220.89909113757</v>
      </c>
      <c r="EX12" s="251">
        <v>436612.56910708128</v>
      </c>
      <c r="EY12" s="251">
        <v>435024.35995899298</v>
      </c>
      <c r="EZ12" s="251">
        <v>433455.84518140886</v>
      </c>
      <c r="FA12" s="251">
        <v>431906.61098711967</v>
      </c>
      <c r="FB12" s="251">
        <v>430376.25578393781</v>
      </c>
      <c r="FC12" s="251">
        <v>428864.38971387799</v>
      </c>
      <c r="FD12" s="251">
        <v>427370.63421350589</v>
      </c>
      <c r="FE12" s="251">
        <v>425894.62159433204</v>
      </c>
      <c r="FF12" s="251">
        <v>424435.99464216962</v>
      </c>
      <c r="FG12" s="251">
        <v>422994.40623444237</v>
      </c>
      <c r="FH12" s="251">
        <v>421569.5189745159</v>
      </c>
      <c r="FI12" s="251">
        <v>420161.00484213844</v>
      </c>
      <c r="FJ12" s="251">
        <v>418768.54485918034</v>
      </c>
      <c r="FK12" s="251">
        <v>417391.82876986708</v>
      </c>
      <c r="FL12" s="251">
        <v>416030.55473477859</v>
      </c>
      <c r="FM12" s="251">
        <v>414684.42903791077</v>
      </c>
      <c r="FN12" s="251">
        <v>413353.16580615321</v>
      </c>
      <c r="FO12" s="251">
        <v>412036.48674054962</v>
      </c>
      <c r="FP12" s="251">
        <v>410734.12085877592</v>
      </c>
      <c r="FQ12" s="251">
        <v>409445.80424827279</v>
      </c>
      <c r="FR12" s="251">
        <v>408171.27982952027</v>
      </c>
      <c r="FS12" s="251">
        <v>406910.29712896247</v>
      </c>
      <c r="FT12" s="251">
        <v>405662.61206112272</v>
      </c>
      <c r="FU12" s="251">
        <v>404427.98671946308</v>
      </c>
      <c r="FV12" s="251">
        <v>403206.18917559221</v>
      </c>
    </row>
    <row r="13" spans="2:178" ht="4.9000000000000004" customHeight="1" x14ac:dyDescent="0.2"/>
    <row r="14" spans="2:178" x14ac:dyDescent="0.2">
      <c r="C14" s="24" t="s">
        <v>704</v>
      </c>
      <c r="I14" s="24" t="s">
        <v>640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657686</v>
      </c>
      <c r="AI14" s="24">
        <v>671510</v>
      </c>
      <c r="AJ14" s="24">
        <v>673658</v>
      </c>
      <c r="AK14" s="24">
        <v>669420</v>
      </c>
      <c r="AL14" s="24">
        <v>665258</v>
      </c>
      <c r="AM14" s="24">
        <v>658426</v>
      </c>
      <c r="AN14" s="24">
        <v>659146</v>
      </c>
      <c r="AO14" s="24">
        <v>664409</v>
      </c>
      <c r="AP14" s="24">
        <v>676009</v>
      </c>
      <c r="AQ14" s="24">
        <v>727680</v>
      </c>
      <c r="AR14" s="24">
        <v>789753</v>
      </c>
      <c r="AS14" s="24">
        <v>817440</v>
      </c>
      <c r="AT14" s="24">
        <v>843496</v>
      </c>
      <c r="AU14" s="24">
        <v>915720</v>
      </c>
      <c r="AV14" s="24">
        <v>915591</v>
      </c>
      <c r="AW14" s="24">
        <v>879003</v>
      </c>
      <c r="AX14" s="24">
        <v>864831</v>
      </c>
      <c r="AY14" s="24">
        <v>843551</v>
      </c>
      <c r="AZ14" s="24">
        <v>840677</v>
      </c>
      <c r="BA14" s="24">
        <v>845092</v>
      </c>
      <c r="BB14" s="24">
        <v>863756</v>
      </c>
      <c r="BC14" s="24">
        <v>881051</v>
      </c>
      <c r="BD14" s="24">
        <v>873341</v>
      </c>
      <c r="BE14" s="24">
        <v>868030</v>
      </c>
      <c r="BF14" s="24">
        <v>915198</v>
      </c>
      <c r="BG14" s="24">
        <v>934898</v>
      </c>
      <c r="BH14" s="24">
        <v>922314</v>
      </c>
      <c r="BI14" s="24">
        <v>938481</v>
      </c>
      <c r="BJ14" s="24">
        <v>932653</v>
      </c>
      <c r="BK14" s="24">
        <v>977539</v>
      </c>
      <c r="BL14" s="24">
        <v>1013068</v>
      </c>
      <c r="BM14" s="24">
        <v>1027138</v>
      </c>
      <c r="BN14" s="24">
        <v>1049575</v>
      </c>
      <c r="BO14" s="24">
        <v>1117578</v>
      </c>
      <c r="BP14" s="24">
        <v>1129010</v>
      </c>
      <c r="BQ14" s="24">
        <v>1122307</v>
      </c>
      <c r="BR14" s="24">
        <v>1145679</v>
      </c>
      <c r="BS14" s="24">
        <v>1221963</v>
      </c>
      <c r="BT14" s="24">
        <v>1235535</v>
      </c>
      <c r="BU14" s="24">
        <v>1243364</v>
      </c>
      <c r="BV14" s="24">
        <v>1208006</v>
      </c>
      <c r="BW14" s="24">
        <v>1197410</v>
      </c>
      <c r="BX14" s="24">
        <v>1209045</v>
      </c>
      <c r="BY14" s="24">
        <v>1208078</v>
      </c>
      <c r="BZ14" s="24">
        <v>1225643</v>
      </c>
      <c r="CA14" s="24">
        <v>1226779</v>
      </c>
      <c r="CB14" s="24">
        <v>1246299</v>
      </c>
      <c r="CC14" s="24">
        <v>1307757</v>
      </c>
      <c r="CD14" s="24">
        <v>1341623</v>
      </c>
      <c r="CE14" s="24">
        <v>1372955</v>
      </c>
      <c r="CF14" s="24">
        <v>1401949</v>
      </c>
      <c r="CG14" s="24">
        <v>1428806</v>
      </c>
      <c r="CH14" s="24">
        <v>1453723</v>
      </c>
      <c r="CI14" s="24">
        <v>1476885</v>
      </c>
      <c r="CJ14" s="24">
        <v>1498464</v>
      </c>
      <c r="CK14" s="24">
        <v>1518617</v>
      </c>
      <c r="CL14" s="24">
        <v>1537487</v>
      </c>
      <c r="CM14" s="24">
        <v>1555202</v>
      </c>
      <c r="CN14" s="24">
        <v>1571877</v>
      </c>
      <c r="CO14" s="24">
        <v>1587615</v>
      </c>
      <c r="CP14" s="24">
        <v>1602508</v>
      </c>
      <c r="CQ14" s="24">
        <v>1678455</v>
      </c>
      <c r="CR14" s="24">
        <v>1741811</v>
      </c>
      <c r="CS14" s="24">
        <v>1794460</v>
      </c>
      <c r="CT14" s="24">
        <v>1838003</v>
      </c>
      <c r="CU14" s="24">
        <v>1873804</v>
      </c>
      <c r="CV14" s="24">
        <v>1903020</v>
      </c>
      <c r="CW14" s="24">
        <v>1926637</v>
      </c>
      <c r="CX14" s="24">
        <v>1945496</v>
      </c>
      <c r="CY14" s="24">
        <v>1960308</v>
      </c>
      <c r="CZ14" s="24">
        <v>1971679</v>
      </c>
      <c r="DA14" s="24">
        <v>1980127</v>
      </c>
      <c r="DB14" s="24">
        <v>1986091</v>
      </c>
      <c r="DC14" s="24">
        <v>2032986</v>
      </c>
      <c r="DD14" s="24">
        <v>2071940</v>
      </c>
      <c r="DE14" s="24">
        <v>2104083</v>
      </c>
      <c r="DF14" s="24">
        <v>2130384</v>
      </c>
      <c r="DG14" s="24">
        <v>2151675</v>
      </c>
      <c r="DH14" s="24">
        <v>2168670</v>
      </c>
      <c r="DI14" s="24">
        <v>2181982</v>
      </c>
      <c r="DJ14" s="24">
        <v>2192137</v>
      </c>
      <c r="DK14" s="24">
        <v>2199586</v>
      </c>
      <c r="DL14" s="24">
        <v>2204719</v>
      </c>
      <c r="DM14" s="24">
        <v>2207867</v>
      </c>
      <c r="DN14" s="24">
        <v>2209318</v>
      </c>
      <c r="DO14" s="24">
        <v>2240025</v>
      </c>
      <c r="DP14" s="24">
        <v>2265326</v>
      </c>
      <c r="DQ14" s="24">
        <v>2285953</v>
      </c>
      <c r="DR14" s="24">
        <v>2302542</v>
      </c>
      <c r="DS14" s="24">
        <v>2315642</v>
      </c>
      <c r="DT14" s="24">
        <v>2325729</v>
      </c>
      <c r="DU14" s="24">
        <v>2333215</v>
      </c>
      <c r="DV14" s="24">
        <v>2338455</v>
      </c>
      <c r="DW14" s="24">
        <v>2341759</v>
      </c>
      <c r="DX14" s="24">
        <v>2343392</v>
      </c>
      <c r="DY14" s="24">
        <v>2343587</v>
      </c>
      <c r="DZ14" s="24">
        <v>2342543</v>
      </c>
      <c r="EA14" s="24">
        <v>2370619</v>
      </c>
      <c r="EB14" s="24">
        <v>2393850</v>
      </c>
      <c r="EC14" s="24">
        <v>2412866</v>
      </c>
      <c r="ED14" s="24">
        <v>2428213</v>
      </c>
      <c r="EE14" s="24">
        <v>2440369</v>
      </c>
      <c r="EF14" s="24">
        <v>2449751</v>
      </c>
      <c r="EG14" s="24">
        <v>2456722</v>
      </c>
      <c r="EH14" s="24">
        <v>2461598</v>
      </c>
      <c r="EI14" s="24">
        <v>2464655</v>
      </c>
      <c r="EJ14" s="24">
        <v>2466136</v>
      </c>
      <c r="EK14" s="24">
        <v>2466248</v>
      </c>
      <c r="EL14" s="24">
        <v>2465177</v>
      </c>
      <c r="EM14" s="24">
        <v>2492454</v>
      </c>
      <c r="EN14" s="24">
        <v>2515193</v>
      </c>
      <c r="EO14" s="24">
        <v>2533956</v>
      </c>
      <c r="EP14" s="24">
        <v>2549238</v>
      </c>
      <c r="EQ14" s="24">
        <v>2561474</v>
      </c>
      <c r="ER14" s="24">
        <v>2571044</v>
      </c>
      <c r="ES14" s="24">
        <v>2578281</v>
      </c>
      <c r="ET14" s="24">
        <v>2583480</v>
      </c>
      <c r="EU14" s="24">
        <v>2586898</v>
      </c>
      <c r="EV14" s="24">
        <v>2588761</v>
      </c>
      <c r="EW14" s="24">
        <v>2589268</v>
      </c>
      <c r="EX14" s="24">
        <v>2588593</v>
      </c>
      <c r="EY14" s="24">
        <v>2615353</v>
      </c>
      <c r="EZ14" s="24">
        <v>2637841</v>
      </c>
      <c r="FA14" s="24">
        <v>2656562</v>
      </c>
      <c r="FB14" s="24">
        <v>2671966</v>
      </c>
      <c r="FC14" s="24">
        <v>2684447</v>
      </c>
      <c r="FD14" s="24">
        <v>2694355</v>
      </c>
      <c r="FE14" s="24">
        <v>2702001</v>
      </c>
      <c r="FF14" s="24">
        <v>2707656</v>
      </c>
      <c r="FG14" s="24">
        <v>2711560</v>
      </c>
      <c r="FH14" s="24">
        <v>2713928</v>
      </c>
      <c r="FI14" s="24">
        <v>2714946</v>
      </c>
      <c r="FJ14" s="24">
        <v>2714781</v>
      </c>
      <c r="FK14" s="24">
        <v>2741111</v>
      </c>
      <c r="FL14" s="24">
        <v>2763416</v>
      </c>
      <c r="FM14" s="24">
        <v>2782151</v>
      </c>
      <c r="FN14" s="24">
        <v>2797723</v>
      </c>
      <c r="FO14" s="24">
        <v>2810494</v>
      </c>
      <c r="FP14" s="24">
        <v>2820785</v>
      </c>
      <c r="FQ14" s="24">
        <v>2828879</v>
      </c>
      <c r="FR14" s="24">
        <v>2835031</v>
      </c>
      <c r="FS14" s="24">
        <v>2839465</v>
      </c>
      <c r="FT14" s="24">
        <v>2842383</v>
      </c>
      <c r="FU14" s="24">
        <v>2843960</v>
      </c>
      <c r="FV14" s="24">
        <v>2844355</v>
      </c>
    </row>
    <row r="15" spans="2:178" x14ac:dyDescent="0.2">
      <c r="D15" s="154" t="s">
        <v>551</v>
      </c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252"/>
      <c r="AI15" s="252"/>
      <c r="AJ15" s="252"/>
      <c r="AK15" s="252"/>
      <c r="AL15" s="252"/>
      <c r="AM15" s="252"/>
      <c r="AN15" s="252"/>
      <c r="AO15" s="252"/>
      <c r="AP15" s="252"/>
      <c r="AQ15" s="252"/>
      <c r="AR15" s="252"/>
      <c r="AS15" s="252"/>
      <c r="AT15" s="252"/>
      <c r="AU15" s="154">
        <v>767742</v>
      </c>
      <c r="AV15" s="154">
        <v>753352</v>
      </c>
      <c r="AW15" s="154">
        <v>710539</v>
      </c>
      <c r="AX15" s="154">
        <v>684759</v>
      </c>
      <c r="AY15" s="154">
        <v>660531</v>
      </c>
      <c r="AZ15" s="154">
        <v>649392</v>
      </c>
      <c r="BA15" s="154">
        <v>643936</v>
      </c>
      <c r="BB15" s="154">
        <v>647968</v>
      </c>
      <c r="BC15" s="154">
        <v>649601</v>
      </c>
      <c r="BD15" s="154">
        <v>637005</v>
      </c>
      <c r="BE15" s="154">
        <v>627076</v>
      </c>
      <c r="BF15" s="154">
        <v>646281</v>
      </c>
      <c r="BG15" s="154">
        <v>645685</v>
      </c>
      <c r="BH15" s="154">
        <v>628409</v>
      </c>
      <c r="BI15" s="154">
        <v>631988</v>
      </c>
      <c r="BJ15" s="154">
        <v>623130</v>
      </c>
      <c r="BK15" s="154">
        <v>645317</v>
      </c>
      <c r="BL15" s="154">
        <v>661056</v>
      </c>
      <c r="BM15" s="154">
        <v>660114</v>
      </c>
      <c r="BN15" s="154">
        <v>666605</v>
      </c>
      <c r="BO15" s="154">
        <v>703934</v>
      </c>
      <c r="BP15" s="154">
        <v>702316</v>
      </c>
      <c r="BQ15" s="154">
        <v>693064</v>
      </c>
      <c r="BR15" s="154">
        <v>698640</v>
      </c>
      <c r="BS15" s="154">
        <v>734205</v>
      </c>
      <c r="BT15" s="154">
        <v>727494</v>
      </c>
      <c r="BU15" s="154">
        <v>724277</v>
      </c>
      <c r="BV15" s="154">
        <v>695771</v>
      </c>
      <c r="BW15" s="154">
        <v>683029</v>
      </c>
      <c r="BX15" s="154">
        <v>675844</v>
      </c>
      <c r="BY15" s="154">
        <v>657077</v>
      </c>
      <c r="BZ15" s="154">
        <v>652277</v>
      </c>
      <c r="CA15" s="154">
        <v>640494</v>
      </c>
      <c r="CB15" s="154">
        <v>639569</v>
      </c>
      <c r="CC15" s="154">
        <v>656801</v>
      </c>
      <c r="CD15" s="154">
        <v>664422</v>
      </c>
      <c r="CE15" s="154">
        <v>670466</v>
      </c>
      <c r="CF15" s="154">
        <v>675087</v>
      </c>
      <c r="CG15" s="154">
        <v>678434</v>
      </c>
      <c r="CH15" s="154">
        <v>680649</v>
      </c>
      <c r="CI15" s="154">
        <v>681860</v>
      </c>
      <c r="CJ15" s="154">
        <v>682184</v>
      </c>
      <c r="CK15" s="154">
        <v>681727</v>
      </c>
      <c r="CL15" s="154">
        <v>680582</v>
      </c>
      <c r="CM15" s="154">
        <v>678833</v>
      </c>
      <c r="CN15" s="154">
        <v>676553</v>
      </c>
      <c r="CO15" s="154">
        <v>673807</v>
      </c>
      <c r="CP15" s="154">
        <v>670652</v>
      </c>
      <c r="CQ15" s="154">
        <v>692650</v>
      </c>
      <c r="CR15" s="154">
        <v>708781</v>
      </c>
      <c r="CS15" s="154">
        <v>720032</v>
      </c>
      <c r="CT15" s="154">
        <v>727229</v>
      </c>
      <c r="CU15" s="154">
        <v>731065</v>
      </c>
      <c r="CV15" s="154">
        <v>732120</v>
      </c>
      <c r="CW15" s="154">
        <v>730879</v>
      </c>
      <c r="CX15" s="154">
        <v>727751</v>
      </c>
      <c r="CY15" s="154">
        <v>723076</v>
      </c>
      <c r="CZ15" s="154">
        <v>717138</v>
      </c>
      <c r="DA15" s="154">
        <v>710177</v>
      </c>
      <c r="DB15" s="154">
        <v>702392</v>
      </c>
      <c r="DC15" s="154">
        <v>708960</v>
      </c>
      <c r="DD15" s="154">
        <v>712478</v>
      </c>
      <c r="DE15" s="154">
        <v>713451</v>
      </c>
      <c r="DF15" s="154">
        <v>712305</v>
      </c>
      <c r="DG15" s="154">
        <v>709401</v>
      </c>
      <c r="DH15" s="154">
        <v>705043</v>
      </c>
      <c r="DI15" s="154">
        <v>699488</v>
      </c>
      <c r="DJ15" s="154">
        <v>692953</v>
      </c>
      <c r="DK15" s="154">
        <v>685621</v>
      </c>
      <c r="DL15" s="154">
        <v>677647</v>
      </c>
      <c r="DM15" s="154">
        <v>669160</v>
      </c>
      <c r="DN15" s="154">
        <v>660271</v>
      </c>
      <c r="DO15" s="154">
        <v>660121</v>
      </c>
      <c r="DP15" s="154">
        <v>658277</v>
      </c>
      <c r="DQ15" s="154">
        <v>655016</v>
      </c>
      <c r="DR15" s="154">
        <v>650578</v>
      </c>
      <c r="DS15" s="154">
        <v>645164</v>
      </c>
      <c r="DT15" s="154">
        <v>638947</v>
      </c>
      <c r="DU15" s="154">
        <v>632073</v>
      </c>
      <c r="DV15" s="154">
        <v>624667</v>
      </c>
      <c r="DW15" s="154">
        <v>616835</v>
      </c>
      <c r="DX15" s="154">
        <v>608665</v>
      </c>
      <c r="DY15" s="154">
        <v>600235</v>
      </c>
      <c r="DZ15" s="154">
        <v>591609</v>
      </c>
      <c r="EA15" s="154">
        <v>590359</v>
      </c>
      <c r="EB15" s="154">
        <v>587839</v>
      </c>
      <c r="EC15" s="154">
        <v>584254</v>
      </c>
      <c r="ED15" s="154">
        <v>579778</v>
      </c>
      <c r="EE15" s="154">
        <v>574563</v>
      </c>
      <c r="EF15" s="154">
        <v>568736</v>
      </c>
      <c r="EG15" s="154">
        <v>562409</v>
      </c>
      <c r="EH15" s="154">
        <v>555674</v>
      </c>
      <c r="EI15" s="154">
        <v>548613</v>
      </c>
      <c r="EJ15" s="154">
        <v>541295</v>
      </c>
      <c r="EK15" s="154">
        <v>533778</v>
      </c>
      <c r="EL15" s="154">
        <v>526113</v>
      </c>
      <c r="EM15" s="154">
        <v>524523</v>
      </c>
      <c r="EN15" s="154">
        <v>521935</v>
      </c>
      <c r="EO15" s="154">
        <v>518502</v>
      </c>
      <c r="EP15" s="154">
        <v>514362</v>
      </c>
      <c r="EQ15" s="154">
        <v>509631</v>
      </c>
      <c r="ER15" s="154">
        <v>504408</v>
      </c>
      <c r="ES15" s="154">
        <v>498781</v>
      </c>
      <c r="ET15" s="154">
        <v>492824</v>
      </c>
      <c r="EU15" s="154">
        <v>486601</v>
      </c>
      <c r="EV15" s="154">
        <v>480167</v>
      </c>
      <c r="EW15" s="154">
        <v>473570</v>
      </c>
      <c r="EX15" s="154">
        <v>466851</v>
      </c>
      <c r="EY15" s="154">
        <v>465105</v>
      </c>
      <c r="EZ15" s="154">
        <v>462569</v>
      </c>
      <c r="FA15" s="154">
        <v>459362</v>
      </c>
      <c r="FB15" s="154">
        <v>455589</v>
      </c>
      <c r="FC15" s="154">
        <v>451340</v>
      </c>
      <c r="FD15" s="154">
        <v>446695</v>
      </c>
      <c r="FE15" s="154">
        <v>441721</v>
      </c>
      <c r="FF15" s="154">
        <v>436479</v>
      </c>
      <c r="FG15" s="154">
        <v>431019</v>
      </c>
      <c r="FH15" s="154">
        <v>425385</v>
      </c>
      <c r="FI15" s="154">
        <v>419616</v>
      </c>
      <c r="FJ15" s="154">
        <v>413745</v>
      </c>
      <c r="FK15" s="154">
        <v>411937</v>
      </c>
      <c r="FL15" s="154">
        <v>409504</v>
      </c>
      <c r="FM15" s="154">
        <v>406536</v>
      </c>
      <c r="FN15" s="154">
        <v>403116</v>
      </c>
      <c r="FO15" s="154">
        <v>399314</v>
      </c>
      <c r="FP15" s="154">
        <v>395193</v>
      </c>
      <c r="FQ15" s="154">
        <v>390805</v>
      </c>
      <c r="FR15" s="154">
        <v>386199</v>
      </c>
      <c r="FS15" s="154">
        <v>381414</v>
      </c>
      <c r="FT15" s="154">
        <v>376487</v>
      </c>
      <c r="FU15" s="154">
        <v>371448</v>
      </c>
      <c r="FV15" s="154">
        <v>366324</v>
      </c>
    </row>
    <row r="16" spans="2:178" x14ac:dyDescent="0.2">
      <c r="D16" s="24" t="s">
        <v>552</v>
      </c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24">
        <v>112995</v>
      </c>
      <c r="AV16" s="24">
        <v>123018</v>
      </c>
      <c r="AW16" s="24">
        <v>124641</v>
      </c>
      <c r="AX16" s="24">
        <v>130817</v>
      </c>
      <c r="AY16" s="24">
        <v>135230</v>
      </c>
      <c r="AZ16" s="24">
        <v>141120</v>
      </c>
      <c r="BA16" s="24">
        <v>147661</v>
      </c>
      <c r="BB16" s="24">
        <v>157400</v>
      </c>
      <c r="BC16" s="24">
        <v>166599</v>
      </c>
      <c r="BD16" s="24">
        <v>170499</v>
      </c>
      <c r="BE16" s="24">
        <v>174252</v>
      </c>
      <c r="BF16" s="24">
        <v>188659</v>
      </c>
      <c r="BG16" s="24">
        <v>199275</v>
      </c>
      <c r="BH16" s="24">
        <v>202776</v>
      </c>
      <c r="BI16" s="24">
        <v>210082</v>
      </c>
      <c r="BJ16" s="24">
        <v>214212</v>
      </c>
      <c r="BK16" s="24">
        <v>227496</v>
      </c>
      <c r="BL16" s="24">
        <v>240734</v>
      </c>
      <c r="BM16" s="24">
        <v>252042</v>
      </c>
      <c r="BN16" s="24">
        <v>263005</v>
      </c>
      <c r="BO16" s="24">
        <v>281874</v>
      </c>
      <c r="BP16" s="24">
        <v>291561</v>
      </c>
      <c r="BQ16" s="24">
        <v>293025</v>
      </c>
      <c r="BR16" s="24">
        <v>303686</v>
      </c>
      <c r="BS16" s="24">
        <v>329148</v>
      </c>
      <c r="BT16" s="24">
        <v>342216</v>
      </c>
      <c r="BU16" s="24">
        <v>350380</v>
      </c>
      <c r="BV16" s="24">
        <v>347152</v>
      </c>
      <c r="BW16" s="24">
        <v>349111</v>
      </c>
      <c r="BX16" s="24">
        <v>362791</v>
      </c>
      <c r="BY16" s="24">
        <v>375495</v>
      </c>
      <c r="BZ16" s="24">
        <v>390594</v>
      </c>
      <c r="CA16" s="24">
        <v>397376</v>
      </c>
      <c r="CB16" s="24">
        <v>408810</v>
      </c>
      <c r="CC16" s="24">
        <v>430802</v>
      </c>
      <c r="CD16" s="24">
        <v>447691</v>
      </c>
      <c r="CE16" s="24">
        <v>463932</v>
      </c>
      <c r="CF16" s="24">
        <v>479554</v>
      </c>
      <c r="CG16" s="24">
        <v>494595</v>
      </c>
      <c r="CH16" s="24">
        <v>509094</v>
      </c>
      <c r="CI16" s="24">
        <v>523088</v>
      </c>
      <c r="CJ16" s="24">
        <v>536618</v>
      </c>
      <c r="CK16" s="24">
        <v>549717</v>
      </c>
      <c r="CL16" s="24">
        <v>562420</v>
      </c>
      <c r="CM16" s="24">
        <v>574758</v>
      </c>
      <c r="CN16" s="24">
        <v>586759</v>
      </c>
      <c r="CO16" s="24">
        <v>598447</v>
      </c>
      <c r="CP16" s="24">
        <v>609848</v>
      </c>
      <c r="CQ16" s="24">
        <v>644758</v>
      </c>
      <c r="CR16" s="24">
        <v>675243</v>
      </c>
      <c r="CS16" s="24">
        <v>701899</v>
      </c>
      <c r="CT16" s="24">
        <v>725238</v>
      </c>
      <c r="CU16" s="24">
        <v>745705</v>
      </c>
      <c r="CV16" s="24">
        <v>763682</v>
      </c>
      <c r="CW16" s="24">
        <v>779499</v>
      </c>
      <c r="CX16" s="24">
        <v>793441</v>
      </c>
      <c r="CY16" s="24">
        <v>805754</v>
      </c>
      <c r="CZ16" s="24">
        <v>816648</v>
      </c>
      <c r="DA16" s="24">
        <v>826307</v>
      </c>
      <c r="DB16" s="24">
        <v>834888</v>
      </c>
      <c r="DC16" s="24">
        <v>860782</v>
      </c>
      <c r="DD16" s="24">
        <v>883487</v>
      </c>
      <c r="DE16" s="24">
        <v>903413</v>
      </c>
      <c r="DF16" s="24">
        <v>920915</v>
      </c>
      <c r="DG16" s="24">
        <v>936304</v>
      </c>
      <c r="DH16" s="24">
        <v>949846</v>
      </c>
      <c r="DI16" s="24">
        <v>961775</v>
      </c>
      <c r="DJ16" s="24">
        <v>972292</v>
      </c>
      <c r="DK16" s="24">
        <v>981573</v>
      </c>
      <c r="DL16" s="24">
        <v>989772</v>
      </c>
      <c r="DM16" s="24">
        <v>997019</v>
      </c>
      <c r="DN16" s="24">
        <v>1003431</v>
      </c>
      <c r="DO16" s="24">
        <v>1023162</v>
      </c>
      <c r="DP16" s="24">
        <v>1040487</v>
      </c>
      <c r="DQ16" s="24">
        <v>1055701</v>
      </c>
      <c r="DR16" s="24">
        <v>1069063</v>
      </c>
      <c r="DS16" s="24">
        <v>1080799</v>
      </c>
      <c r="DT16" s="24">
        <v>1091106</v>
      </c>
      <c r="DU16" s="24">
        <v>1100157</v>
      </c>
      <c r="DV16" s="24">
        <v>1108102</v>
      </c>
      <c r="DW16" s="24">
        <v>1115073</v>
      </c>
      <c r="DX16" s="24">
        <v>1121184</v>
      </c>
      <c r="DY16" s="24">
        <v>1126538</v>
      </c>
      <c r="DZ16" s="24">
        <v>1131220</v>
      </c>
      <c r="EA16" s="24">
        <v>1149978</v>
      </c>
      <c r="EB16" s="24">
        <v>1166425</v>
      </c>
      <c r="EC16" s="24">
        <v>1180836</v>
      </c>
      <c r="ED16" s="24">
        <v>1193453</v>
      </c>
      <c r="EE16" s="24">
        <v>1204489</v>
      </c>
      <c r="EF16" s="24">
        <v>1214129</v>
      </c>
      <c r="EG16" s="24">
        <v>1222537</v>
      </c>
      <c r="EH16" s="24">
        <v>1229858</v>
      </c>
      <c r="EI16" s="24">
        <v>1236217</v>
      </c>
      <c r="EJ16" s="24">
        <v>1241728</v>
      </c>
      <c r="EK16" s="24">
        <v>1246486</v>
      </c>
      <c r="EL16" s="24">
        <v>1250578</v>
      </c>
      <c r="EM16" s="24">
        <v>1269059</v>
      </c>
      <c r="EN16" s="24">
        <v>1285257</v>
      </c>
      <c r="EO16" s="24">
        <v>1299435</v>
      </c>
      <c r="EP16" s="24">
        <v>1311825</v>
      </c>
      <c r="EQ16" s="24">
        <v>1322634</v>
      </c>
      <c r="ER16" s="24">
        <v>1332040</v>
      </c>
      <c r="ES16" s="24">
        <v>1340205</v>
      </c>
      <c r="ET16" s="24">
        <v>1347270</v>
      </c>
      <c r="EU16" s="24">
        <v>1353361</v>
      </c>
      <c r="EV16" s="24">
        <v>1358586</v>
      </c>
      <c r="EW16" s="24">
        <v>1363044</v>
      </c>
      <c r="EX16" s="24">
        <v>1366822</v>
      </c>
      <c r="EY16" s="24">
        <v>1385090</v>
      </c>
      <c r="EZ16" s="24">
        <v>1401115</v>
      </c>
      <c r="FA16" s="24">
        <v>1415146</v>
      </c>
      <c r="FB16" s="24">
        <v>1427405</v>
      </c>
      <c r="FC16" s="24">
        <v>1438088</v>
      </c>
      <c r="FD16" s="24">
        <v>1447371</v>
      </c>
      <c r="FE16" s="24">
        <v>1455408</v>
      </c>
      <c r="FF16" s="24">
        <v>1462338</v>
      </c>
      <c r="FG16" s="24">
        <v>1468281</v>
      </c>
      <c r="FH16" s="24">
        <v>1473348</v>
      </c>
      <c r="FI16" s="24">
        <v>1477634</v>
      </c>
      <c r="FJ16" s="24">
        <v>1481226</v>
      </c>
      <c r="FK16" s="24">
        <v>1499275</v>
      </c>
      <c r="FL16" s="24">
        <v>1515137</v>
      </c>
      <c r="FM16" s="24">
        <v>1529044</v>
      </c>
      <c r="FN16" s="24">
        <v>1541207</v>
      </c>
      <c r="FO16" s="24">
        <v>1551813</v>
      </c>
      <c r="FP16" s="24">
        <v>1561029</v>
      </c>
      <c r="FQ16" s="24">
        <v>1569003</v>
      </c>
      <c r="FR16" s="24">
        <v>1575869</v>
      </c>
      <c r="FS16" s="24">
        <v>1581744</v>
      </c>
      <c r="FT16" s="24">
        <v>1586736</v>
      </c>
      <c r="FU16" s="24">
        <v>1590938</v>
      </c>
      <c r="FV16" s="24">
        <v>1594434</v>
      </c>
    </row>
    <row r="17" spans="2:178" x14ac:dyDescent="0.2">
      <c r="D17" s="155" t="s">
        <v>553</v>
      </c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  <c r="AA17" s="155"/>
      <c r="AB17" s="155"/>
      <c r="AC17" s="155"/>
      <c r="AD17" s="155"/>
      <c r="AE17" s="155"/>
      <c r="AF17" s="155"/>
      <c r="AG17" s="155"/>
      <c r="AH17" s="424"/>
      <c r="AI17" s="424"/>
      <c r="AJ17" s="424"/>
      <c r="AK17" s="424"/>
      <c r="AL17" s="424"/>
      <c r="AM17" s="424"/>
      <c r="AN17" s="424"/>
      <c r="AO17" s="424"/>
      <c r="AP17" s="424"/>
      <c r="AQ17" s="424"/>
      <c r="AR17" s="424"/>
      <c r="AS17" s="424"/>
      <c r="AT17" s="424"/>
      <c r="AU17" s="155">
        <v>34983</v>
      </c>
      <c r="AV17" s="155">
        <v>39221</v>
      </c>
      <c r="AW17" s="155">
        <v>43823</v>
      </c>
      <c r="AX17" s="155">
        <v>49255</v>
      </c>
      <c r="AY17" s="155">
        <v>47790</v>
      </c>
      <c r="AZ17" s="155">
        <v>50165</v>
      </c>
      <c r="BA17" s="155">
        <v>53495</v>
      </c>
      <c r="BB17" s="155">
        <v>58388</v>
      </c>
      <c r="BC17" s="155">
        <v>64851</v>
      </c>
      <c r="BD17" s="155">
        <v>65837</v>
      </c>
      <c r="BE17" s="155">
        <v>66702</v>
      </c>
      <c r="BF17" s="155">
        <v>80258</v>
      </c>
      <c r="BG17" s="155">
        <v>89938</v>
      </c>
      <c r="BH17" s="155">
        <v>91129</v>
      </c>
      <c r="BI17" s="155">
        <v>96411</v>
      </c>
      <c r="BJ17" s="155">
        <v>95311</v>
      </c>
      <c r="BK17" s="155">
        <v>104726</v>
      </c>
      <c r="BL17" s="155">
        <v>111278</v>
      </c>
      <c r="BM17" s="155">
        <v>114982</v>
      </c>
      <c r="BN17" s="155">
        <v>119965</v>
      </c>
      <c r="BO17" s="155">
        <v>131770</v>
      </c>
      <c r="BP17" s="155">
        <v>135133</v>
      </c>
      <c r="BQ17" s="155">
        <v>136218</v>
      </c>
      <c r="BR17" s="155">
        <v>143353</v>
      </c>
      <c r="BS17" s="155">
        <v>158610</v>
      </c>
      <c r="BT17" s="155">
        <v>165825</v>
      </c>
      <c r="BU17" s="155">
        <v>168707</v>
      </c>
      <c r="BV17" s="155">
        <v>165083</v>
      </c>
      <c r="BW17" s="155">
        <v>165270</v>
      </c>
      <c r="BX17" s="155">
        <v>170410</v>
      </c>
      <c r="BY17" s="155">
        <v>175506</v>
      </c>
      <c r="BZ17" s="155">
        <v>182772</v>
      </c>
      <c r="CA17" s="155">
        <v>188909</v>
      </c>
      <c r="CB17" s="155">
        <v>197920</v>
      </c>
      <c r="CC17" s="155">
        <v>220154</v>
      </c>
      <c r="CD17" s="155">
        <v>229510</v>
      </c>
      <c r="CE17" s="155">
        <v>238557</v>
      </c>
      <c r="CF17" s="155">
        <v>247308</v>
      </c>
      <c r="CG17" s="155">
        <v>255777</v>
      </c>
      <c r="CH17" s="155">
        <v>263980</v>
      </c>
      <c r="CI17" s="155">
        <v>271937</v>
      </c>
      <c r="CJ17" s="155">
        <v>279662</v>
      </c>
      <c r="CK17" s="155">
        <v>287173</v>
      </c>
      <c r="CL17" s="155">
        <v>294485</v>
      </c>
      <c r="CM17" s="155">
        <v>301611</v>
      </c>
      <c r="CN17" s="155">
        <v>308565</v>
      </c>
      <c r="CO17" s="155">
        <v>315361</v>
      </c>
      <c r="CP17" s="155">
        <v>322008</v>
      </c>
      <c r="CQ17" s="155">
        <v>341047</v>
      </c>
      <c r="CR17" s="155">
        <v>357787</v>
      </c>
      <c r="CS17" s="155">
        <v>372529</v>
      </c>
      <c r="CT17" s="155">
        <v>385536</v>
      </c>
      <c r="CU17" s="155">
        <v>397034</v>
      </c>
      <c r="CV17" s="155">
        <v>407218</v>
      </c>
      <c r="CW17" s="155">
        <v>416259</v>
      </c>
      <c r="CX17" s="155">
        <v>424304</v>
      </c>
      <c r="CY17" s="155">
        <v>431478</v>
      </c>
      <c r="CZ17" s="155">
        <v>437893</v>
      </c>
      <c r="DA17" s="155">
        <v>443643</v>
      </c>
      <c r="DB17" s="155">
        <v>448811</v>
      </c>
      <c r="DC17" s="155">
        <v>463244</v>
      </c>
      <c r="DD17" s="155">
        <v>475975</v>
      </c>
      <c r="DE17" s="155">
        <v>487219</v>
      </c>
      <c r="DF17" s="155">
        <v>497164</v>
      </c>
      <c r="DG17" s="155">
        <v>505970</v>
      </c>
      <c r="DH17" s="155">
        <v>513781</v>
      </c>
      <c r="DI17" s="155">
        <v>520719</v>
      </c>
      <c r="DJ17" s="155">
        <v>526892</v>
      </c>
      <c r="DK17" s="155">
        <v>532392</v>
      </c>
      <c r="DL17" s="155">
        <v>537300</v>
      </c>
      <c r="DM17" s="155">
        <v>541688</v>
      </c>
      <c r="DN17" s="155">
        <v>545616</v>
      </c>
      <c r="DO17" s="155">
        <v>556742</v>
      </c>
      <c r="DP17" s="155">
        <v>566562</v>
      </c>
      <c r="DQ17" s="155">
        <v>575236</v>
      </c>
      <c r="DR17" s="155">
        <v>582901</v>
      </c>
      <c r="DS17" s="155">
        <v>589679</v>
      </c>
      <c r="DT17" s="155">
        <v>595676</v>
      </c>
      <c r="DU17" s="155">
        <v>600985</v>
      </c>
      <c r="DV17" s="155">
        <v>605686</v>
      </c>
      <c r="DW17" s="155">
        <v>609851</v>
      </c>
      <c r="DX17" s="155">
        <v>613543</v>
      </c>
      <c r="DY17" s="155">
        <v>616814</v>
      </c>
      <c r="DZ17" s="155">
        <v>619714</v>
      </c>
      <c r="EA17" s="155">
        <v>630282</v>
      </c>
      <c r="EB17" s="155">
        <v>639586</v>
      </c>
      <c r="EC17" s="155">
        <v>647776</v>
      </c>
      <c r="ED17" s="155">
        <v>654982</v>
      </c>
      <c r="EE17" s="155">
        <v>661317</v>
      </c>
      <c r="EF17" s="155">
        <v>666886</v>
      </c>
      <c r="EG17" s="155">
        <v>671776</v>
      </c>
      <c r="EH17" s="155">
        <v>676066</v>
      </c>
      <c r="EI17" s="155">
        <v>679825</v>
      </c>
      <c r="EJ17" s="155">
        <v>683113</v>
      </c>
      <c r="EK17" s="155">
        <v>685984</v>
      </c>
      <c r="EL17" s="155">
        <v>688486</v>
      </c>
      <c r="EM17" s="155">
        <v>698872</v>
      </c>
      <c r="EN17" s="155">
        <v>708001</v>
      </c>
      <c r="EO17" s="155">
        <v>716019</v>
      </c>
      <c r="EP17" s="155">
        <v>723051</v>
      </c>
      <c r="EQ17" s="155">
        <v>729209</v>
      </c>
      <c r="ER17" s="155">
        <v>734596</v>
      </c>
      <c r="ES17" s="155">
        <v>739295</v>
      </c>
      <c r="ET17" s="155">
        <v>743386</v>
      </c>
      <c r="EU17" s="155">
        <v>746936</v>
      </c>
      <c r="EV17" s="155">
        <v>750008</v>
      </c>
      <c r="EW17" s="155">
        <v>752654</v>
      </c>
      <c r="EX17" s="155">
        <v>754920</v>
      </c>
      <c r="EY17" s="155">
        <v>765158</v>
      </c>
      <c r="EZ17" s="155">
        <v>774157</v>
      </c>
      <c r="FA17" s="155">
        <v>782054</v>
      </c>
      <c r="FB17" s="155">
        <v>788972</v>
      </c>
      <c r="FC17" s="155">
        <v>795019</v>
      </c>
      <c r="FD17" s="155">
        <v>800289</v>
      </c>
      <c r="FE17" s="155">
        <v>804872</v>
      </c>
      <c r="FF17" s="155">
        <v>808839</v>
      </c>
      <c r="FG17" s="155">
        <v>812260</v>
      </c>
      <c r="FH17" s="155">
        <v>815195</v>
      </c>
      <c r="FI17" s="155">
        <v>817696</v>
      </c>
      <c r="FJ17" s="155">
        <v>819810</v>
      </c>
      <c r="FK17" s="155">
        <v>829899</v>
      </c>
      <c r="FL17" s="155">
        <v>838775</v>
      </c>
      <c r="FM17" s="155">
        <v>846571</v>
      </c>
      <c r="FN17" s="155">
        <v>853400</v>
      </c>
      <c r="FO17" s="155">
        <v>859367</v>
      </c>
      <c r="FP17" s="155">
        <v>864563</v>
      </c>
      <c r="FQ17" s="155">
        <v>869071</v>
      </c>
      <c r="FR17" s="155">
        <v>872963</v>
      </c>
      <c r="FS17" s="155">
        <v>876307</v>
      </c>
      <c r="FT17" s="155">
        <v>879160</v>
      </c>
      <c r="FU17" s="155">
        <v>881574</v>
      </c>
      <c r="FV17" s="155">
        <v>883597</v>
      </c>
    </row>
    <row r="19" spans="2:178" x14ac:dyDescent="0.2">
      <c r="B19" s="35" t="s">
        <v>153</v>
      </c>
    </row>
    <row r="20" spans="2:178" x14ac:dyDescent="0.2">
      <c r="C20" s="24" t="s">
        <v>705</v>
      </c>
      <c r="I20" s="24" t="s">
        <v>640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28672</v>
      </c>
      <c r="AJ20" s="24">
        <v>28943</v>
      </c>
      <c r="AK20" s="24">
        <v>28908</v>
      </c>
      <c r="AL20" s="24">
        <v>30058</v>
      </c>
      <c r="AM20" s="24">
        <v>31298</v>
      </c>
      <c r="AN20" s="24">
        <v>31965</v>
      </c>
      <c r="AO20" s="24">
        <v>32300</v>
      </c>
      <c r="AP20" s="24">
        <v>32990</v>
      </c>
      <c r="AQ20" s="24">
        <v>33569</v>
      </c>
      <c r="AR20" s="24">
        <v>33204</v>
      </c>
      <c r="AS20" s="24">
        <v>35699</v>
      </c>
      <c r="AT20" s="24">
        <v>41583</v>
      </c>
      <c r="AU20" s="24">
        <v>41503</v>
      </c>
      <c r="AV20" s="24">
        <v>43169</v>
      </c>
      <c r="AW20" s="24">
        <v>44484</v>
      </c>
      <c r="AX20" s="24">
        <v>45633</v>
      </c>
      <c r="AY20" s="24">
        <v>46744</v>
      </c>
      <c r="AZ20" s="24">
        <v>46716</v>
      </c>
      <c r="BA20" s="24">
        <v>46369</v>
      </c>
      <c r="BB20" s="24">
        <v>45469</v>
      </c>
      <c r="BC20" s="24">
        <v>46404</v>
      </c>
      <c r="BD20" s="24">
        <v>54146</v>
      </c>
      <c r="BE20" s="24">
        <v>47657</v>
      </c>
      <c r="BF20" s="24">
        <v>45964</v>
      </c>
      <c r="BG20" s="24">
        <v>44156</v>
      </c>
      <c r="BH20" s="24">
        <v>41727</v>
      </c>
      <c r="BI20" s="24">
        <v>41149</v>
      </c>
      <c r="BJ20" s="24">
        <v>42017</v>
      </c>
      <c r="BK20" s="24">
        <v>40130</v>
      </c>
      <c r="BL20" s="24">
        <v>39095</v>
      </c>
      <c r="BM20" s="24">
        <v>39261</v>
      </c>
      <c r="BN20" s="24">
        <v>39033</v>
      </c>
      <c r="BO20" s="24">
        <v>38709</v>
      </c>
      <c r="BP20" s="24">
        <v>38668</v>
      </c>
      <c r="BQ20" s="24">
        <v>37687</v>
      </c>
      <c r="BR20" s="24">
        <v>36806</v>
      </c>
      <c r="BS20" s="24">
        <v>37412</v>
      </c>
      <c r="BT20" s="24">
        <v>36696</v>
      </c>
      <c r="BU20" s="24">
        <v>35551</v>
      </c>
      <c r="BV20" s="24">
        <v>34495</v>
      </c>
      <c r="BW20" s="24">
        <v>33347</v>
      </c>
      <c r="BX20" s="24">
        <v>32238</v>
      </c>
      <c r="BY20" s="24">
        <v>31967</v>
      </c>
      <c r="BZ20" s="24">
        <v>31591</v>
      </c>
      <c r="CA20" s="24">
        <v>31566</v>
      </c>
      <c r="CB20" s="24">
        <v>31595</v>
      </c>
      <c r="CC20" s="24">
        <v>30830</v>
      </c>
      <c r="CD20" s="24">
        <v>30651.085958078573</v>
      </c>
      <c r="CE20" s="24">
        <v>30479.661734341891</v>
      </c>
      <c r="CF20" s="24">
        <v>30315.162567183725</v>
      </c>
      <c r="CG20" s="24">
        <v>30157.0839446645</v>
      </c>
      <c r="CH20" s="24">
        <v>30004.973415551078</v>
      </c>
      <c r="CI20" s="24">
        <v>29858.423737645422</v>
      </c>
      <c r="CJ20" s="24">
        <v>29717.067110639749</v>
      </c>
      <c r="CK20" s="24">
        <v>29580.570294620389</v>
      </c>
      <c r="CL20" s="24">
        <v>29448.630456515177</v>
      </c>
      <c r="CM20" s="24">
        <v>29320.971618507356</v>
      </c>
      <c r="CN20" s="24">
        <v>29197.341607092221</v>
      </c>
      <c r="CO20" s="24">
        <v>29077.509420750073</v>
      </c>
      <c r="CP20" s="24">
        <v>28961.262949430362</v>
      </c>
      <c r="CQ20" s="24">
        <v>29040.984682622275</v>
      </c>
      <c r="CR20" s="24">
        <v>29119.624193204578</v>
      </c>
      <c r="CS20" s="24">
        <v>29197.213277202121</v>
      </c>
      <c r="CT20" s="24">
        <v>29273.78230974387</v>
      </c>
      <c r="CU20" s="24">
        <v>29349.360329635372</v>
      </c>
      <c r="CV20" s="24">
        <v>29423.975117681905</v>
      </c>
      <c r="CW20" s="24">
        <v>29497.6532693103</v>
      </c>
      <c r="CX20" s="24">
        <v>29570.420261983149</v>
      </c>
      <c r="CY20" s="24">
        <v>29642.300517849842</v>
      </c>
      <c r="CZ20" s="24">
        <v>29713.317462034389</v>
      </c>
      <c r="DA20" s="24">
        <v>29783.493576921308</v>
      </c>
      <c r="DB20" s="24">
        <v>29852.850452767503</v>
      </c>
      <c r="DC20" s="24">
        <v>29921.408834935184</v>
      </c>
      <c r="DD20" s="24">
        <v>29989.188668014263</v>
      </c>
      <c r="DE20" s="24">
        <v>30056.209137079462</v>
      </c>
      <c r="DF20" s="24">
        <v>30122.488706302036</v>
      </c>
      <c r="DG20" s="24">
        <v>30188.045155119107</v>
      </c>
      <c r="DH20" s="24">
        <v>30252.895612144745</v>
      </c>
      <c r="DI20" s="24">
        <v>30317.056586990104</v>
      </c>
      <c r="DJ20" s="24">
        <v>30380.544000147092</v>
      </c>
      <c r="DK20" s="24">
        <v>30443.373211075166</v>
      </c>
      <c r="DL20" s="24">
        <v>30505.559044620986</v>
      </c>
      <c r="DM20" s="24">
        <v>30567.115815887897</v>
      </c>
      <c r="DN20" s="24">
        <v>30628.057353664717</v>
      </c>
      <c r="DO20" s="24">
        <v>30688.397022512407</v>
      </c>
      <c r="DP20" s="24">
        <v>30748.147743601228</v>
      </c>
      <c r="DQ20" s="24">
        <v>30807.322014381909</v>
      </c>
      <c r="DR20" s="24">
        <v>30865.931927169317</v>
      </c>
      <c r="DS20" s="24">
        <v>30923.989186709645</v>
      </c>
      <c r="DT20" s="24">
        <v>30981.505126798598</v>
      </c>
      <c r="DU20" s="24">
        <v>31038.490726010386</v>
      </c>
      <c r="DV20" s="24">
        <v>31094.956622595535</v>
      </c>
      <c r="DW20" s="24">
        <v>31150.913128598884</v>
      </c>
      <c r="DX20" s="24">
        <v>31206.370243247722</v>
      </c>
      <c r="DY20" s="24">
        <v>31261.337665653689</v>
      </c>
      <c r="DZ20" s="24">
        <v>31315.824806872002</v>
      </c>
      <c r="EA20" s="24">
        <v>31369.840801355207</v>
      </c>
      <c r="EB20" s="24">
        <v>31423.394517839391</v>
      </c>
      <c r="EC20" s="24">
        <v>31476.494569695034</v>
      </c>
      <c r="ED20" s="24">
        <v>31529.149324775077</v>
      </c>
      <c r="EE20" s="24">
        <v>31581.366914788447</v>
      </c>
      <c r="EF20" s="24">
        <v>31633.155244227288</v>
      </c>
      <c r="EG20" s="24">
        <v>31684.521998872391</v>
      </c>
      <c r="EH20" s="24">
        <v>31735.474653901329</v>
      </c>
      <c r="EI20" s="24">
        <v>31786.020481621221</v>
      </c>
      <c r="EJ20" s="24">
        <v>31836.16655884666</v>
      </c>
      <c r="EK20" s="24">
        <v>31885.919773942824</v>
      </c>
      <c r="EL20" s="24">
        <v>31935.286833551574</v>
      </c>
      <c r="EM20" s="24">
        <v>31984.274269017238</v>
      </c>
      <c r="EN20" s="24">
        <v>32032.888442529274</v>
      </c>
      <c r="EO20" s="24">
        <v>32081.135552995198</v>
      </c>
      <c r="EP20" s="24">
        <v>32129.021641659449</v>
      </c>
      <c r="EQ20" s="24">
        <v>32176.552597480044</v>
      </c>
      <c r="ER20" s="24">
        <v>32223.734162276418</v>
      </c>
      <c r="ES20" s="24">
        <v>32270.571935659595</v>
      </c>
      <c r="ET20" s="24">
        <v>32317.071379756209</v>
      </c>
      <c r="EU20" s="24">
        <v>32363.237823735828</v>
      </c>
      <c r="EV20" s="24">
        <v>32409.07646815242</v>
      </c>
      <c r="EW20" s="24">
        <v>32454.592389108187</v>
      </c>
      <c r="EX20" s="24">
        <v>32499.790542249095</v>
      </c>
      <c r="EY20" s="24">
        <v>32544.675766600169</v>
      </c>
      <c r="EZ20" s="24">
        <v>32589.252788247413</v>
      </c>
      <c r="FA20" s="24">
        <v>32633.526223875197</v>
      </c>
      <c r="FB20" s="24">
        <v>32677.5005841647</v>
      </c>
      <c r="FC20" s="24">
        <v>32721.180277059935</v>
      </c>
      <c r="FD20" s="24">
        <v>32764.569610908744</v>
      </c>
      <c r="FE20" s="24">
        <v>32807.672797482941</v>
      </c>
      <c r="FF20" s="24">
        <v>32850.493954884165</v>
      </c>
      <c r="FG20" s="24">
        <v>32893.037110340505</v>
      </c>
      <c r="FH20" s="24">
        <v>32935.30620289837</v>
      </c>
      <c r="FI20" s="24">
        <v>32977.305086014785</v>
      </c>
      <c r="FJ20" s="24">
        <v>33019.037530054266</v>
      </c>
      <c r="FK20" s="24">
        <v>33060.507224694527</v>
      </c>
      <c r="FL20" s="24">
        <v>33101.717781245105</v>
      </c>
      <c r="FM20" s="24">
        <v>33142.672734882428</v>
      </c>
      <c r="FN20" s="24">
        <v>33183.375546805481</v>
      </c>
      <c r="FO20" s="24">
        <v>33223.829606314503</v>
      </c>
      <c r="FP20" s="24">
        <v>33264.038232817133</v>
      </c>
      <c r="FQ20" s="24">
        <v>33304.004677764249</v>
      </c>
      <c r="FR20" s="24">
        <v>33343.732126518473</v>
      </c>
      <c r="FS20" s="24">
        <v>33383.223700158742</v>
      </c>
      <c r="FT20" s="24">
        <v>33422.482457223181</v>
      </c>
      <c r="FU20" s="24">
        <v>33461.511395392219</v>
      </c>
      <c r="FV20" s="24">
        <v>33500.313453115938</v>
      </c>
    </row>
    <row r="21" spans="2:178" ht="4.9000000000000004" customHeight="1" x14ac:dyDescent="0.2"/>
    <row r="22" spans="2:178" x14ac:dyDescent="0.2">
      <c r="C22" s="24" t="s">
        <v>706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22936</v>
      </c>
      <c r="AM22" s="24">
        <v>110550</v>
      </c>
      <c r="AN22" s="24">
        <v>183043</v>
      </c>
      <c r="AO22" s="24">
        <v>229333</v>
      </c>
      <c r="AP22" s="24">
        <v>239690</v>
      </c>
      <c r="AQ22" s="24">
        <v>186035</v>
      </c>
      <c r="AR22" s="24">
        <v>150082</v>
      </c>
      <c r="AS22" s="24">
        <v>127875</v>
      </c>
      <c r="AT22" s="24">
        <v>109927</v>
      </c>
      <c r="AU22" s="24">
        <v>114162</v>
      </c>
      <c r="AV22" s="24">
        <v>136325</v>
      </c>
      <c r="AW22" s="24">
        <v>163963</v>
      </c>
      <c r="AX22" s="24">
        <v>157907</v>
      </c>
      <c r="AY22" s="24">
        <v>191946</v>
      </c>
      <c r="AZ22" s="24">
        <v>175031</v>
      </c>
      <c r="BA22" s="24">
        <v>187594</v>
      </c>
      <c r="BB22" s="24">
        <v>233088</v>
      </c>
      <c r="BC22" s="24">
        <v>204405</v>
      </c>
      <c r="BD22" s="24">
        <v>198905</v>
      </c>
      <c r="BE22" s="24">
        <v>201861</v>
      </c>
      <c r="BF22" s="24">
        <v>222324</v>
      </c>
      <c r="BG22" s="24">
        <v>260884</v>
      </c>
      <c r="BH22" s="24">
        <v>247950</v>
      </c>
      <c r="BI22" s="24">
        <v>277044</v>
      </c>
      <c r="BJ22" s="24">
        <v>259899</v>
      </c>
      <c r="BK22" s="24">
        <v>209700</v>
      </c>
      <c r="BL22" s="24">
        <v>215614</v>
      </c>
      <c r="BM22" s="24">
        <v>213109</v>
      </c>
      <c r="BN22" s="24">
        <v>230763</v>
      </c>
      <c r="BO22" s="24">
        <v>174519</v>
      </c>
      <c r="BP22" s="24">
        <v>215803</v>
      </c>
      <c r="BQ22" s="24">
        <v>215449</v>
      </c>
      <c r="BR22" s="24">
        <v>209464</v>
      </c>
      <c r="BS22" s="24">
        <v>196056</v>
      </c>
      <c r="BT22" s="24">
        <v>202890</v>
      </c>
      <c r="BU22" s="24">
        <v>191094</v>
      </c>
      <c r="BV22" s="24">
        <v>184315</v>
      </c>
      <c r="BW22" s="24">
        <v>165542</v>
      </c>
      <c r="BX22" s="24">
        <v>161337</v>
      </c>
      <c r="BY22" s="24">
        <v>166609</v>
      </c>
      <c r="BZ22" s="24">
        <v>182901</v>
      </c>
      <c r="CA22" s="24">
        <v>138118</v>
      </c>
      <c r="CB22" s="24">
        <v>164358</v>
      </c>
      <c r="CC22" s="24">
        <v>141572</v>
      </c>
      <c r="CD22" s="24">
        <v>140349.58126617377</v>
      </c>
      <c r="CE22" s="24">
        <v>139191.37345654547</v>
      </c>
      <c r="CF22" s="24">
        <v>138091.42362641226</v>
      </c>
      <c r="CG22" s="24">
        <v>137044.55051185645</v>
      </c>
      <c r="CH22" s="24">
        <v>136046.21822774419</v>
      </c>
      <c r="CI22" s="24">
        <v>135092.43461440643</v>
      </c>
      <c r="CJ22" s="24">
        <v>134179.66870273993</v>
      </c>
      <c r="CK22" s="24">
        <v>133304.78315849419</v>
      </c>
      <c r="CL22" s="24">
        <v>132464.97857240864</v>
      </c>
      <c r="CM22" s="24">
        <v>131657.747199395</v>
      </c>
      <c r="CN22" s="24">
        <v>130880.83429549428</v>
      </c>
      <c r="CO22" s="24">
        <v>130132.20560976618</v>
      </c>
      <c r="CP22" s="24">
        <v>129410.01989709424</v>
      </c>
      <c r="CQ22" s="24">
        <v>130194.10168885536</v>
      </c>
      <c r="CR22" s="24">
        <v>130966.9498376968</v>
      </c>
      <c r="CS22" s="24">
        <v>131728.94522124517</v>
      </c>
      <c r="CT22" s="24">
        <v>132480.44863648468</v>
      </c>
      <c r="CU22" s="24">
        <v>133221.80222189662</v>
      </c>
      <c r="CV22" s="24">
        <v>133953.33075410681</v>
      </c>
      <c r="CW22" s="24">
        <v>134675.34283221475</v>
      </c>
      <c r="CX22" s="24">
        <v>135388.13196139305</v>
      </c>
      <c r="CY22" s="24">
        <v>136091.97754595889</v>
      </c>
      <c r="CZ22" s="24">
        <v>136787.14580092687</v>
      </c>
      <c r="DA22" s="24">
        <v>137473.89059001839</v>
      </c>
      <c r="DB22" s="24">
        <v>138152.454197201</v>
      </c>
      <c r="DC22" s="24">
        <v>138823.06803804328</v>
      </c>
      <c r="DD22" s="24">
        <v>139485.95331648539</v>
      </c>
      <c r="DE22" s="24">
        <v>140141.32163202268</v>
      </c>
      <c r="DF22" s="24">
        <v>140789.3755417692</v>
      </c>
      <c r="DG22" s="24">
        <v>141430.30908140328</v>
      </c>
      <c r="DH22" s="24">
        <v>142064.30824858774</v>
      </c>
      <c r="DI22" s="24">
        <v>142691.55145209038</v>
      </c>
      <c r="DJ22" s="24">
        <v>143312.20992951485</v>
      </c>
      <c r="DK22" s="24">
        <v>143926.44813625919</v>
      </c>
      <c r="DL22" s="24">
        <v>144534.42410807434</v>
      </c>
      <c r="DM22" s="24">
        <v>145136.28979936105</v>
      </c>
      <c r="DN22" s="24">
        <v>145732.19139914701</v>
      </c>
      <c r="DO22" s="24">
        <v>146322.26962650646</v>
      </c>
      <c r="DP22" s="24">
        <v>146906.66000701944</v>
      </c>
      <c r="DQ22" s="24">
        <v>147485.49313172855</v>
      </c>
      <c r="DR22" s="24">
        <v>148058.89489991689</v>
      </c>
      <c r="DS22" s="24">
        <v>148626.98674691768</v>
      </c>
      <c r="DT22" s="24">
        <v>149189.88585806219</v>
      </c>
      <c r="DU22" s="24">
        <v>149747.70536976916</v>
      </c>
      <c r="DV22" s="24">
        <v>150300.55455870874</v>
      </c>
      <c r="DW22" s="24">
        <v>150848.53901988387</v>
      </c>
      <c r="DX22" s="24">
        <v>151391.76083440409</v>
      </c>
      <c r="DY22" s="24">
        <v>151930.31872767289</v>
      </c>
      <c r="DZ22" s="24">
        <v>152464.30821863841</v>
      </c>
      <c r="EA22" s="24">
        <v>152993.82176071758</v>
      </c>
      <c r="EB22" s="24">
        <v>153518.948874945</v>
      </c>
      <c r="EC22" s="24">
        <v>154039.7762758655</v>
      </c>
      <c r="ED22" s="24">
        <v>154556.3879906426</v>
      </c>
      <c r="EE22" s="24">
        <v>155068.86547181863</v>
      </c>
      <c r="EF22" s="24">
        <v>155577.28770413774</v>
      </c>
      <c r="EG22" s="24">
        <v>156081.73130579994</v>
      </c>
      <c r="EH22" s="24">
        <v>156582.27062450018</v>
      </c>
      <c r="EI22" s="24">
        <v>157078.97782857076</v>
      </c>
      <c r="EJ22" s="24">
        <v>157571.92299352866</v>
      </c>
      <c r="EK22" s="24">
        <v>158061.17418430478</v>
      </c>
      <c r="EL22" s="24">
        <v>158546.79753341258</v>
      </c>
      <c r="EM22" s="24">
        <v>159028.85731529997</v>
      </c>
      <c r="EN22" s="24">
        <v>159507.416017104</v>
      </c>
      <c r="EO22" s="24">
        <v>159982.53440601996</v>
      </c>
      <c r="EP22" s="24">
        <v>160454.27159347956</v>
      </c>
      <c r="EQ22" s="24">
        <v>160922.68509631645</v>
      </c>
      <c r="ER22" s="24">
        <v>161387.83089509243</v>
      </c>
      <c r="ES22" s="24">
        <v>161849.76348974169</v>
      </c>
      <c r="ET22" s="24">
        <v>162308.53595267879</v>
      </c>
      <c r="EU22" s="24">
        <v>162764.19997951307</v>
      </c>
      <c r="EV22" s="24">
        <v>163216.80593749511</v>
      </c>
      <c r="EW22" s="24">
        <v>163666.40291182077</v>
      </c>
      <c r="EX22" s="24">
        <v>164113.03874990385</v>
      </c>
      <c r="EY22" s="24">
        <v>164556.76010372478</v>
      </c>
      <c r="EZ22" s="24">
        <v>164997.61247035803</v>
      </c>
      <c r="FA22" s="24">
        <v>165435.64023076955</v>
      </c>
      <c r="FB22" s="24">
        <v>165870.88668697368</v>
      </c>
      <c r="FC22" s="24">
        <v>166303.39409763538</v>
      </c>
      <c r="FD22" s="24">
        <v>166733.20371219076</v>
      </c>
      <c r="FE22" s="24">
        <v>167160.35580356725</v>
      </c>
      <c r="FF22" s="24">
        <v>167584.88969956411</v>
      </c>
      <c r="FG22" s="24">
        <v>168006.84381296689</v>
      </c>
      <c r="FH22" s="24">
        <v>168426.25567045138</v>
      </c>
      <c r="FI22" s="24">
        <v>168843.16194034042</v>
      </c>
      <c r="FJ22" s="24">
        <v>169257.59845926383</v>
      </c>
      <c r="FK22" s="24">
        <v>169669.6002577772</v>
      </c>
      <c r="FL22" s="24">
        <v>170079.20158498525</v>
      </c>
      <c r="FM22" s="24">
        <v>170486.43593221993</v>
      </c>
      <c r="FN22" s="24">
        <v>170891.33605581382</v>
      </c>
      <c r="FO22" s="24">
        <v>171293.9339990103</v>
      </c>
      <c r="FP22" s="24">
        <v>171694.26111305383</v>
      </c>
      <c r="FQ22" s="24">
        <v>172092.34807749206</v>
      </c>
      <c r="FR22" s="24">
        <v>172488.22491972803</v>
      </c>
      <c r="FS22" s="24">
        <v>172881.92103385756</v>
      </c>
      <c r="FT22" s="24">
        <v>173273.46519881597</v>
      </c>
      <c r="FU22" s="24">
        <v>173662.88559587597</v>
      </c>
      <c r="FV22" s="24">
        <v>174050.20982551368</v>
      </c>
    </row>
    <row r="23" spans="2:178" x14ac:dyDescent="0.2">
      <c r="B23" s="35"/>
      <c r="D23" s="154" t="s">
        <v>181</v>
      </c>
      <c r="E23" s="154"/>
      <c r="F23" s="154"/>
      <c r="G23" s="154"/>
      <c r="H23" s="154"/>
      <c r="I23" s="154" t="s">
        <v>640</v>
      </c>
      <c r="J23" s="154"/>
      <c r="K23" s="154">
        <v>0</v>
      </c>
      <c r="L23" s="154">
        <v>0</v>
      </c>
      <c r="M23" s="154">
        <v>0</v>
      </c>
      <c r="N23" s="154">
        <v>0</v>
      </c>
      <c r="O23" s="154">
        <v>0</v>
      </c>
      <c r="P23" s="154">
        <v>0</v>
      </c>
      <c r="Q23" s="154">
        <v>0</v>
      </c>
      <c r="R23" s="154">
        <v>0</v>
      </c>
      <c r="S23" s="154">
        <v>0</v>
      </c>
      <c r="T23" s="154">
        <v>0</v>
      </c>
      <c r="U23" s="154">
        <v>0</v>
      </c>
      <c r="V23" s="154">
        <v>0</v>
      </c>
      <c r="W23" s="154">
        <v>0</v>
      </c>
      <c r="X23" s="154">
        <v>0</v>
      </c>
      <c r="Y23" s="154">
        <v>0</v>
      </c>
      <c r="Z23" s="154">
        <v>0</v>
      </c>
      <c r="AA23" s="154">
        <v>0</v>
      </c>
      <c r="AB23" s="154">
        <v>0</v>
      </c>
      <c r="AC23" s="154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16735</v>
      </c>
      <c r="AM23" s="154">
        <v>58466</v>
      </c>
      <c r="AN23" s="154">
        <v>76367</v>
      </c>
      <c r="AO23" s="154">
        <v>104489</v>
      </c>
      <c r="AP23" s="154">
        <v>135553</v>
      </c>
      <c r="AQ23" s="154">
        <v>122553</v>
      </c>
      <c r="AR23" s="154">
        <v>92485</v>
      </c>
      <c r="AS23" s="154">
        <v>70391</v>
      </c>
      <c r="AT23" s="154">
        <v>59455</v>
      </c>
      <c r="AU23" s="154">
        <v>59478</v>
      </c>
      <c r="AV23" s="154">
        <v>78299</v>
      </c>
      <c r="AW23" s="154">
        <v>101890</v>
      </c>
      <c r="AX23" s="154">
        <v>101760</v>
      </c>
      <c r="AY23" s="154">
        <v>125673</v>
      </c>
      <c r="AZ23" s="154">
        <v>118489</v>
      </c>
      <c r="BA23" s="154">
        <v>126972</v>
      </c>
      <c r="BB23" s="154">
        <v>170789</v>
      </c>
      <c r="BC23" s="154">
        <v>151886</v>
      </c>
      <c r="BD23" s="154">
        <v>152433</v>
      </c>
      <c r="BE23" s="154">
        <v>154921</v>
      </c>
      <c r="BF23" s="154">
        <v>177866</v>
      </c>
      <c r="BG23" s="154">
        <v>212290</v>
      </c>
      <c r="BH23" s="154">
        <v>206819</v>
      </c>
      <c r="BI23" s="154">
        <v>233748</v>
      </c>
      <c r="BJ23" s="154">
        <v>219047</v>
      </c>
      <c r="BK23" s="154">
        <v>174383</v>
      </c>
      <c r="BL23" s="154">
        <v>177495</v>
      </c>
      <c r="BM23" s="154">
        <v>174112</v>
      </c>
      <c r="BN23" s="154">
        <v>191437</v>
      </c>
      <c r="BO23" s="154">
        <v>144131</v>
      </c>
      <c r="BP23" s="154">
        <v>180666</v>
      </c>
      <c r="BQ23" s="154">
        <v>174370</v>
      </c>
      <c r="BR23" s="154">
        <v>163046</v>
      </c>
      <c r="BS23" s="154">
        <v>154275</v>
      </c>
      <c r="BT23" s="154">
        <v>170164</v>
      </c>
      <c r="BU23" s="154">
        <v>155526</v>
      </c>
      <c r="BV23" s="154">
        <v>150601</v>
      </c>
      <c r="BW23" s="154">
        <v>143080</v>
      </c>
      <c r="BX23" s="154">
        <v>143064</v>
      </c>
      <c r="BY23" s="154">
        <v>147736</v>
      </c>
      <c r="BZ23" s="154">
        <v>164791</v>
      </c>
      <c r="CA23" s="154">
        <v>113596</v>
      </c>
      <c r="CB23" s="154">
        <v>138226</v>
      </c>
      <c r="CC23" s="154">
        <v>116455</v>
      </c>
      <c r="CD23" s="154">
        <v>118421</v>
      </c>
      <c r="CE23" s="154">
        <v>117839</v>
      </c>
      <c r="CF23" s="154">
        <v>116908</v>
      </c>
      <c r="CG23" s="154">
        <v>116022</v>
      </c>
      <c r="CH23" s="154">
        <v>115177</v>
      </c>
      <c r="CI23" s="154">
        <v>114369</v>
      </c>
      <c r="CJ23" s="154">
        <v>113596</v>
      </c>
      <c r="CK23" s="154">
        <v>112856</v>
      </c>
      <c r="CL23" s="154">
        <v>112145</v>
      </c>
      <c r="CM23" s="154">
        <v>111461</v>
      </c>
      <c r="CN23" s="154">
        <v>110804</v>
      </c>
      <c r="CO23" s="154">
        <v>110170</v>
      </c>
      <c r="CP23" s="154">
        <v>109558</v>
      </c>
      <c r="CQ23" s="154">
        <v>110592</v>
      </c>
      <c r="CR23" s="154">
        <v>111249</v>
      </c>
      <c r="CS23" s="154">
        <v>111896</v>
      </c>
      <c r="CT23" s="154">
        <v>112534</v>
      </c>
      <c r="CU23" s="154">
        <v>113164</v>
      </c>
      <c r="CV23" s="154">
        <v>113785</v>
      </c>
      <c r="CW23" s="154">
        <v>114399</v>
      </c>
      <c r="CX23" s="154">
        <v>115004</v>
      </c>
      <c r="CY23" s="154">
        <v>115602</v>
      </c>
      <c r="CZ23" s="154">
        <v>116192</v>
      </c>
      <c r="DA23" s="154">
        <v>116776</v>
      </c>
      <c r="DB23" s="154">
        <v>117352</v>
      </c>
      <c r="DC23" s="154">
        <v>118316</v>
      </c>
      <c r="DD23" s="154">
        <v>118881</v>
      </c>
      <c r="DE23" s="154">
        <v>119440</v>
      </c>
      <c r="DF23" s="154">
        <v>119992</v>
      </c>
      <c r="DG23" s="154">
        <v>120538</v>
      </c>
      <c r="DH23" s="154">
        <v>121079</v>
      </c>
      <c r="DI23" s="154">
        <v>121613</v>
      </c>
      <c r="DJ23" s="154">
        <v>122142</v>
      </c>
      <c r="DK23" s="154">
        <v>122666</v>
      </c>
      <c r="DL23" s="154">
        <v>123184</v>
      </c>
      <c r="DM23" s="154">
        <v>123697</v>
      </c>
      <c r="DN23" s="154">
        <v>124205</v>
      </c>
      <c r="DO23" s="154">
        <v>125123</v>
      </c>
      <c r="DP23" s="154">
        <v>125623</v>
      </c>
      <c r="DQ23" s="154">
        <v>126118</v>
      </c>
      <c r="DR23" s="154">
        <v>126608</v>
      </c>
      <c r="DS23" s="154">
        <v>127094</v>
      </c>
      <c r="DT23" s="154">
        <v>127575</v>
      </c>
      <c r="DU23" s="154">
        <v>128052</v>
      </c>
      <c r="DV23" s="154">
        <v>128525</v>
      </c>
      <c r="DW23" s="154">
        <v>128994</v>
      </c>
      <c r="DX23" s="154">
        <v>129458</v>
      </c>
      <c r="DY23" s="154">
        <v>129919</v>
      </c>
      <c r="DZ23" s="154">
        <v>130375</v>
      </c>
      <c r="EA23" s="154">
        <v>131263</v>
      </c>
      <c r="EB23" s="154">
        <v>131713</v>
      </c>
      <c r="EC23" s="154">
        <v>132160</v>
      </c>
      <c r="ED23" s="154">
        <v>132603</v>
      </c>
      <c r="EE23" s="154">
        <v>133043</v>
      </c>
      <c r="EF23" s="154">
        <v>133479</v>
      </c>
      <c r="EG23" s="154">
        <v>133912</v>
      </c>
      <c r="EH23" s="154">
        <v>134341</v>
      </c>
      <c r="EI23" s="154">
        <v>134767</v>
      </c>
      <c r="EJ23" s="154">
        <v>135190</v>
      </c>
      <c r="EK23" s="154">
        <v>135610</v>
      </c>
      <c r="EL23" s="154">
        <v>136027</v>
      </c>
      <c r="EM23" s="154">
        <v>136892</v>
      </c>
      <c r="EN23" s="154">
        <v>137304</v>
      </c>
      <c r="EO23" s="154">
        <v>137713</v>
      </c>
      <c r="EP23" s="154">
        <v>138119</v>
      </c>
      <c r="EQ23" s="154">
        <v>138522</v>
      </c>
      <c r="ER23" s="154">
        <v>138923</v>
      </c>
      <c r="ES23" s="154">
        <v>139320</v>
      </c>
      <c r="ET23" s="154">
        <v>139715</v>
      </c>
      <c r="EU23" s="154">
        <v>140107</v>
      </c>
      <c r="EV23" s="154">
        <v>140497</v>
      </c>
      <c r="EW23" s="154">
        <v>140884</v>
      </c>
      <c r="EX23" s="154">
        <v>141268</v>
      </c>
      <c r="EY23" s="154">
        <v>142118</v>
      </c>
      <c r="EZ23" s="154">
        <v>142499</v>
      </c>
      <c r="FA23" s="154">
        <v>142877</v>
      </c>
      <c r="FB23" s="154">
        <v>143253</v>
      </c>
      <c r="FC23" s="154">
        <v>143626</v>
      </c>
      <c r="FD23" s="154">
        <v>143997</v>
      </c>
      <c r="FE23" s="154">
        <v>144366</v>
      </c>
      <c r="FF23" s="154">
        <v>144733</v>
      </c>
      <c r="FG23" s="154">
        <v>145097</v>
      </c>
      <c r="FH23" s="154">
        <v>145460</v>
      </c>
      <c r="FI23" s="154">
        <v>145820</v>
      </c>
      <c r="FJ23" s="154">
        <v>146178</v>
      </c>
      <c r="FK23" s="154">
        <v>147015</v>
      </c>
      <c r="FL23" s="154">
        <v>147370</v>
      </c>
      <c r="FM23" s="154">
        <v>147723</v>
      </c>
      <c r="FN23" s="154">
        <v>148074</v>
      </c>
      <c r="FO23" s="154">
        <v>148423</v>
      </c>
      <c r="FP23" s="154">
        <v>148770</v>
      </c>
      <c r="FQ23" s="154">
        <v>149115</v>
      </c>
      <c r="FR23" s="154">
        <v>149458</v>
      </c>
      <c r="FS23" s="154">
        <v>149799</v>
      </c>
      <c r="FT23" s="154">
        <v>150138</v>
      </c>
      <c r="FU23" s="154">
        <v>150475</v>
      </c>
      <c r="FV23" s="154">
        <v>150811</v>
      </c>
    </row>
    <row r="24" spans="2:178" x14ac:dyDescent="0.2">
      <c r="D24" s="155" t="s">
        <v>182</v>
      </c>
      <c r="E24" s="155"/>
      <c r="F24" s="155"/>
      <c r="G24" s="155"/>
      <c r="H24" s="155"/>
      <c r="I24" s="155" t="s">
        <v>640</v>
      </c>
      <c r="J24" s="155"/>
      <c r="K24" s="155">
        <v>0</v>
      </c>
      <c r="L24" s="155">
        <v>0</v>
      </c>
      <c r="M24" s="155">
        <v>0</v>
      </c>
      <c r="N24" s="155">
        <v>0</v>
      </c>
      <c r="O24" s="155">
        <v>0</v>
      </c>
      <c r="P24" s="155">
        <v>0</v>
      </c>
      <c r="Q24" s="155">
        <v>0</v>
      </c>
      <c r="R24" s="155">
        <v>0</v>
      </c>
      <c r="S24" s="155">
        <v>0</v>
      </c>
      <c r="T24" s="155">
        <v>0</v>
      </c>
      <c r="U24" s="155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155">
        <v>0</v>
      </c>
      <c r="AC24" s="155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6201</v>
      </c>
      <c r="AM24" s="155">
        <v>52084</v>
      </c>
      <c r="AN24" s="155">
        <v>106676</v>
      </c>
      <c r="AO24" s="155">
        <v>124844</v>
      </c>
      <c r="AP24" s="155">
        <v>104137</v>
      </c>
      <c r="AQ24" s="155">
        <v>63482</v>
      </c>
      <c r="AR24" s="155">
        <v>57597</v>
      </c>
      <c r="AS24" s="155">
        <v>57484</v>
      </c>
      <c r="AT24" s="155">
        <v>50472</v>
      </c>
      <c r="AU24" s="155">
        <v>54684</v>
      </c>
      <c r="AV24" s="155">
        <v>58026</v>
      </c>
      <c r="AW24" s="155">
        <v>62073</v>
      </c>
      <c r="AX24" s="155">
        <v>56147</v>
      </c>
      <c r="AY24" s="155">
        <v>66273</v>
      </c>
      <c r="AZ24" s="155">
        <v>56542</v>
      </c>
      <c r="BA24" s="155">
        <v>60622</v>
      </c>
      <c r="BB24" s="155">
        <v>62299</v>
      </c>
      <c r="BC24" s="155">
        <v>52519</v>
      </c>
      <c r="BD24" s="155">
        <v>46472</v>
      </c>
      <c r="BE24" s="155">
        <v>46940</v>
      </c>
      <c r="BF24" s="155">
        <v>44458</v>
      </c>
      <c r="BG24" s="155">
        <v>48594</v>
      </c>
      <c r="BH24" s="155">
        <v>41131</v>
      </c>
      <c r="BI24" s="155">
        <v>43296</v>
      </c>
      <c r="BJ24" s="155">
        <v>40852</v>
      </c>
      <c r="BK24" s="155">
        <v>35317</v>
      </c>
      <c r="BL24" s="155">
        <v>38119</v>
      </c>
      <c r="BM24" s="155">
        <v>38997</v>
      </c>
      <c r="BN24" s="155">
        <v>39326</v>
      </c>
      <c r="BO24" s="155">
        <v>30388</v>
      </c>
      <c r="BP24" s="155">
        <v>35137</v>
      </c>
      <c r="BQ24" s="155">
        <v>41079</v>
      </c>
      <c r="BR24" s="155">
        <v>46418</v>
      </c>
      <c r="BS24" s="155">
        <v>41781</v>
      </c>
      <c r="BT24" s="155">
        <v>32726</v>
      </c>
      <c r="BU24" s="155">
        <v>35568</v>
      </c>
      <c r="BV24" s="155">
        <v>33714</v>
      </c>
      <c r="BW24" s="155">
        <v>22462</v>
      </c>
      <c r="BX24" s="155">
        <v>18273</v>
      </c>
      <c r="BY24" s="155">
        <v>18873</v>
      </c>
      <c r="BZ24" s="155">
        <v>18110</v>
      </c>
      <c r="CA24" s="155">
        <v>24522</v>
      </c>
      <c r="CB24" s="155">
        <v>26132</v>
      </c>
      <c r="CC24" s="155">
        <v>25117</v>
      </c>
      <c r="CD24" s="155">
        <v>21928.581266173773</v>
      </c>
      <c r="CE24" s="155">
        <v>21352.373456545465</v>
      </c>
      <c r="CF24" s="155">
        <v>21183.423626412259</v>
      </c>
      <c r="CG24" s="155">
        <v>21022.550511856447</v>
      </c>
      <c r="CH24" s="155">
        <v>20869.21822774419</v>
      </c>
      <c r="CI24" s="155">
        <v>20723.434614406433</v>
      </c>
      <c r="CJ24" s="155">
        <v>20583.668702739931</v>
      </c>
      <c r="CK24" s="155">
        <v>20448.783158494189</v>
      </c>
      <c r="CL24" s="155">
        <v>20319.97857240864</v>
      </c>
      <c r="CM24" s="155">
        <v>20196.747199395002</v>
      </c>
      <c r="CN24" s="155">
        <v>20076.834295494278</v>
      </c>
      <c r="CO24" s="155">
        <v>19962.205609766184</v>
      </c>
      <c r="CP24" s="155">
        <v>19852.019897094244</v>
      </c>
      <c r="CQ24" s="155">
        <v>19602.101688855357</v>
      </c>
      <c r="CR24" s="155">
        <v>19717.949837696797</v>
      </c>
      <c r="CS24" s="155">
        <v>19832.945221245172</v>
      </c>
      <c r="CT24" s="155">
        <v>19946.448636484682</v>
      </c>
      <c r="CU24" s="155">
        <v>20057.802221896622</v>
      </c>
      <c r="CV24" s="155">
        <v>20168.330754106806</v>
      </c>
      <c r="CW24" s="155">
        <v>20276.342832214752</v>
      </c>
      <c r="CX24" s="155">
        <v>20384.131961393054</v>
      </c>
      <c r="CY24" s="155">
        <v>20489.977545958885</v>
      </c>
      <c r="CZ24" s="155">
        <v>20595.145800926868</v>
      </c>
      <c r="DA24" s="155">
        <v>20697.890590018389</v>
      </c>
      <c r="DB24" s="155">
        <v>20800.454197201005</v>
      </c>
      <c r="DC24" s="155">
        <v>20507.068038043275</v>
      </c>
      <c r="DD24" s="155">
        <v>20604.953316485393</v>
      </c>
      <c r="DE24" s="155">
        <v>20701.321632022678</v>
      </c>
      <c r="DF24" s="155">
        <v>20797.375541769201</v>
      </c>
      <c r="DG24" s="155">
        <v>20892.309081403277</v>
      </c>
      <c r="DH24" s="155">
        <v>20985.308248587738</v>
      </c>
      <c r="DI24" s="155">
        <v>21078.551452090382</v>
      </c>
      <c r="DJ24" s="155">
        <v>21170.209929514851</v>
      </c>
      <c r="DK24" s="155">
        <v>21260.448136259191</v>
      </c>
      <c r="DL24" s="155">
        <v>21350.424108074338</v>
      </c>
      <c r="DM24" s="155">
        <v>21439.289799361053</v>
      </c>
      <c r="DN24" s="155">
        <v>21527.191399147006</v>
      </c>
      <c r="DO24" s="155">
        <v>21199.269626506459</v>
      </c>
      <c r="DP24" s="155">
        <v>21283.66000701944</v>
      </c>
      <c r="DQ24" s="155">
        <v>21367.493131728552</v>
      </c>
      <c r="DR24" s="155">
        <v>21450.894899916893</v>
      </c>
      <c r="DS24" s="155">
        <v>21532.986746917682</v>
      </c>
      <c r="DT24" s="155">
        <v>21614.885858062189</v>
      </c>
      <c r="DU24" s="155">
        <v>21695.705369769159</v>
      </c>
      <c r="DV24" s="155">
        <v>21775.55455870874</v>
      </c>
      <c r="DW24" s="155">
        <v>21854.539019883872</v>
      </c>
      <c r="DX24" s="155">
        <v>21933.760834404093</v>
      </c>
      <c r="DY24" s="155">
        <v>22011.318727672886</v>
      </c>
      <c r="DZ24" s="155">
        <v>22089.308218638413</v>
      </c>
      <c r="EA24" s="155">
        <v>21730.821760717576</v>
      </c>
      <c r="EB24" s="155">
        <v>21805.948874944996</v>
      </c>
      <c r="EC24" s="155">
        <v>21879.776275865501</v>
      </c>
      <c r="ED24" s="155">
        <v>21953.387990642601</v>
      </c>
      <c r="EE24" s="155">
        <v>22025.86547181863</v>
      </c>
      <c r="EF24" s="155">
        <v>22098.287704137736</v>
      </c>
      <c r="EG24" s="155">
        <v>22169.731305799942</v>
      </c>
      <c r="EH24" s="155">
        <v>22241.270624500175</v>
      </c>
      <c r="EI24" s="155">
        <v>22311.977828570758</v>
      </c>
      <c r="EJ24" s="155">
        <v>22381.922993528657</v>
      </c>
      <c r="EK24" s="155">
        <v>22451.174184304778</v>
      </c>
      <c r="EL24" s="155">
        <v>22519.79753341258</v>
      </c>
      <c r="EM24" s="155">
        <v>22136.857315299974</v>
      </c>
      <c r="EN24" s="155">
        <v>22203.416017103998</v>
      </c>
      <c r="EO24" s="155">
        <v>22269.534406019957</v>
      </c>
      <c r="EP24" s="155">
        <v>22335.271593479556</v>
      </c>
      <c r="EQ24" s="155">
        <v>22400.685096316447</v>
      </c>
      <c r="ER24" s="155">
        <v>22464.830895092426</v>
      </c>
      <c r="ES24" s="155">
        <v>22529.763489741686</v>
      </c>
      <c r="ET24" s="155">
        <v>22593.535952678794</v>
      </c>
      <c r="EU24" s="155">
        <v>22657.199979513069</v>
      </c>
      <c r="EV24" s="155">
        <v>22719.805937495112</v>
      </c>
      <c r="EW24" s="155">
        <v>22782.402911820769</v>
      </c>
      <c r="EX24" s="155">
        <v>22845.038749903848</v>
      </c>
      <c r="EY24" s="155">
        <v>22438.76010372478</v>
      </c>
      <c r="EZ24" s="155">
        <v>22498.612470358028</v>
      </c>
      <c r="FA24" s="155">
        <v>22558.640230769553</v>
      </c>
      <c r="FB24" s="155">
        <v>22617.886686973681</v>
      </c>
      <c r="FC24" s="155">
        <v>22677.394097635377</v>
      </c>
      <c r="FD24" s="155">
        <v>22736.203712190763</v>
      </c>
      <c r="FE24" s="155">
        <v>22794.355803567247</v>
      </c>
      <c r="FF24" s="155">
        <v>22851.889699564112</v>
      </c>
      <c r="FG24" s="155">
        <v>22909.843812966894</v>
      </c>
      <c r="FH24" s="155">
        <v>22966.255670451385</v>
      </c>
      <c r="FI24" s="155">
        <v>23023.161940340418</v>
      </c>
      <c r="FJ24" s="155">
        <v>23079.598459263827</v>
      </c>
      <c r="FK24" s="155">
        <v>22654.600257777201</v>
      </c>
      <c r="FL24" s="155">
        <v>22709.201584985247</v>
      </c>
      <c r="FM24" s="155">
        <v>22763.435932219931</v>
      </c>
      <c r="FN24" s="155">
        <v>22817.336055813823</v>
      </c>
      <c r="FO24" s="155">
        <v>22870.933999010304</v>
      </c>
      <c r="FP24" s="155">
        <v>22924.261113053828</v>
      </c>
      <c r="FQ24" s="155">
        <v>22977.348077492061</v>
      </c>
      <c r="FR24" s="155">
        <v>23030.224919728033</v>
      </c>
      <c r="FS24" s="155">
        <v>23082.921033857565</v>
      </c>
      <c r="FT24" s="155">
        <v>23135.465198815975</v>
      </c>
      <c r="FU24" s="155">
        <v>23187.885595875967</v>
      </c>
      <c r="FV24" s="155">
        <v>23239.209825513681</v>
      </c>
    </row>
    <row r="25" spans="2:178" ht="4.9000000000000004" customHeight="1" x14ac:dyDescent="0.2"/>
    <row r="26" spans="2:178" x14ac:dyDescent="0.2">
      <c r="C26" s="24" t="s">
        <v>707</v>
      </c>
      <c r="I26" s="24" t="s">
        <v>640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22936</v>
      </c>
      <c r="AM26" s="24">
        <v>133486</v>
      </c>
      <c r="AN26" s="24">
        <v>316529</v>
      </c>
      <c r="AO26" s="24">
        <v>545862</v>
      </c>
      <c r="AP26" s="24">
        <v>785552</v>
      </c>
      <c r="AQ26" s="24">
        <v>971587</v>
      </c>
      <c r="AR26" s="24">
        <v>1121669</v>
      </c>
      <c r="AS26" s="24">
        <v>1249544</v>
      </c>
      <c r="AT26" s="24">
        <v>1359471</v>
      </c>
      <c r="AU26" s="24">
        <v>1473633</v>
      </c>
      <c r="AV26" s="24">
        <v>1609958</v>
      </c>
      <c r="AW26" s="24">
        <v>1773921</v>
      </c>
      <c r="AX26" s="24">
        <v>1931828</v>
      </c>
      <c r="AY26" s="24">
        <v>2123774</v>
      </c>
      <c r="AZ26" s="24">
        <v>2298805</v>
      </c>
      <c r="BA26" s="24">
        <v>2486399</v>
      </c>
      <c r="BB26" s="24">
        <v>2719487</v>
      </c>
      <c r="BC26" s="24">
        <v>2923892</v>
      </c>
      <c r="BD26" s="24">
        <v>3122797</v>
      </c>
      <c r="BE26" s="24">
        <v>3324658</v>
      </c>
      <c r="BF26" s="24">
        <v>3546982</v>
      </c>
      <c r="BG26" s="24">
        <v>3807866</v>
      </c>
      <c r="BH26" s="24">
        <v>4055816</v>
      </c>
      <c r="BI26" s="24">
        <v>4332860</v>
      </c>
      <c r="BJ26" s="24">
        <v>4592759</v>
      </c>
      <c r="BK26" s="24">
        <v>4802459</v>
      </c>
      <c r="BL26" s="24">
        <v>5018073</v>
      </c>
      <c r="BM26" s="24">
        <v>5231182</v>
      </c>
      <c r="BN26" s="24">
        <v>5461945</v>
      </c>
      <c r="BO26" s="24">
        <v>5636464</v>
      </c>
      <c r="BP26" s="24">
        <v>5852267</v>
      </c>
      <c r="BQ26" s="24">
        <v>6067716</v>
      </c>
      <c r="BR26" s="24">
        <v>6277180</v>
      </c>
      <c r="BS26" s="24">
        <v>6473236</v>
      </c>
      <c r="BT26" s="24">
        <v>6676126</v>
      </c>
      <c r="BU26" s="24">
        <v>6867220</v>
      </c>
      <c r="BV26" s="24">
        <v>7051535</v>
      </c>
      <c r="BW26" s="24">
        <v>7217077</v>
      </c>
      <c r="BX26" s="24">
        <v>7378414</v>
      </c>
      <c r="BY26" s="24">
        <v>7545023</v>
      </c>
      <c r="BZ26" s="24">
        <v>7727924</v>
      </c>
      <c r="CA26" s="24">
        <v>7866042</v>
      </c>
      <c r="CB26" s="24">
        <v>8030400</v>
      </c>
      <c r="CC26" s="24">
        <v>8171972</v>
      </c>
      <c r="CD26" s="24">
        <v>8312321.5812661741</v>
      </c>
      <c r="CE26" s="24">
        <v>8451512.9547227193</v>
      </c>
      <c r="CF26" s="24">
        <v>8589604.378349131</v>
      </c>
      <c r="CG26" s="24">
        <v>8726648.9288609866</v>
      </c>
      <c r="CH26" s="24">
        <v>8862695.1470887307</v>
      </c>
      <c r="CI26" s="24">
        <v>8997787.5817031376</v>
      </c>
      <c r="CJ26" s="24">
        <v>9131967.2504058778</v>
      </c>
      <c r="CK26" s="24">
        <v>9265272.033564372</v>
      </c>
      <c r="CL26" s="24">
        <v>9397737.0121367797</v>
      </c>
      <c r="CM26" s="24">
        <v>9529394.7593361754</v>
      </c>
      <c r="CN26" s="24">
        <v>9660275.5936316699</v>
      </c>
      <c r="CO26" s="24">
        <v>9790407.7992414366</v>
      </c>
      <c r="CP26" s="24">
        <v>9919817.8191385306</v>
      </c>
      <c r="CQ26" s="24">
        <v>10050011.920827387</v>
      </c>
      <c r="CR26" s="24">
        <v>10180978.870665085</v>
      </c>
      <c r="CS26" s="24">
        <v>10312707.81588633</v>
      </c>
      <c r="CT26" s="24">
        <v>10445188.264522815</v>
      </c>
      <c r="CU26" s="24">
        <v>10578410.066744711</v>
      </c>
      <c r="CV26" s="24">
        <v>10712363.397498818</v>
      </c>
      <c r="CW26" s="24">
        <v>10847038.740331033</v>
      </c>
      <c r="CX26" s="24">
        <v>10982426.872292425</v>
      </c>
      <c r="CY26" s="24">
        <v>11118518.849838383</v>
      </c>
      <c r="CZ26" s="24">
        <v>11255305.995639311</v>
      </c>
      <c r="DA26" s="24">
        <v>11392779.886229329</v>
      </c>
      <c r="DB26" s="24">
        <v>11530932.340426531</v>
      </c>
      <c r="DC26" s="24">
        <v>11669755.408464573</v>
      </c>
      <c r="DD26" s="24">
        <v>11809241.361781059</v>
      </c>
      <c r="DE26" s="24">
        <v>11949382.683413081</v>
      </c>
      <c r="DF26" s="24">
        <v>12090172.05895485</v>
      </c>
      <c r="DG26" s="24">
        <v>12231602.368036253</v>
      </c>
      <c r="DH26" s="24">
        <v>12373666.67628484</v>
      </c>
      <c r="DI26" s="24">
        <v>12516358.227736931</v>
      </c>
      <c r="DJ26" s="24">
        <v>12659670.437666446</v>
      </c>
      <c r="DK26" s="24">
        <v>12803596.885802705</v>
      </c>
      <c r="DL26" s="24">
        <v>12948131.30991078</v>
      </c>
      <c r="DM26" s="24">
        <v>13093267.59971014</v>
      </c>
      <c r="DN26" s="24">
        <v>13238999.791109288</v>
      </c>
      <c r="DO26" s="24">
        <v>13385322.060735794</v>
      </c>
      <c r="DP26" s="24">
        <v>13532228.720742812</v>
      </c>
      <c r="DQ26" s="24">
        <v>13679714.213874541</v>
      </c>
      <c r="DR26" s="24">
        <v>13827773.108774459</v>
      </c>
      <c r="DS26" s="24">
        <v>13976400.095521377</v>
      </c>
      <c r="DT26" s="24">
        <v>14125589.98137944</v>
      </c>
      <c r="DU26" s="24">
        <v>14275337.686749209</v>
      </c>
      <c r="DV26" s="24">
        <v>14425638.241307918</v>
      </c>
      <c r="DW26" s="24">
        <v>14576486.780327803</v>
      </c>
      <c r="DX26" s="24">
        <v>14727878.541162206</v>
      </c>
      <c r="DY26" s="24">
        <v>14879808.859889878</v>
      </c>
      <c r="DZ26" s="24">
        <v>15032273.168108515</v>
      </c>
      <c r="EA26" s="24">
        <v>15185266.989869233</v>
      </c>
      <c r="EB26" s="24">
        <v>15338785.938744178</v>
      </c>
      <c r="EC26" s="24">
        <v>15492825.715020044</v>
      </c>
      <c r="ED26" s="24">
        <v>15647382.103010686</v>
      </c>
      <c r="EE26" s="24">
        <v>15802450.968482506</v>
      </c>
      <c r="EF26" s="24">
        <v>15958028.256186644</v>
      </c>
      <c r="EG26" s="24">
        <v>16114109.987492444</v>
      </c>
      <c r="EH26" s="24">
        <v>16270692.258116944</v>
      </c>
      <c r="EI26" s="24">
        <v>16427771.235945515</v>
      </c>
      <c r="EJ26" s="24">
        <v>16585343.158939045</v>
      </c>
      <c r="EK26" s="24">
        <v>16743404.333123351</v>
      </c>
      <c r="EL26" s="24">
        <v>16901951.130656764</v>
      </c>
      <c r="EM26" s="24">
        <v>17060979.987972062</v>
      </c>
      <c r="EN26" s="24">
        <v>17220487.403989166</v>
      </c>
      <c r="EO26" s="24">
        <v>17380469.938395187</v>
      </c>
      <c r="EP26" s="24">
        <v>17540924.209988669</v>
      </c>
      <c r="EQ26" s="24">
        <v>17701846.895084985</v>
      </c>
      <c r="ER26" s="24">
        <v>17863234.725980077</v>
      </c>
      <c r="ES26" s="24">
        <v>18025084.489469819</v>
      </c>
      <c r="ET26" s="24">
        <v>18187393.025422499</v>
      </c>
      <c r="EU26" s="24">
        <v>18350157.225402012</v>
      </c>
      <c r="EV26" s="24">
        <v>18513374.031339508</v>
      </c>
      <c r="EW26" s="24">
        <v>18677040.434251327</v>
      </c>
      <c r="EX26" s="24">
        <v>18841153.473001231</v>
      </c>
      <c r="EY26" s="24">
        <v>19005710.233104955</v>
      </c>
      <c r="EZ26" s="24">
        <v>19170707.845575314</v>
      </c>
      <c r="FA26" s="24">
        <v>19336143.485806085</v>
      </c>
      <c r="FB26" s="24">
        <v>19502014.372493058</v>
      </c>
      <c r="FC26" s="24">
        <v>19668317.766590692</v>
      </c>
      <c r="FD26" s="24">
        <v>19835050.970302884</v>
      </c>
      <c r="FE26" s="24">
        <v>20002211.326106451</v>
      </c>
      <c r="FF26" s="24">
        <v>20169796.215806015</v>
      </c>
      <c r="FG26" s="24">
        <v>20337803.059618983</v>
      </c>
      <c r="FH26" s="24">
        <v>20506229.315289434</v>
      </c>
      <c r="FI26" s="24">
        <v>20675072.477229774</v>
      </c>
      <c r="FJ26" s="24">
        <v>20844330.075689036</v>
      </c>
      <c r="FK26" s="24">
        <v>21013999.675946813</v>
      </c>
      <c r="FL26" s="24">
        <v>21184078.877531797</v>
      </c>
      <c r="FM26" s="24">
        <v>21354565.313464016</v>
      </c>
      <c r="FN26" s="24">
        <v>21525456.649519831</v>
      </c>
      <c r="FO26" s="24">
        <v>21696750.58351884</v>
      </c>
      <c r="FP26" s="24">
        <v>21868444.844631895</v>
      </c>
      <c r="FQ26" s="24">
        <v>22040537.192709386</v>
      </c>
      <c r="FR26" s="24">
        <v>22213025.417629115</v>
      </c>
      <c r="FS26" s="24">
        <v>22385907.338662975</v>
      </c>
      <c r="FT26" s="24">
        <v>22559180.803861789</v>
      </c>
      <c r="FU26" s="24">
        <v>22732843.689457666</v>
      </c>
      <c r="FV26" s="24">
        <v>22906893.899283178</v>
      </c>
    </row>
    <row r="27" spans="2:178" ht="4.9000000000000004" customHeight="1" x14ac:dyDescent="0.2"/>
    <row r="28" spans="2:178" x14ac:dyDescent="0.2">
      <c r="C28" s="24" t="s">
        <v>708</v>
      </c>
      <c r="I28" s="24" t="s">
        <v>640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20743</v>
      </c>
      <c r="AM28" s="24">
        <v>120181</v>
      </c>
      <c r="AN28" s="24">
        <v>283160</v>
      </c>
      <c r="AO28" s="24">
        <v>460166</v>
      </c>
      <c r="AP28" s="24">
        <v>604958</v>
      </c>
      <c r="AQ28" s="24">
        <v>664435</v>
      </c>
      <c r="AR28" s="24">
        <v>684342</v>
      </c>
      <c r="AS28" s="24">
        <v>707981</v>
      </c>
      <c r="AT28" s="24">
        <v>720452</v>
      </c>
      <c r="AU28" s="24">
        <v>742317</v>
      </c>
      <c r="AV28" s="24">
        <v>779552</v>
      </c>
      <c r="AW28" s="24">
        <v>830096</v>
      </c>
      <c r="AX28" s="24">
        <v>874341</v>
      </c>
      <c r="AY28" s="24">
        <v>945003</v>
      </c>
      <c r="AZ28" s="24">
        <v>991793</v>
      </c>
      <c r="BA28" s="24">
        <v>1035784</v>
      </c>
      <c r="BB28" s="24">
        <v>1127176</v>
      </c>
      <c r="BC28" s="24">
        <v>1171163</v>
      </c>
      <c r="BD28" s="24">
        <v>1209546</v>
      </c>
      <c r="BE28" s="24">
        <v>1251115</v>
      </c>
      <c r="BF28" s="24">
        <v>1296129</v>
      </c>
      <c r="BG28" s="24">
        <v>1373711</v>
      </c>
      <c r="BH28" s="24">
        <v>1442840</v>
      </c>
      <c r="BI28" s="24">
        <v>1524387</v>
      </c>
      <c r="BJ28" s="24">
        <v>1570161</v>
      </c>
      <c r="BK28" s="24">
        <v>1557678</v>
      </c>
      <c r="BL28" s="24">
        <v>1557852</v>
      </c>
      <c r="BM28" s="24">
        <v>1531177</v>
      </c>
      <c r="BN28" s="24">
        <v>1516768</v>
      </c>
      <c r="BO28" s="24">
        <v>1394891</v>
      </c>
      <c r="BP28" s="24">
        <v>1395169</v>
      </c>
      <c r="BQ28" s="24">
        <v>1366963</v>
      </c>
      <c r="BR28" s="24">
        <v>1322689</v>
      </c>
      <c r="BS28" s="24">
        <v>1294790</v>
      </c>
      <c r="BT28" s="24">
        <v>1296664</v>
      </c>
      <c r="BU28" s="24">
        <v>1272775</v>
      </c>
      <c r="BV28" s="24">
        <v>1257658</v>
      </c>
      <c r="BW28" s="24">
        <v>1163516</v>
      </c>
      <c r="BX28" s="24">
        <v>1116249</v>
      </c>
      <c r="BY28" s="24">
        <v>1416445</v>
      </c>
      <c r="BZ28" s="24">
        <v>1470953</v>
      </c>
      <c r="CA28" s="24">
        <v>1477088</v>
      </c>
      <c r="CB28" s="24">
        <v>1499439</v>
      </c>
      <c r="CC28" s="24">
        <v>1477595</v>
      </c>
      <c r="CD28" s="24">
        <v>1519542</v>
      </c>
      <c r="CE28" s="24">
        <v>1559645</v>
      </c>
      <c r="CF28" s="24">
        <v>1581233</v>
      </c>
      <c r="CG28" s="24">
        <v>1601377</v>
      </c>
      <c r="CH28" s="24">
        <v>1616740</v>
      </c>
      <c r="CI28" s="24">
        <v>1632656</v>
      </c>
      <c r="CJ28" s="24">
        <v>1647584</v>
      </c>
      <c r="CK28" s="24">
        <v>1662255</v>
      </c>
      <c r="CL28" s="24">
        <v>1677615</v>
      </c>
      <c r="CM28" s="24">
        <v>1693683</v>
      </c>
      <c r="CN28" s="24">
        <v>1710452</v>
      </c>
      <c r="CO28" s="24">
        <v>1727802</v>
      </c>
      <c r="CP28" s="24">
        <v>1745640</v>
      </c>
      <c r="CQ28" s="24">
        <v>1765398</v>
      </c>
      <c r="CR28" s="24">
        <v>1786705</v>
      </c>
      <c r="CS28" s="24">
        <v>1809133</v>
      </c>
      <c r="CT28" s="24">
        <v>1832554</v>
      </c>
      <c r="CU28" s="24">
        <v>1856887</v>
      </c>
      <c r="CV28" s="24">
        <v>1882094</v>
      </c>
      <c r="CW28" s="24">
        <v>1908120</v>
      </c>
      <c r="CX28" s="24">
        <v>1934393</v>
      </c>
      <c r="CY28" s="24">
        <v>1960997</v>
      </c>
      <c r="CZ28" s="24">
        <v>1987888</v>
      </c>
      <c r="DA28" s="24">
        <v>2014703</v>
      </c>
      <c r="DB28" s="24">
        <v>2040354</v>
      </c>
      <c r="DC28" s="24">
        <v>2065591</v>
      </c>
      <c r="DD28" s="24">
        <v>2090893</v>
      </c>
      <c r="DE28" s="24">
        <v>2116226</v>
      </c>
      <c r="DF28" s="24">
        <v>2141550</v>
      </c>
      <c r="DG28" s="24">
        <v>2167223</v>
      </c>
      <c r="DH28" s="24">
        <v>2193395</v>
      </c>
      <c r="DI28" s="24">
        <v>2220097</v>
      </c>
      <c r="DJ28" s="24">
        <v>2247233</v>
      </c>
      <c r="DK28" s="24">
        <v>2274728</v>
      </c>
      <c r="DL28" s="24">
        <v>2302503</v>
      </c>
      <c r="DM28" s="24">
        <v>2330024</v>
      </c>
      <c r="DN28" s="24">
        <v>2356858</v>
      </c>
      <c r="DO28" s="24">
        <v>2383062</v>
      </c>
      <c r="DP28" s="24">
        <v>2408575</v>
      </c>
      <c r="DQ28" s="24">
        <v>2433387</v>
      </c>
      <c r="DR28" s="24">
        <v>2457449</v>
      </c>
      <c r="DS28" s="24">
        <v>2483014</v>
      </c>
      <c r="DT28" s="24">
        <v>2509866</v>
      </c>
      <c r="DU28" s="24">
        <v>2539560</v>
      </c>
      <c r="DV28" s="24">
        <v>2565764</v>
      </c>
      <c r="DW28" s="24">
        <v>2592010</v>
      </c>
      <c r="DX28" s="24">
        <v>2618310</v>
      </c>
      <c r="DY28" s="24">
        <v>2644663</v>
      </c>
      <c r="DZ28" s="24">
        <v>2671062</v>
      </c>
      <c r="EA28" s="24">
        <v>2697497</v>
      </c>
      <c r="EB28" s="24">
        <v>2724014</v>
      </c>
      <c r="EC28" s="24">
        <v>2750597</v>
      </c>
      <c r="ED28" s="24">
        <v>2777195</v>
      </c>
      <c r="EE28" s="24">
        <v>2803760</v>
      </c>
      <c r="EF28" s="24">
        <v>2830347</v>
      </c>
      <c r="EG28" s="24">
        <v>2856958</v>
      </c>
      <c r="EH28" s="24">
        <v>2883632</v>
      </c>
      <c r="EI28" s="24">
        <v>2910315</v>
      </c>
      <c r="EJ28" s="24">
        <v>2937016</v>
      </c>
      <c r="EK28" s="24">
        <v>2963736</v>
      </c>
      <c r="EL28" s="24">
        <v>2990469</v>
      </c>
      <c r="EM28" s="24">
        <v>3017217</v>
      </c>
      <c r="EN28" s="24">
        <v>3044034</v>
      </c>
      <c r="EO28" s="24">
        <v>3070914</v>
      </c>
      <c r="EP28" s="24">
        <v>3094573</v>
      </c>
      <c r="EQ28" s="24">
        <v>3111809</v>
      </c>
      <c r="ER28" s="24">
        <v>3126372</v>
      </c>
      <c r="ES28" s="24">
        <v>3138927</v>
      </c>
      <c r="ET28" s="24">
        <v>3141001</v>
      </c>
      <c r="EU28" s="24">
        <v>3144961</v>
      </c>
      <c r="EV28" s="24">
        <v>3153824</v>
      </c>
      <c r="EW28" s="24">
        <v>3166936</v>
      </c>
      <c r="EX28" s="24">
        <v>3182101</v>
      </c>
      <c r="EY28" s="24">
        <v>3198107</v>
      </c>
      <c r="EZ28" s="24">
        <v>3213454</v>
      </c>
      <c r="FA28" s="24">
        <v>3226199</v>
      </c>
      <c r="FB28" s="24">
        <v>3240316</v>
      </c>
      <c r="FC28" s="24">
        <v>3253339</v>
      </c>
      <c r="FD28" s="24">
        <v>3268055</v>
      </c>
      <c r="FE28" s="24">
        <v>3281439</v>
      </c>
      <c r="FF28" s="24">
        <v>3286442</v>
      </c>
      <c r="FG28" s="24">
        <v>3294017</v>
      </c>
      <c r="FH28" s="24">
        <v>3304425</v>
      </c>
      <c r="FI28" s="24">
        <v>3312618</v>
      </c>
      <c r="FJ28" s="24">
        <v>3318169</v>
      </c>
      <c r="FK28" s="24">
        <v>3319840</v>
      </c>
      <c r="FL28" s="24">
        <v>3326850</v>
      </c>
      <c r="FM28" s="24">
        <v>3332668</v>
      </c>
      <c r="FN28" s="24">
        <v>3336709</v>
      </c>
      <c r="FO28" s="24">
        <v>3357583</v>
      </c>
      <c r="FP28" s="24">
        <v>3378472</v>
      </c>
      <c r="FQ28" s="24">
        <v>3399559</v>
      </c>
      <c r="FR28" s="24">
        <v>3419060</v>
      </c>
      <c r="FS28" s="24">
        <v>3439882</v>
      </c>
      <c r="FT28" s="24">
        <v>3459880</v>
      </c>
      <c r="FU28" s="24">
        <v>3481159</v>
      </c>
      <c r="FV28" s="24">
        <v>3502321</v>
      </c>
    </row>
    <row r="29" spans="2:178" x14ac:dyDescent="0.2">
      <c r="B29" s="35"/>
      <c r="D29" s="154" t="s">
        <v>181</v>
      </c>
      <c r="E29" s="154"/>
      <c r="F29" s="154"/>
      <c r="G29" s="154"/>
      <c r="H29" s="154"/>
      <c r="I29" s="154" t="s">
        <v>640</v>
      </c>
      <c r="J29" s="154"/>
      <c r="K29" s="154">
        <v>0</v>
      </c>
      <c r="L29" s="154">
        <v>0</v>
      </c>
      <c r="M29" s="154">
        <v>0</v>
      </c>
      <c r="N29" s="154">
        <v>0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154">
        <v>0</v>
      </c>
      <c r="U29" s="154">
        <v>0</v>
      </c>
      <c r="V29" s="154">
        <v>0</v>
      </c>
      <c r="W29" s="154">
        <v>0</v>
      </c>
      <c r="X29" s="154">
        <v>0</v>
      </c>
      <c r="Y29" s="154">
        <v>0</v>
      </c>
      <c r="Z29" s="154">
        <v>0</v>
      </c>
      <c r="AA29" s="154">
        <v>0</v>
      </c>
      <c r="AB29" s="154">
        <v>0</v>
      </c>
      <c r="AC29" s="154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15422</v>
      </c>
      <c r="AM29" s="154">
        <v>67386</v>
      </c>
      <c r="AN29" s="154">
        <v>137098</v>
      </c>
      <c r="AO29" s="154">
        <v>230441</v>
      </c>
      <c r="AP29" s="154">
        <v>343903</v>
      </c>
      <c r="AQ29" s="154">
        <v>430045</v>
      </c>
      <c r="AR29" s="154">
        <v>477063</v>
      </c>
      <c r="AS29" s="154">
        <v>504382</v>
      </c>
      <c r="AT29" s="154">
        <v>519918</v>
      </c>
      <c r="AU29" s="154">
        <v>536741</v>
      </c>
      <c r="AV29" s="154">
        <v>572188</v>
      </c>
      <c r="AW29" s="154">
        <v>620904</v>
      </c>
      <c r="AX29" s="154">
        <v>665945</v>
      </c>
      <c r="AY29" s="154">
        <v>727779</v>
      </c>
      <c r="AZ29" s="154">
        <v>775162</v>
      </c>
      <c r="BA29" s="154">
        <v>818466</v>
      </c>
      <c r="BB29" s="154">
        <v>903207</v>
      </c>
      <c r="BC29" s="154">
        <v>953537</v>
      </c>
      <c r="BD29" s="154">
        <v>998290</v>
      </c>
      <c r="BE29" s="154">
        <v>1043065</v>
      </c>
      <c r="BF29" s="154">
        <v>1092937</v>
      </c>
      <c r="BG29" s="154">
        <v>1170856</v>
      </c>
      <c r="BH29" s="154">
        <v>1241945</v>
      </c>
      <c r="BI29" s="154">
        <v>1321846</v>
      </c>
      <c r="BJ29" s="154">
        <v>1366958</v>
      </c>
      <c r="BK29" s="154">
        <v>1358314</v>
      </c>
      <c r="BL29" s="154">
        <v>1358207</v>
      </c>
      <c r="BM29" s="154">
        <v>1330959</v>
      </c>
      <c r="BN29" s="154">
        <v>1317794</v>
      </c>
      <c r="BO29" s="154">
        <v>1218567</v>
      </c>
      <c r="BP29" s="154">
        <v>1220737</v>
      </c>
      <c r="BQ29" s="154">
        <v>1196082</v>
      </c>
      <c r="BR29" s="154">
        <v>1158466</v>
      </c>
      <c r="BS29" s="154">
        <v>1132890</v>
      </c>
      <c r="BT29" s="154">
        <v>1142292</v>
      </c>
      <c r="BU29" s="154">
        <v>1122133</v>
      </c>
      <c r="BV29" s="154">
        <v>1069012</v>
      </c>
      <c r="BW29" s="154">
        <v>988457</v>
      </c>
      <c r="BX29" s="154">
        <v>945654</v>
      </c>
      <c r="BY29" s="154">
        <v>1218526</v>
      </c>
      <c r="BZ29" s="154">
        <v>1274184</v>
      </c>
      <c r="CA29" s="154">
        <v>1272120</v>
      </c>
      <c r="CB29" s="154">
        <v>1289972</v>
      </c>
      <c r="CC29" s="154">
        <v>1261675</v>
      </c>
      <c r="CD29" s="154">
        <v>1308001</v>
      </c>
      <c r="CE29" s="154">
        <v>1350514</v>
      </c>
      <c r="CF29" s="154">
        <v>1377714</v>
      </c>
      <c r="CG29" s="154">
        <v>1402905</v>
      </c>
      <c r="CH29" s="154">
        <v>1422070</v>
      </c>
      <c r="CI29" s="154">
        <v>1441338</v>
      </c>
      <c r="CJ29" s="154">
        <v>1459120</v>
      </c>
      <c r="CK29" s="154">
        <v>1476306</v>
      </c>
      <c r="CL29" s="154">
        <v>1493833</v>
      </c>
      <c r="CM29" s="154">
        <v>1511776</v>
      </c>
      <c r="CN29" s="154">
        <v>1530164</v>
      </c>
      <c r="CO29" s="154">
        <v>1548921</v>
      </c>
      <c r="CP29" s="154">
        <v>1567965</v>
      </c>
      <c r="CQ29" s="154">
        <v>1588882</v>
      </c>
      <c r="CR29" s="154">
        <v>1610958</v>
      </c>
      <c r="CS29" s="154">
        <v>1633884</v>
      </c>
      <c r="CT29" s="154">
        <v>1657643</v>
      </c>
      <c r="CU29" s="154">
        <v>1682221</v>
      </c>
      <c r="CV29" s="154">
        <v>1707570</v>
      </c>
      <c r="CW29" s="154">
        <v>1733674</v>
      </c>
      <c r="CX29" s="154">
        <v>1760035</v>
      </c>
      <c r="CY29" s="154">
        <v>1786730</v>
      </c>
      <c r="CZ29" s="154">
        <v>1813702</v>
      </c>
      <c r="DA29" s="154">
        <v>1840627</v>
      </c>
      <c r="DB29" s="154">
        <v>1866380</v>
      </c>
      <c r="DC29" s="154">
        <v>1892059</v>
      </c>
      <c r="DD29" s="154">
        <v>1917647</v>
      </c>
      <c r="DE29" s="154">
        <v>1943123</v>
      </c>
      <c r="DF29" s="154">
        <v>1968535</v>
      </c>
      <c r="DG29" s="154">
        <v>1994268</v>
      </c>
      <c r="DH29" s="154">
        <v>2020457</v>
      </c>
      <c r="DI29" s="154">
        <v>2047133</v>
      </c>
      <c r="DJ29" s="154">
        <v>2074214</v>
      </c>
      <c r="DK29" s="154">
        <v>2101635</v>
      </c>
      <c r="DL29" s="154">
        <v>2129314</v>
      </c>
      <c r="DM29" s="154">
        <v>2156725</v>
      </c>
      <c r="DN29" s="154">
        <v>2183421</v>
      </c>
      <c r="DO29" s="154">
        <v>2209863</v>
      </c>
      <c r="DP29" s="154">
        <v>2235498</v>
      </c>
      <c r="DQ29" s="154">
        <v>2260362</v>
      </c>
      <c r="DR29" s="154">
        <v>2284434</v>
      </c>
      <c r="DS29" s="154">
        <v>2309957</v>
      </c>
      <c r="DT29" s="154">
        <v>2336636</v>
      </c>
      <c r="DU29" s="154">
        <v>2365978</v>
      </c>
      <c r="DV29" s="154">
        <v>2391917</v>
      </c>
      <c r="DW29" s="154">
        <v>2417881</v>
      </c>
      <c r="DX29" s="154">
        <v>2443883</v>
      </c>
      <c r="DY29" s="154">
        <v>2469927</v>
      </c>
      <c r="DZ29" s="154">
        <v>2496004</v>
      </c>
      <c r="EA29" s="154">
        <v>2522504</v>
      </c>
      <c r="EB29" s="154">
        <v>2548930</v>
      </c>
      <c r="EC29" s="154">
        <v>2575277</v>
      </c>
      <c r="ED29" s="154">
        <v>2601597</v>
      </c>
      <c r="EE29" s="154">
        <v>2627874</v>
      </c>
      <c r="EF29" s="154">
        <v>2654156</v>
      </c>
      <c r="EG29" s="154">
        <v>2680452</v>
      </c>
      <c r="EH29" s="154">
        <v>2706799</v>
      </c>
      <c r="EI29" s="154">
        <v>2733142</v>
      </c>
      <c r="EJ29" s="154">
        <v>2759493</v>
      </c>
      <c r="EK29" s="154">
        <v>2785854</v>
      </c>
      <c r="EL29" s="154">
        <v>2812219</v>
      </c>
      <c r="EM29" s="154">
        <v>2839003</v>
      </c>
      <c r="EN29" s="154">
        <v>2865699</v>
      </c>
      <c r="EO29" s="154">
        <v>2892308</v>
      </c>
      <c r="EP29" s="154">
        <v>2915773</v>
      </c>
      <c r="EQ29" s="154">
        <v>2933482</v>
      </c>
      <c r="ER29" s="154">
        <v>2949205</v>
      </c>
      <c r="ES29" s="154">
        <v>2963339</v>
      </c>
      <c r="ET29" s="154">
        <v>2967176</v>
      </c>
      <c r="EU29" s="154">
        <v>2972422</v>
      </c>
      <c r="EV29" s="154">
        <v>2982197</v>
      </c>
      <c r="EW29" s="154">
        <v>2996035</v>
      </c>
      <c r="EX29" s="154">
        <v>3011700</v>
      </c>
      <c r="EY29" s="154">
        <v>3028761</v>
      </c>
      <c r="EZ29" s="154">
        <v>3044929</v>
      </c>
      <c r="FA29" s="154">
        <v>3058557</v>
      </c>
      <c r="FB29" s="154">
        <v>3073329</v>
      </c>
      <c r="FC29" s="154">
        <v>3087185</v>
      </c>
      <c r="FD29" s="154">
        <v>3102548</v>
      </c>
      <c r="FE29" s="154">
        <v>3116692</v>
      </c>
      <c r="FF29" s="154">
        <v>3122491</v>
      </c>
      <c r="FG29" s="154">
        <v>3130730</v>
      </c>
      <c r="FH29" s="154">
        <v>3141609</v>
      </c>
      <c r="FI29" s="154">
        <v>3150303</v>
      </c>
      <c r="FJ29" s="154">
        <v>3156595</v>
      </c>
      <c r="FK29" s="154">
        <v>3160078</v>
      </c>
      <c r="FL29" s="154">
        <v>3168135</v>
      </c>
      <c r="FM29" s="154">
        <v>3174923</v>
      </c>
      <c r="FN29" s="154">
        <v>3179772</v>
      </c>
      <c r="FO29" s="154">
        <v>3200835</v>
      </c>
      <c r="FP29" s="154">
        <v>3221909</v>
      </c>
      <c r="FQ29" s="154">
        <v>3243162</v>
      </c>
      <c r="FR29" s="154">
        <v>3262848</v>
      </c>
      <c r="FS29" s="154">
        <v>3283819</v>
      </c>
      <c r="FT29" s="154">
        <v>3303955</v>
      </c>
      <c r="FU29" s="154">
        <v>3325323</v>
      </c>
      <c r="FV29" s="154">
        <v>3346699</v>
      </c>
    </row>
    <row r="30" spans="2:178" x14ac:dyDescent="0.2">
      <c r="D30" s="155" t="s">
        <v>182</v>
      </c>
      <c r="E30" s="155"/>
      <c r="F30" s="155"/>
      <c r="G30" s="155"/>
      <c r="H30" s="155"/>
      <c r="I30" s="155" t="s">
        <v>640</v>
      </c>
      <c r="J30" s="155"/>
      <c r="K30" s="155">
        <v>0</v>
      </c>
      <c r="L30" s="155">
        <v>0</v>
      </c>
      <c r="M30" s="155">
        <v>0</v>
      </c>
      <c r="N30" s="155">
        <v>0</v>
      </c>
      <c r="O30" s="155">
        <v>0</v>
      </c>
      <c r="P30" s="155">
        <v>0</v>
      </c>
      <c r="Q30" s="155">
        <v>0</v>
      </c>
      <c r="R30" s="155">
        <v>0</v>
      </c>
      <c r="S30" s="155">
        <v>0</v>
      </c>
      <c r="T30" s="155">
        <v>0</v>
      </c>
      <c r="U30" s="155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155">
        <v>0</v>
      </c>
      <c r="AC30" s="155">
        <v>0</v>
      </c>
      <c r="AD30" s="155">
        <v>0</v>
      </c>
      <c r="AE30" s="155">
        <v>0</v>
      </c>
      <c r="AF30" s="155">
        <v>0</v>
      </c>
      <c r="AG30" s="155">
        <v>0</v>
      </c>
      <c r="AH30" s="155">
        <v>0</v>
      </c>
      <c r="AI30" s="155">
        <v>0</v>
      </c>
      <c r="AJ30" s="155">
        <v>0</v>
      </c>
      <c r="AK30" s="155">
        <v>0</v>
      </c>
      <c r="AL30" s="155">
        <v>5321</v>
      </c>
      <c r="AM30" s="155">
        <v>52795</v>
      </c>
      <c r="AN30" s="155">
        <v>146062</v>
      </c>
      <c r="AO30" s="155">
        <v>229725</v>
      </c>
      <c r="AP30" s="155">
        <v>261055</v>
      </c>
      <c r="AQ30" s="155">
        <v>234390</v>
      </c>
      <c r="AR30" s="155">
        <v>207279</v>
      </c>
      <c r="AS30" s="155">
        <v>203599</v>
      </c>
      <c r="AT30" s="155">
        <v>200534</v>
      </c>
      <c r="AU30" s="155">
        <v>205576</v>
      </c>
      <c r="AV30" s="155">
        <v>207364</v>
      </c>
      <c r="AW30" s="155">
        <v>209192</v>
      </c>
      <c r="AX30" s="155">
        <v>208396</v>
      </c>
      <c r="AY30" s="155">
        <v>217224</v>
      </c>
      <c r="AZ30" s="155">
        <v>216631</v>
      </c>
      <c r="BA30" s="155">
        <v>217318</v>
      </c>
      <c r="BB30" s="155">
        <v>223969</v>
      </c>
      <c r="BC30" s="155">
        <v>217626</v>
      </c>
      <c r="BD30" s="155">
        <v>211256</v>
      </c>
      <c r="BE30" s="155">
        <v>208050</v>
      </c>
      <c r="BF30" s="155">
        <v>203192</v>
      </c>
      <c r="BG30" s="155">
        <v>202855</v>
      </c>
      <c r="BH30" s="155">
        <v>200895</v>
      </c>
      <c r="BI30" s="155">
        <v>202541</v>
      </c>
      <c r="BJ30" s="155">
        <v>203203</v>
      </c>
      <c r="BK30" s="155">
        <v>199364</v>
      </c>
      <c r="BL30" s="155">
        <v>199645</v>
      </c>
      <c r="BM30" s="155">
        <v>200218</v>
      </c>
      <c r="BN30" s="155">
        <v>198974</v>
      </c>
      <c r="BO30" s="155">
        <v>176324</v>
      </c>
      <c r="BP30" s="155">
        <v>174432</v>
      </c>
      <c r="BQ30" s="155">
        <v>170881</v>
      </c>
      <c r="BR30" s="155">
        <v>164223</v>
      </c>
      <c r="BS30" s="155">
        <v>161900</v>
      </c>
      <c r="BT30" s="155">
        <v>154372</v>
      </c>
      <c r="BU30" s="155">
        <v>150642</v>
      </c>
      <c r="BV30" s="155">
        <v>188646</v>
      </c>
      <c r="BW30" s="155">
        <v>175059</v>
      </c>
      <c r="BX30" s="155">
        <v>170595</v>
      </c>
      <c r="BY30" s="155">
        <v>197919</v>
      </c>
      <c r="BZ30" s="155">
        <v>196769</v>
      </c>
      <c r="CA30" s="155">
        <v>204968</v>
      </c>
      <c r="CB30" s="155">
        <v>209467</v>
      </c>
      <c r="CC30" s="155">
        <v>215920</v>
      </c>
      <c r="CD30" s="155">
        <v>211541</v>
      </c>
      <c r="CE30" s="155">
        <v>209131</v>
      </c>
      <c r="CF30" s="155">
        <v>203519</v>
      </c>
      <c r="CG30" s="155">
        <v>198472</v>
      </c>
      <c r="CH30" s="155">
        <v>194670</v>
      </c>
      <c r="CI30" s="155">
        <v>191318</v>
      </c>
      <c r="CJ30" s="155">
        <v>188464</v>
      </c>
      <c r="CK30" s="155">
        <v>185949</v>
      </c>
      <c r="CL30" s="155">
        <v>183782</v>
      </c>
      <c r="CM30" s="155">
        <v>181907</v>
      </c>
      <c r="CN30" s="155">
        <v>180288</v>
      </c>
      <c r="CO30" s="155">
        <v>178881</v>
      </c>
      <c r="CP30" s="155">
        <v>177675</v>
      </c>
      <c r="CQ30" s="155">
        <v>176516</v>
      </c>
      <c r="CR30" s="155">
        <v>175747</v>
      </c>
      <c r="CS30" s="155">
        <v>175249</v>
      </c>
      <c r="CT30" s="155">
        <v>174911</v>
      </c>
      <c r="CU30" s="155">
        <v>174666</v>
      </c>
      <c r="CV30" s="155">
        <v>174524</v>
      </c>
      <c r="CW30" s="155">
        <v>174446</v>
      </c>
      <c r="CX30" s="155">
        <v>174358</v>
      </c>
      <c r="CY30" s="155">
        <v>174267</v>
      </c>
      <c r="CZ30" s="155">
        <v>174186</v>
      </c>
      <c r="DA30" s="155">
        <v>174076</v>
      </c>
      <c r="DB30" s="155">
        <v>173974</v>
      </c>
      <c r="DC30" s="155">
        <v>173532</v>
      </c>
      <c r="DD30" s="155">
        <v>173246</v>
      </c>
      <c r="DE30" s="155">
        <v>173103</v>
      </c>
      <c r="DF30" s="155">
        <v>173015</v>
      </c>
      <c r="DG30" s="155">
        <v>172955</v>
      </c>
      <c r="DH30" s="155">
        <v>172938</v>
      </c>
      <c r="DI30" s="155">
        <v>172964</v>
      </c>
      <c r="DJ30" s="155">
        <v>173019</v>
      </c>
      <c r="DK30" s="155">
        <v>173093</v>
      </c>
      <c r="DL30" s="155">
        <v>173189</v>
      </c>
      <c r="DM30" s="155">
        <v>173299</v>
      </c>
      <c r="DN30" s="155">
        <v>173437</v>
      </c>
      <c r="DO30" s="155">
        <v>173199</v>
      </c>
      <c r="DP30" s="155">
        <v>173077</v>
      </c>
      <c r="DQ30" s="155">
        <v>173025</v>
      </c>
      <c r="DR30" s="155">
        <v>173015</v>
      </c>
      <c r="DS30" s="155">
        <v>173057</v>
      </c>
      <c r="DT30" s="155">
        <v>173230</v>
      </c>
      <c r="DU30" s="155">
        <v>173582</v>
      </c>
      <c r="DV30" s="155">
        <v>173847</v>
      </c>
      <c r="DW30" s="155">
        <v>174129</v>
      </c>
      <c r="DX30" s="155">
        <v>174427</v>
      </c>
      <c r="DY30" s="155">
        <v>174736</v>
      </c>
      <c r="DZ30" s="155">
        <v>175058</v>
      </c>
      <c r="EA30" s="155">
        <v>174993</v>
      </c>
      <c r="EB30" s="155">
        <v>175084</v>
      </c>
      <c r="EC30" s="155">
        <v>175320</v>
      </c>
      <c r="ED30" s="155">
        <v>175598</v>
      </c>
      <c r="EE30" s="155">
        <v>175886</v>
      </c>
      <c r="EF30" s="155">
        <v>176191</v>
      </c>
      <c r="EG30" s="155">
        <v>176506</v>
      </c>
      <c r="EH30" s="155">
        <v>176833</v>
      </c>
      <c r="EI30" s="155">
        <v>177173</v>
      </c>
      <c r="EJ30" s="155">
        <v>177523</v>
      </c>
      <c r="EK30" s="155">
        <v>177882</v>
      </c>
      <c r="EL30" s="155">
        <v>178250</v>
      </c>
      <c r="EM30" s="155">
        <v>178214</v>
      </c>
      <c r="EN30" s="155">
        <v>178335</v>
      </c>
      <c r="EO30" s="155">
        <v>178606</v>
      </c>
      <c r="EP30" s="155">
        <v>178800</v>
      </c>
      <c r="EQ30" s="155">
        <v>178327</v>
      </c>
      <c r="ER30" s="155">
        <v>177167</v>
      </c>
      <c r="ES30" s="155">
        <v>175588</v>
      </c>
      <c r="ET30" s="155">
        <v>173825</v>
      </c>
      <c r="EU30" s="155">
        <v>172539</v>
      </c>
      <c r="EV30" s="155">
        <v>171627</v>
      </c>
      <c r="EW30" s="155">
        <v>170901</v>
      </c>
      <c r="EX30" s="155">
        <v>170401</v>
      </c>
      <c r="EY30" s="155">
        <v>169346</v>
      </c>
      <c r="EZ30" s="155">
        <v>168525</v>
      </c>
      <c r="FA30" s="155">
        <v>167642</v>
      </c>
      <c r="FB30" s="155">
        <v>166987</v>
      </c>
      <c r="FC30" s="155">
        <v>166154</v>
      </c>
      <c r="FD30" s="155">
        <v>165507</v>
      </c>
      <c r="FE30" s="155">
        <v>164747</v>
      </c>
      <c r="FF30" s="155">
        <v>163951</v>
      </c>
      <c r="FG30" s="155">
        <v>163287</v>
      </c>
      <c r="FH30" s="155">
        <v>162816</v>
      </c>
      <c r="FI30" s="155">
        <v>162315</v>
      </c>
      <c r="FJ30" s="155">
        <v>161574</v>
      </c>
      <c r="FK30" s="155">
        <v>159762</v>
      </c>
      <c r="FL30" s="155">
        <v>158715</v>
      </c>
      <c r="FM30" s="155">
        <v>157745</v>
      </c>
      <c r="FN30" s="155">
        <v>156937</v>
      </c>
      <c r="FO30" s="155">
        <v>156748</v>
      </c>
      <c r="FP30" s="155">
        <v>156563</v>
      </c>
      <c r="FQ30" s="155">
        <v>156397</v>
      </c>
      <c r="FR30" s="155">
        <v>156212</v>
      </c>
      <c r="FS30" s="155">
        <v>156063</v>
      </c>
      <c r="FT30" s="155">
        <v>155925</v>
      </c>
      <c r="FU30" s="155">
        <v>155836</v>
      </c>
      <c r="FV30" s="155">
        <v>155622</v>
      </c>
    </row>
    <row r="31" spans="2:178" ht="4.9000000000000004" customHeight="1" x14ac:dyDescent="0.2"/>
    <row r="32" spans="2:178" x14ac:dyDescent="0.2">
      <c r="C32" s="24" t="s">
        <v>709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24">
        <v>0</v>
      </c>
      <c r="AL32" s="24">
        <v>0</v>
      </c>
      <c r="AM32" s="24">
        <v>0</v>
      </c>
      <c r="AN32" s="24">
        <v>13597</v>
      </c>
      <c r="AO32" s="24">
        <v>62001</v>
      </c>
      <c r="AP32" s="24">
        <v>128381</v>
      </c>
      <c r="AQ32" s="24">
        <v>217483</v>
      </c>
      <c r="AR32" s="24">
        <v>328468</v>
      </c>
      <c r="AS32" s="24">
        <v>421845</v>
      </c>
      <c r="AT32" s="24">
        <v>477468</v>
      </c>
      <c r="AU32" s="24">
        <v>509655</v>
      </c>
      <c r="AV32" s="24">
        <v>533490</v>
      </c>
      <c r="AW32" s="24">
        <v>561091</v>
      </c>
      <c r="AX32" s="24">
        <v>587116</v>
      </c>
      <c r="AY32" s="24">
        <v>629624</v>
      </c>
      <c r="AZ32" s="24">
        <v>666325</v>
      </c>
      <c r="BA32" s="24">
        <v>711699</v>
      </c>
      <c r="BB32" s="24">
        <v>746413</v>
      </c>
      <c r="BC32" s="24">
        <v>780688</v>
      </c>
      <c r="BD32" s="24">
        <v>845364</v>
      </c>
      <c r="BE32" s="24">
        <v>890688</v>
      </c>
      <c r="BF32" s="24">
        <v>918320</v>
      </c>
      <c r="BG32" s="24">
        <v>942013</v>
      </c>
      <c r="BH32" s="24">
        <v>991195</v>
      </c>
      <c r="BI32" s="24">
        <v>1057886</v>
      </c>
      <c r="BJ32" s="24">
        <v>1099921</v>
      </c>
      <c r="BK32" s="24">
        <v>1147275</v>
      </c>
      <c r="BL32" s="24">
        <v>1197001</v>
      </c>
      <c r="BM32" s="24">
        <v>1169294</v>
      </c>
      <c r="BN32" s="24">
        <v>1163432</v>
      </c>
      <c r="BO32" s="24">
        <v>1139670</v>
      </c>
      <c r="BP32" s="24">
        <v>1126297</v>
      </c>
      <c r="BQ32" s="24">
        <v>1109172</v>
      </c>
      <c r="BR32" s="24">
        <v>1099243</v>
      </c>
      <c r="BS32" s="24">
        <v>1089499</v>
      </c>
      <c r="BT32" s="24">
        <v>1080780</v>
      </c>
      <c r="BU32" s="24">
        <v>1068472</v>
      </c>
      <c r="BV32" s="24">
        <v>1065015</v>
      </c>
      <c r="BW32" s="24">
        <v>1057799</v>
      </c>
      <c r="BX32" s="24">
        <v>1050510</v>
      </c>
      <c r="BY32" s="24">
        <v>1138056</v>
      </c>
      <c r="BZ32" s="24">
        <v>1172302</v>
      </c>
      <c r="CA32" s="24">
        <v>1209777</v>
      </c>
      <c r="CB32" s="24">
        <v>1249854</v>
      </c>
      <c r="CC32" s="24">
        <v>1232510</v>
      </c>
      <c r="CD32" s="24">
        <v>1297182.4427849497</v>
      </c>
      <c r="CE32" s="24">
        <v>1345513.6279081823</v>
      </c>
      <c r="CF32" s="24">
        <v>1368537.4534862232</v>
      </c>
      <c r="CG32" s="24">
        <v>1390321.2600046669</v>
      </c>
      <c r="CH32" s="24">
        <v>1407246.3235734582</v>
      </c>
      <c r="CI32" s="24">
        <v>1424653.5075038748</v>
      </c>
      <c r="CJ32" s="24">
        <v>1441008.9945581686</v>
      </c>
      <c r="CK32" s="24">
        <v>1457046.40035893</v>
      </c>
      <c r="CL32" s="24">
        <v>1473716.8175987038</v>
      </c>
      <c r="CM32" s="24">
        <v>1491044.498419049</v>
      </c>
      <c r="CN32" s="24">
        <v>1509025.074482841</v>
      </c>
      <c r="CO32" s="24">
        <v>1527540.8876531101</v>
      </c>
      <c r="CP32" s="24">
        <v>1546504.276916286</v>
      </c>
      <c r="CQ32" s="24">
        <v>1565976.439799353</v>
      </c>
      <c r="CR32" s="24">
        <v>1585822.7283418251</v>
      </c>
      <c r="CS32" s="24">
        <v>1607071.5043142866</v>
      </c>
      <c r="CT32" s="24">
        <v>1629331.128748199</v>
      </c>
      <c r="CU32" s="24">
        <v>1652517.1707617559</v>
      </c>
      <c r="CV32" s="24">
        <v>1676593.9836175595</v>
      </c>
      <c r="CW32" s="24">
        <v>1701504.6211577312</v>
      </c>
      <c r="CX32" s="24">
        <v>1726675.2954719525</v>
      </c>
      <c r="CY32" s="24">
        <v>1752192.7074303224</v>
      </c>
      <c r="CZ32" s="24">
        <v>1778009.3092649991</v>
      </c>
      <c r="DA32" s="24">
        <v>1803764.1617550184</v>
      </c>
      <c r="DB32" s="24">
        <v>1828365.8530368931</v>
      </c>
      <c r="DC32" s="24">
        <v>1852561.746485272</v>
      </c>
      <c r="DD32" s="24">
        <v>1876554.7913210159</v>
      </c>
      <c r="DE32" s="24">
        <v>1900874.6581308024</v>
      </c>
      <c r="DF32" s="24">
        <v>1925195.6598079528</v>
      </c>
      <c r="DG32" s="24">
        <v>1949878.7606525084</v>
      </c>
      <c r="DH32" s="24">
        <v>1975069.4977689723</v>
      </c>
      <c r="DI32" s="24">
        <v>2000801.0720768431</v>
      </c>
      <c r="DJ32" s="24">
        <v>2026978.3918032038</v>
      </c>
      <c r="DK32" s="24">
        <v>2053523.3618948739</v>
      </c>
      <c r="DL32" s="24">
        <v>2080359.535049563</v>
      </c>
      <c r="DM32" s="24">
        <v>2106949.7320847102</v>
      </c>
      <c r="DN32" s="24">
        <v>2132861.5074690105</v>
      </c>
      <c r="DO32" s="24">
        <v>2158148.9842179031</v>
      </c>
      <c r="DP32" s="24">
        <v>2182459.7494238876</v>
      </c>
      <c r="DQ32" s="24">
        <v>2206375.1770798909</v>
      </c>
      <c r="DR32" s="24">
        <v>2229549.1683246186</v>
      </c>
      <c r="DS32" s="24">
        <v>2254236.4977346859</v>
      </c>
      <c r="DT32" s="24">
        <v>2280216.5739064626</v>
      </c>
      <c r="DU32" s="24">
        <v>2309047.9581892481</v>
      </c>
      <c r="DV32" s="24">
        <v>2334396.3604411716</v>
      </c>
      <c r="DW32" s="24">
        <v>2359794.6513042175</v>
      </c>
      <c r="DX32" s="24">
        <v>2385253.9939126261</v>
      </c>
      <c r="DY32" s="24">
        <v>2410774.4862655951</v>
      </c>
      <c r="DZ32" s="24">
        <v>2436347.4156270404</v>
      </c>
      <c r="EA32" s="24">
        <v>2461957.9455680414</v>
      </c>
      <c r="EB32" s="24">
        <v>2487348.1027534311</v>
      </c>
      <c r="EC32" s="24">
        <v>2513125.1165759685</v>
      </c>
      <c r="ED32" s="24">
        <v>2538923.0903272782</v>
      </c>
      <c r="EE32" s="24">
        <v>2564693.8115154942</v>
      </c>
      <c r="EF32" s="24">
        <v>2590493.771520894</v>
      </c>
      <c r="EG32" s="24">
        <v>2616324.2260210095</v>
      </c>
      <c r="EH32" s="24">
        <v>2642222.1862472449</v>
      </c>
      <c r="EI32" s="24">
        <v>2668136.4774802169</v>
      </c>
      <c r="EJ32" s="24">
        <v>2694075.0772825368</v>
      </c>
      <c r="EK32" s="24">
        <v>2720036.599041881</v>
      </c>
      <c r="EL32" s="24">
        <v>2746018.4590531206</v>
      </c>
      <c r="EM32" s="24">
        <v>2772013.1211764258</v>
      </c>
      <c r="EN32" s="24">
        <v>2797763.0654496336</v>
      </c>
      <c r="EO32" s="24">
        <v>2823906.5556140835</v>
      </c>
      <c r="EP32" s="24">
        <v>2846834.7744051791</v>
      </c>
      <c r="EQ32" s="24">
        <v>2863344.500850053</v>
      </c>
      <c r="ER32" s="24">
        <v>2877186.331597962</v>
      </c>
      <c r="ES32" s="24">
        <v>2889025.0829718546</v>
      </c>
      <c r="ET32" s="24">
        <v>2890387.9423478288</v>
      </c>
      <c r="EU32" s="24">
        <v>2893641.4827223103</v>
      </c>
      <c r="EV32" s="24">
        <v>2901803.5885724137</v>
      </c>
      <c r="EW32" s="24">
        <v>2914217.8581450991</v>
      </c>
      <c r="EX32" s="24">
        <v>2928691.5426486335</v>
      </c>
      <c r="EY32" s="24">
        <v>2944004.8658380015</v>
      </c>
      <c r="EZ32" s="24">
        <v>2958329.4766900558</v>
      </c>
      <c r="FA32" s="24">
        <v>2970395.0568348812</v>
      </c>
      <c r="FB32" s="24">
        <v>2983836.6353336959</v>
      </c>
      <c r="FC32" s="24">
        <v>2996188.156959739</v>
      </c>
      <c r="FD32" s="24">
        <v>3010237.9045450231</v>
      </c>
      <c r="FE32" s="24">
        <v>3022959.3651137389</v>
      </c>
      <c r="FF32" s="24">
        <v>3027303.3361479468</v>
      </c>
      <c r="FG32" s="24">
        <v>3034223.1559827537</v>
      </c>
      <c r="FH32" s="24">
        <v>3043980.0967154494</v>
      </c>
      <c r="FI32" s="24">
        <v>3051527.0087437741</v>
      </c>
      <c r="FJ32" s="24">
        <v>3056434.4959143833</v>
      </c>
      <c r="FK32" s="24">
        <v>3057460.7993381377</v>
      </c>
      <c r="FL32" s="24">
        <v>3063487.5910800854</v>
      </c>
      <c r="FM32" s="24">
        <v>3068672.681336924</v>
      </c>
      <c r="FN32" s="24">
        <v>3072084.5414735624</v>
      </c>
      <c r="FO32" s="24">
        <v>3092332.8127914974</v>
      </c>
      <c r="FP32" s="24">
        <v>3112600.3338707103</v>
      </c>
      <c r="FQ32" s="24">
        <v>3133068.1663515382</v>
      </c>
      <c r="FR32" s="24">
        <v>3151954.5090929172</v>
      </c>
      <c r="FS32" s="24">
        <v>3172164.5398962069</v>
      </c>
      <c r="FT32" s="24">
        <v>3191554.7210707241</v>
      </c>
      <c r="FU32" s="24">
        <v>3212227.6785865407</v>
      </c>
      <c r="FV32" s="24">
        <v>3232789.3813236859</v>
      </c>
    </row>
    <row r="33" spans="2:178" x14ac:dyDescent="0.2">
      <c r="B33" s="35"/>
      <c r="D33" s="154" t="s">
        <v>181</v>
      </c>
      <c r="E33" s="154"/>
      <c r="F33" s="583">
        <v>0.85021206387623505</v>
      </c>
      <c r="G33" s="583">
        <v>0.85268839400441976</v>
      </c>
      <c r="H33" s="583">
        <v>0.84466170659872941</v>
      </c>
      <c r="I33" s="154" t="s">
        <v>640</v>
      </c>
      <c r="J33" s="154"/>
      <c r="K33" s="154">
        <v>0</v>
      </c>
      <c r="L33" s="154">
        <v>0</v>
      </c>
      <c r="M33" s="154">
        <v>0</v>
      </c>
      <c r="N33" s="154">
        <v>0</v>
      </c>
      <c r="O33" s="154">
        <v>0</v>
      </c>
      <c r="P33" s="154">
        <v>0</v>
      </c>
      <c r="Q33" s="154">
        <v>0</v>
      </c>
      <c r="R33" s="154">
        <v>0</v>
      </c>
      <c r="S33" s="154">
        <v>0</v>
      </c>
      <c r="T33" s="154">
        <v>0</v>
      </c>
      <c r="U33" s="154">
        <v>0</v>
      </c>
      <c r="V33" s="154">
        <v>0</v>
      </c>
      <c r="W33" s="154">
        <v>0</v>
      </c>
      <c r="X33" s="154">
        <v>0</v>
      </c>
      <c r="Y33" s="154">
        <v>0</v>
      </c>
      <c r="Z33" s="154">
        <v>0</v>
      </c>
      <c r="AA33" s="154">
        <v>0</v>
      </c>
      <c r="AB33" s="154">
        <v>0</v>
      </c>
      <c r="AC33" s="154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13597</v>
      </c>
      <c r="AO33" s="154">
        <v>60221</v>
      </c>
      <c r="AP33" s="154">
        <v>115294</v>
      </c>
      <c r="AQ33" s="154">
        <v>184948</v>
      </c>
      <c r="AR33" s="154">
        <v>274184</v>
      </c>
      <c r="AS33" s="154">
        <v>350822</v>
      </c>
      <c r="AT33" s="154">
        <v>398003</v>
      </c>
      <c r="AU33" s="154">
        <v>424009</v>
      </c>
      <c r="AV33" s="154">
        <v>442359</v>
      </c>
      <c r="AW33" s="154">
        <v>452545</v>
      </c>
      <c r="AX33" s="154">
        <v>477098</v>
      </c>
      <c r="AY33" s="154">
        <v>515550</v>
      </c>
      <c r="AZ33" s="154">
        <v>550584</v>
      </c>
      <c r="BA33" s="154">
        <v>592213</v>
      </c>
      <c r="BB33" s="154">
        <v>625253</v>
      </c>
      <c r="BC33" s="154">
        <v>657668</v>
      </c>
      <c r="BD33" s="154">
        <v>716114</v>
      </c>
      <c r="BE33" s="154">
        <v>759868</v>
      </c>
      <c r="BF33" s="154">
        <v>789320</v>
      </c>
      <c r="BG33" s="154">
        <v>814147</v>
      </c>
      <c r="BH33" s="154">
        <v>861570</v>
      </c>
      <c r="BI33" s="154">
        <v>922775</v>
      </c>
      <c r="BJ33" s="154">
        <v>963521</v>
      </c>
      <c r="BK33" s="154">
        <v>1008782</v>
      </c>
      <c r="BL33" s="154">
        <v>1056297</v>
      </c>
      <c r="BM33" s="154">
        <v>1030617</v>
      </c>
      <c r="BN33" s="154">
        <v>1001995</v>
      </c>
      <c r="BO33" s="154">
        <v>992531</v>
      </c>
      <c r="BP33" s="154">
        <v>985777</v>
      </c>
      <c r="BQ33" s="154">
        <v>972642</v>
      </c>
      <c r="BR33" s="154">
        <v>967026</v>
      </c>
      <c r="BS33" s="154">
        <v>959909</v>
      </c>
      <c r="BT33" s="154">
        <v>952005</v>
      </c>
      <c r="BU33" s="154">
        <v>944105</v>
      </c>
      <c r="BV33" s="154">
        <v>901514</v>
      </c>
      <c r="BW33" s="154">
        <v>896203</v>
      </c>
      <c r="BX33" s="154">
        <v>889307</v>
      </c>
      <c r="BY33" s="154">
        <v>958340</v>
      </c>
      <c r="BZ33" s="154">
        <v>992884</v>
      </c>
      <c r="CA33" s="154">
        <v>1028567</v>
      </c>
      <c r="CB33" s="154">
        <v>1065736</v>
      </c>
      <c r="CC33" s="154">
        <v>1041054</v>
      </c>
      <c r="CD33" s="154">
        <v>1105676.7163929497</v>
      </c>
      <c r="CE33" s="154">
        <v>1155891.1578591147</v>
      </c>
      <c r="CF33" s="154">
        <v>1184372.9124667135</v>
      </c>
      <c r="CG33" s="154">
        <v>1211056.943451233</v>
      </c>
      <c r="CH33" s="154">
        <v>1231643.320910678</v>
      </c>
      <c r="CI33" s="154">
        <v>1252270.0868775623</v>
      </c>
      <c r="CJ33" s="154">
        <v>1271351.065372583</v>
      </c>
      <c r="CK33" s="154">
        <v>1289780.8890401341</v>
      </c>
      <c r="CL33" s="154">
        <v>1308500.3236649162</v>
      </c>
      <c r="CM33" s="154">
        <v>1327590.1244015042</v>
      </c>
      <c r="CN33" s="154">
        <v>1347080.3758823997</v>
      </c>
      <c r="CO33" s="154">
        <v>1366898.5135693052</v>
      </c>
      <c r="CP33" s="154">
        <v>1386967.2103133607</v>
      </c>
      <c r="CQ33" s="154">
        <v>1407369.9837409253</v>
      </c>
      <c r="CR33" s="154">
        <v>1428091.0432020819</v>
      </c>
      <c r="CS33" s="154">
        <v>1449942.6844660379</v>
      </c>
      <c r="CT33" s="154">
        <v>1472644.4606119411</v>
      </c>
      <c r="CU33" s="154">
        <v>1496177.6191444891</v>
      </c>
      <c r="CV33" s="154">
        <v>1520497.1743956862</v>
      </c>
      <c r="CW33" s="154">
        <v>1545584.4677362803</v>
      </c>
      <c r="CX33" s="154">
        <v>1570941.9231833788</v>
      </c>
      <c r="CY33" s="154">
        <v>1596646.2024122253</v>
      </c>
      <c r="CZ33" s="154">
        <v>1622640.3872001171</v>
      </c>
      <c r="DA33" s="154">
        <v>1648598.602429729</v>
      </c>
      <c r="DB33" s="154">
        <v>1673396.253081402</v>
      </c>
      <c r="DC33" s="154">
        <v>1697766.5038801599</v>
      </c>
      <c r="DD33" s="154">
        <v>1722135.1059912008</v>
      </c>
      <c r="DE33" s="154">
        <v>1746686.1080583779</v>
      </c>
      <c r="DF33" s="154">
        <v>1771182.4361943908</v>
      </c>
      <c r="DG33" s="154">
        <v>1796012.0444306163</v>
      </c>
      <c r="DH33" s="154">
        <v>1821305.4258658714</v>
      </c>
      <c r="DI33" s="154">
        <v>1847096.1894656725</v>
      </c>
      <c r="DJ33" s="154">
        <v>1873301.5378633961</v>
      </c>
      <c r="DK33" s="154">
        <v>1899855.5811698618</v>
      </c>
      <c r="DL33" s="154">
        <v>1926677.1998104074</v>
      </c>
      <c r="DM33" s="154">
        <v>1953238.9652213126</v>
      </c>
      <c r="DN33" s="154">
        <v>1979093.4684707935</v>
      </c>
      <c r="DO33" s="154">
        <v>2004318.9353800516</v>
      </c>
      <c r="DP33" s="154">
        <v>2028828.4857309593</v>
      </c>
      <c r="DQ33" s="154">
        <v>2052872.9226847899</v>
      </c>
      <c r="DR33" s="154">
        <v>2076133.343038446</v>
      </c>
      <c r="DS33" s="154">
        <v>2100852.9415046177</v>
      </c>
      <c r="DT33" s="154">
        <v>2126735.1802417962</v>
      </c>
      <c r="DU33" s="154">
        <v>2155288.8250136687</v>
      </c>
      <c r="DV33" s="154">
        <v>2180444.8769875821</v>
      </c>
      <c r="DW33" s="154">
        <v>2205632.9716649093</v>
      </c>
      <c r="DX33" s="154">
        <v>2230867.4976305468</v>
      </c>
      <c r="DY33" s="154">
        <v>2256149.5578386029</v>
      </c>
      <c r="DZ33" s="154">
        <v>2281471.4034985974</v>
      </c>
      <c r="EA33" s="154">
        <v>2306819.2708944692</v>
      </c>
      <c r="EB33" s="154">
        <v>2332187.777378011</v>
      </c>
      <c r="EC33" s="154">
        <v>2357795.5763556408</v>
      </c>
      <c r="ED33" s="154">
        <v>2383382.7189186155</v>
      </c>
      <c r="EE33" s="154">
        <v>2408932.0291473875</v>
      </c>
      <c r="EF33" s="154">
        <v>2434493.1483959598</v>
      </c>
      <c r="EG33" s="154">
        <v>2460073.5200824966</v>
      </c>
      <c r="EH33" s="154">
        <v>2485709.9753713212</v>
      </c>
      <c r="EI33" s="154">
        <v>2511348.8613669081</v>
      </c>
      <c r="EJ33" s="154">
        <v>2537001.202321311</v>
      </c>
      <c r="EK33" s="154">
        <v>2562667.0575498808</v>
      </c>
      <c r="EL33" s="154">
        <v>2588343.5618679444</v>
      </c>
      <c r="EM33" s="154">
        <v>2614025.036268014</v>
      </c>
      <c r="EN33" s="154">
        <v>2639714.6430519107</v>
      </c>
      <c r="EO33" s="154">
        <v>2665647.3944261335</v>
      </c>
      <c r="EP33" s="154">
        <v>2688441.5513320896</v>
      </c>
      <c r="EQ33" s="154">
        <v>2705484.655455152</v>
      </c>
      <c r="ER33" s="154">
        <v>2720545.03342753</v>
      </c>
      <c r="ES33" s="154">
        <v>2734021.4550288673</v>
      </c>
      <c r="ET33" s="154">
        <v>2737205.8454418294</v>
      </c>
      <c r="EU33" s="154">
        <v>2741803.5818955624</v>
      </c>
      <c r="EV33" s="154">
        <v>2750934.4176660022</v>
      </c>
      <c r="EW33" s="154">
        <v>2764132.6793912761</v>
      </c>
      <c r="EX33" s="154">
        <v>2779162.9294729792</v>
      </c>
      <c r="EY33" s="154">
        <v>2795160.1575628803</v>
      </c>
      <c r="EZ33" s="154">
        <v>2810360.5806073938</v>
      </c>
      <c r="FA33" s="154">
        <v>2823363.8937222753</v>
      </c>
      <c r="FB33" s="154">
        <v>2837515.2205117987</v>
      </c>
      <c r="FC33" s="154">
        <v>2850753.9860373512</v>
      </c>
      <c r="FD33" s="154">
        <v>2865503.9552315804</v>
      </c>
      <c r="FE33" s="154">
        <v>2879038.7360480982</v>
      </c>
      <c r="FF33" s="154">
        <v>2884231.2708958532</v>
      </c>
      <c r="FG33" s="154">
        <v>2891867.9699161816</v>
      </c>
      <c r="FH33" s="154">
        <v>2902147.7301423927</v>
      </c>
      <c r="FI33" s="154">
        <v>2910247.1704017883</v>
      </c>
      <c r="FJ33" s="154">
        <v>2915947.7596653304</v>
      </c>
      <c r="FK33" s="154">
        <v>2918397.3655246426</v>
      </c>
      <c r="FL33" s="154">
        <v>2925520.9821348046</v>
      </c>
      <c r="FM33" s="154">
        <v>2931725.8242440643</v>
      </c>
      <c r="FN33" s="154">
        <v>2935995.0257768882</v>
      </c>
      <c r="FO33" s="154">
        <v>2956481.0119780661</v>
      </c>
      <c r="FP33" s="154">
        <v>2976982.128636098</v>
      </c>
      <c r="FQ33" s="154">
        <v>2997664.6007627337</v>
      </c>
      <c r="FR33" s="154">
        <v>3016784.0861774497</v>
      </c>
      <c r="FS33" s="154">
        <v>3037191.7051444934</v>
      </c>
      <c r="FT33" s="154">
        <v>3056767.7003826411</v>
      </c>
      <c r="FU33" s="154">
        <v>3077578.0430929177</v>
      </c>
      <c r="FV33" s="154">
        <v>3098400.3486269214</v>
      </c>
    </row>
    <row r="34" spans="2:178" x14ac:dyDescent="0.2">
      <c r="D34" s="155" t="s">
        <v>182</v>
      </c>
      <c r="E34" s="155"/>
      <c r="F34" s="155"/>
      <c r="G34" s="155"/>
      <c r="H34" s="155"/>
      <c r="I34" s="155" t="s">
        <v>640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  <c r="R34" s="155">
        <v>0</v>
      </c>
      <c r="S34" s="155">
        <v>0</v>
      </c>
      <c r="T34" s="155">
        <v>0</v>
      </c>
      <c r="U34" s="155">
        <v>0</v>
      </c>
      <c r="V34" s="155">
        <v>0</v>
      </c>
      <c r="W34" s="155">
        <v>0</v>
      </c>
      <c r="X34" s="155">
        <v>0</v>
      </c>
      <c r="Y34" s="155">
        <v>0</v>
      </c>
      <c r="Z34" s="155">
        <v>0</v>
      </c>
      <c r="AA34" s="155">
        <v>0</v>
      </c>
      <c r="AB34" s="155">
        <v>0</v>
      </c>
      <c r="AC34" s="155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1780</v>
      </c>
      <c r="AP34" s="155">
        <v>13087</v>
      </c>
      <c r="AQ34" s="155">
        <v>32535</v>
      </c>
      <c r="AR34" s="155">
        <v>54284</v>
      </c>
      <c r="AS34" s="155">
        <v>71023</v>
      </c>
      <c r="AT34" s="155">
        <v>79465</v>
      </c>
      <c r="AU34" s="155">
        <v>85646</v>
      </c>
      <c r="AV34" s="155">
        <v>91131</v>
      </c>
      <c r="AW34" s="713">
        <v>108546</v>
      </c>
      <c r="AX34" s="155">
        <v>110018</v>
      </c>
      <c r="AY34" s="155">
        <v>114074</v>
      </c>
      <c r="AZ34" s="155">
        <v>115741</v>
      </c>
      <c r="BA34" s="155">
        <v>119486</v>
      </c>
      <c r="BB34" s="155">
        <v>121160</v>
      </c>
      <c r="BC34" s="155">
        <v>123020</v>
      </c>
      <c r="BD34" s="155">
        <v>129250</v>
      </c>
      <c r="BE34" s="155">
        <v>130820</v>
      </c>
      <c r="BF34" s="155">
        <v>129000</v>
      </c>
      <c r="BG34" s="155">
        <v>127866</v>
      </c>
      <c r="BH34" s="155">
        <v>129625</v>
      </c>
      <c r="BI34" s="155">
        <v>135111</v>
      </c>
      <c r="BJ34" s="155">
        <v>136400</v>
      </c>
      <c r="BK34" s="155">
        <v>138493</v>
      </c>
      <c r="BL34" s="155">
        <v>140704</v>
      </c>
      <c r="BM34" s="155">
        <v>138677</v>
      </c>
      <c r="BN34" s="713">
        <v>161437</v>
      </c>
      <c r="BO34" s="155">
        <v>147139</v>
      </c>
      <c r="BP34" s="155">
        <v>140520</v>
      </c>
      <c r="BQ34" s="155">
        <v>136530</v>
      </c>
      <c r="BR34" s="155">
        <v>132217</v>
      </c>
      <c r="BS34" s="155">
        <v>129590</v>
      </c>
      <c r="BT34" s="155">
        <v>128775</v>
      </c>
      <c r="BU34" s="155">
        <v>124367</v>
      </c>
      <c r="BV34" s="155">
        <v>163501</v>
      </c>
      <c r="BW34" s="155">
        <v>161596</v>
      </c>
      <c r="BX34" s="155">
        <v>161203</v>
      </c>
      <c r="BY34" s="155">
        <v>179716</v>
      </c>
      <c r="BZ34" s="155">
        <v>179418</v>
      </c>
      <c r="CA34" s="155">
        <v>181210</v>
      </c>
      <c r="CB34" s="155">
        <v>184118</v>
      </c>
      <c r="CC34" s="155">
        <v>191456</v>
      </c>
      <c r="CD34" s="155">
        <v>191505.72639200004</v>
      </c>
      <c r="CE34" s="155">
        <v>189622.47004906766</v>
      </c>
      <c r="CF34" s="155">
        <v>184164.54101950978</v>
      </c>
      <c r="CG34" s="155">
        <v>179264.31655343395</v>
      </c>
      <c r="CH34" s="155">
        <v>175603.00266278029</v>
      </c>
      <c r="CI34" s="155">
        <v>172383.42062631241</v>
      </c>
      <c r="CJ34" s="155">
        <v>169657.9291855857</v>
      </c>
      <c r="CK34" s="155">
        <v>167265.51131879588</v>
      </c>
      <c r="CL34" s="155">
        <v>165216.49393378754</v>
      </c>
      <c r="CM34" s="155">
        <v>163454.37401754479</v>
      </c>
      <c r="CN34" s="155">
        <v>161944.69860044125</v>
      </c>
      <c r="CO34" s="155">
        <v>160642.3740838049</v>
      </c>
      <c r="CP34" s="155">
        <v>159537.06660292536</v>
      </c>
      <c r="CQ34" s="155">
        <v>158606.45605842781</v>
      </c>
      <c r="CR34" s="155">
        <v>157731.68513974323</v>
      </c>
      <c r="CS34" s="155">
        <v>157128.81984824862</v>
      </c>
      <c r="CT34" s="155">
        <v>156686.66813625791</v>
      </c>
      <c r="CU34" s="155">
        <v>156339.55161726684</v>
      </c>
      <c r="CV34" s="155">
        <v>156096.80922187321</v>
      </c>
      <c r="CW34" s="155">
        <v>155920.15342145093</v>
      </c>
      <c r="CX34" s="155">
        <v>155733.37228857374</v>
      </c>
      <c r="CY34" s="155">
        <v>155546.5050180972</v>
      </c>
      <c r="CZ34" s="155">
        <v>155368.922064882</v>
      </c>
      <c r="DA34" s="155">
        <v>155165.55932528936</v>
      </c>
      <c r="DB34" s="155">
        <v>154969.59995549108</v>
      </c>
      <c r="DC34" s="155">
        <v>154795.24260511194</v>
      </c>
      <c r="DD34" s="155">
        <v>154419.68532981514</v>
      </c>
      <c r="DE34" s="155">
        <v>154188.55007242452</v>
      </c>
      <c r="DF34" s="155">
        <v>154013.223613562</v>
      </c>
      <c r="DG34" s="155">
        <v>153866.71622189207</v>
      </c>
      <c r="DH34" s="155">
        <v>153764.07190310091</v>
      </c>
      <c r="DI34" s="155">
        <v>153704.88261117061</v>
      </c>
      <c r="DJ34" s="155">
        <v>153676.85393980774</v>
      </c>
      <c r="DK34" s="155">
        <v>153667.78072501207</v>
      </c>
      <c r="DL34" s="155">
        <v>153682.33523915563</v>
      </c>
      <c r="DM34" s="155">
        <v>153710.76686339744</v>
      </c>
      <c r="DN34" s="155">
        <v>153768.03899821691</v>
      </c>
      <c r="DO34" s="155">
        <v>153830.04883785162</v>
      </c>
      <c r="DP34" s="155">
        <v>153631.2636929281</v>
      </c>
      <c r="DQ34" s="155">
        <v>153502.25439510084</v>
      </c>
      <c r="DR34" s="155">
        <v>153415.82528617268</v>
      </c>
      <c r="DS34" s="155">
        <v>153383.55623006826</v>
      </c>
      <c r="DT34" s="155">
        <v>153481.39366466668</v>
      </c>
      <c r="DU34" s="155">
        <v>153759.13317557948</v>
      </c>
      <c r="DV34" s="155">
        <v>153951.48345358929</v>
      </c>
      <c r="DW34" s="155">
        <v>154161.67963930825</v>
      </c>
      <c r="DX34" s="155">
        <v>154386.49628207908</v>
      </c>
      <c r="DY34" s="155">
        <v>154624.92842699229</v>
      </c>
      <c r="DZ34" s="155">
        <v>154876.01212844293</v>
      </c>
      <c r="EA34" s="155">
        <v>155138.67467357233</v>
      </c>
      <c r="EB34" s="155">
        <v>155160.3253754201</v>
      </c>
      <c r="EC34" s="155">
        <v>155329.54022032744</v>
      </c>
      <c r="ED34" s="155">
        <v>155540.37140866264</v>
      </c>
      <c r="EE34" s="155">
        <v>155761.78236810662</v>
      </c>
      <c r="EF34" s="155">
        <v>156000.62312493424</v>
      </c>
      <c r="EG34" s="155">
        <v>156250.70593851293</v>
      </c>
      <c r="EH34" s="155">
        <v>156512.21087592369</v>
      </c>
      <c r="EI34" s="155">
        <v>156787.6161133089</v>
      </c>
      <c r="EJ34" s="155">
        <v>157073.87496122575</v>
      </c>
      <c r="EK34" s="155">
        <v>157369.54149200046</v>
      </c>
      <c r="EL34" s="155">
        <v>157674.897185176</v>
      </c>
      <c r="EM34" s="155">
        <v>157988.08490841169</v>
      </c>
      <c r="EN34" s="155">
        <v>158048.42239772301</v>
      </c>
      <c r="EO34" s="155">
        <v>158259.16118795023</v>
      </c>
      <c r="EP34" s="155">
        <v>158393.22307308947</v>
      </c>
      <c r="EQ34" s="155">
        <v>157859.84539490115</v>
      </c>
      <c r="ER34" s="155">
        <v>156641.29817043195</v>
      </c>
      <c r="ES34" s="155">
        <v>155003.62794298705</v>
      </c>
      <c r="ET34" s="155">
        <v>153182.09690599932</v>
      </c>
      <c r="EU34" s="155">
        <v>151837.9008267482</v>
      </c>
      <c r="EV34" s="155">
        <v>150869.17090641163</v>
      </c>
      <c r="EW34" s="155">
        <v>150085.17875382284</v>
      </c>
      <c r="EX34" s="155">
        <v>149528.61317565423</v>
      </c>
      <c r="EY34" s="155">
        <v>148844.70827512111</v>
      </c>
      <c r="EZ34" s="155">
        <v>147968.89608266222</v>
      </c>
      <c r="FA34" s="155">
        <v>147031.16311260581</v>
      </c>
      <c r="FB34" s="155">
        <v>146321.41482189737</v>
      </c>
      <c r="FC34" s="155">
        <v>145434.17092238771</v>
      </c>
      <c r="FD34" s="155">
        <v>144733.94931344275</v>
      </c>
      <c r="FE34" s="155">
        <v>143920.62906564062</v>
      </c>
      <c r="FF34" s="155">
        <v>143072.06525209371</v>
      </c>
      <c r="FG34" s="155">
        <v>142355.18606657206</v>
      </c>
      <c r="FH34" s="155">
        <v>141832.3665730565</v>
      </c>
      <c r="FI34" s="155">
        <v>141279.8383419858</v>
      </c>
      <c r="FJ34" s="155">
        <v>140486.73624905312</v>
      </c>
      <c r="FK34" s="155">
        <v>139063.43381349501</v>
      </c>
      <c r="FL34" s="155">
        <v>137966.60894528069</v>
      </c>
      <c r="FM34" s="155">
        <v>136946.85709285969</v>
      </c>
      <c r="FN34" s="155">
        <v>136089.51569667397</v>
      </c>
      <c r="FO34" s="155">
        <v>135851.80081343156</v>
      </c>
      <c r="FP34" s="155">
        <v>135618.20523461228</v>
      </c>
      <c r="FQ34" s="155">
        <v>135403.56558880446</v>
      </c>
      <c r="FR34" s="155">
        <v>135170.42291546753</v>
      </c>
      <c r="FS34" s="155">
        <v>134972.83475171373</v>
      </c>
      <c r="FT34" s="155">
        <v>134787.02068808285</v>
      </c>
      <c r="FU34" s="155">
        <v>134649.63549362333</v>
      </c>
      <c r="FV34" s="155">
        <v>134389.03269676457</v>
      </c>
    </row>
    <row r="36" spans="2:178" x14ac:dyDescent="0.2">
      <c r="B36" s="24" t="s">
        <v>710</v>
      </c>
    </row>
    <row r="37" spans="2:178" x14ac:dyDescent="0.2">
      <c r="C37" s="24" t="s">
        <v>639</v>
      </c>
    </row>
    <row r="38" spans="2:178" x14ac:dyDescent="0.2">
      <c r="D38" s="24" t="s">
        <v>152</v>
      </c>
      <c r="F38" s="603">
        <v>0.91350112774998593</v>
      </c>
      <c r="G38" s="603">
        <v>0.90923365901761932</v>
      </c>
      <c r="H38" s="603">
        <v>0.89325004568891619</v>
      </c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>
        <v>671510</v>
      </c>
      <c r="AJ38" s="158">
        <v>673658</v>
      </c>
      <c r="AK38" s="158">
        <v>669420</v>
      </c>
      <c r="AL38" s="158">
        <v>665258</v>
      </c>
      <c r="AM38" s="158">
        <v>658426</v>
      </c>
      <c r="AN38" s="158">
        <v>659146</v>
      </c>
      <c r="AO38" s="158">
        <v>664409</v>
      </c>
      <c r="AP38" s="158">
        <v>676009</v>
      </c>
      <c r="AQ38" s="158">
        <v>727680</v>
      </c>
      <c r="AR38" s="158">
        <v>789753</v>
      </c>
      <c r="AS38" s="158">
        <v>817440</v>
      </c>
      <c r="AT38" s="158">
        <v>843496</v>
      </c>
      <c r="AU38" s="158">
        <v>807961</v>
      </c>
      <c r="AV38" s="158">
        <v>817752</v>
      </c>
      <c r="AW38" s="158">
        <v>790183</v>
      </c>
      <c r="AX38" s="158">
        <v>771070</v>
      </c>
      <c r="AY38" s="158">
        <v>768048</v>
      </c>
      <c r="AZ38" s="158">
        <v>769619</v>
      </c>
      <c r="BA38" s="158">
        <v>776398</v>
      </c>
      <c r="BB38" s="158">
        <v>789841</v>
      </c>
      <c r="BC38" s="158">
        <v>799498</v>
      </c>
      <c r="BD38" s="158">
        <v>799960</v>
      </c>
      <c r="BE38" s="158">
        <v>798421</v>
      </c>
      <c r="BF38" s="158">
        <v>804477</v>
      </c>
      <c r="BG38" s="158">
        <v>824596</v>
      </c>
      <c r="BH38" s="158">
        <v>832010</v>
      </c>
      <c r="BI38" s="158">
        <v>841618</v>
      </c>
      <c r="BJ38" s="158">
        <v>850573</v>
      </c>
      <c r="BK38" s="158">
        <v>876345</v>
      </c>
      <c r="BL38" s="158">
        <v>905811</v>
      </c>
      <c r="BM38" s="158">
        <v>926191</v>
      </c>
      <c r="BN38" s="158">
        <v>925387</v>
      </c>
      <c r="BO38" s="158">
        <v>979845</v>
      </c>
      <c r="BP38" s="158">
        <v>1012894</v>
      </c>
      <c r="BQ38" s="158">
        <v>1010400</v>
      </c>
      <c r="BR38" s="158">
        <v>1024942</v>
      </c>
      <c r="BS38" s="158">
        <v>1064595</v>
      </c>
      <c r="BT38" s="158">
        <v>1095586</v>
      </c>
      <c r="BU38" s="158">
        <v>1112532</v>
      </c>
      <c r="BV38" s="158">
        <v>1115326</v>
      </c>
      <c r="BW38" s="158">
        <v>1110890</v>
      </c>
      <c r="BX38" s="158">
        <v>1112250</v>
      </c>
      <c r="BY38" s="158">
        <v>1108858</v>
      </c>
      <c r="BZ38" s="158">
        <v>1110955</v>
      </c>
      <c r="CA38" s="158">
        <v>1120664</v>
      </c>
      <c r="CB38" s="158">
        <v>1133177</v>
      </c>
      <c r="CC38" s="158">
        <v>1168154</v>
      </c>
      <c r="CD38" s="24">
        <v>1198405</v>
      </c>
      <c r="CE38" s="24">
        <v>1226392</v>
      </c>
      <c r="CF38" s="24">
        <v>1252291</v>
      </c>
      <c r="CG38" s="24">
        <v>1276281</v>
      </c>
      <c r="CH38" s="24">
        <v>1298538</v>
      </c>
      <c r="CI38" s="24">
        <v>1319228</v>
      </c>
      <c r="CJ38" s="24">
        <v>1338503</v>
      </c>
      <c r="CK38" s="24">
        <v>1356505</v>
      </c>
      <c r="CL38" s="24">
        <v>1373360</v>
      </c>
      <c r="CM38" s="24">
        <v>1389184</v>
      </c>
      <c r="CN38" s="24">
        <v>1404079</v>
      </c>
      <c r="CO38" s="24">
        <v>1418137</v>
      </c>
      <c r="CP38" s="24">
        <v>1431440</v>
      </c>
      <c r="CQ38" s="24">
        <v>1499280</v>
      </c>
      <c r="CR38" s="24">
        <v>1555873</v>
      </c>
      <c r="CS38" s="24">
        <v>1602901</v>
      </c>
      <c r="CT38" s="24">
        <v>1641796</v>
      </c>
      <c r="CU38" s="24">
        <v>1673776</v>
      </c>
      <c r="CV38" s="24">
        <v>1699873</v>
      </c>
      <c r="CW38" s="24">
        <v>1720969</v>
      </c>
      <c r="CX38" s="24">
        <v>1737814</v>
      </c>
      <c r="CY38" s="24">
        <v>1751045</v>
      </c>
      <c r="CZ38" s="24">
        <v>1761202</v>
      </c>
      <c r="DA38" s="24">
        <v>1768749</v>
      </c>
      <c r="DB38" s="24">
        <v>1774076</v>
      </c>
      <c r="DC38" s="24">
        <v>1815965</v>
      </c>
      <c r="DD38" s="24">
        <v>1850760</v>
      </c>
      <c r="DE38" s="24">
        <v>1879472</v>
      </c>
      <c r="DF38" s="24">
        <v>1902966</v>
      </c>
      <c r="DG38" s="24">
        <v>1921984</v>
      </c>
      <c r="DH38" s="24">
        <v>1937165</v>
      </c>
      <c r="DI38" s="24">
        <v>1949056</v>
      </c>
      <c r="DJ38" s="24">
        <v>1958126</v>
      </c>
      <c r="DK38" s="24">
        <v>1964780</v>
      </c>
      <c r="DL38" s="24">
        <v>1969365</v>
      </c>
      <c r="DM38" s="24">
        <v>1972177</v>
      </c>
      <c r="DN38" s="24">
        <v>1973473</v>
      </c>
      <c r="DO38" s="24">
        <v>2000902</v>
      </c>
      <c r="DP38" s="24">
        <v>2023503</v>
      </c>
      <c r="DQ38" s="24">
        <v>2041928</v>
      </c>
      <c r="DR38" s="24">
        <v>2056746</v>
      </c>
      <c r="DS38" s="24">
        <v>2068447</v>
      </c>
      <c r="DT38" s="24">
        <v>2077458</v>
      </c>
      <c r="DU38" s="24">
        <v>2084144</v>
      </c>
      <c r="DV38" s="24">
        <v>2088825</v>
      </c>
      <c r="DW38" s="24">
        <v>2091776</v>
      </c>
      <c r="DX38" s="24">
        <v>2093235</v>
      </c>
      <c r="DY38" s="24">
        <v>2093409</v>
      </c>
      <c r="DZ38" s="24">
        <v>2092477</v>
      </c>
      <c r="EA38" s="24">
        <v>2117556</v>
      </c>
      <c r="EB38" s="24">
        <v>2138307</v>
      </c>
      <c r="EC38" s="24">
        <v>2155293</v>
      </c>
      <c r="ED38" s="24">
        <v>2169001</v>
      </c>
      <c r="EE38" s="24">
        <v>2179860</v>
      </c>
      <c r="EF38" s="24">
        <v>2188240</v>
      </c>
      <c r="EG38" s="24">
        <v>2194467</v>
      </c>
      <c r="EH38" s="24">
        <v>2198823</v>
      </c>
      <c r="EI38" s="24">
        <v>2201553</v>
      </c>
      <c r="EJ38" s="24">
        <v>2202876</v>
      </c>
      <c r="EK38" s="24">
        <v>2202976</v>
      </c>
      <c r="EL38" s="24">
        <v>2202019</v>
      </c>
      <c r="EM38" s="24">
        <v>2226385</v>
      </c>
      <c r="EN38" s="24">
        <v>2246696</v>
      </c>
      <c r="EO38" s="24">
        <v>2263456</v>
      </c>
      <c r="EP38" s="24">
        <v>2277107</v>
      </c>
      <c r="EQ38" s="24">
        <v>2288037</v>
      </c>
      <c r="ER38" s="24">
        <v>2296585</v>
      </c>
      <c r="ES38" s="24">
        <v>2303050</v>
      </c>
      <c r="ET38" s="24">
        <v>2307694</v>
      </c>
      <c r="EU38" s="24">
        <v>2310747</v>
      </c>
      <c r="EV38" s="24">
        <v>2312411</v>
      </c>
      <c r="EW38" s="24">
        <v>2312864</v>
      </c>
      <c r="EX38" s="24">
        <v>2312261</v>
      </c>
      <c r="EY38" s="24">
        <v>2336164</v>
      </c>
      <c r="EZ38" s="24">
        <v>2356252</v>
      </c>
      <c r="FA38" s="24">
        <v>2372974</v>
      </c>
      <c r="FB38" s="24">
        <v>2386734</v>
      </c>
      <c r="FC38" s="24">
        <v>2397882</v>
      </c>
      <c r="FD38" s="24">
        <v>2406733</v>
      </c>
      <c r="FE38" s="24">
        <v>2413563</v>
      </c>
      <c r="FF38" s="24">
        <v>2418614</v>
      </c>
      <c r="FG38" s="24">
        <v>2422101</v>
      </c>
      <c r="FH38" s="24">
        <v>2424216</v>
      </c>
      <c r="FI38" s="24">
        <v>2425126</v>
      </c>
      <c r="FJ38" s="24">
        <v>2424978</v>
      </c>
      <c r="FK38" s="24">
        <v>2448498</v>
      </c>
      <c r="FL38" s="24">
        <v>2468421</v>
      </c>
      <c r="FM38" s="24">
        <v>2485157</v>
      </c>
      <c r="FN38" s="24">
        <v>2499066</v>
      </c>
      <c r="FO38" s="24">
        <v>2510474</v>
      </c>
      <c r="FP38" s="24">
        <v>2519666</v>
      </c>
      <c r="FQ38" s="24">
        <v>2526896</v>
      </c>
      <c r="FR38" s="24">
        <v>2532392</v>
      </c>
      <c r="FS38" s="24">
        <v>2536352</v>
      </c>
      <c r="FT38" s="24">
        <v>2538959</v>
      </c>
      <c r="FU38" s="24">
        <v>2540367</v>
      </c>
      <c r="FV38" s="24">
        <v>2540720</v>
      </c>
    </row>
    <row r="39" spans="2:178" x14ac:dyDescent="0.2">
      <c r="D39" s="24" t="s">
        <v>554</v>
      </c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>
        <v>28672</v>
      </c>
      <c r="AJ39" s="158">
        <v>28943</v>
      </c>
      <c r="AK39" s="158">
        <v>28908</v>
      </c>
      <c r="AL39" s="158">
        <v>30058</v>
      </c>
      <c r="AM39" s="158">
        <v>31298</v>
      </c>
      <c r="AN39" s="158">
        <v>31965</v>
      </c>
      <c r="AO39" s="158">
        <v>32294</v>
      </c>
      <c r="AP39" s="158">
        <v>32670</v>
      </c>
      <c r="AQ39" s="158">
        <v>33191</v>
      </c>
      <c r="AR39" s="158">
        <v>33800</v>
      </c>
      <c r="AS39" s="158">
        <v>35699</v>
      </c>
      <c r="AT39" s="158">
        <v>41583</v>
      </c>
      <c r="AU39" s="158">
        <v>41503</v>
      </c>
      <c r="AV39" s="158">
        <v>43169</v>
      </c>
      <c r="AW39" s="158">
        <v>44484</v>
      </c>
      <c r="AX39" s="158">
        <v>45633</v>
      </c>
      <c r="AY39" s="158">
        <v>46774</v>
      </c>
      <c r="AZ39" s="158">
        <v>46716</v>
      </c>
      <c r="BA39" s="158">
        <v>46369</v>
      </c>
      <c r="BB39" s="158">
        <v>45469</v>
      </c>
      <c r="BC39" s="158">
        <v>46404</v>
      </c>
      <c r="BD39" s="158">
        <v>54146</v>
      </c>
      <c r="BE39" s="158">
        <v>47657</v>
      </c>
      <c r="BF39" s="158">
        <v>45964</v>
      </c>
      <c r="BG39" s="158">
        <v>44156</v>
      </c>
      <c r="BH39" s="158">
        <v>41727</v>
      </c>
      <c r="BI39" s="158">
        <v>41149</v>
      </c>
      <c r="BJ39" s="158">
        <v>42027</v>
      </c>
      <c r="BK39" s="158">
        <v>40130</v>
      </c>
      <c r="BL39" s="158">
        <v>39095</v>
      </c>
      <c r="BM39" s="158">
        <v>39261</v>
      </c>
      <c r="BN39" s="158">
        <v>39033</v>
      </c>
      <c r="BO39" s="158">
        <v>38709</v>
      </c>
      <c r="BP39" s="158">
        <v>38668</v>
      </c>
      <c r="BQ39" s="158">
        <v>37687</v>
      </c>
      <c r="BR39" s="158">
        <v>36806</v>
      </c>
      <c r="BS39" s="158">
        <v>37412</v>
      </c>
      <c r="BT39" s="158">
        <v>36696</v>
      </c>
      <c r="BU39" s="158">
        <v>35551</v>
      </c>
      <c r="BV39" s="158">
        <v>34495</v>
      </c>
      <c r="BW39" s="158">
        <v>33347</v>
      </c>
      <c r="BX39" s="158">
        <v>32238</v>
      </c>
      <c r="BY39" s="158">
        <v>31967</v>
      </c>
      <c r="BZ39" s="158">
        <v>31591</v>
      </c>
      <c r="CA39" s="158">
        <v>31566</v>
      </c>
      <c r="CB39" s="158">
        <v>31595</v>
      </c>
      <c r="CC39" s="158">
        <v>30830</v>
      </c>
      <c r="CD39" s="24">
        <v>30651.085958078573</v>
      </c>
      <c r="CE39" s="24">
        <v>30479.661734341891</v>
      </c>
      <c r="CF39" s="24">
        <v>30315.162567183725</v>
      </c>
      <c r="CG39" s="24">
        <v>30157.0839446645</v>
      </c>
      <c r="CH39" s="24">
        <v>30004.973415551078</v>
      </c>
      <c r="CI39" s="24">
        <v>29858.423737645422</v>
      </c>
      <c r="CJ39" s="24">
        <v>29717.067110639749</v>
      </c>
      <c r="CK39" s="24">
        <v>29580.570294620389</v>
      </c>
      <c r="CL39" s="24">
        <v>29448.630456515177</v>
      </c>
      <c r="CM39" s="24">
        <v>29320.971618507356</v>
      </c>
      <c r="CN39" s="24">
        <v>29197.341607092221</v>
      </c>
      <c r="CO39" s="24">
        <v>29077.509420750073</v>
      </c>
      <c r="CP39" s="24">
        <v>28961.262949430362</v>
      </c>
      <c r="CQ39" s="24">
        <v>29040.984682622275</v>
      </c>
      <c r="CR39" s="24">
        <v>29119.624193204578</v>
      </c>
      <c r="CS39" s="24">
        <v>29197.213277202121</v>
      </c>
      <c r="CT39" s="24">
        <v>29273.78230974387</v>
      </c>
      <c r="CU39" s="24">
        <v>29349.360329635372</v>
      </c>
      <c r="CV39" s="24">
        <v>29423.975117681905</v>
      </c>
      <c r="CW39" s="24">
        <v>29497.6532693103</v>
      </c>
      <c r="CX39" s="24">
        <v>29570.420261983149</v>
      </c>
      <c r="CY39" s="24">
        <v>29642.300517849842</v>
      </c>
      <c r="CZ39" s="24">
        <v>29713.317462034389</v>
      </c>
      <c r="DA39" s="24">
        <v>29783.493576921308</v>
      </c>
      <c r="DB39" s="24">
        <v>29852.850452767503</v>
      </c>
      <c r="DC39" s="24">
        <v>29921.408834935184</v>
      </c>
      <c r="DD39" s="24">
        <v>29989.188668014263</v>
      </c>
      <c r="DE39" s="24">
        <v>30056.209137079462</v>
      </c>
      <c r="DF39" s="24">
        <v>30122.488706302036</v>
      </c>
      <c r="DG39" s="24">
        <v>30188.045155119107</v>
      </c>
      <c r="DH39" s="24">
        <v>30252.895612144745</v>
      </c>
      <c r="DI39" s="24">
        <v>30317.056586990104</v>
      </c>
      <c r="DJ39" s="24">
        <v>30380.544000147092</v>
      </c>
      <c r="DK39" s="24">
        <v>30443.373211075166</v>
      </c>
      <c r="DL39" s="24">
        <v>30505.559044620986</v>
      </c>
      <c r="DM39" s="24">
        <v>30567.115815887897</v>
      </c>
      <c r="DN39" s="24">
        <v>30628.057353664717</v>
      </c>
      <c r="DO39" s="24">
        <v>30688.397022512407</v>
      </c>
      <c r="DP39" s="24">
        <v>30748.147743601228</v>
      </c>
      <c r="DQ39" s="24">
        <v>30807.322014381909</v>
      </c>
      <c r="DR39" s="24">
        <v>30865.931927169317</v>
      </c>
      <c r="DS39" s="24">
        <v>30923.989186709645</v>
      </c>
      <c r="DT39" s="24">
        <v>30981.505126798598</v>
      </c>
      <c r="DU39" s="24">
        <v>31038.490726010386</v>
      </c>
      <c r="DV39" s="24">
        <v>31094.956622595535</v>
      </c>
      <c r="DW39" s="24">
        <v>31150.913128598884</v>
      </c>
      <c r="DX39" s="24">
        <v>31206.370243247722</v>
      </c>
      <c r="DY39" s="24">
        <v>31261.337665653689</v>
      </c>
      <c r="DZ39" s="24">
        <v>31315.824806872002</v>
      </c>
      <c r="EA39" s="24">
        <v>31369.840801355207</v>
      </c>
      <c r="EB39" s="24">
        <v>31423.394517839391</v>
      </c>
      <c r="EC39" s="24">
        <v>31476.494569695034</v>
      </c>
      <c r="ED39" s="24">
        <v>31529.149324775077</v>
      </c>
      <c r="EE39" s="24">
        <v>31581.366914788447</v>
      </c>
      <c r="EF39" s="24">
        <v>31633.155244227288</v>
      </c>
      <c r="EG39" s="24">
        <v>31684.521998872391</v>
      </c>
      <c r="EH39" s="24">
        <v>31735.474653901329</v>
      </c>
      <c r="EI39" s="24">
        <v>31786.020481621221</v>
      </c>
      <c r="EJ39" s="24">
        <v>31836.16655884666</v>
      </c>
      <c r="EK39" s="24">
        <v>31885.919773942824</v>
      </c>
      <c r="EL39" s="24">
        <v>31935.286833551574</v>
      </c>
      <c r="EM39" s="24">
        <v>31984.274269017238</v>
      </c>
      <c r="EN39" s="24">
        <v>32032.888442529274</v>
      </c>
      <c r="EO39" s="24">
        <v>32081.135552995198</v>
      </c>
      <c r="EP39" s="24">
        <v>32129.021641659449</v>
      </c>
      <c r="EQ39" s="24">
        <v>32176.552597480044</v>
      </c>
      <c r="ER39" s="24">
        <v>32223.734162276418</v>
      </c>
      <c r="ES39" s="24">
        <v>32270.571935659595</v>
      </c>
      <c r="ET39" s="24">
        <v>32317.071379756209</v>
      </c>
      <c r="EU39" s="24">
        <v>32363.237823735828</v>
      </c>
      <c r="EV39" s="24">
        <v>32409.07646815242</v>
      </c>
      <c r="EW39" s="24">
        <v>32454.592389108187</v>
      </c>
      <c r="EX39" s="24">
        <v>32499.790542249095</v>
      </c>
      <c r="EY39" s="24">
        <v>32544.675766600169</v>
      </c>
      <c r="EZ39" s="24">
        <v>32589.252788247413</v>
      </c>
      <c r="FA39" s="24">
        <v>32633.526223875197</v>
      </c>
      <c r="FB39" s="24">
        <v>32677.5005841647</v>
      </c>
      <c r="FC39" s="24">
        <v>32721.180277059935</v>
      </c>
      <c r="FD39" s="24">
        <v>32764.569610908744</v>
      </c>
      <c r="FE39" s="24">
        <v>32807.672797482941</v>
      </c>
      <c r="FF39" s="24">
        <v>32850.493954884165</v>
      </c>
      <c r="FG39" s="24">
        <v>32893.037110340505</v>
      </c>
      <c r="FH39" s="24">
        <v>32935.30620289837</v>
      </c>
      <c r="FI39" s="24">
        <v>32977.305086014785</v>
      </c>
      <c r="FJ39" s="24">
        <v>33019.037530054266</v>
      </c>
      <c r="FK39" s="24">
        <v>33060.507224694527</v>
      </c>
      <c r="FL39" s="24">
        <v>33101.717781245105</v>
      </c>
      <c r="FM39" s="24">
        <v>33142.672734882428</v>
      </c>
      <c r="FN39" s="24">
        <v>33183.375546805481</v>
      </c>
      <c r="FO39" s="24">
        <v>33223.829606314503</v>
      </c>
      <c r="FP39" s="24">
        <v>33264.038232817133</v>
      </c>
      <c r="FQ39" s="24">
        <v>33304.004677764249</v>
      </c>
      <c r="FR39" s="24">
        <v>33343.732126518473</v>
      </c>
      <c r="FS39" s="24">
        <v>33383.223700158742</v>
      </c>
      <c r="FT39" s="24">
        <v>33422.482457223181</v>
      </c>
      <c r="FU39" s="24">
        <v>33461.511395392219</v>
      </c>
      <c r="FV39" s="24">
        <v>33500.313453115938</v>
      </c>
    </row>
    <row r="40" spans="2:178" x14ac:dyDescent="0.2">
      <c r="D40" s="24" t="s">
        <v>638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14082.362999999999</v>
      </c>
      <c r="AO40" s="24">
        <v>65467.11</v>
      </c>
      <c r="AP40" s="24">
        <v>134708.31600000002</v>
      </c>
      <c r="AQ40" s="24">
        <v>226762.93099999998</v>
      </c>
      <c r="AR40" s="24">
        <v>338079.64399999997</v>
      </c>
      <c r="AS40" s="24">
        <v>434067.46899999992</v>
      </c>
      <c r="AT40" s="24">
        <v>490725.39899999998</v>
      </c>
      <c r="AU40" s="24">
        <v>523084</v>
      </c>
      <c r="AV40" s="24">
        <v>546963</v>
      </c>
      <c r="AW40" s="24">
        <v>574689</v>
      </c>
      <c r="AX40" s="24">
        <v>600559</v>
      </c>
      <c r="AY40" s="24">
        <v>642957</v>
      </c>
      <c r="AZ40" s="24">
        <v>678792</v>
      </c>
      <c r="BA40" s="24">
        <v>723140</v>
      </c>
      <c r="BB40" s="24">
        <v>756936</v>
      </c>
      <c r="BC40" s="24">
        <v>790310</v>
      </c>
      <c r="BD40" s="24">
        <v>853904</v>
      </c>
      <c r="BE40" s="24">
        <v>897844</v>
      </c>
      <c r="BF40" s="24">
        <v>924201</v>
      </c>
      <c r="BG40" s="24">
        <v>952103</v>
      </c>
      <c r="BH40" s="24">
        <v>999932</v>
      </c>
      <c r="BI40" s="24">
        <v>1065246</v>
      </c>
      <c r="BJ40" s="24">
        <v>1105735</v>
      </c>
      <c r="BK40" s="24">
        <v>1151567</v>
      </c>
      <c r="BL40" s="24">
        <v>1199624</v>
      </c>
      <c r="BM40" s="24">
        <v>1170639</v>
      </c>
      <c r="BN40" s="24">
        <v>1138872</v>
      </c>
      <c r="BO40" s="24">
        <v>1140813</v>
      </c>
      <c r="BP40" s="24">
        <v>1130115</v>
      </c>
      <c r="BQ40" s="24">
        <v>1115243</v>
      </c>
      <c r="BR40" s="24">
        <v>1112732</v>
      </c>
      <c r="BS40" s="24">
        <v>1112529</v>
      </c>
      <c r="BT40" s="24">
        <v>1102147</v>
      </c>
      <c r="BU40" s="24">
        <v>1102672</v>
      </c>
      <c r="BV40" s="24">
        <v>1103223</v>
      </c>
      <c r="BW40" s="24">
        <v>1100960</v>
      </c>
      <c r="BX40" s="24">
        <v>1102058</v>
      </c>
      <c r="BY40" s="24">
        <v>1121501</v>
      </c>
      <c r="BZ40" s="24">
        <v>1169003</v>
      </c>
      <c r="CA40" s="24">
        <v>1209777</v>
      </c>
      <c r="CB40" s="24">
        <v>1246255</v>
      </c>
      <c r="CC40" s="24">
        <v>1169717</v>
      </c>
      <c r="CD40" s="24">
        <v>1273899</v>
      </c>
      <c r="CE40" s="24">
        <v>1321416</v>
      </c>
      <c r="CF40" s="24">
        <v>1344078</v>
      </c>
      <c r="CG40" s="24">
        <v>1365518</v>
      </c>
      <c r="CH40" s="24">
        <v>1382176</v>
      </c>
      <c r="CI40" s="24">
        <v>1399304</v>
      </c>
      <c r="CJ40" s="24">
        <v>1415397</v>
      </c>
      <c r="CK40" s="24">
        <v>1431174</v>
      </c>
      <c r="CL40" s="24">
        <v>1447572</v>
      </c>
      <c r="CM40" s="24">
        <v>1464613</v>
      </c>
      <c r="CN40" s="24">
        <v>1482295</v>
      </c>
      <c r="CO40" s="24">
        <v>1500503</v>
      </c>
      <c r="CP40" s="24">
        <v>1519149</v>
      </c>
      <c r="CQ40" s="24">
        <v>1538294</v>
      </c>
      <c r="CR40" s="24">
        <v>1557806</v>
      </c>
      <c r="CS40" s="24">
        <v>1578695</v>
      </c>
      <c r="CT40" s="24">
        <v>1600576</v>
      </c>
      <c r="CU40" s="24">
        <v>1623369</v>
      </c>
      <c r="CV40" s="24">
        <v>1647037</v>
      </c>
      <c r="CW40" s="24">
        <v>1671523</v>
      </c>
      <c r="CX40" s="24">
        <v>1696264</v>
      </c>
      <c r="CY40" s="24">
        <v>1721347</v>
      </c>
      <c r="CZ40" s="24">
        <v>1746722</v>
      </c>
      <c r="DA40" s="24">
        <v>1772039</v>
      </c>
      <c r="DB40" s="24">
        <v>1796222</v>
      </c>
      <c r="DC40" s="24">
        <v>1820005</v>
      </c>
      <c r="DD40" s="24">
        <v>1843590</v>
      </c>
      <c r="DE40" s="24">
        <v>1867496</v>
      </c>
      <c r="DF40" s="24">
        <v>1891402</v>
      </c>
      <c r="DG40" s="24">
        <v>1915664</v>
      </c>
      <c r="DH40" s="24">
        <v>1940425</v>
      </c>
      <c r="DI40" s="24">
        <v>1965718</v>
      </c>
      <c r="DJ40" s="24">
        <v>1991449</v>
      </c>
      <c r="DK40" s="24">
        <v>2017540</v>
      </c>
      <c r="DL40" s="24">
        <v>2043918</v>
      </c>
      <c r="DM40" s="24">
        <v>2070053</v>
      </c>
      <c r="DN40" s="24">
        <v>2095522</v>
      </c>
      <c r="DO40" s="24">
        <v>2120378</v>
      </c>
      <c r="DP40" s="24">
        <v>2144273</v>
      </c>
      <c r="DQ40" s="24">
        <v>2167782</v>
      </c>
      <c r="DR40" s="24">
        <v>2190560</v>
      </c>
      <c r="DS40" s="24">
        <v>2214825</v>
      </c>
      <c r="DT40" s="24">
        <v>2240361</v>
      </c>
      <c r="DU40" s="24">
        <v>2268698</v>
      </c>
      <c r="DV40" s="24">
        <v>2293613</v>
      </c>
      <c r="DW40" s="24">
        <v>2318576</v>
      </c>
      <c r="DX40" s="24">
        <v>2343598</v>
      </c>
      <c r="DY40" s="24">
        <v>2368682</v>
      </c>
      <c r="DZ40" s="24">
        <v>2393816</v>
      </c>
      <c r="EA40" s="24">
        <v>2418988</v>
      </c>
      <c r="EB40" s="24">
        <v>2443944</v>
      </c>
      <c r="EC40" s="24">
        <v>2469279</v>
      </c>
      <c r="ED40" s="24">
        <v>2494636</v>
      </c>
      <c r="EE40" s="24">
        <v>2519965</v>
      </c>
      <c r="EF40" s="24">
        <v>2545322</v>
      </c>
      <c r="EG40" s="24">
        <v>2570710</v>
      </c>
      <c r="EH40" s="24">
        <v>2596165</v>
      </c>
      <c r="EI40" s="24">
        <v>2621635</v>
      </c>
      <c r="EJ40" s="24">
        <v>2647127</v>
      </c>
      <c r="EK40" s="24">
        <v>2672645</v>
      </c>
      <c r="EL40" s="24">
        <v>2698181</v>
      </c>
      <c r="EM40" s="24">
        <v>2723729</v>
      </c>
      <c r="EN40" s="24">
        <v>2749039</v>
      </c>
      <c r="EO40" s="24">
        <v>2774734</v>
      </c>
      <c r="EP40" s="24">
        <v>2797271</v>
      </c>
      <c r="EQ40" s="24">
        <v>2813501</v>
      </c>
      <c r="ER40" s="24">
        <v>2827113</v>
      </c>
      <c r="ES40" s="24">
        <v>2838760</v>
      </c>
      <c r="ET40" s="24">
        <v>2840110</v>
      </c>
      <c r="EU40" s="24">
        <v>2843316</v>
      </c>
      <c r="EV40" s="24">
        <v>2851345</v>
      </c>
      <c r="EW40" s="24">
        <v>2863551</v>
      </c>
      <c r="EX40" s="24">
        <v>2877781</v>
      </c>
      <c r="EY40" s="24">
        <v>2892836</v>
      </c>
      <c r="EZ40" s="24">
        <v>2906921</v>
      </c>
      <c r="FA40" s="24">
        <v>2918787</v>
      </c>
      <c r="FB40" s="24">
        <v>2932003</v>
      </c>
      <c r="FC40" s="24">
        <v>2944147</v>
      </c>
      <c r="FD40" s="24">
        <v>2957962</v>
      </c>
      <c r="FE40" s="24">
        <v>2970471</v>
      </c>
      <c r="FF40" s="24">
        <v>2974746</v>
      </c>
      <c r="FG40" s="24">
        <v>2981551</v>
      </c>
      <c r="FH40" s="24">
        <v>2991145</v>
      </c>
      <c r="FI40" s="24">
        <v>2998566</v>
      </c>
      <c r="FJ40" s="24">
        <v>3003394</v>
      </c>
      <c r="FK40" s="24">
        <v>3004412</v>
      </c>
      <c r="FL40" s="24">
        <v>3010342</v>
      </c>
      <c r="FM40" s="24">
        <v>3015444</v>
      </c>
      <c r="FN40" s="24">
        <v>3018803</v>
      </c>
      <c r="FO40" s="24">
        <v>3038707</v>
      </c>
      <c r="FP40" s="24">
        <v>3058628</v>
      </c>
      <c r="FQ40" s="24">
        <v>3078748</v>
      </c>
      <c r="FR40" s="24">
        <v>3097314</v>
      </c>
      <c r="FS40" s="24">
        <v>3117180</v>
      </c>
      <c r="FT40" s="24">
        <v>3136240</v>
      </c>
      <c r="FU40" s="24">
        <v>3156559</v>
      </c>
      <c r="FV40" s="24">
        <v>3176773</v>
      </c>
    </row>
    <row r="41" spans="2:178" x14ac:dyDescent="0.2">
      <c r="E41" s="154" t="s">
        <v>711</v>
      </c>
      <c r="F41" s="583">
        <v>0.79735301638104272</v>
      </c>
      <c r="G41" s="583">
        <v>0.7587376235765706</v>
      </c>
      <c r="H41" s="583">
        <v>0.76557988346425832</v>
      </c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  <c r="AH41" s="154"/>
      <c r="AI41" s="252"/>
      <c r="AJ41" s="252"/>
      <c r="AK41" s="252"/>
      <c r="AL41" s="172">
        <v>0</v>
      </c>
      <c r="AM41" s="172">
        <v>0</v>
      </c>
      <c r="AN41" s="172">
        <v>14082.362999999999</v>
      </c>
      <c r="AO41" s="172">
        <v>63497.546999999999</v>
      </c>
      <c r="AP41" s="172">
        <v>120477.19400000002</v>
      </c>
      <c r="AQ41" s="172">
        <v>191939.03599999996</v>
      </c>
      <c r="AR41" s="172">
        <v>281033.61599999998</v>
      </c>
      <c r="AS41" s="172">
        <v>359654.91799999995</v>
      </c>
      <c r="AT41" s="172">
        <v>407543.30099999998</v>
      </c>
      <c r="AU41" s="172">
        <v>432255</v>
      </c>
      <c r="AV41" s="172">
        <v>447937</v>
      </c>
      <c r="AW41" s="172">
        <v>455377</v>
      </c>
      <c r="AX41" s="172">
        <v>478183</v>
      </c>
      <c r="AY41" s="172">
        <v>515398</v>
      </c>
      <c r="AZ41" s="172">
        <v>548636</v>
      </c>
      <c r="BA41" s="172">
        <v>588057</v>
      </c>
      <c r="BB41" s="172">
        <v>619002</v>
      </c>
      <c r="BC41" s="172">
        <v>649540</v>
      </c>
      <c r="BD41" s="172">
        <v>708547</v>
      </c>
      <c r="BE41" s="172">
        <v>752924</v>
      </c>
      <c r="BF41" s="172">
        <v>780996</v>
      </c>
      <c r="BG41" s="172">
        <v>810362</v>
      </c>
      <c r="BH41" s="172">
        <v>856984</v>
      </c>
      <c r="BI41" s="172">
        <v>916791</v>
      </c>
      <c r="BJ41" s="172">
        <v>953697</v>
      </c>
      <c r="BK41" s="172">
        <v>995093</v>
      </c>
      <c r="BL41" s="172">
        <v>1039129</v>
      </c>
      <c r="BM41" s="172">
        <v>1008136</v>
      </c>
      <c r="BN41" s="172">
        <v>974609</v>
      </c>
      <c r="BO41" s="172">
        <v>961976</v>
      </c>
      <c r="BP41" s="172">
        <v>953789</v>
      </c>
      <c r="BQ41" s="172">
        <v>939260</v>
      </c>
      <c r="BR41" s="172">
        <v>932230</v>
      </c>
      <c r="BS41" s="172">
        <v>923597</v>
      </c>
      <c r="BT41" s="172">
        <v>913977</v>
      </c>
      <c r="BU41" s="172">
        <v>904373</v>
      </c>
      <c r="BV41" s="172">
        <v>901557</v>
      </c>
      <c r="BW41" s="172">
        <v>896203</v>
      </c>
      <c r="BX41" s="172">
        <v>889307</v>
      </c>
      <c r="BY41" s="172">
        <v>848570</v>
      </c>
      <c r="BZ41" s="172">
        <v>836792</v>
      </c>
      <c r="CA41" s="172">
        <v>820131</v>
      </c>
      <c r="CB41" s="172">
        <v>808614</v>
      </c>
      <c r="CC41" s="172">
        <v>797010</v>
      </c>
      <c r="CD41" s="154">
        <v>855672</v>
      </c>
      <c r="CE41" s="154">
        <v>894533</v>
      </c>
      <c r="CF41" s="154">
        <v>916575</v>
      </c>
      <c r="CG41" s="154">
        <v>937225</v>
      </c>
      <c r="CH41" s="154">
        <v>953157</v>
      </c>
      <c r="CI41" s="154">
        <v>969120</v>
      </c>
      <c r="CJ41" s="154">
        <v>983886</v>
      </c>
      <c r="CK41" s="154">
        <v>998149</v>
      </c>
      <c r="CL41" s="154">
        <v>1012636</v>
      </c>
      <c r="CM41" s="154">
        <v>1027409</v>
      </c>
      <c r="CN41" s="154">
        <v>1042492</v>
      </c>
      <c r="CO41" s="154">
        <v>1057829</v>
      </c>
      <c r="CP41" s="154">
        <v>1073360</v>
      </c>
      <c r="CQ41" s="154">
        <v>1089150</v>
      </c>
      <c r="CR41" s="154">
        <v>1105186</v>
      </c>
      <c r="CS41" s="154">
        <v>1122096</v>
      </c>
      <c r="CT41" s="154">
        <v>1139665</v>
      </c>
      <c r="CU41" s="154">
        <v>1157877</v>
      </c>
      <c r="CV41" s="154">
        <v>1176698</v>
      </c>
      <c r="CW41" s="154">
        <v>1196113</v>
      </c>
      <c r="CX41" s="154">
        <v>1215737</v>
      </c>
      <c r="CY41" s="154">
        <v>1235629</v>
      </c>
      <c r="CZ41" s="154">
        <v>1255745</v>
      </c>
      <c r="DA41" s="154">
        <v>1275834</v>
      </c>
      <c r="DB41" s="154">
        <v>1295025</v>
      </c>
      <c r="DC41" s="154">
        <v>1313885</v>
      </c>
      <c r="DD41" s="154">
        <v>1332743</v>
      </c>
      <c r="DE41" s="154">
        <v>1351743</v>
      </c>
      <c r="DF41" s="154">
        <v>1370701</v>
      </c>
      <c r="DG41" s="154">
        <v>1389916</v>
      </c>
      <c r="DH41" s="154">
        <v>1409490</v>
      </c>
      <c r="DI41" s="154">
        <v>1429450</v>
      </c>
      <c r="DJ41" s="154">
        <v>1449730</v>
      </c>
      <c r="DK41" s="154">
        <v>1470280</v>
      </c>
      <c r="DL41" s="154">
        <v>1491037</v>
      </c>
      <c r="DM41" s="154">
        <v>1511592</v>
      </c>
      <c r="DN41" s="154">
        <v>1531601</v>
      </c>
      <c r="DO41" s="154">
        <v>1551123</v>
      </c>
      <c r="DP41" s="154">
        <v>1570090</v>
      </c>
      <c r="DQ41" s="154">
        <v>1588698</v>
      </c>
      <c r="DR41" s="154">
        <v>1606699</v>
      </c>
      <c r="DS41" s="154">
        <v>1625829</v>
      </c>
      <c r="DT41" s="154">
        <v>1645859</v>
      </c>
      <c r="DU41" s="154">
        <v>1667957</v>
      </c>
      <c r="DV41" s="154">
        <v>1687425</v>
      </c>
      <c r="DW41" s="154">
        <v>1706918</v>
      </c>
      <c r="DX41" s="154">
        <v>1726446</v>
      </c>
      <c r="DY41" s="154">
        <v>1746012</v>
      </c>
      <c r="DZ41" s="154">
        <v>1765608</v>
      </c>
      <c r="EA41" s="154">
        <v>1785225</v>
      </c>
      <c r="EB41" s="154">
        <v>1804857</v>
      </c>
      <c r="EC41" s="154">
        <v>1824675</v>
      </c>
      <c r="ED41" s="154">
        <v>1844476</v>
      </c>
      <c r="EE41" s="154">
        <v>1864249</v>
      </c>
      <c r="EF41" s="154">
        <v>1884030</v>
      </c>
      <c r="EG41" s="154">
        <v>1903827</v>
      </c>
      <c r="EH41" s="154">
        <v>1923667</v>
      </c>
      <c r="EI41" s="154">
        <v>1943508</v>
      </c>
      <c r="EJ41" s="154">
        <v>1963360</v>
      </c>
      <c r="EK41" s="154">
        <v>1983223</v>
      </c>
      <c r="EL41" s="154">
        <v>2003094</v>
      </c>
      <c r="EM41" s="154">
        <v>2022968</v>
      </c>
      <c r="EN41" s="154">
        <v>2042849</v>
      </c>
      <c r="EO41" s="154">
        <v>2062918</v>
      </c>
      <c r="EP41" s="154">
        <v>2080559</v>
      </c>
      <c r="EQ41" s="154">
        <v>2093748</v>
      </c>
      <c r="ER41" s="154">
        <v>2105403</v>
      </c>
      <c r="ES41" s="154">
        <v>2115832</v>
      </c>
      <c r="ET41" s="154">
        <v>2118297</v>
      </c>
      <c r="EU41" s="154">
        <v>2121855</v>
      </c>
      <c r="EV41" s="154">
        <v>2128921</v>
      </c>
      <c r="EW41" s="154">
        <v>2139135</v>
      </c>
      <c r="EX41" s="154">
        <v>2150767</v>
      </c>
      <c r="EY41" s="154">
        <v>2163147</v>
      </c>
      <c r="EZ41" s="154">
        <v>2174910</v>
      </c>
      <c r="FA41" s="154">
        <v>2184974</v>
      </c>
      <c r="FB41" s="154">
        <v>2195925</v>
      </c>
      <c r="FC41" s="154">
        <v>2206170</v>
      </c>
      <c r="FD41" s="154">
        <v>2217585</v>
      </c>
      <c r="FE41" s="154">
        <v>2228060</v>
      </c>
      <c r="FF41" s="154">
        <v>2232078</v>
      </c>
      <c r="FG41" s="154">
        <v>2237988</v>
      </c>
      <c r="FH41" s="154">
        <v>2245944</v>
      </c>
      <c r="FI41" s="154">
        <v>2252212</v>
      </c>
      <c r="FJ41" s="154">
        <v>2256623</v>
      </c>
      <c r="FK41" s="154">
        <v>2258519</v>
      </c>
      <c r="FL41" s="154">
        <v>2264032</v>
      </c>
      <c r="FM41" s="154">
        <v>2268834</v>
      </c>
      <c r="FN41" s="154">
        <v>2272138</v>
      </c>
      <c r="FO41" s="154">
        <v>2287992</v>
      </c>
      <c r="FP41" s="154">
        <v>2303857</v>
      </c>
      <c r="FQ41" s="154">
        <v>2319863</v>
      </c>
      <c r="FR41" s="154">
        <v>2334660</v>
      </c>
      <c r="FS41" s="154">
        <v>2350453</v>
      </c>
      <c r="FT41" s="154">
        <v>2365602</v>
      </c>
      <c r="FU41" s="154">
        <v>2381707</v>
      </c>
      <c r="FV41" s="154">
        <v>2397822</v>
      </c>
    </row>
    <row r="42" spans="2:178" x14ac:dyDescent="0.2">
      <c r="E42" s="24" t="s">
        <v>712</v>
      </c>
      <c r="F42" s="603">
        <v>0.84671927597814689</v>
      </c>
      <c r="G42" s="603">
        <v>0.79275247395691895</v>
      </c>
      <c r="H42" s="603">
        <v>0.77027619923115498</v>
      </c>
      <c r="AI42" s="34"/>
      <c r="AJ42" s="34"/>
      <c r="AK42" s="34"/>
      <c r="AL42" s="158">
        <v>0</v>
      </c>
      <c r="AM42" s="158">
        <v>0</v>
      </c>
      <c r="AN42" s="158">
        <v>0</v>
      </c>
      <c r="AO42" s="158">
        <v>1969.5630000000001</v>
      </c>
      <c r="AP42" s="158">
        <v>14231.121999999999</v>
      </c>
      <c r="AQ42" s="158">
        <v>34823.895000000004</v>
      </c>
      <c r="AR42" s="158">
        <v>57046.027999999991</v>
      </c>
      <c r="AS42" s="158">
        <v>74412.551000000007</v>
      </c>
      <c r="AT42" s="158">
        <v>83182.098000000013</v>
      </c>
      <c r="AU42" s="158">
        <v>90829</v>
      </c>
      <c r="AV42" s="158">
        <v>99026</v>
      </c>
      <c r="AW42" s="158">
        <v>119312</v>
      </c>
      <c r="AX42" s="158">
        <v>122376</v>
      </c>
      <c r="AY42" s="158">
        <v>127559</v>
      </c>
      <c r="AZ42" s="158">
        <v>130156</v>
      </c>
      <c r="BA42" s="158">
        <v>135083</v>
      </c>
      <c r="BB42" s="158">
        <v>137934</v>
      </c>
      <c r="BC42" s="158">
        <v>140770</v>
      </c>
      <c r="BD42" s="158">
        <v>145357</v>
      </c>
      <c r="BE42" s="158">
        <v>144920</v>
      </c>
      <c r="BF42" s="158">
        <v>143205</v>
      </c>
      <c r="BG42" s="158">
        <v>141741</v>
      </c>
      <c r="BH42" s="158">
        <v>142948</v>
      </c>
      <c r="BI42" s="158">
        <v>148455</v>
      </c>
      <c r="BJ42" s="158">
        <v>152038</v>
      </c>
      <c r="BK42" s="158">
        <v>156474</v>
      </c>
      <c r="BL42" s="158">
        <v>160495</v>
      </c>
      <c r="BM42" s="158">
        <v>162503</v>
      </c>
      <c r="BN42" s="158">
        <v>164263</v>
      </c>
      <c r="BO42" s="158">
        <v>178837</v>
      </c>
      <c r="BP42" s="158">
        <v>173309</v>
      </c>
      <c r="BQ42" s="158">
        <v>170389</v>
      </c>
      <c r="BR42" s="158">
        <v>167523</v>
      </c>
      <c r="BS42" s="158">
        <v>166503</v>
      </c>
      <c r="BT42" s="158">
        <v>167543</v>
      </c>
      <c r="BU42" s="158">
        <v>164738</v>
      </c>
      <c r="BV42" s="158">
        <v>163501</v>
      </c>
      <c r="BW42" s="158">
        <v>161596</v>
      </c>
      <c r="BX42" s="158">
        <v>161203</v>
      </c>
      <c r="BY42" s="158">
        <v>159408</v>
      </c>
      <c r="BZ42" s="158">
        <v>152914</v>
      </c>
      <c r="CA42" s="158">
        <v>153434</v>
      </c>
      <c r="CB42" s="158">
        <v>145960</v>
      </c>
      <c r="CC42" s="158">
        <v>147474</v>
      </c>
      <c r="CD42" s="24">
        <v>153827</v>
      </c>
      <c r="CE42" s="24">
        <v>152314</v>
      </c>
      <c r="CF42" s="24">
        <v>147930</v>
      </c>
      <c r="CG42" s="24">
        <v>143994</v>
      </c>
      <c r="CH42" s="24">
        <v>141053</v>
      </c>
      <c r="CI42" s="24">
        <v>138467</v>
      </c>
      <c r="CJ42" s="24">
        <v>136278</v>
      </c>
      <c r="CK42" s="24">
        <v>134356</v>
      </c>
      <c r="CL42" s="24">
        <v>132710</v>
      </c>
      <c r="CM42" s="24">
        <v>131295</v>
      </c>
      <c r="CN42" s="24">
        <v>130082</v>
      </c>
      <c r="CO42" s="24">
        <v>129036</v>
      </c>
      <c r="CP42" s="24">
        <v>128148</v>
      </c>
      <c r="CQ42" s="24">
        <v>127401</v>
      </c>
      <c r="CR42" s="24">
        <v>126698</v>
      </c>
      <c r="CS42" s="24">
        <v>126214</v>
      </c>
      <c r="CT42" s="24">
        <v>125858</v>
      </c>
      <c r="CU42" s="24">
        <v>125580</v>
      </c>
      <c r="CV42" s="24">
        <v>125385</v>
      </c>
      <c r="CW42" s="24">
        <v>125243</v>
      </c>
      <c r="CX42" s="24">
        <v>125093</v>
      </c>
      <c r="CY42" s="24">
        <v>124943</v>
      </c>
      <c r="CZ42" s="24">
        <v>124800</v>
      </c>
      <c r="DA42" s="24">
        <v>124637</v>
      </c>
      <c r="DB42" s="24">
        <v>124479</v>
      </c>
      <c r="DC42" s="24">
        <v>124339</v>
      </c>
      <c r="DD42" s="24">
        <v>124038</v>
      </c>
      <c r="DE42" s="24">
        <v>123852</v>
      </c>
      <c r="DF42" s="24">
        <v>123711</v>
      </c>
      <c r="DG42" s="24">
        <v>123593</v>
      </c>
      <c r="DH42" s="24">
        <v>123511</v>
      </c>
      <c r="DI42" s="24">
        <v>123463</v>
      </c>
      <c r="DJ42" s="24">
        <v>123441</v>
      </c>
      <c r="DK42" s="24">
        <v>123434</v>
      </c>
      <c r="DL42" s="24">
        <v>123445</v>
      </c>
      <c r="DM42" s="24">
        <v>123468</v>
      </c>
      <c r="DN42" s="24">
        <v>123514</v>
      </c>
      <c r="DO42" s="24">
        <v>123564</v>
      </c>
      <c r="DP42" s="24">
        <v>123404</v>
      </c>
      <c r="DQ42" s="24">
        <v>123301</v>
      </c>
      <c r="DR42" s="24">
        <v>123231</v>
      </c>
      <c r="DS42" s="24">
        <v>123205</v>
      </c>
      <c r="DT42" s="24">
        <v>123284</v>
      </c>
      <c r="DU42" s="24">
        <v>123507</v>
      </c>
      <c r="DV42" s="24">
        <v>123661</v>
      </c>
      <c r="DW42" s="24">
        <v>123830</v>
      </c>
      <c r="DX42" s="24">
        <v>124011</v>
      </c>
      <c r="DY42" s="24">
        <v>124202</v>
      </c>
      <c r="DZ42" s="24">
        <v>124404</v>
      </c>
      <c r="EA42" s="24">
        <v>124615</v>
      </c>
      <c r="EB42" s="24">
        <v>124632</v>
      </c>
      <c r="EC42" s="24">
        <v>124768</v>
      </c>
      <c r="ED42" s="24">
        <v>124938</v>
      </c>
      <c r="EE42" s="24">
        <v>125116</v>
      </c>
      <c r="EF42" s="24">
        <v>125307</v>
      </c>
      <c r="EG42" s="24">
        <v>125508</v>
      </c>
      <c r="EH42" s="24">
        <v>125718</v>
      </c>
      <c r="EI42" s="24">
        <v>125940</v>
      </c>
      <c r="EJ42" s="24">
        <v>126169</v>
      </c>
      <c r="EK42" s="24">
        <v>126407</v>
      </c>
      <c r="EL42" s="24">
        <v>126652</v>
      </c>
      <c r="EM42" s="24">
        <v>126904</v>
      </c>
      <c r="EN42" s="24">
        <v>126952</v>
      </c>
      <c r="EO42" s="24">
        <v>127122</v>
      </c>
      <c r="EP42" s="24">
        <v>127229</v>
      </c>
      <c r="EQ42" s="24">
        <v>126801</v>
      </c>
      <c r="ER42" s="24">
        <v>125822</v>
      </c>
      <c r="ES42" s="24">
        <v>124507</v>
      </c>
      <c r="ET42" s="24">
        <v>123043</v>
      </c>
      <c r="EU42" s="24">
        <v>121964</v>
      </c>
      <c r="EV42" s="24">
        <v>121186</v>
      </c>
      <c r="EW42" s="24">
        <v>120556</v>
      </c>
      <c r="EX42" s="24">
        <v>120109</v>
      </c>
      <c r="EY42" s="24">
        <v>119559</v>
      </c>
      <c r="EZ42" s="24">
        <v>118856</v>
      </c>
      <c r="FA42" s="24">
        <v>118103</v>
      </c>
      <c r="FB42" s="24">
        <v>117533</v>
      </c>
      <c r="FC42" s="24">
        <v>116820</v>
      </c>
      <c r="FD42" s="24">
        <v>116257</v>
      </c>
      <c r="FE42" s="24">
        <v>115604</v>
      </c>
      <c r="FF42" s="24">
        <v>114923</v>
      </c>
      <c r="FG42" s="24">
        <v>114347</v>
      </c>
      <c r="FH42" s="24">
        <v>113927</v>
      </c>
      <c r="FI42" s="24">
        <v>113483</v>
      </c>
      <c r="FJ42" s="24">
        <v>112846</v>
      </c>
      <c r="FK42" s="24">
        <v>111703</v>
      </c>
      <c r="FL42" s="24">
        <v>110822</v>
      </c>
      <c r="FM42" s="24">
        <v>110002</v>
      </c>
      <c r="FN42" s="24">
        <v>109314</v>
      </c>
      <c r="FO42" s="24">
        <v>109123</v>
      </c>
      <c r="FP42" s="24">
        <v>108935</v>
      </c>
      <c r="FQ42" s="24">
        <v>108763</v>
      </c>
      <c r="FR42" s="24">
        <v>108576</v>
      </c>
      <c r="FS42" s="24">
        <v>108417</v>
      </c>
      <c r="FT42" s="24">
        <v>108268</v>
      </c>
      <c r="FU42" s="24">
        <v>108157</v>
      </c>
      <c r="FV42" s="24">
        <v>107948</v>
      </c>
    </row>
    <row r="43" spans="2:178" x14ac:dyDescent="0.2">
      <c r="E43" s="24" t="s">
        <v>713</v>
      </c>
      <c r="F43" s="603">
        <v>0.20264698361895725</v>
      </c>
      <c r="G43" s="603">
        <v>0.24126237642342943</v>
      </c>
      <c r="H43" s="603">
        <v>0.18316725165073089</v>
      </c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158">
        <v>321</v>
      </c>
      <c r="BQ43" s="158">
        <v>3716</v>
      </c>
      <c r="BR43" s="158">
        <v>6464</v>
      </c>
      <c r="BS43" s="158">
        <v>9475</v>
      </c>
      <c r="BT43" s="158">
        <v>6955</v>
      </c>
      <c r="BU43" s="158">
        <v>21581</v>
      </c>
      <c r="BV43" s="158">
        <v>24438</v>
      </c>
      <c r="BW43" s="158">
        <v>26896</v>
      </c>
      <c r="BX43" s="158">
        <v>32657</v>
      </c>
      <c r="BY43" s="158">
        <v>93215</v>
      </c>
      <c r="BZ43" s="158">
        <v>156092</v>
      </c>
      <c r="CA43" s="158">
        <v>208436</v>
      </c>
      <c r="CB43" s="158">
        <v>257122</v>
      </c>
      <c r="CC43" s="158">
        <v>190687</v>
      </c>
      <c r="CD43" s="24">
        <v>231115</v>
      </c>
      <c r="CE43" s="24">
        <v>241611</v>
      </c>
      <c r="CF43" s="24">
        <v>247564</v>
      </c>
      <c r="CG43" s="24">
        <v>253142</v>
      </c>
      <c r="CH43" s="24">
        <v>257445</v>
      </c>
      <c r="CI43" s="24">
        <v>261756</v>
      </c>
      <c r="CJ43" s="24">
        <v>265745</v>
      </c>
      <c r="CK43" s="24">
        <v>269597</v>
      </c>
      <c r="CL43" s="24">
        <v>273510</v>
      </c>
      <c r="CM43" s="24">
        <v>277500</v>
      </c>
      <c r="CN43" s="24">
        <v>281574</v>
      </c>
      <c r="CO43" s="24">
        <v>285717</v>
      </c>
      <c r="CP43" s="24">
        <v>289912</v>
      </c>
      <c r="CQ43" s="24">
        <v>294176</v>
      </c>
      <c r="CR43" s="24">
        <v>298507</v>
      </c>
      <c r="CS43" s="24">
        <v>303075</v>
      </c>
      <c r="CT43" s="24">
        <v>307820</v>
      </c>
      <c r="CU43" s="24">
        <v>312739</v>
      </c>
      <c r="CV43" s="24">
        <v>317823</v>
      </c>
      <c r="CW43" s="24">
        <v>323067</v>
      </c>
      <c r="CX43" s="24">
        <v>328367</v>
      </c>
      <c r="CY43" s="24">
        <v>333740</v>
      </c>
      <c r="CZ43" s="24">
        <v>339173</v>
      </c>
      <c r="DA43" s="24">
        <v>344599</v>
      </c>
      <c r="DB43" s="24">
        <v>349783</v>
      </c>
      <c r="DC43" s="24">
        <v>354877</v>
      </c>
      <c r="DD43" s="24">
        <v>359970</v>
      </c>
      <c r="DE43" s="24">
        <v>365102</v>
      </c>
      <c r="DF43" s="24">
        <v>370222</v>
      </c>
      <c r="DG43" s="24">
        <v>375412</v>
      </c>
      <c r="DH43" s="24">
        <v>380699</v>
      </c>
      <c r="DI43" s="24">
        <v>386090</v>
      </c>
      <c r="DJ43" s="24">
        <v>391568</v>
      </c>
      <c r="DK43" s="24">
        <v>397118</v>
      </c>
      <c r="DL43" s="24">
        <v>402725</v>
      </c>
      <c r="DM43" s="24">
        <v>408277</v>
      </c>
      <c r="DN43" s="24">
        <v>413681</v>
      </c>
      <c r="DO43" s="24">
        <v>418954</v>
      </c>
      <c r="DP43" s="24">
        <v>424077</v>
      </c>
      <c r="DQ43" s="24">
        <v>429103</v>
      </c>
      <c r="DR43" s="24">
        <v>433965</v>
      </c>
      <c r="DS43" s="24">
        <v>439132</v>
      </c>
      <c r="DT43" s="24">
        <v>444542</v>
      </c>
      <c r="DU43" s="24">
        <v>450510</v>
      </c>
      <c r="DV43" s="24">
        <v>455769</v>
      </c>
      <c r="DW43" s="24">
        <v>461034</v>
      </c>
      <c r="DX43" s="24">
        <v>466308</v>
      </c>
      <c r="DY43" s="24">
        <v>471593</v>
      </c>
      <c r="DZ43" s="24">
        <v>476886</v>
      </c>
      <c r="EA43" s="24">
        <v>482184</v>
      </c>
      <c r="EB43" s="24">
        <v>487487</v>
      </c>
      <c r="EC43" s="24">
        <v>492839</v>
      </c>
      <c r="ED43" s="24">
        <v>498188</v>
      </c>
      <c r="EE43" s="24">
        <v>503528</v>
      </c>
      <c r="EF43" s="24">
        <v>508871</v>
      </c>
      <c r="EG43" s="24">
        <v>514218</v>
      </c>
      <c r="EH43" s="24">
        <v>519577</v>
      </c>
      <c r="EI43" s="24">
        <v>524936</v>
      </c>
      <c r="EJ43" s="24">
        <v>530298</v>
      </c>
      <c r="EK43" s="24">
        <v>535663</v>
      </c>
      <c r="EL43" s="24">
        <v>541030</v>
      </c>
      <c r="EM43" s="24">
        <v>546398</v>
      </c>
      <c r="EN43" s="24">
        <v>551768</v>
      </c>
      <c r="EO43" s="24">
        <v>557188</v>
      </c>
      <c r="EP43" s="24">
        <v>561953</v>
      </c>
      <c r="EQ43" s="24">
        <v>565515</v>
      </c>
      <c r="ER43" s="24">
        <v>568663</v>
      </c>
      <c r="ES43" s="24">
        <v>571480</v>
      </c>
      <c r="ET43" s="24">
        <v>572146</v>
      </c>
      <c r="EU43" s="24">
        <v>573107</v>
      </c>
      <c r="EV43" s="24">
        <v>575016</v>
      </c>
      <c r="EW43" s="24">
        <v>577774</v>
      </c>
      <c r="EX43" s="24">
        <v>580916</v>
      </c>
      <c r="EY43" s="24">
        <v>584260</v>
      </c>
      <c r="EZ43" s="24">
        <v>587437</v>
      </c>
      <c r="FA43" s="24">
        <v>590155</v>
      </c>
      <c r="FB43" s="24">
        <v>593113</v>
      </c>
      <c r="FC43" s="24">
        <v>595880</v>
      </c>
      <c r="FD43" s="24">
        <v>598964</v>
      </c>
      <c r="FE43" s="24">
        <v>601793</v>
      </c>
      <c r="FF43" s="24">
        <v>602878</v>
      </c>
      <c r="FG43" s="24">
        <v>604474</v>
      </c>
      <c r="FH43" s="24">
        <v>606623</v>
      </c>
      <c r="FI43" s="24">
        <v>608316</v>
      </c>
      <c r="FJ43" s="24">
        <v>609508</v>
      </c>
      <c r="FK43" s="24">
        <v>610020</v>
      </c>
      <c r="FL43" s="24">
        <v>611509</v>
      </c>
      <c r="FM43" s="24">
        <v>612806</v>
      </c>
      <c r="FN43" s="24">
        <v>613698</v>
      </c>
      <c r="FO43" s="24">
        <v>617980</v>
      </c>
      <c r="FP43" s="24">
        <v>622265</v>
      </c>
      <c r="FQ43" s="24">
        <v>626588</v>
      </c>
      <c r="FR43" s="24">
        <v>630585</v>
      </c>
      <c r="FS43" s="24">
        <v>634851</v>
      </c>
      <c r="FT43" s="24">
        <v>638943</v>
      </c>
      <c r="FU43" s="24">
        <v>643292</v>
      </c>
      <c r="FV43" s="24">
        <v>647645</v>
      </c>
    </row>
    <row r="44" spans="2:178" x14ac:dyDescent="0.2">
      <c r="E44" s="24" t="s">
        <v>714</v>
      </c>
      <c r="F44" s="603">
        <v>0.15328072402185311</v>
      </c>
      <c r="G44" s="603">
        <v>0.18770027916879392</v>
      </c>
      <c r="H44" s="603">
        <v>0.18043832525488884</v>
      </c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158">
        <v>2696</v>
      </c>
      <c r="BQ44" s="158">
        <v>1878</v>
      </c>
      <c r="BR44" s="158">
        <v>6515</v>
      </c>
      <c r="BS44" s="158">
        <v>12954</v>
      </c>
      <c r="BT44" s="158">
        <v>13672</v>
      </c>
      <c r="BU44" s="158">
        <v>11980</v>
      </c>
      <c r="BV44" s="158">
        <v>13727</v>
      </c>
      <c r="BW44" s="158">
        <v>16265</v>
      </c>
      <c r="BX44" s="158">
        <v>18891</v>
      </c>
      <c r="BY44" s="158">
        <v>20308</v>
      </c>
      <c r="BZ44" s="158">
        <v>23205</v>
      </c>
      <c r="CA44" s="158">
        <v>27776</v>
      </c>
      <c r="CB44" s="158">
        <v>34559</v>
      </c>
      <c r="CC44" s="158">
        <v>34546</v>
      </c>
      <c r="CD44" s="24">
        <v>33285</v>
      </c>
      <c r="CE44" s="24">
        <v>32958</v>
      </c>
      <c r="CF44" s="24">
        <v>32009</v>
      </c>
      <c r="CG44" s="24">
        <v>31157</v>
      </c>
      <c r="CH44" s="24">
        <v>30521</v>
      </c>
      <c r="CI44" s="24">
        <v>29961</v>
      </c>
      <c r="CJ44" s="24">
        <v>29488</v>
      </c>
      <c r="CK44" s="24">
        <v>29072</v>
      </c>
      <c r="CL44" s="24">
        <v>28716</v>
      </c>
      <c r="CM44" s="24">
        <v>28409</v>
      </c>
      <c r="CN44" s="24">
        <v>28147</v>
      </c>
      <c r="CO44" s="24">
        <v>27921</v>
      </c>
      <c r="CP44" s="24">
        <v>27729</v>
      </c>
      <c r="CQ44" s="24">
        <v>27567</v>
      </c>
      <c r="CR44" s="24">
        <v>27415</v>
      </c>
      <c r="CS44" s="24">
        <v>27310</v>
      </c>
      <c r="CT44" s="24">
        <v>27233</v>
      </c>
      <c r="CU44" s="24">
        <v>27173</v>
      </c>
      <c r="CV44" s="24">
        <v>27131</v>
      </c>
      <c r="CW44" s="24">
        <v>27100</v>
      </c>
      <c r="CX44" s="24">
        <v>27067</v>
      </c>
      <c r="CY44" s="24">
        <v>27035</v>
      </c>
      <c r="CZ44" s="24">
        <v>27004</v>
      </c>
      <c r="DA44" s="24">
        <v>26969</v>
      </c>
      <c r="DB44" s="24">
        <v>26935</v>
      </c>
      <c r="DC44" s="24">
        <v>26904</v>
      </c>
      <c r="DD44" s="24">
        <v>26839</v>
      </c>
      <c r="DE44" s="24">
        <v>26799</v>
      </c>
      <c r="DF44" s="24">
        <v>26768</v>
      </c>
      <c r="DG44" s="24">
        <v>26743</v>
      </c>
      <c r="DH44" s="24">
        <v>26725</v>
      </c>
      <c r="DI44" s="24">
        <v>26715</v>
      </c>
      <c r="DJ44" s="24">
        <v>26710</v>
      </c>
      <c r="DK44" s="24">
        <v>26708</v>
      </c>
      <c r="DL44" s="24">
        <v>26711</v>
      </c>
      <c r="DM44" s="24">
        <v>26716</v>
      </c>
      <c r="DN44" s="24">
        <v>26726</v>
      </c>
      <c r="DO44" s="24">
        <v>26737</v>
      </c>
      <c r="DP44" s="24">
        <v>26702</v>
      </c>
      <c r="DQ44" s="24">
        <v>26680</v>
      </c>
      <c r="DR44" s="24">
        <v>26665</v>
      </c>
      <c r="DS44" s="24">
        <v>26659</v>
      </c>
      <c r="DT44" s="24">
        <v>26676</v>
      </c>
      <c r="DU44" s="24">
        <v>26724</v>
      </c>
      <c r="DV44" s="24">
        <v>26758</v>
      </c>
      <c r="DW44" s="24">
        <v>26794</v>
      </c>
      <c r="DX44" s="24">
        <v>26833</v>
      </c>
      <c r="DY44" s="24">
        <v>26875</v>
      </c>
      <c r="DZ44" s="24">
        <v>26918</v>
      </c>
      <c r="EA44" s="24">
        <v>26964</v>
      </c>
      <c r="EB44" s="24">
        <v>26968</v>
      </c>
      <c r="EC44" s="24">
        <v>26997</v>
      </c>
      <c r="ED44" s="24">
        <v>27034</v>
      </c>
      <c r="EE44" s="24">
        <v>27072</v>
      </c>
      <c r="EF44" s="24">
        <v>27114</v>
      </c>
      <c r="EG44" s="24">
        <v>27157</v>
      </c>
      <c r="EH44" s="24">
        <v>27203</v>
      </c>
      <c r="EI44" s="24">
        <v>27251</v>
      </c>
      <c r="EJ44" s="24">
        <v>27300</v>
      </c>
      <c r="EK44" s="24">
        <v>27352</v>
      </c>
      <c r="EL44" s="24">
        <v>27405</v>
      </c>
      <c r="EM44" s="24">
        <v>27459</v>
      </c>
      <c r="EN44" s="24">
        <v>27470</v>
      </c>
      <c r="EO44" s="24">
        <v>27506</v>
      </c>
      <c r="EP44" s="24">
        <v>27530</v>
      </c>
      <c r="EQ44" s="24">
        <v>27437</v>
      </c>
      <c r="ER44" s="24">
        <v>27225</v>
      </c>
      <c r="ES44" s="24">
        <v>26941</v>
      </c>
      <c r="ET44" s="24">
        <v>26624</v>
      </c>
      <c r="EU44" s="24">
        <v>26390</v>
      </c>
      <c r="EV44" s="24">
        <v>26222</v>
      </c>
      <c r="EW44" s="24">
        <v>26086</v>
      </c>
      <c r="EX44" s="24">
        <v>25989</v>
      </c>
      <c r="EY44" s="24">
        <v>25870</v>
      </c>
      <c r="EZ44" s="24">
        <v>25718</v>
      </c>
      <c r="FA44" s="24">
        <v>25555</v>
      </c>
      <c r="FB44" s="24">
        <v>25432</v>
      </c>
      <c r="FC44" s="24">
        <v>25277</v>
      </c>
      <c r="FD44" s="24">
        <v>25156</v>
      </c>
      <c r="FE44" s="24">
        <v>25014</v>
      </c>
      <c r="FF44" s="24">
        <v>24867</v>
      </c>
      <c r="FG44" s="24">
        <v>24742</v>
      </c>
      <c r="FH44" s="24">
        <v>24651</v>
      </c>
      <c r="FI44" s="24">
        <v>24555</v>
      </c>
      <c r="FJ44" s="24">
        <v>24417</v>
      </c>
      <c r="FK44" s="24">
        <v>24170</v>
      </c>
      <c r="FL44" s="24">
        <v>23979</v>
      </c>
      <c r="FM44" s="24">
        <v>23802</v>
      </c>
      <c r="FN44" s="24">
        <v>23653</v>
      </c>
      <c r="FO44" s="24">
        <v>23612</v>
      </c>
      <c r="FP44" s="24">
        <v>23571</v>
      </c>
      <c r="FQ44" s="24">
        <v>23534</v>
      </c>
      <c r="FR44" s="24">
        <v>23493</v>
      </c>
      <c r="FS44" s="24">
        <v>23459</v>
      </c>
      <c r="FT44" s="24">
        <v>23427</v>
      </c>
      <c r="FU44" s="24">
        <v>23403</v>
      </c>
      <c r="FV44" s="24">
        <v>23358</v>
      </c>
    </row>
    <row r="45" spans="2:178" x14ac:dyDescent="0.2">
      <c r="D45" s="40" t="s">
        <v>84</v>
      </c>
      <c r="E45" s="40"/>
      <c r="F45" s="40"/>
      <c r="G45" s="40"/>
      <c r="H45" s="40"/>
      <c r="I45" s="40"/>
      <c r="J45" s="40"/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0</v>
      </c>
      <c r="AH45" s="40">
        <v>0</v>
      </c>
      <c r="AI45" s="40">
        <v>700182</v>
      </c>
      <c r="AJ45" s="40">
        <v>702601</v>
      </c>
      <c r="AK45" s="40">
        <v>698328</v>
      </c>
      <c r="AL45" s="40">
        <v>695316</v>
      </c>
      <c r="AM45" s="40">
        <v>689724</v>
      </c>
      <c r="AN45" s="40">
        <v>705193.36300000001</v>
      </c>
      <c r="AO45" s="40">
        <v>762170.11</v>
      </c>
      <c r="AP45" s="40">
        <v>843387.31599999999</v>
      </c>
      <c r="AQ45" s="40">
        <v>987633.93099999998</v>
      </c>
      <c r="AR45" s="40">
        <v>1161632.6439999999</v>
      </c>
      <c r="AS45" s="40">
        <v>1287206.469</v>
      </c>
      <c r="AT45" s="40">
        <v>1375804.399</v>
      </c>
      <c r="AU45" s="40">
        <v>1372548</v>
      </c>
      <c r="AV45" s="40">
        <v>1407884</v>
      </c>
      <c r="AW45" s="40">
        <v>1409356</v>
      </c>
      <c r="AX45" s="40">
        <v>1417262</v>
      </c>
      <c r="AY45" s="40">
        <v>1457779</v>
      </c>
      <c r="AZ45" s="40">
        <v>1495127</v>
      </c>
      <c r="BA45" s="40">
        <v>1545907</v>
      </c>
      <c r="BB45" s="40">
        <v>1592246</v>
      </c>
      <c r="BC45" s="40">
        <v>1636212</v>
      </c>
      <c r="BD45" s="40">
        <v>1708010</v>
      </c>
      <c r="BE45" s="40">
        <v>1743922</v>
      </c>
      <c r="BF45" s="40">
        <v>1774642</v>
      </c>
      <c r="BG45" s="40">
        <v>1820855</v>
      </c>
      <c r="BH45" s="40">
        <v>1873669</v>
      </c>
      <c r="BI45" s="40">
        <v>1948013</v>
      </c>
      <c r="BJ45" s="40">
        <v>1998335</v>
      </c>
      <c r="BK45" s="40">
        <v>2068042</v>
      </c>
      <c r="BL45" s="40">
        <v>2144530</v>
      </c>
      <c r="BM45" s="40">
        <v>2136091</v>
      </c>
      <c r="BN45" s="40">
        <v>2103292</v>
      </c>
      <c r="BO45" s="40">
        <v>2159367</v>
      </c>
      <c r="BP45" s="40">
        <v>2181677</v>
      </c>
      <c r="BQ45" s="40">
        <v>2163330</v>
      </c>
      <c r="BR45" s="40">
        <v>2174480</v>
      </c>
      <c r="BS45" s="40">
        <v>2214536</v>
      </c>
      <c r="BT45" s="40">
        <v>2234429</v>
      </c>
      <c r="BU45" s="40">
        <v>2250755</v>
      </c>
      <c r="BV45" s="40">
        <v>2253044</v>
      </c>
      <c r="BW45" s="40">
        <v>2245197</v>
      </c>
      <c r="BX45" s="40">
        <v>2246546</v>
      </c>
      <c r="BY45" s="40">
        <v>2262326</v>
      </c>
      <c r="BZ45" s="40">
        <v>2311549</v>
      </c>
      <c r="CA45" s="40">
        <v>2362007</v>
      </c>
      <c r="CB45" s="40">
        <v>2411027</v>
      </c>
      <c r="CC45" s="40">
        <v>2368701</v>
      </c>
      <c r="CD45" s="40">
        <v>2502955.0859580785</v>
      </c>
      <c r="CE45" s="40">
        <v>2578287.6617343416</v>
      </c>
      <c r="CF45" s="40">
        <v>2626684.1625671838</v>
      </c>
      <c r="CG45" s="40">
        <v>2671956.0839446643</v>
      </c>
      <c r="CH45" s="40">
        <v>2710718.9734155508</v>
      </c>
      <c r="CI45" s="40">
        <v>2748390.4237376451</v>
      </c>
      <c r="CJ45" s="40">
        <v>2783617.06711064</v>
      </c>
      <c r="CK45" s="40">
        <v>2817259.5702946205</v>
      </c>
      <c r="CL45" s="40">
        <v>2850380.6304565151</v>
      </c>
      <c r="CM45" s="40">
        <v>2883117.9716185071</v>
      </c>
      <c r="CN45" s="40">
        <v>2915571.3416070919</v>
      </c>
      <c r="CO45" s="40">
        <v>2947717.5094207497</v>
      </c>
      <c r="CP45" s="40">
        <v>2979550.2629494304</v>
      </c>
      <c r="CQ45" s="40">
        <v>3066614.9846826224</v>
      </c>
      <c r="CR45" s="40">
        <v>3142798.6241932046</v>
      </c>
      <c r="CS45" s="40">
        <v>3210793.2132772021</v>
      </c>
      <c r="CT45" s="40">
        <v>3271645.7823097436</v>
      </c>
      <c r="CU45" s="40">
        <v>3326494.3603296354</v>
      </c>
      <c r="CV45" s="40">
        <v>3376333.975117682</v>
      </c>
      <c r="CW45" s="40">
        <v>3421989.6532693105</v>
      </c>
      <c r="CX45" s="40">
        <v>3463648.4202619828</v>
      </c>
      <c r="CY45" s="40">
        <v>3502034.3005178496</v>
      </c>
      <c r="CZ45" s="40">
        <v>3537637.3174620345</v>
      </c>
      <c r="DA45" s="40">
        <v>3570571.4935769215</v>
      </c>
      <c r="DB45" s="40">
        <v>3600150.8504527677</v>
      </c>
      <c r="DC45" s="40">
        <v>3665891.4088349352</v>
      </c>
      <c r="DD45" s="40">
        <v>3724339.1886680145</v>
      </c>
      <c r="DE45" s="40">
        <v>3777024.2091370793</v>
      </c>
      <c r="DF45" s="40">
        <v>3824490.4887063019</v>
      </c>
      <c r="DG45" s="40">
        <v>3867836.0451551192</v>
      </c>
      <c r="DH45" s="40">
        <v>3907842.8956121448</v>
      </c>
      <c r="DI45" s="40">
        <v>3945091.0565869901</v>
      </c>
      <c r="DJ45" s="40">
        <v>3979955.5440001469</v>
      </c>
      <c r="DK45" s="40">
        <v>4012763.3732110751</v>
      </c>
      <c r="DL45" s="40">
        <v>4043788.559044621</v>
      </c>
      <c r="DM45" s="40">
        <v>4072797.1158158882</v>
      </c>
      <c r="DN45" s="40">
        <v>4099623.0573536647</v>
      </c>
      <c r="DO45" s="40">
        <v>4151968.3970225127</v>
      </c>
      <c r="DP45" s="40">
        <v>4198524.1477436014</v>
      </c>
      <c r="DQ45" s="40">
        <v>4240517.3220143821</v>
      </c>
      <c r="DR45" s="40">
        <v>4278171.9319271687</v>
      </c>
      <c r="DS45" s="40">
        <v>4314195.9891867097</v>
      </c>
      <c r="DT45" s="40">
        <v>4348800.5051267985</v>
      </c>
      <c r="DU45" s="40">
        <v>4383880.4907260109</v>
      </c>
      <c r="DV45" s="40">
        <v>4413532.956622595</v>
      </c>
      <c r="DW45" s="40">
        <v>4441502.9131285995</v>
      </c>
      <c r="DX45" s="40">
        <v>4468039.3702432476</v>
      </c>
      <c r="DY45" s="40">
        <v>4493352.3376656538</v>
      </c>
      <c r="DZ45" s="40">
        <v>4517608.8248068718</v>
      </c>
      <c r="EA45" s="40">
        <v>4567913.8408013554</v>
      </c>
      <c r="EB45" s="40">
        <v>4613674.394517839</v>
      </c>
      <c r="EC45" s="40">
        <v>4656048.4945696946</v>
      </c>
      <c r="ED45" s="40">
        <v>4695166.1493247747</v>
      </c>
      <c r="EE45" s="40">
        <v>4731406.3669147883</v>
      </c>
      <c r="EF45" s="40">
        <v>4765195.1552442275</v>
      </c>
      <c r="EG45" s="40">
        <v>4796861.521998873</v>
      </c>
      <c r="EH45" s="40">
        <v>4826723.4746539015</v>
      </c>
      <c r="EI45" s="40">
        <v>4854974.0204816218</v>
      </c>
      <c r="EJ45" s="40">
        <v>4881839.1665588468</v>
      </c>
      <c r="EK45" s="40">
        <v>4907506.9197739428</v>
      </c>
      <c r="EL45" s="40">
        <v>4932135.2868335517</v>
      </c>
      <c r="EM45" s="40">
        <v>4982098.2742690174</v>
      </c>
      <c r="EN45" s="40">
        <v>5027767.8884425294</v>
      </c>
      <c r="EO45" s="40">
        <v>5070271.1355529949</v>
      </c>
      <c r="EP45" s="40">
        <v>5106507.0216416596</v>
      </c>
      <c r="EQ45" s="40">
        <v>5133714.5525974799</v>
      </c>
      <c r="ER45" s="40">
        <v>5155921.7341622766</v>
      </c>
      <c r="ES45" s="40">
        <v>5174080.5719356593</v>
      </c>
      <c r="ET45" s="40">
        <v>5180121.0713797566</v>
      </c>
      <c r="EU45" s="40">
        <v>5186426.2378237359</v>
      </c>
      <c r="EV45" s="40">
        <v>5196165.0764681529</v>
      </c>
      <c r="EW45" s="40">
        <v>5208869.5923891086</v>
      </c>
      <c r="EX45" s="40">
        <v>5222541.7905422486</v>
      </c>
      <c r="EY45" s="40">
        <v>5261544.6757666003</v>
      </c>
      <c r="EZ45" s="40">
        <v>5295762.2527882475</v>
      </c>
      <c r="FA45" s="40">
        <v>5324394.5262238756</v>
      </c>
      <c r="FB45" s="40">
        <v>5351414.5005841646</v>
      </c>
      <c r="FC45" s="40">
        <v>5374750.1802770598</v>
      </c>
      <c r="FD45" s="40">
        <v>5397459.5696109086</v>
      </c>
      <c r="FE45" s="40">
        <v>5416841.6727974825</v>
      </c>
      <c r="FF45" s="40">
        <v>5426210.4939548839</v>
      </c>
      <c r="FG45" s="40">
        <v>5436545.0371103399</v>
      </c>
      <c r="FH45" s="40">
        <v>5448296.3062028978</v>
      </c>
      <c r="FI45" s="40">
        <v>5456669.3050860148</v>
      </c>
      <c r="FJ45" s="40">
        <v>5461391.0375300543</v>
      </c>
      <c r="FK45" s="40">
        <v>5485970.5072246939</v>
      </c>
      <c r="FL45" s="40">
        <v>5511864.7177812457</v>
      </c>
      <c r="FM45" s="40">
        <v>5533743.6727348827</v>
      </c>
      <c r="FN45" s="40">
        <v>5551052.3755468056</v>
      </c>
      <c r="FO45" s="40">
        <v>5582404.8296063151</v>
      </c>
      <c r="FP45" s="40">
        <v>5611558.0382328173</v>
      </c>
      <c r="FQ45" s="40">
        <v>5638948.0046777641</v>
      </c>
      <c r="FR45" s="40">
        <v>5663049.7321265191</v>
      </c>
      <c r="FS45" s="40">
        <v>5686915.2237001583</v>
      </c>
      <c r="FT45" s="40">
        <v>5708621.4824572233</v>
      </c>
      <c r="FU45" s="40">
        <v>5730387.511395392</v>
      </c>
      <c r="FV45" s="40">
        <v>5750993.3134531155</v>
      </c>
    </row>
    <row r="46" spans="2:178" x14ac:dyDescent="0.2">
      <c r="G46" s="244" t="s">
        <v>558</v>
      </c>
      <c r="H46" s="244" t="s">
        <v>715</v>
      </c>
    </row>
    <row r="47" spans="2:178" x14ac:dyDescent="0.2">
      <c r="C47" s="24" t="s">
        <v>716</v>
      </c>
      <c r="G47" s="600">
        <v>720000</v>
      </c>
      <c r="H47" s="601">
        <v>2000000</v>
      </c>
      <c r="AL47" s="24">
        <v>0</v>
      </c>
      <c r="AM47" s="24">
        <v>0</v>
      </c>
      <c r="AN47" s="24">
        <v>0</v>
      </c>
      <c r="AO47" s="24">
        <v>42170.109999999986</v>
      </c>
      <c r="AP47" s="24">
        <v>123387.31599999999</v>
      </c>
      <c r="AQ47" s="24">
        <v>267633.93099999998</v>
      </c>
      <c r="AR47" s="24">
        <v>441632.64399999985</v>
      </c>
      <c r="AS47" s="24">
        <v>567206.46900000004</v>
      </c>
      <c r="AT47" s="24">
        <v>655804.39899999998</v>
      </c>
      <c r="AU47" s="24">
        <v>652548</v>
      </c>
      <c r="AV47" s="24">
        <v>687884</v>
      </c>
      <c r="AW47" s="24">
        <v>689356</v>
      </c>
      <c r="AX47" s="24">
        <v>697262</v>
      </c>
      <c r="AY47" s="24">
        <v>737779</v>
      </c>
      <c r="AZ47" s="24">
        <v>775127</v>
      </c>
      <c r="BA47" s="24">
        <v>825907</v>
      </c>
      <c r="BB47" s="24">
        <v>872246</v>
      </c>
      <c r="BC47" s="24">
        <v>916212</v>
      </c>
      <c r="BD47" s="24">
        <v>988010</v>
      </c>
      <c r="BE47" s="24">
        <v>1023922</v>
      </c>
      <c r="BF47" s="24">
        <v>1054642</v>
      </c>
      <c r="BG47" s="24">
        <v>1100855</v>
      </c>
      <c r="BH47" s="24">
        <v>1153669</v>
      </c>
      <c r="BI47" s="24">
        <v>1228013</v>
      </c>
      <c r="BJ47" s="24">
        <v>1278335</v>
      </c>
      <c r="BK47" s="24">
        <v>1348042</v>
      </c>
      <c r="BL47" s="24">
        <v>1424530</v>
      </c>
      <c r="BM47" s="24">
        <v>1416091</v>
      </c>
      <c r="BN47" s="24">
        <v>1383292</v>
      </c>
      <c r="BO47" s="24">
        <v>1439367</v>
      </c>
      <c r="BP47" s="24">
        <v>1461677</v>
      </c>
      <c r="BQ47" s="24">
        <v>1443330</v>
      </c>
      <c r="BR47" s="24">
        <v>1454480</v>
      </c>
      <c r="BS47" s="24">
        <v>1494536</v>
      </c>
      <c r="BT47" s="24">
        <v>1514429</v>
      </c>
      <c r="BU47" s="24">
        <v>1530755</v>
      </c>
      <c r="BV47" s="24">
        <v>1533044</v>
      </c>
      <c r="BW47" s="24">
        <v>1525197</v>
      </c>
      <c r="BX47" s="24">
        <v>1526546</v>
      </c>
      <c r="BY47" s="24">
        <v>1542326</v>
      </c>
      <c r="BZ47" s="24">
        <v>1591549</v>
      </c>
      <c r="CA47" s="24">
        <v>1642007</v>
      </c>
      <c r="CB47" s="24">
        <v>1691027</v>
      </c>
      <c r="CC47" s="24">
        <v>1648701</v>
      </c>
      <c r="CD47" s="24">
        <v>1782955.0859580785</v>
      </c>
      <c r="CE47" s="24">
        <v>1858287.6617343416</v>
      </c>
      <c r="CF47" s="24">
        <v>1906684.1625671838</v>
      </c>
      <c r="CG47" s="24">
        <v>1951956.0839446643</v>
      </c>
      <c r="CH47" s="24">
        <v>1990718.9734155508</v>
      </c>
      <c r="CI47" s="24">
        <v>2028390.4237376451</v>
      </c>
      <c r="CJ47" s="24">
        <v>2063617.06711064</v>
      </c>
      <c r="CK47" s="24">
        <v>2097259.5702946205</v>
      </c>
      <c r="CL47" s="24">
        <v>2130380.6304565151</v>
      </c>
      <c r="CM47" s="24">
        <v>2163117.9716185071</v>
      </c>
      <c r="CN47" s="24">
        <v>2195571.3416070919</v>
      </c>
      <c r="CO47" s="24">
        <v>2227717.5094207497</v>
      </c>
      <c r="CP47" s="24">
        <v>2259550.2629494304</v>
      </c>
      <c r="CQ47" s="24">
        <v>2346614.9846826224</v>
      </c>
      <c r="CR47" s="24">
        <v>2422798.6241932046</v>
      </c>
      <c r="CS47" s="24">
        <v>2490793.2132772021</v>
      </c>
      <c r="CT47" s="24">
        <v>2551645.7823097436</v>
      </c>
      <c r="CU47" s="24">
        <v>2606494.3603296354</v>
      </c>
      <c r="CV47" s="24">
        <v>2656333.975117682</v>
      </c>
      <c r="CW47" s="24">
        <v>2701989.6532693105</v>
      </c>
      <c r="CX47" s="24">
        <v>2743648.4202619828</v>
      </c>
      <c r="CY47" s="24">
        <v>2782034.3005178496</v>
      </c>
      <c r="CZ47" s="24">
        <v>2817637.3174620345</v>
      </c>
      <c r="DA47" s="24">
        <v>2850571.4935769215</v>
      </c>
      <c r="DB47" s="24">
        <v>2880150.8504527677</v>
      </c>
      <c r="DC47" s="24">
        <v>2945891.4088349352</v>
      </c>
      <c r="DD47" s="24">
        <v>3004339.1886680145</v>
      </c>
      <c r="DE47" s="24">
        <v>3057024.2091370793</v>
      </c>
      <c r="DF47" s="24">
        <v>3104490.4887063019</v>
      </c>
      <c r="DG47" s="24">
        <v>3147836.0451551192</v>
      </c>
      <c r="DH47" s="24">
        <v>3187842.8956121448</v>
      </c>
      <c r="DI47" s="24">
        <v>3225091.0565869901</v>
      </c>
      <c r="DJ47" s="24">
        <v>3259955.5440001469</v>
      </c>
      <c r="DK47" s="24">
        <v>3292763.3732110751</v>
      </c>
      <c r="DL47" s="24">
        <v>3323788.559044621</v>
      </c>
      <c r="DM47" s="24">
        <v>3352797.1158158882</v>
      </c>
      <c r="DN47" s="24">
        <v>3379623.0573536647</v>
      </c>
      <c r="DO47" s="24">
        <v>3431968.3970225127</v>
      </c>
      <c r="DP47" s="24">
        <v>3478524.1477436014</v>
      </c>
      <c r="DQ47" s="24">
        <v>3520517.3220143821</v>
      </c>
      <c r="DR47" s="24">
        <v>3558171.9319271687</v>
      </c>
      <c r="DS47" s="24">
        <v>3594195.9891867097</v>
      </c>
      <c r="DT47" s="24">
        <v>3628800.5051267985</v>
      </c>
      <c r="DU47" s="24">
        <v>3663880.4907260109</v>
      </c>
      <c r="DV47" s="24">
        <v>3693532.956622595</v>
      </c>
      <c r="DW47" s="24">
        <v>3721502.9131285995</v>
      </c>
      <c r="DX47" s="24">
        <v>3748039.3702432476</v>
      </c>
      <c r="DY47" s="24">
        <v>3773352.3376656538</v>
      </c>
      <c r="DZ47" s="24">
        <v>3797608.8248068718</v>
      </c>
      <c r="EA47" s="24">
        <v>3847913.8408013554</v>
      </c>
      <c r="EB47" s="24">
        <v>3893674.394517839</v>
      </c>
      <c r="EC47" s="24">
        <v>3936048.4945696946</v>
      </c>
      <c r="ED47" s="24">
        <v>3975166.1493247747</v>
      </c>
      <c r="EE47" s="24">
        <v>4011406.3669147883</v>
      </c>
      <c r="EF47" s="24">
        <v>4045195.1552442275</v>
      </c>
      <c r="EG47" s="24">
        <v>4076861.521998873</v>
      </c>
      <c r="EH47" s="24">
        <v>4106723.4746539015</v>
      </c>
      <c r="EI47" s="24">
        <v>4134974.0204816218</v>
      </c>
      <c r="EJ47" s="24">
        <v>4161839.1665588468</v>
      </c>
      <c r="EK47" s="24">
        <v>4187506.9197739428</v>
      </c>
      <c r="EL47" s="24">
        <v>4212135.2868335517</v>
      </c>
      <c r="EM47" s="24">
        <v>4262098.2742690174</v>
      </c>
      <c r="EN47" s="24">
        <v>4307767.8884425294</v>
      </c>
      <c r="EO47" s="24">
        <v>4350271.1355529949</v>
      </c>
      <c r="EP47" s="24">
        <v>4386507.0216416596</v>
      </c>
      <c r="EQ47" s="24">
        <v>4413714.5525974799</v>
      </c>
      <c r="ER47" s="24">
        <v>4435921.7341622766</v>
      </c>
      <c r="ES47" s="24">
        <v>4454080.5719356593</v>
      </c>
      <c r="ET47" s="24">
        <v>4460121.0713797566</v>
      </c>
      <c r="EU47" s="24">
        <v>4466426.2378237359</v>
      </c>
      <c r="EV47" s="24">
        <v>4476165.0764681529</v>
      </c>
      <c r="EW47" s="24">
        <v>4488869.5923891086</v>
      </c>
      <c r="EX47" s="24">
        <v>4502541.7905422486</v>
      </c>
      <c r="EY47" s="24">
        <v>4541544.6757666003</v>
      </c>
      <c r="EZ47" s="24">
        <v>4575762.2527882475</v>
      </c>
      <c r="FA47" s="24">
        <v>4604394.5262238756</v>
      </c>
      <c r="FB47" s="24">
        <v>4631414.5005841646</v>
      </c>
      <c r="FC47" s="24">
        <v>4654750.1802770598</v>
      </c>
      <c r="FD47" s="24">
        <v>4677459.5696109086</v>
      </c>
      <c r="FE47" s="24">
        <v>4696841.6727974825</v>
      </c>
      <c r="FF47" s="24">
        <v>4706210.4939548839</v>
      </c>
      <c r="FG47" s="24">
        <v>4716545.0371103399</v>
      </c>
      <c r="FH47" s="24">
        <v>4728296.3062028978</v>
      </c>
      <c r="FI47" s="24">
        <v>4736669.3050860148</v>
      </c>
      <c r="FJ47" s="24">
        <v>4741391.0375300543</v>
      </c>
      <c r="FK47" s="24">
        <v>4765970.5072246939</v>
      </c>
      <c r="FL47" s="24">
        <v>4791864.7177812457</v>
      </c>
      <c r="FM47" s="24">
        <v>4813743.6727348827</v>
      </c>
      <c r="FN47" s="24">
        <v>4831052.3755468056</v>
      </c>
      <c r="FO47" s="24">
        <v>4862404.8296063151</v>
      </c>
      <c r="FP47" s="24">
        <v>4891558.0382328173</v>
      </c>
      <c r="FQ47" s="24">
        <v>4918948.0046777641</v>
      </c>
      <c r="FR47" s="24">
        <v>4943049.7321265191</v>
      </c>
      <c r="FS47" s="24">
        <v>4966915.2237001583</v>
      </c>
      <c r="FT47" s="24">
        <v>4988621.4824572233</v>
      </c>
      <c r="FU47" s="24">
        <v>5010387.511395392</v>
      </c>
      <c r="FV47" s="24">
        <v>5030993.3134531155</v>
      </c>
    </row>
    <row r="48" spans="2:178" x14ac:dyDescent="0.2">
      <c r="D48" s="160" t="s">
        <v>717</v>
      </c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>
        <v>0</v>
      </c>
      <c r="AM48" s="160">
        <v>0</v>
      </c>
      <c r="AN48" s="160">
        <v>0</v>
      </c>
      <c r="AO48" s="160">
        <v>0</v>
      </c>
      <c r="AP48" s="160">
        <v>0</v>
      </c>
      <c r="AQ48" s="160">
        <v>0</v>
      </c>
      <c r="AR48" s="160">
        <v>0</v>
      </c>
      <c r="AS48" s="160">
        <v>0</v>
      </c>
      <c r="AT48" s="160">
        <v>0</v>
      </c>
      <c r="AU48" s="160">
        <v>0</v>
      </c>
      <c r="AV48" s="160">
        <v>0</v>
      </c>
      <c r="AW48" s="160">
        <v>0</v>
      </c>
      <c r="AX48" s="160">
        <v>0</v>
      </c>
      <c r="AY48" s="160">
        <v>0</v>
      </c>
      <c r="AZ48" s="160">
        <v>0</v>
      </c>
      <c r="BA48" s="160">
        <v>0</v>
      </c>
      <c r="BB48" s="160">
        <v>0</v>
      </c>
      <c r="BC48" s="160">
        <v>0</v>
      </c>
      <c r="BD48" s="160">
        <v>0</v>
      </c>
      <c r="BE48" s="160">
        <v>0</v>
      </c>
      <c r="BF48" s="160">
        <v>0</v>
      </c>
      <c r="BG48" s="160">
        <v>0</v>
      </c>
      <c r="BH48" s="160">
        <v>0</v>
      </c>
      <c r="BI48" s="160">
        <v>0</v>
      </c>
      <c r="BJ48" s="160">
        <v>0</v>
      </c>
      <c r="BK48" s="160">
        <v>0</v>
      </c>
      <c r="BL48" s="160">
        <v>0</v>
      </c>
      <c r="BM48" s="160">
        <v>0</v>
      </c>
      <c r="BN48" s="160">
        <v>0</v>
      </c>
      <c r="BO48" s="160">
        <v>0</v>
      </c>
      <c r="BP48" s="160">
        <v>0</v>
      </c>
      <c r="BQ48" s="160">
        <v>0</v>
      </c>
      <c r="BR48" s="160">
        <v>0</v>
      </c>
      <c r="BS48" s="160">
        <v>0</v>
      </c>
      <c r="BT48" s="160">
        <v>0</v>
      </c>
      <c r="BU48" s="160">
        <v>0</v>
      </c>
      <c r="BV48" s="160">
        <v>0</v>
      </c>
      <c r="BW48" s="160">
        <v>0</v>
      </c>
      <c r="BX48" s="160">
        <v>0</v>
      </c>
      <c r="BY48" s="160">
        <v>0</v>
      </c>
      <c r="BZ48" s="160">
        <v>0</v>
      </c>
      <c r="CA48" s="160">
        <v>0</v>
      </c>
      <c r="CB48" s="160">
        <v>0</v>
      </c>
      <c r="CC48" s="160">
        <v>0</v>
      </c>
      <c r="CD48" s="160">
        <v>0</v>
      </c>
      <c r="CE48" s="160">
        <v>0</v>
      </c>
      <c r="CF48" s="160">
        <v>0</v>
      </c>
      <c r="CG48" s="160">
        <v>0</v>
      </c>
      <c r="CH48" s="160">
        <v>0</v>
      </c>
      <c r="CI48" s="160">
        <v>0</v>
      </c>
      <c r="CJ48" s="160">
        <v>0</v>
      </c>
      <c r="CK48" s="160">
        <v>1</v>
      </c>
      <c r="CL48" s="160">
        <v>1</v>
      </c>
      <c r="CM48" s="160">
        <v>1</v>
      </c>
      <c r="CN48" s="160">
        <v>1</v>
      </c>
      <c r="CO48" s="160">
        <v>1</v>
      </c>
      <c r="CP48" s="160">
        <v>1</v>
      </c>
      <c r="CQ48" s="160">
        <v>1</v>
      </c>
      <c r="CR48" s="160">
        <v>1</v>
      </c>
      <c r="CS48" s="160">
        <v>1</v>
      </c>
      <c r="CT48" s="160">
        <v>1</v>
      </c>
      <c r="CU48" s="160">
        <v>1</v>
      </c>
      <c r="CV48" s="160">
        <v>1</v>
      </c>
      <c r="CW48" s="160">
        <v>1</v>
      </c>
      <c r="CX48" s="160">
        <v>1</v>
      </c>
      <c r="CY48" s="160">
        <v>1</v>
      </c>
      <c r="CZ48" s="160">
        <v>1</v>
      </c>
      <c r="DA48" s="160">
        <v>1</v>
      </c>
      <c r="DB48" s="160">
        <v>1</v>
      </c>
      <c r="DC48" s="160">
        <v>1</v>
      </c>
      <c r="DD48" s="160">
        <v>1</v>
      </c>
      <c r="DE48" s="160">
        <v>1</v>
      </c>
      <c r="DF48" s="160">
        <v>1</v>
      </c>
      <c r="DG48" s="160">
        <v>1</v>
      </c>
      <c r="DH48" s="160">
        <v>1</v>
      </c>
      <c r="DI48" s="160">
        <v>1</v>
      </c>
      <c r="DJ48" s="160">
        <v>1</v>
      </c>
      <c r="DK48" s="160">
        <v>1</v>
      </c>
      <c r="DL48" s="160">
        <v>1</v>
      </c>
      <c r="DM48" s="160">
        <v>1</v>
      </c>
      <c r="DN48" s="160">
        <v>1</v>
      </c>
      <c r="DO48" s="160">
        <v>1</v>
      </c>
      <c r="DP48" s="160">
        <v>1</v>
      </c>
      <c r="DQ48" s="160">
        <v>1</v>
      </c>
      <c r="DR48" s="160">
        <v>1</v>
      </c>
      <c r="DS48" s="160">
        <v>1</v>
      </c>
      <c r="DT48" s="160">
        <v>1</v>
      </c>
      <c r="DU48" s="160">
        <v>1</v>
      </c>
      <c r="DV48" s="160">
        <v>1</v>
      </c>
      <c r="DW48" s="160">
        <v>1</v>
      </c>
      <c r="DX48" s="160">
        <v>1</v>
      </c>
      <c r="DY48" s="160">
        <v>1</v>
      </c>
      <c r="DZ48" s="160">
        <v>1</v>
      </c>
      <c r="EA48" s="160">
        <v>1</v>
      </c>
      <c r="EB48" s="160">
        <v>1</v>
      </c>
      <c r="EC48" s="160">
        <v>1</v>
      </c>
      <c r="ED48" s="160">
        <v>1</v>
      </c>
      <c r="EE48" s="160">
        <v>1</v>
      </c>
      <c r="EF48" s="160">
        <v>1</v>
      </c>
      <c r="EG48" s="160">
        <v>1</v>
      </c>
      <c r="EH48" s="160">
        <v>1</v>
      </c>
      <c r="EI48" s="160">
        <v>1</v>
      </c>
      <c r="EJ48" s="160">
        <v>1</v>
      </c>
      <c r="EK48" s="160">
        <v>1</v>
      </c>
      <c r="EL48" s="160">
        <v>1</v>
      </c>
      <c r="EM48" s="160">
        <v>1</v>
      </c>
      <c r="EN48" s="160">
        <v>1</v>
      </c>
      <c r="EO48" s="160">
        <v>1</v>
      </c>
      <c r="EP48" s="160">
        <v>1</v>
      </c>
      <c r="EQ48" s="160">
        <v>1</v>
      </c>
      <c r="ER48" s="160">
        <v>1</v>
      </c>
      <c r="ES48" s="160">
        <v>1</v>
      </c>
      <c r="ET48" s="160">
        <v>1</v>
      </c>
      <c r="EU48" s="160">
        <v>1</v>
      </c>
      <c r="EV48" s="160">
        <v>1</v>
      </c>
      <c r="EW48" s="160">
        <v>1</v>
      </c>
      <c r="EX48" s="160">
        <v>1</v>
      </c>
      <c r="EY48" s="160">
        <v>1</v>
      </c>
      <c r="EZ48" s="160">
        <v>1</v>
      </c>
      <c r="FA48" s="160">
        <v>1</v>
      </c>
      <c r="FB48" s="160">
        <v>1</v>
      </c>
      <c r="FC48" s="160">
        <v>1</v>
      </c>
      <c r="FD48" s="160">
        <v>1</v>
      </c>
      <c r="FE48" s="160">
        <v>1</v>
      </c>
      <c r="FF48" s="160">
        <v>1</v>
      </c>
      <c r="FG48" s="160">
        <v>1</v>
      </c>
      <c r="FH48" s="160">
        <v>1</v>
      </c>
      <c r="FI48" s="160">
        <v>1</v>
      </c>
      <c r="FJ48" s="160">
        <v>1</v>
      </c>
      <c r="FK48" s="160">
        <v>1</v>
      </c>
      <c r="FL48" s="160">
        <v>1</v>
      </c>
      <c r="FM48" s="160">
        <v>1</v>
      </c>
      <c r="FN48" s="160">
        <v>1</v>
      </c>
      <c r="FO48" s="160">
        <v>1</v>
      </c>
      <c r="FP48" s="160">
        <v>1</v>
      </c>
      <c r="FQ48" s="160">
        <v>1</v>
      </c>
      <c r="FR48" s="160">
        <v>1</v>
      </c>
      <c r="FS48" s="160">
        <v>1</v>
      </c>
      <c r="FT48" s="160">
        <v>1</v>
      </c>
      <c r="FU48" s="160">
        <v>1</v>
      </c>
      <c r="FV48" s="160">
        <v>1</v>
      </c>
    </row>
    <row r="50" spans="2:178" x14ac:dyDescent="0.2">
      <c r="B50" s="24" t="s">
        <v>718</v>
      </c>
      <c r="K50" s="24">
        <v>1</v>
      </c>
      <c r="L50" s="24">
        <v>2</v>
      </c>
      <c r="M50" s="24">
        <v>3</v>
      </c>
      <c r="N50" s="24">
        <v>4</v>
      </c>
      <c r="O50" s="24">
        <v>5</v>
      </c>
      <c r="P50" s="24">
        <v>6</v>
      </c>
      <c r="Q50" s="24">
        <v>7</v>
      </c>
      <c r="R50" s="24">
        <v>8</v>
      </c>
      <c r="S50" s="24">
        <v>9</v>
      </c>
      <c r="T50" s="24">
        <v>10</v>
      </c>
      <c r="U50" s="24">
        <v>11</v>
      </c>
      <c r="V50" s="24">
        <v>12</v>
      </c>
      <c r="W50" s="24">
        <v>13</v>
      </c>
      <c r="X50" s="24">
        <v>14</v>
      </c>
      <c r="Y50" s="24">
        <v>15</v>
      </c>
      <c r="Z50" s="24">
        <v>16</v>
      </c>
      <c r="AA50" s="24">
        <v>17</v>
      </c>
      <c r="AB50" s="24">
        <v>18</v>
      </c>
      <c r="AC50" s="24">
        <v>19</v>
      </c>
      <c r="AD50" s="24">
        <v>20</v>
      </c>
      <c r="AE50" s="24">
        <v>21</v>
      </c>
      <c r="AF50" s="24">
        <v>22</v>
      </c>
      <c r="AG50" s="24">
        <v>23</v>
      </c>
      <c r="AH50" s="24">
        <v>24</v>
      </c>
      <c r="AI50" s="24">
        <v>25</v>
      </c>
      <c r="AJ50" s="24">
        <v>26</v>
      </c>
      <c r="AK50" s="24">
        <v>27</v>
      </c>
      <c r="AL50" s="24">
        <v>28</v>
      </c>
      <c r="AM50" s="24">
        <v>29</v>
      </c>
      <c r="AN50" s="24">
        <v>30</v>
      </c>
      <c r="AO50" s="24">
        <v>31</v>
      </c>
      <c r="AP50" s="24">
        <v>32</v>
      </c>
      <c r="AQ50" s="24">
        <v>33</v>
      </c>
      <c r="AR50" s="24">
        <v>34</v>
      </c>
      <c r="AS50" s="24">
        <v>35</v>
      </c>
      <c r="AT50" s="24">
        <v>36</v>
      </c>
      <c r="AU50" s="24">
        <v>37</v>
      </c>
      <c r="AV50" s="24">
        <v>38</v>
      </c>
      <c r="AW50" s="24">
        <v>39</v>
      </c>
      <c r="AX50" s="24">
        <v>40</v>
      </c>
      <c r="AY50" s="24">
        <v>41</v>
      </c>
      <c r="AZ50" s="24">
        <v>42</v>
      </c>
      <c r="BA50" s="24">
        <v>43</v>
      </c>
      <c r="BB50" s="24">
        <v>44</v>
      </c>
      <c r="BC50" s="24">
        <v>45</v>
      </c>
      <c r="BD50" s="24">
        <v>46</v>
      </c>
      <c r="BE50" s="24">
        <v>47</v>
      </c>
      <c r="BF50" s="24">
        <v>48</v>
      </c>
      <c r="BG50" s="24">
        <v>49</v>
      </c>
      <c r="BH50" s="24">
        <v>50</v>
      </c>
      <c r="BI50" s="24">
        <v>51</v>
      </c>
      <c r="BJ50" s="24">
        <v>52</v>
      </c>
      <c r="BK50" s="24">
        <v>53</v>
      </c>
      <c r="BL50" s="24">
        <v>54</v>
      </c>
      <c r="BM50" s="24">
        <v>55</v>
      </c>
      <c r="BN50" s="24">
        <v>56</v>
      </c>
      <c r="BO50" s="24">
        <v>57</v>
      </c>
      <c r="BP50" s="24">
        <v>58</v>
      </c>
      <c r="BQ50" s="24">
        <v>59</v>
      </c>
      <c r="BR50" s="24">
        <v>60</v>
      </c>
      <c r="BS50" s="24">
        <v>61</v>
      </c>
      <c r="BT50" s="24">
        <v>62</v>
      </c>
      <c r="BU50" s="24">
        <v>63</v>
      </c>
      <c r="BV50" s="24">
        <v>64</v>
      </c>
      <c r="BW50" s="24">
        <v>65</v>
      </c>
      <c r="BX50" s="24">
        <v>66</v>
      </c>
      <c r="BY50" s="24">
        <v>67</v>
      </c>
      <c r="BZ50" s="24">
        <v>68</v>
      </c>
      <c r="CA50" s="24">
        <v>69</v>
      </c>
      <c r="CB50" s="24">
        <v>70</v>
      </c>
      <c r="CC50" s="24">
        <v>71</v>
      </c>
      <c r="CD50" s="24">
        <v>72</v>
      </c>
      <c r="CE50" s="24">
        <v>73</v>
      </c>
      <c r="CF50" s="24">
        <v>74</v>
      </c>
      <c r="CG50" s="24">
        <v>75</v>
      </c>
      <c r="CH50" s="24">
        <v>76</v>
      </c>
      <c r="CI50" s="24">
        <v>77</v>
      </c>
      <c r="CJ50" s="24">
        <v>78</v>
      </c>
      <c r="CK50" s="24">
        <v>79</v>
      </c>
      <c r="CL50" s="24">
        <v>80</v>
      </c>
      <c r="CM50" s="24">
        <v>81</v>
      </c>
      <c r="CN50" s="24">
        <v>82</v>
      </c>
      <c r="CO50" s="24">
        <v>83</v>
      </c>
      <c r="CP50" s="24">
        <v>84</v>
      </c>
      <c r="CQ50" s="24">
        <v>85</v>
      </c>
      <c r="CR50" s="24">
        <v>86</v>
      </c>
      <c r="CS50" s="24">
        <v>87</v>
      </c>
      <c r="CT50" s="24">
        <v>88</v>
      </c>
      <c r="CU50" s="24">
        <v>89</v>
      </c>
      <c r="CV50" s="24">
        <v>90</v>
      </c>
      <c r="CW50" s="24">
        <v>91</v>
      </c>
      <c r="CX50" s="24">
        <v>92</v>
      </c>
      <c r="CY50" s="24">
        <v>93</v>
      </c>
      <c r="CZ50" s="24">
        <v>94</v>
      </c>
      <c r="DA50" s="24">
        <v>95</v>
      </c>
      <c r="DB50" s="24">
        <v>96</v>
      </c>
      <c r="DC50" s="24">
        <v>97</v>
      </c>
      <c r="DD50" s="24">
        <v>98</v>
      </c>
      <c r="DE50" s="24">
        <v>99</v>
      </c>
      <c r="DF50" s="24">
        <v>100</v>
      </c>
      <c r="DG50" s="24">
        <v>101</v>
      </c>
      <c r="DH50" s="24">
        <v>102</v>
      </c>
      <c r="DI50" s="24">
        <v>103</v>
      </c>
      <c r="DJ50" s="24">
        <v>104</v>
      </c>
      <c r="DK50" s="24">
        <v>105</v>
      </c>
      <c r="DL50" s="24">
        <v>106</v>
      </c>
      <c r="DM50" s="24">
        <v>107</v>
      </c>
      <c r="DN50" s="24">
        <v>108</v>
      </c>
      <c r="DO50" s="24">
        <v>109</v>
      </c>
      <c r="DP50" s="24">
        <v>110</v>
      </c>
      <c r="DQ50" s="24">
        <v>111</v>
      </c>
      <c r="DR50" s="24">
        <v>112</v>
      </c>
      <c r="DS50" s="24">
        <v>113</v>
      </c>
      <c r="DT50" s="24">
        <v>114</v>
      </c>
      <c r="DU50" s="24">
        <v>115</v>
      </c>
      <c r="DV50" s="24">
        <v>116</v>
      </c>
      <c r="DW50" s="24">
        <v>117</v>
      </c>
      <c r="DX50" s="24">
        <v>118</v>
      </c>
      <c r="DY50" s="24">
        <v>119</v>
      </c>
      <c r="DZ50" s="24">
        <v>120</v>
      </c>
      <c r="EA50" s="24">
        <v>121</v>
      </c>
      <c r="EB50" s="24">
        <v>122</v>
      </c>
      <c r="EC50" s="24">
        <v>123</v>
      </c>
      <c r="ED50" s="24">
        <v>124</v>
      </c>
      <c r="EE50" s="24">
        <v>125</v>
      </c>
      <c r="EF50" s="24">
        <v>126</v>
      </c>
      <c r="EG50" s="24">
        <v>127</v>
      </c>
      <c r="EH50" s="24">
        <v>128</v>
      </c>
      <c r="EI50" s="24">
        <v>129</v>
      </c>
      <c r="EJ50" s="24">
        <v>130</v>
      </c>
      <c r="EK50" s="24">
        <v>131</v>
      </c>
      <c r="EL50" s="24">
        <v>132</v>
      </c>
      <c r="EM50" s="24">
        <v>133</v>
      </c>
      <c r="EN50" s="24">
        <v>134</v>
      </c>
      <c r="EO50" s="24">
        <v>135</v>
      </c>
      <c r="EP50" s="24">
        <v>136</v>
      </c>
      <c r="EQ50" s="24">
        <v>137</v>
      </c>
      <c r="ER50" s="24">
        <v>138</v>
      </c>
      <c r="ES50" s="24">
        <v>139</v>
      </c>
      <c r="ET50" s="24">
        <v>140</v>
      </c>
      <c r="EU50" s="24">
        <v>141</v>
      </c>
      <c r="EV50" s="24">
        <v>142</v>
      </c>
      <c r="EW50" s="24">
        <v>143</v>
      </c>
      <c r="EX50" s="24">
        <v>144</v>
      </c>
      <c r="EY50" s="24">
        <v>145</v>
      </c>
      <c r="EZ50" s="24">
        <v>146</v>
      </c>
      <c r="FA50" s="24">
        <v>147</v>
      </c>
      <c r="FB50" s="24">
        <v>148</v>
      </c>
      <c r="FC50" s="24">
        <v>149</v>
      </c>
      <c r="FD50" s="24">
        <v>150</v>
      </c>
      <c r="FE50" s="24">
        <v>151</v>
      </c>
      <c r="FF50" s="24">
        <v>152</v>
      </c>
      <c r="FG50" s="24">
        <v>153</v>
      </c>
      <c r="FH50" s="24">
        <v>154</v>
      </c>
      <c r="FI50" s="24">
        <v>155</v>
      </c>
      <c r="FJ50" s="24">
        <v>156</v>
      </c>
      <c r="FK50" s="24">
        <v>157</v>
      </c>
      <c r="FL50" s="24">
        <v>158</v>
      </c>
      <c r="FM50" s="24">
        <v>159</v>
      </c>
      <c r="FN50" s="24">
        <v>160</v>
      </c>
      <c r="FO50" s="24">
        <v>161</v>
      </c>
      <c r="FP50" s="24">
        <v>162</v>
      </c>
      <c r="FQ50" s="24">
        <v>163</v>
      </c>
      <c r="FR50" s="24">
        <v>164</v>
      </c>
      <c r="FS50" s="24">
        <v>165</v>
      </c>
      <c r="FT50" s="24">
        <v>166</v>
      </c>
      <c r="FU50" s="24">
        <v>167</v>
      </c>
      <c r="FV50" s="24">
        <v>168</v>
      </c>
    </row>
    <row r="51" spans="2:178" s="151" customFormat="1" x14ac:dyDescent="0.2">
      <c r="C51" s="151" t="s">
        <v>719</v>
      </c>
      <c r="K51" s="151">
        <v>0</v>
      </c>
      <c r="L51" s="151">
        <v>0.69314718055994529</v>
      </c>
      <c r="M51" s="151">
        <v>1.0986122886681098</v>
      </c>
      <c r="N51" s="151">
        <v>1.3862943611198906</v>
      </c>
      <c r="O51" s="151">
        <v>1.6094379124341003</v>
      </c>
      <c r="P51" s="151">
        <v>1.791759469228055</v>
      </c>
      <c r="Q51" s="151">
        <v>1.9459101490553132</v>
      </c>
      <c r="R51" s="151">
        <v>2.0794415416798357</v>
      </c>
      <c r="S51" s="151">
        <v>2.1972245773362196</v>
      </c>
      <c r="T51" s="151">
        <v>2.3025850929940459</v>
      </c>
      <c r="U51" s="151">
        <v>2.3978952727983707</v>
      </c>
      <c r="V51" s="151">
        <v>2.4849066497880004</v>
      </c>
      <c r="W51" s="151">
        <v>2.5649493574615367</v>
      </c>
      <c r="X51" s="151">
        <v>2.6390573296152584</v>
      </c>
      <c r="Y51" s="151">
        <v>2.7080502011022101</v>
      </c>
      <c r="Z51" s="151">
        <v>2.7725887222397811</v>
      </c>
      <c r="AA51" s="151">
        <v>2.8332133440562162</v>
      </c>
      <c r="AB51" s="151">
        <v>2.8903717578961645</v>
      </c>
      <c r="AC51" s="151">
        <v>2.9444389791664403</v>
      </c>
      <c r="AD51" s="151">
        <v>2.9957322735539909</v>
      </c>
      <c r="AE51" s="151">
        <v>3.044522437723423</v>
      </c>
      <c r="AF51" s="151">
        <v>3.0910424533583161</v>
      </c>
      <c r="AG51" s="151">
        <v>3.1354942159291497</v>
      </c>
      <c r="AH51" s="151">
        <v>3.1780538303479458</v>
      </c>
      <c r="AI51" s="151">
        <v>3.2188758248682006</v>
      </c>
      <c r="AJ51" s="151">
        <v>3.2580965380214821</v>
      </c>
      <c r="AK51" s="151">
        <v>3.2958368660043291</v>
      </c>
      <c r="AL51" s="151">
        <v>3.3322045101752038</v>
      </c>
      <c r="AM51" s="151">
        <v>3.3672958299864741</v>
      </c>
      <c r="AN51" s="151">
        <v>3.4011973816621555</v>
      </c>
      <c r="AO51" s="151">
        <v>3.4339872044851463</v>
      </c>
      <c r="AP51" s="151">
        <v>3.4657359027997265</v>
      </c>
      <c r="AQ51" s="151">
        <v>3.4965075614664802</v>
      </c>
      <c r="AR51" s="151">
        <v>3.5263605246161616</v>
      </c>
      <c r="AS51" s="151">
        <v>3.5553480614894135</v>
      </c>
      <c r="AT51" s="151">
        <v>3.5835189384561099</v>
      </c>
      <c r="AU51" s="151">
        <v>3.6109179126442243</v>
      </c>
      <c r="AV51" s="151">
        <v>3.6375861597263857</v>
      </c>
      <c r="AW51" s="151">
        <v>3.6635616461296463</v>
      </c>
      <c r="AX51" s="151">
        <v>3.6888794541139363</v>
      </c>
      <c r="AY51" s="151">
        <v>3.713572066704308</v>
      </c>
      <c r="AZ51" s="151">
        <v>3.7376696182833684</v>
      </c>
      <c r="BA51" s="151">
        <v>3.7612001156935624</v>
      </c>
      <c r="BB51" s="151">
        <v>3.784189633918261</v>
      </c>
      <c r="BC51" s="151">
        <v>3.8066624897703196</v>
      </c>
      <c r="BD51" s="151">
        <v>3.8286413964890951</v>
      </c>
      <c r="BE51" s="151">
        <v>3.8501476017100584</v>
      </c>
      <c r="BF51" s="151">
        <v>3.8712010109078911</v>
      </c>
      <c r="BG51" s="151">
        <v>3.8918202981106265</v>
      </c>
      <c r="BH51" s="151">
        <v>3.912023005428146</v>
      </c>
      <c r="BI51" s="151">
        <v>3.9318256327243257</v>
      </c>
      <c r="BJ51" s="151">
        <v>3.9512437185814275</v>
      </c>
      <c r="BK51" s="151">
        <v>3.970291913552122</v>
      </c>
      <c r="BL51" s="151">
        <v>3.9889840465642745</v>
      </c>
      <c r="BM51" s="151">
        <v>4.0073331852324712</v>
      </c>
      <c r="BN51" s="151">
        <v>4.0253516907351496</v>
      </c>
      <c r="BO51" s="151">
        <v>4.0430512678345503</v>
      </c>
      <c r="BP51" s="151">
        <v>4.0604430105464191</v>
      </c>
      <c r="BQ51" s="151">
        <v>4.0775374439057197</v>
      </c>
      <c r="BR51" s="151">
        <v>4.0943445622221004</v>
      </c>
      <c r="BS51" s="151">
        <v>4.1108738641733114</v>
      </c>
      <c r="BT51" s="151">
        <v>4.1271343850450917</v>
      </c>
      <c r="BU51" s="151">
        <v>4.1431347263915326</v>
      </c>
      <c r="BV51" s="151">
        <v>4.1588830833596715</v>
      </c>
      <c r="BW51" s="151">
        <v>4.1743872698956368</v>
      </c>
      <c r="BX51" s="151">
        <v>4.1896547420264252</v>
      </c>
      <c r="BY51" s="151">
        <v>4.2046926193909657</v>
      </c>
      <c r="BZ51" s="151">
        <v>4.219507705176107</v>
      </c>
      <c r="CA51" s="151">
        <v>4.2341065045972597</v>
      </c>
      <c r="CB51" s="151">
        <v>4.2484952420493594</v>
      </c>
      <c r="CC51" s="151">
        <v>4.2626798770413155</v>
      </c>
      <c r="CD51" s="151">
        <v>4.2766661190160553</v>
      </c>
      <c r="CE51" s="151">
        <v>4.290459441148391</v>
      </c>
      <c r="CF51" s="151">
        <v>4.3040650932041702</v>
      </c>
      <c r="CG51" s="151">
        <v>4.3174881135363101</v>
      </c>
      <c r="CH51" s="151">
        <v>4.3307333402863311</v>
      </c>
      <c r="CI51" s="151">
        <v>4.3438054218536841</v>
      </c>
      <c r="CJ51" s="151">
        <v>4.3567088266895917</v>
      </c>
      <c r="CK51" s="151">
        <v>4.3694478524670215</v>
      </c>
      <c r="CL51" s="151">
        <v>4.3820266346738812</v>
      </c>
      <c r="CM51" s="151">
        <v>4.3944491546724391</v>
      </c>
      <c r="CN51" s="151">
        <v>4.4067192472642533</v>
      </c>
      <c r="CO51" s="151">
        <v>4.4188406077965983</v>
      </c>
      <c r="CP51" s="151">
        <v>4.4308167988433134</v>
      </c>
      <c r="CQ51" s="151">
        <v>4.4426512564903167</v>
      </c>
      <c r="CR51" s="151">
        <v>4.4543472962535073</v>
      </c>
      <c r="CS51" s="151">
        <v>4.4659081186545837</v>
      </c>
      <c r="CT51" s="151">
        <v>4.4773368144782069</v>
      </c>
      <c r="CU51" s="151">
        <v>4.4886363697321396</v>
      </c>
      <c r="CV51" s="151">
        <v>4.499809670330265</v>
      </c>
      <c r="CW51" s="151">
        <v>4.5108595065168497</v>
      </c>
      <c r="CX51" s="151">
        <v>4.5217885770490405</v>
      </c>
      <c r="CY51" s="151">
        <v>4.5325994931532563</v>
      </c>
      <c r="CZ51" s="151">
        <v>4.5432947822700038</v>
      </c>
      <c r="DA51" s="151">
        <v>4.5538768916005408</v>
      </c>
      <c r="DB51" s="151">
        <v>4.5643481914678361</v>
      </c>
      <c r="DC51" s="151">
        <v>4.5747109785033828</v>
      </c>
      <c r="DD51" s="151">
        <v>4.5849674786705723</v>
      </c>
      <c r="DE51" s="151">
        <v>4.5951198501345898</v>
      </c>
      <c r="DF51" s="151">
        <v>4.6051701859880918</v>
      </c>
      <c r="DG51" s="151">
        <v>4.6151205168412597</v>
      </c>
      <c r="DH51" s="151">
        <v>4.6249728132842707</v>
      </c>
      <c r="DI51" s="151">
        <v>4.6347289882296359</v>
      </c>
      <c r="DJ51" s="151">
        <v>4.6443908991413725</v>
      </c>
      <c r="DK51" s="151">
        <v>4.6539603501575231</v>
      </c>
      <c r="DL51" s="151">
        <v>4.6634390941120669</v>
      </c>
      <c r="DM51" s="151">
        <v>4.6728288344619058</v>
      </c>
      <c r="DN51" s="151">
        <v>4.6821312271242199</v>
      </c>
      <c r="DO51" s="151">
        <v>4.6913478822291435</v>
      </c>
      <c r="DP51" s="151">
        <v>4.7004803657924166</v>
      </c>
      <c r="DQ51" s="151">
        <v>4.7095302013123339</v>
      </c>
      <c r="DR51" s="151">
        <v>4.7184988712950942</v>
      </c>
      <c r="DS51" s="151">
        <v>4.7273878187123408</v>
      </c>
      <c r="DT51" s="151">
        <v>4.7361984483944957</v>
      </c>
      <c r="DU51" s="151">
        <v>4.7449321283632502</v>
      </c>
      <c r="DV51" s="151">
        <v>4.7535901911063645</v>
      </c>
      <c r="DW51" s="151">
        <v>4.7621739347977563</v>
      </c>
      <c r="DX51" s="151">
        <v>4.7706846244656651</v>
      </c>
      <c r="DY51" s="151">
        <v>4.7791234931115296</v>
      </c>
      <c r="DZ51" s="151">
        <v>4.7874917427820458</v>
      </c>
      <c r="EA51" s="151">
        <v>4.7957905455967413</v>
      </c>
      <c r="EB51" s="151">
        <v>4.8040210447332568</v>
      </c>
      <c r="EC51" s="151">
        <v>4.8121843553724171</v>
      </c>
      <c r="ED51" s="151">
        <v>4.8202815656050371</v>
      </c>
      <c r="EE51" s="151">
        <v>4.8283137373023015</v>
      </c>
      <c r="EF51" s="151">
        <v>4.836281906951478</v>
      </c>
      <c r="EG51" s="151">
        <v>4.8441870864585912</v>
      </c>
      <c r="EH51" s="151">
        <v>4.8520302639196169</v>
      </c>
      <c r="EI51" s="151">
        <v>4.8598124043616719</v>
      </c>
      <c r="EJ51" s="151">
        <v>4.8675344504555822</v>
      </c>
      <c r="EK51" s="151">
        <v>4.8751973232011512</v>
      </c>
      <c r="EL51" s="151">
        <v>4.8828019225863706</v>
      </c>
      <c r="EM51" s="151">
        <v>4.8903491282217537</v>
      </c>
      <c r="EN51" s="151">
        <v>4.8978397999509111</v>
      </c>
      <c r="EO51" s="151">
        <v>4.9052747784384296</v>
      </c>
      <c r="EP51" s="151">
        <v>4.9126548857360524</v>
      </c>
      <c r="EQ51" s="151">
        <v>4.9199809258281251</v>
      </c>
      <c r="ER51" s="151">
        <v>4.9272536851572051</v>
      </c>
      <c r="ES51" s="151">
        <v>4.9344739331306915</v>
      </c>
      <c r="ET51" s="151">
        <v>4.9416424226093039</v>
      </c>
      <c r="EU51" s="151">
        <v>4.9487598903781684</v>
      </c>
      <c r="EV51" s="151">
        <v>4.9558270576012609</v>
      </c>
      <c r="EW51" s="151">
        <v>4.962844630259907</v>
      </c>
      <c r="EX51" s="151">
        <v>4.9698132995760007</v>
      </c>
      <c r="EY51" s="151">
        <v>4.9767337424205742</v>
      </c>
      <c r="EZ51" s="151">
        <v>4.9836066217083363</v>
      </c>
      <c r="FA51" s="151">
        <v>4.990432586778736</v>
      </c>
      <c r="FB51" s="151">
        <v>4.9972122737641147</v>
      </c>
      <c r="FC51" s="151">
        <v>5.0039463059454592</v>
      </c>
      <c r="FD51" s="151">
        <v>5.0106352940962555</v>
      </c>
      <c r="FE51" s="151">
        <v>5.0172798368149243</v>
      </c>
      <c r="FF51" s="151">
        <v>5.0238805208462765</v>
      </c>
      <c r="FG51" s="151">
        <v>5.0304379213924353</v>
      </c>
      <c r="FH51" s="151">
        <v>5.0369526024136295</v>
      </c>
      <c r="FI51" s="151">
        <v>5.0434251169192468</v>
      </c>
      <c r="FJ51" s="151">
        <v>5.0498560072495371</v>
      </c>
      <c r="FK51" s="151">
        <v>5.0562458053483077</v>
      </c>
      <c r="FL51" s="151">
        <v>5.0625950330269669</v>
      </c>
      <c r="FM51" s="151">
        <v>5.0689042022202315</v>
      </c>
      <c r="FN51" s="151">
        <v>5.0751738152338266</v>
      </c>
      <c r="FO51" s="151">
        <v>5.0814043649844631</v>
      </c>
      <c r="FP51" s="151">
        <v>5.0875963352323836</v>
      </c>
      <c r="FQ51" s="151">
        <v>5.0937502008067623</v>
      </c>
      <c r="FR51" s="151">
        <v>5.0998664278241987</v>
      </c>
      <c r="FS51" s="151">
        <v>5.1059454739005803</v>
      </c>
      <c r="FT51" s="151">
        <v>5.1119877883565437</v>
      </c>
      <c r="FU51" s="151">
        <v>5.1179938124167554</v>
      </c>
      <c r="FV51" s="151">
        <v>5.1239639794032588</v>
      </c>
    </row>
    <row r="53" spans="2:178" x14ac:dyDescent="0.2">
      <c r="B53" s="30" t="s">
        <v>152</v>
      </c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</row>
    <row r="55" spans="2:178" x14ac:dyDescent="0.2">
      <c r="B55" s="254" t="s">
        <v>654</v>
      </c>
      <c r="C55" s="254"/>
      <c r="D55" s="254"/>
      <c r="E55" s="254"/>
      <c r="F55" s="254"/>
      <c r="G55" s="254"/>
      <c r="H55" s="254"/>
      <c r="I55" s="254"/>
      <c r="J55" s="254"/>
      <c r="K55" s="254"/>
      <c r="L55" s="254"/>
      <c r="M55" s="254"/>
      <c r="N55" s="254"/>
      <c r="O55" s="254"/>
      <c r="P55" s="254"/>
      <c r="Q55" s="254"/>
      <c r="R55" s="254"/>
      <c r="S55" s="254"/>
      <c r="T55" s="254"/>
      <c r="U55" s="254"/>
      <c r="V55" s="254"/>
      <c r="W55" s="254"/>
      <c r="X55" s="254"/>
      <c r="Y55" s="254"/>
      <c r="Z55" s="254"/>
      <c r="AA55" s="254"/>
      <c r="AB55" s="254"/>
      <c r="AC55" s="254"/>
      <c r="AD55" s="254"/>
      <c r="AE55" s="254"/>
      <c r="AF55" s="254"/>
      <c r="AG55" s="254"/>
      <c r="AH55" s="254"/>
      <c r="AI55" s="254"/>
      <c r="AJ55" s="254"/>
      <c r="AK55" s="254"/>
      <c r="AL55" s="254"/>
      <c r="AM55" s="254"/>
      <c r="AN55" s="254"/>
      <c r="AO55" s="254"/>
      <c r="AP55" s="254"/>
      <c r="AQ55" s="254"/>
      <c r="AR55" s="254"/>
      <c r="AS55" s="254"/>
      <c r="AT55" s="254"/>
      <c r="AU55" s="254"/>
      <c r="AV55" s="254"/>
      <c r="AW55" s="254"/>
      <c r="AX55" s="254"/>
      <c r="AY55" s="254"/>
      <c r="AZ55" s="254"/>
      <c r="BA55" s="254"/>
      <c r="BB55" s="254"/>
      <c r="BC55" s="254"/>
      <c r="BD55" s="254"/>
      <c r="BE55" s="254"/>
      <c r="BF55" s="254"/>
      <c r="BG55" s="254"/>
      <c r="BH55" s="254"/>
      <c r="BI55" s="254"/>
      <c r="BJ55" s="254"/>
      <c r="BK55" s="254"/>
      <c r="BL55" s="254"/>
      <c r="BM55" s="254"/>
      <c r="BN55" s="254"/>
      <c r="BO55" s="254"/>
      <c r="BP55" s="254"/>
      <c r="BQ55" s="254"/>
      <c r="BR55" s="254"/>
      <c r="BS55" s="254"/>
      <c r="BT55" s="254"/>
      <c r="BU55" s="254"/>
      <c r="BV55" s="254"/>
      <c r="BW55" s="254"/>
      <c r="BX55" s="254"/>
      <c r="BY55" s="254"/>
      <c r="BZ55" s="254"/>
      <c r="CA55" s="254"/>
      <c r="CB55" s="254"/>
      <c r="CC55" s="254"/>
      <c r="CD55" s="254"/>
      <c r="CE55" s="254"/>
      <c r="CF55" s="254"/>
      <c r="CG55" s="254"/>
      <c r="CH55" s="254"/>
      <c r="CI55" s="254"/>
      <c r="CJ55" s="254"/>
      <c r="CK55" s="254"/>
      <c r="CL55" s="254"/>
      <c r="CM55" s="254"/>
      <c r="CN55" s="254"/>
      <c r="CO55" s="254"/>
      <c r="CP55" s="254"/>
      <c r="CQ55" s="254"/>
      <c r="CR55" s="254"/>
      <c r="CS55" s="254"/>
      <c r="CT55" s="254"/>
      <c r="CU55" s="254"/>
      <c r="CV55" s="254"/>
      <c r="CW55" s="254"/>
      <c r="CX55" s="254"/>
      <c r="CY55" s="254"/>
      <c r="CZ55" s="254"/>
      <c r="DA55" s="254"/>
      <c r="DB55" s="254"/>
      <c r="DC55" s="254"/>
      <c r="DD55" s="254"/>
      <c r="DE55" s="254"/>
      <c r="DF55" s="254"/>
      <c r="DG55" s="254"/>
      <c r="DH55" s="254"/>
      <c r="DI55" s="254"/>
      <c r="DJ55" s="254"/>
      <c r="DK55" s="254"/>
      <c r="DL55" s="254"/>
      <c r="DM55" s="254"/>
      <c r="DN55" s="254"/>
      <c r="DO55" s="254"/>
      <c r="DP55" s="254"/>
      <c r="DQ55" s="254"/>
      <c r="DR55" s="254"/>
      <c r="DS55" s="254"/>
      <c r="DT55" s="254"/>
      <c r="DU55" s="254"/>
      <c r="DV55" s="254"/>
      <c r="DW55" s="254"/>
      <c r="DX55" s="254"/>
      <c r="DY55" s="254"/>
      <c r="DZ55" s="254"/>
      <c r="EA55" s="254"/>
      <c r="EB55" s="254"/>
      <c r="EC55" s="254"/>
      <c r="ED55" s="254"/>
      <c r="EE55" s="254"/>
      <c r="EF55" s="254"/>
      <c r="EG55" s="254"/>
      <c r="EH55" s="254"/>
      <c r="EI55" s="254"/>
      <c r="EJ55" s="254"/>
      <c r="EK55" s="254"/>
      <c r="EL55" s="254"/>
      <c r="EM55" s="254"/>
      <c r="EN55" s="254"/>
      <c r="EO55" s="254"/>
      <c r="EP55" s="254"/>
      <c r="EQ55" s="254"/>
      <c r="ER55" s="254"/>
      <c r="ES55" s="254"/>
      <c r="ET55" s="254"/>
      <c r="EU55" s="254"/>
      <c r="EV55" s="254"/>
      <c r="EW55" s="254"/>
      <c r="EX55" s="254"/>
      <c r="EY55" s="254"/>
      <c r="EZ55" s="254"/>
      <c r="FA55" s="254"/>
      <c r="FB55" s="254"/>
      <c r="FC55" s="254"/>
      <c r="FD55" s="254"/>
      <c r="FE55" s="254"/>
      <c r="FF55" s="254"/>
      <c r="FG55" s="254"/>
      <c r="FH55" s="254"/>
      <c r="FI55" s="254"/>
      <c r="FJ55" s="254"/>
      <c r="FK55" s="254"/>
      <c r="FL55" s="254"/>
      <c r="FM55" s="254"/>
      <c r="FN55" s="254"/>
      <c r="FO55" s="254"/>
      <c r="FP55" s="254"/>
      <c r="FQ55" s="254"/>
      <c r="FR55" s="254"/>
      <c r="FS55" s="254"/>
      <c r="FT55" s="254"/>
      <c r="FU55" s="254"/>
      <c r="FV55" s="254"/>
    </row>
    <row r="56" spans="2:178" outlineLevel="1" x14ac:dyDescent="0.2"/>
    <row r="57" spans="2:178" outlineLevel="1" x14ac:dyDescent="0.2">
      <c r="B57" s="24" t="s">
        <v>683</v>
      </c>
    </row>
    <row r="58" spans="2:178" outlineLevel="1" x14ac:dyDescent="0.2">
      <c r="C58" s="381" t="s">
        <v>720</v>
      </c>
      <c r="I58" s="357">
        <v>45291</v>
      </c>
      <c r="J58" s="36" t="s">
        <v>426</v>
      </c>
    </row>
    <row r="59" spans="2:178" outlineLevel="1" x14ac:dyDescent="0.2"/>
    <row r="60" spans="2:178" outlineLevel="1" x14ac:dyDescent="0.2">
      <c r="B60" s="24" t="s">
        <v>654</v>
      </c>
      <c r="I60" s="24" t="s">
        <v>640</v>
      </c>
      <c r="AH60" s="158">
        <v>198864</v>
      </c>
      <c r="AI60" s="158">
        <v>244713</v>
      </c>
      <c r="AJ60" s="158">
        <v>167758</v>
      </c>
      <c r="AK60" s="158">
        <v>156604</v>
      </c>
      <c r="AL60" s="158">
        <v>145587</v>
      </c>
      <c r="AM60" s="158">
        <v>150093.00000000003</v>
      </c>
      <c r="AN60" s="158">
        <v>231615</v>
      </c>
      <c r="AO60" s="158">
        <v>227240</v>
      </c>
      <c r="AP60" s="158">
        <v>398277</v>
      </c>
      <c r="AQ60" s="158">
        <v>1372247.0000000002</v>
      </c>
      <c r="AR60" s="158">
        <v>754626</v>
      </c>
      <c r="AS60" s="158">
        <v>550648</v>
      </c>
      <c r="AT60" s="158">
        <v>454705</v>
      </c>
      <c r="AU60" s="158">
        <v>523057</v>
      </c>
      <c r="AV60" s="158">
        <v>454494</v>
      </c>
      <c r="AW60" s="158">
        <v>447438</v>
      </c>
      <c r="AX60" s="158">
        <v>423183</v>
      </c>
      <c r="AY60" s="158">
        <v>420829</v>
      </c>
      <c r="AZ60" s="158">
        <v>360258</v>
      </c>
      <c r="BA60" s="158">
        <v>387345</v>
      </c>
      <c r="BB60" s="158">
        <v>455244</v>
      </c>
      <c r="BC60" s="158">
        <v>413706</v>
      </c>
      <c r="BD60" s="158">
        <v>364975</v>
      </c>
      <c r="BE60" s="158">
        <v>353453</v>
      </c>
      <c r="BF60" s="158">
        <v>534624</v>
      </c>
      <c r="BG60" s="158">
        <v>550905</v>
      </c>
      <c r="BH60" s="158">
        <v>474987</v>
      </c>
      <c r="BI60" s="158">
        <v>549492</v>
      </c>
      <c r="BJ60" s="158">
        <v>461862</v>
      </c>
      <c r="BK60" s="158">
        <v>484315</v>
      </c>
      <c r="BL60" s="158">
        <v>501307</v>
      </c>
      <c r="BM60" s="158">
        <v>508938</v>
      </c>
      <c r="BN60" s="158">
        <v>514095</v>
      </c>
      <c r="BO60" s="158">
        <v>564016</v>
      </c>
      <c r="BP60" s="158">
        <v>522928</v>
      </c>
      <c r="BQ60" s="158">
        <v>475206</v>
      </c>
      <c r="BR60" s="158">
        <v>523320</v>
      </c>
      <c r="BS60" s="158">
        <v>577440</v>
      </c>
      <c r="BT60" s="158">
        <v>481775</v>
      </c>
      <c r="BU60" s="158">
        <v>478291</v>
      </c>
      <c r="BV60" s="158">
        <v>384534</v>
      </c>
      <c r="BW60" s="158">
        <v>422377</v>
      </c>
      <c r="BX60" s="158">
        <v>427669</v>
      </c>
      <c r="BY60" s="158">
        <v>473794</v>
      </c>
      <c r="BZ60" s="158">
        <v>474934</v>
      </c>
      <c r="CA60" s="158">
        <v>426873</v>
      </c>
      <c r="CB60" s="158">
        <v>437186</v>
      </c>
      <c r="CC60" s="158">
        <v>539101</v>
      </c>
      <c r="CD60" s="24">
        <v>545966.90686283866</v>
      </c>
      <c r="CE60" s="24">
        <v>552182.7323791004</v>
      </c>
      <c r="CF60" s="24">
        <v>557866.57186367887</v>
      </c>
      <c r="CG60" s="24">
        <v>563106.58206499636</v>
      </c>
      <c r="CH60" s="24">
        <v>567970.37740852893</v>
      </c>
      <c r="CI60" s="24">
        <v>572510.99443577253</v>
      </c>
      <c r="CJ60" s="24">
        <v>576770.82978014369</v>
      </c>
      <c r="CK60" s="24">
        <v>580784.32736324007</v>
      </c>
      <c r="CL60" s="24">
        <v>584579.86426746461</v>
      </c>
      <c r="CM60" s="24">
        <v>588181.10662922612</v>
      </c>
      <c r="CN60" s="24">
        <v>591608.00523454254</v>
      </c>
      <c r="CO60" s="24">
        <v>594877.5402130431</v>
      </c>
      <c r="CP60" s="24">
        <v>598004.28726965829</v>
      </c>
      <c r="CQ60" s="24">
        <v>593352.54445965565</v>
      </c>
      <c r="CR60" s="24">
        <v>588822.93354252726</v>
      </c>
      <c r="CS60" s="24">
        <v>584410.07381887781</v>
      </c>
      <c r="CT60" s="24">
        <v>580108.91399156104</v>
      </c>
      <c r="CU60" s="24">
        <v>575914.70654572942</v>
      </c>
      <c r="CV60" s="24">
        <v>571822.98453103798</v>
      </c>
      <c r="CW60" s="24">
        <v>567829.54048370081</v>
      </c>
      <c r="CX60" s="24">
        <v>563930.40725864004</v>
      </c>
      <c r="CY60" s="24">
        <v>560121.84056999302</v>
      </c>
      <c r="CZ60" s="24">
        <v>556400.3030625208</v>
      </c>
      <c r="DA60" s="24">
        <v>552762.44975739345</v>
      </c>
      <c r="DB60" s="24">
        <v>549205.11473404709</v>
      </c>
      <c r="DC60" s="24">
        <v>545725.29892566265</v>
      </c>
      <c r="DD60" s="24">
        <v>542320.15891960403</v>
      </c>
      <c r="DE60" s="24">
        <v>538986.99666624295</v>
      </c>
      <c r="DF60" s="24">
        <v>535723.25001015526</v>
      </c>
      <c r="DG60" s="24">
        <v>532526.48396696884</v>
      </c>
      <c r="DH60" s="24">
        <v>529394.3826772786</v>
      </c>
      <c r="DI60" s="24">
        <v>526324.74197624007</v>
      </c>
      <c r="DJ60" s="24">
        <v>523315.46252381476</v>
      </c>
      <c r="DK60" s="24">
        <v>520364.54344622145</v>
      </c>
      <c r="DL60" s="24">
        <v>517470.07644412859</v>
      </c>
      <c r="DM60" s="24">
        <v>514630.24032755423</v>
      </c>
      <c r="DN60" s="24">
        <v>511843.29594132351</v>
      </c>
      <c r="DO60" s="24">
        <v>509107.58144845319</v>
      </c>
      <c r="DP60" s="24">
        <v>506421.50794193626</v>
      </c>
      <c r="DQ60" s="24">
        <v>503783.55535816989</v>
      </c>
      <c r="DR60" s="24">
        <v>501192.26866778394</v>
      </c>
      <c r="DS60" s="24">
        <v>498646.25432181399</v>
      </c>
      <c r="DT60" s="24">
        <v>496144.17693320883</v>
      </c>
      <c r="DU60" s="24">
        <v>493684.75617540994</v>
      </c>
      <c r="DV60" s="24">
        <v>491266.76388139615</v>
      </c>
      <c r="DW60" s="24">
        <v>488889.02132801345</v>
      </c>
      <c r="DX60" s="24">
        <v>486550.3966917363</v>
      </c>
      <c r="DY60" s="24">
        <v>484249.80266317766</v>
      </c>
      <c r="DZ60" s="24">
        <v>481986.19420876261</v>
      </c>
      <c r="EA60" s="24">
        <v>479758.56646890537</v>
      </c>
      <c r="EB60" s="24">
        <v>477565.95278296235</v>
      </c>
      <c r="EC60" s="24">
        <v>475407.42283197807</v>
      </c>
      <c r="ED60" s="24">
        <v>473282.08089100919</v>
      </c>
      <c r="EE60" s="24">
        <v>471189.06418343465</v>
      </c>
      <c r="EF60" s="24">
        <v>469127.54133028648</v>
      </c>
      <c r="EG60" s="24">
        <v>467096.71088815981</v>
      </c>
      <c r="EH60" s="24">
        <v>465095.79996978055</v>
      </c>
      <c r="EI60" s="24">
        <v>463124.06294174225</v>
      </c>
      <c r="EJ60" s="24">
        <v>461180.78019434819</v>
      </c>
      <c r="EK60" s="24">
        <v>459265.25697888806</v>
      </c>
      <c r="EL60" s="24">
        <v>457376.82230800122</v>
      </c>
      <c r="EM60" s="24">
        <v>455514.82791511266</v>
      </c>
      <c r="EN60" s="24">
        <v>453678.64726922853</v>
      </c>
      <c r="EO60" s="24">
        <v>451867.67464162363</v>
      </c>
      <c r="EP60" s="24">
        <v>450081.32422121742</v>
      </c>
      <c r="EQ60" s="24">
        <v>448319.02927566291</v>
      </c>
      <c r="ER60" s="24">
        <v>446580.24135537102</v>
      </c>
      <c r="ES60" s="24">
        <v>444864.42953788734</v>
      </c>
      <c r="ET60" s="24">
        <v>443171.07971023262</v>
      </c>
      <c r="EU60" s="24">
        <v>441499.69388695376</v>
      </c>
      <c r="EV60" s="24">
        <v>439849.78956181015</v>
      </c>
      <c r="EW60" s="24">
        <v>438220.89909113757</v>
      </c>
      <c r="EX60" s="24">
        <v>436612.56910708128</v>
      </c>
      <c r="EY60" s="24">
        <v>435024.35995899298</v>
      </c>
      <c r="EZ60" s="24">
        <v>433455.84518140886</v>
      </c>
      <c r="FA60" s="24">
        <v>431906.61098711967</v>
      </c>
      <c r="FB60" s="24">
        <v>430376.25578393781</v>
      </c>
      <c r="FC60" s="24">
        <v>428864.38971387799</v>
      </c>
      <c r="FD60" s="24">
        <v>427370.63421350589</v>
      </c>
      <c r="FE60" s="24">
        <v>425894.62159433204</v>
      </c>
      <c r="FF60" s="24">
        <v>424435.99464216962</v>
      </c>
      <c r="FG60" s="24">
        <v>422994.40623444237</v>
      </c>
      <c r="FH60" s="24">
        <v>421569.5189745159</v>
      </c>
      <c r="FI60" s="24">
        <v>420161.00484213844</v>
      </c>
      <c r="FJ60" s="24">
        <v>418768.54485918034</v>
      </c>
      <c r="FK60" s="24">
        <v>417391.82876986708</v>
      </c>
      <c r="FL60" s="24">
        <v>416030.55473477859</v>
      </c>
      <c r="FM60" s="24">
        <v>414684.42903791077</v>
      </c>
      <c r="FN60" s="24">
        <v>413353.16580615321</v>
      </c>
      <c r="FO60" s="24">
        <v>412036.48674054962</v>
      </c>
      <c r="FP60" s="24">
        <v>410734.12085877592</v>
      </c>
      <c r="FQ60" s="24">
        <v>409445.80424827279</v>
      </c>
      <c r="FR60" s="24">
        <v>408171.27982952027</v>
      </c>
      <c r="FS60" s="24">
        <v>406910.29712896247</v>
      </c>
      <c r="FT60" s="24">
        <v>405662.61206112272</v>
      </c>
      <c r="FU60" s="24">
        <v>404427.98671946308</v>
      </c>
      <c r="FV60" s="24">
        <v>403206.18917559221</v>
      </c>
    </row>
    <row r="61" spans="2:178" outlineLevel="1" x14ac:dyDescent="0.2">
      <c r="C61" s="154" t="s">
        <v>721</v>
      </c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4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  <c r="AX61" s="172"/>
      <c r="AY61" s="172"/>
      <c r="AZ61" s="172"/>
      <c r="BA61" s="172"/>
      <c r="BB61" s="172"/>
      <c r="BC61" s="172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  <c r="BR61" s="154"/>
      <c r="BS61" s="154"/>
      <c r="BT61" s="154"/>
      <c r="BU61" s="154"/>
      <c r="BV61" s="154"/>
      <c r="BW61" s="154"/>
      <c r="BX61" s="154"/>
      <c r="BY61" s="154"/>
      <c r="BZ61" s="154"/>
      <c r="CA61" s="154"/>
      <c r="CB61" s="154"/>
      <c r="CC61" s="154"/>
      <c r="CD61" s="154">
        <v>545966.90686283866</v>
      </c>
      <c r="CE61" s="154">
        <v>552182.7323791004</v>
      </c>
      <c r="CF61" s="154">
        <v>557866.57186367887</v>
      </c>
      <c r="CG61" s="154">
        <v>563106.58206499636</v>
      </c>
      <c r="CH61" s="154">
        <v>567970.37740852893</v>
      </c>
      <c r="CI61" s="154">
        <v>572510.99443577253</v>
      </c>
      <c r="CJ61" s="154">
        <v>576770.82978014369</v>
      </c>
      <c r="CK61" s="154">
        <v>580784.32736324007</v>
      </c>
      <c r="CL61" s="154">
        <v>584579.86426746461</v>
      </c>
      <c r="CM61" s="154">
        <v>588181.10662922612</v>
      </c>
      <c r="CN61" s="154">
        <v>591608.00523454254</v>
      </c>
      <c r="CO61" s="154">
        <v>594877.5402130431</v>
      </c>
      <c r="CP61" s="154">
        <v>598004.28726965829</v>
      </c>
      <c r="CQ61" s="154">
        <v>593352.54445965565</v>
      </c>
      <c r="CR61" s="154">
        <v>588822.93354252726</v>
      </c>
      <c r="CS61" s="154">
        <v>584410.07381887781</v>
      </c>
      <c r="CT61" s="154">
        <v>580108.91399156104</v>
      </c>
      <c r="CU61" s="154">
        <v>575914.70654572942</v>
      </c>
      <c r="CV61" s="154">
        <v>571822.98453103798</v>
      </c>
      <c r="CW61" s="154">
        <v>567829.54048370081</v>
      </c>
      <c r="CX61" s="154">
        <v>563930.40725864004</v>
      </c>
      <c r="CY61" s="154">
        <v>560121.84056999302</v>
      </c>
      <c r="CZ61" s="154">
        <v>556400.3030625208</v>
      </c>
      <c r="DA61" s="154">
        <v>552762.44975739345</v>
      </c>
      <c r="DB61" s="154">
        <v>549205.11473404709</v>
      </c>
      <c r="DC61" s="154">
        <v>545725.29892566265</v>
      </c>
      <c r="DD61" s="154">
        <v>542320.15891960403</v>
      </c>
      <c r="DE61" s="154">
        <v>538986.99666624295</v>
      </c>
      <c r="DF61" s="154">
        <v>535723.25001015526</v>
      </c>
      <c r="DG61" s="154">
        <v>532526.48396696884</v>
      </c>
      <c r="DH61" s="154">
        <v>529394.3826772786</v>
      </c>
      <c r="DI61" s="154">
        <v>526324.74197624007</v>
      </c>
      <c r="DJ61" s="154">
        <v>523315.46252381476</v>
      </c>
      <c r="DK61" s="154">
        <v>520364.54344622145</v>
      </c>
      <c r="DL61" s="154">
        <v>517470.07644412859</v>
      </c>
      <c r="DM61" s="154">
        <v>514630.24032755423</v>
      </c>
      <c r="DN61" s="154">
        <v>511843.29594132351</v>
      </c>
      <c r="DO61" s="154">
        <v>509107.58144845319</v>
      </c>
      <c r="DP61" s="154">
        <v>506421.50794193626</v>
      </c>
      <c r="DQ61" s="154">
        <v>503783.55535816989</v>
      </c>
      <c r="DR61" s="154">
        <v>501192.26866778394</v>
      </c>
      <c r="DS61" s="154">
        <v>498646.25432181399</v>
      </c>
      <c r="DT61" s="154">
        <v>496144.17693320883</v>
      </c>
      <c r="DU61" s="154">
        <v>493684.75617540994</v>
      </c>
      <c r="DV61" s="154">
        <v>491266.76388139615</v>
      </c>
      <c r="DW61" s="154">
        <v>488889.02132801345</v>
      </c>
      <c r="DX61" s="154">
        <v>486550.3966917363</v>
      </c>
      <c r="DY61" s="154">
        <v>484249.80266317766</v>
      </c>
      <c r="DZ61" s="154">
        <v>481986.19420876261</v>
      </c>
      <c r="EA61" s="154">
        <v>479758.56646890537</v>
      </c>
      <c r="EB61" s="154">
        <v>477565.95278296235</v>
      </c>
      <c r="EC61" s="154">
        <v>475407.42283197807</v>
      </c>
      <c r="ED61" s="154">
        <v>473282.08089100919</v>
      </c>
      <c r="EE61" s="154">
        <v>471189.06418343465</v>
      </c>
      <c r="EF61" s="154">
        <v>469127.54133028648</v>
      </c>
      <c r="EG61" s="154">
        <v>467096.71088815981</v>
      </c>
      <c r="EH61" s="154">
        <v>465095.79996978055</v>
      </c>
      <c r="EI61" s="154">
        <v>463124.06294174225</v>
      </c>
      <c r="EJ61" s="154">
        <v>461180.78019434819</v>
      </c>
      <c r="EK61" s="154">
        <v>459265.25697888806</v>
      </c>
      <c r="EL61" s="154">
        <v>457376.82230800122</v>
      </c>
      <c r="EM61" s="154">
        <v>455514.82791511266</v>
      </c>
      <c r="EN61" s="154">
        <v>453678.64726922853</v>
      </c>
      <c r="EO61" s="154">
        <v>451867.67464162363</v>
      </c>
      <c r="EP61" s="154">
        <v>450081.32422121742</v>
      </c>
      <c r="EQ61" s="154">
        <v>448319.02927566291</v>
      </c>
      <c r="ER61" s="154">
        <v>446580.24135537102</v>
      </c>
      <c r="ES61" s="154">
        <v>444864.42953788734</v>
      </c>
      <c r="ET61" s="154">
        <v>443171.07971023262</v>
      </c>
      <c r="EU61" s="154">
        <v>441499.69388695376</v>
      </c>
      <c r="EV61" s="154">
        <v>439849.78956181015</v>
      </c>
      <c r="EW61" s="154">
        <v>438220.89909113757</v>
      </c>
      <c r="EX61" s="154">
        <v>436612.56910708128</v>
      </c>
      <c r="EY61" s="154">
        <v>435024.35995899298</v>
      </c>
      <c r="EZ61" s="154">
        <v>433455.84518140886</v>
      </c>
      <c r="FA61" s="154">
        <v>431906.61098711967</v>
      </c>
      <c r="FB61" s="154">
        <v>430376.25578393781</v>
      </c>
      <c r="FC61" s="154">
        <v>428864.38971387799</v>
      </c>
      <c r="FD61" s="154">
        <v>427370.63421350589</v>
      </c>
      <c r="FE61" s="154">
        <v>425894.62159433204</v>
      </c>
      <c r="FF61" s="154">
        <v>424435.99464216962</v>
      </c>
      <c r="FG61" s="154">
        <v>422994.40623444237</v>
      </c>
      <c r="FH61" s="154">
        <v>421569.5189745159</v>
      </c>
      <c r="FI61" s="154">
        <v>420161.00484213844</v>
      </c>
      <c r="FJ61" s="154">
        <v>418768.54485918034</v>
      </c>
      <c r="FK61" s="154">
        <v>417391.82876986708</v>
      </c>
      <c r="FL61" s="154">
        <v>416030.55473477859</v>
      </c>
      <c r="FM61" s="154">
        <v>414684.42903791077</v>
      </c>
      <c r="FN61" s="154">
        <v>413353.16580615321</v>
      </c>
      <c r="FO61" s="154">
        <v>412036.48674054962</v>
      </c>
      <c r="FP61" s="154">
        <v>410734.12085877592</v>
      </c>
      <c r="FQ61" s="154">
        <v>409445.80424827279</v>
      </c>
      <c r="FR61" s="154">
        <v>408171.27982952027</v>
      </c>
      <c r="FS61" s="154">
        <v>406910.29712896247</v>
      </c>
      <c r="FT61" s="154">
        <v>405662.61206112272</v>
      </c>
      <c r="FU61" s="154">
        <v>404427.98671946308</v>
      </c>
      <c r="FV61" s="154">
        <v>403206.18917559221</v>
      </c>
    </row>
    <row r="62" spans="2:178" outlineLevel="1" x14ac:dyDescent="0.2">
      <c r="C62" s="24" t="s">
        <v>722</v>
      </c>
      <c r="F62" s="357">
        <v>44592</v>
      </c>
      <c r="G62" s="353">
        <v>44895</v>
      </c>
      <c r="H62" s="24">
        <v>11</v>
      </c>
      <c r="I62" s="356">
        <v>1.0160841251089231E-2</v>
      </c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1">
        <v>539101</v>
      </c>
      <c r="CD62" s="24">
        <v>544578.71967930347</v>
      </c>
      <c r="CE62" s="24">
        <v>550112.09759868623</v>
      </c>
      <c r="CF62" s="24">
        <v>555701.69929269014</v>
      </c>
      <c r="CG62" s="24">
        <v>561348.09604216367</v>
      </c>
      <c r="CH62" s="24">
        <v>567051.8649326493</v>
      </c>
      <c r="CI62" s="24">
        <v>572813.58891336399</v>
      </c>
      <c r="CJ62" s="24">
        <v>578633.85685677931</v>
      </c>
      <c r="CK62" s="24">
        <v>584513.26361880649</v>
      </c>
      <c r="CL62" s="24">
        <v>590452.41009959322</v>
      </c>
      <c r="CM62" s="24">
        <v>596451.90330493823</v>
      </c>
      <c r="CN62" s="24">
        <v>602512.35640832968</v>
      </c>
      <c r="CO62" s="24">
        <v>608634.38881361438</v>
      </c>
      <c r="CP62" s="24">
        <v>614818.62621830322</v>
      </c>
      <c r="CQ62" s="24">
        <v>621065.70067752013</v>
      </c>
      <c r="CR62" s="24">
        <v>627376.2506686009</v>
      </c>
      <c r="CS62" s="24">
        <v>633750.92115634808</v>
      </c>
      <c r="CT62" s="24">
        <v>640190.36365894927</v>
      </c>
      <c r="CU62" s="24">
        <v>646695.23631456494</v>
      </c>
      <c r="CV62" s="24">
        <v>653266.20394859288</v>
      </c>
      <c r="CW62" s="24">
        <v>659903.93814161618</v>
      </c>
      <c r="CX62" s="24">
        <v>666609.1172980417</v>
      </c>
      <c r="CY62" s="24">
        <v>673382.42671543581</v>
      </c>
      <c r="CZ62" s="24">
        <v>680224.55865456455</v>
      </c>
      <c r="DA62" s="24">
        <v>687136.21241014579</v>
      </c>
      <c r="DB62" s="24">
        <v>694118.09438231995</v>
      </c>
      <c r="DC62" s="24">
        <v>701170.9181488473</v>
      </c>
      <c r="DD62" s="24">
        <v>708295.40453803819</v>
      </c>
      <c r="DE62" s="24">
        <v>715492.28170242521</v>
      </c>
      <c r="DF62" s="24">
        <v>722762.28519318311</v>
      </c>
      <c r="DG62" s="24">
        <v>730106.15803530545</v>
      </c>
      <c r="DH62" s="24">
        <v>737524.65080354479</v>
      </c>
      <c r="DI62" s="24">
        <v>745018.5216991246</v>
      </c>
      <c r="DJ62" s="24">
        <v>752588.53662723058</v>
      </c>
      <c r="DK62" s="24">
        <v>760235.46927528933</v>
      </c>
      <c r="DL62" s="24">
        <v>767960.10119204281</v>
      </c>
      <c r="DM62" s="24">
        <v>775763.2218674256</v>
      </c>
      <c r="DN62" s="24">
        <v>783645.62881325395</v>
      </c>
      <c r="DO62" s="24">
        <v>791608.12764473539</v>
      </c>
      <c r="DP62" s="24">
        <v>799651.53216280544</v>
      </c>
      <c r="DQ62" s="24">
        <v>807776.66443730192</v>
      </c>
      <c r="DR62" s="24">
        <v>815984.35489098367</v>
      </c>
      <c r="DS62" s="24">
        <v>824275.44238440332</v>
      </c>
      <c r="DT62" s="24">
        <v>832650.77430164255</v>
      </c>
      <c r="DU62" s="24">
        <v>841111.20663691801</v>
      </c>
      <c r="DV62" s="24">
        <v>849657.60408206785</v>
      </c>
      <c r="DW62" s="24">
        <v>858290.84011492657</v>
      </c>
      <c r="DX62" s="24">
        <v>867011.79708859825</v>
      </c>
      <c r="DY62" s="24">
        <v>875821.36632163706</v>
      </c>
      <c r="DZ62" s="24">
        <v>884720.44818914321</v>
      </c>
      <c r="EA62" s="24">
        <v>893709.95221478562</v>
      </c>
      <c r="EB62" s="24">
        <v>902790.79716375854</v>
      </c>
      <c r="EC62" s="24">
        <v>911963.91113668378</v>
      </c>
      <c r="ED62" s="24">
        <v>921230.23166446597</v>
      </c>
      <c r="EE62" s="24">
        <v>930590.70580411272</v>
      </c>
      <c r="EF62" s="24">
        <v>940046.29023552733</v>
      </c>
      <c r="EG62" s="24">
        <v>949597.95135928586</v>
      </c>
      <c r="EH62" s="24">
        <v>959246.66539540712</v>
      </c>
      <c r="EI62" s="24">
        <v>968993.41848312656</v>
      </c>
      <c r="EJ62" s="24">
        <v>978839.20678168384</v>
      </c>
      <c r="EK62" s="24">
        <v>988785.03657213459</v>
      </c>
      <c r="EL62" s="24">
        <v>998831.92436019646</v>
      </c>
      <c r="EM62" s="24">
        <v>1008980.8969801404</v>
      </c>
      <c r="EN62" s="24">
        <v>1019232.9916997371</v>
      </c>
      <c r="EO62" s="24">
        <v>1029589.2563262709</v>
      </c>
      <c r="EP62" s="24">
        <v>1040050.7493136291</v>
      </c>
      <c r="EQ62" s="24">
        <v>1050618.5398704812</v>
      </c>
      <c r="ER62" s="24">
        <v>1061293.7080695564</v>
      </c>
      <c r="ES62" s="24">
        <v>1072077.3449580309</v>
      </c>
      <c r="ET62" s="24">
        <v>1082970.5526690385</v>
      </c>
      <c r="EU62" s="24">
        <v>1093974.4445343129</v>
      </c>
      <c r="EV62" s="24">
        <v>1105090.1451979745</v>
      </c>
      <c r="EW62" s="24">
        <v>1116318.7907314743</v>
      </c>
      <c r="EX62" s="24">
        <v>1127661.5287497046</v>
      </c>
      <c r="EY62" s="24">
        <v>1139119.5185282908</v>
      </c>
      <c r="EZ62" s="24">
        <v>1150693.9311220739</v>
      </c>
      <c r="FA62" s="24">
        <v>1162385.949484797</v>
      </c>
      <c r="FB62" s="24">
        <v>1174196.7685900086</v>
      </c>
      <c r="FC62" s="24">
        <v>1186127.5955531935</v>
      </c>
      <c r="FD62" s="24">
        <v>1198179.6497551457</v>
      </c>
      <c r="FE62" s="24">
        <v>1210354.1629665934</v>
      </c>
      <c r="FF62" s="24">
        <v>1222652.3794740918</v>
      </c>
      <c r="FG62" s="24">
        <v>1235075.5562071945</v>
      </c>
      <c r="FH62" s="24">
        <v>1247624.9628669163</v>
      </c>
      <c r="FI62" s="24">
        <v>1260301.8820555031</v>
      </c>
      <c r="FJ62" s="24">
        <v>1273107.6094075181</v>
      </c>
      <c r="FK62" s="24">
        <v>1286043.4537222616</v>
      </c>
      <c r="FL62" s="24">
        <v>1299110.737097536</v>
      </c>
      <c r="FM62" s="24">
        <v>1312310.7950647695</v>
      </c>
      <c r="FN62" s="24">
        <v>1325644.9767255131</v>
      </c>
      <c r="FO62" s="24">
        <v>1339114.6448893249</v>
      </c>
      <c r="FP62" s="24">
        <v>1352721.176213054</v>
      </c>
      <c r="FQ62" s="24">
        <v>1366465.9613415415</v>
      </c>
      <c r="FR62" s="24">
        <v>1380350.4050497499</v>
      </c>
      <c r="FS62" s="24">
        <v>1394375.926386337</v>
      </c>
      <c r="FT62" s="24">
        <v>1408543.958818689</v>
      </c>
      <c r="FU62" s="24">
        <v>1422855.9503794264</v>
      </c>
      <c r="FV62" s="24">
        <v>1437313.3638143993</v>
      </c>
    </row>
    <row r="63" spans="2:178" outlineLevel="1" x14ac:dyDescent="0.2">
      <c r="C63" s="24" t="s">
        <v>723</v>
      </c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CD63" s="24">
        <v>488143.5</v>
      </c>
      <c r="CE63" s="236">
        <v>340000</v>
      </c>
      <c r="CF63" s="24">
        <v>340000</v>
      </c>
      <c r="CG63" s="24">
        <v>340000</v>
      </c>
      <c r="CH63" s="24">
        <v>340000</v>
      </c>
      <c r="CI63" s="24">
        <v>340000</v>
      </c>
      <c r="CJ63" s="24">
        <v>340000</v>
      </c>
      <c r="CK63" s="24">
        <v>340000</v>
      </c>
      <c r="CL63" s="24">
        <v>340000</v>
      </c>
      <c r="CM63" s="24">
        <v>340000</v>
      </c>
      <c r="CN63" s="24">
        <v>340000</v>
      </c>
      <c r="CO63" s="24">
        <v>340000</v>
      </c>
      <c r="CP63" s="24">
        <v>340000</v>
      </c>
      <c r="CQ63" s="24">
        <v>300000</v>
      </c>
      <c r="CR63" s="24">
        <v>300000</v>
      </c>
      <c r="CS63" s="24">
        <v>300000</v>
      </c>
      <c r="CT63" s="24">
        <v>300000</v>
      </c>
      <c r="CU63" s="24">
        <v>300000</v>
      </c>
      <c r="CV63" s="24">
        <v>300000</v>
      </c>
      <c r="CW63" s="24">
        <v>300000</v>
      </c>
      <c r="CX63" s="24">
        <v>300000</v>
      </c>
      <c r="CY63" s="24">
        <v>300000</v>
      </c>
      <c r="CZ63" s="24">
        <v>300000</v>
      </c>
      <c r="DA63" s="24">
        <v>300000</v>
      </c>
      <c r="DB63" s="24">
        <v>300000</v>
      </c>
      <c r="DC63" s="24">
        <v>260000</v>
      </c>
      <c r="DD63" s="24">
        <v>260000</v>
      </c>
      <c r="DE63" s="24">
        <v>260000</v>
      </c>
      <c r="DF63" s="24">
        <v>260000</v>
      </c>
      <c r="DG63" s="24">
        <v>260000</v>
      </c>
      <c r="DH63" s="24">
        <v>260000</v>
      </c>
      <c r="DI63" s="24">
        <v>260000</v>
      </c>
      <c r="DJ63" s="24">
        <v>260000</v>
      </c>
      <c r="DK63" s="24">
        <v>260000</v>
      </c>
      <c r="DL63" s="24">
        <v>260000</v>
      </c>
      <c r="DM63" s="24">
        <v>260000</v>
      </c>
      <c r="DN63" s="24">
        <v>260000</v>
      </c>
      <c r="DO63" s="24">
        <v>220000</v>
      </c>
      <c r="DP63" s="24">
        <v>220000</v>
      </c>
      <c r="DQ63" s="24">
        <v>220000</v>
      </c>
      <c r="DR63" s="24">
        <v>220000</v>
      </c>
      <c r="DS63" s="24">
        <v>220000</v>
      </c>
      <c r="DT63" s="24">
        <v>220000</v>
      </c>
      <c r="DU63" s="24">
        <v>220000</v>
      </c>
      <c r="DV63" s="24">
        <v>220000</v>
      </c>
      <c r="DW63" s="24">
        <v>220000</v>
      </c>
      <c r="DX63" s="24">
        <v>220000</v>
      </c>
      <c r="DY63" s="24">
        <v>220000</v>
      </c>
      <c r="DZ63" s="24">
        <v>220000</v>
      </c>
      <c r="EA63" s="24">
        <v>180000</v>
      </c>
      <c r="EB63" s="24">
        <v>180000</v>
      </c>
      <c r="EC63" s="24">
        <v>180000</v>
      </c>
      <c r="ED63" s="24">
        <v>180000</v>
      </c>
      <c r="EE63" s="24">
        <v>180000</v>
      </c>
      <c r="EF63" s="24">
        <v>180000</v>
      </c>
      <c r="EG63" s="24">
        <v>180000</v>
      </c>
      <c r="EH63" s="24">
        <v>180000</v>
      </c>
      <c r="EI63" s="24">
        <v>180000</v>
      </c>
      <c r="EJ63" s="24">
        <v>180000</v>
      </c>
      <c r="EK63" s="24">
        <v>180000</v>
      </c>
      <c r="EL63" s="24">
        <v>180000</v>
      </c>
      <c r="EM63" s="24">
        <v>180000</v>
      </c>
      <c r="EN63" s="24">
        <v>180000</v>
      </c>
      <c r="EO63" s="24">
        <v>180000</v>
      </c>
      <c r="EP63" s="24">
        <v>180000</v>
      </c>
      <c r="EQ63" s="24">
        <v>180000</v>
      </c>
      <c r="ER63" s="24">
        <v>180000</v>
      </c>
      <c r="ES63" s="24">
        <v>180000</v>
      </c>
      <c r="ET63" s="24">
        <v>180000</v>
      </c>
      <c r="EU63" s="24">
        <v>180000</v>
      </c>
      <c r="EV63" s="24">
        <v>180000</v>
      </c>
      <c r="EW63" s="24">
        <v>180000</v>
      </c>
      <c r="EX63" s="24">
        <v>180000</v>
      </c>
      <c r="EY63" s="24">
        <v>180000</v>
      </c>
      <c r="EZ63" s="24">
        <v>180000</v>
      </c>
      <c r="FA63" s="24">
        <v>180000</v>
      </c>
      <c r="FB63" s="24">
        <v>180000</v>
      </c>
      <c r="FC63" s="24">
        <v>180000</v>
      </c>
      <c r="FD63" s="24">
        <v>180000</v>
      </c>
      <c r="FE63" s="24">
        <v>180000</v>
      </c>
      <c r="FF63" s="24">
        <v>180000</v>
      </c>
      <c r="FG63" s="24">
        <v>180000</v>
      </c>
      <c r="FH63" s="24">
        <v>180000</v>
      </c>
      <c r="FI63" s="24">
        <v>180000</v>
      </c>
      <c r="FJ63" s="24">
        <v>180000</v>
      </c>
      <c r="FK63" s="24">
        <v>180000</v>
      </c>
      <c r="FL63" s="24">
        <v>180000</v>
      </c>
      <c r="FM63" s="24">
        <v>180000</v>
      </c>
      <c r="FN63" s="24">
        <v>180000</v>
      </c>
      <c r="FO63" s="24">
        <v>180000</v>
      </c>
      <c r="FP63" s="24">
        <v>180000</v>
      </c>
      <c r="FQ63" s="24">
        <v>180000</v>
      </c>
      <c r="FR63" s="24">
        <v>180000</v>
      </c>
      <c r="FS63" s="24">
        <v>180000</v>
      </c>
      <c r="FT63" s="24">
        <v>180000</v>
      </c>
      <c r="FU63" s="24">
        <v>180000</v>
      </c>
      <c r="FV63" s="24">
        <v>180000</v>
      </c>
    </row>
    <row r="64" spans="2:178" ht="5.45" customHeight="1" outlineLevel="1" x14ac:dyDescent="0.2"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  <c r="AX64" s="172"/>
      <c r="AY64" s="172"/>
      <c r="AZ64" s="172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/>
      <c r="CH64" s="154"/>
      <c r="CI64" s="154"/>
      <c r="CJ64" s="154"/>
      <c r="CK64" s="154"/>
      <c r="CL64" s="154"/>
      <c r="CM64" s="154"/>
      <c r="CN64" s="154"/>
      <c r="CO64" s="154"/>
      <c r="CP64" s="154"/>
      <c r="CQ64" s="154"/>
      <c r="CR64" s="154"/>
      <c r="CS64" s="154"/>
      <c r="CT64" s="154"/>
      <c r="CU64" s="154"/>
      <c r="CV64" s="154"/>
      <c r="CW64" s="154"/>
      <c r="CX64" s="154"/>
      <c r="CY64" s="154"/>
      <c r="CZ64" s="154"/>
      <c r="DA64" s="154"/>
      <c r="DB64" s="154"/>
      <c r="DC64" s="154"/>
      <c r="DD64" s="154"/>
      <c r="DE64" s="154"/>
      <c r="DF64" s="154"/>
      <c r="DG64" s="154"/>
      <c r="DH64" s="154"/>
      <c r="DI64" s="154"/>
      <c r="DJ64" s="154"/>
      <c r="DK64" s="154"/>
      <c r="DL64" s="154"/>
      <c r="DM64" s="154"/>
      <c r="DN64" s="154"/>
      <c r="DO64" s="154"/>
      <c r="DP64" s="154"/>
      <c r="DQ64" s="154"/>
      <c r="DR64" s="154"/>
      <c r="DS64" s="154"/>
      <c r="DT64" s="154"/>
      <c r="DU64" s="154"/>
      <c r="DV64" s="154"/>
      <c r="DW64" s="154"/>
      <c r="DX64" s="154"/>
      <c r="DY64" s="154"/>
      <c r="DZ64" s="154"/>
      <c r="EA64" s="154"/>
      <c r="EB64" s="154"/>
      <c r="EC64" s="154"/>
      <c r="ED64" s="154"/>
      <c r="EE64" s="154"/>
      <c r="EF64" s="154"/>
      <c r="EG64" s="154"/>
      <c r="EH64" s="154"/>
      <c r="EI64" s="154"/>
      <c r="EJ64" s="154"/>
      <c r="EK64" s="154"/>
      <c r="EL64" s="154"/>
      <c r="EM64" s="154"/>
      <c r="EN64" s="154"/>
      <c r="EO64" s="154"/>
      <c r="EP64" s="154"/>
      <c r="EQ64" s="154"/>
      <c r="ER64" s="154"/>
      <c r="ES64" s="154"/>
      <c r="ET64" s="154"/>
      <c r="EU64" s="154"/>
      <c r="EV64" s="154"/>
      <c r="EW64" s="154"/>
      <c r="EX64" s="154"/>
      <c r="EY64" s="154"/>
      <c r="EZ64" s="154"/>
      <c r="FA64" s="154"/>
      <c r="FB64" s="154"/>
      <c r="FC64" s="154"/>
      <c r="FD64" s="154"/>
      <c r="FE64" s="154"/>
      <c r="FF64" s="154"/>
      <c r="FG64" s="154"/>
      <c r="FH64" s="154"/>
      <c r="FI64" s="154"/>
      <c r="FJ64" s="154"/>
      <c r="FK64" s="154"/>
      <c r="FL64" s="154"/>
      <c r="FM64" s="154"/>
      <c r="FN64" s="154"/>
      <c r="FO64" s="154"/>
      <c r="FP64" s="154"/>
      <c r="FQ64" s="154"/>
      <c r="FR64" s="154"/>
      <c r="FS64" s="154"/>
      <c r="FT64" s="154"/>
      <c r="FU64" s="154"/>
      <c r="FV64" s="154"/>
    </row>
    <row r="65" spans="2:179" s="350" customFormat="1" outlineLevel="1" x14ac:dyDescent="0.2">
      <c r="C65" s="350" t="s">
        <v>93</v>
      </c>
      <c r="K65" s="351"/>
      <c r="L65" s="351"/>
      <c r="M65" s="351"/>
      <c r="N65" s="351"/>
      <c r="O65" s="351"/>
      <c r="P65" s="351"/>
      <c r="Q65" s="351"/>
      <c r="R65" s="351"/>
      <c r="S65" s="351"/>
      <c r="T65" s="351"/>
      <c r="U65" s="351"/>
      <c r="V65" s="351"/>
      <c r="W65" s="351"/>
      <c r="X65" s="351"/>
      <c r="Y65" s="351"/>
      <c r="Z65" s="351"/>
      <c r="AA65" s="351"/>
      <c r="AB65" s="351"/>
      <c r="AC65" s="351"/>
      <c r="AD65" s="351"/>
      <c r="AE65" s="351"/>
      <c r="AF65" s="351"/>
      <c r="AG65" s="351"/>
      <c r="AH65" s="351"/>
      <c r="AI65" s="354">
        <v>0.23055454984310897</v>
      </c>
      <c r="AJ65" s="354">
        <v>-0.31447042045171281</v>
      </c>
      <c r="AK65" s="354">
        <v>-6.6488632434816841E-2</v>
      </c>
      <c r="AL65" s="354">
        <v>-7.0349416362289641E-2</v>
      </c>
      <c r="AM65" s="354">
        <v>3.0950565641163275E-2</v>
      </c>
      <c r="AN65" s="354">
        <v>0.54314325118426554</v>
      </c>
      <c r="AO65" s="354">
        <v>-1.8889104764371889E-2</v>
      </c>
      <c r="AP65" s="354">
        <v>0.75267118465058958</v>
      </c>
      <c r="AQ65" s="354">
        <v>2.4454588138406192</v>
      </c>
      <c r="AR65" s="354">
        <v>-0.45008005118612038</v>
      </c>
      <c r="AS65" s="354">
        <v>-0.27030343507909882</v>
      </c>
      <c r="AT65" s="354">
        <v>-0.1742365358632012</v>
      </c>
      <c r="AU65" s="354">
        <v>0.15032163710537594</v>
      </c>
      <c r="AV65" s="354">
        <v>-0.13108131618542529</v>
      </c>
      <c r="AW65" s="354">
        <v>-1.5524957425180563E-2</v>
      </c>
      <c r="AX65" s="354">
        <v>-5.4208627787536989E-2</v>
      </c>
      <c r="AY65" s="354">
        <v>-5.56260530314312E-3</v>
      </c>
      <c r="AZ65" s="354">
        <v>-0.14393257118687164</v>
      </c>
      <c r="BA65" s="354">
        <v>7.5187782089502608E-2</v>
      </c>
      <c r="BB65" s="354">
        <v>0.17529334314370915</v>
      </c>
      <c r="BC65" s="354">
        <v>-9.1243377177952945E-2</v>
      </c>
      <c r="BD65" s="354">
        <v>-0.11779137841849041</v>
      </c>
      <c r="BE65" s="354">
        <v>-3.1569285567504601E-2</v>
      </c>
      <c r="BF65" s="354">
        <v>0.51257451485770389</v>
      </c>
      <c r="BG65" s="354">
        <v>3.0453178308493367E-2</v>
      </c>
      <c r="BH65" s="354">
        <v>-0.1378059738067362</v>
      </c>
      <c r="BI65" s="354">
        <v>0.1568569245053022</v>
      </c>
      <c r="BJ65" s="354">
        <v>-0.15947456923849668</v>
      </c>
      <c r="BK65" s="354">
        <v>4.8614088190844784E-2</v>
      </c>
      <c r="BL65" s="354">
        <v>3.5084604028369881E-2</v>
      </c>
      <c r="BM65" s="354">
        <v>1.5222209145294263E-2</v>
      </c>
      <c r="BN65" s="354">
        <v>1.0132864906923889E-2</v>
      </c>
      <c r="BO65" s="354">
        <v>9.7104620741302661E-2</v>
      </c>
      <c r="BP65" s="354">
        <v>-7.2848997191569009E-2</v>
      </c>
      <c r="BQ65" s="354">
        <v>-9.1259217330110443E-2</v>
      </c>
      <c r="BR65" s="354">
        <v>0.10124872160705034</v>
      </c>
      <c r="BS65" s="354">
        <v>0.10341664755789948</v>
      </c>
      <c r="BT65" s="354">
        <v>-0.16567089221390963</v>
      </c>
      <c r="BU65" s="354">
        <v>-7.2315915105598538E-3</v>
      </c>
      <c r="BV65" s="354">
        <v>-0.19602501406047779</v>
      </c>
      <c r="BW65" s="354">
        <v>9.8412624111261948E-2</v>
      </c>
      <c r="BX65" s="354">
        <v>1.2529091309422702E-2</v>
      </c>
      <c r="BY65" s="354">
        <v>0.10785210057310679</v>
      </c>
      <c r="BZ65" s="354">
        <v>2.4061089840732297E-3</v>
      </c>
      <c r="CA65" s="354">
        <v>-0.10119511342628662</v>
      </c>
      <c r="CB65" s="354">
        <v>2.4159410410121929E-2</v>
      </c>
      <c r="CC65" s="354">
        <v>0.23311588202732936</v>
      </c>
      <c r="CD65" s="354">
        <v>1.2735845162295423E-2</v>
      </c>
      <c r="CE65" s="354">
        <v>1.1384985862931352E-2</v>
      </c>
      <c r="CF65" s="354">
        <v>1.029340316400229E-2</v>
      </c>
      <c r="CG65" s="354">
        <v>9.3929453127332696E-3</v>
      </c>
      <c r="CH65" s="354">
        <v>8.6374329451031073E-3</v>
      </c>
      <c r="CI65" s="354">
        <v>7.9944609927740107E-3</v>
      </c>
      <c r="CJ65" s="354">
        <v>7.4406175353354254E-3</v>
      </c>
      <c r="CK65" s="354">
        <v>6.9585654750019543E-3</v>
      </c>
      <c r="CL65" s="354">
        <v>6.5351916802856014E-3</v>
      </c>
      <c r="CM65" s="354">
        <v>6.1603941255730099E-3</v>
      </c>
      <c r="CN65" s="354">
        <v>5.8262643371111977E-3</v>
      </c>
      <c r="CO65" s="354">
        <v>5.5265225446101685E-3</v>
      </c>
      <c r="CP65" s="354">
        <v>5.2561188568245321E-3</v>
      </c>
      <c r="CQ65" s="354">
        <v>-7.7787783616759532E-3</v>
      </c>
      <c r="CR65" s="354">
        <v>-7.633928529375944E-3</v>
      </c>
      <c r="CS65" s="354">
        <v>-7.4943747470914701E-3</v>
      </c>
      <c r="CT65" s="354">
        <v>-7.3598317688304826E-3</v>
      </c>
      <c r="CU65" s="354">
        <v>-7.2300344722726617E-3</v>
      </c>
      <c r="CV65" s="354">
        <v>-7.1047361148894872E-3</v>
      </c>
      <c r="CW65" s="354">
        <v>-6.98370676829696E-3</v>
      </c>
      <c r="CX65" s="354">
        <v>-6.8667319099660062E-3</v>
      </c>
      <c r="CY65" s="354">
        <v>-6.7536111541867117E-3</v>
      </c>
      <c r="CZ65" s="354">
        <v>-6.6441571063986515E-3</v>
      </c>
      <c r="DA65" s="354">
        <v>-6.538194327184943E-3</v>
      </c>
      <c r="DB65" s="354">
        <v>-6.4355583938592309E-3</v>
      </c>
      <c r="DC65" s="354">
        <v>-6.3360950490592982E-3</v>
      </c>
      <c r="DD65" s="354">
        <v>-6.2396594271185712E-3</v>
      </c>
      <c r="DE65" s="354">
        <v>-6.146115350020076E-3</v>
      </c>
      <c r="DF65" s="354">
        <v>-6.055334685761804E-3</v>
      </c>
      <c r="DG65" s="354">
        <v>-5.9671967627423772E-3</v>
      </c>
      <c r="DH65" s="354">
        <v>-5.8815878345771511E-3</v>
      </c>
      <c r="DI65" s="354">
        <v>-5.7984005903398694E-3</v>
      </c>
      <c r="DJ65" s="354">
        <v>-5.7175337057613351E-3</v>
      </c>
      <c r="DK65" s="354">
        <v>-5.6388914314929872E-3</v>
      </c>
      <c r="DL65" s="354">
        <v>-5.5623832148971042E-3</v>
      </c>
      <c r="DM65" s="354">
        <v>-5.4879233521843984E-3</v>
      </c>
      <c r="DN65" s="354">
        <v>-5.415430668156751E-3</v>
      </c>
      <c r="DO65" s="354">
        <v>-5.3448282209872522E-3</v>
      </c>
      <c r="DP65" s="354">
        <v>-5.2760430297950078E-3</v>
      </c>
      <c r="DQ65" s="354">
        <v>-5.20900582300865E-3</v>
      </c>
      <c r="DR65" s="354">
        <v>-5.1436508056394992E-3</v>
      </c>
      <c r="DS65" s="354">
        <v>-5.0799154439024052E-3</v>
      </c>
      <c r="DT65" s="354">
        <v>-5.0177402656079728E-3</v>
      </c>
      <c r="DU65" s="354">
        <v>-4.9570686750798343E-3</v>
      </c>
      <c r="DV65" s="354">
        <v>-4.8978467813064475E-3</v>
      </c>
      <c r="DW65" s="354">
        <v>-4.8400232382843633E-3</v>
      </c>
      <c r="DX65" s="354">
        <v>-4.7835490965302263E-3</v>
      </c>
      <c r="DY65" s="354">
        <v>-4.7283776648859854E-3</v>
      </c>
      <c r="DZ65" s="354">
        <v>-4.6744643817429044E-3</v>
      </c>
      <c r="EA65" s="354">
        <v>-4.6217666950277847E-3</v>
      </c>
      <c r="EB65" s="354">
        <v>-4.570243950162256E-3</v>
      </c>
      <c r="EC65" s="354">
        <v>-4.5198572854820984E-3</v>
      </c>
      <c r="ED65" s="354">
        <v>-4.4705695344602336E-3</v>
      </c>
      <c r="EE65" s="354">
        <v>-4.4223451342890741E-3</v>
      </c>
      <c r="EF65" s="354">
        <v>-4.3751500402938737E-3</v>
      </c>
      <c r="EG65" s="354">
        <v>-4.3289516457889476E-3</v>
      </c>
      <c r="EH65" s="354">
        <v>-4.2837187069346694E-3</v>
      </c>
      <c r="EI65" s="354">
        <v>-4.2394212722763891E-3</v>
      </c>
      <c r="EJ65" s="354">
        <v>-4.1960306166136663E-3</v>
      </c>
      <c r="EK65" s="354">
        <v>-4.1535191788627523E-3</v>
      </c>
      <c r="EL65" s="354">
        <v>-4.1118605036862821E-3</v>
      </c>
      <c r="EM65" s="354">
        <v>-4.0710291865962978E-3</v>
      </c>
      <c r="EN65" s="354">
        <v>-4.0310008222746996E-3</v>
      </c>
      <c r="EO65" s="354">
        <v>-3.9917519559394821E-3</v>
      </c>
      <c r="EP65" s="354">
        <v>-3.9532600375163929E-3</v>
      </c>
      <c r="EQ65" s="354">
        <v>-3.915503378425722E-3</v>
      </c>
      <c r="ER65" s="354">
        <v>-3.8784611108325651E-3</v>
      </c>
      <c r="ES65" s="354">
        <v>-3.8421131491984672E-3</v>
      </c>
      <c r="ET65" s="354">
        <v>-3.8064401539447124E-3</v>
      </c>
      <c r="EU65" s="354">
        <v>-3.7714234971553129E-3</v>
      </c>
      <c r="EV65" s="354">
        <v>-3.7370452301288548E-3</v>
      </c>
      <c r="EW65" s="354">
        <v>-3.7032880527130274E-3</v>
      </c>
      <c r="EX65" s="354">
        <v>-3.6701352842640755E-3</v>
      </c>
      <c r="EY65" s="354">
        <v>-3.6375708361680026E-3</v>
      </c>
      <c r="EZ65" s="354">
        <v>-3.6055791858000674E-3</v>
      </c>
      <c r="FA65" s="354">
        <v>-3.5741453518542965E-3</v>
      </c>
      <c r="FB65" s="354">
        <v>-3.5432548709644074E-3</v>
      </c>
      <c r="FC65" s="354">
        <v>-3.5128937754846934E-3</v>
      </c>
      <c r="FD65" s="354">
        <v>-3.483048572460512E-3</v>
      </c>
      <c r="FE65" s="354">
        <v>-3.4537062236158489E-3</v>
      </c>
      <c r="FF65" s="354">
        <v>-3.4248541263612875E-3</v>
      </c>
      <c r="FG65" s="354">
        <v>-3.396480095762433E-3</v>
      </c>
      <c r="FH65" s="354">
        <v>-3.3685723473533269E-3</v>
      </c>
      <c r="FI65" s="354">
        <v>-3.3411194808479205E-3</v>
      </c>
      <c r="FJ65" s="354">
        <v>-3.3141104645855179E-3</v>
      </c>
      <c r="FK65" s="354">
        <v>-3.28753462076814E-3</v>
      </c>
      <c r="FL65" s="354">
        <v>-3.2613816113755689E-3</v>
      </c>
      <c r="FM65" s="354">
        <v>-3.2356414247650678E-3</v>
      </c>
      <c r="FN65" s="354">
        <v>-3.2103043628769479E-3</v>
      </c>
      <c r="FO65" s="354">
        <v>-3.1853610290747403E-3</v>
      </c>
      <c r="FP65" s="354">
        <v>-3.1608023165039523E-3</v>
      </c>
      <c r="FQ65" s="354">
        <v>-3.1366193970188139E-3</v>
      </c>
      <c r="FR65" s="354">
        <v>-3.1128037105973005E-3</v>
      </c>
      <c r="FS65" s="354">
        <v>-3.0893469552401021E-3</v>
      </c>
      <c r="FT65" s="354">
        <v>-3.0662410773161231E-3</v>
      </c>
      <c r="FU65" s="354">
        <v>-3.0434782623586232E-3</v>
      </c>
      <c r="FV65" s="354">
        <v>-3.0210509262267315E-3</v>
      </c>
      <c r="FW65" s="351"/>
    </row>
    <row r="66" spans="2:179" outlineLevel="1" x14ac:dyDescent="0.2"/>
    <row r="67" spans="2:179" outlineLevel="1" x14ac:dyDescent="0.2">
      <c r="B67" s="24" t="s">
        <v>724</v>
      </c>
      <c r="F67" s="348" t="s">
        <v>725</v>
      </c>
      <c r="G67" s="348" t="s">
        <v>726</v>
      </c>
      <c r="I67" s="349" t="s">
        <v>727</v>
      </c>
    </row>
    <row r="68" spans="2:179" outlineLevel="1" x14ac:dyDescent="0.2">
      <c r="C68" s="24" t="s">
        <v>152</v>
      </c>
      <c r="F68" s="36">
        <v>2.351628004712472</v>
      </c>
      <c r="I68" s="353">
        <v>43738</v>
      </c>
      <c r="J68" s="352">
        <v>33</v>
      </c>
      <c r="AH68" s="151" t="s">
        <v>10</v>
      </c>
      <c r="AI68" s="151" t="s">
        <v>10</v>
      </c>
      <c r="AJ68" s="151" t="s">
        <v>10</v>
      </c>
      <c r="AK68" s="151" t="s">
        <v>10</v>
      </c>
      <c r="AL68" s="151" t="s">
        <v>10</v>
      </c>
      <c r="AM68" s="151" t="s">
        <v>10</v>
      </c>
      <c r="AN68" s="151" t="s">
        <v>10</v>
      </c>
      <c r="AO68" s="151" t="s">
        <v>10</v>
      </c>
      <c r="AP68" s="151" t="s">
        <v>10</v>
      </c>
      <c r="AQ68" s="151">
        <v>1029414.9473895082</v>
      </c>
      <c r="AR68" s="151">
        <v>774777.79433587822</v>
      </c>
      <c r="AS68" s="151">
        <v>656122.61865034734</v>
      </c>
      <c r="AT68" s="151">
        <v>583127.95255034824</v>
      </c>
      <c r="AU68" s="151">
        <v>532149.48954697023</v>
      </c>
      <c r="AV68" s="151">
        <v>493823.4446477766</v>
      </c>
      <c r="AW68" s="151">
        <v>463580.88563040789</v>
      </c>
      <c r="AX68" s="151">
        <v>438884.81514501089</v>
      </c>
      <c r="AY68" s="151">
        <v>418195.68658516719</v>
      </c>
      <c r="AZ68" s="151">
        <v>400516.43782102631</v>
      </c>
      <c r="BA68" s="151">
        <v>385168.33888227062</v>
      </c>
      <c r="BB68" s="151">
        <v>371670.7632872375</v>
      </c>
      <c r="BC68" s="151">
        <v>359672.28542055056</v>
      </c>
      <c r="BD68" s="151">
        <v>348909.03515227226</v>
      </c>
      <c r="BE68" s="151">
        <v>339178.40175181656</v>
      </c>
      <c r="BF68" s="151">
        <v>330321.81037186505</v>
      </c>
      <c r="BG68" s="151">
        <v>322213.08406304137</v>
      </c>
      <c r="BH68" s="151">
        <v>314750.36619090027</v>
      </c>
      <c r="BI68" s="151">
        <v>307850.38158997113</v>
      </c>
      <c r="BJ68" s="151">
        <v>301444.27480595215</v>
      </c>
      <c r="BK68" s="151">
        <v>295474.53668455489</v>
      </c>
      <c r="BL68" s="151">
        <v>289892.69759874983</v>
      </c>
      <c r="BM68" s="151">
        <v>284657.5707004976</v>
      </c>
      <c r="BN68" s="151">
        <v>279733.89635448827</v>
      </c>
      <c r="BO68" s="151">
        <v>275091.28359096061</v>
      </c>
      <c r="BP68" s="151">
        <v>270703.37446386175</v>
      </c>
      <c r="BQ68" s="151">
        <v>266547.17777933867</v>
      </c>
      <c r="BR68" s="151">
        <v>262602.53298697347</v>
      </c>
      <c r="BS68" s="151">
        <v>258851.6751532031</v>
      </c>
      <c r="BT68" s="151">
        <v>255278.87919448249</v>
      </c>
      <c r="BU68" s="151">
        <v>251870.16681674871</v>
      </c>
      <c r="BV68" s="151">
        <v>248613.06347838661</v>
      </c>
      <c r="BW68" s="151">
        <v>245496.39556867335</v>
      </c>
      <c r="BX68" s="151">
        <v>242510.12015086313</v>
      </c>
      <c r="BY68" s="151">
        <v>239645.18125324071</v>
      </c>
      <c r="BZ68" s="151">
        <v>236893.38794060054</v>
      </c>
      <c r="CA68" s="151">
        <v>234247.31036139105</v>
      </c>
      <c r="CB68" s="151">
        <v>231700.19071375226</v>
      </c>
      <c r="CC68" s="151">
        <v>229245.86665904865</v>
      </c>
      <c r="CD68" s="251">
        <v>545966.90686283866</v>
      </c>
      <c r="CE68" s="251">
        <v>552182.7323791004</v>
      </c>
      <c r="CF68" s="251">
        <v>557866.57186367887</v>
      </c>
      <c r="CG68" s="251">
        <v>563106.58206499636</v>
      </c>
      <c r="CH68" s="251">
        <v>567970.37740852893</v>
      </c>
      <c r="CI68" s="251">
        <v>572510.99443577253</v>
      </c>
      <c r="CJ68" s="251">
        <v>576770.82978014369</v>
      </c>
      <c r="CK68" s="251">
        <v>580784.32736324007</v>
      </c>
      <c r="CL68" s="251">
        <v>584579.86426746461</v>
      </c>
      <c r="CM68" s="251">
        <v>588181.10662922612</v>
      </c>
      <c r="CN68" s="251">
        <v>591608.00523454254</v>
      </c>
      <c r="CO68" s="251">
        <v>594877.5402130431</v>
      </c>
      <c r="CP68" s="251">
        <v>598004.28726965829</v>
      </c>
      <c r="CQ68" s="251">
        <v>593352.54445965565</v>
      </c>
      <c r="CR68" s="251">
        <v>588822.93354252726</v>
      </c>
      <c r="CS68" s="251">
        <v>584410.07381887781</v>
      </c>
      <c r="CT68" s="251">
        <v>580108.91399156104</v>
      </c>
      <c r="CU68" s="251">
        <v>575914.70654572942</v>
      </c>
      <c r="CV68" s="251">
        <v>571822.98453103798</v>
      </c>
      <c r="CW68" s="251">
        <v>567829.54048370081</v>
      </c>
      <c r="CX68" s="251">
        <v>563930.40725864004</v>
      </c>
      <c r="CY68" s="251">
        <v>560121.84056999302</v>
      </c>
      <c r="CZ68" s="251">
        <v>556400.3030625208</v>
      </c>
      <c r="DA68" s="251">
        <v>552762.44975739345</v>
      </c>
      <c r="DB68" s="251">
        <v>549205.11473404709</v>
      </c>
      <c r="DC68" s="251">
        <v>545725.29892566265</v>
      </c>
      <c r="DD68" s="251">
        <v>542320.15891960403</v>
      </c>
      <c r="DE68" s="251">
        <v>538986.99666624295</v>
      </c>
      <c r="DF68" s="251">
        <v>535723.25001015526</v>
      </c>
      <c r="DG68" s="251">
        <v>532526.48396696884</v>
      </c>
      <c r="DH68" s="251">
        <v>529394.3826772786</v>
      </c>
      <c r="DI68" s="251">
        <v>526324.74197624007</v>
      </c>
      <c r="DJ68" s="251">
        <v>523315.46252381476</v>
      </c>
      <c r="DK68" s="251">
        <v>520364.54344622145</v>
      </c>
      <c r="DL68" s="251">
        <v>517470.07644412859</v>
      </c>
      <c r="DM68" s="251">
        <v>514630.24032755423</v>
      </c>
      <c r="DN68" s="251">
        <v>511843.29594132351</v>
      </c>
      <c r="DO68" s="251">
        <v>509107.58144845319</v>
      </c>
      <c r="DP68" s="251">
        <v>506421.50794193626</v>
      </c>
      <c r="DQ68" s="251">
        <v>503783.55535816989</v>
      </c>
      <c r="DR68" s="251">
        <v>501192.26866778394</v>
      </c>
      <c r="DS68" s="251">
        <v>498646.25432181399</v>
      </c>
      <c r="DT68" s="251">
        <v>496144.17693320883</v>
      </c>
      <c r="DU68" s="251">
        <v>493684.75617540994</v>
      </c>
      <c r="DV68" s="251">
        <v>491266.76388139615</v>
      </c>
      <c r="DW68" s="251">
        <v>488889.02132801345</v>
      </c>
      <c r="DX68" s="251">
        <v>486550.3966917363</v>
      </c>
      <c r="DY68" s="251">
        <v>484249.80266317766</v>
      </c>
      <c r="DZ68" s="251">
        <v>481986.19420876261</v>
      </c>
      <c r="EA68" s="251">
        <v>479758.56646890537</v>
      </c>
      <c r="EB68" s="251">
        <v>477565.95278296235</v>
      </c>
      <c r="EC68" s="251">
        <v>475407.42283197807</v>
      </c>
      <c r="ED68" s="251">
        <v>473282.08089100919</v>
      </c>
      <c r="EE68" s="251">
        <v>471189.06418343465</v>
      </c>
      <c r="EF68" s="251">
        <v>469127.54133028648</v>
      </c>
      <c r="EG68" s="251">
        <v>467096.71088815981</v>
      </c>
      <c r="EH68" s="251">
        <v>465095.79996978055</v>
      </c>
      <c r="EI68" s="251">
        <v>463124.06294174225</v>
      </c>
      <c r="EJ68" s="251">
        <v>461180.78019434819</v>
      </c>
      <c r="EK68" s="251">
        <v>459265.25697888806</v>
      </c>
      <c r="EL68" s="251">
        <v>457376.82230800122</v>
      </c>
      <c r="EM68" s="251">
        <v>455514.82791511266</v>
      </c>
      <c r="EN68" s="251">
        <v>453678.64726922853</v>
      </c>
      <c r="EO68" s="251">
        <v>451867.67464162363</v>
      </c>
      <c r="EP68" s="251">
        <v>450081.32422121742</v>
      </c>
      <c r="EQ68" s="251">
        <v>448319.02927566291</v>
      </c>
      <c r="ER68" s="251">
        <v>446580.24135537102</v>
      </c>
      <c r="ES68" s="251">
        <v>444864.42953788734</v>
      </c>
      <c r="ET68" s="251">
        <v>443171.07971023262</v>
      </c>
      <c r="EU68" s="251">
        <v>441499.69388695376</v>
      </c>
      <c r="EV68" s="251">
        <v>439849.78956181015</v>
      </c>
      <c r="EW68" s="251">
        <v>438220.89909113757</v>
      </c>
      <c r="EX68" s="251">
        <v>436612.56910708128</v>
      </c>
      <c r="EY68" s="251">
        <v>435024.35995899298</v>
      </c>
      <c r="EZ68" s="251">
        <v>433455.84518140886</v>
      </c>
      <c r="FA68" s="251">
        <v>431906.61098711967</v>
      </c>
      <c r="FB68" s="251">
        <v>430376.25578393781</v>
      </c>
      <c r="FC68" s="251">
        <v>428864.38971387799</v>
      </c>
      <c r="FD68" s="251">
        <v>427370.63421350589</v>
      </c>
      <c r="FE68" s="251">
        <v>425894.62159433204</v>
      </c>
      <c r="FF68" s="251">
        <v>424435.99464216962</v>
      </c>
      <c r="FG68" s="251">
        <v>422994.40623444237</v>
      </c>
      <c r="FH68" s="251">
        <v>421569.5189745159</v>
      </c>
      <c r="FI68" s="251">
        <v>420161.00484213844</v>
      </c>
      <c r="FJ68" s="251">
        <v>418768.54485918034</v>
      </c>
      <c r="FK68" s="251">
        <v>417391.82876986708</v>
      </c>
      <c r="FL68" s="251">
        <v>416030.55473477859</v>
      </c>
      <c r="FM68" s="251">
        <v>414684.42903791077</v>
      </c>
      <c r="FN68" s="251">
        <v>413353.16580615321</v>
      </c>
      <c r="FO68" s="251">
        <v>412036.48674054962</v>
      </c>
      <c r="FP68" s="251">
        <v>410734.12085877592</v>
      </c>
      <c r="FQ68" s="251">
        <v>409445.80424827279</v>
      </c>
      <c r="FR68" s="251">
        <v>408171.27982952027</v>
      </c>
      <c r="FS68" s="251">
        <v>406910.29712896247</v>
      </c>
      <c r="FT68" s="251">
        <v>405662.61206112272</v>
      </c>
      <c r="FU68" s="251">
        <v>404427.98671946308</v>
      </c>
      <c r="FV68" s="251">
        <v>403206.18917559221</v>
      </c>
    </row>
    <row r="69" spans="2:179" outlineLevel="1" x14ac:dyDescent="0.2">
      <c r="D69" s="154" t="s">
        <v>728</v>
      </c>
      <c r="E69" s="154"/>
      <c r="F69" s="360">
        <v>2.9351069653765802</v>
      </c>
      <c r="G69" s="154"/>
      <c r="H69" s="154"/>
      <c r="I69" s="621">
        <v>43738</v>
      </c>
      <c r="J69" s="622">
        <v>33</v>
      </c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68" t="s">
        <v>10</v>
      </c>
      <c r="AI69" s="168" t="s">
        <v>10</v>
      </c>
      <c r="AJ69" s="168" t="s">
        <v>10</v>
      </c>
      <c r="AK69" s="168" t="s">
        <v>10</v>
      </c>
      <c r="AL69" s="168" t="s">
        <v>10</v>
      </c>
      <c r="AM69" s="168" t="s">
        <v>10</v>
      </c>
      <c r="AN69" s="168" t="s">
        <v>10</v>
      </c>
      <c r="AO69" s="168" t="s">
        <v>10</v>
      </c>
      <c r="AP69" s="168" t="s">
        <v>10</v>
      </c>
      <c r="AQ69" s="168">
        <v>1029414.9473895082</v>
      </c>
      <c r="AR69" s="168">
        <v>774777.79433587822</v>
      </c>
      <c r="AS69" s="168">
        <v>656122.61865034734</v>
      </c>
      <c r="AT69" s="168">
        <v>583127.95255034824</v>
      </c>
      <c r="AU69" s="168">
        <v>532149.48954697023</v>
      </c>
      <c r="AV69" s="168">
        <v>493823.4446477766</v>
      </c>
      <c r="AW69" s="168">
        <v>463580.88563040789</v>
      </c>
      <c r="AX69" s="168">
        <v>438884.81514501089</v>
      </c>
      <c r="AY69" s="168">
        <v>418195.68658516719</v>
      </c>
      <c r="AZ69" s="168">
        <v>400516.43782102631</v>
      </c>
      <c r="BA69" s="168">
        <v>385168.33888227062</v>
      </c>
      <c r="BB69" s="168">
        <v>371670.7632872375</v>
      </c>
      <c r="BC69" s="168">
        <v>359672.28542055056</v>
      </c>
      <c r="BD69" s="168">
        <v>348909.03515227226</v>
      </c>
      <c r="BE69" s="168">
        <v>339178.40175181656</v>
      </c>
      <c r="BF69" s="168">
        <v>330321.81037186505</v>
      </c>
      <c r="BG69" s="168">
        <v>322213.08406304137</v>
      </c>
      <c r="BH69" s="168">
        <v>314750.36619090027</v>
      </c>
      <c r="BI69" s="168">
        <v>307850.38158997113</v>
      </c>
      <c r="BJ69" s="168">
        <v>301444.27480595215</v>
      </c>
      <c r="BK69" s="168">
        <v>295474.53668455489</v>
      </c>
      <c r="BL69" s="168">
        <v>289892.69759874983</v>
      </c>
      <c r="BM69" s="168">
        <v>284657.5707004976</v>
      </c>
      <c r="BN69" s="168">
        <v>279733.89635448827</v>
      </c>
      <c r="BO69" s="168">
        <v>275091.28359096061</v>
      </c>
      <c r="BP69" s="168">
        <v>270703.37446386175</v>
      </c>
      <c r="BQ69" s="168">
        <v>266547.17777933867</v>
      </c>
      <c r="BR69" s="168">
        <v>262602.53298697347</v>
      </c>
      <c r="BS69" s="168">
        <v>258851.6751532031</v>
      </c>
      <c r="BT69" s="168">
        <v>255278.87919448249</v>
      </c>
      <c r="BU69" s="168">
        <v>251870.16681674871</v>
      </c>
      <c r="BV69" s="168">
        <v>248613.06347838661</v>
      </c>
      <c r="BW69" s="168">
        <v>245496.39556867335</v>
      </c>
      <c r="BX69" s="168">
        <v>242510.12015086313</v>
      </c>
      <c r="BY69" s="168">
        <v>239645.18125324071</v>
      </c>
      <c r="BZ69" s="168">
        <v>236893.38794060054</v>
      </c>
      <c r="CA69" s="168">
        <v>234247.31036139105</v>
      </c>
      <c r="CB69" s="168">
        <v>231700.19071375226</v>
      </c>
      <c r="CC69" s="168">
        <v>229245.86665904865</v>
      </c>
      <c r="CD69" s="168">
        <v>226878.70517287409</v>
      </c>
      <c r="CE69" s="168">
        <v>224593.54518950364</v>
      </c>
      <c r="CF69" s="168">
        <v>222385.64768795215</v>
      </c>
      <c r="CG69" s="168">
        <v>220250.65210241743</v>
      </c>
      <c r="CH69" s="168">
        <v>218184.53812935791</v>
      </c>
      <c r="CI69" s="168">
        <v>216183.59215726075</v>
      </c>
      <c r="CJ69" s="168">
        <v>214244.37767066006</v>
      </c>
      <c r="CK69" s="168">
        <v>212363.70908287101</v>
      </c>
      <c r="CL69" s="168">
        <v>210538.62853664689</v>
      </c>
      <c r="CM69" s="168">
        <v>208766.38528210248</v>
      </c>
      <c r="CN69" s="168">
        <v>207044.41729947459</v>
      </c>
      <c r="CO69" s="168">
        <v>205370.33488290096</v>
      </c>
      <c r="CP69" s="168">
        <v>203741.90594206611</v>
      </c>
      <c r="CQ69" s="168">
        <v>202157.04281275737</v>
      </c>
      <c r="CR69" s="168">
        <v>200613.79039621475</v>
      </c>
      <c r="CS69" s="168">
        <v>199110.31547155106</v>
      </c>
      <c r="CT69" s="168">
        <v>197644.89704624168</v>
      </c>
      <c r="CU69" s="168">
        <v>196215.9176273286</v>
      </c>
      <c r="CV69" s="168">
        <v>194821.85531104551</v>
      </c>
      <c r="CW69" s="168">
        <v>193461.27660149758</v>
      </c>
      <c r="CX69" s="168">
        <v>192132.82988011531</v>
      </c>
      <c r="CY69" s="168">
        <v>190835.23945715153</v>
      </c>
      <c r="CZ69" s="168">
        <v>189567.30014476099</v>
      </c>
      <c r="DA69" s="168">
        <v>188327.87229833475</v>
      </c>
      <c r="DB69" s="168">
        <v>187115.87727896756</v>
      </c>
      <c r="DC69" s="168">
        <v>185930.29329533991</v>
      </c>
      <c r="DD69" s="168">
        <v>184770.15158799273</v>
      </c>
      <c r="DE69" s="168">
        <v>183634.53292309225</v>
      </c>
      <c r="DF69" s="168">
        <v>182522.56436637937</v>
      </c>
      <c r="DG69" s="168">
        <v>181433.41631116488</v>
      </c>
      <c r="DH69" s="168">
        <v>180366.29973700337</v>
      </c>
      <c r="DI69" s="168">
        <v>179320.46367813091</v>
      </c>
      <c r="DJ69" s="168">
        <v>178295.19288291843</v>
      </c>
      <c r="DK69" s="168">
        <v>177289.80564749456</v>
      </c>
      <c r="DL69" s="168">
        <v>176303.65180838856</v>
      </c>
      <c r="DM69" s="168">
        <v>175336.11088055393</v>
      </c>
      <c r="DN69" s="168">
        <v>174386.59032845605</v>
      </c>
      <c r="DO69" s="168">
        <v>173454.52395910677</v>
      </c>
      <c r="DP69" s="168">
        <v>172539.3704269859</v>
      </c>
      <c r="DQ69" s="168">
        <v>171640.61184173348</v>
      </c>
      <c r="DR69" s="168">
        <v>170757.7524703533</v>
      </c>
      <c r="DS69" s="168">
        <v>169890.3175264131</v>
      </c>
      <c r="DT69" s="168">
        <v>169037.85203942389</v>
      </c>
      <c r="DU69" s="168">
        <v>168199.91979817647</v>
      </c>
      <c r="DV69" s="168">
        <v>167376.10236237699</v>
      </c>
      <c r="DW69" s="168">
        <v>166565.99813740962</v>
      </c>
      <c r="DX69" s="168">
        <v>165769.22150750677</v>
      </c>
      <c r="DY69" s="168">
        <v>164985.40202300512</v>
      </c>
      <c r="DZ69" s="168">
        <v>164214.18363774105</v>
      </c>
      <c r="EA69" s="168">
        <v>163455.22399295296</v>
      </c>
      <c r="EB69" s="168">
        <v>162708.19374437677</v>
      </c>
      <c r="EC69" s="168">
        <v>161972.7759294736</v>
      </c>
      <c r="ED69" s="168">
        <v>161248.66537199134</v>
      </c>
      <c r="EE69" s="168">
        <v>160535.56812127293</v>
      </c>
      <c r="EF69" s="168">
        <v>159833.20092393854</v>
      </c>
      <c r="EG69" s="168">
        <v>159141.29072574715</v>
      </c>
      <c r="EH69" s="168">
        <v>158459.57420161954</v>
      </c>
      <c r="EI69" s="168">
        <v>157787.79731195333</v>
      </c>
      <c r="EJ69" s="168">
        <v>157125.71488350435</v>
      </c>
      <c r="EK69" s="168">
        <v>156473.09021324318</v>
      </c>
      <c r="EL69" s="168">
        <v>155829.69469370559</v>
      </c>
      <c r="EM69" s="168">
        <v>155195.30745846912</v>
      </c>
      <c r="EN69" s="168">
        <v>154569.71504649086</v>
      </c>
      <c r="EO69" s="168">
        <v>153952.71108412504</v>
      </c>
      <c r="EP69" s="168">
        <v>153344.09598372885</v>
      </c>
      <c r="EQ69" s="168">
        <v>152743.67665784291</v>
      </c>
      <c r="ER69" s="168">
        <v>152151.26624799988</v>
      </c>
      <c r="ES69" s="168">
        <v>151566.68386728124</v>
      </c>
      <c r="ET69" s="168">
        <v>150989.75435580857</v>
      </c>
      <c r="EU69" s="168">
        <v>150420.30804840138</v>
      </c>
      <c r="EV69" s="168">
        <v>149858.18055369458</v>
      </c>
      <c r="EW69" s="168">
        <v>149303.21254404879</v>
      </c>
      <c r="EX69" s="168">
        <v>148755.2495556369</v>
      </c>
      <c r="EY69" s="168">
        <v>148214.14179812642</v>
      </c>
      <c r="EZ69" s="168">
        <v>147679.74397341788</v>
      </c>
      <c r="FA69" s="168">
        <v>147151.91510293225</v>
      </c>
      <c r="FB69" s="168">
        <v>146630.51836297204</v>
      </c>
      <c r="FC69" s="168">
        <v>146115.42092771866</v>
      </c>
      <c r="FD69" s="168">
        <v>145606.49381944191</v>
      </c>
      <c r="FE69" s="168">
        <v>145103.61176553881</v>
      </c>
      <c r="FF69" s="168">
        <v>144606.65306203367</v>
      </c>
      <c r="FG69" s="168">
        <v>144115.49944319366</v>
      </c>
      <c r="FH69" s="168">
        <v>143630.03595694431</v>
      </c>
      <c r="FI69" s="168">
        <v>143150.15084577366</v>
      </c>
      <c r="FJ69" s="168">
        <v>142675.73543284868</v>
      </c>
      <c r="FK69" s="168">
        <v>142206.68401306964</v>
      </c>
      <c r="FL69" s="168">
        <v>141742.89374881471</v>
      </c>
      <c r="FM69" s="168">
        <v>141284.26457013498</v>
      </c>
      <c r="FN69" s="168">
        <v>140830.69907917961</v>
      </c>
      <c r="FO69" s="168">
        <v>140382.10245863543</v>
      </c>
      <c r="FP69" s="168">
        <v>139938.38238398847</v>
      </c>
      <c r="FQ69" s="168">
        <v>139499.44893941542</v>
      </c>
      <c r="FR69" s="168">
        <v>139065.21453713052</v>
      </c>
      <c r="FS69" s="168">
        <v>138635.59384002042</v>
      </c>
      <c r="FT69" s="168">
        <v>138210.50368741003</v>
      </c>
      <c r="FU69" s="168">
        <v>137789.86302380776</v>
      </c>
      <c r="FV69" s="168">
        <v>137373.59283049504</v>
      </c>
    </row>
    <row r="70" spans="2:179" outlineLevel="1" x14ac:dyDescent="0.2">
      <c r="D70" s="155" t="s">
        <v>729</v>
      </c>
      <c r="E70" s="155"/>
      <c r="F70" s="361">
        <v>1.1140814307794638</v>
      </c>
      <c r="G70" s="155"/>
      <c r="H70" s="155"/>
      <c r="I70" s="623">
        <v>44681</v>
      </c>
      <c r="J70" s="624">
        <v>64</v>
      </c>
      <c r="K70" s="155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  <c r="AA70" s="155"/>
      <c r="AB70" s="155"/>
      <c r="AC70" s="155"/>
      <c r="AD70" s="155"/>
      <c r="AE70" s="155"/>
      <c r="AF70" s="155"/>
      <c r="AG70" s="155"/>
      <c r="AH70" s="169" t="s">
        <v>10</v>
      </c>
      <c r="AI70" s="169" t="s">
        <v>10</v>
      </c>
      <c r="AJ70" s="169" t="s">
        <v>10</v>
      </c>
      <c r="AK70" s="169" t="s">
        <v>10</v>
      </c>
      <c r="AL70" s="169" t="s">
        <v>10</v>
      </c>
      <c r="AM70" s="169" t="s">
        <v>10</v>
      </c>
      <c r="AN70" s="169" t="s">
        <v>10</v>
      </c>
      <c r="AO70" s="169" t="s">
        <v>10</v>
      </c>
      <c r="AP70" s="169" t="s">
        <v>10</v>
      </c>
      <c r="AQ70" s="169" t="s">
        <v>10</v>
      </c>
      <c r="AR70" s="169" t="s">
        <v>10</v>
      </c>
      <c r="AS70" s="169" t="s">
        <v>10</v>
      </c>
      <c r="AT70" s="169" t="s">
        <v>10</v>
      </c>
      <c r="AU70" s="169" t="s">
        <v>10</v>
      </c>
      <c r="AV70" s="169" t="s">
        <v>10</v>
      </c>
      <c r="AW70" s="169" t="s">
        <v>10</v>
      </c>
      <c r="AX70" s="169" t="s">
        <v>10</v>
      </c>
      <c r="AY70" s="169" t="s">
        <v>10</v>
      </c>
      <c r="AZ70" s="169" t="s">
        <v>10</v>
      </c>
      <c r="BA70" s="169" t="s">
        <v>10</v>
      </c>
      <c r="BB70" s="169" t="s">
        <v>10</v>
      </c>
      <c r="BC70" s="169" t="s">
        <v>10</v>
      </c>
      <c r="BD70" s="169" t="s">
        <v>10</v>
      </c>
      <c r="BE70" s="169" t="s">
        <v>10</v>
      </c>
      <c r="BF70" s="169" t="s">
        <v>10</v>
      </c>
      <c r="BG70" s="169" t="s">
        <v>10</v>
      </c>
      <c r="BH70" s="169" t="s">
        <v>10</v>
      </c>
      <c r="BI70" s="169" t="s">
        <v>10</v>
      </c>
      <c r="BJ70" s="169" t="s">
        <v>10</v>
      </c>
      <c r="BK70" s="169" t="s">
        <v>10</v>
      </c>
      <c r="BL70" s="169" t="s">
        <v>10</v>
      </c>
      <c r="BM70" s="169" t="s">
        <v>10</v>
      </c>
      <c r="BN70" s="169" t="s">
        <v>10</v>
      </c>
      <c r="BO70" s="169" t="s">
        <v>10</v>
      </c>
      <c r="BP70" s="169" t="s">
        <v>10</v>
      </c>
      <c r="BQ70" s="169" t="s">
        <v>10</v>
      </c>
      <c r="BR70" s="169" t="s">
        <v>10</v>
      </c>
      <c r="BS70" s="169" t="s">
        <v>10</v>
      </c>
      <c r="BT70" s="169" t="s">
        <v>10</v>
      </c>
      <c r="BU70" s="169" t="s">
        <v>10</v>
      </c>
      <c r="BV70" s="169">
        <v>387007.11480849684</v>
      </c>
      <c r="BW70" s="169">
        <v>416930.53223577962</v>
      </c>
      <c r="BX70" s="169">
        <v>435495.99604866182</v>
      </c>
      <c r="BY70" s="169">
        <v>449167.63041017344</v>
      </c>
      <c r="BZ70" s="169">
        <v>460067.05507156439</v>
      </c>
      <c r="CA70" s="169">
        <v>469168.57719519403</v>
      </c>
      <c r="CB70" s="169">
        <v>477004.13606075296</v>
      </c>
      <c r="CC70" s="169">
        <v>483897.3032903166</v>
      </c>
      <c r="CD70" s="169">
        <v>490060.14441947441</v>
      </c>
      <c r="CE70" s="169">
        <v>495639.47223567613</v>
      </c>
      <c r="CF70" s="169">
        <v>500741.28914739128</v>
      </c>
      <c r="CG70" s="169">
        <v>505444.72469218029</v>
      </c>
      <c r="CH70" s="169">
        <v>509810.4696091651</v>
      </c>
      <c r="CI70" s="169">
        <v>513886.12952216336</v>
      </c>
      <c r="CJ70" s="169">
        <v>517709.75966865156</v>
      </c>
      <c r="CK70" s="169">
        <v>521312.27692835347</v>
      </c>
      <c r="CL70" s="169">
        <v>524719.15258336638</v>
      </c>
      <c r="CM70" s="169">
        <v>527951.62936851662</v>
      </c>
      <c r="CN70" s="169">
        <v>531027.61511842604</v>
      </c>
      <c r="CO70" s="169">
        <v>533962.35120518866</v>
      </c>
      <c r="CP70" s="169">
        <v>536768.92078819266</v>
      </c>
      <c r="CQ70" s="169">
        <v>539458.64096054237</v>
      </c>
      <c r="CR70" s="169">
        <v>542041.3693160594</v>
      </c>
      <c r="CS70" s="169">
        <v>544525.74647356605</v>
      </c>
      <c r="CT70" s="169">
        <v>546919.39001420757</v>
      </c>
      <c r="CU70" s="169">
        <v>549229.05109561374</v>
      </c>
      <c r="CV70" s="169">
        <v>551460.74206753576</v>
      </c>
      <c r="CW70" s="169">
        <v>553619.84132069687</v>
      </c>
      <c r="CX70" s="169">
        <v>555711.1800890757</v>
      </c>
      <c r="CY70" s="169">
        <v>557739.11481993622</v>
      </c>
      <c r="CZ70" s="169">
        <v>559707.58790692349</v>
      </c>
      <c r="DA70" s="169">
        <v>561620.17896838149</v>
      </c>
      <c r="DB70" s="169">
        <v>563480.14838911267</v>
      </c>
      <c r="DC70" s="169">
        <v>565290.47448945616</v>
      </c>
      <c r="DD70" s="169">
        <v>567053.8854124659</v>
      </c>
      <c r="DE70" s="169">
        <v>568772.8866077424</v>
      </c>
      <c r="DF70" s="169">
        <v>570449.78462420031</v>
      </c>
      <c r="DG70" s="169">
        <v>572086.70779290167</v>
      </c>
      <c r="DH70" s="169">
        <v>573685.62427680951</v>
      </c>
      <c r="DI70" s="169">
        <v>575248.35788099002</v>
      </c>
      <c r="DJ70" s="169">
        <v>576776.60194966139</v>
      </c>
      <c r="DK70" s="169">
        <v>578271.93162220565</v>
      </c>
      <c r="DL70" s="169">
        <v>579735.81467604078</v>
      </c>
      <c r="DM70" s="169">
        <v>581169.62114808941</v>
      </c>
      <c r="DN70" s="169">
        <v>582574.63189682597</v>
      </c>
      <c r="DO70" s="169">
        <v>583952.04624231288</v>
      </c>
      <c r="DP70" s="169">
        <v>585302.98880123696</v>
      </c>
      <c r="DQ70" s="169">
        <v>586628.51561695535</v>
      </c>
      <c r="DR70" s="169">
        <v>587929.61967031553</v>
      </c>
      <c r="DS70" s="169">
        <v>589207.23584507371</v>
      </c>
      <c r="DT70" s="169">
        <v>590462.24541163363</v>
      </c>
      <c r="DU70" s="169">
        <v>591695.48008428211</v>
      </c>
      <c r="DV70" s="169">
        <v>592907.72569986456</v>
      </c>
      <c r="DW70" s="169">
        <v>594099.72555963905</v>
      </c>
      <c r="DX70" s="169">
        <v>595272.18347077444</v>
      </c>
      <c r="DY70" s="169">
        <v>596425.76651941775</v>
      </c>
      <c r="DZ70" s="169">
        <v>597561.10760335554</v>
      </c>
      <c r="EA70" s="169">
        <v>598678.80774894892</v>
      </c>
      <c r="EB70" s="169">
        <v>599779.43823407253</v>
      </c>
      <c r="EC70" s="169">
        <v>600863.54253630678</v>
      </c>
      <c r="ED70" s="169">
        <v>601931.6381234274</v>
      </c>
      <c r="EE70" s="169">
        <v>602984.2181012911</v>
      </c>
      <c r="EF70" s="169">
        <v>604021.75273261126</v>
      </c>
      <c r="EG70" s="169">
        <v>605044.6908385884</v>
      </c>
      <c r="EH70" s="169">
        <v>606053.46109412122</v>
      </c>
      <c r="EI70" s="169">
        <v>607048.47322618472</v>
      </c>
      <c r="EJ70" s="169">
        <v>608030.11912394583</v>
      </c>
      <c r="EK70" s="169">
        <v>608998.77386835776</v>
      </c>
      <c r="EL70" s="169">
        <v>609954.79668813362</v>
      </c>
      <c r="EM70" s="169">
        <v>610898.53184837499</v>
      </c>
      <c r="EN70" s="169">
        <v>611830.30947747314</v>
      </c>
      <c r="EO70" s="169">
        <v>612750.44633737649</v>
      </c>
      <c r="EP70" s="169">
        <v>613659.24654183572</v>
      </c>
      <c r="EQ70" s="169">
        <v>614557.00222680217</v>
      </c>
      <c r="ER70" s="169">
        <v>615443.99417675659</v>
      </c>
      <c r="ES70" s="169">
        <v>616320.49241042184</v>
      </c>
      <c r="ET70" s="169">
        <v>617186.75672898744</v>
      </c>
      <c r="EU70" s="169">
        <v>618043.03722969769</v>
      </c>
      <c r="EV70" s="169">
        <v>618889.57478739659</v>
      </c>
      <c r="EW70" s="169">
        <v>619726.60150643229</v>
      </c>
      <c r="EX70" s="169">
        <v>620554.34114505572</v>
      </c>
      <c r="EY70" s="169">
        <v>621373.00951433822</v>
      </c>
      <c r="EZ70" s="169">
        <v>622182.81485340919</v>
      </c>
      <c r="FA70" s="169">
        <v>622983.95818268601</v>
      </c>
      <c r="FB70" s="169">
        <v>623776.63363664888</v>
      </c>
      <c r="FC70" s="169">
        <v>624561.02877754683</v>
      </c>
      <c r="FD70" s="169">
        <v>625337.32489136118</v>
      </c>
      <c r="FE70" s="169">
        <v>626105.69726719509</v>
      </c>
      <c r="FF70" s="169">
        <v>626866.31546121987</v>
      </c>
      <c r="FG70" s="169">
        <v>627619.34354617272</v>
      </c>
      <c r="FH70" s="169">
        <v>628364.94034736394</v>
      </c>
      <c r="FI70" s="169">
        <v>629103.25966605393</v>
      </c>
      <c r="FJ70" s="169">
        <v>629834.45049100684</v>
      </c>
      <c r="FK70" s="169">
        <v>630558.65719896718</v>
      </c>
      <c r="FL70" s="169">
        <v>631276.0197447578</v>
      </c>
      <c r="FM70" s="169">
        <v>631986.6738416166</v>
      </c>
      <c r="FN70" s="169">
        <v>632690.75113240408</v>
      </c>
      <c r="FO70" s="169">
        <v>633388.3793521988</v>
      </c>
      <c r="FP70" s="169">
        <v>634079.68248282</v>
      </c>
      <c r="FQ70" s="169">
        <v>634764.78089974797</v>
      </c>
      <c r="FR70" s="169">
        <v>635443.79151188093</v>
      </c>
      <c r="FS70" s="169">
        <v>636116.82789455773</v>
      </c>
      <c r="FT70" s="169">
        <v>636784.00041622703</v>
      </c>
      <c r="FU70" s="169">
        <v>637445.41635912226</v>
      </c>
      <c r="FV70" s="169">
        <v>638101.18003428436</v>
      </c>
    </row>
    <row r="71" spans="2:179" outlineLevel="1" x14ac:dyDescent="0.2"/>
    <row r="72" spans="2:179" outlineLevel="1" x14ac:dyDescent="0.2">
      <c r="C72" s="24" t="s">
        <v>730</v>
      </c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1"/>
      <c r="AB72" s="151"/>
      <c r="AC72" s="151"/>
      <c r="AD72" s="151"/>
      <c r="AE72" s="151"/>
      <c r="AF72" s="151"/>
      <c r="AG72" s="151"/>
      <c r="AH72" s="151">
        <v>12.200376452985292</v>
      </c>
      <c r="AI72" s="151">
        <v>12.407841374296686</v>
      </c>
      <c r="AJ72" s="151">
        <v>12.030277743711698</v>
      </c>
      <c r="AK72" s="151">
        <v>11.961475604996792</v>
      </c>
      <c r="AL72" s="151">
        <v>11.888529125044231</v>
      </c>
      <c r="AM72" s="151">
        <v>11.919010380957799</v>
      </c>
      <c r="AN72" s="151">
        <v>12.352831789423075</v>
      </c>
      <c r="AO72" s="151">
        <v>12.333762006671064</v>
      </c>
      <c r="AP72" s="151">
        <v>12.894903022084378</v>
      </c>
      <c r="AQ72" s="151">
        <v>14.131960100219183</v>
      </c>
      <c r="AR72" s="151">
        <v>13.533977541259354</v>
      </c>
      <c r="AS72" s="151">
        <v>13.218851045515306</v>
      </c>
      <c r="AT72" s="151">
        <v>13.027404136013915</v>
      </c>
      <c r="AU72" s="151">
        <v>13.167445723724128</v>
      </c>
      <c r="AV72" s="151">
        <v>13.0269399911924</v>
      </c>
      <c r="AW72" s="151">
        <v>13.011293259612424</v>
      </c>
      <c r="AX72" s="151">
        <v>12.95555998858706</v>
      </c>
      <c r="AY72" s="151">
        <v>12.949981854380825</v>
      </c>
      <c r="AZ72" s="151">
        <v>12.794575720416034</v>
      </c>
      <c r="BA72" s="151">
        <v>12.8670710477542</v>
      </c>
      <c r="BB72" s="151">
        <v>13.02858881793134</v>
      </c>
      <c r="BC72" s="151">
        <v>12.932910855607565</v>
      </c>
      <c r="BD72" s="151">
        <v>12.807584137068181</v>
      </c>
      <c r="BE72" s="151">
        <v>12.775505799326554</v>
      </c>
      <c r="BF72" s="151">
        <v>13.189318975057505</v>
      </c>
      <c r="BG72" s="151">
        <v>13.219317659476982</v>
      </c>
      <c r="BH72" s="151">
        <v>13.071042714221203</v>
      </c>
      <c r="BI72" s="151">
        <v>13.216749494030116</v>
      </c>
      <c r="BJ72" s="151">
        <v>13.043021424145056</v>
      </c>
      <c r="BK72" s="151">
        <v>13.090490800449365</v>
      </c>
      <c r="BL72" s="151">
        <v>13.124973966848497</v>
      </c>
      <c r="BM72" s="151">
        <v>13.140081480647909</v>
      </c>
      <c r="BN72" s="151">
        <v>13.150163352262007</v>
      </c>
      <c r="BO72" s="151">
        <v>13.242837898872136</v>
      </c>
      <c r="BP72" s="151">
        <v>13.167199066266031</v>
      </c>
      <c r="BQ72" s="151">
        <v>13.071503673213488</v>
      </c>
      <c r="BR72" s="151">
        <v>13.167948410624813</v>
      </c>
      <c r="BS72" s="151">
        <v>13.266359819876616</v>
      </c>
      <c r="BT72" s="151">
        <v>13.085232479066121</v>
      </c>
      <c r="BU72" s="151">
        <v>13.077974612849077</v>
      </c>
      <c r="BV72" s="151">
        <v>12.859787490546399</v>
      </c>
      <c r="BW72" s="151">
        <v>12.953653559134116</v>
      </c>
      <c r="BX72" s="151">
        <v>12.966104810877368</v>
      </c>
      <c r="BY72" s="151">
        <v>13.068527907055511</v>
      </c>
      <c r="BZ72" s="151">
        <v>13.070931125994278</v>
      </c>
      <c r="CA72" s="151">
        <v>12.964241824083917</v>
      </c>
      <c r="CB72" s="151">
        <v>12.988114012813893</v>
      </c>
      <c r="CC72" s="151">
        <v>13.197658216381464</v>
      </c>
      <c r="CD72" s="151"/>
      <c r="CE72" s="151"/>
      <c r="CF72" s="151"/>
      <c r="CG72" s="151"/>
      <c r="CH72" s="151"/>
      <c r="CI72" s="151"/>
      <c r="CJ72" s="151"/>
      <c r="CK72" s="151"/>
      <c r="CL72" s="151"/>
      <c r="CM72" s="151"/>
      <c r="CN72" s="151"/>
      <c r="CO72" s="151"/>
      <c r="CP72" s="151"/>
      <c r="CQ72" s="151"/>
      <c r="CR72" s="151"/>
      <c r="CS72" s="151"/>
      <c r="CT72" s="151"/>
      <c r="CU72" s="151"/>
      <c r="CV72" s="151"/>
      <c r="CW72" s="151"/>
      <c r="CX72" s="151"/>
      <c r="CY72" s="151"/>
      <c r="CZ72" s="151"/>
      <c r="DA72" s="151"/>
      <c r="DB72" s="151"/>
      <c r="DC72" s="151"/>
      <c r="DD72" s="151"/>
      <c r="DE72" s="151"/>
      <c r="DF72" s="151"/>
      <c r="DG72" s="151"/>
      <c r="DH72" s="151"/>
      <c r="DI72" s="151"/>
      <c r="DJ72" s="151"/>
      <c r="DK72" s="151"/>
      <c r="DL72" s="151"/>
      <c r="DM72" s="151"/>
      <c r="DN72" s="151"/>
      <c r="DO72" s="151"/>
      <c r="DP72" s="151"/>
      <c r="DQ72" s="151"/>
      <c r="DR72" s="151"/>
      <c r="DS72" s="151"/>
      <c r="DT72" s="151"/>
      <c r="DU72" s="151"/>
      <c r="DV72" s="151"/>
      <c r="DW72" s="151"/>
      <c r="DX72" s="151"/>
      <c r="DY72" s="151"/>
      <c r="DZ72" s="151"/>
      <c r="EA72" s="151"/>
      <c r="EB72" s="151"/>
      <c r="EC72" s="151"/>
      <c r="ED72" s="151"/>
      <c r="EE72" s="151"/>
      <c r="EF72" s="151"/>
      <c r="EG72" s="151"/>
      <c r="EH72" s="151"/>
      <c r="EI72" s="151"/>
      <c r="EJ72" s="151"/>
      <c r="EK72" s="151"/>
      <c r="EL72" s="151"/>
      <c r="EM72" s="151"/>
      <c r="EN72" s="151"/>
      <c r="EO72" s="151"/>
      <c r="EP72" s="151"/>
      <c r="EQ72" s="151"/>
      <c r="ER72" s="151"/>
      <c r="ES72" s="151"/>
      <c r="ET72" s="151"/>
      <c r="EU72" s="151"/>
      <c r="EV72" s="151"/>
      <c r="EW72" s="151"/>
      <c r="EX72" s="151"/>
      <c r="EY72" s="151"/>
      <c r="EZ72" s="151"/>
      <c r="FA72" s="151"/>
      <c r="FB72" s="151"/>
      <c r="FC72" s="151"/>
      <c r="FD72" s="151"/>
      <c r="FE72" s="151"/>
      <c r="FF72" s="151"/>
      <c r="FG72" s="151"/>
      <c r="FH72" s="151"/>
      <c r="FI72" s="151"/>
      <c r="FJ72" s="151"/>
      <c r="FK72" s="151"/>
      <c r="FL72" s="151"/>
      <c r="FM72" s="151"/>
      <c r="FN72" s="151"/>
      <c r="FO72" s="151"/>
      <c r="FP72" s="151"/>
      <c r="FQ72" s="151"/>
      <c r="FR72" s="151"/>
      <c r="FS72" s="151"/>
      <c r="FT72" s="151"/>
      <c r="FU72" s="151"/>
      <c r="FV72" s="151"/>
    </row>
    <row r="73" spans="2:179" outlineLevel="1" x14ac:dyDescent="0.2"/>
    <row r="74" spans="2:179" outlineLevel="1" x14ac:dyDescent="0.2">
      <c r="C74" s="24" t="s">
        <v>731</v>
      </c>
    </row>
    <row r="75" spans="2:179" ht="14.25" outlineLevel="2" x14ac:dyDescent="0.35">
      <c r="C75" s="355" t="s">
        <v>732</v>
      </c>
      <c r="D75" s="355"/>
      <c r="E75" s="355"/>
      <c r="F75" s="355"/>
      <c r="G75" s="355"/>
      <c r="H75" s="355"/>
      <c r="I75" s="355"/>
      <c r="K75" s="355" t="s">
        <v>733</v>
      </c>
      <c r="L75" s="355"/>
      <c r="M75" s="355"/>
      <c r="N75" s="355"/>
      <c r="O75" s="355"/>
      <c r="P75" s="355"/>
      <c r="Q75" s="355"/>
    </row>
    <row r="76" spans="2:179" outlineLevel="2" x14ac:dyDescent="0.2"/>
    <row r="77" spans="2:179" outlineLevel="2" x14ac:dyDescent="0.2"/>
    <row r="78" spans="2:179" outlineLevel="2" x14ac:dyDescent="0.2"/>
    <row r="79" spans="2:179" outlineLevel="2" x14ac:dyDescent="0.2"/>
    <row r="80" spans="2:179" outlineLevel="2" x14ac:dyDescent="0.2"/>
    <row r="81" spans="3:9" outlineLevel="2" x14ac:dyDescent="0.2"/>
    <row r="82" spans="3:9" outlineLevel="2" x14ac:dyDescent="0.2"/>
    <row r="83" spans="3:9" outlineLevel="2" x14ac:dyDescent="0.2"/>
    <row r="84" spans="3:9" outlineLevel="2" x14ac:dyDescent="0.2"/>
    <row r="85" spans="3:9" outlineLevel="2" x14ac:dyDescent="0.2"/>
    <row r="86" spans="3:9" outlineLevel="2" x14ac:dyDescent="0.2"/>
    <row r="87" spans="3:9" outlineLevel="2" x14ac:dyDescent="0.2"/>
    <row r="88" spans="3:9" outlineLevel="2" x14ac:dyDescent="0.2"/>
    <row r="89" spans="3:9" outlineLevel="2" x14ac:dyDescent="0.2"/>
    <row r="90" spans="3:9" outlineLevel="2" x14ac:dyDescent="0.2"/>
    <row r="91" spans="3:9" ht="14.25" outlineLevel="2" x14ac:dyDescent="0.35">
      <c r="C91" s="355" t="s">
        <v>734</v>
      </c>
      <c r="D91" s="355"/>
      <c r="E91" s="355"/>
      <c r="F91" s="355"/>
      <c r="G91" s="355"/>
      <c r="H91" s="355"/>
      <c r="I91" s="355"/>
    </row>
    <row r="92" spans="3:9" outlineLevel="2" x14ac:dyDescent="0.2"/>
    <row r="93" spans="3:9" outlineLevel="2" x14ac:dyDescent="0.2"/>
    <row r="94" spans="3:9" outlineLevel="2" x14ac:dyDescent="0.2"/>
    <row r="95" spans="3:9" outlineLevel="2" x14ac:dyDescent="0.2"/>
    <row r="96" spans="3:9" outlineLevel="2" x14ac:dyDescent="0.2"/>
    <row r="97" spans="3:9" outlineLevel="2" x14ac:dyDescent="0.2"/>
    <row r="98" spans="3:9" outlineLevel="2" x14ac:dyDescent="0.2"/>
    <row r="99" spans="3:9" outlineLevel="2" x14ac:dyDescent="0.2"/>
    <row r="100" spans="3:9" outlineLevel="2" x14ac:dyDescent="0.2"/>
    <row r="101" spans="3:9" outlineLevel="2" x14ac:dyDescent="0.2"/>
    <row r="102" spans="3:9" outlineLevel="2" x14ac:dyDescent="0.2"/>
    <row r="103" spans="3:9" outlineLevel="2" x14ac:dyDescent="0.2"/>
    <row r="104" spans="3:9" outlineLevel="2" x14ac:dyDescent="0.2"/>
    <row r="105" spans="3:9" outlineLevel="2" x14ac:dyDescent="0.2"/>
    <row r="106" spans="3:9" outlineLevel="2" x14ac:dyDescent="0.2"/>
    <row r="107" spans="3:9" ht="14.25" outlineLevel="2" x14ac:dyDescent="0.35">
      <c r="C107" s="363" t="s">
        <v>735</v>
      </c>
      <c r="D107" s="355"/>
      <c r="E107" s="355"/>
      <c r="F107" s="355"/>
      <c r="G107" s="355"/>
      <c r="H107" s="355"/>
      <c r="I107" s="355"/>
    </row>
    <row r="108" spans="3:9" outlineLevel="2" x14ac:dyDescent="0.2"/>
    <row r="109" spans="3:9" outlineLevel="2" x14ac:dyDescent="0.2"/>
    <row r="110" spans="3:9" outlineLevel="2" x14ac:dyDescent="0.2"/>
    <row r="111" spans="3:9" outlineLevel="2" x14ac:dyDescent="0.2"/>
    <row r="112" spans="3:9" outlineLevel="2" x14ac:dyDescent="0.2"/>
    <row r="113" spans="2:178" outlineLevel="2" x14ac:dyDescent="0.2"/>
    <row r="114" spans="2:178" outlineLevel="2" x14ac:dyDescent="0.2"/>
    <row r="115" spans="2:178" outlineLevel="2" x14ac:dyDescent="0.2"/>
    <row r="116" spans="2:178" outlineLevel="2" x14ac:dyDescent="0.2"/>
    <row r="117" spans="2:178" outlineLevel="2" x14ac:dyDescent="0.2"/>
    <row r="118" spans="2:178" outlineLevel="2" x14ac:dyDescent="0.2"/>
    <row r="119" spans="2:178" outlineLevel="2" x14ac:dyDescent="0.2"/>
    <row r="120" spans="2:178" outlineLevel="2" x14ac:dyDescent="0.2"/>
    <row r="121" spans="2:178" outlineLevel="2" x14ac:dyDescent="0.2"/>
    <row r="122" spans="2:178" outlineLevel="2" x14ac:dyDescent="0.2"/>
    <row r="123" spans="2:178" outlineLevel="1" x14ac:dyDescent="0.2"/>
    <row r="125" spans="2:178" x14ac:dyDescent="0.2">
      <c r="B125" s="254" t="s">
        <v>736</v>
      </c>
      <c r="C125" s="254"/>
      <c r="D125" s="254"/>
      <c r="E125" s="254"/>
      <c r="F125" s="254"/>
      <c r="G125" s="254"/>
      <c r="H125" s="254"/>
      <c r="I125" s="254"/>
      <c r="J125" s="254"/>
      <c r="K125" s="254"/>
      <c r="L125" s="254"/>
      <c r="M125" s="254"/>
      <c r="N125" s="254"/>
      <c r="O125" s="254"/>
      <c r="P125" s="254"/>
      <c r="Q125" s="254"/>
      <c r="R125" s="254"/>
      <c r="S125" s="254"/>
      <c r="T125" s="254"/>
      <c r="U125" s="254"/>
      <c r="V125" s="254"/>
      <c r="W125" s="254"/>
      <c r="X125" s="254"/>
      <c r="Y125" s="254"/>
      <c r="Z125" s="254"/>
      <c r="AA125" s="254"/>
      <c r="AB125" s="254"/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  <c r="AN125" s="254"/>
      <c r="AO125" s="254"/>
      <c r="AP125" s="254"/>
      <c r="AQ125" s="254"/>
      <c r="AR125" s="254"/>
      <c r="AS125" s="254"/>
      <c r="AT125" s="254"/>
      <c r="AU125" s="254"/>
      <c r="AV125" s="254"/>
      <c r="AW125" s="254"/>
      <c r="AX125" s="254"/>
      <c r="AY125" s="254"/>
      <c r="AZ125" s="254"/>
      <c r="BA125" s="254"/>
      <c r="BB125" s="254"/>
      <c r="BC125" s="254"/>
      <c r="BD125" s="254"/>
      <c r="BE125" s="254"/>
      <c r="BF125" s="254"/>
      <c r="BG125" s="254"/>
      <c r="BH125" s="254"/>
      <c r="BI125" s="254"/>
      <c r="BJ125" s="254"/>
      <c r="BK125" s="254"/>
      <c r="BL125" s="254"/>
      <c r="BM125" s="254"/>
      <c r="BN125" s="254"/>
      <c r="BO125" s="254"/>
      <c r="BP125" s="254"/>
      <c r="BQ125" s="254"/>
      <c r="BR125" s="254"/>
      <c r="BS125" s="254"/>
      <c r="BT125" s="254"/>
      <c r="BU125" s="254"/>
      <c r="BV125" s="254"/>
      <c r="BW125" s="254"/>
      <c r="BX125" s="254"/>
      <c r="BY125" s="254"/>
      <c r="BZ125" s="254"/>
      <c r="CA125" s="254"/>
      <c r="CB125" s="254"/>
      <c r="CC125" s="254"/>
      <c r="CD125" s="254"/>
      <c r="CE125" s="254"/>
      <c r="CF125" s="254"/>
      <c r="CG125" s="254"/>
      <c r="CH125" s="254"/>
      <c r="CI125" s="254"/>
      <c r="CJ125" s="254"/>
      <c r="CK125" s="254"/>
      <c r="CL125" s="254"/>
      <c r="CM125" s="254"/>
      <c r="CN125" s="254"/>
      <c r="CO125" s="254"/>
      <c r="CP125" s="254"/>
      <c r="CQ125" s="254"/>
      <c r="CR125" s="254"/>
      <c r="CS125" s="254"/>
      <c r="CT125" s="254"/>
      <c r="CU125" s="254"/>
      <c r="CV125" s="254"/>
      <c r="CW125" s="254"/>
      <c r="CX125" s="254"/>
      <c r="CY125" s="254"/>
      <c r="CZ125" s="254"/>
      <c r="DA125" s="254"/>
      <c r="DB125" s="254"/>
      <c r="DC125" s="254"/>
      <c r="DD125" s="254"/>
      <c r="DE125" s="254"/>
      <c r="DF125" s="254"/>
      <c r="DG125" s="254"/>
      <c r="DH125" s="254"/>
      <c r="DI125" s="254"/>
      <c r="DJ125" s="254"/>
      <c r="DK125" s="254"/>
      <c r="DL125" s="254"/>
      <c r="DM125" s="254"/>
      <c r="DN125" s="254"/>
      <c r="DO125" s="254"/>
      <c r="DP125" s="254"/>
      <c r="DQ125" s="254"/>
      <c r="DR125" s="254"/>
      <c r="DS125" s="254"/>
      <c r="DT125" s="254"/>
      <c r="DU125" s="254"/>
      <c r="DV125" s="254"/>
      <c r="DW125" s="254"/>
      <c r="DX125" s="254"/>
      <c r="DY125" s="254"/>
      <c r="DZ125" s="254"/>
      <c r="EA125" s="254"/>
      <c r="EB125" s="254"/>
      <c r="EC125" s="254"/>
      <c r="ED125" s="254"/>
      <c r="EE125" s="254"/>
      <c r="EF125" s="254"/>
      <c r="EG125" s="254"/>
      <c r="EH125" s="254"/>
      <c r="EI125" s="254"/>
      <c r="EJ125" s="254"/>
      <c r="EK125" s="254"/>
      <c r="EL125" s="254"/>
      <c r="EM125" s="254"/>
      <c r="EN125" s="254"/>
      <c r="EO125" s="254"/>
      <c r="EP125" s="254"/>
      <c r="EQ125" s="254"/>
      <c r="ER125" s="254"/>
      <c r="ES125" s="254"/>
      <c r="ET125" s="254"/>
      <c r="EU125" s="254"/>
      <c r="EV125" s="254"/>
      <c r="EW125" s="254"/>
      <c r="EX125" s="254"/>
      <c r="EY125" s="254"/>
      <c r="EZ125" s="254"/>
      <c r="FA125" s="254"/>
      <c r="FB125" s="254"/>
      <c r="FC125" s="254"/>
      <c r="FD125" s="254"/>
      <c r="FE125" s="254"/>
      <c r="FF125" s="254"/>
      <c r="FG125" s="254"/>
      <c r="FH125" s="254"/>
      <c r="FI125" s="254"/>
      <c r="FJ125" s="254"/>
      <c r="FK125" s="254"/>
      <c r="FL125" s="254"/>
      <c r="FM125" s="254"/>
      <c r="FN125" s="254"/>
      <c r="FO125" s="254"/>
      <c r="FP125" s="254"/>
      <c r="FQ125" s="254"/>
      <c r="FR125" s="254"/>
      <c r="FS125" s="254"/>
      <c r="FT125" s="254"/>
      <c r="FU125" s="254"/>
      <c r="FV125" s="254"/>
    </row>
    <row r="126" spans="2:178" outlineLevel="1" x14ac:dyDescent="0.2"/>
    <row r="127" spans="2:178" outlineLevel="1" x14ac:dyDescent="0.2">
      <c r="B127" s="24" t="s">
        <v>175</v>
      </c>
      <c r="AU127" s="36">
        <v>0.8384025684707116</v>
      </c>
      <c r="AV127" s="36">
        <v>0.82280406862889655</v>
      </c>
      <c r="AW127" s="36">
        <v>0.80834650166154154</v>
      </c>
      <c r="AX127" s="36">
        <v>0.79178359702647105</v>
      </c>
      <c r="AY127" s="36">
        <v>0.78303623610190731</v>
      </c>
      <c r="AZ127" s="36">
        <v>0.77246314577417963</v>
      </c>
      <c r="BA127" s="36">
        <v>0.76197147766160367</v>
      </c>
      <c r="BB127" s="36">
        <v>0.75017481788838514</v>
      </c>
      <c r="BC127" s="36">
        <v>0.73730238090644018</v>
      </c>
      <c r="BD127" s="36">
        <v>0.72938863513793584</v>
      </c>
      <c r="BE127" s="36">
        <v>0.72241281983341588</v>
      </c>
      <c r="BF127" s="36">
        <v>0.70616522326316278</v>
      </c>
      <c r="BG127" s="36">
        <v>0.69064753588091965</v>
      </c>
      <c r="BH127" s="36">
        <v>0.68133954379961703</v>
      </c>
      <c r="BI127" s="36">
        <v>0.67341587096595457</v>
      </c>
      <c r="BJ127" s="36">
        <v>0.66812630206518397</v>
      </c>
      <c r="BK127" s="36">
        <v>0.66014450574350492</v>
      </c>
      <c r="BL127" s="36">
        <v>0.652528754239597</v>
      </c>
      <c r="BM127" s="36">
        <v>0.64267313642373269</v>
      </c>
      <c r="BN127" s="36">
        <v>0.6351189767286759</v>
      </c>
      <c r="BO127" s="36">
        <v>0.62987460383078409</v>
      </c>
      <c r="BP127" s="36">
        <v>0.62206357782482002</v>
      </c>
      <c r="BQ127" s="36">
        <v>0.61753513076190381</v>
      </c>
      <c r="BR127" s="36">
        <v>0.60980431691599479</v>
      </c>
      <c r="BS127" s="36">
        <v>0.60084061465036176</v>
      </c>
      <c r="BT127" s="36">
        <v>0.58880889655088686</v>
      </c>
      <c r="BU127" s="36">
        <v>0.58251405059178163</v>
      </c>
      <c r="BV127" s="36">
        <v>0.57596651010011535</v>
      </c>
      <c r="BW127" s="36">
        <v>0.5704219941373464</v>
      </c>
      <c r="BX127" s="36">
        <v>0.55898994661075474</v>
      </c>
      <c r="BY127" s="36">
        <v>0.54390279435599354</v>
      </c>
      <c r="BZ127" s="36">
        <v>0.53219167408454171</v>
      </c>
      <c r="CA127" s="36">
        <v>0.52209403649720121</v>
      </c>
      <c r="CB127" s="36">
        <v>0.51317460737752341</v>
      </c>
      <c r="CC127" s="36">
        <v>0.50223474238715604</v>
      </c>
      <c r="CD127" s="347">
        <v>0.4952377062282815</v>
      </c>
      <c r="CE127" s="36">
        <v>0.4883381514080653</v>
      </c>
      <c r="CF127" s="36">
        <v>0.48153471983557133</v>
      </c>
      <c r="CG127" s="36">
        <v>0.47482607234052066</v>
      </c>
      <c r="CH127" s="36">
        <v>0.46821088840969283</v>
      </c>
      <c r="CI127" s="36">
        <v>0.46168786592699895</v>
      </c>
      <c r="CJ127" s="36">
        <v>0.45525572091717698</v>
      </c>
      <c r="CK127" s="36">
        <v>0.44891318729305657</v>
      </c>
      <c r="CL127" s="36">
        <v>0.44265901660634649</v>
      </c>
      <c r="CM127" s="36">
        <v>0.43649197780189269</v>
      </c>
      <c r="CN127" s="36">
        <v>0.43041085697536069</v>
      </c>
      <c r="CO127" s="36">
        <v>0.42441445713429349</v>
      </c>
      <c r="CP127" s="36">
        <v>0.41850159796249897</v>
      </c>
      <c r="CQ127" s="36">
        <v>0.41267111558771918</v>
      </c>
      <c r="CR127" s="36">
        <v>0.40692186235253686</v>
      </c>
      <c r="CS127" s="36">
        <v>0.40125270658847301</v>
      </c>
      <c r="CT127" s="36">
        <v>0.39566253239323279</v>
      </c>
      <c r="CU127" s="36">
        <v>0.39015023941105359</v>
      </c>
      <c r="CV127" s="36">
        <v>0.38471474261611405</v>
      </c>
      <c r="CW127" s="36">
        <v>0.37935497209896019</v>
      </c>
      <c r="CX127" s="36">
        <v>0.37406987285590726</v>
      </c>
      <c r="CY127" s="36">
        <v>0.36885840458137531</v>
      </c>
      <c r="CZ127" s="36">
        <v>0.3637195414631183</v>
      </c>
      <c r="DA127" s="36">
        <v>0.35865227198030569</v>
      </c>
      <c r="DB127" s="36">
        <v>0.3536555987044171</v>
      </c>
      <c r="DC127" s="36">
        <v>0.34872853810291121</v>
      </c>
      <c r="DD127" s="36">
        <v>0.34387012034562958</v>
      </c>
      <c r="DE127" s="36">
        <v>0.3390793891138979</v>
      </c>
      <c r="DF127" s="36">
        <v>0.33435540141228615</v>
      </c>
      <c r="DG127" s="36">
        <v>0.32969722738299267</v>
      </c>
      <c r="DH127" s="36">
        <v>0.32510395012281235</v>
      </c>
      <c r="DI127" s="36">
        <v>0.32057466550265618</v>
      </c>
      <c r="DJ127" s="36">
        <v>0.31610848198958474</v>
      </c>
      <c r="DK127" s="36">
        <v>0.31170452047132119</v>
      </c>
      <c r="DL127" s="36">
        <v>0.30736191408320879</v>
      </c>
      <c r="DM127" s="36">
        <v>0.30307980803757945</v>
      </c>
      <c r="DN127" s="36">
        <v>0.29885735945549996</v>
      </c>
      <c r="DO127" s="36">
        <v>0.29469373720086134</v>
      </c>
      <c r="DP127" s="36">
        <v>0.29058812171678006</v>
      </c>
      <c r="DQ127" s="36">
        <v>0.28653970486427888</v>
      </c>
      <c r="DR127" s="36">
        <v>0.28254768976321476</v>
      </c>
      <c r="DS127" s="36">
        <v>0.27861129063542267</v>
      </c>
      <c r="DT127" s="36">
        <v>0.27472973265004547</v>
      </c>
      <c r="DU127" s="36">
        <v>0.27090225177101768</v>
      </c>
      <c r="DV127" s="36">
        <v>0.26712809460667486</v>
      </c>
      <c r="DW127" s="36">
        <v>0.263406518261458</v>
      </c>
      <c r="DX127" s="36">
        <v>0.25973679018968332</v>
      </c>
      <c r="DY127" s="36">
        <v>0.2561181880513505</v>
      </c>
      <c r="DZ127" s="36">
        <v>0.25254999956995844</v>
      </c>
      <c r="EA127" s="36">
        <v>0.24903152239230328</v>
      </c>
      <c r="EB127" s="36">
        <v>0.2455620639502282</v>
      </c>
      <c r="EC127" s="36">
        <v>0.24214094132430067</v>
      </c>
      <c r="ED127" s="36">
        <v>0.23876748110938786</v>
      </c>
      <c r="EE127" s="36">
        <v>0.2354410192821057</v>
      </c>
      <c r="EF127" s="36">
        <v>0.23216090107011381</v>
      </c>
      <c r="EG127" s="36">
        <v>0.22892648082323197</v>
      </c>
      <c r="EH127" s="36">
        <v>0.22573712188635212</v>
      </c>
      <c r="EI127" s="36">
        <v>0.22259219647412029</v>
      </c>
      <c r="EJ127" s="36">
        <v>0.21949108554736546</v>
      </c>
      <c r="EK127" s="36">
        <v>0.21643317869124903</v>
      </c>
      <c r="EL127" s="36">
        <v>0.21341787399511272</v>
      </c>
      <c r="EM127" s="36">
        <v>0.21044457793399951</v>
      </c>
      <c r="EN127" s="36">
        <v>0.20751270525182616</v>
      </c>
      <c r="EO127" s="36">
        <v>0.20462167884618254</v>
      </c>
      <c r="EP127" s="36">
        <v>0.20177092965473639</v>
      </c>
      <c r="EQ127" s="36">
        <v>0.1989598965432206</v>
      </c>
      <c r="ER127" s="36">
        <v>0.19618802619498071</v>
      </c>
      <c r="ES127" s="36">
        <v>0.19345477300206185</v>
      </c>
      <c r="ET127" s="36">
        <v>0.19075959895781217</v>
      </c>
      <c r="EU127" s="36">
        <v>0.1881019735509834</v>
      </c>
      <c r="EV127" s="36">
        <v>0.1854813736613061</v>
      </c>
      <c r="EW127" s="36">
        <v>0.18289728345652007</v>
      </c>
      <c r="EX127" s="36">
        <v>0.18034919429083932</v>
      </c>
      <c r="EY127" s="36">
        <v>0.17783660460483125</v>
      </c>
      <c r="EZ127" s="36">
        <v>0.17535901982669128</v>
      </c>
      <c r="FA127" s="36">
        <v>0.17291595227489234</v>
      </c>
      <c r="FB127" s="36">
        <v>0.17050692106219109</v>
      </c>
      <c r="FC127" s="36">
        <v>0.16813145200097102</v>
      </c>
      <c r="FD127" s="36">
        <v>0.16578907750990485</v>
      </c>
      <c r="FE127" s="36">
        <v>0.16347933652191676</v>
      </c>
      <c r="FF127" s="36">
        <v>0.16120177439342726</v>
      </c>
      <c r="FG127" s="36">
        <v>0.15895594281486222</v>
      </c>
      <c r="FH127" s="36">
        <v>0.15674139972240883</v>
      </c>
      <c r="FI127" s="36">
        <v>0.15455770921100079</v>
      </c>
      <c r="FJ127" s="36">
        <v>0.15240444144851586</v>
      </c>
      <c r="FK127" s="36">
        <v>0.15028117259116891</v>
      </c>
      <c r="FL127" s="36">
        <v>0.14818748470008333</v>
      </c>
      <c r="FM127" s="36">
        <v>0.14612296565902533</v>
      </c>
      <c r="FN127" s="36">
        <v>0.14408720909328376</v>
      </c>
      <c r="FO127" s="36">
        <v>0.14207981428968047</v>
      </c>
      <c r="FP127" s="36">
        <v>0.14010038611769485</v>
      </c>
      <c r="FQ127" s="36">
        <v>0.13814853495168744</v>
      </c>
      <c r="FR127" s="36">
        <v>0.13622387659420698</v>
      </c>
      <c r="FS127" s="36">
        <v>0.13432603220036585</v>
      </c>
      <c r="FT127" s="36">
        <v>0.13245462820326923</v>
      </c>
      <c r="FU127" s="36">
        <v>0.13060929624048337</v>
      </c>
      <c r="FV127" s="36">
        <v>0.12878967308152767</v>
      </c>
    </row>
    <row r="128" spans="2:178" outlineLevel="1" x14ac:dyDescent="0.2">
      <c r="B128" s="24" t="s">
        <v>176</v>
      </c>
      <c r="AU128" s="36">
        <v>0.12339470580526798</v>
      </c>
      <c r="AV128" s="36">
        <v>0.13435911886420901</v>
      </c>
      <c r="AW128" s="36">
        <v>0.14179815085955338</v>
      </c>
      <c r="AX128" s="36">
        <v>0.15126307914494277</v>
      </c>
      <c r="AY128" s="36">
        <v>0.16031040209779848</v>
      </c>
      <c r="AZ128" s="36">
        <v>0.16786470903807288</v>
      </c>
      <c r="BA128" s="36">
        <v>0.17472772195216615</v>
      </c>
      <c r="BB128" s="36">
        <v>0.18222738829021159</v>
      </c>
      <c r="BC128" s="36">
        <v>0.18909121038396187</v>
      </c>
      <c r="BD128" s="36">
        <v>0.19522614877808325</v>
      </c>
      <c r="BE128" s="36">
        <v>0.20074421390965749</v>
      </c>
      <c r="BF128" s="36">
        <v>0.20614009208936207</v>
      </c>
      <c r="BG128" s="36">
        <v>0.21315159514727811</v>
      </c>
      <c r="BH128" s="36">
        <v>0.21985571074493068</v>
      </c>
      <c r="BI128" s="36">
        <v>0.2238532266502998</v>
      </c>
      <c r="BJ128" s="36">
        <v>0.22968027765953683</v>
      </c>
      <c r="BK128" s="36">
        <v>0.23272319569858593</v>
      </c>
      <c r="BL128" s="36">
        <v>0.23762866855926748</v>
      </c>
      <c r="BM128" s="36">
        <v>0.24538280153202394</v>
      </c>
      <c r="BN128" s="36">
        <v>0.25058237858180693</v>
      </c>
      <c r="BO128" s="36">
        <v>0.25221863708841796</v>
      </c>
      <c r="BP128" s="36">
        <v>0.25824483396958398</v>
      </c>
      <c r="BQ128" s="36">
        <v>0.26109166208532958</v>
      </c>
      <c r="BR128" s="36">
        <v>0.26507075716671075</v>
      </c>
      <c r="BS128" s="36">
        <v>0.26936003790622137</v>
      </c>
      <c r="BT128" s="36">
        <v>0.27697798929208806</v>
      </c>
      <c r="BU128" s="36">
        <v>0.28180001994588871</v>
      </c>
      <c r="BV128" s="36">
        <v>0.28737605607919164</v>
      </c>
      <c r="BW128" s="36">
        <v>0.29155510643806215</v>
      </c>
      <c r="BX128" s="36">
        <v>0.30006410017823987</v>
      </c>
      <c r="BY128" s="36">
        <v>0.31082016227429021</v>
      </c>
      <c r="BZ128" s="36">
        <v>0.31868496780873384</v>
      </c>
      <c r="CA128" s="36">
        <v>0.32391816292910131</v>
      </c>
      <c r="CB128" s="36">
        <v>0.32801919924512496</v>
      </c>
      <c r="CC128" s="36">
        <v>0.32942052690216911</v>
      </c>
      <c r="CD128" s="347">
        <v>0.33369380577272351</v>
      </c>
      <c r="CE128" s="36">
        <v>0.33790755015820401</v>
      </c>
      <c r="CF128" s="36">
        <v>0.34206258948140761</v>
      </c>
      <c r="CG128" s="36">
        <v>0.3461597416097752</v>
      </c>
      <c r="CH128" s="36">
        <v>0.35019981301637837</v>
      </c>
      <c r="CI128" s="36">
        <v>0.35418359893866386</v>
      </c>
      <c r="CJ128" s="36">
        <v>0.35811188353498574</v>
      </c>
      <c r="CK128" s="36">
        <v>0.36198544003895755</v>
      </c>
      <c r="CL128" s="36">
        <v>0.36580503091165323</v>
      </c>
      <c r="CM128" s="36">
        <v>0.36957140799168825</v>
      </c>
      <c r="CN128" s="36">
        <v>0.37328531264320963</v>
      </c>
      <c r="CO128" s="36">
        <v>0.37694747590182426</v>
      </c>
      <c r="CP128" s="36">
        <v>0.38055861861849383</v>
      </c>
      <c r="CQ128" s="36">
        <v>0.38413792373307154</v>
      </c>
      <c r="CR128" s="36">
        <v>0.38766736266915403</v>
      </c>
      <c r="CS128" s="36">
        <v>0.39114763015258291</v>
      </c>
      <c r="CT128" s="36">
        <v>0.39457941123041512</v>
      </c>
      <c r="CU128" s="36">
        <v>0.39796338140576615</v>
      </c>
      <c r="CV128" s="36">
        <v>0.40130020677077421</v>
      </c>
      <c r="CW128" s="36">
        <v>0.40459054413771223</v>
      </c>
      <c r="CX128" s="36">
        <v>0.40783504116827302</v>
      </c>
      <c r="CY128" s="36">
        <v>0.41103433650105348</v>
      </c>
      <c r="CZ128" s="36">
        <v>0.4141890598772624</v>
      </c>
      <c r="DA128" s="36">
        <v>0.41729983226467737</v>
      </c>
      <c r="DB128" s="36">
        <v>0.42036726597987445</v>
      </c>
      <c r="DC128" s="36">
        <v>0.42340757471994378</v>
      </c>
      <c r="DD128" s="36">
        <v>0.42640552647354241</v>
      </c>
      <c r="DE128" s="36">
        <v>0.4293617113499178</v>
      </c>
      <c r="DF128" s="36">
        <v>0.4322767112370311</v>
      </c>
      <c r="DG128" s="36">
        <v>0.43515109991609391</v>
      </c>
      <c r="DH128" s="36">
        <v>0.43798544317451044</v>
      </c>
      <c r="DI128" s="36">
        <v>0.44078029891724546</v>
      </c>
      <c r="DJ128" s="36">
        <v>0.443536217276641</v>
      </c>
      <c r="DK128" s="36">
        <v>0.44625374072070284</v>
      </c>
      <c r="DL128" s="36">
        <v>0.44893340415987865</v>
      </c>
      <c r="DM128" s="36">
        <v>0.4515757350523486</v>
      </c>
      <c r="DN128" s="36">
        <v>0.45418125350784838</v>
      </c>
      <c r="DO128" s="36">
        <v>0.4567636635762074</v>
      </c>
      <c r="DP128" s="36">
        <v>0.45931009601279321</v>
      </c>
      <c r="DQ128" s="36">
        <v>0.46182105205093188</v>
      </c>
      <c r="DR128" s="36">
        <v>0.46429702594086492</v>
      </c>
      <c r="DS128" s="36">
        <v>0.46673850504703623</v>
      </c>
      <c r="DT128" s="36">
        <v>0.46914596994402352</v>
      </c>
      <c r="DU128" s="36">
        <v>0.47151989451113363</v>
      </c>
      <c r="DV128" s="36">
        <v>0.47386074602567962</v>
      </c>
      <c r="DW128" s="36">
        <v>0.47616898525495838</v>
      </c>
      <c r="DX128" s="36">
        <v>0.47844506654694707</v>
      </c>
      <c r="DY128" s="36">
        <v>0.48068943791973562</v>
      </c>
      <c r="DZ128" s="36">
        <v>0.48290254114971376</v>
      </c>
      <c r="EA128" s="36">
        <v>0.48509595909634567</v>
      </c>
      <c r="EB128" s="36">
        <v>0.48725881877333033</v>
      </c>
      <c r="EC128" s="36">
        <v>0.48939154591250106</v>
      </c>
      <c r="ED128" s="36">
        <v>0.49149456031447875</v>
      </c>
      <c r="EE128" s="36">
        <v>0.49356827593130398</v>
      </c>
      <c r="EF128" s="36">
        <v>0.49561310094791872</v>
      </c>
      <c r="EG128" s="36">
        <v>0.49762943786251207</v>
      </c>
      <c r="EH128" s="36">
        <v>0.49961768356574704</v>
      </c>
      <c r="EI128" s="36">
        <v>0.50157822941888375</v>
      </c>
      <c r="EJ128" s="36">
        <v>0.50351146133081381</v>
      </c>
      <c r="EK128" s="36">
        <v>0.5054177598340216</v>
      </c>
      <c r="EL128" s="36">
        <v>0.50729750015948727</v>
      </c>
      <c r="EM128" s="36">
        <v>0.50916047230579442</v>
      </c>
      <c r="EN128" s="36">
        <v>0.51099748988868621</v>
      </c>
      <c r="EO128" s="36">
        <v>0.51280891450206167</v>
      </c>
      <c r="EP128" s="36">
        <v>0.51459510270216424</v>
      </c>
      <c r="EQ128" s="36">
        <v>0.51635640607776567</v>
      </c>
      <c r="ER128" s="36">
        <v>0.51809317131937171</v>
      </c>
      <c r="ES128" s="36">
        <v>0.51980574028746385</v>
      </c>
      <c r="ET128" s="36">
        <v>0.52149445007979023</v>
      </c>
      <c r="EU128" s="36">
        <v>0.52315963309771907</v>
      </c>
      <c r="EV128" s="36">
        <v>0.52480161711166773</v>
      </c>
      <c r="EW128" s="36">
        <v>0.52642072532562045</v>
      </c>
      <c r="EX128" s="36">
        <v>0.52801727644074659</v>
      </c>
      <c r="EY128" s="36">
        <v>0.52959954510365015</v>
      </c>
      <c r="EZ128" s="36">
        <v>0.53115976990914393</v>
      </c>
      <c r="FA128" s="36">
        <v>0.53269825796793613</v>
      </c>
      <c r="FB128" s="36">
        <v>0.53421531211212858</v>
      </c>
      <c r="FC128" s="36">
        <v>0.53571123095482553</v>
      </c>
      <c r="FD128" s="36">
        <v>0.53718630894891173</v>
      </c>
      <c r="FE128" s="36">
        <v>0.53864083644501226</v>
      </c>
      <c r="FF128" s="36">
        <v>0.54007509974864387</v>
      </c>
      <c r="FG128" s="36">
        <v>0.54148938117657108</v>
      </c>
      <c r="FH128" s="36">
        <v>0.54288395911237619</v>
      </c>
      <c r="FI128" s="36">
        <v>0.54425910806125621</v>
      </c>
      <c r="FJ128" s="36">
        <v>0.54561509870405522</v>
      </c>
      <c r="FK128" s="36">
        <v>0.54695892488998687</v>
      </c>
      <c r="FL128" s="36">
        <v>0.54828402915244201</v>
      </c>
      <c r="FM128" s="36">
        <v>0.54959067232159531</v>
      </c>
      <c r="FN128" s="36">
        <v>0.55087911159378622</v>
      </c>
      <c r="FO128" s="36">
        <v>0.55214960058214535</v>
      </c>
      <c r="FP128" s="36">
        <v>0.55340238936651476</v>
      </c>
      <c r="FQ128" s="36">
        <v>0.55463772454267302</v>
      </c>
      <c r="FR128" s="36">
        <v>0.5558558492708745</v>
      </c>
      <c r="FS128" s="36">
        <v>0.55705700332371266</v>
      </c>
      <c r="FT128" s="36">
        <v>0.55824142313331604</v>
      </c>
      <c r="FU128" s="36">
        <v>0.55940934183788693</v>
      </c>
      <c r="FV128" s="36">
        <v>0.56056098932759191</v>
      </c>
    </row>
    <row r="129" spans="2:178" outlineLevel="1" x14ac:dyDescent="0.2">
      <c r="B129" s="24" t="s">
        <v>177</v>
      </c>
      <c r="AU129" s="36">
        <v>3.8202725724020441E-2</v>
      </c>
      <c r="AV129" s="36">
        <v>4.2836812506894452E-2</v>
      </c>
      <c r="AW129" s="36">
        <v>4.9855347478905077E-2</v>
      </c>
      <c r="AX129" s="36">
        <v>5.6953323828586165E-2</v>
      </c>
      <c r="AY129" s="36">
        <v>5.6653361800294233E-2</v>
      </c>
      <c r="AZ129" s="36">
        <v>5.9672145187747494E-2</v>
      </c>
      <c r="BA129" s="36">
        <v>6.3300800386230135E-2</v>
      </c>
      <c r="BB129" s="36">
        <v>6.7597793821403268E-2</v>
      </c>
      <c r="BC129" s="36">
        <v>7.3606408709597962E-2</v>
      </c>
      <c r="BD129" s="36">
        <v>7.5385216083980938E-2</v>
      </c>
      <c r="BE129" s="36">
        <v>7.6842966256926604E-2</v>
      </c>
      <c r="BF129" s="36">
        <v>8.7694684647475193E-2</v>
      </c>
      <c r="BG129" s="36">
        <v>9.6200868971802272E-2</v>
      </c>
      <c r="BH129" s="36">
        <v>9.8804745455452259E-2</v>
      </c>
      <c r="BI129" s="36">
        <v>0.10273090238374565</v>
      </c>
      <c r="BJ129" s="36">
        <v>0.10219342027527924</v>
      </c>
      <c r="BK129" s="36">
        <v>0.10713229855790919</v>
      </c>
      <c r="BL129" s="36">
        <v>0.10984257720113556</v>
      </c>
      <c r="BM129" s="36">
        <v>0.11194406204424333</v>
      </c>
      <c r="BN129" s="36">
        <v>0.11429864468951718</v>
      </c>
      <c r="BO129" s="36">
        <v>0.11790675908079794</v>
      </c>
      <c r="BP129" s="36">
        <v>0.11969158820559606</v>
      </c>
      <c r="BQ129" s="36">
        <v>0.12137320715276657</v>
      </c>
      <c r="BR129" s="36">
        <v>0.12512492591729446</v>
      </c>
      <c r="BS129" s="36">
        <v>0.12979934744341687</v>
      </c>
      <c r="BT129" s="36">
        <v>0.13421311415702508</v>
      </c>
      <c r="BU129" s="36">
        <v>0.1356859294623296</v>
      </c>
      <c r="BV129" s="36">
        <v>0.13665743382069295</v>
      </c>
      <c r="BW129" s="36">
        <v>0.13802289942459142</v>
      </c>
      <c r="BX129" s="36">
        <v>0.14094595321100539</v>
      </c>
      <c r="BY129" s="36">
        <v>0.1452770433697162</v>
      </c>
      <c r="BZ129" s="36">
        <v>0.14912335810672439</v>
      </c>
      <c r="CA129" s="36">
        <v>0.15398780057369746</v>
      </c>
      <c r="CB129" s="36">
        <v>0.15880619337735166</v>
      </c>
      <c r="CC129" s="36">
        <v>0.16834473071067485</v>
      </c>
      <c r="CD129" s="347">
        <v>0.17106848799899499</v>
      </c>
      <c r="CE129" s="36">
        <v>0.17375429843373069</v>
      </c>
      <c r="CF129" s="36">
        <v>0.17640269068302106</v>
      </c>
      <c r="CG129" s="36">
        <v>0.17901418604970409</v>
      </c>
      <c r="CH129" s="36">
        <v>0.1815892985739288</v>
      </c>
      <c r="CI129" s="36">
        <v>0.18412853513433713</v>
      </c>
      <c r="CJ129" s="36">
        <v>0.18663239554783728</v>
      </c>
      <c r="CK129" s="36">
        <v>0.18910137266798588</v>
      </c>
      <c r="CL129" s="36">
        <v>0.19153595248200028</v>
      </c>
      <c r="CM129" s="36">
        <v>0.19393661420641906</v>
      </c>
      <c r="CN129" s="36">
        <v>0.19630383038142973</v>
      </c>
      <c r="CO129" s="36">
        <v>0.19863806696388231</v>
      </c>
      <c r="CP129" s="36">
        <v>0.2009397834190072</v>
      </c>
      <c r="CQ129" s="36">
        <v>0.20319096067920928</v>
      </c>
      <c r="CR129" s="36">
        <v>0.20541077497830917</v>
      </c>
      <c r="CS129" s="36">
        <v>0.20759966325894408</v>
      </c>
      <c r="CT129" s="36">
        <v>0.20975805637635214</v>
      </c>
      <c r="CU129" s="36">
        <v>0.21188637918318021</v>
      </c>
      <c r="CV129" s="36">
        <v>0.21398505061311179</v>
      </c>
      <c r="CW129" s="36">
        <v>0.21605448376332759</v>
      </c>
      <c r="CX129" s="36">
        <v>0.21809508597581972</v>
      </c>
      <c r="CY129" s="36">
        <v>0.22010725891757121</v>
      </c>
      <c r="CZ129" s="36">
        <v>0.22209139865961935</v>
      </c>
      <c r="DA129" s="36">
        <v>0.22404789575501693</v>
      </c>
      <c r="DB129" s="36">
        <v>0.22597713531570851</v>
      </c>
      <c r="DC129" s="36">
        <v>0.22786388717714501</v>
      </c>
      <c r="DD129" s="36">
        <v>0.22972435318082796</v>
      </c>
      <c r="DE129" s="36">
        <v>0.23155889953618436</v>
      </c>
      <c r="DF129" s="36">
        <v>0.23336788735068281</v>
      </c>
      <c r="DG129" s="36">
        <v>0.23515167270091342</v>
      </c>
      <c r="DH129" s="36">
        <v>0.23691060670267716</v>
      </c>
      <c r="DI129" s="36">
        <v>0.23864503558009842</v>
      </c>
      <c r="DJ129" s="36">
        <v>0.2403553007337742</v>
      </c>
      <c r="DK129" s="36">
        <v>0.24204173880797597</v>
      </c>
      <c r="DL129" s="36">
        <v>0.24370468175691262</v>
      </c>
      <c r="DM129" s="36">
        <v>0.24534445691007201</v>
      </c>
      <c r="DN129" s="36">
        <v>0.2469613870366516</v>
      </c>
      <c r="DO129" s="36">
        <v>0.24854259922293132</v>
      </c>
      <c r="DP129" s="36">
        <v>0.25010178227042679</v>
      </c>
      <c r="DQ129" s="36">
        <v>0.25163924308478924</v>
      </c>
      <c r="DR129" s="36">
        <v>0.25315528429592038</v>
      </c>
      <c r="DS129" s="36">
        <v>0.25465020431754115</v>
      </c>
      <c r="DT129" s="36">
        <v>0.25612429740593101</v>
      </c>
      <c r="DU129" s="36">
        <v>0.25757785371784869</v>
      </c>
      <c r="DV129" s="36">
        <v>0.25901115936764552</v>
      </c>
      <c r="DW129" s="36">
        <v>0.26042449648358357</v>
      </c>
      <c r="DX129" s="36">
        <v>0.26181814326336961</v>
      </c>
      <c r="DY129" s="36">
        <v>0.26319237402891393</v>
      </c>
      <c r="DZ129" s="36">
        <v>0.26454745928032786</v>
      </c>
      <c r="EA129" s="36">
        <v>0.26587251851135107</v>
      </c>
      <c r="EB129" s="36">
        <v>0.2671791172764415</v>
      </c>
      <c r="EC129" s="36">
        <v>0.26846751276319825</v>
      </c>
      <c r="ED129" s="36">
        <v>0.26973795857613336</v>
      </c>
      <c r="EE129" s="36">
        <v>0.27099070478659026</v>
      </c>
      <c r="EF129" s="36">
        <v>0.27222599798196745</v>
      </c>
      <c r="EG129" s="36">
        <v>0.27344408131425602</v>
      </c>
      <c r="EH129" s="36">
        <v>0.27464519454790082</v>
      </c>
      <c r="EI129" s="36">
        <v>0.27582957410699593</v>
      </c>
      <c r="EJ129" s="36">
        <v>0.27699745312182067</v>
      </c>
      <c r="EK129" s="36">
        <v>0.2781490614747294</v>
      </c>
      <c r="EL129" s="36">
        <v>0.27928462584540004</v>
      </c>
      <c r="EM129" s="36">
        <v>0.28039494976020607</v>
      </c>
      <c r="EN129" s="36">
        <v>0.2814898048594876</v>
      </c>
      <c r="EO129" s="36">
        <v>0.28256940665175578</v>
      </c>
      <c r="EP129" s="36">
        <v>0.28363396764309934</v>
      </c>
      <c r="EQ129" s="36">
        <v>0.28468369737901367</v>
      </c>
      <c r="ER129" s="36">
        <v>0.28571880248564763</v>
      </c>
      <c r="ES129" s="36">
        <v>0.28673948671047433</v>
      </c>
      <c r="ET129" s="36">
        <v>0.28774595096239763</v>
      </c>
      <c r="EU129" s="36">
        <v>0.28873839335129747</v>
      </c>
      <c r="EV129" s="36">
        <v>0.28971700922702615</v>
      </c>
      <c r="EW129" s="36">
        <v>0.29068199121785954</v>
      </c>
      <c r="EX129" s="36">
        <v>0.29163352926841413</v>
      </c>
      <c r="EY129" s="36">
        <v>0.29256385029151866</v>
      </c>
      <c r="EZ129" s="36">
        <v>0.29348121026416485</v>
      </c>
      <c r="FA129" s="36">
        <v>0.29438578975717156</v>
      </c>
      <c r="FB129" s="36">
        <v>0.2952777668256803</v>
      </c>
      <c r="FC129" s="36">
        <v>0.29615731704420345</v>
      </c>
      <c r="FD129" s="36">
        <v>0.29702461354118337</v>
      </c>
      <c r="FE129" s="36">
        <v>0.29787982703307092</v>
      </c>
      <c r="FF129" s="36">
        <v>0.29872312585792882</v>
      </c>
      <c r="FG129" s="36">
        <v>0.29955467600856667</v>
      </c>
      <c r="FH129" s="36">
        <v>0.30037464116521495</v>
      </c>
      <c r="FI129" s="36">
        <v>0.30118318272774303</v>
      </c>
      <c r="FJ129" s="36">
        <v>0.30198045984742894</v>
      </c>
      <c r="FK129" s="36">
        <v>0.30275990251884422</v>
      </c>
      <c r="FL129" s="36">
        <v>0.30352848614747463</v>
      </c>
      <c r="FM129" s="36">
        <v>0.30428636201937942</v>
      </c>
      <c r="FN129" s="36">
        <v>0.30503367931293002</v>
      </c>
      <c r="FO129" s="36">
        <v>0.30577058512817423</v>
      </c>
      <c r="FP129" s="36">
        <v>0.30649722451579042</v>
      </c>
      <c r="FQ129" s="36">
        <v>0.30721374050563954</v>
      </c>
      <c r="FR129" s="36">
        <v>0.30792027413491851</v>
      </c>
      <c r="FS129" s="36">
        <v>0.30861696447592146</v>
      </c>
      <c r="FT129" s="36">
        <v>0.30930394866341471</v>
      </c>
      <c r="FU129" s="36">
        <v>0.30998136192162973</v>
      </c>
      <c r="FV129" s="36">
        <v>0.31064933759088043</v>
      </c>
    </row>
    <row r="130" spans="2:178" outlineLevel="1" x14ac:dyDescent="0.2"/>
    <row r="131" spans="2:178" outlineLevel="1" x14ac:dyDescent="0.2">
      <c r="B131" s="24" t="s">
        <v>724</v>
      </c>
      <c r="F131" s="348" t="s">
        <v>725</v>
      </c>
      <c r="G131" s="348" t="s">
        <v>726</v>
      </c>
      <c r="I131" s="349" t="s">
        <v>727</v>
      </c>
    </row>
    <row r="132" spans="2:178" outlineLevel="1" x14ac:dyDescent="0.2">
      <c r="C132" s="24" t="s">
        <v>721</v>
      </c>
      <c r="F132" s="36">
        <v>0.8896162920587054</v>
      </c>
      <c r="G132" s="36"/>
      <c r="I132" s="353">
        <v>43861</v>
      </c>
      <c r="J132" s="352">
        <v>37</v>
      </c>
      <c r="AU132" s="369">
        <v>0.9321108222492912</v>
      </c>
      <c r="AV132" s="369">
        <v>0.86045193250647067</v>
      </c>
      <c r="AW132" s="369">
        <v>0.81853416916360877</v>
      </c>
      <c r="AX132" s="369">
        <v>0.78879304276365014</v>
      </c>
      <c r="AY132" s="369">
        <v>0.76572403290700031</v>
      </c>
      <c r="AZ132" s="369">
        <v>0.74687527942078824</v>
      </c>
      <c r="BA132" s="369">
        <v>0.73093888542060081</v>
      </c>
      <c r="BB132" s="369">
        <v>0.71713415302082961</v>
      </c>
      <c r="BC132" s="369">
        <v>0.70495751607792623</v>
      </c>
      <c r="BD132" s="369">
        <v>0.69406514316417978</v>
      </c>
      <c r="BE132" s="369">
        <v>0.68421179331653392</v>
      </c>
      <c r="BF132" s="369">
        <v>0.67521638967796771</v>
      </c>
      <c r="BG132" s="369">
        <v>0.66694142048706473</v>
      </c>
      <c r="BH132" s="369">
        <v>0.65927999567778028</v>
      </c>
      <c r="BI132" s="369">
        <v>0.65214737982131787</v>
      </c>
      <c r="BJ132" s="369">
        <v>0.64547526327800897</v>
      </c>
      <c r="BK132" s="369">
        <v>0.63920777318025712</v>
      </c>
      <c r="BL132" s="369">
        <v>0.6332986263351057</v>
      </c>
      <c r="BM132" s="369">
        <v>0.62770905292794343</v>
      </c>
      <c r="BN132" s="369">
        <v>0.62240625342135925</v>
      </c>
      <c r="BO132" s="369">
        <v>0.61736223233491838</v>
      </c>
      <c r="BP132" s="369">
        <v>0.61255290357371339</v>
      </c>
      <c r="BQ132" s="369">
        <v>0.60795739479538402</v>
      </c>
      <c r="BR132" s="369">
        <v>0.60355749993514718</v>
      </c>
      <c r="BS132" s="369">
        <v>0.59933724356470952</v>
      </c>
      <c r="BT132" s="369">
        <v>0.5952825307442442</v>
      </c>
      <c r="BU132" s="369">
        <v>0.59138086299224391</v>
      </c>
      <c r="BV132" s="369">
        <v>0.58762110593495964</v>
      </c>
      <c r="BW132" s="369">
        <v>0.58399329774672681</v>
      </c>
      <c r="BX132" s="369">
        <v>0.58048849007849734</v>
      </c>
      <c r="BY132" s="369">
        <v>0.57709861507898974</v>
      </c>
      <c r="BZ132" s="369">
        <v>0.57381637353518844</v>
      </c>
      <c r="CA132" s="369">
        <v>0.57063514023085138</v>
      </c>
      <c r="CB132" s="369">
        <v>0.56754888343743659</v>
      </c>
      <c r="CC132" s="369">
        <v>0.56455209607830992</v>
      </c>
      <c r="CD132" s="246">
        <v>0.49964385994005672</v>
      </c>
      <c r="CE132" s="246">
        <v>0.49712396958036237</v>
      </c>
      <c r="CF132" s="246">
        <v>0.49467128437138708</v>
      </c>
      <c r="CG132" s="246">
        <v>0.4922823125315457</v>
      </c>
      <c r="CH132" s="246">
        <v>0.48995382753680894</v>
      </c>
      <c r="CI132" s="246">
        <v>0.48768284191541528</v>
      </c>
      <c r="CJ132" s="246">
        <v>0.4854665842008235</v>
      </c>
      <c r="CK132" s="246">
        <v>0.48330247859688141</v>
      </c>
      <c r="CL132" s="246">
        <v>0.48118812698098901</v>
      </c>
      <c r="CM132" s="246">
        <v>0.47912129292991829</v>
      </c>
      <c r="CN132" s="246">
        <v>0.47709988750148841</v>
      </c>
      <c r="CO132" s="246">
        <v>0.47512195654546663</v>
      </c>
      <c r="CP132" s="246">
        <v>0.47318566935047629</v>
      </c>
      <c r="CQ132" s="246">
        <v>0.47128930846159006</v>
      </c>
      <c r="CR132" s="246">
        <v>0.4694312605266705</v>
      </c>
      <c r="CS132" s="246">
        <v>0.46761000804919961</v>
      </c>
      <c r="CT132" s="246">
        <v>0.46582412194196521</v>
      </c>
      <c r="CU132" s="246">
        <v>0.46407225479005365</v>
      </c>
      <c r="CV132" s="246">
        <v>0.46235313474358558</v>
      </c>
      <c r="CW132" s="246">
        <v>0.46066555997085046</v>
      </c>
      <c r="CX132" s="246">
        <v>0.4590083936112429</v>
      </c>
      <c r="CY132" s="246">
        <v>0.45738055917491599</v>
      </c>
      <c r="CZ132" s="246">
        <v>0.45578103634252715</v>
      </c>
      <c r="DA132" s="246">
        <v>0.45420885712403569</v>
      </c>
      <c r="DB132" s="246">
        <v>0.4526631023403378</v>
      </c>
      <c r="DC132" s="246">
        <v>0.45114289839571708</v>
      </c>
      <c r="DD132" s="246">
        <v>0.44964741431273336</v>
      </c>
      <c r="DE132" s="246">
        <v>0.44817585900435225</v>
      </c>
      <c r="DF132" s="246">
        <v>0.4467274787608958</v>
      </c>
      <c r="DG132" s="246">
        <v>0.44530155493182677</v>
      </c>
      <c r="DH132" s="246">
        <v>0.44389740178451792</v>
      </c>
      <c r="DI132" s="246">
        <v>0.44251436452403498</v>
      </c>
      <c r="DJ132" s="246">
        <v>0.44115181745961907</v>
      </c>
      <c r="DK132" s="246">
        <v>0.43980916230501726</v>
      </c>
      <c r="DL132" s="246">
        <v>0.43848582660110441</v>
      </c>
      <c r="DM132" s="246">
        <v>0.43718126225038806</v>
      </c>
      <c r="DN132" s="246">
        <v>0.43589494415400515</v>
      </c>
      <c r="DO132" s="246">
        <v>0.43462636894272921</v>
      </c>
      <c r="DP132" s="246">
        <v>0.43337505379431079</v>
      </c>
      <c r="DQ132" s="246">
        <v>0.43214053533019936</v>
      </c>
      <c r="DR132" s="246">
        <v>0.4309223685853355</v>
      </c>
      <c r="DS132" s="246">
        <v>0.42972012604528453</v>
      </c>
      <c r="DT132" s="246">
        <v>0.42853339674549412</v>
      </c>
      <c r="DU132" s="246">
        <v>0.42736178542792991</v>
      </c>
      <c r="DV132" s="246">
        <v>0.42620491175075736</v>
      </c>
      <c r="DW132" s="246">
        <v>0.42506240954711449</v>
      </c>
      <c r="DX132" s="246">
        <v>0.42393392612936365</v>
      </c>
      <c r="DY132" s="246">
        <v>0.422819121635512</v>
      </c>
      <c r="DZ132" s="246">
        <v>0.42171766841477187</v>
      </c>
      <c r="EA132" s="246">
        <v>0.42062925044948063</v>
      </c>
      <c r="EB132" s="246">
        <v>0.41955356281082984</v>
      </c>
      <c r="EC132" s="246">
        <v>0.41849031114605595</v>
      </c>
      <c r="ED132" s="246">
        <v>0.41743921119493732</v>
      </c>
      <c r="EE132" s="246">
        <v>0.41639998833360953</v>
      </c>
      <c r="EF132" s="246">
        <v>0.41537237714386666</v>
      </c>
      <c r="EG132" s="246">
        <v>0.41435612100626074</v>
      </c>
      <c r="EH132" s="246">
        <v>0.41335097171543683</v>
      </c>
      <c r="EI132" s="246">
        <v>0.41235668911626217</v>
      </c>
      <c r="EJ132" s="246">
        <v>0.41137304075941505</v>
      </c>
      <c r="EK132" s="246">
        <v>0.41039980157519707</v>
      </c>
      <c r="EL132" s="246">
        <v>0.40943675356442472</v>
      </c>
      <c r="EM132" s="246">
        <v>0.40848368550533776</v>
      </c>
      <c r="EN132" s="246">
        <v>0.40754039267553843</v>
      </c>
      <c r="EO132" s="246">
        <v>0.40660667658804672</v>
      </c>
      <c r="EP132" s="246">
        <v>0.40568234474061876</v>
      </c>
      <c r="EQ132" s="246">
        <v>0.40476721037753949</v>
      </c>
      <c r="ER132" s="246">
        <v>0.40386109226314804</v>
      </c>
      <c r="ES132" s="246">
        <v>0.40296381446641277</v>
      </c>
      <c r="ET132" s="246">
        <v>0.40207520615591363</v>
      </c>
      <c r="EU132" s="246">
        <v>0.40119510140463333</v>
      </c>
      <c r="EV132" s="246">
        <v>0.40032333900400202</v>
      </c>
      <c r="EW132" s="246">
        <v>0.39945976228667168</v>
      </c>
      <c r="EX132" s="246">
        <v>0.39860421895753401</v>
      </c>
      <c r="EY132" s="246">
        <v>0.39775656093252665</v>
      </c>
      <c r="EZ132" s="246">
        <v>0.39691664418479888</v>
      </c>
      <c r="FA132" s="246">
        <v>0.39608432859783971</v>
      </c>
      <c r="FB132" s="246">
        <v>0.39525947782519139</v>
      </c>
      <c r="FC132" s="246">
        <v>0.39444195915639879</v>
      </c>
      <c r="FD132" s="246">
        <v>0.39363164338886436</v>
      </c>
      <c r="FE132" s="246">
        <v>0.39282840470529834</v>
      </c>
      <c r="FF132" s="246">
        <v>0.39203212055647546</v>
      </c>
      <c r="FG132" s="246">
        <v>0.39124267154902292</v>
      </c>
      <c r="FH132" s="246">
        <v>0.39045994133798395</v>
      </c>
      <c r="FI132" s="246">
        <v>0.38968381652391465</v>
      </c>
      <c r="FJ132" s="246">
        <v>0.38891418655428622</v>
      </c>
      <c r="FK132" s="246">
        <v>0.3881509436289789</v>
      </c>
      <c r="FL132" s="246">
        <v>0.38739398260966545</v>
      </c>
      <c r="FM132" s="246">
        <v>0.38664320093289256</v>
      </c>
      <c r="FN132" s="246">
        <v>0.38589849852668173</v>
      </c>
      <c r="FO132" s="246">
        <v>0.38515977773048027</v>
      </c>
      <c r="FP132" s="246">
        <v>0.38442694321830068</v>
      </c>
      <c r="FQ132" s="246">
        <v>0.38369990192489828</v>
      </c>
      <c r="FR132" s="246">
        <v>0.38297856297484417</v>
      </c>
      <c r="FS132" s="246">
        <v>0.3822628376143587</v>
      </c>
      <c r="FT132" s="246">
        <v>0.3815526391457752</v>
      </c>
      <c r="FU132" s="246">
        <v>0.38084788286451626</v>
      </c>
      <c r="FV132" s="246">
        <v>0.38014848599846629</v>
      </c>
    </row>
    <row r="133" spans="2:178" outlineLevel="1" x14ac:dyDescent="0.2">
      <c r="C133" s="24" t="s">
        <v>722</v>
      </c>
      <c r="F133" s="36">
        <v>0.97574395521154456</v>
      </c>
      <c r="G133" s="36"/>
      <c r="I133" s="353">
        <v>43861</v>
      </c>
      <c r="J133" s="352">
        <v>37</v>
      </c>
      <c r="AU133" s="369">
        <v>0.8293436692851206</v>
      </c>
      <c r="AV133" s="369">
        <v>0.81778941556197138</v>
      </c>
      <c r="AW133" s="369">
        <v>0.80639613344087724</v>
      </c>
      <c r="AX133" s="369">
        <v>0.79516158029697526</v>
      </c>
      <c r="AY133" s="369">
        <v>0.78408354474921382</v>
      </c>
      <c r="AZ133" s="369">
        <v>0.77315984622506917</v>
      </c>
      <c r="BA133" s="369">
        <v>0.76238833453132737</v>
      </c>
      <c r="BB133" s="369">
        <v>0.75176688943084546</v>
      </c>
      <c r="BC133" s="369">
        <v>0.74129342022520983</v>
      </c>
      <c r="BD133" s="369">
        <v>0.73096586534320773</v>
      </c>
      <c r="BE133" s="369">
        <v>0.72078219193503335</v>
      </c>
      <c r="BF133" s="369">
        <v>0.7107403954721464</v>
      </c>
      <c r="BG133" s="369">
        <v>0.70083849935270637</v>
      </c>
      <c r="BH133" s="369">
        <v>0.69107455451250233</v>
      </c>
      <c r="BI133" s="369">
        <v>0.6814466390413052</v>
      </c>
      <c r="BJ133" s="369">
        <v>0.67195285780456238</v>
      </c>
      <c r="BK133" s="369">
        <v>0.66259134207036574</v>
      </c>
      <c r="BL133" s="369">
        <v>0.65336024914161395</v>
      </c>
      <c r="BM133" s="369">
        <v>0.64425776199330143</v>
      </c>
      <c r="BN133" s="369">
        <v>0.63528208891485938</v>
      </c>
      <c r="BO133" s="369">
        <v>0.62643146315747988</v>
      </c>
      <c r="BP133" s="369">
        <v>0.61770414258635398</v>
      </c>
      <c r="BQ133" s="369">
        <v>0.60909840933775383</v>
      </c>
      <c r="BR133" s="369">
        <v>0.60061256948089292</v>
      </c>
      <c r="BS133" s="369">
        <v>0.59224495268449706</v>
      </c>
      <c r="BT133" s="369">
        <v>0.58399391188802041</v>
      </c>
      <c r="BU133" s="369">
        <v>0.57585782297744259</v>
      </c>
      <c r="BV133" s="369">
        <v>0.56783508446558184</v>
      </c>
      <c r="BW133" s="369">
        <v>0.5599241171768623</v>
      </c>
      <c r="BX133" s="369">
        <v>0.55212336393647365</v>
      </c>
      <c r="BY133" s="369">
        <v>0.54443128926385997</v>
      </c>
      <c r="BZ133" s="369">
        <v>0.53684637907047994</v>
      </c>
      <c r="CA133" s="369">
        <v>0.52936714036177801</v>
      </c>
      <c r="CB133" s="369">
        <v>0.52199210094330606</v>
      </c>
      <c r="CC133" s="369">
        <v>0.5147198091309414</v>
      </c>
      <c r="CD133" s="246">
        <v>0.4952377062282815</v>
      </c>
      <c r="CE133" s="246">
        <v>0.4883381514080653</v>
      </c>
      <c r="CF133" s="246">
        <v>0.48153471983557133</v>
      </c>
      <c r="CG133" s="246">
        <v>0.47482607234052066</v>
      </c>
      <c r="CH133" s="246">
        <v>0.46821088840969283</v>
      </c>
      <c r="CI133" s="246">
        <v>0.46168786592699895</v>
      </c>
      <c r="CJ133" s="246">
        <v>0.45525572091717698</v>
      </c>
      <c r="CK133" s="246">
        <v>0.44891318729305657</v>
      </c>
      <c r="CL133" s="246">
        <v>0.44265901660634649</v>
      </c>
      <c r="CM133" s="246">
        <v>0.43649197780189269</v>
      </c>
      <c r="CN133" s="246">
        <v>0.43041085697536069</v>
      </c>
      <c r="CO133" s="246">
        <v>0.42441445713429349</v>
      </c>
      <c r="CP133" s="246">
        <v>0.41850159796249897</v>
      </c>
      <c r="CQ133" s="246">
        <v>0.41267111558771918</v>
      </c>
      <c r="CR133" s="246">
        <v>0.40692186235253686</v>
      </c>
      <c r="CS133" s="246">
        <v>0.40125270658847301</v>
      </c>
      <c r="CT133" s="246">
        <v>0.39566253239323279</v>
      </c>
      <c r="CU133" s="246">
        <v>0.39015023941105359</v>
      </c>
      <c r="CV133" s="246">
        <v>0.38471474261611405</v>
      </c>
      <c r="CW133" s="246">
        <v>0.37935497209896019</v>
      </c>
      <c r="CX133" s="246">
        <v>0.37406987285590726</v>
      </c>
      <c r="CY133" s="246">
        <v>0.36885840458137531</v>
      </c>
      <c r="CZ133" s="246">
        <v>0.3637195414631183</v>
      </c>
      <c r="DA133" s="246">
        <v>0.35865227198030569</v>
      </c>
      <c r="DB133" s="246">
        <v>0.3536555987044171</v>
      </c>
      <c r="DC133" s="246">
        <v>0.34872853810291121</v>
      </c>
      <c r="DD133" s="246">
        <v>0.34387012034562958</v>
      </c>
      <c r="DE133" s="246">
        <v>0.3390793891138979</v>
      </c>
      <c r="DF133" s="246">
        <v>0.33435540141228615</v>
      </c>
      <c r="DG133" s="246">
        <v>0.32969722738299267</v>
      </c>
      <c r="DH133" s="246">
        <v>0.32510395012281235</v>
      </c>
      <c r="DI133" s="246">
        <v>0.32057466550265618</v>
      </c>
      <c r="DJ133" s="246">
        <v>0.31610848198958474</v>
      </c>
      <c r="DK133" s="246">
        <v>0.31170452047132119</v>
      </c>
      <c r="DL133" s="246">
        <v>0.30736191408320879</v>
      </c>
      <c r="DM133" s="246">
        <v>0.30307980803757945</v>
      </c>
      <c r="DN133" s="246">
        <v>0.29885735945549996</v>
      </c>
      <c r="DO133" s="246">
        <v>0.29469373720086134</v>
      </c>
      <c r="DP133" s="246">
        <v>0.29058812171678006</v>
      </c>
      <c r="DQ133" s="246">
        <v>0.28653970486427888</v>
      </c>
      <c r="DR133" s="246">
        <v>0.28254768976321476</v>
      </c>
      <c r="DS133" s="246">
        <v>0.27861129063542267</v>
      </c>
      <c r="DT133" s="246">
        <v>0.27472973265004547</v>
      </c>
      <c r="DU133" s="246">
        <v>0.27090225177101768</v>
      </c>
      <c r="DV133" s="246">
        <v>0.26712809460667486</v>
      </c>
      <c r="DW133" s="246">
        <v>0.263406518261458</v>
      </c>
      <c r="DX133" s="246">
        <v>0.25973679018968332</v>
      </c>
      <c r="DY133" s="246">
        <v>0.2561181880513505</v>
      </c>
      <c r="DZ133" s="246">
        <v>0.25254999956995844</v>
      </c>
      <c r="EA133" s="246">
        <v>0.24903152239230328</v>
      </c>
      <c r="EB133" s="246">
        <v>0.2455620639502282</v>
      </c>
      <c r="EC133" s="246">
        <v>0.24214094132430067</v>
      </c>
      <c r="ED133" s="246">
        <v>0.23876748110938786</v>
      </c>
      <c r="EE133" s="246">
        <v>0.2354410192821057</v>
      </c>
      <c r="EF133" s="246">
        <v>0.23216090107011381</v>
      </c>
      <c r="EG133" s="246">
        <v>0.22892648082323197</v>
      </c>
      <c r="EH133" s="246">
        <v>0.22573712188635212</v>
      </c>
      <c r="EI133" s="246">
        <v>0.22259219647412029</v>
      </c>
      <c r="EJ133" s="246">
        <v>0.21949108554736546</v>
      </c>
      <c r="EK133" s="246">
        <v>0.21643317869124903</v>
      </c>
      <c r="EL133" s="246">
        <v>0.21341787399511272</v>
      </c>
      <c r="EM133" s="246">
        <v>0.21044457793399951</v>
      </c>
      <c r="EN133" s="246">
        <v>0.20751270525182616</v>
      </c>
      <c r="EO133" s="246">
        <v>0.20462167884618254</v>
      </c>
      <c r="EP133" s="246">
        <v>0.20177092965473639</v>
      </c>
      <c r="EQ133" s="246">
        <v>0.1989598965432206</v>
      </c>
      <c r="ER133" s="246">
        <v>0.19618802619498071</v>
      </c>
      <c r="ES133" s="246">
        <v>0.19345477300206185</v>
      </c>
      <c r="ET133" s="246">
        <v>0.19075959895781217</v>
      </c>
      <c r="EU133" s="246">
        <v>0.1881019735509834</v>
      </c>
      <c r="EV133" s="246">
        <v>0.1854813736613061</v>
      </c>
      <c r="EW133" s="246">
        <v>0.18289728345652007</v>
      </c>
      <c r="EX133" s="246">
        <v>0.18034919429083932</v>
      </c>
      <c r="EY133" s="246">
        <v>0.17783660460483125</v>
      </c>
      <c r="EZ133" s="246">
        <v>0.17535901982669128</v>
      </c>
      <c r="FA133" s="246">
        <v>0.17291595227489234</v>
      </c>
      <c r="FB133" s="246">
        <v>0.17050692106219109</v>
      </c>
      <c r="FC133" s="246">
        <v>0.16813145200097102</v>
      </c>
      <c r="FD133" s="246">
        <v>0.16578907750990485</v>
      </c>
      <c r="FE133" s="246">
        <v>0.16347933652191676</v>
      </c>
      <c r="FF133" s="246">
        <v>0.16120177439342726</v>
      </c>
      <c r="FG133" s="246">
        <v>0.15895594281486222</v>
      </c>
      <c r="FH133" s="246">
        <v>0.15674139972240883</v>
      </c>
      <c r="FI133" s="246">
        <v>0.15455770921100079</v>
      </c>
      <c r="FJ133" s="246">
        <v>0.15240444144851586</v>
      </c>
      <c r="FK133" s="246">
        <v>0.15028117259116891</v>
      </c>
      <c r="FL133" s="246">
        <v>0.14818748470008333</v>
      </c>
      <c r="FM133" s="246">
        <v>0.14612296565902533</v>
      </c>
      <c r="FN133" s="246">
        <v>0.14408720909328376</v>
      </c>
      <c r="FO133" s="246">
        <v>0.14207981428968047</v>
      </c>
      <c r="FP133" s="246">
        <v>0.14010038611769485</v>
      </c>
      <c r="FQ133" s="246">
        <v>0.13814853495168744</v>
      </c>
      <c r="FR133" s="246">
        <v>0.13622387659420698</v>
      </c>
      <c r="FS133" s="246">
        <v>0.13432603220036585</v>
      </c>
      <c r="FT133" s="246">
        <v>0.13245462820326923</v>
      </c>
      <c r="FU133" s="246">
        <v>0.13060929624048337</v>
      </c>
      <c r="FV133" s="246">
        <v>0.12878967308152767</v>
      </c>
    </row>
    <row r="134" spans="2:178" outlineLevel="1" x14ac:dyDescent="0.2"/>
    <row r="135" spans="2:178" outlineLevel="1" x14ac:dyDescent="0.2">
      <c r="C135" s="24" t="s">
        <v>731</v>
      </c>
    </row>
    <row r="136" spans="2:178" ht="14.25" outlineLevel="2" x14ac:dyDescent="0.35">
      <c r="C136" s="363" t="s">
        <v>737</v>
      </c>
      <c r="D136" s="355"/>
      <c r="E136" s="355"/>
      <c r="F136" s="355"/>
      <c r="G136" s="355"/>
      <c r="H136" s="355"/>
      <c r="I136" s="355"/>
      <c r="K136" s="355" t="s">
        <v>738</v>
      </c>
      <c r="L136" s="355"/>
      <c r="M136" s="355"/>
      <c r="N136" s="355"/>
      <c r="O136" s="355"/>
      <c r="P136" s="355"/>
      <c r="Q136" s="355"/>
    </row>
    <row r="137" spans="2:178" outlineLevel="2" x14ac:dyDescent="0.2"/>
    <row r="138" spans="2:178" outlineLevel="2" x14ac:dyDescent="0.2"/>
    <row r="139" spans="2:178" outlineLevel="2" x14ac:dyDescent="0.2"/>
    <row r="140" spans="2:178" outlineLevel="2" x14ac:dyDescent="0.2"/>
    <row r="141" spans="2:178" outlineLevel="2" x14ac:dyDescent="0.2"/>
    <row r="142" spans="2:178" outlineLevel="2" x14ac:dyDescent="0.2"/>
    <row r="143" spans="2:178" outlineLevel="2" x14ac:dyDescent="0.2"/>
    <row r="144" spans="2:178" outlineLevel="2" x14ac:dyDescent="0.2"/>
    <row r="145" spans="3:9" outlineLevel="2" x14ac:dyDescent="0.2"/>
    <row r="146" spans="3:9" outlineLevel="2" x14ac:dyDescent="0.2"/>
    <row r="147" spans="3:9" outlineLevel="2" x14ac:dyDescent="0.2"/>
    <row r="148" spans="3:9" outlineLevel="2" x14ac:dyDescent="0.2"/>
    <row r="149" spans="3:9" outlineLevel="2" x14ac:dyDescent="0.2"/>
    <row r="150" spans="3:9" outlineLevel="2" x14ac:dyDescent="0.2"/>
    <row r="151" spans="3:9" outlineLevel="2" x14ac:dyDescent="0.2"/>
    <row r="152" spans="3:9" outlineLevel="2" x14ac:dyDescent="0.2"/>
    <row r="153" spans="3:9" ht="14.25" outlineLevel="2" x14ac:dyDescent="0.35">
      <c r="C153" s="363" t="s">
        <v>737</v>
      </c>
      <c r="D153" s="355"/>
      <c r="E153" s="355"/>
      <c r="F153" s="355"/>
      <c r="G153" s="355"/>
      <c r="H153" s="355"/>
      <c r="I153" s="355"/>
    </row>
    <row r="154" spans="3:9" outlineLevel="2" x14ac:dyDescent="0.2"/>
    <row r="155" spans="3:9" outlineLevel="2" x14ac:dyDescent="0.2"/>
    <row r="156" spans="3:9" outlineLevel="2" x14ac:dyDescent="0.2"/>
    <row r="157" spans="3:9" outlineLevel="2" x14ac:dyDescent="0.2"/>
    <row r="158" spans="3:9" outlineLevel="2" x14ac:dyDescent="0.2"/>
    <row r="159" spans="3:9" outlineLevel="2" x14ac:dyDescent="0.2"/>
    <row r="160" spans="3:9" outlineLevel="2" x14ac:dyDescent="0.2"/>
    <row r="161" spans="2:178" outlineLevel="2" x14ac:dyDescent="0.2"/>
    <row r="162" spans="2:178" outlineLevel="2" x14ac:dyDescent="0.2"/>
    <row r="163" spans="2:178" outlineLevel="2" x14ac:dyDescent="0.2"/>
    <row r="164" spans="2:178" outlineLevel="2" x14ac:dyDescent="0.2"/>
    <row r="165" spans="2:178" outlineLevel="2" x14ac:dyDescent="0.2"/>
    <row r="166" spans="2:178" outlineLevel="2" x14ac:dyDescent="0.2"/>
    <row r="167" spans="2:178" outlineLevel="2" x14ac:dyDescent="0.2"/>
    <row r="168" spans="2:178" outlineLevel="2" x14ac:dyDescent="0.2"/>
    <row r="169" spans="2:178" outlineLevel="1" x14ac:dyDescent="0.2"/>
    <row r="170" spans="2:178" outlineLevel="1" x14ac:dyDescent="0.2">
      <c r="B170" s="24" t="s">
        <v>739</v>
      </c>
    </row>
    <row r="171" spans="2:178" outlineLevel="1" x14ac:dyDescent="0.2">
      <c r="C171" s="24" t="s">
        <v>176</v>
      </c>
      <c r="H171" s="159">
        <v>0.61072699547714526</v>
      </c>
      <c r="AV171" s="36">
        <v>0.70291458602631873</v>
      </c>
      <c r="AW171" s="36">
        <v>0.51454245462888815</v>
      </c>
      <c r="AX171" s="36">
        <v>0.5714534071124362</v>
      </c>
      <c r="AY171" s="36">
        <v>1.0342917173395274</v>
      </c>
      <c r="AZ171" s="36">
        <v>0.71448429041255812</v>
      </c>
      <c r="BA171" s="36">
        <v>0.65413934566485632</v>
      </c>
      <c r="BB171" s="36">
        <v>0.63574490425430619</v>
      </c>
      <c r="BC171" s="36">
        <v>0.5332185431070714</v>
      </c>
      <c r="BD171" s="36">
        <v>0.77522561042302129</v>
      </c>
      <c r="BE171" s="36">
        <v>0.79102798607624036</v>
      </c>
      <c r="BF171" s="36">
        <v>0.33210316100435544</v>
      </c>
      <c r="BG171" s="36">
        <v>0.45183943233315105</v>
      </c>
      <c r="BH171" s="36">
        <v>0.72025368512285637</v>
      </c>
      <c r="BI171" s="36">
        <v>0.50450289774538759</v>
      </c>
      <c r="BJ171" s="36">
        <v>1.1016117038173252</v>
      </c>
      <c r="BK171" s="36">
        <v>0.38123223349916202</v>
      </c>
      <c r="BL171" s="36">
        <v>0.64412196986264203</v>
      </c>
      <c r="BM171" s="36">
        <v>0.78677289619275326</v>
      </c>
      <c r="BN171" s="36">
        <v>0.68830647744784035</v>
      </c>
      <c r="BO171" s="36">
        <v>0.3120027005075845</v>
      </c>
      <c r="BP171" s="36">
        <v>0.77149876041441245</v>
      </c>
      <c r="BQ171" s="36">
        <v>0.62865438773889726</v>
      </c>
      <c r="BR171" s="36">
        <v>0.51470584607166847</v>
      </c>
      <c r="BS171" s="36">
        <v>0.47851664551106204</v>
      </c>
      <c r="BT171" s="36">
        <v>0.63315574075818448</v>
      </c>
      <c r="BU171" s="36">
        <v>0.76602838022204345</v>
      </c>
      <c r="BV171" s="36">
        <v>0.85162300873131169</v>
      </c>
      <c r="BW171" s="36">
        <v>0.75372681527703211</v>
      </c>
      <c r="BX171" s="36">
        <v>0.74431056382378258</v>
      </c>
      <c r="BY171" s="36">
        <v>0.71292858416378391</v>
      </c>
      <c r="BZ171" s="36">
        <v>0.67156730971465228</v>
      </c>
      <c r="CA171" s="36">
        <v>0.51825935275478352</v>
      </c>
      <c r="CB171" s="36">
        <v>0.45978686090750576</v>
      </c>
      <c r="CC171" s="36">
        <v>0.12809368838445712</v>
      </c>
      <c r="CD171" s="347">
        <v>0.61072699547714526</v>
      </c>
      <c r="CE171" s="36">
        <v>0.61072699547714526</v>
      </c>
      <c r="CF171" s="36">
        <v>0.61072699547714526</v>
      </c>
      <c r="CG171" s="36">
        <v>0.61072699547714526</v>
      </c>
      <c r="CH171" s="36">
        <v>0.61072699547714526</v>
      </c>
      <c r="CI171" s="36">
        <v>0.61072699547714526</v>
      </c>
      <c r="CJ171" s="36">
        <v>0.61072699547714526</v>
      </c>
      <c r="CK171" s="36">
        <v>0.61072699547714526</v>
      </c>
      <c r="CL171" s="36">
        <v>0.61072699547714526</v>
      </c>
      <c r="CM171" s="36">
        <v>0.61072699547714526</v>
      </c>
      <c r="CN171" s="36">
        <v>0.61072699547714526</v>
      </c>
      <c r="CO171" s="36">
        <v>0.61072699547714526</v>
      </c>
      <c r="CP171" s="36">
        <v>0.61072699547714526</v>
      </c>
      <c r="CQ171" s="36">
        <v>0.61389519502884804</v>
      </c>
      <c r="CR171" s="36">
        <v>0.61389519502884804</v>
      </c>
      <c r="CS171" s="36">
        <v>0.61389519502884804</v>
      </c>
      <c r="CT171" s="36">
        <v>0.61389519502884804</v>
      </c>
      <c r="CU171" s="36">
        <v>0.61389519502884804</v>
      </c>
      <c r="CV171" s="36">
        <v>0.61389519502884804</v>
      </c>
      <c r="CW171" s="36">
        <v>0.61389519502884804</v>
      </c>
      <c r="CX171" s="36">
        <v>0.61389519502884804</v>
      </c>
      <c r="CY171" s="36">
        <v>0.61389519502884804</v>
      </c>
      <c r="CZ171" s="36">
        <v>0.61389519502884804</v>
      </c>
      <c r="DA171" s="36">
        <v>0.61389519502884804</v>
      </c>
      <c r="DB171" s="36">
        <v>0.61389519502884804</v>
      </c>
      <c r="DC171" s="36">
        <v>0.61706339458055082</v>
      </c>
      <c r="DD171" s="36">
        <v>0.61706339458055082</v>
      </c>
      <c r="DE171" s="36">
        <v>0.61706339458055082</v>
      </c>
      <c r="DF171" s="36">
        <v>0.61706339458055082</v>
      </c>
      <c r="DG171" s="36">
        <v>0.61706339458055082</v>
      </c>
      <c r="DH171" s="36">
        <v>0.61706339458055082</v>
      </c>
      <c r="DI171" s="36">
        <v>0.61706339458055082</v>
      </c>
      <c r="DJ171" s="36">
        <v>0.61706339458055082</v>
      </c>
      <c r="DK171" s="36">
        <v>0.61706339458055082</v>
      </c>
      <c r="DL171" s="36">
        <v>0.61706339458055082</v>
      </c>
      <c r="DM171" s="36">
        <v>0.61706339458055082</v>
      </c>
      <c r="DN171" s="36">
        <v>0.61706339458055082</v>
      </c>
      <c r="DO171" s="36">
        <v>0.62023159413225359</v>
      </c>
      <c r="DP171" s="36">
        <v>0.62023159413225359</v>
      </c>
      <c r="DQ171" s="36">
        <v>0.62023159413225359</v>
      </c>
      <c r="DR171" s="36">
        <v>0.62023159413225359</v>
      </c>
      <c r="DS171" s="36">
        <v>0.62023159413225359</v>
      </c>
      <c r="DT171" s="36">
        <v>0.62023159413225359</v>
      </c>
      <c r="DU171" s="36">
        <v>0.62023159413225359</v>
      </c>
      <c r="DV171" s="36">
        <v>0.62023159413225359</v>
      </c>
      <c r="DW171" s="36">
        <v>0.62023159413225359</v>
      </c>
      <c r="DX171" s="36">
        <v>0.62023159413225359</v>
      </c>
      <c r="DY171" s="36">
        <v>0.62023159413225359</v>
      </c>
      <c r="DZ171" s="36">
        <v>0.62023159413225359</v>
      </c>
      <c r="EA171" s="36">
        <v>0.62339979368395637</v>
      </c>
      <c r="EB171" s="36">
        <v>0.62339979368395637</v>
      </c>
      <c r="EC171" s="36">
        <v>0.62339979368395637</v>
      </c>
      <c r="ED171" s="36">
        <v>0.62339979368395637</v>
      </c>
      <c r="EE171" s="36">
        <v>0.62339979368395637</v>
      </c>
      <c r="EF171" s="36">
        <v>0.62339979368395637</v>
      </c>
      <c r="EG171" s="36">
        <v>0.62339979368395637</v>
      </c>
      <c r="EH171" s="36">
        <v>0.62339979368395637</v>
      </c>
      <c r="EI171" s="36">
        <v>0.62339979368395637</v>
      </c>
      <c r="EJ171" s="36">
        <v>0.62339979368395637</v>
      </c>
      <c r="EK171" s="36">
        <v>0.62339979368395637</v>
      </c>
      <c r="EL171" s="36">
        <v>0.62339979368395637</v>
      </c>
      <c r="EM171" s="36">
        <v>0.62656799323565915</v>
      </c>
      <c r="EN171" s="36">
        <v>0.62656799323565915</v>
      </c>
      <c r="EO171" s="36">
        <v>0.62656799323565915</v>
      </c>
      <c r="EP171" s="36">
        <v>0.62656799323565915</v>
      </c>
      <c r="EQ171" s="36">
        <v>0.62656799323565915</v>
      </c>
      <c r="ER171" s="36">
        <v>0.62656799323565915</v>
      </c>
      <c r="ES171" s="36">
        <v>0.62656799323565915</v>
      </c>
      <c r="ET171" s="36">
        <v>0.62656799323565915</v>
      </c>
      <c r="EU171" s="36">
        <v>0.62656799323565915</v>
      </c>
      <c r="EV171" s="36">
        <v>0.62656799323565915</v>
      </c>
      <c r="EW171" s="36">
        <v>0.62656799323565915</v>
      </c>
      <c r="EX171" s="36">
        <v>0.62656799323565915</v>
      </c>
      <c r="EY171" s="36">
        <v>0.62973619278736193</v>
      </c>
      <c r="EZ171" s="36">
        <v>0.62973619278736193</v>
      </c>
      <c r="FA171" s="36">
        <v>0.62973619278736193</v>
      </c>
      <c r="FB171" s="36">
        <v>0.62973619278736193</v>
      </c>
      <c r="FC171" s="36">
        <v>0.62973619278736193</v>
      </c>
      <c r="FD171" s="36">
        <v>0.62973619278736193</v>
      </c>
      <c r="FE171" s="36">
        <v>0.62973619278736193</v>
      </c>
      <c r="FF171" s="36">
        <v>0.62973619278736193</v>
      </c>
      <c r="FG171" s="36">
        <v>0.62973619278736193</v>
      </c>
      <c r="FH171" s="36">
        <v>0.62973619278736193</v>
      </c>
      <c r="FI171" s="36">
        <v>0.62973619278736193</v>
      </c>
      <c r="FJ171" s="36">
        <v>0.62973619278736193</v>
      </c>
      <c r="FK171" s="36">
        <v>0.6329043923390647</v>
      </c>
      <c r="FL171" s="36">
        <v>0.6329043923390647</v>
      </c>
      <c r="FM171" s="36">
        <v>0.6329043923390647</v>
      </c>
      <c r="FN171" s="36">
        <v>0.6329043923390647</v>
      </c>
      <c r="FO171" s="36">
        <v>0.6329043923390647</v>
      </c>
      <c r="FP171" s="36">
        <v>0.6329043923390647</v>
      </c>
      <c r="FQ171" s="36">
        <v>0.6329043923390647</v>
      </c>
      <c r="FR171" s="36">
        <v>0.6329043923390647</v>
      </c>
      <c r="FS171" s="36">
        <v>0.6329043923390647</v>
      </c>
      <c r="FT171" s="36">
        <v>0.6329043923390647</v>
      </c>
      <c r="FU171" s="36">
        <v>0.6329043923390647</v>
      </c>
      <c r="FV171" s="36">
        <v>0.6329043923390647</v>
      </c>
    </row>
    <row r="172" spans="2:178" outlineLevel="1" x14ac:dyDescent="0.2">
      <c r="C172" s="24" t="s">
        <v>177</v>
      </c>
      <c r="H172" s="159">
        <v>0.38927300452285474</v>
      </c>
      <c r="AV172" s="36">
        <v>0.29708541397368127</v>
      </c>
      <c r="AW172" s="36">
        <v>0.48545754537111185</v>
      </c>
      <c r="AX172" s="36">
        <v>0.4285465928875638</v>
      </c>
      <c r="AY172" s="36">
        <v>-3.4291717339527406E-2</v>
      </c>
      <c r="AZ172" s="36">
        <v>0.28551570958744188</v>
      </c>
      <c r="BA172" s="36">
        <v>0.34586065433514368</v>
      </c>
      <c r="BB172" s="36">
        <v>0.36425509574569381</v>
      </c>
      <c r="BC172" s="36">
        <v>0.4667814568929286</v>
      </c>
      <c r="BD172" s="36">
        <v>0.22477438957697871</v>
      </c>
      <c r="BE172" s="36">
        <v>0.20897201392375964</v>
      </c>
      <c r="BF172" s="36">
        <v>0.66789683899564456</v>
      </c>
      <c r="BG172" s="36">
        <v>0.54816056766684895</v>
      </c>
      <c r="BH172" s="36">
        <v>0.27974631487714363</v>
      </c>
      <c r="BI172" s="36">
        <v>0.49549710225461241</v>
      </c>
      <c r="BJ172" s="36">
        <v>-0.10161170381732521</v>
      </c>
      <c r="BK172" s="36">
        <v>0.61876776650083798</v>
      </c>
      <c r="BL172" s="36">
        <v>0.35587803013735797</v>
      </c>
      <c r="BM172" s="36">
        <v>0.21322710380724674</v>
      </c>
      <c r="BN172" s="36">
        <v>0.31169352255215965</v>
      </c>
      <c r="BO172" s="36">
        <v>0.6879972994924155</v>
      </c>
      <c r="BP172" s="36">
        <v>0.22850123958558755</v>
      </c>
      <c r="BQ172" s="36">
        <v>0.37134561226110274</v>
      </c>
      <c r="BR172" s="36">
        <v>0.48529415392833153</v>
      </c>
      <c r="BS172" s="36">
        <v>0.5214833544889379</v>
      </c>
      <c r="BT172" s="36">
        <v>0.36684425924181552</v>
      </c>
      <c r="BU172" s="36">
        <v>0.23397161977795655</v>
      </c>
      <c r="BV172" s="36">
        <v>0.14837699126868831</v>
      </c>
      <c r="BW172" s="36">
        <v>0.24627318472296789</v>
      </c>
      <c r="BX172" s="36">
        <v>0.25568943617621742</v>
      </c>
      <c r="BY172" s="36">
        <v>0.28707141583621609</v>
      </c>
      <c r="BZ172" s="36">
        <v>0.32843269028534772</v>
      </c>
      <c r="CA172" s="36">
        <v>0.48174064724521648</v>
      </c>
      <c r="CB172" s="36">
        <v>0.54021313909249424</v>
      </c>
      <c r="CC172" s="36">
        <v>0.87190631161554288</v>
      </c>
      <c r="CD172" s="347">
        <v>0.38927300452285474</v>
      </c>
      <c r="CE172" s="36">
        <v>0.38927300452285474</v>
      </c>
      <c r="CF172" s="36">
        <v>0.38927300452285474</v>
      </c>
      <c r="CG172" s="36">
        <v>0.38927300452285474</v>
      </c>
      <c r="CH172" s="36">
        <v>0.38927300452285474</v>
      </c>
      <c r="CI172" s="36">
        <v>0.38927300452285474</v>
      </c>
      <c r="CJ172" s="36">
        <v>0.38927300452285474</v>
      </c>
      <c r="CK172" s="36">
        <v>0.38927300452285474</v>
      </c>
      <c r="CL172" s="36">
        <v>0.38927300452285474</v>
      </c>
      <c r="CM172" s="36">
        <v>0.38927300452285474</v>
      </c>
      <c r="CN172" s="36">
        <v>0.38927300452285474</v>
      </c>
      <c r="CO172" s="36">
        <v>0.38927300452285474</v>
      </c>
      <c r="CP172" s="36">
        <v>0.38927300452285474</v>
      </c>
      <c r="CQ172" s="36">
        <v>0.38610480497115196</v>
      </c>
      <c r="CR172" s="36">
        <v>0.38610480497115196</v>
      </c>
      <c r="CS172" s="36">
        <v>0.38610480497115196</v>
      </c>
      <c r="CT172" s="36">
        <v>0.38610480497115196</v>
      </c>
      <c r="CU172" s="36">
        <v>0.38610480497115196</v>
      </c>
      <c r="CV172" s="36">
        <v>0.38610480497115196</v>
      </c>
      <c r="CW172" s="36">
        <v>0.38610480497115196</v>
      </c>
      <c r="CX172" s="36">
        <v>0.38610480497115196</v>
      </c>
      <c r="CY172" s="36">
        <v>0.38610480497115196</v>
      </c>
      <c r="CZ172" s="36">
        <v>0.38610480497115196</v>
      </c>
      <c r="DA172" s="36">
        <v>0.38610480497115196</v>
      </c>
      <c r="DB172" s="36">
        <v>0.38610480497115196</v>
      </c>
      <c r="DC172" s="36">
        <v>0.38293660541944918</v>
      </c>
      <c r="DD172" s="36">
        <v>0.38293660541944918</v>
      </c>
      <c r="DE172" s="36">
        <v>0.38293660541944918</v>
      </c>
      <c r="DF172" s="36">
        <v>0.38293660541944918</v>
      </c>
      <c r="DG172" s="36">
        <v>0.38293660541944918</v>
      </c>
      <c r="DH172" s="36">
        <v>0.38293660541944918</v>
      </c>
      <c r="DI172" s="36">
        <v>0.38293660541944918</v>
      </c>
      <c r="DJ172" s="36">
        <v>0.38293660541944918</v>
      </c>
      <c r="DK172" s="36">
        <v>0.38293660541944918</v>
      </c>
      <c r="DL172" s="36">
        <v>0.38293660541944918</v>
      </c>
      <c r="DM172" s="36">
        <v>0.38293660541944918</v>
      </c>
      <c r="DN172" s="36">
        <v>0.38293660541944918</v>
      </c>
      <c r="DO172" s="36">
        <v>0.37976840586774641</v>
      </c>
      <c r="DP172" s="36">
        <v>0.37976840586774641</v>
      </c>
      <c r="DQ172" s="36">
        <v>0.37976840586774641</v>
      </c>
      <c r="DR172" s="36">
        <v>0.37976840586774641</v>
      </c>
      <c r="DS172" s="36">
        <v>0.37976840586774641</v>
      </c>
      <c r="DT172" s="36">
        <v>0.37976840586774641</v>
      </c>
      <c r="DU172" s="36">
        <v>0.37976840586774641</v>
      </c>
      <c r="DV172" s="36">
        <v>0.37976840586774641</v>
      </c>
      <c r="DW172" s="36">
        <v>0.37976840586774641</v>
      </c>
      <c r="DX172" s="36">
        <v>0.37976840586774641</v>
      </c>
      <c r="DY172" s="36">
        <v>0.37976840586774641</v>
      </c>
      <c r="DZ172" s="36">
        <v>0.37976840586774641</v>
      </c>
      <c r="EA172" s="36">
        <v>0.37660020631604363</v>
      </c>
      <c r="EB172" s="36">
        <v>0.37660020631604363</v>
      </c>
      <c r="EC172" s="36">
        <v>0.37660020631604363</v>
      </c>
      <c r="ED172" s="36">
        <v>0.37660020631604363</v>
      </c>
      <c r="EE172" s="36">
        <v>0.37660020631604363</v>
      </c>
      <c r="EF172" s="36">
        <v>0.37660020631604363</v>
      </c>
      <c r="EG172" s="36">
        <v>0.37660020631604363</v>
      </c>
      <c r="EH172" s="36">
        <v>0.37660020631604363</v>
      </c>
      <c r="EI172" s="36">
        <v>0.37660020631604363</v>
      </c>
      <c r="EJ172" s="36">
        <v>0.37660020631604363</v>
      </c>
      <c r="EK172" s="36">
        <v>0.37660020631604363</v>
      </c>
      <c r="EL172" s="36">
        <v>0.37660020631604363</v>
      </c>
      <c r="EM172" s="36">
        <v>0.37343200676434085</v>
      </c>
      <c r="EN172" s="36">
        <v>0.37343200676434085</v>
      </c>
      <c r="EO172" s="36">
        <v>0.37343200676434085</v>
      </c>
      <c r="EP172" s="36">
        <v>0.37343200676434085</v>
      </c>
      <c r="EQ172" s="36">
        <v>0.37343200676434085</v>
      </c>
      <c r="ER172" s="36">
        <v>0.37343200676434085</v>
      </c>
      <c r="ES172" s="36">
        <v>0.37343200676434085</v>
      </c>
      <c r="ET172" s="36">
        <v>0.37343200676434085</v>
      </c>
      <c r="EU172" s="36">
        <v>0.37343200676434085</v>
      </c>
      <c r="EV172" s="36">
        <v>0.37343200676434085</v>
      </c>
      <c r="EW172" s="36">
        <v>0.37343200676434085</v>
      </c>
      <c r="EX172" s="36">
        <v>0.37343200676434085</v>
      </c>
      <c r="EY172" s="36">
        <v>0.37026380721263807</v>
      </c>
      <c r="EZ172" s="36">
        <v>0.37026380721263807</v>
      </c>
      <c r="FA172" s="36">
        <v>0.37026380721263807</v>
      </c>
      <c r="FB172" s="36">
        <v>0.37026380721263807</v>
      </c>
      <c r="FC172" s="36">
        <v>0.37026380721263807</v>
      </c>
      <c r="FD172" s="36">
        <v>0.37026380721263807</v>
      </c>
      <c r="FE172" s="36">
        <v>0.37026380721263807</v>
      </c>
      <c r="FF172" s="36">
        <v>0.37026380721263807</v>
      </c>
      <c r="FG172" s="36">
        <v>0.37026380721263807</v>
      </c>
      <c r="FH172" s="36">
        <v>0.37026380721263807</v>
      </c>
      <c r="FI172" s="36">
        <v>0.37026380721263807</v>
      </c>
      <c r="FJ172" s="36">
        <v>0.37026380721263807</v>
      </c>
      <c r="FK172" s="36">
        <v>0.3670956076609353</v>
      </c>
      <c r="FL172" s="36">
        <v>0.3670956076609353</v>
      </c>
      <c r="FM172" s="36">
        <v>0.3670956076609353</v>
      </c>
      <c r="FN172" s="36">
        <v>0.3670956076609353</v>
      </c>
      <c r="FO172" s="36">
        <v>0.3670956076609353</v>
      </c>
      <c r="FP172" s="36">
        <v>0.3670956076609353</v>
      </c>
      <c r="FQ172" s="36">
        <v>0.3670956076609353</v>
      </c>
      <c r="FR172" s="36">
        <v>0.3670956076609353</v>
      </c>
      <c r="FS172" s="36">
        <v>0.3670956076609353</v>
      </c>
      <c r="FT172" s="36">
        <v>0.3670956076609353</v>
      </c>
      <c r="FU172" s="36">
        <v>0.3670956076609353</v>
      </c>
      <c r="FV172" s="36">
        <v>0.3670956076609353</v>
      </c>
    </row>
    <row r="173" spans="2:178" outlineLevel="1" x14ac:dyDescent="0.2">
      <c r="F173" s="349" t="s">
        <v>558</v>
      </c>
      <c r="G173" s="349" t="s">
        <v>740</v>
      </c>
    </row>
    <row r="174" spans="2:178" outlineLevel="1" x14ac:dyDescent="0.2">
      <c r="C174" s="24" t="s">
        <v>662</v>
      </c>
      <c r="F174" s="36">
        <v>0.61072699547714526</v>
      </c>
      <c r="G174" s="36">
        <v>0.63290439233906481</v>
      </c>
      <c r="H174" s="36">
        <v>3.1681995517027933E-3</v>
      </c>
      <c r="BZ174" s="36"/>
      <c r="CA174" s="36"/>
      <c r="CB174" s="36"/>
      <c r="CC174" s="36"/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6">
        <v>0</v>
      </c>
      <c r="CL174" s="36">
        <v>0</v>
      </c>
      <c r="CM174" s="36">
        <v>0</v>
      </c>
      <c r="CN174" s="36">
        <v>0</v>
      </c>
      <c r="CO174" s="36">
        <v>0</v>
      </c>
      <c r="CP174" s="36">
        <v>0</v>
      </c>
      <c r="CQ174" s="36">
        <v>3.1681995517027933E-3</v>
      </c>
      <c r="CR174" s="36">
        <v>0</v>
      </c>
      <c r="CS174" s="36">
        <v>0</v>
      </c>
      <c r="CT174" s="36">
        <v>0</v>
      </c>
      <c r="CU174" s="36">
        <v>0</v>
      </c>
      <c r="CV174" s="36">
        <v>0</v>
      </c>
      <c r="CW174" s="36">
        <v>0</v>
      </c>
      <c r="CX174" s="36">
        <v>0</v>
      </c>
      <c r="CY174" s="36">
        <v>0</v>
      </c>
      <c r="CZ174" s="36">
        <v>0</v>
      </c>
      <c r="DA174" s="36">
        <v>0</v>
      </c>
      <c r="DB174" s="36">
        <v>0</v>
      </c>
      <c r="DC174" s="36">
        <v>3.1681995517027933E-3</v>
      </c>
      <c r="DD174" s="36">
        <v>0</v>
      </c>
      <c r="DE174" s="36">
        <v>0</v>
      </c>
      <c r="DF174" s="36">
        <v>0</v>
      </c>
      <c r="DG174" s="36">
        <v>0</v>
      </c>
      <c r="DH174" s="36">
        <v>0</v>
      </c>
      <c r="DI174" s="36">
        <v>0</v>
      </c>
      <c r="DJ174" s="36">
        <v>0</v>
      </c>
      <c r="DK174" s="36">
        <v>0</v>
      </c>
      <c r="DL174" s="36">
        <v>0</v>
      </c>
      <c r="DM174" s="36">
        <v>0</v>
      </c>
      <c r="DN174" s="36">
        <v>0</v>
      </c>
      <c r="DO174" s="36">
        <v>3.1681995517027933E-3</v>
      </c>
      <c r="DP174" s="36">
        <v>0</v>
      </c>
      <c r="DQ174" s="36">
        <v>0</v>
      </c>
      <c r="DR174" s="36">
        <v>0</v>
      </c>
      <c r="DS174" s="36">
        <v>0</v>
      </c>
      <c r="DT174" s="36">
        <v>0</v>
      </c>
      <c r="DU174" s="36">
        <v>0</v>
      </c>
      <c r="DV174" s="36">
        <v>0</v>
      </c>
      <c r="DW174" s="36">
        <v>0</v>
      </c>
      <c r="DX174" s="36">
        <v>0</v>
      </c>
      <c r="DY174" s="36">
        <v>0</v>
      </c>
      <c r="DZ174" s="36">
        <v>0</v>
      </c>
      <c r="EA174" s="36">
        <v>3.1681995517027933E-3</v>
      </c>
      <c r="EB174" s="36">
        <v>0</v>
      </c>
      <c r="EC174" s="36">
        <v>0</v>
      </c>
      <c r="ED174" s="36">
        <v>0</v>
      </c>
      <c r="EE174" s="36">
        <v>0</v>
      </c>
      <c r="EF174" s="36">
        <v>0</v>
      </c>
      <c r="EG174" s="36">
        <v>0</v>
      </c>
      <c r="EH174" s="36">
        <v>0</v>
      </c>
      <c r="EI174" s="36">
        <v>0</v>
      </c>
      <c r="EJ174" s="36">
        <v>0</v>
      </c>
      <c r="EK174" s="36">
        <v>0</v>
      </c>
      <c r="EL174" s="36">
        <v>0</v>
      </c>
      <c r="EM174" s="36">
        <v>3.1681995517027933E-3</v>
      </c>
      <c r="EN174" s="36">
        <v>0</v>
      </c>
      <c r="EO174" s="36">
        <v>0</v>
      </c>
      <c r="EP174" s="36">
        <v>0</v>
      </c>
      <c r="EQ174" s="36">
        <v>0</v>
      </c>
      <c r="ER174" s="36">
        <v>0</v>
      </c>
      <c r="ES174" s="36">
        <v>0</v>
      </c>
      <c r="ET174" s="36">
        <v>0</v>
      </c>
      <c r="EU174" s="36">
        <v>0</v>
      </c>
      <c r="EV174" s="36">
        <v>0</v>
      </c>
      <c r="EW174" s="36">
        <v>0</v>
      </c>
      <c r="EX174" s="36">
        <v>0</v>
      </c>
      <c r="EY174" s="36">
        <v>3.1681995517027933E-3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0</v>
      </c>
      <c r="FF174" s="36">
        <v>0</v>
      </c>
      <c r="FG174" s="36">
        <v>0</v>
      </c>
      <c r="FH174" s="36">
        <v>0</v>
      </c>
      <c r="FI174" s="36">
        <v>0</v>
      </c>
      <c r="FJ174" s="36">
        <v>0</v>
      </c>
      <c r="FK174" s="36">
        <v>3.1681995517027933E-3</v>
      </c>
      <c r="FL174" s="36">
        <v>0</v>
      </c>
      <c r="FM174" s="36">
        <v>0</v>
      </c>
      <c r="FN174" s="36">
        <v>0</v>
      </c>
      <c r="FO174" s="36">
        <v>0</v>
      </c>
      <c r="FP174" s="36">
        <v>0</v>
      </c>
      <c r="FQ174" s="36">
        <v>0</v>
      </c>
      <c r="FR174" s="36">
        <v>0</v>
      </c>
      <c r="FS174" s="36">
        <v>0</v>
      </c>
      <c r="FT174" s="36">
        <v>0</v>
      </c>
      <c r="FU174" s="36">
        <v>0</v>
      </c>
      <c r="FV174" s="36">
        <v>0</v>
      </c>
    </row>
    <row r="176" spans="2:178" x14ac:dyDescent="0.2">
      <c r="B176" s="30" t="s">
        <v>153</v>
      </c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</row>
    <row r="178" spans="2:179" x14ac:dyDescent="0.2">
      <c r="B178" s="254" t="s">
        <v>637</v>
      </c>
      <c r="C178" s="254"/>
      <c r="D178" s="254"/>
      <c r="E178" s="254"/>
      <c r="F178" s="254"/>
      <c r="G178" s="254"/>
      <c r="H178" s="254"/>
      <c r="I178" s="254"/>
      <c r="J178" s="254"/>
      <c r="K178" s="254"/>
      <c r="L178" s="254"/>
      <c r="M178" s="254"/>
      <c r="N178" s="254"/>
      <c r="O178" s="254"/>
      <c r="P178" s="254"/>
      <c r="Q178" s="254"/>
      <c r="R178" s="254"/>
      <c r="S178" s="254"/>
      <c r="T178" s="254"/>
      <c r="U178" s="254"/>
      <c r="V178" s="254"/>
      <c r="W178" s="254"/>
      <c r="X178" s="254"/>
      <c r="Y178" s="254"/>
      <c r="Z178" s="254"/>
      <c r="AA178" s="254"/>
      <c r="AB178" s="254"/>
      <c r="AC178" s="254"/>
      <c r="AD178" s="254"/>
      <c r="AE178" s="254"/>
      <c r="AF178" s="254"/>
      <c r="AG178" s="254"/>
      <c r="AH178" s="254"/>
      <c r="AI178" s="254"/>
      <c r="AJ178" s="254"/>
      <c r="AK178" s="254"/>
      <c r="AL178" s="254"/>
      <c r="AM178" s="254"/>
      <c r="AN178" s="254"/>
      <c r="AO178" s="254"/>
      <c r="AP178" s="254"/>
      <c r="AQ178" s="254"/>
      <c r="AR178" s="254"/>
      <c r="AS178" s="254"/>
      <c r="AT178" s="254"/>
      <c r="AU178" s="254"/>
      <c r="AV178" s="254"/>
      <c r="AW178" s="254"/>
      <c r="AX178" s="254"/>
      <c r="AY178" s="254"/>
      <c r="AZ178" s="254"/>
      <c r="BA178" s="254"/>
      <c r="BB178" s="254"/>
      <c r="BC178" s="254"/>
      <c r="BD178" s="254"/>
      <c r="BE178" s="254"/>
      <c r="BF178" s="254"/>
      <c r="BG178" s="254"/>
      <c r="BH178" s="254"/>
      <c r="BI178" s="254"/>
      <c r="BJ178" s="254"/>
      <c r="BK178" s="254"/>
      <c r="BL178" s="254"/>
      <c r="BM178" s="254"/>
      <c r="BN178" s="254"/>
      <c r="BO178" s="254"/>
      <c r="BP178" s="254"/>
      <c r="BQ178" s="254"/>
      <c r="BR178" s="254"/>
      <c r="BS178" s="254"/>
      <c r="BT178" s="254"/>
      <c r="BU178" s="254"/>
      <c r="BV178" s="254"/>
      <c r="BW178" s="254"/>
      <c r="BX178" s="254"/>
      <c r="BY178" s="254"/>
      <c r="BZ178" s="254"/>
      <c r="CA178" s="254"/>
      <c r="CB178" s="254"/>
      <c r="CC178" s="254"/>
      <c r="CD178" s="254"/>
      <c r="CE178" s="254"/>
      <c r="CF178" s="254"/>
      <c r="CG178" s="254"/>
      <c r="CH178" s="254"/>
      <c r="CI178" s="254"/>
      <c r="CJ178" s="254"/>
      <c r="CK178" s="254"/>
      <c r="CL178" s="254"/>
      <c r="CM178" s="254"/>
      <c r="CN178" s="254"/>
      <c r="CO178" s="254"/>
      <c r="CP178" s="254"/>
      <c r="CQ178" s="254"/>
      <c r="CR178" s="254"/>
      <c r="CS178" s="254"/>
      <c r="CT178" s="254"/>
      <c r="CU178" s="254"/>
      <c r="CV178" s="254"/>
      <c r="CW178" s="254"/>
      <c r="CX178" s="254"/>
      <c r="CY178" s="254"/>
      <c r="CZ178" s="254"/>
      <c r="DA178" s="254"/>
      <c r="DB178" s="254"/>
      <c r="DC178" s="254"/>
      <c r="DD178" s="254"/>
      <c r="DE178" s="254"/>
      <c r="DF178" s="254"/>
      <c r="DG178" s="254"/>
      <c r="DH178" s="254"/>
      <c r="DI178" s="254"/>
      <c r="DJ178" s="254"/>
      <c r="DK178" s="254"/>
      <c r="DL178" s="254"/>
      <c r="DM178" s="254"/>
      <c r="DN178" s="254"/>
      <c r="DO178" s="254"/>
      <c r="DP178" s="254"/>
      <c r="DQ178" s="254"/>
      <c r="DR178" s="254"/>
      <c r="DS178" s="254"/>
      <c r="DT178" s="254"/>
      <c r="DU178" s="254"/>
      <c r="DV178" s="254"/>
      <c r="DW178" s="254"/>
      <c r="DX178" s="254"/>
      <c r="DY178" s="254"/>
      <c r="DZ178" s="254"/>
      <c r="EA178" s="254"/>
      <c r="EB178" s="254"/>
      <c r="EC178" s="254"/>
      <c r="ED178" s="254"/>
      <c r="EE178" s="254"/>
      <c r="EF178" s="254"/>
      <c r="EG178" s="254"/>
      <c r="EH178" s="254"/>
      <c r="EI178" s="254"/>
      <c r="EJ178" s="254"/>
      <c r="EK178" s="254"/>
      <c r="EL178" s="254"/>
      <c r="EM178" s="254"/>
      <c r="EN178" s="254"/>
      <c r="EO178" s="254"/>
      <c r="EP178" s="254"/>
      <c r="EQ178" s="254"/>
      <c r="ER178" s="254"/>
      <c r="ES178" s="254"/>
      <c r="ET178" s="254"/>
      <c r="EU178" s="254"/>
      <c r="EV178" s="254"/>
      <c r="EW178" s="254"/>
      <c r="EX178" s="254"/>
      <c r="EY178" s="254"/>
      <c r="EZ178" s="254"/>
      <c r="FA178" s="254"/>
      <c r="FB178" s="254"/>
      <c r="FC178" s="254"/>
      <c r="FD178" s="254"/>
      <c r="FE178" s="254"/>
      <c r="FF178" s="254"/>
      <c r="FG178" s="254"/>
      <c r="FH178" s="254"/>
      <c r="FI178" s="254"/>
      <c r="FJ178" s="254"/>
      <c r="FK178" s="254"/>
      <c r="FL178" s="254"/>
      <c r="FM178" s="254"/>
      <c r="FN178" s="254"/>
      <c r="FO178" s="254"/>
      <c r="FP178" s="254"/>
      <c r="FQ178" s="254"/>
      <c r="FR178" s="254"/>
      <c r="FS178" s="254"/>
      <c r="FT178" s="254"/>
      <c r="FU178" s="254"/>
      <c r="FV178" s="254"/>
    </row>
    <row r="179" spans="2:179" outlineLevel="1" x14ac:dyDescent="0.2"/>
    <row r="180" spans="2:179" outlineLevel="1" x14ac:dyDescent="0.2">
      <c r="B180" s="24" t="s">
        <v>741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28672</v>
      </c>
      <c r="AJ180" s="24">
        <v>28943</v>
      </c>
      <c r="AK180" s="24">
        <v>28908</v>
      </c>
      <c r="AL180" s="24">
        <v>30058</v>
      </c>
      <c r="AM180" s="24">
        <v>31298</v>
      </c>
      <c r="AN180" s="24">
        <v>31965</v>
      </c>
      <c r="AO180" s="24">
        <v>32300</v>
      </c>
      <c r="AP180" s="24">
        <v>32990</v>
      </c>
      <c r="AQ180" s="24">
        <v>33569</v>
      </c>
      <c r="AR180" s="24">
        <v>33204</v>
      </c>
      <c r="AS180" s="24">
        <v>35699</v>
      </c>
      <c r="AT180" s="24">
        <v>41583</v>
      </c>
      <c r="AU180" s="24">
        <v>41503</v>
      </c>
      <c r="AV180" s="24">
        <v>43169</v>
      </c>
      <c r="AW180" s="24">
        <v>44484</v>
      </c>
      <c r="AX180" s="24">
        <v>45633</v>
      </c>
      <c r="AY180" s="24">
        <v>46744</v>
      </c>
      <c r="AZ180" s="24">
        <v>46716</v>
      </c>
      <c r="BA180" s="24">
        <v>46369</v>
      </c>
      <c r="BB180" s="24">
        <v>45469</v>
      </c>
      <c r="BC180" s="24">
        <v>46404</v>
      </c>
      <c r="BD180" s="24">
        <v>54146</v>
      </c>
      <c r="BE180" s="24">
        <v>47657</v>
      </c>
      <c r="BF180" s="24">
        <v>45964</v>
      </c>
      <c r="BG180" s="24">
        <v>44156</v>
      </c>
      <c r="BH180" s="24">
        <v>41727</v>
      </c>
      <c r="BI180" s="24">
        <v>41149</v>
      </c>
      <c r="BJ180" s="24">
        <v>42017</v>
      </c>
      <c r="BK180" s="24">
        <v>40130</v>
      </c>
      <c r="BL180" s="24">
        <v>39095</v>
      </c>
      <c r="BM180" s="24">
        <v>39261</v>
      </c>
      <c r="BN180" s="24">
        <v>39033</v>
      </c>
      <c r="BO180" s="24">
        <v>38709</v>
      </c>
      <c r="BP180" s="24">
        <v>38668</v>
      </c>
      <c r="BQ180" s="24">
        <v>37687</v>
      </c>
      <c r="BR180" s="24">
        <v>36806</v>
      </c>
      <c r="BS180" s="24">
        <v>37412</v>
      </c>
      <c r="BT180" s="24">
        <v>36696</v>
      </c>
      <c r="BU180" s="24">
        <v>35551</v>
      </c>
      <c r="BV180" s="24">
        <v>34495</v>
      </c>
      <c r="BW180" s="24">
        <v>33347</v>
      </c>
      <c r="BX180" s="24">
        <v>32238</v>
      </c>
      <c r="BY180" s="24">
        <v>31967</v>
      </c>
      <c r="BZ180" s="24">
        <v>31591</v>
      </c>
      <c r="CA180" s="24">
        <v>31566</v>
      </c>
      <c r="CB180" s="24">
        <v>31595</v>
      </c>
      <c r="CC180" s="24">
        <v>30830</v>
      </c>
      <c r="CD180" s="24">
        <v>30651.085958078573</v>
      </c>
      <c r="CE180" s="24">
        <v>30479.661734341891</v>
      </c>
      <c r="CF180" s="24">
        <v>30315.162567183725</v>
      </c>
      <c r="CG180" s="24">
        <v>30157.0839446645</v>
      </c>
      <c r="CH180" s="24">
        <v>30004.973415551078</v>
      </c>
      <c r="CI180" s="24">
        <v>29858.423737645422</v>
      </c>
      <c r="CJ180" s="24">
        <v>29717.067110639749</v>
      </c>
      <c r="CK180" s="24">
        <v>29580.570294620389</v>
      </c>
      <c r="CL180" s="24">
        <v>29448.630456515177</v>
      </c>
      <c r="CM180" s="24">
        <v>29320.971618507356</v>
      </c>
      <c r="CN180" s="24">
        <v>29197.341607092221</v>
      </c>
      <c r="CO180" s="24">
        <v>29077.509420750073</v>
      </c>
      <c r="CP180" s="24">
        <v>28961.262949430362</v>
      </c>
      <c r="CQ180" s="24">
        <v>29040.984682622275</v>
      </c>
      <c r="CR180" s="24">
        <v>29119.624193204578</v>
      </c>
      <c r="CS180" s="24">
        <v>29197.213277202121</v>
      </c>
      <c r="CT180" s="24">
        <v>29273.78230974387</v>
      </c>
      <c r="CU180" s="24">
        <v>29349.360329635372</v>
      </c>
      <c r="CV180" s="24">
        <v>29423.975117681905</v>
      </c>
      <c r="CW180" s="24">
        <v>29497.6532693103</v>
      </c>
      <c r="CX180" s="24">
        <v>29570.420261983149</v>
      </c>
      <c r="CY180" s="24">
        <v>29642.300517849842</v>
      </c>
      <c r="CZ180" s="24">
        <v>29713.317462034389</v>
      </c>
      <c r="DA180" s="24">
        <v>29783.493576921308</v>
      </c>
      <c r="DB180" s="24">
        <v>29852.850452767503</v>
      </c>
      <c r="DC180" s="24">
        <v>29921.408834935184</v>
      </c>
      <c r="DD180" s="24">
        <v>29989.188668014263</v>
      </c>
      <c r="DE180" s="24">
        <v>30056.209137079462</v>
      </c>
      <c r="DF180" s="24">
        <v>30122.488706302036</v>
      </c>
      <c r="DG180" s="24">
        <v>30188.045155119107</v>
      </c>
      <c r="DH180" s="24">
        <v>30252.895612144745</v>
      </c>
      <c r="DI180" s="24">
        <v>30317.056586990104</v>
      </c>
      <c r="DJ180" s="24">
        <v>30380.544000147092</v>
      </c>
      <c r="DK180" s="24">
        <v>30443.373211075166</v>
      </c>
      <c r="DL180" s="24">
        <v>30505.559044620986</v>
      </c>
      <c r="DM180" s="24">
        <v>30567.115815887897</v>
      </c>
      <c r="DN180" s="24">
        <v>30628.057353664717</v>
      </c>
      <c r="DO180" s="24">
        <v>30688.397022512407</v>
      </c>
      <c r="DP180" s="24">
        <v>30748.147743601228</v>
      </c>
      <c r="DQ180" s="24">
        <v>30807.322014381909</v>
      </c>
      <c r="DR180" s="24">
        <v>30865.931927169317</v>
      </c>
      <c r="DS180" s="24">
        <v>30923.989186709645</v>
      </c>
      <c r="DT180" s="24">
        <v>30981.505126798598</v>
      </c>
      <c r="DU180" s="24">
        <v>31038.490726010386</v>
      </c>
      <c r="DV180" s="24">
        <v>31094.956622595535</v>
      </c>
      <c r="DW180" s="24">
        <v>31150.913128598884</v>
      </c>
      <c r="DX180" s="24">
        <v>31206.370243247722</v>
      </c>
      <c r="DY180" s="24">
        <v>31261.337665653689</v>
      </c>
      <c r="DZ180" s="24">
        <v>31315.824806872002</v>
      </c>
      <c r="EA180" s="24">
        <v>31369.840801355207</v>
      </c>
      <c r="EB180" s="24">
        <v>31423.394517839391</v>
      </c>
      <c r="EC180" s="24">
        <v>31476.494569695034</v>
      </c>
      <c r="ED180" s="24">
        <v>31529.149324775077</v>
      </c>
      <c r="EE180" s="24">
        <v>31581.366914788447</v>
      </c>
      <c r="EF180" s="24">
        <v>31633.155244227288</v>
      </c>
      <c r="EG180" s="24">
        <v>31684.521998872391</v>
      </c>
      <c r="EH180" s="24">
        <v>31735.474653901329</v>
      </c>
      <c r="EI180" s="24">
        <v>31786.020481621221</v>
      </c>
      <c r="EJ180" s="24">
        <v>31836.16655884666</v>
      </c>
      <c r="EK180" s="24">
        <v>31885.919773942824</v>
      </c>
      <c r="EL180" s="24">
        <v>31935.286833551574</v>
      </c>
      <c r="EM180" s="24">
        <v>31984.274269017238</v>
      </c>
      <c r="EN180" s="24">
        <v>32032.888442529274</v>
      </c>
      <c r="EO180" s="24">
        <v>32081.135552995198</v>
      </c>
      <c r="EP180" s="24">
        <v>32129.021641659449</v>
      </c>
      <c r="EQ180" s="24">
        <v>32176.552597480044</v>
      </c>
      <c r="ER180" s="24">
        <v>32223.734162276418</v>
      </c>
      <c r="ES180" s="24">
        <v>32270.571935659595</v>
      </c>
      <c r="ET180" s="24">
        <v>32317.071379756209</v>
      </c>
      <c r="EU180" s="24">
        <v>32363.237823735828</v>
      </c>
      <c r="EV180" s="24">
        <v>32409.07646815242</v>
      </c>
      <c r="EW180" s="24">
        <v>32454.592389108187</v>
      </c>
      <c r="EX180" s="24">
        <v>32499.790542249095</v>
      </c>
      <c r="EY180" s="24">
        <v>32544.675766600169</v>
      </c>
      <c r="EZ180" s="24">
        <v>32589.252788247413</v>
      </c>
      <c r="FA180" s="24">
        <v>32633.526223875197</v>
      </c>
      <c r="FB180" s="24">
        <v>32677.5005841647</v>
      </c>
      <c r="FC180" s="24">
        <v>32721.180277059935</v>
      </c>
      <c r="FD180" s="24">
        <v>32764.569610908744</v>
      </c>
      <c r="FE180" s="24">
        <v>32807.672797482941</v>
      </c>
      <c r="FF180" s="24">
        <v>32850.493954884165</v>
      </c>
      <c r="FG180" s="24">
        <v>32893.037110340505</v>
      </c>
      <c r="FH180" s="24">
        <v>32935.30620289837</v>
      </c>
      <c r="FI180" s="24">
        <v>32977.305086014785</v>
      </c>
      <c r="FJ180" s="24">
        <v>33019.037530054266</v>
      </c>
      <c r="FK180" s="24">
        <v>33060.507224694527</v>
      </c>
      <c r="FL180" s="24">
        <v>33101.717781245105</v>
      </c>
      <c r="FM180" s="24">
        <v>33142.672734882428</v>
      </c>
      <c r="FN180" s="24">
        <v>33183.375546805481</v>
      </c>
      <c r="FO180" s="24">
        <v>33223.829606314503</v>
      </c>
      <c r="FP180" s="24">
        <v>33264.038232817133</v>
      </c>
      <c r="FQ180" s="24">
        <v>33304.004677764249</v>
      </c>
      <c r="FR180" s="24">
        <v>33343.732126518473</v>
      </c>
      <c r="FS180" s="24">
        <v>33383.223700158742</v>
      </c>
      <c r="FT180" s="24">
        <v>33422.482457223181</v>
      </c>
      <c r="FU180" s="24">
        <v>33461.511395392219</v>
      </c>
      <c r="FV180" s="24">
        <v>33500.313453115938</v>
      </c>
    </row>
    <row r="181" spans="2:179" outlineLevel="1" x14ac:dyDescent="0.2">
      <c r="C181" s="154" t="s">
        <v>742</v>
      </c>
      <c r="D181" s="154"/>
      <c r="E181" s="154"/>
      <c r="F181" s="154"/>
      <c r="G181" s="154"/>
      <c r="H181" s="154"/>
      <c r="I181" s="154"/>
      <c r="J181" s="154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2"/>
      <c r="AI181" s="172">
        <v>28672</v>
      </c>
      <c r="AJ181" s="172">
        <v>28943</v>
      </c>
      <c r="AK181" s="172">
        <v>28908</v>
      </c>
      <c r="AL181" s="172">
        <v>30058</v>
      </c>
      <c r="AM181" s="172">
        <v>31298</v>
      </c>
      <c r="AN181" s="172">
        <v>31965</v>
      </c>
      <c r="AO181" s="172">
        <v>32300</v>
      </c>
      <c r="AP181" s="172">
        <v>32990</v>
      </c>
      <c r="AQ181" s="172">
        <v>33569</v>
      </c>
      <c r="AR181" s="172">
        <v>33204</v>
      </c>
      <c r="AS181" s="172">
        <v>35699</v>
      </c>
      <c r="AT181" s="172">
        <v>36982</v>
      </c>
      <c r="AU181" s="172">
        <v>37705</v>
      </c>
      <c r="AV181" s="172">
        <v>38916</v>
      </c>
      <c r="AW181" s="172">
        <v>39345</v>
      </c>
      <c r="AX181" s="172">
        <v>39556</v>
      </c>
      <c r="AY181" s="172">
        <v>40656</v>
      </c>
      <c r="AZ181" s="172">
        <v>40915</v>
      </c>
      <c r="BA181" s="172">
        <v>41525</v>
      </c>
      <c r="BB181" s="172">
        <v>41210</v>
      </c>
      <c r="BC181" s="172">
        <v>42556</v>
      </c>
      <c r="BD181" s="172">
        <v>50675</v>
      </c>
      <c r="BE181" s="172">
        <v>47637</v>
      </c>
      <c r="BF181" s="172">
        <v>45964</v>
      </c>
      <c r="BG181" s="172">
        <v>44156</v>
      </c>
      <c r="BH181" s="172">
        <v>41727</v>
      </c>
      <c r="BI181" s="172">
        <v>41149</v>
      </c>
      <c r="BJ181" s="172">
        <v>42017</v>
      </c>
      <c r="BK181" s="172">
        <v>40130</v>
      </c>
      <c r="BL181" s="172">
        <v>39095</v>
      </c>
      <c r="BM181" s="172">
        <v>39261</v>
      </c>
      <c r="BN181" s="172">
        <v>39033</v>
      </c>
      <c r="BO181" s="172">
        <v>38709</v>
      </c>
      <c r="BP181" s="172">
        <v>38668</v>
      </c>
      <c r="BQ181" s="172">
        <v>37687</v>
      </c>
      <c r="BR181" s="172">
        <v>36806</v>
      </c>
      <c r="BS181" s="172">
        <v>37412</v>
      </c>
      <c r="BT181" s="172">
        <v>36696</v>
      </c>
      <c r="BU181" s="172">
        <v>35551</v>
      </c>
      <c r="BV181" s="172">
        <v>34495</v>
      </c>
      <c r="BW181" s="172">
        <v>33347</v>
      </c>
      <c r="BX181" s="172">
        <v>32238</v>
      </c>
      <c r="BY181" s="172">
        <v>31967</v>
      </c>
      <c r="BZ181" s="172">
        <v>31591</v>
      </c>
      <c r="CA181" s="172">
        <v>31566</v>
      </c>
      <c r="CB181" s="172">
        <v>31595</v>
      </c>
      <c r="CC181" s="172">
        <v>30830</v>
      </c>
      <c r="CD181" s="154">
        <v>30651.085958078573</v>
      </c>
      <c r="CE181" s="154">
        <v>30479.661734341891</v>
      </c>
      <c r="CF181" s="154">
        <v>30315.162567183725</v>
      </c>
      <c r="CG181" s="154">
        <v>30157.0839446645</v>
      </c>
      <c r="CH181" s="154">
        <v>30004.973415551078</v>
      </c>
      <c r="CI181" s="154">
        <v>29858.423737645422</v>
      </c>
      <c r="CJ181" s="154">
        <v>29717.067110639749</v>
      </c>
      <c r="CK181" s="154">
        <v>29580.570294620389</v>
      </c>
      <c r="CL181" s="154">
        <v>29448.630456515177</v>
      </c>
      <c r="CM181" s="154">
        <v>29320.971618507356</v>
      </c>
      <c r="CN181" s="154">
        <v>29197.341607092221</v>
      </c>
      <c r="CO181" s="154">
        <v>29077.509420750073</v>
      </c>
      <c r="CP181" s="154">
        <v>28961.262949430362</v>
      </c>
      <c r="CQ181" s="154">
        <v>29040.984682622275</v>
      </c>
      <c r="CR181" s="154">
        <v>29119.624193204578</v>
      </c>
      <c r="CS181" s="154">
        <v>29197.213277202121</v>
      </c>
      <c r="CT181" s="154">
        <v>29273.78230974387</v>
      </c>
      <c r="CU181" s="154">
        <v>29349.360329635372</v>
      </c>
      <c r="CV181" s="154">
        <v>29423.975117681905</v>
      </c>
      <c r="CW181" s="154">
        <v>29497.6532693103</v>
      </c>
      <c r="CX181" s="154">
        <v>29570.420261983149</v>
      </c>
      <c r="CY181" s="154">
        <v>29642.300517849842</v>
      </c>
      <c r="CZ181" s="154">
        <v>29713.317462034389</v>
      </c>
      <c r="DA181" s="154">
        <v>29783.493576921308</v>
      </c>
      <c r="DB181" s="154">
        <v>29852.850452767503</v>
      </c>
      <c r="DC181" s="154">
        <v>29921.408834935184</v>
      </c>
      <c r="DD181" s="154">
        <v>29989.188668014263</v>
      </c>
      <c r="DE181" s="154">
        <v>30056.209137079462</v>
      </c>
      <c r="DF181" s="154">
        <v>30122.488706302036</v>
      </c>
      <c r="DG181" s="154">
        <v>30188.045155119107</v>
      </c>
      <c r="DH181" s="154">
        <v>30252.895612144745</v>
      </c>
      <c r="DI181" s="154">
        <v>30317.056586990104</v>
      </c>
      <c r="DJ181" s="154">
        <v>30380.544000147092</v>
      </c>
      <c r="DK181" s="154">
        <v>30443.373211075166</v>
      </c>
      <c r="DL181" s="154">
        <v>30505.559044620986</v>
      </c>
      <c r="DM181" s="154">
        <v>30567.115815887897</v>
      </c>
      <c r="DN181" s="154">
        <v>30628.057353664717</v>
      </c>
      <c r="DO181" s="154">
        <v>30688.397022512407</v>
      </c>
      <c r="DP181" s="154">
        <v>30748.147743601228</v>
      </c>
      <c r="DQ181" s="154">
        <v>30807.322014381909</v>
      </c>
      <c r="DR181" s="154">
        <v>30865.931927169317</v>
      </c>
      <c r="DS181" s="154">
        <v>30923.989186709645</v>
      </c>
      <c r="DT181" s="154">
        <v>30981.505126798598</v>
      </c>
      <c r="DU181" s="154">
        <v>31038.490726010386</v>
      </c>
      <c r="DV181" s="154">
        <v>31094.956622595535</v>
      </c>
      <c r="DW181" s="154">
        <v>31150.913128598884</v>
      </c>
      <c r="DX181" s="154">
        <v>31206.370243247722</v>
      </c>
      <c r="DY181" s="154">
        <v>31261.337665653689</v>
      </c>
      <c r="DZ181" s="154">
        <v>31315.824806872002</v>
      </c>
      <c r="EA181" s="154">
        <v>31369.840801355207</v>
      </c>
      <c r="EB181" s="154">
        <v>31423.394517839391</v>
      </c>
      <c r="EC181" s="154">
        <v>31476.494569695034</v>
      </c>
      <c r="ED181" s="154">
        <v>31529.149324775077</v>
      </c>
      <c r="EE181" s="154">
        <v>31581.366914788447</v>
      </c>
      <c r="EF181" s="154">
        <v>31633.155244227288</v>
      </c>
      <c r="EG181" s="154">
        <v>31684.521998872391</v>
      </c>
      <c r="EH181" s="154">
        <v>31735.474653901329</v>
      </c>
      <c r="EI181" s="154">
        <v>31786.020481621221</v>
      </c>
      <c r="EJ181" s="154">
        <v>31836.16655884666</v>
      </c>
      <c r="EK181" s="154">
        <v>31885.919773942824</v>
      </c>
      <c r="EL181" s="154">
        <v>31935.286833551574</v>
      </c>
      <c r="EM181" s="154">
        <v>31984.274269017238</v>
      </c>
      <c r="EN181" s="154">
        <v>32032.888442529274</v>
      </c>
      <c r="EO181" s="154">
        <v>32081.135552995198</v>
      </c>
      <c r="EP181" s="154">
        <v>32129.021641659449</v>
      </c>
      <c r="EQ181" s="154">
        <v>32176.552597480044</v>
      </c>
      <c r="ER181" s="154">
        <v>32223.734162276418</v>
      </c>
      <c r="ES181" s="154">
        <v>32270.571935659595</v>
      </c>
      <c r="ET181" s="154">
        <v>32317.071379756209</v>
      </c>
      <c r="EU181" s="154">
        <v>32363.237823735828</v>
      </c>
      <c r="EV181" s="154">
        <v>32409.07646815242</v>
      </c>
      <c r="EW181" s="154">
        <v>32454.592389108187</v>
      </c>
      <c r="EX181" s="154">
        <v>32499.790542249095</v>
      </c>
      <c r="EY181" s="154">
        <v>32544.675766600169</v>
      </c>
      <c r="EZ181" s="154">
        <v>32589.252788247413</v>
      </c>
      <c r="FA181" s="154">
        <v>32633.526223875197</v>
      </c>
      <c r="FB181" s="154">
        <v>32677.5005841647</v>
      </c>
      <c r="FC181" s="154">
        <v>32721.180277059935</v>
      </c>
      <c r="FD181" s="154">
        <v>32764.569610908744</v>
      </c>
      <c r="FE181" s="154">
        <v>32807.672797482941</v>
      </c>
      <c r="FF181" s="154">
        <v>32850.493954884165</v>
      </c>
      <c r="FG181" s="154">
        <v>32893.037110340505</v>
      </c>
      <c r="FH181" s="154">
        <v>32935.30620289837</v>
      </c>
      <c r="FI181" s="154">
        <v>32977.305086014785</v>
      </c>
      <c r="FJ181" s="154">
        <v>33019.037530054266</v>
      </c>
      <c r="FK181" s="154">
        <v>33060.507224694527</v>
      </c>
      <c r="FL181" s="154">
        <v>33101.717781245105</v>
      </c>
      <c r="FM181" s="154">
        <v>33142.672734882428</v>
      </c>
      <c r="FN181" s="154">
        <v>33183.375546805481</v>
      </c>
      <c r="FO181" s="154">
        <v>33223.829606314503</v>
      </c>
      <c r="FP181" s="154">
        <v>33264.038232817133</v>
      </c>
      <c r="FQ181" s="154">
        <v>33304.004677764249</v>
      </c>
      <c r="FR181" s="154">
        <v>33343.732126518473</v>
      </c>
      <c r="FS181" s="154">
        <v>33383.223700158742</v>
      </c>
      <c r="FT181" s="154">
        <v>33422.482457223181</v>
      </c>
      <c r="FU181" s="154">
        <v>33461.511395392219</v>
      </c>
      <c r="FV181" s="154">
        <v>33500.313453115938</v>
      </c>
    </row>
    <row r="182" spans="2:179" outlineLevel="1" x14ac:dyDescent="0.2">
      <c r="C182" s="155" t="s">
        <v>743</v>
      </c>
      <c r="D182" s="155"/>
      <c r="E182" s="155"/>
      <c r="F182" s="155"/>
      <c r="G182" s="155"/>
      <c r="H182" s="155"/>
      <c r="I182" s="155"/>
      <c r="J182" s="155"/>
      <c r="K182" s="173"/>
      <c r="L182" s="173"/>
      <c r="M182" s="173"/>
      <c r="N182" s="173"/>
      <c r="O182" s="173"/>
      <c r="P182" s="173"/>
      <c r="Q182" s="173"/>
      <c r="R182" s="173"/>
      <c r="S182" s="173"/>
      <c r="T182" s="173"/>
      <c r="U182" s="173"/>
      <c r="V182" s="173"/>
      <c r="W182" s="173"/>
      <c r="X182" s="173"/>
      <c r="Y182" s="173"/>
      <c r="Z182" s="173"/>
      <c r="AA182" s="173"/>
      <c r="AB182" s="173"/>
      <c r="AC182" s="173"/>
      <c r="AD182" s="173"/>
      <c r="AE182" s="173"/>
      <c r="AF182" s="173"/>
      <c r="AG182" s="173"/>
      <c r="AH182" s="173"/>
      <c r="AI182" s="173">
        <v>0</v>
      </c>
      <c r="AJ182" s="173">
        <v>0</v>
      </c>
      <c r="AK182" s="173">
        <v>0</v>
      </c>
      <c r="AL182" s="173">
        <v>0</v>
      </c>
      <c r="AM182" s="173">
        <v>0</v>
      </c>
      <c r="AN182" s="173">
        <v>0</v>
      </c>
      <c r="AO182" s="173">
        <v>0</v>
      </c>
      <c r="AP182" s="173">
        <v>0</v>
      </c>
      <c r="AQ182" s="173">
        <v>0</v>
      </c>
      <c r="AR182" s="173">
        <v>0</v>
      </c>
      <c r="AS182" s="173">
        <v>0</v>
      </c>
      <c r="AT182" s="173">
        <v>4601</v>
      </c>
      <c r="AU182" s="173">
        <v>3798</v>
      </c>
      <c r="AV182" s="173">
        <v>4253</v>
      </c>
      <c r="AW182" s="173">
        <v>5139</v>
      </c>
      <c r="AX182" s="173">
        <v>6077</v>
      </c>
      <c r="AY182" s="173">
        <v>6088</v>
      </c>
      <c r="AZ182" s="173">
        <v>5801</v>
      </c>
      <c r="BA182" s="173">
        <v>4844</v>
      </c>
      <c r="BB182" s="173">
        <v>4259</v>
      </c>
      <c r="BC182" s="173">
        <v>3848</v>
      </c>
      <c r="BD182" s="173">
        <v>3471</v>
      </c>
      <c r="BE182" s="173">
        <v>20</v>
      </c>
      <c r="BF182" s="424"/>
      <c r="BG182" s="424"/>
      <c r="BH182" s="424"/>
      <c r="BI182" s="424"/>
      <c r="BJ182" s="424"/>
      <c r="BK182" s="424"/>
      <c r="BL182" s="424"/>
      <c r="BM182" s="424"/>
      <c r="BN182" s="424"/>
      <c r="BO182" s="424"/>
      <c r="BP182" s="424"/>
      <c r="BQ182" s="424"/>
      <c r="BR182" s="424"/>
      <c r="BS182" s="424"/>
      <c r="BT182" s="424"/>
      <c r="BU182" s="424"/>
      <c r="BV182" s="424"/>
      <c r="BW182" s="424"/>
      <c r="BX182" s="424"/>
      <c r="BY182" s="424"/>
      <c r="BZ182" s="424"/>
      <c r="CA182" s="424"/>
      <c r="CB182" s="424"/>
      <c r="CC182" s="424"/>
      <c r="CD182" s="424"/>
      <c r="CE182" s="424"/>
      <c r="CF182" s="424"/>
      <c r="CG182" s="424"/>
      <c r="CH182" s="424"/>
      <c r="CI182" s="424"/>
      <c r="CJ182" s="424"/>
      <c r="CK182" s="424"/>
      <c r="CL182" s="424"/>
      <c r="CM182" s="424"/>
      <c r="CN182" s="424"/>
      <c r="CO182" s="424"/>
      <c r="CP182" s="424"/>
      <c r="CQ182" s="424"/>
      <c r="CR182" s="424"/>
      <c r="CS182" s="424"/>
      <c r="CT182" s="424"/>
      <c r="CU182" s="424"/>
      <c r="CV182" s="424"/>
      <c r="CW182" s="424"/>
      <c r="CX182" s="424"/>
      <c r="CY182" s="424"/>
      <c r="CZ182" s="424"/>
      <c r="DA182" s="424"/>
      <c r="DB182" s="424"/>
      <c r="DC182" s="424"/>
      <c r="DD182" s="424"/>
      <c r="DE182" s="424"/>
      <c r="DF182" s="424"/>
      <c r="DG182" s="424"/>
      <c r="DH182" s="424"/>
      <c r="DI182" s="424"/>
      <c r="DJ182" s="424"/>
      <c r="DK182" s="424"/>
      <c r="DL182" s="424"/>
      <c r="DM182" s="424"/>
      <c r="DN182" s="424"/>
      <c r="DO182" s="424"/>
      <c r="DP182" s="424"/>
      <c r="DQ182" s="424"/>
      <c r="DR182" s="424"/>
      <c r="DS182" s="424"/>
      <c r="DT182" s="424"/>
      <c r="DU182" s="424"/>
      <c r="DV182" s="424"/>
      <c r="DW182" s="424"/>
      <c r="DX182" s="424"/>
      <c r="DY182" s="424"/>
      <c r="DZ182" s="424"/>
      <c r="EA182" s="424"/>
      <c r="EB182" s="424"/>
      <c r="EC182" s="424"/>
      <c r="ED182" s="424"/>
      <c r="EE182" s="424"/>
      <c r="EF182" s="424"/>
      <c r="EG182" s="424"/>
      <c r="EH182" s="424"/>
      <c r="EI182" s="424"/>
      <c r="EJ182" s="424"/>
      <c r="EK182" s="424"/>
      <c r="EL182" s="424"/>
      <c r="EM182" s="424"/>
      <c r="EN182" s="424"/>
      <c r="EO182" s="424"/>
      <c r="EP182" s="424"/>
      <c r="EQ182" s="424"/>
      <c r="ER182" s="424"/>
      <c r="ES182" s="424"/>
      <c r="ET182" s="424"/>
      <c r="EU182" s="424"/>
      <c r="EV182" s="424"/>
      <c r="EW182" s="424"/>
      <c r="EX182" s="424"/>
      <c r="EY182" s="424"/>
      <c r="EZ182" s="424"/>
      <c r="FA182" s="424"/>
      <c r="FB182" s="424"/>
      <c r="FC182" s="424"/>
      <c r="FD182" s="424"/>
      <c r="FE182" s="424"/>
      <c r="FF182" s="424"/>
      <c r="FG182" s="424"/>
      <c r="FH182" s="424"/>
      <c r="FI182" s="424"/>
      <c r="FJ182" s="424"/>
      <c r="FK182" s="424"/>
      <c r="FL182" s="424"/>
      <c r="FM182" s="424"/>
      <c r="FN182" s="424"/>
      <c r="FO182" s="424"/>
      <c r="FP182" s="424"/>
      <c r="FQ182" s="424"/>
      <c r="FR182" s="424"/>
      <c r="FS182" s="424"/>
      <c r="FT182" s="424"/>
      <c r="FU182" s="424"/>
      <c r="FV182" s="424"/>
    </row>
    <row r="183" spans="2:179" outlineLevel="1" x14ac:dyDescent="0.2"/>
    <row r="184" spans="2:179" outlineLevel="1" x14ac:dyDescent="0.2">
      <c r="B184" s="24" t="s">
        <v>683</v>
      </c>
    </row>
    <row r="185" spans="2:179" outlineLevel="1" x14ac:dyDescent="0.2">
      <c r="C185" s="381" t="s">
        <v>744</v>
      </c>
      <c r="I185" s="357">
        <v>45291</v>
      </c>
      <c r="J185" s="36" t="s">
        <v>426</v>
      </c>
    </row>
    <row r="186" spans="2:179" outlineLevel="1" x14ac:dyDescent="0.2"/>
    <row r="187" spans="2:179" outlineLevel="1" x14ac:dyDescent="0.2">
      <c r="B187" s="24" t="s">
        <v>741</v>
      </c>
      <c r="I187" s="24" t="s">
        <v>640</v>
      </c>
      <c r="AH187" s="158"/>
      <c r="AI187" s="158">
        <v>28672</v>
      </c>
      <c r="AJ187" s="158">
        <v>28943</v>
      </c>
      <c r="AK187" s="158">
        <v>28908</v>
      </c>
      <c r="AL187" s="158">
        <v>30058</v>
      </c>
      <c r="AM187" s="158">
        <v>31298</v>
      </c>
      <c r="AN187" s="158">
        <v>31965</v>
      </c>
      <c r="AO187" s="158">
        <v>32300</v>
      </c>
      <c r="AP187" s="158">
        <v>32990</v>
      </c>
      <c r="AQ187" s="158">
        <v>33569</v>
      </c>
      <c r="AR187" s="158">
        <v>33204</v>
      </c>
      <c r="AS187" s="158">
        <v>35699</v>
      </c>
      <c r="AT187" s="158">
        <v>36982</v>
      </c>
      <c r="AU187" s="158">
        <v>37705</v>
      </c>
      <c r="AV187" s="158">
        <v>38916</v>
      </c>
      <c r="AW187" s="158">
        <v>39345</v>
      </c>
      <c r="AX187" s="158">
        <v>39556</v>
      </c>
      <c r="AY187" s="158">
        <v>40656</v>
      </c>
      <c r="AZ187" s="158">
        <v>40915</v>
      </c>
      <c r="BA187" s="158">
        <v>41525</v>
      </c>
      <c r="BB187" s="158">
        <v>41210</v>
      </c>
      <c r="BC187" s="158">
        <v>42556</v>
      </c>
      <c r="BD187" s="158">
        <v>50675</v>
      </c>
      <c r="BE187" s="158">
        <v>47637</v>
      </c>
      <c r="BF187" s="158">
        <v>45964</v>
      </c>
      <c r="BG187" s="158">
        <v>44156</v>
      </c>
      <c r="BH187" s="158">
        <v>41727</v>
      </c>
      <c r="BI187" s="158">
        <v>41149</v>
      </c>
      <c r="BJ187" s="158">
        <v>42017</v>
      </c>
      <c r="BK187" s="158">
        <v>40130</v>
      </c>
      <c r="BL187" s="158">
        <v>39095</v>
      </c>
      <c r="BM187" s="158">
        <v>39261</v>
      </c>
      <c r="BN187" s="158">
        <v>39033</v>
      </c>
      <c r="BO187" s="158">
        <v>38709</v>
      </c>
      <c r="BP187" s="158">
        <v>38668</v>
      </c>
      <c r="BQ187" s="158">
        <v>37687</v>
      </c>
      <c r="BR187" s="158">
        <v>36806</v>
      </c>
      <c r="BS187" s="158">
        <v>37412</v>
      </c>
      <c r="BT187" s="158">
        <v>36696</v>
      </c>
      <c r="BU187" s="158">
        <v>35551</v>
      </c>
      <c r="BV187" s="158">
        <v>34495</v>
      </c>
      <c r="BW187" s="158">
        <v>33347</v>
      </c>
      <c r="BX187" s="158">
        <v>32238</v>
      </c>
      <c r="BY187" s="158">
        <v>31967</v>
      </c>
      <c r="BZ187" s="158">
        <v>31591</v>
      </c>
      <c r="CA187" s="158">
        <v>31566</v>
      </c>
      <c r="CB187" s="158">
        <v>31595</v>
      </c>
      <c r="CC187" s="158">
        <v>30830</v>
      </c>
      <c r="CD187" s="24">
        <v>30651.085958078573</v>
      </c>
      <c r="CE187" s="24">
        <v>30479.661734341891</v>
      </c>
      <c r="CF187" s="24">
        <v>30315.162567183725</v>
      </c>
      <c r="CG187" s="24">
        <v>30157.0839446645</v>
      </c>
      <c r="CH187" s="24">
        <v>30004.973415551078</v>
      </c>
      <c r="CI187" s="24">
        <v>29858.423737645422</v>
      </c>
      <c r="CJ187" s="24">
        <v>29717.067110639749</v>
      </c>
      <c r="CK187" s="24">
        <v>29580.570294620389</v>
      </c>
      <c r="CL187" s="24">
        <v>29448.630456515177</v>
      </c>
      <c r="CM187" s="24">
        <v>29320.971618507356</v>
      </c>
      <c r="CN187" s="24">
        <v>29197.341607092221</v>
      </c>
      <c r="CO187" s="24">
        <v>29077.509420750073</v>
      </c>
      <c r="CP187" s="24">
        <v>28961.262949430362</v>
      </c>
      <c r="CQ187" s="24">
        <v>29040.984682622275</v>
      </c>
      <c r="CR187" s="24">
        <v>29119.624193204578</v>
      </c>
      <c r="CS187" s="24">
        <v>29197.213277202121</v>
      </c>
      <c r="CT187" s="24">
        <v>29273.78230974387</v>
      </c>
      <c r="CU187" s="24">
        <v>29349.360329635372</v>
      </c>
      <c r="CV187" s="24">
        <v>29423.975117681905</v>
      </c>
      <c r="CW187" s="24">
        <v>29497.6532693103</v>
      </c>
      <c r="CX187" s="24">
        <v>29570.420261983149</v>
      </c>
      <c r="CY187" s="24">
        <v>29642.300517849842</v>
      </c>
      <c r="CZ187" s="24">
        <v>29713.317462034389</v>
      </c>
      <c r="DA187" s="24">
        <v>29783.493576921308</v>
      </c>
      <c r="DB187" s="24">
        <v>29852.850452767503</v>
      </c>
      <c r="DC187" s="24">
        <v>29921.408834935184</v>
      </c>
      <c r="DD187" s="24">
        <v>29989.188668014263</v>
      </c>
      <c r="DE187" s="24">
        <v>30056.209137079462</v>
      </c>
      <c r="DF187" s="24">
        <v>30122.488706302036</v>
      </c>
      <c r="DG187" s="24">
        <v>30188.045155119107</v>
      </c>
      <c r="DH187" s="24">
        <v>30252.895612144745</v>
      </c>
      <c r="DI187" s="24">
        <v>30317.056586990104</v>
      </c>
      <c r="DJ187" s="24">
        <v>30380.544000147092</v>
      </c>
      <c r="DK187" s="24">
        <v>30443.373211075166</v>
      </c>
      <c r="DL187" s="24">
        <v>30505.559044620986</v>
      </c>
      <c r="DM187" s="24">
        <v>30567.115815887897</v>
      </c>
      <c r="DN187" s="24">
        <v>30628.057353664717</v>
      </c>
      <c r="DO187" s="24">
        <v>30688.397022512407</v>
      </c>
      <c r="DP187" s="24">
        <v>30748.147743601228</v>
      </c>
      <c r="DQ187" s="24">
        <v>30807.322014381909</v>
      </c>
      <c r="DR187" s="24">
        <v>30865.931927169317</v>
      </c>
      <c r="DS187" s="24">
        <v>30923.989186709645</v>
      </c>
      <c r="DT187" s="24">
        <v>30981.505126798598</v>
      </c>
      <c r="DU187" s="24">
        <v>31038.490726010386</v>
      </c>
      <c r="DV187" s="24">
        <v>31094.956622595535</v>
      </c>
      <c r="DW187" s="24">
        <v>31150.913128598884</v>
      </c>
      <c r="DX187" s="24">
        <v>31206.370243247722</v>
      </c>
      <c r="DY187" s="24">
        <v>31261.337665653689</v>
      </c>
      <c r="DZ187" s="24">
        <v>31315.824806872002</v>
      </c>
      <c r="EA187" s="24">
        <v>31369.840801355207</v>
      </c>
      <c r="EB187" s="24">
        <v>31423.394517839391</v>
      </c>
      <c r="EC187" s="24">
        <v>31476.494569695034</v>
      </c>
      <c r="ED187" s="24">
        <v>31529.149324775077</v>
      </c>
      <c r="EE187" s="24">
        <v>31581.366914788447</v>
      </c>
      <c r="EF187" s="24">
        <v>31633.155244227288</v>
      </c>
      <c r="EG187" s="24">
        <v>31684.521998872391</v>
      </c>
      <c r="EH187" s="24">
        <v>31735.474653901329</v>
      </c>
      <c r="EI187" s="24">
        <v>31786.020481621221</v>
      </c>
      <c r="EJ187" s="24">
        <v>31836.16655884666</v>
      </c>
      <c r="EK187" s="24">
        <v>31885.919773942824</v>
      </c>
      <c r="EL187" s="24">
        <v>31935.286833551574</v>
      </c>
      <c r="EM187" s="24">
        <v>31984.274269017238</v>
      </c>
      <c r="EN187" s="24">
        <v>32032.888442529274</v>
      </c>
      <c r="EO187" s="24">
        <v>32081.135552995198</v>
      </c>
      <c r="EP187" s="24">
        <v>32129.021641659449</v>
      </c>
      <c r="EQ187" s="24">
        <v>32176.552597480044</v>
      </c>
      <c r="ER187" s="24">
        <v>32223.734162276418</v>
      </c>
      <c r="ES187" s="24">
        <v>32270.571935659595</v>
      </c>
      <c r="ET187" s="24">
        <v>32317.071379756209</v>
      </c>
      <c r="EU187" s="24">
        <v>32363.237823735828</v>
      </c>
      <c r="EV187" s="24">
        <v>32409.07646815242</v>
      </c>
      <c r="EW187" s="24">
        <v>32454.592389108187</v>
      </c>
      <c r="EX187" s="24">
        <v>32499.790542249095</v>
      </c>
      <c r="EY187" s="24">
        <v>32544.675766600169</v>
      </c>
      <c r="EZ187" s="24">
        <v>32589.252788247413</v>
      </c>
      <c r="FA187" s="24">
        <v>32633.526223875197</v>
      </c>
      <c r="FB187" s="24">
        <v>32677.5005841647</v>
      </c>
      <c r="FC187" s="24">
        <v>32721.180277059935</v>
      </c>
      <c r="FD187" s="24">
        <v>32764.569610908744</v>
      </c>
      <c r="FE187" s="24">
        <v>32807.672797482941</v>
      </c>
      <c r="FF187" s="24">
        <v>32850.493954884165</v>
      </c>
      <c r="FG187" s="24">
        <v>32893.037110340505</v>
      </c>
      <c r="FH187" s="24">
        <v>32935.30620289837</v>
      </c>
      <c r="FI187" s="24">
        <v>32977.305086014785</v>
      </c>
      <c r="FJ187" s="24">
        <v>33019.037530054266</v>
      </c>
      <c r="FK187" s="24">
        <v>33060.507224694527</v>
      </c>
      <c r="FL187" s="24">
        <v>33101.717781245105</v>
      </c>
      <c r="FM187" s="24">
        <v>33142.672734882428</v>
      </c>
      <c r="FN187" s="24">
        <v>33183.375546805481</v>
      </c>
      <c r="FO187" s="24">
        <v>33223.829606314503</v>
      </c>
      <c r="FP187" s="24">
        <v>33264.038232817133</v>
      </c>
      <c r="FQ187" s="24">
        <v>33304.004677764249</v>
      </c>
      <c r="FR187" s="24">
        <v>33343.732126518473</v>
      </c>
      <c r="FS187" s="24">
        <v>33383.223700158742</v>
      </c>
      <c r="FT187" s="24">
        <v>33422.482457223181</v>
      </c>
      <c r="FU187" s="24">
        <v>33461.511395392219</v>
      </c>
      <c r="FV187" s="24">
        <v>33500.313453115938</v>
      </c>
    </row>
    <row r="188" spans="2:179" outlineLevel="1" x14ac:dyDescent="0.2">
      <c r="C188" s="154" t="s">
        <v>721</v>
      </c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54"/>
      <c r="AE188" s="154"/>
      <c r="AF188" s="154"/>
      <c r="AG188" s="154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  <c r="AX188" s="172"/>
      <c r="AY188" s="172"/>
      <c r="AZ188" s="172"/>
      <c r="BA188" s="154"/>
      <c r="BB188" s="154"/>
      <c r="BC188" s="154"/>
      <c r="BD188" s="154"/>
      <c r="BE188" s="154"/>
      <c r="BF188" s="154"/>
      <c r="BG188" s="154"/>
      <c r="BH188" s="154"/>
      <c r="BI188" s="154"/>
      <c r="BJ188" s="154"/>
      <c r="BK188" s="154"/>
      <c r="BL188" s="154"/>
      <c r="BM188" s="154"/>
      <c r="BN188" s="154"/>
      <c r="BO188" s="154"/>
      <c r="BP188" s="154"/>
      <c r="BQ188" s="154"/>
      <c r="BR188" s="154"/>
      <c r="BS188" s="154"/>
      <c r="BT188" s="154"/>
      <c r="BU188" s="154"/>
      <c r="BV188" s="154"/>
      <c r="BW188" s="154"/>
      <c r="BX188" s="154"/>
      <c r="BY188" s="154"/>
      <c r="BZ188" s="154"/>
      <c r="CA188" s="154"/>
      <c r="CB188" s="154"/>
      <c r="CC188" s="154"/>
      <c r="CD188" s="154">
        <v>30651.085958078573</v>
      </c>
      <c r="CE188" s="154">
        <v>30479.661734341891</v>
      </c>
      <c r="CF188" s="154">
        <v>30315.162567183725</v>
      </c>
      <c r="CG188" s="154">
        <v>30157.0839446645</v>
      </c>
      <c r="CH188" s="154">
        <v>30004.973415551078</v>
      </c>
      <c r="CI188" s="154">
        <v>29858.423737645422</v>
      </c>
      <c r="CJ188" s="154">
        <v>29717.067110639749</v>
      </c>
      <c r="CK188" s="154">
        <v>29580.570294620389</v>
      </c>
      <c r="CL188" s="154">
        <v>29448.630456515177</v>
      </c>
      <c r="CM188" s="154">
        <v>29320.971618507356</v>
      </c>
      <c r="CN188" s="154">
        <v>29197.341607092221</v>
      </c>
      <c r="CO188" s="154">
        <v>29077.509420750073</v>
      </c>
      <c r="CP188" s="154">
        <v>28961.262949430362</v>
      </c>
      <c r="CQ188" s="154">
        <v>29040.984682622275</v>
      </c>
      <c r="CR188" s="154">
        <v>29119.624193204578</v>
      </c>
      <c r="CS188" s="154">
        <v>29197.213277202121</v>
      </c>
      <c r="CT188" s="154">
        <v>29273.78230974387</v>
      </c>
      <c r="CU188" s="154">
        <v>29349.360329635372</v>
      </c>
      <c r="CV188" s="154">
        <v>29423.975117681905</v>
      </c>
      <c r="CW188" s="154">
        <v>29497.6532693103</v>
      </c>
      <c r="CX188" s="154">
        <v>29570.420261983149</v>
      </c>
      <c r="CY188" s="154">
        <v>29642.300517849842</v>
      </c>
      <c r="CZ188" s="154">
        <v>29713.317462034389</v>
      </c>
      <c r="DA188" s="154">
        <v>29783.493576921308</v>
      </c>
      <c r="DB188" s="154">
        <v>29852.850452767503</v>
      </c>
      <c r="DC188" s="154">
        <v>29921.408834935184</v>
      </c>
      <c r="DD188" s="154">
        <v>29989.188668014263</v>
      </c>
      <c r="DE188" s="154">
        <v>30056.209137079462</v>
      </c>
      <c r="DF188" s="154">
        <v>30122.488706302036</v>
      </c>
      <c r="DG188" s="154">
        <v>30188.045155119107</v>
      </c>
      <c r="DH188" s="154">
        <v>30252.895612144745</v>
      </c>
      <c r="DI188" s="154">
        <v>30317.056586990104</v>
      </c>
      <c r="DJ188" s="154">
        <v>30380.544000147092</v>
      </c>
      <c r="DK188" s="154">
        <v>30443.373211075166</v>
      </c>
      <c r="DL188" s="154">
        <v>30505.559044620986</v>
      </c>
      <c r="DM188" s="154">
        <v>30567.115815887897</v>
      </c>
      <c r="DN188" s="154">
        <v>30628.057353664717</v>
      </c>
      <c r="DO188" s="154">
        <v>30688.397022512407</v>
      </c>
      <c r="DP188" s="154">
        <v>30748.147743601228</v>
      </c>
      <c r="DQ188" s="154">
        <v>30807.322014381909</v>
      </c>
      <c r="DR188" s="154">
        <v>30865.931927169317</v>
      </c>
      <c r="DS188" s="154">
        <v>30923.989186709645</v>
      </c>
      <c r="DT188" s="154">
        <v>30981.505126798598</v>
      </c>
      <c r="DU188" s="154">
        <v>31038.490726010386</v>
      </c>
      <c r="DV188" s="154">
        <v>31094.956622595535</v>
      </c>
      <c r="DW188" s="154">
        <v>31150.913128598884</v>
      </c>
      <c r="DX188" s="154">
        <v>31206.370243247722</v>
      </c>
      <c r="DY188" s="154">
        <v>31261.337665653689</v>
      </c>
      <c r="DZ188" s="154">
        <v>31315.824806872002</v>
      </c>
      <c r="EA188" s="154">
        <v>31369.840801355207</v>
      </c>
      <c r="EB188" s="154">
        <v>31423.394517839391</v>
      </c>
      <c r="EC188" s="154">
        <v>31476.494569695034</v>
      </c>
      <c r="ED188" s="154">
        <v>31529.149324775077</v>
      </c>
      <c r="EE188" s="154">
        <v>31581.366914788447</v>
      </c>
      <c r="EF188" s="154">
        <v>31633.155244227288</v>
      </c>
      <c r="EG188" s="154">
        <v>31684.521998872391</v>
      </c>
      <c r="EH188" s="154">
        <v>31735.474653901329</v>
      </c>
      <c r="EI188" s="154">
        <v>31786.020481621221</v>
      </c>
      <c r="EJ188" s="154">
        <v>31836.16655884666</v>
      </c>
      <c r="EK188" s="154">
        <v>31885.919773942824</v>
      </c>
      <c r="EL188" s="154">
        <v>31935.286833551574</v>
      </c>
      <c r="EM188" s="154">
        <v>31984.274269017238</v>
      </c>
      <c r="EN188" s="154">
        <v>32032.888442529274</v>
      </c>
      <c r="EO188" s="154">
        <v>32081.135552995198</v>
      </c>
      <c r="EP188" s="154">
        <v>32129.021641659449</v>
      </c>
      <c r="EQ188" s="154">
        <v>32176.552597480044</v>
      </c>
      <c r="ER188" s="154">
        <v>32223.734162276418</v>
      </c>
      <c r="ES188" s="154">
        <v>32270.571935659595</v>
      </c>
      <c r="ET188" s="154">
        <v>32317.071379756209</v>
      </c>
      <c r="EU188" s="154">
        <v>32363.237823735828</v>
      </c>
      <c r="EV188" s="154">
        <v>32409.07646815242</v>
      </c>
      <c r="EW188" s="154">
        <v>32454.592389108187</v>
      </c>
      <c r="EX188" s="154">
        <v>32499.790542249095</v>
      </c>
      <c r="EY188" s="154">
        <v>32544.675766600169</v>
      </c>
      <c r="EZ188" s="154">
        <v>32589.252788247413</v>
      </c>
      <c r="FA188" s="154">
        <v>32633.526223875197</v>
      </c>
      <c r="FB188" s="154">
        <v>32677.5005841647</v>
      </c>
      <c r="FC188" s="154">
        <v>32721.180277059935</v>
      </c>
      <c r="FD188" s="154">
        <v>32764.569610908744</v>
      </c>
      <c r="FE188" s="154">
        <v>32807.672797482941</v>
      </c>
      <c r="FF188" s="154">
        <v>32850.493954884165</v>
      </c>
      <c r="FG188" s="154">
        <v>32893.037110340505</v>
      </c>
      <c r="FH188" s="154">
        <v>32935.30620289837</v>
      </c>
      <c r="FI188" s="154">
        <v>32977.305086014785</v>
      </c>
      <c r="FJ188" s="154">
        <v>33019.037530054266</v>
      </c>
      <c r="FK188" s="154">
        <v>33060.507224694527</v>
      </c>
      <c r="FL188" s="154">
        <v>33101.717781245105</v>
      </c>
      <c r="FM188" s="154">
        <v>33142.672734882428</v>
      </c>
      <c r="FN188" s="154">
        <v>33183.375546805481</v>
      </c>
      <c r="FO188" s="154">
        <v>33223.829606314503</v>
      </c>
      <c r="FP188" s="154">
        <v>33264.038232817133</v>
      </c>
      <c r="FQ188" s="154">
        <v>33304.004677764249</v>
      </c>
      <c r="FR188" s="154">
        <v>33343.732126518473</v>
      </c>
      <c r="FS188" s="154">
        <v>33383.223700158742</v>
      </c>
      <c r="FT188" s="154">
        <v>33422.482457223181</v>
      </c>
      <c r="FU188" s="154">
        <v>33461.511395392219</v>
      </c>
      <c r="FV188" s="154">
        <v>33500.313453115938</v>
      </c>
    </row>
    <row r="189" spans="2:179" outlineLevel="1" x14ac:dyDescent="0.2">
      <c r="C189" s="24" t="s">
        <v>722</v>
      </c>
      <c r="F189" s="357">
        <v>44561</v>
      </c>
      <c r="G189" s="353">
        <v>44895</v>
      </c>
      <c r="H189" s="24">
        <v>12</v>
      </c>
      <c r="I189" s="356">
        <v>-1.6478889230811516E-2</v>
      </c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1">
        <v>30830</v>
      </c>
      <c r="CD189" s="24">
        <v>30321.955845014079</v>
      </c>
      <c r="CE189" s="24">
        <v>29822.283693382535</v>
      </c>
      <c r="CF189" s="24">
        <v>29330.845583789447</v>
      </c>
      <c r="CG189" s="24">
        <v>28847.505828368143</v>
      </c>
      <c r="CH189" s="24">
        <v>28372.130975237273</v>
      </c>
      <c r="CI189" s="24">
        <v>27904.58977165426</v>
      </c>
      <c r="CJ189" s="24">
        <v>27444.753127775934</v>
      </c>
      <c r="CK189" s="24">
        <v>26992.494081016346</v>
      </c>
      <c r="CL189" s="24">
        <v>26547.687760991943</v>
      </c>
      <c r="CM189" s="24">
        <v>26110.211355044386</v>
      </c>
      <c r="CN189" s="24">
        <v>25679.944074331532</v>
      </c>
      <c r="CO189" s="24">
        <v>25256.767120477187</v>
      </c>
      <c r="CP189" s="24">
        <v>24840.563652770441</v>
      </c>
      <c r="CQ189" s="24">
        <v>24431.218755905513</v>
      </c>
      <c r="CR189" s="24">
        <v>24028.61940825322</v>
      </c>
      <c r="CS189" s="24">
        <v>23632.654450655285</v>
      </c>
      <c r="CT189" s="24">
        <v>23243.214555732891</v>
      </c>
      <c r="CU189" s="24">
        <v>22860.192197700984</v>
      </c>
      <c r="CV189" s="24">
        <v>22483.481622680007</v>
      </c>
      <c r="CW189" s="24">
        <v>22112.978819496875</v>
      </c>
      <c r="CX189" s="24">
        <v>21748.581490967106</v>
      </c>
      <c r="CY189" s="24">
        <v>21390.189025650183</v>
      </c>
      <c r="CZ189" s="24">
        <v>21037.702470070373</v>
      </c>
      <c r="DA189" s="24">
        <v>20691.024501395314</v>
      </c>
      <c r="DB189" s="24">
        <v>20350.059400564813</v>
      </c>
      <c r="DC189" s="24">
        <v>20014.713025862471</v>
      </c>
      <c r="DD189" s="24">
        <v>19684.892786922803</v>
      </c>
      <c r="DE189" s="24">
        <v>19360.507619166699</v>
      </c>
      <c r="DF189" s="24">
        <v>19041.46795865817</v>
      </c>
      <c r="DG189" s="24">
        <v>18727.685717375396</v>
      </c>
      <c r="DH189" s="24">
        <v>18419.074258889315</v>
      </c>
      <c r="DI189" s="24">
        <v>18115.548374442988</v>
      </c>
      <c r="DJ189" s="24">
        <v>17817.024259425132</v>
      </c>
      <c r="DK189" s="24">
        <v>17523.419490231383</v>
      </c>
      <c r="DL189" s="24">
        <v>17234.653001506817</v>
      </c>
      <c r="DM189" s="24">
        <v>16950.645063763513</v>
      </c>
      <c r="DN189" s="24">
        <v>16671.317261366952</v>
      </c>
      <c r="DO189" s="24">
        <v>16396.592470885171</v>
      </c>
      <c r="DP189" s="24">
        <v>16126.394839794695</v>
      </c>
      <c r="DQ189" s="24">
        <v>15860.649765537388</v>
      </c>
      <c r="DR189" s="24">
        <v>15599.283874922401</v>
      </c>
      <c r="DS189" s="24">
        <v>15342.22500386757</v>
      </c>
      <c r="DT189" s="24">
        <v>15089.402177474649</v>
      </c>
      <c r="DU189" s="24">
        <v>14840.745590432878</v>
      </c>
      <c r="DV189" s="24">
        <v>14596.18658774548</v>
      </c>
      <c r="DW189" s="24">
        <v>14355.657645773765</v>
      </c>
      <c r="DX189" s="24">
        <v>14119.092353593605</v>
      </c>
      <c r="DY189" s="24">
        <v>13886.425394659138</v>
      </c>
      <c r="DZ189" s="24">
        <v>13657.592528768622</v>
      </c>
      <c r="EA189" s="24">
        <v>13432.530574327486</v>
      </c>
      <c r="EB189" s="24">
        <v>13211.177390903655</v>
      </c>
      <c r="EC189" s="24">
        <v>12993.471862070352</v>
      </c>
      <c r="ED189" s="24">
        <v>12779.353878531629</v>
      </c>
      <c r="EE189" s="24">
        <v>12568.764321525965</v>
      </c>
      <c r="EF189" s="24">
        <v>12361.645046503363</v>
      </c>
      <c r="EG189" s="24">
        <v>12157.938867071423</v>
      </c>
      <c r="EH189" s="24">
        <v>11957.589539205976</v>
      </c>
      <c r="EI189" s="24">
        <v>11760.54174572189</v>
      </c>
      <c r="EJ189" s="24">
        <v>11566.741080999804</v>
      </c>
      <c r="EK189" s="24">
        <v>11376.134035964531</v>
      </c>
      <c r="EL189" s="24">
        <v>11188.667983311007</v>
      </c>
      <c r="EM189" s="24">
        <v>11004.291162973697</v>
      </c>
      <c r="EN189" s="24">
        <v>10822.952667835456</v>
      </c>
      <c r="EO189" s="24">
        <v>10644.602429671879</v>
      </c>
      <c r="EP189" s="24">
        <v>10469.191205327288</v>
      </c>
      <c r="EQ189" s="24">
        <v>10296.670563118514</v>
      </c>
      <c r="ER189" s="24">
        <v>10126.992869462727</v>
      </c>
      <c r="ES189" s="24">
        <v>9960.1112757256324</v>
      </c>
      <c r="ET189" s="24">
        <v>9795.9797052863923</v>
      </c>
      <c r="EU189" s="24">
        <v>9634.5528408157006</v>
      </c>
      <c r="EV189" s="24">
        <v>9475.7861117634984</v>
      </c>
      <c r="EW189" s="24">
        <v>9319.6356820528854</v>
      </c>
      <c r="EX189" s="24">
        <v>9166.058437976817</v>
      </c>
      <c r="EY189" s="24">
        <v>9015.0119762942522</v>
      </c>
      <c r="EZ189" s="24">
        <v>8866.4545925224593</v>
      </c>
      <c r="FA189" s="24">
        <v>8720.3452694222615</v>
      </c>
      <c r="FB189" s="24">
        <v>8576.6436656730202</v>
      </c>
      <c r="FC189" s="24">
        <v>8435.3101047342534</v>
      </c>
      <c r="FD189" s="24">
        <v>8296.3055638907917</v>
      </c>
      <c r="FE189" s="24">
        <v>8159.5916634784699</v>
      </c>
      <c r="FF189" s="24">
        <v>8025.1306562873551</v>
      </c>
      <c r="FG189" s="24">
        <v>7892.885417139606</v>
      </c>
      <c r="FH189" s="24">
        <v>7762.8194326390749</v>
      </c>
      <c r="FI189" s="24">
        <v>7634.8967910898245</v>
      </c>
      <c r="FJ189" s="24">
        <v>7509.0821725807773</v>
      </c>
      <c r="FK189" s="24">
        <v>7385.3408392337569</v>
      </c>
      <c r="FL189" s="24">
        <v>7263.638625612235</v>
      </c>
      <c r="FM189" s="24">
        <v>7143.9419292881266</v>
      </c>
      <c r="FN189" s="24">
        <v>7026.2177015640373</v>
      </c>
      <c r="FO189" s="24">
        <v>6910.4334383483965</v>
      </c>
      <c r="FP189" s="24">
        <v>6796.5571711809571</v>
      </c>
      <c r="FQ189" s="24">
        <v>6684.5574584061887</v>
      </c>
      <c r="FR189" s="24">
        <v>6574.4033764921178</v>
      </c>
      <c r="FS189" s="24">
        <v>6466.0645114922308</v>
      </c>
      <c r="FT189" s="24">
        <v>6359.5109506480685</v>
      </c>
      <c r="FU189" s="24">
        <v>6254.7132741302057</v>
      </c>
      <c r="FV189" s="24">
        <v>6151.6425469153273</v>
      </c>
    </row>
    <row r="190" spans="2:179" outlineLevel="1" x14ac:dyDescent="0.2">
      <c r="C190" s="24" t="s">
        <v>723</v>
      </c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58"/>
      <c r="AX190" s="158"/>
      <c r="AY190" s="158"/>
      <c r="AZ190" s="158"/>
      <c r="BA190" s="158"/>
      <c r="BB190" s="158"/>
      <c r="BC190" s="158"/>
      <c r="BD190" s="158"/>
      <c r="BE190" s="158"/>
      <c r="BF190" s="158"/>
      <c r="BG190" s="158"/>
      <c r="BH190" s="158"/>
      <c r="BI190" s="158"/>
      <c r="BJ190" s="158"/>
      <c r="BK190" s="158"/>
      <c r="BL190" s="158"/>
      <c r="BM190" s="158"/>
      <c r="BN190" s="158"/>
      <c r="BO190" s="158"/>
      <c r="BP190" s="158"/>
      <c r="BQ190" s="158"/>
      <c r="BR190" s="158"/>
      <c r="BS190" s="158"/>
      <c r="BT190" s="158"/>
      <c r="BU190" s="158"/>
      <c r="BV190" s="158"/>
      <c r="BW190" s="158"/>
      <c r="BX190" s="158"/>
      <c r="BY190" s="158"/>
      <c r="BZ190" s="158"/>
      <c r="CA190" s="158"/>
      <c r="CB190" s="158"/>
      <c r="CC190" s="151">
        <v>30830</v>
      </c>
      <c r="CD190" s="24">
        <v>30830</v>
      </c>
      <c r="CE190" s="24">
        <v>31261.62</v>
      </c>
      <c r="CF190" s="24">
        <v>31699.28268</v>
      </c>
      <c r="CG190" s="24">
        <v>32143.072637519999</v>
      </c>
      <c r="CH190" s="24">
        <v>32593.075654445278</v>
      </c>
      <c r="CI190" s="24">
        <v>33049.378713607512</v>
      </c>
      <c r="CJ190" s="24">
        <v>33512.070015598016</v>
      </c>
      <c r="CK190" s="24">
        <v>33981.238995816391</v>
      </c>
      <c r="CL190" s="24">
        <v>34456.976341757822</v>
      </c>
      <c r="CM190" s="24">
        <v>34939.374010542429</v>
      </c>
      <c r="CN190" s="24">
        <v>35428.525246690027</v>
      </c>
      <c r="CO190" s="24">
        <v>35924.52460014369</v>
      </c>
      <c r="CP190" s="24">
        <v>36427.4679445457</v>
      </c>
      <c r="CQ190" s="24">
        <v>36973.87996371388</v>
      </c>
      <c r="CR190" s="24">
        <v>37528.488163169583</v>
      </c>
      <c r="CS190" s="24">
        <v>38091.415485617123</v>
      </c>
      <c r="CT190" s="24">
        <v>38662.786717901377</v>
      </c>
      <c r="CU190" s="24">
        <v>39242.728518669894</v>
      </c>
      <c r="CV190" s="24">
        <v>39831.369446449935</v>
      </c>
      <c r="CW190" s="24">
        <v>40428.839988146683</v>
      </c>
      <c r="CX190" s="24">
        <v>41035.272587968881</v>
      </c>
      <c r="CY190" s="24">
        <v>41650.801676788411</v>
      </c>
      <c r="CZ190" s="24">
        <v>42275.563701940235</v>
      </c>
      <c r="DA190" s="24">
        <v>42909.697157469331</v>
      </c>
      <c r="DB190" s="24">
        <v>43553.342614831367</v>
      </c>
      <c r="DC190" s="24">
        <v>44250.196096668667</v>
      </c>
      <c r="DD190" s="24">
        <v>44958.199234215368</v>
      </c>
      <c r="DE190" s="24">
        <v>45677.530421962816</v>
      </c>
      <c r="DF190" s="24">
        <v>46408.37090871422</v>
      </c>
      <c r="DG190" s="24">
        <v>47150.904843253651</v>
      </c>
      <c r="DH190" s="24">
        <v>47905.319320745708</v>
      </c>
      <c r="DI190" s="24">
        <v>48671.804429877637</v>
      </c>
      <c r="DJ190" s="24">
        <v>49450.553300755681</v>
      </c>
      <c r="DK190" s="24">
        <v>50241.762153567775</v>
      </c>
      <c r="DL190" s="24">
        <v>51045.630348024861</v>
      </c>
      <c r="DM190" s="24">
        <v>51862.360433593261</v>
      </c>
      <c r="DN190" s="24">
        <v>52692.158200530757</v>
      </c>
      <c r="DO190" s="24">
        <v>53587.924889939772</v>
      </c>
      <c r="DP190" s="24">
        <v>54498.919613068741</v>
      </c>
      <c r="DQ190" s="24">
        <v>55425.401246490903</v>
      </c>
      <c r="DR190" s="24">
        <v>56367.633067681243</v>
      </c>
      <c r="DS190" s="24">
        <v>57325.882829831819</v>
      </c>
      <c r="DT190" s="24">
        <v>58300.422837938953</v>
      </c>
      <c r="DU190" s="24">
        <v>59291.530026183907</v>
      </c>
      <c r="DV190" s="24">
        <v>60299.48603662903</v>
      </c>
      <c r="DW190" s="24">
        <v>61324.577299251716</v>
      </c>
      <c r="DX190" s="24">
        <v>62367.09511333899</v>
      </c>
      <c r="DY190" s="24">
        <v>63427.335730265746</v>
      </c>
      <c r="DZ190" s="24">
        <v>64505.600437680259</v>
      </c>
      <c r="EA190" s="24">
        <v>65666.701245558506</v>
      </c>
      <c r="EB190" s="24">
        <v>66848.701867978554</v>
      </c>
      <c r="EC190" s="24">
        <v>68051.978501602163</v>
      </c>
      <c r="ED190" s="24">
        <v>69276.914114630999</v>
      </c>
      <c r="EE190" s="24">
        <v>70523.898568694363</v>
      </c>
      <c r="EF190" s="24">
        <v>71793.328742930869</v>
      </c>
      <c r="EG190" s="24">
        <v>73085.608660303624</v>
      </c>
      <c r="EH190" s="24">
        <v>74401.149616189097</v>
      </c>
      <c r="EI190" s="24">
        <v>75740.370309280508</v>
      </c>
      <c r="EJ190" s="24">
        <v>77103.696974847553</v>
      </c>
      <c r="EK190" s="24">
        <v>78491.563520394804</v>
      </c>
      <c r="EL190" s="24">
        <v>79904.411663761915</v>
      </c>
      <c r="EM190" s="24">
        <v>79904.411663761915</v>
      </c>
      <c r="EN190" s="24">
        <v>79904.411663761915</v>
      </c>
      <c r="EO190" s="24">
        <v>79904.411663761915</v>
      </c>
      <c r="EP190" s="24">
        <v>79904.411663761915</v>
      </c>
      <c r="EQ190" s="24">
        <v>79904.411663761915</v>
      </c>
      <c r="ER190" s="24">
        <v>79904.411663761915</v>
      </c>
      <c r="ES190" s="24">
        <v>79904.411663761915</v>
      </c>
      <c r="ET190" s="24">
        <v>79904.411663761915</v>
      </c>
      <c r="EU190" s="24">
        <v>79904.411663761915</v>
      </c>
      <c r="EV190" s="24">
        <v>79904.411663761915</v>
      </c>
      <c r="EW190" s="24">
        <v>79904.411663761915</v>
      </c>
      <c r="EX190" s="24">
        <v>79904.411663761915</v>
      </c>
      <c r="EY190" s="24">
        <v>79904.411663761915</v>
      </c>
      <c r="EZ190" s="24">
        <v>79904.411663761915</v>
      </c>
      <c r="FA190" s="24">
        <v>79904.411663761915</v>
      </c>
      <c r="FB190" s="24">
        <v>79904.411663761915</v>
      </c>
      <c r="FC190" s="24">
        <v>79904.411663761915</v>
      </c>
      <c r="FD190" s="24">
        <v>79904.411663761915</v>
      </c>
      <c r="FE190" s="24">
        <v>79904.411663761915</v>
      </c>
      <c r="FF190" s="24">
        <v>79904.411663761915</v>
      </c>
      <c r="FG190" s="24">
        <v>79904.411663761915</v>
      </c>
      <c r="FH190" s="24">
        <v>79904.411663761915</v>
      </c>
      <c r="FI190" s="24">
        <v>79904.411663761915</v>
      </c>
      <c r="FJ190" s="24">
        <v>79904.411663761915</v>
      </c>
      <c r="FK190" s="24">
        <v>79904.411663761915</v>
      </c>
      <c r="FL190" s="24">
        <v>79904.411663761915</v>
      </c>
      <c r="FM190" s="24">
        <v>79904.411663761915</v>
      </c>
      <c r="FN190" s="24">
        <v>79904.411663761915</v>
      </c>
      <c r="FO190" s="24">
        <v>79904.411663761915</v>
      </c>
      <c r="FP190" s="24">
        <v>79904.411663761915</v>
      </c>
      <c r="FQ190" s="24">
        <v>79904.411663761915</v>
      </c>
      <c r="FR190" s="24">
        <v>79904.411663761915</v>
      </c>
      <c r="FS190" s="24">
        <v>79904.411663761915</v>
      </c>
      <c r="FT190" s="24">
        <v>79904.411663761915</v>
      </c>
      <c r="FU190" s="24">
        <v>79904.411663761915</v>
      </c>
      <c r="FV190" s="24">
        <v>79904.411663761915</v>
      </c>
    </row>
    <row r="191" spans="2:179" ht="5.45" customHeight="1" outlineLevel="1" x14ac:dyDescent="0.2"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154"/>
      <c r="CF191" s="154"/>
      <c r="CG191" s="154"/>
      <c r="CH191" s="154"/>
      <c r="CI191" s="154"/>
      <c r="CJ191" s="154"/>
      <c r="CK191" s="154"/>
      <c r="CL191" s="154"/>
      <c r="CM191" s="154"/>
      <c r="CN191" s="154"/>
      <c r="CO191" s="154"/>
      <c r="CP191" s="154"/>
      <c r="CQ191" s="154"/>
      <c r="CR191" s="154"/>
      <c r="CS191" s="154"/>
      <c r="CT191" s="154"/>
      <c r="CU191" s="154"/>
      <c r="CV191" s="154"/>
      <c r="CW191" s="154"/>
      <c r="CX191" s="154"/>
      <c r="CY191" s="154"/>
      <c r="CZ191" s="154"/>
      <c r="DA191" s="154"/>
      <c r="DB191" s="154"/>
      <c r="DC191" s="154"/>
      <c r="DD191" s="154"/>
      <c r="DE191" s="154"/>
      <c r="DF191" s="154"/>
      <c r="DG191" s="154"/>
      <c r="DH191" s="154"/>
      <c r="DI191" s="154"/>
      <c r="DJ191" s="154"/>
      <c r="DK191" s="154"/>
      <c r="DL191" s="154"/>
      <c r="DM191" s="154"/>
      <c r="DN191" s="154"/>
      <c r="DO191" s="154"/>
      <c r="DP191" s="154"/>
      <c r="DQ191" s="154"/>
      <c r="DR191" s="154"/>
      <c r="DS191" s="154"/>
      <c r="DT191" s="154"/>
      <c r="DU191" s="154"/>
      <c r="DV191" s="154"/>
      <c r="DW191" s="154"/>
      <c r="DX191" s="154"/>
      <c r="DY191" s="154"/>
      <c r="DZ191" s="154"/>
      <c r="EA191" s="154"/>
      <c r="EB191" s="154"/>
      <c r="EC191" s="154"/>
      <c r="ED191" s="154"/>
      <c r="EE191" s="154"/>
      <c r="EF191" s="154"/>
      <c r="EG191" s="154"/>
      <c r="EH191" s="154"/>
      <c r="EI191" s="154"/>
      <c r="EJ191" s="154"/>
      <c r="EK191" s="154"/>
      <c r="EL191" s="154"/>
      <c r="EM191" s="154"/>
      <c r="EN191" s="154"/>
      <c r="EO191" s="154"/>
      <c r="EP191" s="154"/>
      <c r="EQ191" s="154"/>
      <c r="ER191" s="154"/>
      <c r="ES191" s="154"/>
      <c r="ET191" s="154"/>
      <c r="EU191" s="154"/>
      <c r="EV191" s="154"/>
      <c r="EW191" s="154"/>
      <c r="EX191" s="154"/>
      <c r="EY191" s="154"/>
      <c r="EZ191" s="154"/>
      <c r="FA191" s="154"/>
      <c r="FB191" s="154"/>
      <c r="FC191" s="154"/>
      <c r="FD191" s="154"/>
      <c r="FE191" s="154"/>
      <c r="FF191" s="154"/>
      <c r="FG191" s="154"/>
      <c r="FH191" s="154"/>
      <c r="FI191" s="154"/>
      <c r="FJ191" s="154"/>
      <c r="FK191" s="154"/>
      <c r="FL191" s="154"/>
      <c r="FM191" s="154"/>
      <c r="FN191" s="154"/>
      <c r="FO191" s="154"/>
      <c r="FP191" s="154"/>
      <c r="FQ191" s="154"/>
      <c r="FR191" s="154"/>
      <c r="FS191" s="154"/>
      <c r="FT191" s="154"/>
      <c r="FU191" s="154"/>
      <c r="FV191" s="154"/>
    </row>
    <row r="192" spans="2:179" s="350" customFormat="1" outlineLevel="1" x14ac:dyDescent="0.2">
      <c r="C192" s="350" t="s">
        <v>93</v>
      </c>
      <c r="K192" s="351"/>
      <c r="L192" s="351"/>
      <c r="M192" s="351"/>
      <c r="N192" s="351"/>
      <c r="O192" s="351"/>
      <c r="P192" s="351"/>
      <c r="Q192" s="351"/>
      <c r="R192" s="351"/>
      <c r="S192" s="351"/>
      <c r="T192" s="351"/>
      <c r="U192" s="351"/>
      <c r="V192" s="351"/>
      <c r="W192" s="351"/>
      <c r="X192" s="351"/>
      <c r="Y192" s="351"/>
      <c r="Z192" s="351"/>
      <c r="AA192" s="351"/>
      <c r="AB192" s="351"/>
      <c r="AC192" s="351"/>
      <c r="AD192" s="351"/>
      <c r="AE192" s="351"/>
      <c r="AF192" s="351"/>
      <c r="AG192" s="351"/>
      <c r="AH192" s="351"/>
      <c r="AI192" s="354" t="s">
        <v>523</v>
      </c>
      <c r="AJ192" s="354">
        <v>9.4517299107141906E-3</v>
      </c>
      <c r="AK192" s="354">
        <v>-1.2092733994403249E-3</v>
      </c>
      <c r="AL192" s="354">
        <v>3.978137539781379E-2</v>
      </c>
      <c r="AM192" s="354">
        <v>4.1253576418923465E-2</v>
      </c>
      <c r="AN192" s="354">
        <v>2.1311265895584297E-2</v>
      </c>
      <c r="AO192" s="354">
        <v>1.0480212732676408E-2</v>
      </c>
      <c r="AP192" s="354">
        <v>2.1362229102167118E-2</v>
      </c>
      <c r="AQ192" s="354">
        <v>1.7550772961503425E-2</v>
      </c>
      <c r="AR192" s="354">
        <v>-1.0873126992165361E-2</v>
      </c>
      <c r="AS192" s="354">
        <v>7.5141549210938408E-2</v>
      </c>
      <c r="AT192" s="354">
        <v>3.5939382055519831E-2</v>
      </c>
      <c r="AU192" s="354">
        <v>1.9550051376345357E-2</v>
      </c>
      <c r="AV192" s="354">
        <v>3.211775626574731E-2</v>
      </c>
      <c r="AW192" s="354">
        <v>1.1023743447425183E-2</v>
      </c>
      <c r="AX192" s="354">
        <v>5.3628161138645769E-3</v>
      </c>
      <c r="AY192" s="354">
        <v>2.7808676307007785E-2</v>
      </c>
      <c r="AZ192" s="354">
        <v>6.3705234159778801E-3</v>
      </c>
      <c r="BA192" s="354">
        <v>1.4908957595014094E-2</v>
      </c>
      <c r="BB192" s="354">
        <v>-7.5857916917519974E-3</v>
      </c>
      <c r="BC192" s="354">
        <v>3.266197524872605E-2</v>
      </c>
      <c r="BD192" s="354">
        <v>0.1907839082620546</v>
      </c>
      <c r="BE192" s="354">
        <v>-5.9950666008880105E-2</v>
      </c>
      <c r="BF192" s="354">
        <v>-3.5119759850536392E-2</v>
      </c>
      <c r="BG192" s="354">
        <v>-3.933513184231141E-2</v>
      </c>
      <c r="BH192" s="354">
        <v>-5.5009511731135108E-2</v>
      </c>
      <c r="BI192" s="354">
        <v>-1.3851942387423044E-2</v>
      </c>
      <c r="BJ192" s="354">
        <v>2.1094072759969773E-2</v>
      </c>
      <c r="BK192" s="354">
        <v>-4.4910393412190275E-2</v>
      </c>
      <c r="BL192" s="354">
        <v>-2.5791178669324677E-2</v>
      </c>
      <c r="BM192" s="354">
        <v>4.2460672720296966E-3</v>
      </c>
      <c r="BN192" s="354">
        <v>-5.8072896767784599E-3</v>
      </c>
      <c r="BO192" s="354">
        <v>-8.3006686649758077E-3</v>
      </c>
      <c r="BP192" s="354">
        <v>-1.0591852024076642E-3</v>
      </c>
      <c r="BQ192" s="354">
        <v>-2.5369814833971271E-2</v>
      </c>
      <c r="BR192" s="354">
        <v>-2.3376761217395958E-2</v>
      </c>
      <c r="BS192" s="354">
        <v>1.6464706841275989E-2</v>
      </c>
      <c r="BT192" s="354">
        <v>-1.9138244413557159E-2</v>
      </c>
      <c r="BU192" s="354">
        <v>-3.1202310878569839E-2</v>
      </c>
      <c r="BV192" s="354">
        <v>-2.970380580011811E-2</v>
      </c>
      <c r="BW192" s="354">
        <v>-3.3280185534135365E-2</v>
      </c>
      <c r="BX192" s="354">
        <v>-3.3256364890394963E-2</v>
      </c>
      <c r="BY192" s="354">
        <v>-8.4062286742353498E-3</v>
      </c>
      <c r="BZ192" s="354">
        <v>-1.1762129696249235E-2</v>
      </c>
      <c r="CA192" s="354">
        <v>-7.9136462916651329E-4</v>
      </c>
      <c r="CB192" s="354">
        <v>9.1871000443521922E-4</v>
      </c>
      <c r="CC192" s="354">
        <v>-2.4212691881626891E-2</v>
      </c>
      <c r="CD192" s="354">
        <v>-5.8032449536629116E-3</v>
      </c>
      <c r="CE192" s="354">
        <v>-5.5927618346423014E-3</v>
      </c>
      <c r="CF192" s="354">
        <v>-5.3970141989083675E-3</v>
      </c>
      <c r="CG192" s="354">
        <v>-5.2145068385793802E-3</v>
      </c>
      <c r="CH192" s="354">
        <v>-5.0439402361491803E-3</v>
      </c>
      <c r="CI192" s="354">
        <v>-4.8841795617022843E-3</v>
      </c>
      <c r="CJ192" s="354">
        <v>-4.7342293835642701E-3</v>
      </c>
      <c r="CK192" s="354">
        <v>-4.5932129005586964E-3</v>
      </c>
      <c r="CL192" s="354">
        <v>-4.4603547798808263E-3</v>
      </c>
      <c r="CM192" s="354">
        <v>-4.3349668907803895E-3</v>
      </c>
      <c r="CN192" s="354">
        <v>-4.216436379519517E-3</v>
      </c>
      <c r="CO192" s="354">
        <v>-4.1042156493124038E-3</v>
      </c>
      <c r="CP192" s="354">
        <v>-3.9978138993140844E-3</v>
      </c>
      <c r="CQ192" s="354">
        <v>2.752702233017823E-3</v>
      </c>
      <c r="CR192" s="354">
        <v>2.7078803092155379E-3</v>
      </c>
      <c r="CS192" s="354">
        <v>2.66449468862473E-3</v>
      </c>
      <c r="CT192" s="354">
        <v>2.6224774198411183E-3</v>
      </c>
      <c r="CU192" s="354">
        <v>2.5817647713513026E-3</v>
      </c>
      <c r="CV192" s="354">
        <v>2.5422969089785585E-3</v>
      </c>
      <c r="CW192" s="354">
        <v>2.5040176024386795E-3</v>
      </c>
      <c r="CX192" s="354">
        <v>2.4668739580229193E-3</v>
      </c>
      <c r="CY192" s="354">
        <v>2.4308161747401691E-3</v>
      </c>
      <c r="CZ192" s="354">
        <v>2.3957973215265049E-3</v>
      </c>
      <c r="DA192" s="354">
        <v>2.3617731334302228E-3</v>
      </c>
      <c r="DB192" s="354">
        <v>2.3287018249578129E-3</v>
      </c>
      <c r="DC192" s="354">
        <v>2.2965439188513681E-3</v>
      </c>
      <c r="DD192" s="354">
        <v>2.2652620888605757E-3</v>
      </c>
      <c r="DE192" s="354">
        <v>2.2348210152374204E-3</v>
      </c>
      <c r="DF192" s="354">
        <v>2.2051872516686277E-3</v>
      </c>
      <c r="DG192" s="354">
        <v>2.1763291026930531E-3</v>
      </c>
      <c r="DH192" s="354">
        <v>2.1482165106223583E-3</v>
      </c>
      <c r="DI192" s="354">
        <v>2.1208209510894527E-3</v>
      </c>
      <c r="DJ192" s="354">
        <v>2.0941153365208187E-3</v>
      </c>
      <c r="DK192" s="354">
        <v>2.0680739267793236E-3</v>
      </c>
      <c r="DL192" s="354">
        <v>2.0426722464248481E-3</v>
      </c>
      <c r="DM192" s="354">
        <v>2.0178870079670119E-3</v>
      </c>
      <c r="DN192" s="354">
        <v>1.993696040669457E-3</v>
      </c>
      <c r="DO192" s="354">
        <v>1.9700782243856629E-3</v>
      </c>
      <c r="DP192" s="354">
        <v>1.9470134280714646E-3</v>
      </c>
      <c r="DQ192" s="354">
        <v>1.9244824525403992E-3</v>
      </c>
      <c r="DR192" s="354">
        <v>1.9024669771701141E-3</v>
      </c>
      <c r="DS192" s="354">
        <v>1.8809495102016793E-3</v>
      </c>
      <c r="DT192" s="354">
        <v>1.8599133424115344E-3</v>
      </c>
      <c r="DU192" s="354">
        <v>1.8393425038119027E-3</v>
      </c>
      <c r="DV192" s="354">
        <v>1.8192217232337882E-3</v>
      </c>
      <c r="DW192" s="354">
        <v>1.7995363904990125E-3</v>
      </c>
      <c r="DX192" s="354">
        <v>1.780272521062054E-3</v>
      </c>
      <c r="DY192" s="354">
        <v>1.7614167228519051E-3</v>
      </c>
      <c r="DZ192" s="354">
        <v>1.7429561652499981E-3</v>
      </c>
      <c r="EA192" s="354">
        <v>1.7248785499448527E-3</v>
      </c>
      <c r="EB192" s="354">
        <v>1.7071720836361326E-3</v>
      </c>
      <c r="EC192" s="354">
        <v>1.689825452355187E-3</v>
      </c>
      <c r="ED192" s="354">
        <v>1.6728277973729888E-3</v>
      </c>
      <c r="EE192" s="354">
        <v>1.656168692516502E-3</v>
      </c>
      <c r="EF192" s="354">
        <v>1.6398381228581727E-3</v>
      </c>
      <c r="EG192" s="354">
        <v>1.6238264646228906E-3</v>
      </c>
      <c r="EH192" s="354">
        <v>1.6081244662851102E-3</v>
      </c>
      <c r="EI192" s="354">
        <v>1.5927232307419992E-3</v>
      </c>
      <c r="EJ192" s="354">
        <v>1.5776141984944481E-3</v>
      </c>
      <c r="EK192" s="354">
        <v>1.5627891317944176E-3</v>
      </c>
      <c r="EL192" s="354">
        <v>1.5482400996660317E-3</v>
      </c>
      <c r="EM192" s="354">
        <v>1.5339594637426845E-3</v>
      </c>
      <c r="EN192" s="354">
        <v>1.5199398649206053E-3</v>
      </c>
      <c r="EO192" s="354">
        <v>1.5061742106861065E-3</v>
      </c>
      <c r="EP192" s="354">
        <v>1.4926556631746912E-3</v>
      </c>
      <c r="EQ192" s="354">
        <v>1.4793776278256843E-3</v>
      </c>
      <c r="ER192" s="354">
        <v>1.4663337426665812E-3</v>
      </c>
      <c r="ES192" s="354">
        <v>1.4535178681436278E-3</v>
      </c>
      <c r="ET192" s="354">
        <v>1.4409240774946319E-3</v>
      </c>
      <c r="EU192" s="354">
        <v>1.4285466475942865E-3</v>
      </c>
      <c r="EV192" s="354">
        <v>1.4163800502979829E-3</v>
      </c>
      <c r="EW192" s="354">
        <v>1.404418944195962E-3</v>
      </c>
      <c r="EX192" s="354">
        <v>1.3926581668015636E-3</v>
      </c>
      <c r="EY192" s="354">
        <v>1.3810927271276086E-3</v>
      </c>
      <c r="EZ192" s="354">
        <v>1.3697177986020659E-3</v>
      </c>
      <c r="FA192" s="354">
        <v>1.3585287123780709E-3</v>
      </c>
      <c r="FB192" s="354">
        <v>1.3475209509332675E-3</v>
      </c>
      <c r="FC192" s="354">
        <v>1.3366901419749055E-3</v>
      </c>
      <c r="FD192" s="354">
        <v>1.3260320526771174E-3</v>
      </c>
      <c r="FE192" s="354">
        <v>1.3155425841409052E-3</v>
      </c>
      <c r="FF192" s="354">
        <v>1.3052177661474484E-3</v>
      </c>
      <c r="FG192" s="354">
        <v>1.2950537521525529E-3</v>
      </c>
      <c r="FH192" s="354">
        <v>1.2850468144998128E-3</v>
      </c>
      <c r="FI192" s="354">
        <v>1.2751933398669202E-3</v>
      </c>
      <c r="FJ192" s="354">
        <v>1.2654898249153668E-3</v>
      </c>
      <c r="FK192" s="354">
        <v>1.2559328721353236E-3</v>
      </c>
      <c r="FL192" s="354">
        <v>1.2465191858821445E-3</v>
      </c>
      <c r="FM192" s="354">
        <v>1.2372455685827344E-3</v>
      </c>
      <c r="FN192" s="354">
        <v>1.2281089171246595E-3</v>
      </c>
      <c r="FO192" s="354">
        <v>1.2191062193767088E-3</v>
      </c>
      <c r="FP192" s="354">
        <v>1.2102345508955281E-3</v>
      </c>
      <c r="FQ192" s="354">
        <v>1.2014910717510485E-3</v>
      </c>
      <c r="FR192" s="354">
        <v>1.192873023488028E-3</v>
      </c>
      <c r="FS192" s="354">
        <v>1.1843777262372512E-3</v>
      </c>
      <c r="FT192" s="354">
        <v>1.1760025759361969E-3</v>
      </c>
      <c r="FU192" s="354">
        <v>1.167745041649404E-3</v>
      </c>
      <c r="FV192" s="354">
        <v>1.1596026630482648E-3</v>
      </c>
      <c r="FW192" s="351"/>
    </row>
    <row r="193" spans="2:178" outlineLevel="1" x14ac:dyDescent="0.2"/>
    <row r="194" spans="2:178" outlineLevel="1" x14ac:dyDescent="0.2">
      <c r="B194" s="24" t="s">
        <v>724</v>
      </c>
      <c r="F194" s="348" t="s">
        <v>725</v>
      </c>
      <c r="I194" s="349" t="s">
        <v>727</v>
      </c>
    </row>
    <row r="195" spans="2:178" outlineLevel="1" x14ac:dyDescent="0.2">
      <c r="C195" s="24" t="s">
        <v>554</v>
      </c>
      <c r="F195" s="36">
        <v>1</v>
      </c>
      <c r="I195" s="353">
        <v>44135</v>
      </c>
      <c r="J195" s="352">
        <v>46</v>
      </c>
      <c r="AH195" s="151" t="s">
        <v>10</v>
      </c>
      <c r="AI195" s="151" t="s">
        <v>10</v>
      </c>
      <c r="AJ195" s="151" t="s">
        <v>10</v>
      </c>
      <c r="AK195" s="151" t="s">
        <v>10</v>
      </c>
      <c r="AL195" s="151" t="s">
        <v>10</v>
      </c>
      <c r="AM195" s="151" t="s">
        <v>10</v>
      </c>
      <c r="AN195" s="151" t="s">
        <v>10</v>
      </c>
      <c r="AO195" s="151" t="s">
        <v>10</v>
      </c>
      <c r="AP195" s="151" t="s">
        <v>10</v>
      </c>
      <c r="AQ195" s="151" t="s">
        <v>10</v>
      </c>
      <c r="AR195" s="151" t="s">
        <v>10</v>
      </c>
      <c r="AS195" s="151" t="s">
        <v>10</v>
      </c>
      <c r="AT195" s="151" t="s">
        <v>10</v>
      </c>
      <c r="AU195" s="151" t="s">
        <v>10</v>
      </c>
      <c r="AV195" s="151" t="s">
        <v>10</v>
      </c>
      <c r="AW195" s="151" t="s">
        <v>10</v>
      </c>
      <c r="AX195" s="151" t="s">
        <v>10</v>
      </c>
      <c r="AY195" s="151" t="s">
        <v>10</v>
      </c>
      <c r="AZ195" s="151" t="s">
        <v>10</v>
      </c>
      <c r="BA195" s="151" t="s">
        <v>10</v>
      </c>
      <c r="BB195" s="151" t="s">
        <v>10</v>
      </c>
      <c r="BC195" s="151" t="s">
        <v>10</v>
      </c>
      <c r="BD195" s="151">
        <v>52591.316265982998</v>
      </c>
      <c r="BE195" s="151">
        <v>47936.632310691202</v>
      </c>
      <c r="BF195" s="151">
        <v>45407.209711066054</v>
      </c>
      <c r="BG195" s="151">
        <v>43693.919081024025</v>
      </c>
      <c r="BH195" s="151">
        <v>42409.63302316449</v>
      </c>
      <c r="BI195" s="151">
        <v>41388.367333595881</v>
      </c>
      <c r="BJ195" s="151">
        <v>40544.110218779504</v>
      </c>
      <c r="BK195" s="151">
        <v>39826.714406745676</v>
      </c>
      <c r="BL195" s="151">
        <v>39204.470245943434</v>
      </c>
      <c r="BM195" s="151">
        <v>38656.096272261355</v>
      </c>
      <c r="BN195" s="151">
        <v>38166.642402337653</v>
      </c>
      <c r="BO195" s="151">
        <v>37725.219440717963</v>
      </c>
      <c r="BP195" s="151">
        <v>37323.65947833367</v>
      </c>
      <c r="BQ195" s="151">
        <v>36955.684738754033</v>
      </c>
      <c r="BR195" s="151">
        <v>36616.370100205335</v>
      </c>
      <c r="BS195" s="151">
        <v>36301.783264054815</v>
      </c>
      <c r="BT195" s="151">
        <v>36008.736643238233</v>
      </c>
      <c r="BU195" s="151">
        <v>35734.611881749159</v>
      </c>
      <c r="BV195" s="151">
        <v>35477.232967318509</v>
      </c>
      <c r="BW195" s="151">
        <v>35234.772679927293</v>
      </c>
      <c r="BX195" s="151">
        <v>35005.682419922348</v>
      </c>
      <c r="BY195" s="251">
        <v>31634.572726361213</v>
      </c>
      <c r="BZ195" s="251">
        <v>31418.454358251263</v>
      </c>
      <c r="CA195" s="251">
        <v>31212.919014512918</v>
      </c>
      <c r="CB195" s="251">
        <v>31017.038721578312</v>
      </c>
      <c r="CC195" s="251">
        <v>30830</v>
      </c>
      <c r="CD195" s="251">
        <v>30651.085958078573</v>
      </c>
      <c r="CE195" s="251">
        <v>30479.661734341891</v>
      </c>
      <c r="CF195" s="251">
        <v>30315.162567183725</v>
      </c>
      <c r="CG195" s="251">
        <v>30157.0839446645</v>
      </c>
      <c r="CH195" s="251">
        <v>30004.973415551078</v>
      </c>
      <c r="CI195" s="251">
        <v>29858.423737645422</v>
      </c>
      <c r="CJ195" s="251">
        <v>29717.067110639749</v>
      </c>
      <c r="CK195" s="251">
        <v>29580.570294620389</v>
      </c>
      <c r="CL195" s="251">
        <v>29448.630456515177</v>
      </c>
      <c r="CM195" s="251">
        <v>29320.971618507356</v>
      </c>
      <c r="CN195" s="251">
        <v>29197.341607092221</v>
      </c>
      <c r="CO195" s="251">
        <v>29077.509420750073</v>
      </c>
      <c r="CP195" s="251">
        <v>28961.262949430362</v>
      </c>
      <c r="CQ195" s="251">
        <v>29040.984682622275</v>
      </c>
      <c r="CR195" s="251">
        <v>29119.624193204578</v>
      </c>
      <c r="CS195" s="251">
        <v>29197.213277202121</v>
      </c>
      <c r="CT195" s="251">
        <v>29273.78230974387</v>
      </c>
      <c r="CU195" s="251">
        <v>29349.360329635372</v>
      </c>
      <c r="CV195" s="251">
        <v>29423.975117681905</v>
      </c>
      <c r="CW195" s="251">
        <v>29497.6532693103</v>
      </c>
      <c r="CX195" s="251">
        <v>29570.420261983149</v>
      </c>
      <c r="CY195" s="251">
        <v>29642.300517849842</v>
      </c>
      <c r="CZ195" s="251">
        <v>29713.317462034389</v>
      </c>
      <c r="DA195" s="251">
        <v>29783.493576921308</v>
      </c>
      <c r="DB195" s="251">
        <v>29852.850452767503</v>
      </c>
      <c r="DC195" s="251">
        <v>29921.408834935184</v>
      </c>
      <c r="DD195" s="251">
        <v>29989.188668014263</v>
      </c>
      <c r="DE195" s="251">
        <v>30056.209137079462</v>
      </c>
      <c r="DF195" s="251">
        <v>30122.488706302036</v>
      </c>
      <c r="DG195" s="251">
        <v>30188.045155119107</v>
      </c>
      <c r="DH195" s="251">
        <v>30252.895612144745</v>
      </c>
      <c r="DI195" s="251">
        <v>30317.056586990104</v>
      </c>
      <c r="DJ195" s="251">
        <v>30380.544000147092</v>
      </c>
      <c r="DK195" s="251">
        <v>30443.373211075166</v>
      </c>
      <c r="DL195" s="251">
        <v>30505.559044620986</v>
      </c>
      <c r="DM195" s="251">
        <v>30567.115815887897</v>
      </c>
      <c r="DN195" s="251">
        <v>30628.057353664717</v>
      </c>
      <c r="DO195" s="251">
        <v>30688.397022512407</v>
      </c>
      <c r="DP195" s="251">
        <v>30748.147743601228</v>
      </c>
      <c r="DQ195" s="251">
        <v>30807.322014381909</v>
      </c>
      <c r="DR195" s="251">
        <v>30865.931927169317</v>
      </c>
      <c r="DS195" s="251">
        <v>30923.989186709645</v>
      </c>
      <c r="DT195" s="251">
        <v>30981.505126798598</v>
      </c>
      <c r="DU195" s="251">
        <v>31038.490726010386</v>
      </c>
      <c r="DV195" s="251">
        <v>31094.956622595535</v>
      </c>
      <c r="DW195" s="251">
        <v>31150.913128598884</v>
      </c>
      <c r="DX195" s="251">
        <v>31206.370243247722</v>
      </c>
      <c r="DY195" s="251">
        <v>31261.337665653689</v>
      </c>
      <c r="DZ195" s="251">
        <v>31315.824806872002</v>
      </c>
      <c r="EA195" s="251">
        <v>31369.840801355207</v>
      </c>
      <c r="EB195" s="251">
        <v>31423.394517839391</v>
      </c>
      <c r="EC195" s="251">
        <v>31476.494569695034</v>
      </c>
      <c r="ED195" s="251">
        <v>31529.149324775077</v>
      </c>
      <c r="EE195" s="251">
        <v>31581.366914788447</v>
      </c>
      <c r="EF195" s="251">
        <v>31633.155244227288</v>
      </c>
      <c r="EG195" s="251">
        <v>31684.521998872391</v>
      </c>
      <c r="EH195" s="251">
        <v>31735.474653901329</v>
      </c>
      <c r="EI195" s="251">
        <v>31786.020481621221</v>
      </c>
      <c r="EJ195" s="251">
        <v>31836.16655884666</v>
      </c>
      <c r="EK195" s="251">
        <v>31885.919773942824</v>
      </c>
      <c r="EL195" s="251">
        <v>31935.286833551574</v>
      </c>
      <c r="EM195" s="251">
        <v>31984.274269017238</v>
      </c>
      <c r="EN195" s="251">
        <v>32032.888442529274</v>
      </c>
      <c r="EO195" s="251">
        <v>32081.135552995198</v>
      </c>
      <c r="EP195" s="251">
        <v>32129.021641659449</v>
      </c>
      <c r="EQ195" s="251">
        <v>32176.552597480044</v>
      </c>
      <c r="ER195" s="251">
        <v>32223.734162276418</v>
      </c>
      <c r="ES195" s="251">
        <v>32270.571935659595</v>
      </c>
      <c r="ET195" s="251">
        <v>32317.071379756209</v>
      </c>
      <c r="EU195" s="251">
        <v>32363.237823735828</v>
      </c>
      <c r="EV195" s="251">
        <v>32409.07646815242</v>
      </c>
      <c r="EW195" s="251">
        <v>32454.592389108187</v>
      </c>
      <c r="EX195" s="251">
        <v>32499.790542249095</v>
      </c>
      <c r="EY195" s="251">
        <v>32544.675766600169</v>
      </c>
      <c r="EZ195" s="251">
        <v>32589.252788247413</v>
      </c>
      <c r="FA195" s="251">
        <v>32633.526223875197</v>
      </c>
      <c r="FB195" s="251">
        <v>32677.5005841647</v>
      </c>
      <c r="FC195" s="251">
        <v>32721.180277059935</v>
      </c>
      <c r="FD195" s="251">
        <v>32764.569610908744</v>
      </c>
      <c r="FE195" s="251">
        <v>32807.672797482941</v>
      </c>
      <c r="FF195" s="251">
        <v>32850.493954884165</v>
      </c>
      <c r="FG195" s="251">
        <v>32893.037110340505</v>
      </c>
      <c r="FH195" s="251">
        <v>32935.30620289837</v>
      </c>
      <c r="FI195" s="251">
        <v>32977.305086014785</v>
      </c>
      <c r="FJ195" s="251">
        <v>33019.037530054266</v>
      </c>
      <c r="FK195" s="251">
        <v>33060.507224694527</v>
      </c>
      <c r="FL195" s="251">
        <v>33101.717781245105</v>
      </c>
      <c r="FM195" s="251">
        <v>33142.672734882428</v>
      </c>
      <c r="FN195" s="251">
        <v>33183.375546805481</v>
      </c>
      <c r="FO195" s="251">
        <v>33223.829606314503</v>
      </c>
      <c r="FP195" s="251">
        <v>33264.038232817133</v>
      </c>
      <c r="FQ195" s="251">
        <v>33304.004677764249</v>
      </c>
      <c r="FR195" s="251">
        <v>33343.732126518473</v>
      </c>
      <c r="FS195" s="251">
        <v>33383.223700158742</v>
      </c>
      <c r="FT195" s="251">
        <v>33422.482457223181</v>
      </c>
      <c r="FU195" s="251">
        <v>33461.511395392219</v>
      </c>
      <c r="FV195" s="251">
        <v>33500.313453115938</v>
      </c>
    </row>
    <row r="196" spans="2:178" outlineLevel="1" x14ac:dyDescent="0.2">
      <c r="D196" s="154" t="s">
        <v>728</v>
      </c>
      <c r="E196" s="154"/>
      <c r="F196" s="360">
        <v>0.93884587206121906</v>
      </c>
      <c r="G196" s="154"/>
      <c r="H196" s="154"/>
      <c r="I196" s="621">
        <v>44135</v>
      </c>
      <c r="J196" s="622">
        <v>46</v>
      </c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54"/>
      <c r="AE196" s="154"/>
      <c r="AF196" s="154"/>
      <c r="AG196" s="154"/>
      <c r="AH196" s="168"/>
      <c r="AI196" s="168" t="s">
        <v>10</v>
      </c>
      <c r="AJ196" s="168" t="s">
        <v>10</v>
      </c>
      <c r="AK196" s="168" t="s">
        <v>10</v>
      </c>
      <c r="AL196" s="168" t="s">
        <v>10</v>
      </c>
      <c r="AM196" s="168" t="s">
        <v>10</v>
      </c>
      <c r="AN196" s="168" t="s">
        <v>10</v>
      </c>
      <c r="AO196" s="168" t="s">
        <v>10</v>
      </c>
      <c r="AP196" s="168" t="s">
        <v>10</v>
      </c>
      <c r="AQ196" s="168" t="s">
        <v>10</v>
      </c>
      <c r="AR196" s="168" t="s">
        <v>10</v>
      </c>
      <c r="AS196" s="168" t="s">
        <v>10</v>
      </c>
      <c r="AT196" s="168" t="s">
        <v>10</v>
      </c>
      <c r="AU196" s="168" t="s">
        <v>10</v>
      </c>
      <c r="AV196" s="168" t="s">
        <v>10</v>
      </c>
      <c r="AW196" s="168" t="s">
        <v>10</v>
      </c>
      <c r="AX196" s="168" t="s">
        <v>10</v>
      </c>
      <c r="AY196" s="168" t="s">
        <v>10</v>
      </c>
      <c r="AZ196" s="168" t="s">
        <v>10</v>
      </c>
      <c r="BA196" s="168" t="s">
        <v>10</v>
      </c>
      <c r="BB196" s="168" t="s">
        <v>10</v>
      </c>
      <c r="BC196" s="168" t="s">
        <v>10</v>
      </c>
      <c r="BD196" s="168">
        <v>54273.803535106432</v>
      </c>
      <c r="BE196" s="168">
        <v>48771.568386002102</v>
      </c>
      <c r="BF196" s="168">
        <v>45815.316785051225</v>
      </c>
      <c r="BG196" s="168">
        <v>43827.14547160612</v>
      </c>
      <c r="BH196" s="168">
        <v>42344.610718007643</v>
      </c>
      <c r="BI196" s="168">
        <v>41170.596312880916</v>
      </c>
      <c r="BJ196" s="168">
        <v>40203.412197182995</v>
      </c>
      <c r="BK196" s="168">
        <v>39383.984230054361</v>
      </c>
      <c r="BL196" s="168">
        <v>38675.071865137535</v>
      </c>
      <c r="BM196" s="168">
        <v>38051.747673738886</v>
      </c>
      <c r="BN196" s="168">
        <v>37496.541156715226</v>
      </c>
      <c r="BO196" s="168">
        <v>36996.753917704213</v>
      </c>
      <c r="BP196" s="168">
        <v>36542.879015976592</v>
      </c>
      <c r="BQ196" s="168">
        <v>36127.622160426436</v>
      </c>
      <c r="BR196" s="168">
        <v>35745.269869105578</v>
      </c>
      <c r="BS196" s="168">
        <v>35391.267150585154</v>
      </c>
      <c r="BT196" s="168">
        <v>35061.926743428608</v>
      </c>
      <c r="BU196" s="168">
        <v>34754.223758871158</v>
      </c>
      <c r="BV196" s="168">
        <v>34465.647383989286</v>
      </c>
      <c r="BW196" s="168">
        <v>34194.091679537814</v>
      </c>
      <c r="BX196" s="168">
        <v>33937.773763404977</v>
      </c>
      <c r="BY196" s="168">
        <v>33695.171558786409</v>
      </c>
      <c r="BZ196" s="168">
        <v>33464.975767825039</v>
      </c>
      <c r="CA196" s="168">
        <v>33246.052353604668</v>
      </c>
      <c r="CB196" s="168">
        <v>33037.412896624839</v>
      </c>
      <c r="CC196" s="168">
        <v>32838.190929372991</v>
      </c>
      <c r="CD196" s="168">
        <v>32647.622863574688</v>
      </c>
      <c r="CE196" s="168">
        <v>32465.032484431493</v>
      </c>
      <c r="CF196" s="168">
        <v>32289.818243144997</v>
      </c>
      <c r="CG196" s="168">
        <v>32121.442765099633</v>
      </c>
      <c r="CH196" s="168">
        <v>31959.424127493581</v>
      </c>
      <c r="CI196" s="168">
        <v>31803.328561366303</v>
      </c>
      <c r="CJ196" s="168">
        <v>31652.764308795937</v>
      </c>
      <c r="CK196" s="168">
        <v>31507.376423434427</v>
      </c>
      <c r="CL196" s="168">
        <v>31366.842346402656</v>
      </c>
      <c r="CM196" s="168">
        <v>31230.86812336267</v>
      </c>
      <c r="CN196" s="168">
        <v>31099.185154843348</v>
      </c>
      <c r="CO196" s="168">
        <v>30971.547392449978</v>
      </c>
      <c r="CP196" s="168">
        <v>30847.728909801175</v>
      </c>
      <c r="CQ196" s="168">
        <v>30727.521789901279</v>
      </c>
      <c r="CR196" s="168">
        <v>30610.734280940822</v>
      </c>
      <c r="CS196" s="168">
        <v>30497.18918077902</v>
      </c>
      <c r="CT196" s="168">
        <v>30386.722417044057</v>
      </c>
      <c r="CU196" s="168">
        <v>30279.181795217839</v>
      </c>
      <c r="CV196" s="168">
        <v>30174.425891505882</v>
      </c>
      <c r="CW196" s="168">
        <v>30072.323070938823</v>
      </c>
      <c r="CX196" s="168">
        <v>29972.750614152741</v>
      </c>
      <c r="CY196" s="168">
        <v>29875.593938788734</v>
      </c>
      <c r="CZ196" s="168">
        <v>29780.745903520601</v>
      </c>
      <c r="DA196" s="168">
        <v>29688.106184452005</v>
      </c>
      <c r="DB196" s="168">
        <v>29597.580715075161</v>
      </c>
      <c r="DC196" s="168">
        <v>29509.081182205155</v>
      </c>
      <c r="DD196" s="168">
        <v>29422.524571337119</v>
      </c>
      <c r="DE196" s="168">
        <v>29337.832755747295</v>
      </c>
      <c r="DF196" s="168">
        <v>29254.93212440551</v>
      </c>
      <c r="DG196" s="168">
        <v>29173.753244399832</v>
      </c>
      <c r="DH196" s="168">
        <v>29094.230554118978</v>
      </c>
      <c r="DI196" s="168">
        <v>29016.302083904309</v>
      </c>
      <c r="DJ196" s="168">
        <v>28939.909201285249</v>
      </c>
      <c r="DK196" s="168">
        <v>28864.996378257558</v>
      </c>
      <c r="DL196" s="168">
        <v>28791.510978365641</v>
      </c>
      <c r="DM196" s="168">
        <v>28719.403061608911</v>
      </c>
      <c r="DN196" s="168">
        <v>28648.625205418826</v>
      </c>
      <c r="DO196" s="168">
        <v>28579.132340151158</v>
      </c>
      <c r="DP196" s="168">
        <v>28510.881597709729</v>
      </c>
      <c r="DQ196" s="168">
        <v>28443.832172069648</v>
      </c>
      <c r="DR196" s="168">
        <v>28377.945190598806</v>
      </c>
      <c r="DS196" s="168">
        <v>28313.183595195565</v>
      </c>
      <c r="DT196" s="168">
        <v>28249.51203236065</v>
      </c>
      <c r="DU196" s="168">
        <v>28186.896751413093</v>
      </c>
      <c r="DV196" s="168">
        <v>28125.305510140075</v>
      </c>
      <c r="DW196" s="168">
        <v>28064.707487241871</v>
      </c>
      <c r="DX196" s="168">
        <v>28005.073200994684</v>
      </c>
      <c r="DY196" s="168">
        <v>27946.374433612087</v>
      </c>
      <c r="DZ196" s="168">
        <v>27888.58416083434</v>
      </c>
      <c r="EA196" s="168">
        <v>27831.676486320117</v>
      </c>
      <c r="EB196" s="168">
        <v>27775.6265804543</v>
      </c>
      <c r="EC196" s="168">
        <v>27720.410623221891</v>
      </c>
      <c r="ED196" s="168">
        <v>27666.005750828925</v>
      </c>
      <c r="EE196" s="168">
        <v>27612.390005781843</v>
      </c>
      <c r="EF196" s="168">
        <v>27559.542290159166</v>
      </c>
      <c r="EG196" s="168">
        <v>27507.442321836836</v>
      </c>
      <c r="EH196" s="168">
        <v>27456.070593445424</v>
      </c>
      <c r="EI196" s="168">
        <v>27405.408333858551</v>
      </c>
      <c r="EJ196" s="168">
        <v>27355.437472028916</v>
      </c>
      <c r="EK196" s="168">
        <v>27306.140603002077</v>
      </c>
      <c r="EL196" s="168">
        <v>27257.500955953838</v>
      </c>
      <c r="EM196" s="168">
        <v>27209.502364108786</v>
      </c>
      <c r="EN196" s="168">
        <v>27162.129236409684</v>
      </c>
      <c r="EO196" s="168">
        <v>27115.366530816435</v>
      </c>
      <c r="EP196" s="168">
        <v>27069.199729125179</v>
      </c>
      <c r="EQ196" s="168">
        <v>27023.614813204291</v>
      </c>
      <c r="ER196" s="168">
        <v>26978.598242553715</v>
      </c>
      <c r="ES196" s="168">
        <v>26934.13693310025</v>
      </c>
      <c r="ET196" s="168">
        <v>26890.218237148707</v>
      </c>
      <c r="EU196" s="168">
        <v>26846.829924414054</v>
      </c>
      <c r="EV196" s="168">
        <v>26803.960164065971</v>
      </c>
      <c r="EW196" s="168">
        <v>26761.59750772217</v>
      </c>
      <c r="EX196" s="168">
        <v>26719.730873330343</v>
      </c>
      <c r="EY196" s="168">
        <v>26678.349529885283</v>
      </c>
      <c r="EZ196" s="168">
        <v>26637.443082928352</v>
      </c>
      <c r="FA196" s="168">
        <v>26597.001460783551</v>
      </c>
      <c r="FB196" s="168">
        <v>26557.014901484508</v>
      </c>
      <c r="FC196" s="168">
        <v>26517.473940352691</v>
      </c>
      <c r="FD196" s="168">
        <v>26478.369398187398</v>
      </c>
      <c r="FE196" s="168">
        <v>26439.692370032484</v>
      </c>
      <c r="FF196" s="168">
        <v>26401.434214486384</v>
      </c>
      <c r="FG196" s="168">
        <v>26363.586543524452</v>
      </c>
      <c r="FH196" s="168">
        <v>26326.141212804021</v>
      </c>
      <c r="FI196" s="168">
        <v>26289.090312426226</v>
      </c>
      <c r="FJ196" s="168">
        <v>26252.426158127677</v>
      </c>
      <c r="FK196" s="168">
        <v>26216.14128287954</v>
      </c>
      <c r="FL196" s="168">
        <v>26180.228428871029</v>
      </c>
      <c r="FM196" s="168">
        <v>26144.680539857072</v>
      </c>
      <c r="FN196" s="168">
        <v>26109.490753849583</v>
      </c>
      <c r="FO196" s="168">
        <v>26074.652396135207</v>
      </c>
      <c r="FP196" s="168">
        <v>26040.158972601705</v>
      </c>
      <c r="FQ196" s="168">
        <v>26006.004163356582</v>
      </c>
      <c r="FR196" s="168">
        <v>25972.18181662363</v>
      </c>
      <c r="FS196" s="168">
        <v>25938.685942902026</v>
      </c>
      <c r="FT196" s="168">
        <v>25905.510709375409</v>
      </c>
      <c r="FU196" s="168">
        <v>25872.650434558062</v>
      </c>
      <c r="FV196" s="168">
        <v>25840.099583165938</v>
      </c>
    </row>
    <row r="197" spans="2:178" outlineLevel="1" x14ac:dyDescent="0.2">
      <c r="D197" s="155" t="s">
        <v>729</v>
      </c>
      <c r="E197" s="155"/>
      <c r="F197" s="361">
        <v>0.58975910940793697</v>
      </c>
      <c r="G197" s="155"/>
      <c r="H197" s="155"/>
      <c r="I197" s="623">
        <v>43496</v>
      </c>
      <c r="J197" s="624">
        <v>25</v>
      </c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69"/>
      <c r="AI197" s="169">
        <v>24855.688050810855</v>
      </c>
      <c r="AJ197" s="169">
        <v>27892.590763232762</v>
      </c>
      <c r="AK197" s="169">
        <v>29838.285893805893</v>
      </c>
      <c r="AL197" s="169">
        <v>31300.546494418908</v>
      </c>
      <c r="AM197" s="169">
        <v>32483.934598564811</v>
      </c>
      <c r="AN197" s="169">
        <v>33483.969375980239</v>
      </c>
      <c r="AO197" s="169">
        <v>34353.467723240494</v>
      </c>
      <c r="AP197" s="169">
        <v>35124.89102090599</v>
      </c>
      <c r="AQ197" s="169">
        <v>35819.700635945563</v>
      </c>
      <c r="AR197" s="169">
        <v>36452.86713790366</v>
      </c>
      <c r="AS197" s="169">
        <v>37035.272167056391</v>
      </c>
      <c r="AT197" s="169">
        <v>37575.0875623967</v>
      </c>
      <c r="AU197" s="169">
        <v>38078.615087056147</v>
      </c>
      <c r="AV197" s="169">
        <v>38550.8224332182</v>
      </c>
      <c r="AW197" s="169">
        <v>38995.698913112559</v>
      </c>
      <c r="AX197" s="169">
        <v>39416.499307783946</v>
      </c>
      <c r="AY197" s="169">
        <v>39815.915738342432</v>
      </c>
      <c r="AZ197" s="169">
        <v>40196.2017328804</v>
      </c>
      <c r="BA197" s="169">
        <v>40559.263667321924</v>
      </c>
      <c r="BB197" s="169">
        <v>40906.729403166668</v>
      </c>
      <c r="BC197" s="169">
        <v>41240.000649921385</v>
      </c>
      <c r="BD197" s="169">
        <v>41560.293492939505</v>
      </c>
      <c r="BE197" s="169">
        <v>41868.670171197795</v>
      </c>
      <c r="BF197" s="169">
        <v>42166.064287903624</v>
      </c>
      <c r="BG197" s="169">
        <v>42453.301024970599</v>
      </c>
      <c r="BH197" s="169">
        <v>42731.113509419396</v>
      </c>
      <c r="BI197" s="169">
        <v>43000.156182400169</v>
      </c>
      <c r="BJ197" s="169">
        <v>43261.015809245728</v>
      </c>
      <c r="BK197" s="169">
        <v>43514.220615276296</v>
      </c>
      <c r="BL197" s="169">
        <v>43760.247919357273</v>
      </c>
      <c r="BM197" s="169">
        <v>43999.530553559998</v>
      </c>
      <c r="BN197" s="169">
        <v>44232.46229449677</v>
      </c>
      <c r="BO197" s="169">
        <v>44459.402484313468</v>
      </c>
      <c r="BP197" s="169">
        <v>44680.679982894879</v>
      </c>
      <c r="BQ197" s="169">
        <v>44896.596564714564</v>
      </c>
      <c r="BR197" s="169">
        <v>45107.429851856585</v>
      </c>
      <c r="BS197" s="169">
        <v>45313.435857551107</v>
      </c>
      <c r="BT197" s="169">
        <v>45514.851200981335</v>
      </c>
      <c r="BU197" s="169">
        <v>45711.895043304015</v>
      </c>
      <c r="BV197" s="169">
        <v>45904.770786162422</v>
      </c>
      <c r="BW197" s="169">
        <v>46093.667566989265</v>
      </c>
      <c r="BX197" s="169">
        <v>46278.761579733662</v>
      </c>
      <c r="BY197" s="169">
        <v>46460.217245031483</v>
      </c>
      <c r="BZ197" s="169">
        <v>46638.188250056926</v>
      </c>
      <c r="CA197" s="169">
        <v>46812.81847517674</v>
      </c>
      <c r="CB197" s="169">
        <v>46984.24282195211</v>
      </c>
      <c r="CC197" s="169">
        <v>47152.587954892137</v>
      </c>
      <c r="CD197" s="169">
        <v>47317.972967571557</v>
      </c>
      <c r="CE197" s="169">
        <v>47480.50998223028</v>
      </c>
      <c r="CF197" s="169">
        <v>47640.304690708632</v>
      </c>
      <c r="CG197" s="169">
        <v>47797.456843508626</v>
      </c>
      <c r="CH197" s="169">
        <v>47952.060692868246</v>
      </c>
      <c r="CI197" s="169">
        <v>48104.205394968223</v>
      </c>
      <c r="CJ197" s="169">
        <v>48253.975375735143</v>
      </c>
      <c r="CK197" s="169">
        <v>48401.450664145392</v>
      </c>
      <c r="CL197" s="169">
        <v>48546.707196450734</v>
      </c>
      <c r="CM197" s="169">
        <v>48689.817094334081</v>
      </c>
      <c r="CN197" s="169">
        <v>48830.848919643307</v>
      </c>
      <c r="CO197" s="169">
        <v>48969.867908044842</v>
      </c>
      <c r="CP197" s="169">
        <v>49106.936183664482</v>
      </c>
      <c r="CQ197" s="169">
        <v>49242.112956553923</v>
      </c>
      <c r="CR197" s="169">
        <v>49375.454704613141</v>
      </c>
      <c r="CS197" s="169">
        <v>49507.015341422019</v>
      </c>
      <c r="CT197" s="169">
        <v>49636.846371278625</v>
      </c>
      <c r="CU197" s="169">
        <v>49764.997032600964</v>
      </c>
      <c r="CV197" s="169">
        <v>49891.514430732277</v>
      </c>
      <c r="CW197" s="169">
        <v>50016.44366107916</v>
      </c>
      <c r="CX197" s="169">
        <v>50139.827923419594</v>
      </c>
      <c r="CY197" s="169">
        <v>50261.708628134533</v>
      </c>
      <c r="CZ197" s="169">
        <v>50382.12549504116</v>
      </c>
      <c r="DA197" s="169">
        <v>50501.116645440459</v>
      </c>
      <c r="DB197" s="169">
        <v>50618.718687935107</v>
      </c>
      <c r="DC197" s="169">
        <v>50734.966798517926</v>
      </c>
      <c r="DD197" s="169">
        <v>50849.894795386215</v>
      </c>
      <c r="DE197" s="169">
        <v>50963.535208897556</v>
      </c>
      <c r="DF197" s="169">
        <v>51075.919347040181</v>
      </c>
      <c r="DG197" s="169">
        <v>51187.077356761954</v>
      </c>
      <c r="DH197" s="169">
        <v>51297.038281470253</v>
      </c>
      <c r="DI197" s="169">
        <v>51405.830114986435</v>
      </c>
      <c r="DJ197" s="169">
        <v>51513.479852216813</v>
      </c>
      <c r="DK197" s="169">
        <v>51620.013536776853</v>
      </c>
      <c r="DL197" s="169">
        <v>51725.456305788503</v>
      </c>
      <c r="DM197" s="169">
        <v>51829.832432049123</v>
      </c>
      <c r="DN197" s="169">
        <v>51933.165363757456</v>
      </c>
      <c r="DO197" s="169">
        <v>52035.477761964015</v>
      </c>
      <c r="DP197" s="169">
        <v>52136.791535902674</v>
      </c>
      <c r="DQ197" s="169">
        <v>52237.127876345279</v>
      </c>
      <c r="DR197" s="169">
        <v>52336.507287112239</v>
      </c>
      <c r="DS197" s="169">
        <v>52434.949614859601</v>
      </c>
      <c r="DT197" s="169">
        <v>52532.474077256957</v>
      </c>
      <c r="DU197" s="169">
        <v>52629.099289657657</v>
      </c>
      <c r="DV197" s="169">
        <v>52724.843290359626</v>
      </c>
      <c r="DW197" s="169">
        <v>52819.723564543987</v>
      </c>
      <c r="DX197" s="169">
        <v>52913.757066976046</v>
      </c>
      <c r="DY197" s="169">
        <v>53006.960243542744</v>
      </c>
      <c r="DZ197" s="169">
        <v>53099.349051700388</v>
      </c>
      <c r="EA197" s="169">
        <v>53190.938979895698</v>
      </c>
      <c r="EB197" s="169">
        <v>53281.745066024574</v>
      </c>
      <c r="EC197" s="169">
        <v>53371.781914983039</v>
      </c>
      <c r="ED197" s="169">
        <v>53461.063715365744</v>
      </c>
      <c r="EE197" s="169">
        <v>53549.604255359765</v>
      </c>
      <c r="EF197" s="169">
        <v>53637.416937881673</v>
      </c>
      <c r="EG197" s="169">
        <v>53724.514794999421</v>
      </c>
      <c r="EH197" s="169">
        <v>53810.910501680555</v>
      </c>
      <c r="EI197" s="169">
        <v>53896.61638890396</v>
      </c>
      <c r="EJ197" s="169">
        <v>53981.644456169903</v>
      </c>
      <c r="EK197" s="169">
        <v>54066.0063834424</v>
      </c>
      <c r="EL197" s="169">
        <v>54149.71354255404</v>
      </c>
      <c r="EM197" s="169">
        <v>54232.777008101599</v>
      </c>
      <c r="EN197" s="169">
        <v>54315.207567861566</v>
      </c>
      <c r="EO197" s="169">
        <v>54397.015732748339</v>
      </c>
      <c r="EP197" s="169">
        <v>54478.211746341629</v>
      </c>
      <c r="EQ197" s="169">
        <v>54558.805594003112</v>
      </c>
      <c r="ER197" s="169">
        <v>54638.807011605189</v>
      </c>
      <c r="ES197" s="169">
        <v>54718.225493890604</v>
      </c>
      <c r="ET197" s="169">
        <v>54797.070302482534</v>
      </c>
      <c r="EU197" s="169">
        <v>54875.350473561135</v>
      </c>
      <c r="EV197" s="169">
        <v>54953.074825225005</v>
      </c>
      <c r="EW197" s="169">
        <v>55030.251964551368</v>
      </c>
      <c r="EX197" s="169">
        <v>55106.890294370947</v>
      </c>
      <c r="EY197" s="169">
        <v>55182.998019771127</v>
      </c>
      <c r="EZ197" s="169">
        <v>55258.58315433903</v>
      </c>
      <c r="FA197" s="169">
        <v>55333.653526159535</v>
      </c>
      <c r="FB197" s="169">
        <v>55408.216783577715</v>
      </c>
      <c r="FC197" s="169">
        <v>55482.280400736738</v>
      </c>
      <c r="FD197" s="169">
        <v>55555.85168290374</v>
      </c>
      <c r="FE197" s="169">
        <v>55628.937771590805</v>
      </c>
      <c r="FF197" s="169">
        <v>55701.545649482192</v>
      </c>
      <c r="FG197" s="169">
        <v>55773.682145176252</v>
      </c>
      <c r="FH197" s="169">
        <v>55845.353937749831</v>
      </c>
      <c r="FI197" s="169">
        <v>55916.567561153774</v>
      </c>
      <c r="FJ197" s="169">
        <v>55987.329408446596</v>
      </c>
      <c r="FK197" s="169">
        <v>56057.645735873732</v>
      </c>
      <c r="FL197" s="169">
        <v>56127.522666798883</v>
      </c>
      <c r="FM197" s="169">
        <v>56196.966195493907</v>
      </c>
      <c r="FN197" s="169">
        <v>56265.982190793948</v>
      </c>
      <c r="FO197" s="169">
        <v>56334.576399622078</v>
      </c>
      <c r="FP197" s="169">
        <v>56402.754450390974</v>
      </c>
      <c r="FQ197" s="169">
        <v>56470.52185628529</v>
      </c>
      <c r="FR197" s="169">
        <v>56537.884018429941</v>
      </c>
      <c r="FS197" s="169">
        <v>56604.846228949951</v>
      </c>
      <c r="FT197" s="169">
        <v>56671.413673925665</v>
      </c>
      <c r="FU197" s="169">
        <v>56737.59143624665</v>
      </c>
      <c r="FV197" s="169">
        <v>56803.384498371073</v>
      </c>
    </row>
    <row r="198" spans="2:178" outlineLevel="1" x14ac:dyDescent="0.2"/>
    <row r="199" spans="2:178" outlineLevel="1" x14ac:dyDescent="0.2">
      <c r="C199" s="24" t="s">
        <v>730</v>
      </c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  <c r="AB199" s="151"/>
      <c r="AC199" s="151"/>
      <c r="AD199" s="151"/>
      <c r="AE199" s="151"/>
      <c r="AF199" s="151"/>
      <c r="AG199" s="151"/>
      <c r="AH199" s="151"/>
      <c r="AI199" s="151">
        <v>10.263676315774656</v>
      </c>
      <c r="AJ199" s="151">
        <v>10.273083657563381</v>
      </c>
      <c r="AK199" s="151">
        <v>10.271873652402872</v>
      </c>
      <c r="AL199" s="151">
        <v>10.31088412749404</v>
      </c>
      <c r="AM199" s="151">
        <v>10.351309476723117</v>
      </c>
      <c r="AN199" s="151">
        <v>10.372396833200828</v>
      </c>
      <c r="AO199" s="151">
        <v>10.382822509210747</v>
      </c>
      <c r="AP199" s="151">
        <v>10.403959764222627</v>
      </c>
      <c r="AQ199" s="151">
        <v>10.421358301028755</v>
      </c>
      <c r="AR199" s="151">
        <v>10.410425629574926</v>
      </c>
      <c r="AS199" s="151">
        <v>10.482877956170928</v>
      </c>
      <c r="AT199" s="151">
        <v>10.518186586766932</v>
      </c>
      <c r="AU199" s="151">
        <v>10.537547990636748</v>
      </c>
      <c r="AV199" s="151">
        <v>10.569160756095318</v>
      </c>
      <c r="AW199" s="151">
        <v>10.580124180969083</v>
      </c>
      <c r="AX199" s="151">
        <v>10.585472668389881</v>
      </c>
      <c r="AY199" s="151">
        <v>10.612901705559945</v>
      </c>
      <c r="AZ199" s="151">
        <v>10.619252022961483</v>
      </c>
      <c r="BA199" s="151">
        <v>10.634050934481495</v>
      </c>
      <c r="BB199" s="151">
        <v>10.626436224332863</v>
      </c>
      <c r="BC199" s="151">
        <v>10.658576134636256</v>
      </c>
      <c r="BD199" s="151">
        <v>10.8331879713202</v>
      </c>
      <c r="BE199" s="151">
        <v>10.771365049194207</v>
      </c>
      <c r="BF199" s="151">
        <v>10.735613760377523</v>
      </c>
      <c r="BG199" s="151">
        <v>10.695484097138243</v>
      </c>
      <c r="BH199" s="151">
        <v>10.63890368027524</v>
      </c>
      <c r="BI199" s="151">
        <v>10.624954904473361</v>
      </c>
      <c r="BJ199" s="151">
        <v>10.645829577276265</v>
      </c>
      <c r="BK199" s="151">
        <v>10.599879463260962</v>
      </c>
      <c r="BL199" s="151">
        <v>10.573749860558614</v>
      </c>
      <c r="BM199" s="151">
        <v>10.577986938723591</v>
      </c>
      <c r="BN199" s="151">
        <v>10.572162721171585</v>
      </c>
      <c r="BO199" s="151">
        <v>10.563827410119956</v>
      </c>
      <c r="BP199" s="151">
        <v>10.562767663584497</v>
      </c>
      <c r="BQ199" s="151">
        <v>10.537070486383191</v>
      </c>
      <c r="BR199" s="151">
        <v>10.513416154345141</v>
      </c>
      <c r="BS199" s="151">
        <v>10.529746787554442</v>
      </c>
      <c r="BT199" s="151">
        <v>10.510423036277007</v>
      </c>
      <c r="BU199" s="151">
        <v>10.478723564230981</v>
      </c>
      <c r="BV199" s="151">
        <v>10.448569664980209</v>
      </c>
      <c r="BW199" s="151">
        <v>10.414723092275086</v>
      </c>
      <c r="BX199" s="151">
        <v>10.380901159956876</v>
      </c>
      <c r="BY199" s="151">
        <v>10.37245939967773</v>
      </c>
      <c r="BZ199" s="151">
        <v>10.360627548882315</v>
      </c>
      <c r="CA199" s="151">
        <v>10.359835870958863</v>
      </c>
      <c r="CB199" s="151">
        <v>10.360754159207556</v>
      </c>
      <c r="CC199" s="151">
        <v>10.336243520880195</v>
      </c>
      <c r="CD199" s="151"/>
      <c r="CE199" s="151"/>
      <c r="CF199" s="151"/>
      <c r="CG199" s="151"/>
      <c r="CH199" s="151"/>
      <c r="CI199" s="151"/>
      <c r="CJ199" s="151"/>
      <c r="CK199" s="151"/>
      <c r="CL199" s="151"/>
      <c r="CM199" s="151"/>
      <c r="CN199" s="151"/>
      <c r="CO199" s="151"/>
      <c r="CP199" s="151"/>
      <c r="CQ199" s="151"/>
      <c r="CR199" s="151"/>
      <c r="CS199" s="151"/>
      <c r="CT199" s="151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151"/>
      <c r="DK199" s="151"/>
      <c r="DL199" s="151"/>
      <c r="DM199" s="151"/>
      <c r="DN199" s="151"/>
      <c r="DO199" s="151"/>
      <c r="DP199" s="151"/>
      <c r="DQ199" s="151"/>
      <c r="DR199" s="151"/>
      <c r="DS199" s="151"/>
      <c r="DT199" s="151"/>
      <c r="DU199" s="151"/>
      <c r="DV199" s="151"/>
      <c r="DW199" s="151"/>
      <c r="DX199" s="151"/>
      <c r="DY199" s="151"/>
      <c r="DZ199" s="151"/>
      <c r="EA199" s="151"/>
      <c r="EB199" s="151"/>
      <c r="EC199" s="151"/>
      <c r="ED199" s="151"/>
      <c r="EE199" s="151"/>
      <c r="EF199" s="151"/>
      <c r="EG199" s="151"/>
      <c r="EH199" s="151"/>
      <c r="EI199" s="151"/>
      <c r="EJ199" s="151"/>
      <c r="EK199" s="151"/>
      <c r="EL199" s="151"/>
      <c r="EM199" s="151"/>
      <c r="EN199" s="151"/>
      <c r="EO199" s="151"/>
      <c r="EP199" s="151"/>
      <c r="EQ199" s="151"/>
      <c r="ER199" s="151"/>
      <c r="ES199" s="151"/>
      <c r="ET199" s="151"/>
      <c r="EU199" s="151"/>
      <c r="EV199" s="151"/>
      <c r="EW199" s="151"/>
      <c r="EX199" s="151"/>
      <c r="EY199" s="151"/>
      <c r="EZ199" s="151"/>
      <c r="FA199" s="151"/>
      <c r="FB199" s="151"/>
      <c r="FC199" s="151"/>
      <c r="FD199" s="151"/>
      <c r="FE199" s="151"/>
      <c r="FF199" s="151"/>
      <c r="FG199" s="151"/>
      <c r="FH199" s="151"/>
      <c r="FI199" s="151"/>
      <c r="FJ199" s="151"/>
      <c r="FK199" s="151"/>
      <c r="FL199" s="151"/>
      <c r="FM199" s="151"/>
      <c r="FN199" s="151"/>
      <c r="FO199" s="151"/>
      <c r="FP199" s="151"/>
      <c r="FQ199" s="151"/>
      <c r="FR199" s="151"/>
      <c r="FS199" s="151"/>
      <c r="FT199" s="151"/>
      <c r="FU199" s="151"/>
      <c r="FV199" s="151"/>
    </row>
    <row r="200" spans="2:178" outlineLevel="1" x14ac:dyDescent="0.2"/>
    <row r="201" spans="2:178" outlineLevel="1" x14ac:dyDescent="0.2">
      <c r="C201" s="24" t="s">
        <v>731</v>
      </c>
    </row>
    <row r="202" spans="2:178" ht="14.25" outlineLevel="2" x14ac:dyDescent="0.35">
      <c r="C202" s="363" t="s">
        <v>745</v>
      </c>
      <c r="D202" s="355"/>
      <c r="E202" s="355"/>
      <c r="F202" s="355"/>
      <c r="G202" s="355"/>
      <c r="H202" s="355"/>
      <c r="I202" s="355"/>
      <c r="K202" s="355" t="s">
        <v>746</v>
      </c>
      <c r="L202" s="355"/>
      <c r="M202" s="355"/>
      <c r="N202" s="355"/>
      <c r="O202" s="355"/>
      <c r="P202" s="355"/>
      <c r="Q202" s="355"/>
    </row>
    <row r="203" spans="2:178" outlineLevel="2" x14ac:dyDescent="0.2"/>
    <row r="204" spans="2:178" outlineLevel="2" x14ac:dyDescent="0.2"/>
    <row r="205" spans="2:178" outlineLevel="2" x14ac:dyDescent="0.2"/>
    <row r="206" spans="2:178" outlineLevel="2" x14ac:dyDescent="0.2"/>
    <row r="207" spans="2:178" outlineLevel="2" x14ac:dyDescent="0.2"/>
    <row r="208" spans="2:178" outlineLevel="2" x14ac:dyDescent="0.2"/>
    <row r="209" spans="3:9" outlineLevel="2" x14ac:dyDescent="0.2"/>
    <row r="210" spans="3:9" outlineLevel="2" x14ac:dyDescent="0.2"/>
    <row r="211" spans="3:9" outlineLevel="2" x14ac:dyDescent="0.2"/>
    <row r="212" spans="3:9" outlineLevel="2" x14ac:dyDescent="0.2"/>
    <row r="213" spans="3:9" outlineLevel="2" x14ac:dyDescent="0.2"/>
    <row r="214" spans="3:9" outlineLevel="2" x14ac:dyDescent="0.2"/>
    <row r="215" spans="3:9" outlineLevel="2" x14ac:dyDescent="0.2"/>
    <row r="216" spans="3:9" outlineLevel="2" x14ac:dyDescent="0.2"/>
    <row r="217" spans="3:9" outlineLevel="2" x14ac:dyDescent="0.2"/>
    <row r="218" spans="3:9" ht="14.25" outlineLevel="2" x14ac:dyDescent="0.35">
      <c r="C218" s="363" t="s">
        <v>747</v>
      </c>
      <c r="D218" s="355"/>
      <c r="E218" s="355"/>
      <c r="F218" s="355"/>
      <c r="G218" s="355"/>
      <c r="H218" s="355"/>
      <c r="I218" s="355"/>
    </row>
    <row r="219" spans="3:9" outlineLevel="2" x14ac:dyDescent="0.2"/>
    <row r="220" spans="3:9" outlineLevel="2" x14ac:dyDescent="0.2"/>
    <row r="221" spans="3:9" outlineLevel="2" x14ac:dyDescent="0.2"/>
    <row r="222" spans="3:9" outlineLevel="2" x14ac:dyDescent="0.2"/>
    <row r="223" spans="3:9" outlineLevel="2" x14ac:dyDescent="0.2"/>
    <row r="224" spans="3:9" outlineLevel="2" x14ac:dyDescent="0.2"/>
    <row r="225" spans="3:9" outlineLevel="2" x14ac:dyDescent="0.2"/>
    <row r="226" spans="3:9" outlineLevel="2" x14ac:dyDescent="0.2"/>
    <row r="227" spans="3:9" outlineLevel="2" x14ac:dyDescent="0.2"/>
    <row r="228" spans="3:9" outlineLevel="2" x14ac:dyDescent="0.2"/>
    <row r="229" spans="3:9" outlineLevel="2" x14ac:dyDescent="0.2"/>
    <row r="230" spans="3:9" outlineLevel="2" x14ac:dyDescent="0.2"/>
    <row r="231" spans="3:9" outlineLevel="2" x14ac:dyDescent="0.2"/>
    <row r="232" spans="3:9" outlineLevel="2" x14ac:dyDescent="0.2"/>
    <row r="233" spans="3:9" outlineLevel="2" x14ac:dyDescent="0.2"/>
    <row r="234" spans="3:9" ht="14.25" outlineLevel="2" x14ac:dyDescent="0.35">
      <c r="C234" s="363" t="s">
        <v>748</v>
      </c>
      <c r="D234" s="355"/>
      <c r="E234" s="355"/>
      <c r="F234" s="355"/>
      <c r="G234" s="355"/>
      <c r="H234" s="355"/>
      <c r="I234" s="355"/>
    </row>
    <row r="235" spans="3:9" outlineLevel="2" x14ac:dyDescent="0.2"/>
    <row r="236" spans="3:9" outlineLevel="2" x14ac:dyDescent="0.2"/>
    <row r="237" spans="3:9" outlineLevel="2" x14ac:dyDescent="0.2"/>
    <row r="238" spans="3:9" outlineLevel="2" x14ac:dyDescent="0.2"/>
    <row r="239" spans="3:9" outlineLevel="2" x14ac:dyDescent="0.2"/>
    <row r="240" spans="3:9" outlineLevel="2" x14ac:dyDescent="0.2"/>
    <row r="241" spans="2:178" outlineLevel="2" x14ac:dyDescent="0.2"/>
    <row r="242" spans="2:178" outlineLevel="2" x14ac:dyDescent="0.2"/>
    <row r="243" spans="2:178" outlineLevel="2" x14ac:dyDescent="0.2"/>
    <row r="244" spans="2:178" outlineLevel="2" x14ac:dyDescent="0.2"/>
    <row r="245" spans="2:178" outlineLevel="2" x14ac:dyDescent="0.2"/>
    <row r="246" spans="2:178" outlineLevel="2" x14ac:dyDescent="0.2"/>
    <row r="247" spans="2:178" outlineLevel="2" x14ac:dyDescent="0.2"/>
    <row r="248" spans="2:178" outlineLevel="2" x14ac:dyDescent="0.2"/>
    <row r="249" spans="2:178" outlineLevel="2" x14ac:dyDescent="0.2"/>
    <row r="250" spans="2:178" outlineLevel="1" x14ac:dyDescent="0.2"/>
    <row r="252" spans="2:178" x14ac:dyDescent="0.2">
      <c r="B252" s="254" t="s">
        <v>638</v>
      </c>
      <c r="C252" s="254"/>
      <c r="D252" s="254"/>
      <c r="E252" s="254"/>
      <c r="F252" s="254"/>
      <c r="G252" s="254"/>
      <c r="H252" s="254"/>
      <c r="I252" s="254"/>
      <c r="J252" s="254"/>
      <c r="K252" s="254"/>
      <c r="L252" s="254"/>
      <c r="M252" s="254"/>
      <c r="N252" s="254"/>
      <c r="O252" s="254"/>
      <c r="P252" s="254"/>
      <c r="Q252" s="254"/>
      <c r="R252" s="254"/>
      <c r="S252" s="254"/>
      <c r="T252" s="254"/>
      <c r="U252" s="254"/>
      <c r="V252" s="254"/>
      <c r="W252" s="254"/>
      <c r="X252" s="254"/>
      <c r="Y252" s="254"/>
      <c r="Z252" s="254"/>
      <c r="AA252" s="254"/>
      <c r="AB252" s="254"/>
      <c r="AC252" s="254"/>
      <c r="AD252" s="254"/>
      <c r="AE252" s="254"/>
      <c r="AF252" s="254"/>
      <c r="AG252" s="254"/>
      <c r="AH252" s="254"/>
      <c r="AI252" s="254"/>
      <c r="AJ252" s="254"/>
      <c r="AK252" s="254"/>
      <c r="AL252" s="254"/>
      <c r="AM252" s="254"/>
      <c r="AN252" s="254"/>
      <c r="AO252" s="254"/>
      <c r="AP252" s="254"/>
      <c r="AQ252" s="254"/>
      <c r="AR252" s="254"/>
      <c r="AS252" s="254"/>
      <c r="AT252" s="254"/>
      <c r="AU252" s="254"/>
      <c r="AV252" s="254"/>
      <c r="AW252" s="254"/>
      <c r="AX252" s="254"/>
      <c r="AY252" s="254"/>
      <c r="AZ252" s="254"/>
      <c r="BA252" s="254"/>
      <c r="BB252" s="254"/>
      <c r="BC252" s="254"/>
      <c r="BD252" s="254"/>
      <c r="BE252" s="254"/>
      <c r="BF252" s="254"/>
      <c r="BG252" s="254"/>
      <c r="BH252" s="254"/>
      <c r="BI252" s="254"/>
      <c r="BJ252" s="254"/>
      <c r="BK252" s="254"/>
      <c r="BL252" s="254"/>
      <c r="BM252" s="254"/>
      <c r="BN252" s="254"/>
      <c r="BO252" s="254"/>
      <c r="BP252" s="254"/>
      <c r="BQ252" s="254"/>
      <c r="BR252" s="254"/>
      <c r="BS252" s="254"/>
      <c r="BT252" s="254"/>
      <c r="BU252" s="254"/>
      <c r="BV252" s="254"/>
      <c r="BW252" s="254"/>
      <c r="BX252" s="254"/>
      <c r="BY252" s="254"/>
      <c r="BZ252" s="254"/>
      <c r="CA252" s="254"/>
      <c r="CB252" s="254"/>
      <c r="CC252" s="254"/>
      <c r="CD252" s="254"/>
      <c r="CE252" s="254"/>
      <c r="CF252" s="254"/>
      <c r="CG252" s="254"/>
      <c r="CH252" s="254"/>
      <c r="CI252" s="254"/>
      <c r="CJ252" s="254"/>
      <c r="CK252" s="254"/>
      <c r="CL252" s="254"/>
      <c r="CM252" s="254"/>
      <c r="CN252" s="254"/>
      <c r="CO252" s="254"/>
      <c r="CP252" s="254"/>
      <c r="CQ252" s="254"/>
      <c r="CR252" s="254"/>
      <c r="CS252" s="254"/>
      <c r="CT252" s="254"/>
      <c r="CU252" s="254"/>
      <c r="CV252" s="254"/>
      <c r="CW252" s="254"/>
      <c r="CX252" s="254"/>
      <c r="CY252" s="254"/>
      <c r="CZ252" s="254"/>
      <c r="DA252" s="254"/>
      <c r="DB252" s="254"/>
      <c r="DC252" s="254"/>
      <c r="DD252" s="254"/>
      <c r="DE252" s="254"/>
      <c r="DF252" s="254"/>
      <c r="DG252" s="254"/>
      <c r="DH252" s="254"/>
      <c r="DI252" s="254"/>
      <c r="DJ252" s="254"/>
      <c r="DK252" s="254"/>
      <c r="DL252" s="254"/>
      <c r="DM252" s="254"/>
      <c r="DN252" s="254"/>
      <c r="DO252" s="254"/>
      <c r="DP252" s="254"/>
      <c r="DQ252" s="254"/>
      <c r="DR252" s="254"/>
      <c r="DS252" s="254"/>
      <c r="DT252" s="254"/>
      <c r="DU252" s="254"/>
      <c r="DV252" s="254"/>
      <c r="DW252" s="254"/>
      <c r="DX252" s="254"/>
      <c r="DY252" s="254"/>
      <c r="DZ252" s="254"/>
      <c r="EA252" s="254"/>
      <c r="EB252" s="254"/>
      <c r="EC252" s="254"/>
      <c r="ED252" s="254"/>
      <c r="EE252" s="254"/>
      <c r="EF252" s="254"/>
      <c r="EG252" s="254"/>
      <c r="EH252" s="254"/>
      <c r="EI252" s="254"/>
      <c r="EJ252" s="254"/>
      <c r="EK252" s="254"/>
      <c r="EL252" s="254"/>
      <c r="EM252" s="254"/>
      <c r="EN252" s="254"/>
      <c r="EO252" s="254"/>
      <c r="EP252" s="254"/>
      <c r="EQ252" s="254"/>
      <c r="ER252" s="254"/>
      <c r="ES252" s="254"/>
      <c r="ET252" s="254"/>
      <c r="EU252" s="254"/>
      <c r="EV252" s="254"/>
      <c r="EW252" s="254"/>
      <c r="EX252" s="254"/>
      <c r="EY252" s="254"/>
      <c r="EZ252" s="254"/>
      <c r="FA252" s="254"/>
      <c r="FB252" s="254"/>
      <c r="FC252" s="254"/>
      <c r="FD252" s="254"/>
      <c r="FE252" s="254"/>
      <c r="FF252" s="254"/>
      <c r="FG252" s="254"/>
      <c r="FH252" s="254"/>
      <c r="FI252" s="254"/>
      <c r="FJ252" s="254"/>
      <c r="FK252" s="254"/>
      <c r="FL252" s="254"/>
      <c r="FM252" s="254"/>
      <c r="FN252" s="254"/>
      <c r="FO252" s="254"/>
      <c r="FP252" s="254"/>
      <c r="FQ252" s="254"/>
      <c r="FR252" s="254"/>
      <c r="FS252" s="254"/>
      <c r="FT252" s="254"/>
      <c r="FU252" s="254"/>
      <c r="FV252" s="254"/>
    </row>
    <row r="254" spans="2:178" x14ac:dyDescent="0.2">
      <c r="B254" s="362" t="s">
        <v>749</v>
      </c>
      <c r="C254" s="362"/>
      <c r="D254" s="362"/>
      <c r="E254" s="362"/>
      <c r="F254" s="362"/>
      <c r="G254" s="362"/>
      <c r="H254" s="362"/>
      <c r="I254" s="362"/>
      <c r="J254" s="362"/>
      <c r="K254" s="362"/>
      <c r="L254" s="362"/>
      <c r="M254" s="362"/>
      <c r="N254" s="362"/>
      <c r="O254" s="362"/>
      <c r="P254" s="362"/>
      <c r="Q254" s="362"/>
      <c r="R254" s="362"/>
      <c r="S254" s="362"/>
      <c r="T254" s="362"/>
      <c r="U254" s="362"/>
      <c r="V254" s="362"/>
      <c r="W254" s="362"/>
      <c r="X254" s="362"/>
      <c r="Y254" s="362"/>
      <c r="Z254" s="362"/>
      <c r="AA254" s="362"/>
      <c r="AB254" s="362"/>
      <c r="AC254" s="362"/>
      <c r="AD254" s="362"/>
      <c r="AE254" s="362"/>
      <c r="AF254" s="362"/>
      <c r="AG254" s="362"/>
      <c r="AH254" s="362"/>
      <c r="AI254" s="362"/>
      <c r="AJ254" s="362"/>
      <c r="AK254" s="362"/>
      <c r="AL254" s="362"/>
      <c r="AM254" s="362"/>
      <c r="AN254" s="362"/>
      <c r="AO254" s="362"/>
      <c r="AP254" s="362"/>
      <c r="AQ254" s="362"/>
      <c r="AR254" s="362"/>
      <c r="AS254" s="362"/>
      <c r="AT254" s="362"/>
      <c r="AU254" s="362"/>
      <c r="AV254" s="362"/>
      <c r="AW254" s="362"/>
      <c r="AX254" s="362"/>
      <c r="AY254" s="362"/>
      <c r="AZ254" s="362"/>
      <c r="BA254" s="362"/>
      <c r="BB254" s="362"/>
      <c r="BC254" s="362"/>
      <c r="BD254" s="362"/>
      <c r="BE254" s="362"/>
      <c r="BF254" s="362"/>
      <c r="BG254" s="362"/>
      <c r="BH254" s="362"/>
      <c r="BI254" s="362"/>
      <c r="BJ254" s="362"/>
      <c r="BK254" s="362"/>
      <c r="BL254" s="362"/>
      <c r="BM254" s="362"/>
      <c r="BN254" s="362"/>
      <c r="BO254" s="362"/>
      <c r="BP254" s="362"/>
      <c r="BQ254" s="362"/>
      <c r="BR254" s="362"/>
      <c r="BS254" s="362"/>
      <c r="BT254" s="362"/>
      <c r="BU254" s="362"/>
      <c r="BV254" s="362"/>
      <c r="BW254" s="362"/>
      <c r="BX254" s="362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362"/>
      <c r="CI254" s="362"/>
      <c r="CJ254" s="362"/>
      <c r="CK254" s="362"/>
      <c r="CL254" s="362"/>
      <c r="CM254" s="362"/>
      <c r="CN254" s="362"/>
      <c r="CO254" s="362"/>
      <c r="CP254" s="362"/>
      <c r="CQ254" s="362"/>
      <c r="CR254" s="362"/>
      <c r="CS254" s="362"/>
      <c r="CT254" s="362"/>
      <c r="CU254" s="362"/>
      <c r="CV254" s="362"/>
      <c r="CW254" s="362"/>
      <c r="CX254" s="362"/>
      <c r="CY254" s="362"/>
      <c r="CZ254" s="362"/>
      <c r="DA254" s="362"/>
      <c r="DB254" s="362"/>
      <c r="DC254" s="362"/>
      <c r="DD254" s="362"/>
      <c r="DE254" s="362"/>
      <c r="DF254" s="362"/>
      <c r="DG254" s="362"/>
      <c r="DH254" s="362"/>
      <c r="DI254" s="362"/>
      <c r="DJ254" s="362"/>
      <c r="DK254" s="362"/>
      <c r="DL254" s="362"/>
      <c r="DM254" s="362"/>
      <c r="DN254" s="362"/>
      <c r="DO254" s="362"/>
      <c r="DP254" s="362"/>
      <c r="DQ254" s="362"/>
      <c r="DR254" s="362"/>
      <c r="DS254" s="362"/>
      <c r="DT254" s="362"/>
      <c r="DU254" s="362"/>
      <c r="DV254" s="362"/>
      <c r="DW254" s="362"/>
      <c r="DX254" s="362"/>
      <c r="DY254" s="362"/>
      <c r="DZ254" s="362"/>
      <c r="EA254" s="362"/>
      <c r="EB254" s="362"/>
      <c r="EC254" s="362"/>
      <c r="ED254" s="362"/>
      <c r="EE254" s="362"/>
      <c r="EF254" s="362"/>
      <c r="EG254" s="362"/>
      <c r="EH254" s="362"/>
      <c r="EI254" s="362"/>
      <c r="EJ254" s="362"/>
      <c r="EK254" s="362"/>
      <c r="EL254" s="362"/>
      <c r="EM254" s="362"/>
      <c r="EN254" s="362"/>
      <c r="EO254" s="362"/>
      <c r="EP254" s="362"/>
      <c r="EQ254" s="362"/>
      <c r="ER254" s="362"/>
      <c r="ES254" s="362"/>
      <c r="ET254" s="362"/>
      <c r="EU254" s="362"/>
      <c r="EV254" s="362"/>
      <c r="EW254" s="362"/>
      <c r="EX254" s="362"/>
      <c r="EY254" s="362"/>
      <c r="EZ254" s="362"/>
      <c r="FA254" s="362"/>
      <c r="FB254" s="362"/>
      <c r="FC254" s="362"/>
      <c r="FD254" s="362"/>
      <c r="FE254" s="362"/>
      <c r="FF254" s="362"/>
      <c r="FG254" s="362"/>
      <c r="FH254" s="362"/>
      <c r="FI254" s="362"/>
      <c r="FJ254" s="362"/>
      <c r="FK254" s="362"/>
      <c r="FL254" s="362"/>
      <c r="FM254" s="362"/>
      <c r="FN254" s="362"/>
      <c r="FO254" s="362"/>
      <c r="FP254" s="362"/>
      <c r="FQ254" s="362"/>
      <c r="FR254" s="362"/>
      <c r="FS254" s="362"/>
      <c r="FT254" s="362"/>
      <c r="FU254" s="362"/>
      <c r="FV254" s="362"/>
    </row>
    <row r="255" spans="2:178" hidden="1" outlineLevel="1" x14ac:dyDescent="0.2"/>
    <row r="256" spans="2:178" hidden="1" outlineLevel="1" x14ac:dyDescent="0.2">
      <c r="B256" s="24" t="s">
        <v>741</v>
      </c>
      <c r="I256" s="24" t="s">
        <v>640</v>
      </c>
      <c r="AH256" s="158"/>
      <c r="AI256" s="337"/>
      <c r="AJ256" s="337"/>
      <c r="AK256" s="337"/>
      <c r="AL256" s="158">
        <v>22936</v>
      </c>
      <c r="AM256" s="158">
        <v>133486</v>
      </c>
      <c r="AN256" s="158">
        <v>316529</v>
      </c>
      <c r="AO256" s="158">
        <v>545862</v>
      </c>
      <c r="AP256" s="158">
        <v>785552</v>
      </c>
      <c r="AQ256" s="158">
        <v>971587</v>
      </c>
      <c r="AR256" s="158">
        <v>1121669</v>
      </c>
      <c r="AS256" s="158">
        <v>1249544</v>
      </c>
      <c r="AT256" s="158">
        <v>1359471</v>
      </c>
      <c r="AU256" s="158">
        <v>1473633</v>
      </c>
      <c r="AV256" s="158">
        <v>1609958</v>
      </c>
      <c r="AW256" s="158">
        <v>1773921</v>
      </c>
      <c r="AX256" s="158">
        <v>1931828</v>
      </c>
      <c r="AY256" s="158">
        <v>2123774</v>
      </c>
      <c r="AZ256" s="158">
        <v>2298805</v>
      </c>
      <c r="BA256" s="158">
        <v>2486399</v>
      </c>
      <c r="BB256" s="158">
        <v>2719487</v>
      </c>
      <c r="BC256" s="158">
        <v>2923892</v>
      </c>
      <c r="BD256" s="158">
        <v>3122797</v>
      </c>
      <c r="BE256" s="158">
        <v>3324658</v>
      </c>
      <c r="BF256" s="158">
        <v>3546982</v>
      </c>
      <c r="BG256" s="158">
        <v>3807866</v>
      </c>
      <c r="BH256" s="158">
        <v>4055816</v>
      </c>
      <c r="BI256" s="158">
        <v>4332860</v>
      </c>
      <c r="BJ256" s="158">
        <v>4592759</v>
      </c>
      <c r="BK256" s="158">
        <v>4802459</v>
      </c>
      <c r="BL256" s="158">
        <v>5018073</v>
      </c>
      <c r="BM256" s="158">
        <v>5231182</v>
      </c>
      <c r="BN256" s="158">
        <v>5461945</v>
      </c>
      <c r="BO256" s="158">
        <v>5636464</v>
      </c>
      <c r="BP256" s="158">
        <v>5852267</v>
      </c>
      <c r="BQ256" s="158">
        <v>6067716</v>
      </c>
      <c r="BR256" s="158">
        <v>6277180</v>
      </c>
      <c r="BS256" s="158">
        <v>6473236</v>
      </c>
      <c r="BT256" s="158">
        <v>6676126</v>
      </c>
      <c r="BU256" s="158">
        <v>6867220</v>
      </c>
      <c r="BV256" s="158">
        <v>7051535</v>
      </c>
      <c r="BW256" s="158">
        <v>7217077</v>
      </c>
      <c r="BX256" s="158">
        <v>7378414</v>
      </c>
      <c r="BY256" s="158">
        <v>7545023</v>
      </c>
      <c r="BZ256" s="158">
        <v>7727924</v>
      </c>
      <c r="CA256" s="158">
        <v>7866042</v>
      </c>
      <c r="CB256" s="158">
        <v>8030400</v>
      </c>
      <c r="CC256" s="158">
        <v>8171972</v>
      </c>
      <c r="CD256" s="24">
        <v>8370890.9640591964</v>
      </c>
      <c r="CE256" s="24">
        <v>8569809.9281183928</v>
      </c>
      <c r="CF256" s="24">
        <v>8768728.8921775892</v>
      </c>
      <c r="CG256" s="24">
        <v>8967647.8562367857</v>
      </c>
      <c r="CH256" s="24">
        <v>9166566.8202959821</v>
      </c>
      <c r="CI256" s="24">
        <v>9365485.7843551785</v>
      </c>
      <c r="CJ256" s="24">
        <v>9564404.7484143749</v>
      </c>
      <c r="CK256" s="24">
        <v>9763323.7124735713</v>
      </c>
      <c r="CL256" s="24">
        <v>9962242.6765327696</v>
      </c>
      <c r="CM256" s="24">
        <v>10161161.640591966</v>
      </c>
      <c r="CN256" s="24">
        <v>10360080.604651162</v>
      </c>
      <c r="CO256" s="24">
        <v>10558999.568710359</v>
      </c>
      <c r="CP256" s="24">
        <v>10757918.532769555</v>
      </c>
      <c r="CQ256" s="24">
        <v>10956837.496828752</v>
      </c>
      <c r="CR256" s="24">
        <v>11155756.460887948</v>
      </c>
      <c r="CS256" s="24">
        <v>11354675.424947146</v>
      </c>
      <c r="CT256" s="24">
        <v>11553594.389006343</v>
      </c>
      <c r="CU256" s="24">
        <v>11752513.353065539</v>
      </c>
      <c r="CV256" s="24">
        <v>11951432.317124736</v>
      </c>
      <c r="CW256" s="24">
        <v>12150351.281183932</v>
      </c>
      <c r="CX256" s="24">
        <v>12349270.245243128</v>
      </c>
      <c r="CY256" s="24">
        <v>12548189.209302325</v>
      </c>
      <c r="CZ256" s="24">
        <v>12747108.173361521</v>
      </c>
      <c r="DA256" s="24">
        <v>12946027.137420718</v>
      </c>
      <c r="DB256" s="24">
        <v>13144946.101479916</v>
      </c>
      <c r="DC256" s="24">
        <v>13343865.065539112</v>
      </c>
      <c r="DD256" s="24">
        <v>13542784.029598309</v>
      </c>
      <c r="DE256" s="24">
        <v>13741702.993657505</v>
      </c>
      <c r="DF256" s="24">
        <v>13940621.957716702</v>
      </c>
      <c r="DG256" s="24">
        <v>14139540.921775898</v>
      </c>
      <c r="DH256" s="24">
        <v>14338459.885835094</v>
      </c>
      <c r="DI256" s="24">
        <v>14537378.849894293</v>
      </c>
      <c r="DJ256" s="24">
        <v>14736297.813953489</v>
      </c>
      <c r="DK256" s="24">
        <v>14935216.778012685</v>
      </c>
      <c r="DL256" s="24">
        <v>15134135.742071882</v>
      </c>
      <c r="DM256" s="24">
        <v>15333054.706131078</v>
      </c>
      <c r="DN256" s="24">
        <v>15531973.670190275</v>
      </c>
      <c r="DO256" s="24">
        <v>15730892.634249471</v>
      </c>
      <c r="DP256" s="24">
        <v>15929811.598308668</v>
      </c>
      <c r="DQ256" s="24">
        <v>16128730.562367864</v>
      </c>
      <c r="DR256" s="24">
        <v>16327649.52642706</v>
      </c>
      <c r="DS256" s="24">
        <v>16526568.490486257</v>
      </c>
      <c r="DT256" s="24">
        <v>16725487.454545453</v>
      </c>
      <c r="DU256" s="24">
        <v>16924406.418604653</v>
      </c>
      <c r="DV256" s="24">
        <v>17123325.38266385</v>
      </c>
      <c r="DW256" s="24">
        <v>17322244.346723046</v>
      </c>
      <c r="DX256" s="24">
        <v>17521163.310782243</v>
      </c>
      <c r="DY256" s="24">
        <v>17720082.274841439</v>
      </c>
      <c r="DZ256" s="24">
        <v>17919001.238900635</v>
      </c>
      <c r="EA256" s="24">
        <v>18117920.202959832</v>
      </c>
      <c r="EB256" s="24">
        <v>18316839.167019028</v>
      </c>
      <c r="EC256" s="24">
        <v>18515758.131078225</v>
      </c>
      <c r="ED256" s="24">
        <v>18714677.095137421</v>
      </c>
      <c r="EE256" s="24">
        <v>18913596.059196617</v>
      </c>
      <c r="EF256" s="24">
        <v>19112515.023255814</v>
      </c>
      <c r="EG256" s="24">
        <v>19311433.98731501</v>
      </c>
      <c r="EH256" s="24">
        <v>19510352.951374207</v>
      </c>
      <c r="EI256" s="24">
        <v>19709271.915433403</v>
      </c>
      <c r="EJ256" s="24">
        <v>19908190.8794926</v>
      </c>
      <c r="EK256" s="24">
        <v>20107109.843551796</v>
      </c>
      <c r="EL256" s="24">
        <v>20306028.807610996</v>
      </c>
      <c r="EM256" s="24">
        <v>20504947.771670192</v>
      </c>
      <c r="EN256" s="24">
        <v>20703866.735729389</v>
      </c>
      <c r="EO256" s="24">
        <v>20902785.699788585</v>
      </c>
      <c r="EP256" s="24">
        <v>21101704.663847782</v>
      </c>
      <c r="EQ256" s="24">
        <v>21300623.627906978</v>
      </c>
      <c r="ER256" s="24">
        <v>21499542.591966175</v>
      </c>
      <c r="ES256" s="24">
        <v>21698461.556025371</v>
      </c>
      <c r="ET256" s="24">
        <v>21897380.520084567</v>
      </c>
      <c r="EU256" s="24">
        <v>22096299.484143764</v>
      </c>
      <c r="EV256" s="24">
        <v>22295218.44820296</v>
      </c>
      <c r="EW256" s="24">
        <v>22494137.412262157</v>
      </c>
      <c r="EX256" s="24">
        <v>22693056.376321353</v>
      </c>
      <c r="EY256" s="24">
        <v>22891975.340380549</v>
      </c>
      <c r="EZ256" s="24">
        <v>23090894.304439746</v>
      </c>
      <c r="FA256" s="24">
        <v>23289813.268498946</v>
      </c>
      <c r="FB256" s="24">
        <v>23488732.232558142</v>
      </c>
      <c r="FC256" s="24">
        <v>23687651.196617339</v>
      </c>
      <c r="FD256" s="24">
        <v>23886570.160676535</v>
      </c>
      <c r="FE256" s="24">
        <v>24085489.124735732</v>
      </c>
      <c r="FF256" s="24">
        <v>24284408.088794928</v>
      </c>
      <c r="FG256" s="24">
        <v>24483327.052854124</v>
      </c>
      <c r="FH256" s="24">
        <v>24682246.016913321</v>
      </c>
      <c r="FI256" s="24">
        <v>24881164.980972517</v>
      </c>
      <c r="FJ256" s="24">
        <v>25080083.945031714</v>
      </c>
      <c r="FK256" s="24">
        <v>25279002.90909091</v>
      </c>
      <c r="FL256" s="24">
        <v>25477921.873150107</v>
      </c>
      <c r="FM256" s="24">
        <v>25676840.837209303</v>
      </c>
      <c r="FN256" s="24">
        <v>25875759.801268499</v>
      </c>
      <c r="FO256" s="24">
        <v>26074678.765327696</v>
      </c>
      <c r="FP256" s="24">
        <v>26273597.729386892</v>
      </c>
      <c r="FQ256" s="24">
        <v>26472516.693446089</v>
      </c>
      <c r="FR256" s="24">
        <v>26671435.657505289</v>
      </c>
      <c r="FS256" s="24">
        <v>26870354.621564485</v>
      </c>
      <c r="FT256" s="24">
        <v>27069273.585623682</v>
      </c>
      <c r="FU256" s="24">
        <v>27268192.549682878</v>
      </c>
      <c r="FV256" s="24">
        <v>27467111.513742074</v>
      </c>
    </row>
    <row r="257" spans="2:179" hidden="1" outlineLevel="1" x14ac:dyDescent="0.2">
      <c r="C257" s="154" t="s">
        <v>721</v>
      </c>
      <c r="D257" s="154"/>
      <c r="E257" s="154"/>
      <c r="F257" s="154"/>
      <c r="G257" s="154"/>
      <c r="H257" s="154"/>
      <c r="I257" s="154"/>
      <c r="J257" s="154"/>
      <c r="K257" s="154"/>
      <c r="L257" s="154"/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/>
      <c r="X257" s="154"/>
      <c r="Y257" s="154"/>
      <c r="Z257" s="154"/>
      <c r="AA257" s="154"/>
      <c r="AB257" s="154"/>
      <c r="AC257" s="154"/>
      <c r="AD257" s="154"/>
      <c r="AE257" s="154"/>
      <c r="AF257" s="154"/>
      <c r="AG257" s="154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54"/>
      <c r="BB257" s="154"/>
      <c r="BC257" s="154"/>
      <c r="BD257" s="154"/>
      <c r="BE257" s="154"/>
      <c r="BF257" s="154"/>
      <c r="BG257" s="154"/>
      <c r="BH257" s="154"/>
      <c r="BI257" s="154"/>
      <c r="BJ257" s="154"/>
      <c r="BK257" s="154"/>
      <c r="BL257" s="154"/>
      <c r="BM257" s="154"/>
      <c r="BN257" s="154"/>
      <c r="BO257" s="154"/>
      <c r="BP257" s="154"/>
      <c r="BQ257" s="154"/>
      <c r="BR257" s="154"/>
      <c r="BS257" s="154"/>
      <c r="BT257" s="154"/>
      <c r="BU257" s="154"/>
      <c r="BV257" s="154"/>
      <c r="BW257" s="154"/>
      <c r="BX257" s="154"/>
      <c r="BY257" s="154"/>
      <c r="BZ257" s="154"/>
      <c r="CA257" s="154"/>
      <c r="CB257" s="154"/>
      <c r="CC257" s="154"/>
      <c r="CD257" s="154">
        <v>8370890.9640591964</v>
      </c>
      <c r="CE257" s="154">
        <v>8569809.9281183928</v>
      </c>
      <c r="CF257" s="154">
        <v>8768728.8921775892</v>
      </c>
      <c r="CG257" s="154">
        <v>8967647.8562367857</v>
      </c>
      <c r="CH257" s="154">
        <v>9166566.8202959821</v>
      </c>
      <c r="CI257" s="154">
        <v>9365485.7843551785</v>
      </c>
      <c r="CJ257" s="154">
        <v>9564404.7484143749</v>
      </c>
      <c r="CK257" s="154">
        <v>9763323.7124735713</v>
      </c>
      <c r="CL257" s="154">
        <v>9962242.6765327696</v>
      </c>
      <c r="CM257" s="154">
        <v>10161161.640591966</v>
      </c>
      <c r="CN257" s="154">
        <v>10360080.604651162</v>
      </c>
      <c r="CO257" s="154">
        <v>10558999.568710359</v>
      </c>
      <c r="CP257" s="154">
        <v>10757918.532769555</v>
      </c>
      <c r="CQ257" s="154">
        <v>10956837.496828752</v>
      </c>
      <c r="CR257" s="154">
        <v>11155756.460887948</v>
      </c>
      <c r="CS257" s="154">
        <v>11354675.424947146</v>
      </c>
      <c r="CT257" s="154">
        <v>11553594.389006343</v>
      </c>
      <c r="CU257" s="154">
        <v>11752513.353065539</v>
      </c>
      <c r="CV257" s="154">
        <v>11951432.317124736</v>
      </c>
      <c r="CW257" s="154">
        <v>12150351.281183932</v>
      </c>
      <c r="CX257" s="154">
        <v>12349270.245243128</v>
      </c>
      <c r="CY257" s="154">
        <v>12548189.209302325</v>
      </c>
      <c r="CZ257" s="154">
        <v>12747108.173361521</v>
      </c>
      <c r="DA257" s="154">
        <v>12946027.137420718</v>
      </c>
      <c r="DB257" s="154">
        <v>13144946.101479916</v>
      </c>
      <c r="DC257" s="154">
        <v>13343865.065539112</v>
      </c>
      <c r="DD257" s="154">
        <v>13542784.029598309</v>
      </c>
      <c r="DE257" s="154">
        <v>13741702.993657505</v>
      </c>
      <c r="DF257" s="154">
        <v>13940621.957716702</v>
      </c>
      <c r="DG257" s="154">
        <v>14139540.921775898</v>
      </c>
      <c r="DH257" s="154">
        <v>14338459.885835094</v>
      </c>
      <c r="DI257" s="154">
        <v>14537378.849894293</v>
      </c>
      <c r="DJ257" s="154">
        <v>14736297.813953489</v>
      </c>
      <c r="DK257" s="154">
        <v>14935216.778012685</v>
      </c>
      <c r="DL257" s="154">
        <v>15134135.742071882</v>
      </c>
      <c r="DM257" s="154">
        <v>15333054.706131078</v>
      </c>
      <c r="DN257" s="154">
        <v>15531973.670190275</v>
      </c>
      <c r="DO257" s="154">
        <v>15730892.634249471</v>
      </c>
      <c r="DP257" s="154">
        <v>15929811.598308668</v>
      </c>
      <c r="DQ257" s="154">
        <v>16128730.562367864</v>
      </c>
      <c r="DR257" s="154">
        <v>16327649.52642706</v>
      </c>
      <c r="DS257" s="154">
        <v>16526568.490486257</v>
      </c>
      <c r="DT257" s="154">
        <v>16725487.454545453</v>
      </c>
      <c r="DU257" s="154">
        <v>16924406.418604653</v>
      </c>
      <c r="DV257" s="154">
        <v>17123325.38266385</v>
      </c>
      <c r="DW257" s="154">
        <v>17322244.346723046</v>
      </c>
      <c r="DX257" s="154">
        <v>17521163.310782243</v>
      </c>
      <c r="DY257" s="154">
        <v>17720082.274841439</v>
      </c>
      <c r="DZ257" s="154">
        <v>17919001.238900635</v>
      </c>
      <c r="EA257" s="154">
        <v>18117920.202959832</v>
      </c>
      <c r="EB257" s="154">
        <v>18316839.167019028</v>
      </c>
      <c r="EC257" s="154">
        <v>18515758.131078225</v>
      </c>
      <c r="ED257" s="154">
        <v>18714677.095137421</v>
      </c>
      <c r="EE257" s="154">
        <v>18913596.059196617</v>
      </c>
      <c r="EF257" s="154">
        <v>19112515.023255814</v>
      </c>
      <c r="EG257" s="154">
        <v>19311433.98731501</v>
      </c>
      <c r="EH257" s="154">
        <v>19510352.951374207</v>
      </c>
      <c r="EI257" s="154">
        <v>19709271.915433403</v>
      </c>
      <c r="EJ257" s="154">
        <v>19908190.8794926</v>
      </c>
      <c r="EK257" s="154">
        <v>20107109.843551796</v>
      </c>
      <c r="EL257" s="154">
        <v>20306028.807610996</v>
      </c>
      <c r="EM257" s="154">
        <v>20504947.771670192</v>
      </c>
      <c r="EN257" s="154">
        <v>20703866.735729389</v>
      </c>
      <c r="EO257" s="154">
        <v>20902785.699788585</v>
      </c>
      <c r="EP257" s="154">
        <v>21101704.663847782</v>
      </c>
      <c r="EQ257" s="154">
        <v>21300623.627906978</v>
      </c>
      <c r="ER257" s="154">
        <v>21499542.591966175</v>
      </c>
      <c r="ES257" s="154">
        <v>21698461.556025371</v>
      </c>
      <c r="ET257" s="154">
        <v>21897380.520084567</v>
      </c>
      <c r="EU257" s="154">
        <v>22096299.484143764</v>
      </c>
      <c r="EV257" s="154">
        <v>22295218.44820296</v>
      </c>
      <c r="EW257" s="154">
        <v>22494137.412262157</v>
      </c>
      <c r="EX257" s="154">
        <v>22693056.376321353</v>
      </c>
      <c r="EY257" s="154">
        <v>22891975.340380549</v>
      </c>
      <c r="EZ257" s="154">
        <v>23090894.304439746</v>
      </c>
      <c r="FA257" s="154">
        <v>23289813.268498946</v>
      </c>
      <c r="FB257" s="154">
        <v>23488732.232558142</v>
      </c>
      <c r="FC257" s="154">
        <v>23687651.196617339</v>
      </c>
      <c r="FD257" s="154">
        <v>23886570.160676535</v>
      </c>
      <c r="FE257" s="154">
        <v>24085489.124735732</v>
      </c>
      <c r="FF257" s="154">
        <v>24284408.088794928</v>
      </c>
      <c r="FG257" s="154">
        <v>24483327.052854124</v>
      </c>
      <c r="FH257" s="154">
        <v>24682246.016913321</v>
      </c>
      <c r="FI257" s="154">
        <v>24881164.980972517</v>
      </c>
      <c r="FJ257" s="154">
        <v>25080083.945031714</v>
      </c>
      <c r="FK257" s="154">
        <v>25279002.90909091</v>
      </c>
      <c r="FL257" s="154">
        <v>25477921.873150107</v>
      </c>
      <c r="FM257" s="154">
        <v>25676840.837209303</v>
      </c>
      <c r="FN257" s="154">
        <v>25875759.801268499</v>
      </c>
      <c r="FO257" s="154">
        <v>26074678.765327696</v>
      </c>
      <c r="FP257" s="154">
        <v>26273597.729386892</v>
      </c>
      <c r="FQ257" s="154">
        <v>26472516.693446089</v>
      </c>
      <c r="FR257" s="154">
        <v>26671435.657505289</v>
      </c>
      <c r="FS257" s="154">
        <v>26870354.621564485</v>
      </c>
      <c r="FT257" s="154">
        <v>27069273.585623682</v>
      </c>
      <c r="FU257" s="154">
        <v>27268192.549682878</v>
      </c>
      <c r="FV257" s="154">
        <v>27467111.513742074</v>
      </c>
    </row>
    <row r="258" spans="2:179" hidden="1" outlineLevel="1" x14ac:dyDescent="0.2">
      <c r="C258" s="24" t="s">
        <v>722</v>
      </c>
      <c r="F258" s="357">
        <v>44592</v>
      </c>
      <c r="G258" s="353">
        <v>44895</v>
      </c>
      <c r="H258" s="24">
        <v>11</v>
      </c>
      <c r="I258" s="356">
        <v>2.4280805825207974E-2</v>
      </c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  <c r="AW258" s="158"/>
      <c r="AX258" s="158"/>
      <c r="AY258" s="158"/>
      <c r="AZ258" s="158"/>
      <c r="BA258" s="158"/>
      <c r="BB258" s="158"/>
      <c r="BC258" s="158"/>
      <c r="BD258" s="151"/>
      <c r="BO258" s="158"/>
      <c r="BP258" s="158"/>
      <c r="BQ258" s="158"/>
      <c r="BR258" s="158"/>
      <c r="BS258" s="158"/>
      <c r="BT258" s="158"/>
      <c r="BU258" s="158"/>
      <c r="BV258" s="158"/>
      <c r="BW258" s="158"/>
      <c r="BX258" s="158"/>
      <c r="BY258" s="158"/>
      <c r="BZ258" s="158"/>
      <c r="CA258" s="158"/>
      <c r="CB258" s="158"/>
      <c r="CC258" s="151">
        <v>8171972</v>
      </c>
      <c r="CD258" s="24">
        <v>8370394.0653410368</v>
      </c>
      <c r="CE258" s="24">
        <v>8573633.9783220552</v>
      </c>
      <c r="CF258" s="24">
        <v>8781808.7201660983</v>
      </c>
      <c r="CG258" s="24">
        <v>8995038.1124945693</v>
      </c>
      <c r="CH258" s="24">
        <v>9213444.8862943947</v>
      </c>
      <c r="CI258" s="24">
        <v>9437154.7525597643</v>
      </c>
      <c r="CJ258" s="24">
        <v>9666296.4746491071</v>
      </c>
      <c r="CK258" s="24">
        <v>9901001.9423989542</v>
      </c>
      <c r="CL258" s="24">
        <v>10141406.248037349</v>
      </c>
      <c r="CM258" s="24">
        <v>10387647.763940495</v>
      </c>
      <c r="CN258" s="24">
        <v>10639868.22227739</v>
      </c>
      <c r="CO258" s="24">
        <v>10898212.796588307</v>
      </c>
      <c r="CP258" s="24">
        <v>11162830.185344065</v>
      </c>
      <c r="CQ258" s="24">
        <v>11433872.697534174</v>
      </c>
      <c r="CR258" s="24">
        <v>11711496.340333147</v>
      </c>
      <c r="CS258" s="24">
        <v>11995860.908895411</v>
      </c>
      <c r="CT258" s="24">
        <v>12287130.078330504</v>
      </c>
      <c r="CU258" s="24">
        <v>12585471.497911518</v>
      </c>
      <c r="CV258" s="24">
        <v>12891056.887570998</v>
      </c>
      <c r="CW258" s="24">
        <v>13204062.136739818</v>
      </c>
      <c r="CX258" s="24">
        <v>13524667.405585978</v>
      </c>
      <c r="CY258" s="24">
        <v>13853057.228711531</v>
      </c>
      <c r="CZ258" s="24">
        <v>14189420.621367369</v>
      </c>
      <c r="DA258" s="24">
        <v>14533951.188246991</v>
      </c>
      <c r="DB258" s="24">
        <v>14886847.234921867</v>
      </c>
      <c r="DC258" s="24">
        <v>15248311.881982539</v>
      </c>
      <c r="DD258" s="24">
        <v>15618553.181951169</v>
      </c>
      <c r="DE258" s="24">
        <v>15997784.239032809</v>
      </c>
      <c r="DF258" s="24">
        <v>16386223.331774337</v>
      </c>
      <c r="DG258" s="24">
        <v>16784094.038701642</v>
      </c>
      <c r="DH258" s="24">
        <v>17191625.367007386</v>
      </c>
      <c r="DI258" s="24">
        <v>17609051.884363413</v>
      </c>
      <c r="DJ258" s="24">
        <v>18036613.853933655</v>
      </c>
      <c r="DK258" s="24">
        <v>18474557.372665275</v>
      </c>
      <c r="DL258" s="24">
        <v>18923134.512937624</v>
      </c>
      <c r="DM258" s="24">
        <v>19382603.467650555</v>
      </c>
      <c r="DN258" s="24">
        <v>19853228.698835582</v>
      </c>
      <c r="DO258" s="24">
        <v>20335281.089875456</v>
      </c>
      <c r="DP258" s="24">
        <v>20829038.101419747</v>
      </c>
      <c r="DQ258" s="24">
        <v>21334783.931086179</v>
      </c>
      <c r="DR258" s="24">
        <v>21852809.677039649</v>
      </c>
      <c r="DS258" s="24">
        <v>22383413.505543076</v>
      </c>
      <c r="DT258" s="24">
        <v>22926900.822576504</v>
      </c>
      <c r="DU258" s="24">
        <v>23483584.449623287</v>
      </c>
      <c r="DV258" s="24">
        <v>24053784.803724464</v>
      </c>
      <c r="DW258" s="24">
        <v>24637830.081905037</v>
      </c>
      <c r="DX258" s="24">
        <v>25236056.450078242</v>
      </c>
      <c r="DY258" s="24">
        <v>25848808.236536577</v>
      </c>
      <c r="DZ258" s="24">
        <v>26476438.13014096</v>
      </c>
      <c r="EA258" s="24">
        <v>27119307.383322045</v>
      </c>
      <c r="EB258" s="24">
        <v>27777786.020010617</v>
      </c>
      <c r="EC258" s="24">
        <v>28452253.04861667</v>
      </c>
      <c r="ED258" s="24">
        <v>29143096.680179812</v>
      </c>
      <c r="EE258" s="24">
        <v>29850714.551816519</v>
      </c>
      <c r="EF258" s="24">
        <v>30575513.955592886</v>
      </c>
      <c r="EG258" s="24">
        <v>31317912.072954573</v>
      </c>
      <c r="EH258" s="24">
        <v>32078336.214848921</v>
      </c>
      <c r="EI258" s="24">
        <v>32857224.067677405</v>
      </c>
      <c r="EJ258" s="24">
        <v>33655023.945220031</v>
      </c>
      <c r="EK258" s="24">
        <v>34472195.046676643</v>
      </c>
      <c r="EL258" s="24">
        <v>35309207.720973693</v>
      </c>
      <c r="EM258" s="24">
        <v>36166543.73748859</v>
      </c>
      <c r="EN258" s="24">
        <v>37044696.563347444</v>
      </c>
      <c r="EO258" s="24">
        <v>37944171.647455834</v>
      </c>
      <c r="EP258" s="24">
        <v>38865486.711426072</v>
      </c>
      <c r="EQ258" s="24">
        <v>39809172.047568411</v>
      </c>
      <c r="ER258" s="24">
        <v>40775770.824117713</v>
      </c>
      <c r="ES258" s="24">
        <v>41765839.397871293</v>
      </c>
      <c r="ET258" s="24">
        <v>42779947.634417824</v>
      </c>
      <c r="EU258" s="24">
        <v>43818679.236141689</v>
      </c>
      <c r="EV258" s="24">
        <v>44882632.078191519</v>
      </c>
      <c r="EW258" s="24">
        <v>45972418.552606337</v>
      </c>
      <c r="EX258" s="24">
        <v>47088665.920797363</v>
      </c>
      <c r="EY258" s="24">
        <v>48232016.67458833</v>
      </c>
      <c r="EZ258" s="24">
        <v>49403128.906022206</v>
      </c>
      <c r="FA258" s="24">
        <v>50602676.686147049</v>
      </c>
      <c r="FB258" s="24">
        <v>51831350.452999167</v>
      </c>
      <c r="FC258" s="24">
        <v>53089857.409006745</v>
      </c>
      <c r="FD258" s="24">
        <v>54378921.928042814</v>
      </c>
      <c r="FE258" s="24">
        <v>55699285.972361766</v>
      </c>
      <c r="FF258" s="24">
        <v>57051709.519659415</v>
      </c>
      <c r="FG258" s="24">
        <v>58436971.000502437</v>
      </c>
      <c r="FH258" s="24">
        <v>59855867.746378943</v>
      </c>
      <c r="FI258" s="24">
        <v>61309216.448628098</v>
      </c>
      <c r="FJ258" s="24">
        <v>62797853.628512882</v>
      </c>
      <c r="FK258" s="24">
        <v>64322636.118706636</v>
      </c>
      <c r="FL258" s="24">
        <v>65884441.556470461</v>
      </c>
      <c r="FM258" s="24">
        <v>67484168.888805389</v>
      </c>
      <c r="FN258" s="24">
        <v>69122738.889870018</v>
      </c>
      <c r="FO258" s="24">
        <v>70801094.69096151</v>
      </c>
      <c r="FP258" s="24">
        <v>72520202.323364913</v>
      </c>
      <c r="FQ258" s="24">
        <v>74281051.274383336</v>
      </c>
      <c r="FR258" s="24">
        <v>76084655.056868955</v>
      </c>
      <c r="FS258" s="24">
        <v>77932051.792582721</v>
      </c>
      <c r="FT258" s="24">
        <v>79824304.809718475</v>
      </c>
      <c r="FU258" s="24">
        <v>81762503.254935458</v>
      </c>
      <c r="FV258" s="24">
        <v>83747762.720251486</v>
      </c>
    </row>
    <row r="259" spans="2:179" hidden="1" outlineLevel="1" x14ac:dyDescent="0.2">
      <c r="C259" s="24" t="s">
        <v>723</v>
      </c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  <c r="AW259" s="158"/>
      <c r="AX259" s="158"/>
      <c r="AY259" s="158"/>
      <c r="AZ259" s="158"/>
      <c r="BA259" s="158"/>
      <c r="BB259" s="158"/>
      <c r="BC259" s="158"/>
      <c r="BD259" s="151"/>
      <c r="BO259" s="158"/>
      <c r="BP259" s="158"/>
      <c r="BQ259" s="158"/>
      <c r="BR259" s="158"/>
      <c r="BS259" s="158"/>
      <c r="BT259" s="158"/>
      <c r="BU259" s="158"/>
      <c r="BV259" s="158"/>
      <c r="BW259" s="158"/>
      <c r="BX259" s="158"/>
      <c r="BY259" s="158"/>
      <c r="BZ259" s="158"/>
      <c r="CA259" s="158"/>
      <c r="CB259" s="158"/>
      <c r="CC259" s="151">
        <v>8171972</v>
      </c>
      <c r="CD259" s="24">
        <v>8171972</v>
      </c>
      <c r="CE259" s="24">
        <v>8351972</v>
      </c>
      <c r="CF259" s="24">
        <v>8531972</v>
      </c>
      <c r="CG259" s="24">
        <v>8711972</v>
      </c>
      <c r="CH259" s="24">
        <v>8891972</v>
      </c>
      <c r="CI259" s="24">
        <v>9071972</v>
      </c>
      <c r="CJ259" s="24">
        <v>9251972</v>
      </c>
      <c r="CK259" s="24">
        <v>9431972</v>
      </c>
      <c r="CL259" s="24">
        <v>9611972</v>
      </c>
      <c r="CM259" s="24">
        <v>9791972</v>
      </c>
      <c r="CN259" s="24">
        <v>9971972</v>
      </c>
      <c r="CO259" s="24">
        <v>10151972</v>
      </c>
      <c r="CP259" s="24">
        <v>10331972</v>
      </c>
      <c r="CQ259" s="24">
        <v>10521972</v>
      </c>
      <c r="CR259" s="24">
        <v>10711972</v>
      </c>
      <c r="CS259" s="24">
        <v>10901972</v>
      </c>
      <c r="CT259" s="24">
        <v>11091972</v>
      </c>
      <c r="CU259" s="24">
        <v>11281972</v>
      </c>
      <c r="CV259" s="24">
        <v>11471972</v>
      </c>
      <c r="CW259" s="24">
        <v>11661972</v>
      </c>
      <c r="CX259" s="24">
        <v>11851972</v>
      </c>
      <c r="CY259" s="24">
        <v>12041972</v>
      </c>
      <c r="CZ259" s="24">
        <v>12231972</v>
      </c>
      <c r="DA259" s="24">
        <v>12421972</v>
      </c>
      <c r="DB259" s="24">
        <v>12611972</v>
      </c>
      <c r="DC259" s="24">
        <v>12811972</v>
      </c>
      <c r="DD259" s="24">
        <v>13011972</v>
      </c>
      <c r="DE259" s="24">
        <v>13211972</v>
      </c>
      <c r="DF259" s="24">
        <v>13411972</v>
      </c>
      <c r="DG259" s="24">
        <v>13611972</v>
      </c>
      <c r="DH259" s="24">
        <v>13811972</v>
      </c>
      <c r="DI259" s="24">
        <v>14011972</v>
      </c>
      <c r="DJ259" s="24">
        <v>14211972</v>
      </c>
      <c r="DK259" s="24">
        <v>14411972</v>
      </c>
      <c r="DL259" s="24">
        <v>14611972</v>
      </c>
      <c r="DM259" s="24">
        <v>14811972</v>
      </c>
      <c r="DN259" s="24">
        <v>15011972</v>
      </c>
      <c r="DO259" s="24">
        <v>15221972</v>
      </c>
      <c r="DP259" s="24">
        <v>15431972</v>
      </c>
      <c r="DQ259" s="24">
        <v>15641972</v>
      </c>
      <c r="DR259" s="24">
        <v>15851972</v>
      </c>
      <c r="DS259" s="24">
        <v>16061972</v>
      </c>
      <c r="DT259" s="24">
        <v>16271972</v>
      </c>
      <c r="DU259" s="24">
        <v>16481972</v>
      </c>
      <c r="DV259" s="24">
        <v>16691972</v>
      </c>
      <c r="DW259" s="24">
        <v>16901972</v>
      </c>
      <c r="DX259" s="24">
        <v>17111972</v>
      </c>
      <c r="DY259" s="24">
        <v>17321972</v>
      </c>
      <c r="DZ259" s="24">
        <v>17531972</v>
      </c>
      <c r="EA259" s="24">
        <v>17751972</v>
      </c>
      <c r="EB259" s="24">
        <v>17971972</v>
      </c>
      <c r="EC259" s="24">
        <v>18191972</v>
      </c>
      <c r="ED259" s="24">
        <v>18411972</v>
      </c>
      <c r="EE259" s="24">
        <v>18631972</v>
      </c>
      <c r="EF259" s="24">
        <v>18851972</v>
      </c>
      <c r="EG259" s="24">
        <v>19071972</v>
      </c>
      <c r="EH259" s="24">
        <v>19291972</v>
      </c>
      <c r="EI259" s="24">
        <v>19511972</v>
      </c>
      <c r="EJ259" s="24">
        <v>19731972</v>
      </c>
      <c r="EK259" s="24">
        <v>19951972</v>
      </c>
      <c r="EL259" s="24">
        <v>20171972</v>
      </c>
      <c r="EM259" s="24">
        <v>20391972</v>
      </c>
      <c r="EN259" s="24">
        <v>20611972</v>
      </c>
      <c r="EO259" s="24">
        <v>20831972</v>
      </c>
      <c r="EP259" s="24">
        <v>21051972</v>
      </c>
      <c r="EQ259" s="24">
        <v>21271972</v>
      </c>
      <c r="ER259" s="24">
        <v>21491972</v>
      </c>
      <c r="ES259" s="24">
        <v>21711972</v>
      </c>
      <c r="ET259" s="24">
        <v>21931972</v>
      </c>
      <c r="EU259" s="24">
        <v>22151972</v>
      </c>
      <c r="EV259" s="24">
        <v>22371972</v>
      </c>
      <c r="EW259" s="24">
        <v>22591972</v>
      </c>
      <c r="EX259" s="24">
        <v>22811972</v>
      </c>
      <c r="EY259" s="24">
        <v>23031972</v>
      </c>
      <c r="EZ259" s="24">
        <v>23251972</v>
      </c>
      <c r="FA259" s="24">
        <v>23471972</v>
      </c>
      <c r="FB259" s="24">
        <v>23691972</v>
      </c>
      <c r="FC259" s="24">
        <v>23911972</v>
      </c>
      <c r="FD259" s="24">
        <v>24131972</v>
      </c>
      <c r="FE259" s="24">
        <v>24351972</v>
      </c>
      <c r="FF259" s="24">
        <v>24571972</v>
      </c>
      <c r="FG259" s="24">
        <v>24791972</v>
      </c>
      <c r="FH259" s="24">
        <v>25011972</v>
      </c>
      <c r="FI259" s="24">
        <v>25231972</v>
      </c>
      <c r="FJ259" s="24">
        <v>25451972</v>
      </c>
      <c r="FK259" s="24">
        <v>25671972</v>
      </c>
      <c r="FL259" s="24">
        <v>25891972</v>
      </c>
      <c r="FM259" s="24">
        <v>26111972</v>
      </c>
      <c r="FN259" s="24">
        <v>26331972</v>
      </c>
      <c r="FO259" s="24">
        <v>26551972</v>
      </c>
      <c r="FP259" s="24">
        <v>26771972</v>
      </c>
      <c r="FQ259" s="24">
        <v>26991972</v>
      </c>
      <c r="FR259" s="24">
        <v>27211972</v>
      </c>
      <c r="FS259" s="24">
        <v>27431972</v>
      </c>
      <c r="FT259" s="24">
        <v>27651972</v>
      </c>
      <c r="FU259" s="24">
        <v>27871972</v>
      </c>
      <c r="FV259" s="24">
        <v>28091972</v>
      </c>
    </row>
    <row r="260" spans="2:179" ht="5.45" hidden="1" customHeight="1" outlineLevel="1" x14ac:dyDescent="0.2"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  <c r="AA260" s="154"/>
      <c r="AB260" s="154"/>
      <c r="AC260" s="154"/>
      <c r="AD260" s="154"/>
      <c r="AE260" s="154"/>
      <c r="AF260" s="154"/>
      <c r="AG260" s="154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54"/>
      <c r="BB260" s="154"/>
      <c r="BC260" s="154"/>
      <c r="BD260" s="154"/>
      <c r="BE260" s="154"/>
      <c r="BF260" s="154"/>
      <c r="BG260" s="154"/>
      <c r="BH260" s="154"/>
      <c r="BI260" s="154"/>
      <c r="BJ260" s="154"/>
      <c r="BK260" s="154"/>
      <c r="BL260" s="154"/>
      <c r="BM260" s="154"/>
      <c r="BN260" s="154"/>
      <c r="BO260" s="154"/>
      <c r="BP260" s="154"/>
      <c r="BQ260" s="154"/>
      <c r="BR260" s="154"/>
      <c r="BS260" s="154"/>
      <c r="BT260" s="154"/>
      <c r="BU260" s="154"/>
      <c r="BV260" s="154"/>
      <c r="BW260" s="154"/>
      <c r="BX260" s="154"/>
      <c r="BY260" s="154"/>
      <c r="BZ260" s="154"/>
      <c r="CA260" s="154"/>
      <c r="CB260" s="154"/>
      <c r="CC260" s="154"/>
      <c r="CD260" s="154"/>
      <c r="CE260" s="154"/>
      <c r="CF260" s="154"/>
      <c r="CG260" s="154"/>
      <c r="CH260" s="154"/>
      <c r="CI260" s="154"/>
      <c r="CJ260" s="154"/>
      <c r="CK260" s="154"/>
      <c r="CL260" s="154"/>
      <c r="CM260" s="154"/>
      <c r="CN260" s="154"/>
      <c r="CO260" s="154"/>
      <c r="CP260" s="154"/>
      <c r="CQ260" s="154"/>
      <c r="CR260" s="154"/>
      <c r="CS260" s="154"/>
      <c r="CT260" s="154"/>
      <c r="CU260" s="154"/>
      <c r="CV260" s="154"/>
      <c r="CW260" s="154"/>
      <c r="CX260" s="154"/>
      <c r="CY260" s="154"/>
      <c r="CZ260" s="154"/>
      <c r="DA260" s="154"/>
      <c r="DB260" s="154"/>
      <c r="DC260" s="154"/>
      <c r="DD260" s="154"/>
      <c r="DE260" s="154"/>
      <c r="DF260" s="154"/>
      <c r="DG260" s="154"/>
      <c r="DH260" s="154"/>
      <c r="DI260" s="154"/>
      <c r="DJ260" s="154"/>
      <c r="DK260" s="154"/>
      <c r="DL260" s="154"/>
      <c r="DM260" s="154"/>
      <c r="DN260" s="154"/>
      <c r="DO260" s="154"/>
      <c r="DP260" s="154"/>
      <c r="DQ260" s="154"/>
      <c r="DR260" s="154"/>
      <c r="DS260" s="154"/>
      <c r="DT260" s="154"/>
      <c r="DU260" s="154"/>
      <c r="DV260" s="154"/>
      <c r="DW260" s="154"/>
      <c r="DX260" s="154"/>
      <c r="DY260" s="154"/>
      <c r="DZ260" s="154"/>
      <c r="EA260" s="154"/>
      <c r="EB260" s="154"/>
      <c r="EC260" s="154"/>
      <c r="ED260" s="154"/>
      <c r="EE260" s="154"/>
      <c r="EF260" s="154"/>
      <c r="EG260" s="154"/>
      <c r="EH260" s="154"/>
      <c r="EI260" s="154"/>
      <c r="EJ260" s="154"/>
      <c r="EK260" s="154"/>
      <c r="EL260" s="154"/>
      <c r="EM260" s="154"/>
      <c r="EN260" s="154"/>
      <c r="EO260" s="154"/>
      <c r="EP260" s="154"/>
      <c r="EQ260" s="154"/>
      <c r="ER260" s="154"/>
      <c r="ES260" s="154"/>
      <c r="ET260" s="154"/>
      <c r="EU260" s="154"/>
      <c r="EV260" s="154"/>
      <c r="EW260" s="154"/>
      <c r="EX260" s="154"/>
      <c r="EY260" s="154"/>
      <c r="EZ260" s="154"/>
      <c r="FA260" s="154"/>
      <c r="FB260" s="154"/>
      <c r="FC260" s="154"/>
      <c r="FD260" s="154"/>
      <c r="FE260" s="154"/>
      <c r="FF260" s="154"/>
      <c r="FG260" s="154"/>
      <c r="FH260" s="154"/>
      <c r="FI260" s="154"/>
      <c r="FJ260" s="154"/>
      <c r="FK260" s="154"/>
      <c r="FL260" s="154"/>
      <c r="FM260" s="154"/>
      <c r="FN260" s="154"/>
      <c r="FO260" s="154"/>
      <c r="FP260" s="154"/>
      <c r="FQ260" s="154"/>
      <c r="FR260" s="154"/>
      <c r="FS260" s="154"/>
      <c r="FT260" s="154"/>
      <c r="FU260" s="154"/>
      <c r="FV260" s="154"/>
    </row>
    <row r="261" spans="2:179" s="350" customFormat="1" hidden="1" outlineLevel="1" x14ac:dyDescent="0.2">
      <c r="C261" s="350" t="s">
        <v>93</v>
      </c>
      <c r="K261" s="351"/>
      <c r="L261" s="351"/>
      <c r="M261" s="351"/>
      <c r="N261" s="351"/>
      <c r="O261" s="351"/>
      <c r="P261" s="351"/>
      <c r="Q261" s="351"/>
      <c r="R261" s="351"/>
      <c r="S261" s="351"/>
      <c r="T261" s="351"/>
      <c r="U261" s="351"/>
      <c r="V261" s="351"/>
      <c r="W261" s="351"/>
      <c r="X261" s="351"/>
      <c r="Y261" s="351"/>
      <c r="Z261" s="351"/>
      <c r="AA261" s="351"/>
      <c r="AB261" s="351"/>
      <c r="AC261" s="351"/>
      <c r="AD261" s="351"/>
      <c r="AE261" s="351"/>
      <c r="AF261" s="351"/>
      <c r="AG261" s="351"/>
      <c r="AH261" s="351"/>
      <c r="AI261" s="354" t="s">
        <v>523</v>
      </c>
      <c r="AJ261" s="354" t="s">
        <v>523</v>
      </c>
      <c r="AK261" s="354" t="s">
        <v>523</v>
      </c>
      <c r="AL261" s="354" t="s">
        <v>523</v>
      </c>
      <c r="AM261" s="354">
        <v>4.8199337286362054</v>
      </c>
      <c r="AN261" s="354">
        <v>1.3712524159836987</v>
      </c>
      <c r="AO261" s="354">
        <v>0.72452445115613417</v>
      </c>
      <c r="AP261" s="354">
        <v>0.43910365623545888</v>
      </c>
      <c r="AQ261" s="354">
        <v>0.23682073242764323</v>
      </c>
      <c r="AR261" s="354">
        <v>0.15447098407039195</v>
      </c>
      <c r="AS261" s="354">
        <v>0.11400422049642089</v>
      </c>
      <c r="AT261" s="354">
        <v>8.7973692803134496E-2</v>
      </c>
      <c r="AU261" s="354">
        <v>8.3975310984934604E-2</v>
      </c>
      <c r="AV261" s="354">
        <v>9.2509464703898425E-2</v>
      </c>
      <c r="AW261" s="354">
        <v>0.10184302944548862</v>
      </c>
      <c r="AX261" s="354">
        <v>8.9015801718340226E-2</v>
      </c>
      <c r="AY261" s="354">
        <v>9.9359777371484492E-2</v>
      </c>
      <c r="AZ261" s="354">
        <v>8.2415078063861724E-2</v>
      </c>
      <c r="BA261" s="354">
        <v>8.160500781928004E-2</v>
      </c>
      <c r="BB261" s="354">
        <v>9.3745211448363674E-2</v>
      </c>
      <c r="BC261" s="354">
        <v>7.5163073035465988E-2</v>
      </c>
      <c r="BD261" s="354">
        <v>6.8027478443116296E-2</v>
      </c>
      <c r="BE261" s="354">
        <v>6.4641089382371009E-2</v>
      </c>
      <c r="BF261" s="354">
        <v>6.6871239086847334E-2</v>
      </c>
      <c r="BG261" s="354">
        <v>7.3550979396004745E-2</v>
      </c>
      <c r="BH261" s="354">
        <v>6.5115211512169813E-2</v>
      </c>
      <c r="BI261" s="354">
        <v>6.830783250522221E-2</v>
      </c>
      <c r="BJ261" s="354">
        <v>5.9983244323610796E-2</v>
      </c>
      <c r="BK261" s="354">
        <v>4.5658829474831908E-2</v>
      </c>
      <c r="BL261" s="354">
        <v>4.489658318790446E-2</v>
      </c>
      <c r="BM261" s="354">
        <v>4.2468294104131221E-2</v>
      </c>
      <c r="BN261" s="354">
        <v>4.4112974849661146E-2</v>
      </c>
      <c r="BO261" s="354">
        <v>3.1951804714254628E-2</v>
      </c>
      <c r="BP261" s="354">
        <v>3.8286947277583971E-2</v>
      </c>
      <c r="BQ261" s="354">
        <v>3.6814622436057709E-2</v>
      </c>
      <c r="BR261" s="354">
        <v>3.4521061961370725E-2</v>
      </c>
      <c r="BS261" s="354">
        <v>3.1233133349688913E-2</v>
      </c>
      <c r="BT261" s="354">
        <v>3.1342901757328123E-2</v>
      </c>
      <c r="BU261" s="354">
        <v>2.8623486135522347E-2</v>
      </c>
      <c r="BV261" s="354">
        <v>2.6839827470213518E-2</v>
      </c>
      <c r="BW261" s="354">
        <v>2.3476023305563976E-2</v>
      </c>
      <c r="BX261" s="354">
        <v>2.235489520203271E-2</v>
      </c>
      <c r="BY261" s="354">
        <v>2.2580597944219516E-2</v>
      </c>
      <c r="BZ261" s="354">
        <v>2.4241277992128163E-2</v>
      </c>
      <c r="CA261" s="354">
        <v>1.7872587773896331E-2</v>
      </c>
      <c r="CB261" s="354">
        <v>2.0894625276600465E-2</v>
      </c>
      <c r="CC261" s="354">
        <v>1.7629507870093652E-2</v>
      </c>
      <c r="CD261" s="354">
        <v>2.4341611065137769E-2</v>
      </c>
      <c r="CE261" s="354">
        <v>2.3763177051673967E-2</v>
      </c>
      <c r="CF261" s="354">
        <v>2.3211595791234885E-2</v>
      </c>
      <c r="CG261" s="354">
        <v>2.2685039816506158E-2</v>
      </c>
      <c r="CH261" s="354">
        <v>2.2181843806551083E-2</v>
      </c>
      <c r="CI261" s="354">
        <v>2.170048699353444E-2</v>
      </c>
      <c r="CJ261" s="354">
        <v>2.1239577811487997E-2</v>
      </c>
      <c r="CK261" s="354">
        <v>2.0797840460711869E-2</v>
      </c>
      <c r="CL261" s="354">
        <v>2.0374103114604303E-2</v>
      </c>
      <c r="CM261" s="354">
        <v>1.9967287539358392E-2</v>
      </c>
      <c r="CN261" s="354">
        <v>1.9576399932912381E-2</v>
      </c>
      <c r="CO261" s="354">
        <v>1.9200522819281085E-2</v>
      </c>
      <c r="CP261" s="354">
        <v>1.883880785909442E-2</v>
      </c>
      <c r="CQ261" s="354">
        <v>1.8490469457755454E-2</v>
      </c>
      <c r="CR261" s="354">
        <v>1.8154779069851967E-2</v>
      </c>
      <c r="CS261" s="354">
        <v>1.7831060112920794E-2</v>
      </c>
      <c r="CT261" s="354">
        <v>1.7518683415833625E-2</v>
      </c>
      <c r="CU261" s="354">
        <v>1.7217063137379585E-2</v>
      </c>
      <c r="CV261" s="354">
        <v>1.6925653099327143E-2</v>
      </c>
      <c r="CW261" s="354">
        <v>1.6643943485683543E-2</v>
      </c>
      <c r="CX261" s="354">
        <v>1.6371457866180661E-2</v>
      </c>
      <c r="CY261" s="354">
        <v>1.6107750507429186E-2</v>
      </c>
      <c r="CZ261" s="354">
        <v>1.5852403939823567E-2</v>
      </c>
      <c r="DA261" s="354">
        <v>1.5605026752255169E-2</v>
      </c>
      <c r="DB261" s="354">
        <v>1.5365251590136131E-2</v>
      </c>
      <c r="DC261" s="354">
        <v>1.5132733335194271E-2</v>
      </c>
      <c r="DD261" s="354">
        <v>1.4907147448074198E-2</v>
      </c>
      <c r="DE261" s="354">
        <v>1.4688188457000484E-2</v>
      </c>
      <c r="DF261" s="354">
        <v>1.447556857770893E-2</v>
      </c>
      <c r="DG261" s="354">
        <v>1.4269016451528227E-2</v>
      </c>
      <c r="DH261" s="354">
        <v>1.4068275989982615E-2</v>
      </c>
      <c r="DI261" s="354">
        <v>1.3873105315565182E-2</v>
      </c>
      <c r="DJ261" s="354">
        <v>1.3683275789475813E-2</v>
      </c>
      <c r="DK261" s="354">
        <v>1.3498571118103042E-2</v>
      </c>
      <c r="DL261" s="354">
        <v>1.3318786530908566E-2</v>
      </c>
      <c r="DM261" s="354">
        <v>1.3143728023148116E-2</v>
      </c>
      <c r="DN261" s="354">
        <v>1.2973211657534733E-2</v>
      </c>
      <c r="DO261" s="354">
        <v>1.2807062919567791E-2</v>
      </c>
      <c r="DP261" s="354">
        <v>1.2645116121770883E-2</v>
      </c>
      <c r="DQ261" s="354">
        <v>1.2487213852567791E-2</v>
      </c>
      <c r="DR261" s="354">
        <v>1.2333206465939828E-2</v>
      </c>
      <c r="DS261" s="354">
        <v>1.2182951608388892E-2</v>
      </c>
      <c r="DT261" s="354">
        <v>1.2036313780063201E-2</v>
      </c>
      <c r="DU261" s="354">
        <v>1.1893163927197747E-2</v>
      </c>
      <c r="DV261" s="354">
        <v>1.1753379063299318E-2</v>
      </c>
      <c r="DW261" s="354">
        <v>1.1616841916733511E-2</v>
      </c>
      <c r="DX261" s="354">
        <v>1.1483440602592987E-2</v>
      </c>
      <c r="DY261" s="354">
        <v>1.1353068316918513E-2</v>
      </c>
      <c r="DZ261" s="354">
        <v>1.1225623051514644E-2</v>
      </c>
      <c r="EA261" s="354">
        <v>1.1101007327761092E-2</v>
      </c>
      <c r="EB261" s="354">
        <v>1.09791279479583E-2</v>
      </c>
      <c r="EC261" s="354">
        <v>1.085989576287627E-2</v>
      </c>
      <c r="ED261" s="354">
        <v>1.0743225454285632E-2</v>
      </c>
      <c r="EE261" s="354">
        <v>1.0629035331359393E-2</v>
      </c>
      <c r="EF261" s="354">
        <v>1.0517247139920416E-2</v>
      </c>
      <c r="EG261" s="354">
        <v>1.0407785883603138E-2</v>
      </c>
      <c r="EH261" s="354">
        <v>1.0300579656065789E-2</v>
      </c>
      <c r="EI261" s="354">
        <v>1.0195559483468175E-2</v>
      </c>
      <c r="EJ261" s="354">
        <v>1.009265917648805E-2</v>
      </c>
      <c r="EK261" s="354">
        <v>9.9918151912086195E-3</v>
      </c>
      <c r="EL261" s="354">
        <v>9.892966498265432E-3</v>
      </c>
      <c r="EM261" s="354">
        <v>9.7960544596804588E-3</v>
      </c>
      <c r="EN261" s="354">
        <v>9.7010227128704329E-3</v>
      </c>
      <c r="EO261" s="354">
        <v>9.6078170613373981E-3</v>
      </c>
      <c r="EP261" s="354">
        <v>9.516385371601821E-3</v>
      </c>
      <c r="EQ261" s="354">
        <v>9.4266774759668159E-3</v>
      </c>
      <c r="ER261" s="354">
        <v>9.3386450807282362E-3</v>
      </c>
      <c r="ES261" s="354">
        <v>9.2522416794824647E-3</v>
      </c>
      <c r="ET261" s="354">
        <v>9.1674224712008368E-3</v>
      </c>
      <c r="EU261" s="354">
        <v>9.0841442827713781E-3</v>
      </c>
      <c r="EV261" s="354">
        <v>9.0023654957220867E-3</v>
      </c>
      <c r="EW261" s="354">
        <v>8.9220459768686311E-3</v>
      </c>
      <c r="EX261" s="354">
        <v>8.8431470126415501E-3</v>
      </c>
      <c r="EY261" s="354">
        <v>8.7656312468669118E-3</v>
      </c>
      <c r="EZ261" s="354">
        <v>8.6894626217908222E-3</v>
      </c>
      <c r="FA261" s="354">
        <v>8.6146063221532732E-3</v>
      </c>
      <c r="FB261" s="354">
        <v>8.5410287221259207E-3</v>
      </c>
      <c r="FC261" s="354">
        <v>8.468697334949038E-3</v>
      </c>
      <c r="FD261" s="354">
        <v>8.3975807651035517E-3</v>
      </c>
      <c r="FE261" s="354">
        <v>8.3276486628736102E-3</v>
      </c>
      <c r="FF261" s="354">
        <v>8.2588716811611285E-3</v>
      </c>
      <c r="FG261" s="354">
        <v>8.1912214344224132E-3</v>
      </c>
      <c r="FH261" s="354">
        <v>8.1246704596060759E-3</v>
      </c>
      <c r="FI261" s="354">
        <v>8.0591921789812115E-3</v>
      </c>
      <c r="FJ261" s="354">
        <v>7.9947608647472634E-3</v>
      </c>
      <c r="FK261" s="354">
        <v>7.9313516053283184E-3</v>
      </c>
      <c r="FL261" s="354">
        <v>7.8689402732596836E-3</v>
      </c>
      <c r="FM261" s="354">
        <v>7.8075034945777055E-3</v>
      </c>
      <c r="FN261" s="354">
        <v>7.7470186196322288E-3</v>
      </c>
      <c r="FO261" s="354">
        <v>7.6874636952475317E-3</v>
      </c>
      <c r="FP261" s="354">
        <v>7.628817438154023E-3</v>
      </c>
      <c r="FQ261" s="354">
        <v>7.5710592096303042E-3</v>
      </c>
      <c r="FR261" s="354">
        <v>7.5141689912863185E-3</v>
      </c>
      <c r="FS261" s="354">
        <v>7.4581273619300781E-3</v>
      </c>
      <c r="FT261" s="354">
        <v>7.4029154754644555E-3</v>
      </c>
      <c r="FU261" s="354">
        <v>7.348515039754977E-3</v>
      </c>
      <c r="FV261" s="354">
        <v>7.2949082964250955E-3</v>
      </c>
      <c r="FW261" s="351"/>
    </row>
    <row r="262" spans="2:179" hidden="1" outlineLevel="1" x14ac:dyDescent="0.2"/>
    <row r="263" spans="2:179" hidden="1" outlineLevel="1" x14ac:dyDescent="0.2">
      <c r="B263" s="24" t="s">
        <v>724</v>
      </c>
      <c r="F263" s="348" t="s">
        <v>725</v>
      </c>
      <c r="I263" s="349" t="s">
        <v>750</v>
      </c>
    </row>
    <row r="264" spans="2:179" hidden="1" outlineLevel="1" x14ac:dyDescent="0.2">
      <c r="C264" s="24" t="s">
        <v>155</v>
      </c>
      <c r="F264" s="24">
        <v>-149884.04545454681</v>
      </c>
      <c r="I264" s="353">
        <v>43585</v>
      </c>
      <c r="J264" s="352">
        <v>28</v>
      </c>
      <c r="AH264" s="151"/>
      <c r="AI264" s="151"/>
      <c r="AJ264" s="151"/>
      <c r="AK264" s="151"/>
      <c r="AL264" s="151">
        <v>-231659.40909090987</v>
      </c>
      <c r="AM264" s="151">
        <v>-32740.445031713229</v>
      </c>
      <c r="AN264" s="151">
        <v>166178.51902748342</v>
      </c>
      <c r="AO264" s="151">
        <v>365097.48308668006</v>
      </c>
      <c r="AP264" s="151">
        <v>564016.44714587671</v>
      </c>
      <c r="AQ264" s="151">
        <v>762935.41120507335</v>
      </c>
      <c r="AR264" s="151">
        <v>961854.37526427</v>
      </c>
      <c r="AS264" s="151">
        <v>1160773.3393234666</v>
      </c>
      <c r="AT264" s="151">
        <v>1359692.3033826633</v>
      </c>
      <c r="AU264" s="151">
        <v>1558611.2674418599</v>
      </c>
      <c r="AV264" s="151">
        <v>1757530.2315010568</v>
      </c>
      <c r="AW264" s="151">
        <v>1956449.1955602532</v>
      </c>
      <c r="AX264" s="151">
        <v>2155368.1596194496</v>
      </c>
      <c r="AY264" s="151">
        <v>2354287.1236786465</v>
      </c>
      <c r="AZ264" s="151">
        <v>2553206.0877378434</v>
      </c>
      <c r="BA264" s="151">
        <v>2752125.0517970398</v>
      </c>
      <c r="BB264" s="151">
        <v>2951044.0158562362</v>
      </c>
      <c r="BC264" s="151">
        <v>3149962.9799154331</v>
      </c>
      <c r="BD264" s="151">
        <v>3348881.94397463</v>
      </c>
      <c r="BE264" s="151">
        <v>3547800.9080338264</v>
      </c>
      <c r="BF264" s="151">
        <v>3746719.8720930228</v>
      </c>
      <c r="BG264" s="151">
        <v>3945638.8361522201</v>
      </c>
      <c r="BH264" s="151">
        <v>4144557.8002114166</v>
      </c>
      <c r="BI264" s="151">
        <v>4343476.764270613</v>
      </c>
      <c r="BJ264" s="151">
        <v>4542395.7283298094</v>
      </c>
      <c r="BK264" s="151">
        <v>4741314.6923890058</v>
      </c>
      <c r="BL264" s="151">
        <v>4940233.6564482031</v>
      </c>
      <c r="BM264" s="151">
        <v>5139152.6205073996</v>
      </c>
      <c r="BN264" s="151">
        <v>5338071.584566596</v>
      </c>
      <c r="BO264" s="151">
        <v>5536990.5486257933</v>
      </c>
      <c r="BP264" s="151">
        <v>5735909.5126849897</v>
      </c>
      <c r="BQ264" s="151">
        <v>5934828.4767441861</v>
      </c>
      <c r="BR264" s="151">
        <v>6133747.4408033825</v>
      </c>
      <c r="BS264" s="151">
        <v>6332666.404862579</v>
      </c>
      <c r="BT264" s="151">
        <v>6531585.3689217763</v>
      </c>
      <c r="BU264" s="151">
        <v>6730504.3329809727</v>
      </c>
      <c r="BV264" s="151">
        <v>6929423.2970401691</v>
      </c>
      <c r="BW264" s="151">
        <v>7128342.2610993665</v>
      </c>
      <c r="BX264" s="151">
        <v>7327261.2251585629</v>
      </c>
      <c r="BY264" s="151">
        <v>7526180.1892177593</v>
      </c>
      <c r="BZ264" s="151">
        <v>7725099.1532769557</v>
      </c>
      <c r="CA264" s="151">
        <v>7924018.1173361521</v>
      </c>
      <c r="CB264" s="151">
        <v>8122937.0813953485</v>
      </c>
      <c r="CC264" s="151">
        <v>8321856.0454545468</v>
      </c>
      <c r="CD264" s="251">
        <v>8370890.9640591964</v>
      </c>
      <c r="CE264" s="251">
        <v>8569809.9281183928</v>
      </c>
      <c r="CF264" s="251">
        <v>8768728.8921775892</v>
      </c>
      <c r="CG264" s="251">
        <v>8967647.8562367857</v>
      </c>
      <c r="CH264" s="251">
        <v>9166566.8202959821</v>
      </c>
      <c r="CI264" s="251">
        <v>9365485.7843551785</v>
      </c>
      <c r="CJ264" s="251">
        <v>9564404.7484143749</v>
      </c>
      <c r="CK264" s="251">
        <v>9763323.7124735713</v>
      </c>
      <c r="CL264" s="251">
        <v>9962242.6765327696</v>
      </c>
      <c r="CM264" s="251">
        <v>10161161.640591966</v>
      </c>
      <c r="CN264" s="251">
        <v>10360080.604651162</v>
      </c>
      <c r="CO264" s="251">
        <v>10558999.568710359</v>
      </c>
      <c r="CP264" s="251">
        <v>10757918.532769555</v>
      </c>
      <c r="CQ264" s="251">
        <v>10956837.496828752</v>
      </c>
      <c r="CR264" s="251">
        <v>11155756.460887948</v>
      </c>
      <c r="CS264" s="251">
        <v>11354675.424947146</v>
      </c>
      <c r="CT264" s="251">
        <v>11553594.389006343</v>
      </c>
      <c r="CU264" s="251">
        <v>11752513.353065539</v>
      </c>
      <c r="CV264" s="251">
        <v>11951432.317124736</v>
      </c>
      <c r="CW264" s="251">
        <v>12150351.281183932</v>
      </c>
      <c r="CX264" s="251">
        <v>12349270.245243128</v>
      </c>
      <c r="CY264" s="251">
        <v>12548189.209302325</v>
      </c>
      <c r="CZ264" s="251">
        <v>12747108.173361521</v>
      </c>
      <c r="DA264" s="251">
        <v>12946027.137420718</v>
      </c>
      <c r="DB264" s="251">
        <v>13144946.101479916</v>
      </c>
      <c r="DC264" s="251">
        <v>13343865.065539112</v>
      </c>
      <c r="DD264" s="251">
        <v>13542784.029598309</v>
      </c>
      <c r="DE264" s="251">
        <v>13741702.993657505</v>
      </c>
      <c r="DF264" s="251">
        <v>13940621.957716702</v>
      </c>
      <c r="DG264" s="251">
        <v>14139540.921775898</v>
      </c>
      <c r="DH264" s="251">
        <v>14338459.885835094</v>
      </c>
      <c r="DI264" s="251">
        <v>14537378.849894293</v>
      </c>
      <c r="DJ264" s="251">
        <v>14736297.813953489</v>
      </c>
      <c r="DK264" s="251">
        <v>14935216.778012685</v>
      </c>
      <c r="DL264" s="251">
        <v>15134135.742071882</v>
      </c>
      <c r="DM264" s="251">
        <v>15333054.706131078</v>
      </c>
      <c r="DN264" s="251">
        <v>15531973.670190275</v>
      </c>
      <c r="DO264" s="251">
        <v>15730892.634249471</v>
      </c>
      <c r="DP264" s="251">
        <v>15929811.598308668</v>
      </c>
      <c r="DQ264" s="251">
        <v>16128730.562367864</v>
      </c>
      <c r="DR264" s="251">
        <v>16327649.52642706</v>
      </c>
      <c r="DS264" s="251">
        <v>16526568.490486257</v>
      </c>
      <c r="DT264" s="251">
        <v>16725487.454545453</v>
      </c>
      <c r="DU264" s="251">
        <v>16924406.418604653</v>
      </c>
      <c r="DV264" s="251">
        <v>17123325.38266385</v>
      </c>
      <c r="DW264" s="251">
        <v>17322244.346723046</v>
      </c>
      <c r="DX264" s="251">
        <v>17521163.310782243</v>
      </c>
      <c r="DY264" s="251">
        <v>17720082.274841439</v>
      </c>
      <c r="DZ264" s="251">
        <v>17919001.238900635</v>
      </c>
      <c r="EA264" s="251">
        <v>18117920.202959832</v>
      </c>
      <c r="EB264" s="251">
        <v>18316839.167019028</v>
      </c>
      <c r="EC264" s="251">
        <v>18515758.131078225</v>
      </c>
      <c r="ED264" s="251">
        <v>18714677.095137421</v>
      </c>
      <c r="EE264" s="251">
        <v>18913596.059196617</v>
      </c>
      <c r="EF264" s="251">
        <v>19112515.023255814</v>
      </c>
      <c r="EG264" s="251">
        <v>19311433.98731501</v>
      </c>
      <c r="EH264" s="251">
        <v>19510352.951374207</v>
      </c>
      <c r="EI264" s="251">
        <v>19709271.915433403</v>
      </c>
      <c r="EJ264" s="251">
        <v>19908190.8794926</v>
      </c>
      <c r="EK264" s="251">
        <v>20107109.843551796</v>
      </c>
      <c r="EL264" s="251">
        <v>20306028.807610996</v>
      </c>
      <c r="EM264" s="251">
        <v>20504947.771670192</v>
      </c>
      <c r="EN264" s="251">
        <v>20703866.735729389</v>
      </c>
      <c r="EO264" s="251">
        <v>20902785.699788585</v>
      </c>
      <c r="EP264" s="251">
        <v>21101704.663847782</v>
      </c>
      <c r="EQ264" s="251">
        <v>21300623.627906978</v>
      </c>
      <c r="ER264" s="251">
        <v>21499542.591966175</v>
      </c>
      <c r="ES264" s="251">
        <v>21698461.556025371</v>
      </c>
      <c r="ET264" s="251">
        <v>21897380.520084567</v>
      </c>
      <c r="EU264" s="251">
        <v>22096299.484143764</v>
      </c>
      <c r="EV264" s="251">
        <v>22295218.44820296</v>
      </c>
      <c r="EW264" s="251">
        <v>22494137.412262157</v>
      </c>
      <c r="EX264" s="251">
        <v>22693056.376321353</v>
      </c>
      <c r="EY264" s="251">
        <v>22891975.340380549</v>
      </c>
      <c r="EZ264" s="251">
        <v>23090894.304439746</v>
      </c>
      <c r="FA264" s="251">
        <v>23289813.268498946</v>
      </c>
      <c r="FB264" s="251">
        <v>23488732.232558142</v>
      </c>
      <c r="FC264" s="251">
        <v>23687651.196617339</v>
      </c>
      <c r="FD264" s="251">
        <v>23886570.160676535</v>
      </c>
      <c r="FE264" s="251">
        <v>24085489.124735732</v>
      </c>
      <c r="FF264" s="251">
        <v>24284408.088794928</v>
      </c>
      <c r="FG264" s="251">
        <v>24483327.052854124</v>
      </c>
      <c r="FH264" s="251">
        <v>24682246.016913321</v>
      </c>
      <c r="FI264" s="251">
        <v>24881164.980972517</v>
      </c>
      <c r="FJ264" s="251">
        <v>25080083.945031714</v>
      </c>
      <c r="FK264" s="251">
        <v>25279002.90909091</v>
      </c>
      <c r="FL264" s="251">
        <v>25477921.873150107</v>
      </c>
      <c r="FM264" s="251">
        <v>25676840.837209303</v>
      </c>
      <c r="FN264" s="251">
        <v>25875759.801268499</v>
      </c>
      <c r="FO264" s="251">
        <v>26074678.765327696</v>
      </c>
      <c r="FP264" s="251">
        <v>26273597.729386892</v>
      </c>
      <c r="FQ264" s="251">
        <v>26472516.693446089</v>
      </c>
      <c r="FR264" s="251">
        <v>26671435.657505289</v>
      </c>
      <c r="FS264" s="251">
        <v>26870354.621564485</v>
      </c>
      <c r="FT264" s="251">
        <v>27069273.585623682</v>
      </c>
      <c r="FU264" s="251">
        <v>27268192.549682878</v>
      </c>
      <c r="FV264" s="251">
        <v>27467111.513742074</v>
      </c>
    </row>
    <row r="265" spans="2:179" hidden="1" outlineLevel="1" x14ac:dyDescent="0.2"/>
    <row r="266" spans="2:179" hidden="1" outlineLevel="1" x14ac:dyDescent="0.2">
      <c r="C266" s="24" t="s">
        <v>731</v>
      </c>
    </row>
    <row r="267" spans="2:179" ht="14.25" hidden="1" outlineLevel="2" x14ac:dyDescent="0.35">
      <c r="C267" s="363" t="s">
        <v>751</v>
      </c>
      <c r="D267" s="355"/>
      <c r="E267" s="355"/>
      <c r="F267" s="355"/>
      <c r="G267" s="355"/>
      <c r="H267" s="355"/>
      <c r="I267" s="355"/>
    </row>
    <row r="268" spans="2:179" hidden="1" outlineLevel="2" x14ac:dyDescent="0.2"/>
    <row r="269" spans="2:179" hidden="1" outlineLevel="2" x14ac:dyDescent="0.2"/>
    <row r="270" spans="2:179" hidden="1" outlineLevel="2" x14ac:dyDescent="0.2"/>
    <row r="271" spans="2:179" hidden="1" outlineLevel="2" x14ac:dyDescent="0.2"/>
    <row r="272" spans="2:179" hidden="1" outlineLevel="2" x14ac:dyDescent="0.2"/>
    <row r="273" spans="2:178" hidden="1" outlineLevel="2" x14ac:dyDescent="0.2"/>
    <row r="274" spans="2:178" hidden="1" outlineLevel="2" x14ac:dyDescent="0.2"/>
    <row r="275" spans="2:178" hidden="1" outlineLevel="2" x14ac:dyDescent="0.2"/>
    <row r="276" spans="2:178" hidden="1" outlineLevel="2" x14ac:dyDescent="0.2"/>
    <row r="277" spans="2:178" hidden="1" outlineLevel="2" x14ac:dyDescent="0.2"/>
    <row r="278" spans="2:178" hidden="1" outlineLevel="2" x14ac:dyDescent="0.2"/>
    <row r="279" spans="2:178" hidden="1" outlineLevel="2" x14ac:dyDescent="0.2"/>
    <row r="280" spans="2:178" hidden="1" outlineLevel="2" x14ac:dyDescent="0.2"/>
    <row r="281" spans="2:178" hidden="1" outlineLevel="2" x14ac:dyDescent="0.2"/>
    <row r="282" spans="2:178" hidden="1" outlineLevel="2" x14ac:dyDescent="0.2"/>
    <row r="283" spans="2:178" hidden="1" outlineLevel="1" x14ac:dyDescent="0.2"/>
    <row r="284" spans="2:178" collapsed="1" x14ac:dyDescent="0.2"/>
    <row r="285" spans="2:178" x14ac:dyDescent="0.2">
      <c r="B285" s="362" t="s">
        <v>752</v>
      </c>
      <c r="C285" s="362"/>
      <c r="D285" s="362"/>
      <c r="E285" s="362"/>
      <c r="F285" s="362"/>
      <c r="G285" s="362"/>
      <c r="H285" s="362"/>
      <c r="I285" s="362"/>
      <c r="J285" s="362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362"/>
      <c r="X285" s="362"/>
      <c r="Y285" s="362"/>
      <c r="Z285" s="362"/>
      <c r="AA285" s="362"/>
      <c r="AB285" s="362"/>
      <c r="AC285" s="362"/>
      <c r="AD285" s="362"/>
      <c r="AE285" s="362"/>
      <c r="AF285" s="362"/>
      <c r="AG285" s="362"/>
      <c r="AH285" s="362"/>
      <c r="AI285" s="362"/>
      <c r="AJ285" s="362"/>
      <c r="AK285" s="362"/>
      <c r="AL285" s="362"/>
      <c r="AM285" s="362"/>
      <c r="AN285" s="362"/>
      <c r="AO285" s="362"/>
      <c r="AP285" s="362"/>
      <c r="AQ285" s="362"/>
      <c r="AR285" s="362"/>
      <c r="AS285" s="362"/>
      <c r="AT285" s="362"/>
      <c r="AU285" s="362"/>
      <c r="AV285" s="362"/>
      <c r="AW285" s="362"/>
      <c r="AX285" s="362"/>
      <c r="AY285" s="362"/>
      <c r="AZ285" s="362"/>
      <c r="BA285" s="362"/>
      <c r="BB285" s="362"/>
      <c r="BC285" s="362"/>
      <c r="BD285" s="362"/>
      <c r="BE285" s="362"/>
      <c r="BF285" s="362"/>
      <c r="BG285" s="362"/>
      <c r="BH285" s="362"/>
      <c r="BI285" s="362"/>
      <c r="BJ285" s="362"/>
      <c r="BK285" s="362"/>
      <c r="BL285" s="362"/>
      <c r="BM285" s="362"/>
      <c r="BN285" s="362"/>
      <c r="BO285" s="362"/>
      <c r="BP285" s="362"/>
      <c r="BQ285" s="362"/>
      <c r="BR285" s="362"/>
      <c r="BS285" s="362"/>
      <c r="BT285" s="362"/>
      <c r="BU285" s="362"/>
      <c r="BV285" s="362"/>
      <c r="BW285" s="362"/>
      <c r="BX285" s="362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362"/>
      <c r="CI285" s="362"/>
      <c r="CJ285" s="362"/>
      <c r="CK285" s="362"/>
      <c r="CL285" s="362"/>
      <c r="CM285" s="362"/>
      <c r="CN285" s="362"/>
      <c r="CO285" s="362"/>
      <c r="CP285" s="362"/>
      <c r="CQ285" s="362"/>
      <c r="CR285" s="362"/>
      <c r="CS285" s="362"/>
      <c r="CT285" s="362"/>
      <c r="CU285" s="362"/>
      <c r="CV285" s="362"/>
      <c r="CW285" s="362"/>
      <c r="CX285" s="362"/>
      <c r="CY285" s="362"/>
      <c r="CZ285" s="362"/>
      <c r="DA285" s="362"/>
      <c r="DB285" s="362"/>
      <c r="DC285" s="362"/>
      <c r="DD285" s="362"/>
      <c r="DE285" s="362"/>
      <c r="DF285" s="362"/>
      <c r="DG285" s="362"/>
      <c r="DH285" s="362"/>
      <c r="DI285" s="362"/>
      <c r="DJ285" s="362"/>
      <c r="DK285" s="362"/>
      <c r="DL285" s="362"/>
      <c r="DM285" s="362"/>
      <c r="DN285" s="362"/>
      <c r="DO285" s="362"/>
      <c r="DP285" s="362"/>
      <c r="DQ285" s="362"/>
      <c r="DR285" s="362"/>
      <c r="DS285" s="362"/>
      <c r="DT285" s="362"/>
      <c r="DU285" s="362"/>
      <c r="DV285" s="362"/>
      <c r="DW285" s="362"/>
      <c r="DX285" s="362"/>
      <c r="DY285" s="362"/>
      <c r="DZ285" s="362"/>
      <c r="EA285" s="362"/>
      <c r="EB285" s="362"/>
      <c r="EC285" s="362"/>
      <c r="ED285" s="362"/>
      <c r="EE285" s="362"/>
      <c r="EF285" s="362"/>
      <c r="EG285" s="362"/>
      <c r="EH285" s="362"/>
      <c r="EI285" s="362"/>
      <c r="EJ285" s="362"/>
      <c r="EK285" s="362"/>
      <c r="EL285" s="362"/>
      <c r="EM285" s="362"/>
      <c r="EN285" s="362"/>
      <c r="EO285" s="362"/>
      <c r="EP285" s="362"/>
      <c r="EQ285" s="362"/>
      <c r="ER285" s="362"/>
      <c r="ES285" s="362"/>
      <c r="ET285" s="362"/>
      <c r="EU285" s="362"/>
      <c r="EV285" s="362"/>
      <c r="EW285" s="362"/>
      <c r="EX285" s="362"/>
      <c r="EY285" s="362"/>
      <c r="EZ285" s="362"/>
      <c r="FA285" s="362"/>
      <c r="FB285" s="362"/>
      <c r="FC285" s="362"/>
      <c r="FD285" s="362"/>
      <c r="FE285" s="362"/>
      <c r="FF285" s="362"/>
      <c r="FG285" s="362"/>
      <c r="FH285" s="362"/>
      <c r="FI285" s="362"/>
      <c r="FJ285" s="362"/>
      <c r="FK285" s="362"/>
      <c r="FL285" s="362"/>
      <c r="FM285" s="362"/>
      <c r="FN285" s="362"/>
      <c r="FO285" s="362"/>
      <c r="FP285" s="362"/>
      <c r="FQ285" s="362"/>
      <c r="FR285" s="362"/>
      <c r="FS285" s="362"/>
      <c r="FT285" s="362"/>
      <c r="FU285" s="362"/>
      <c r="FV285" s="362"/>
    </row>
    <row r="286" spans="2:178" outlineLevel="1" x14ac:dyDescent="0.2"/>
    <row r="287" spans="2:178" outlineLevel="1" x14ac:dyDescent="0.2">
      <c r="B287" s="24" t="s">
        <v>683</v>
      </c>
    </row>
    <row r="288" spans="2:178" outlineLevel="1" x14ac:dyDescent="0.2">
      <c r="C288" s="381" t="s">
        <v>744</v>
      </c>
      <c r="I288" s="357">
        <v>45291</v>
      </c>
      <c r="J288" s="36" t="s">
        <v>426</v>
      </c>
    </row>
    <row r="289" spans="2:180" outlineLevel="1" x14ac:dyDescent="0.2"/>
    <row r="290" spans="2:180" outlineLevel="1" x14ac:dyDescent="0.2">
      <c r="B290" s="24" t="s">
        <v>752</v>
      </c>
      <c r="I290" s="24" t="s">
        <v>640</v>
      </c>
      <c r="AH290" s="158"/>
      <c r="AI290" s="337"/>
      <c r="AJ290" s="337"/>
      <c r="AK290" s="337"/>
      <c r="AL290" s="158">
        <v>22936</v>
      </c>
      <c r="AM290" s="158">
        <v>110550</v>
      </c>
      <c r="AN290" s="158">
        <v>183043</v>
      </c>
      <c r="AO290" s="158">
        <v>229333</v>
      </c>
      <c r="AP290" s="158">
        <v>239690</v>
      </c>
      <c r="AQ290" s="158">
        <v>186035</v>
      </c>
      <c r="AR290" s="158">
        <v>150082</v>
      </c>
      <c r="AS290" s="158">
        <v>127875</v>
      </c>
      <c r="AT290" s="158">
        <v>109927</v>
      </c>
      <c r="AU290" s="158">
        <v>114162</v>
      </c>
      <c r="AV290" s="158">
        <v>136325</v>
      </c>
      <c r="AW290" s="158">
        <v>163963</v>
      </c>
      <c r="AX290" s="158">
        <v>157907</v>
      </c>
      <c r="AY290" s="158">
        <v>191946</v>
      </c>
      <c r="AZ290" s="158">
        <v>175031</v>
      </c>
      <c r="BA290" s="158">
        <v>187594</v>
      </c>
      <c r="BB290" s="158">
        <v>233088</v>
      </c>
      <c r="BC290" s="158">
        <v>204405</v>
      </c>
      <c r="BD290" s="158">
        <v>198905</v>
      </c>
      <c r="BE290" s="158">
        <v>201861</v>
      </c>
      <c r="BF290" s="158">
        <v>222324</v>
      </c>
      <c r="BG290" s="158">
        <v>260884</v>
      </c>
      <c r="BH290" s="158">
        <v>247950</v>
      </c>
      <c r="BI290" s="158">
        <v>277044</v>
      </c>
      <c r="BJ290" s="158">
        <v>259899</v>
      </c>
      <c r="BK290" s="158">
        <v>209700</v>
      </c>
      <c r="BL290" s="158">
        <v>215614</v>
      </c>
      <c r="BM290" s="158">
        <v>213109</v>
      </c>
      <c r="BN290" s="158">
        <v>230763</v>
      </c>
      <c r="BO290" s="158">
        <v>174519</v>
      </c>
      <c r="BP290" s="158">
        <v>215803</v>
      </c>
      <c r="BQ290" s="158">
        <v>215449</v>
      </c>
      <c r="BR290" s="158">
        <v>209464</v>
      </c>
      <c r="BS290" s="158">
        <v>196056</v>
      </c>
      <c r="BT290" s="158">
        <v>202890</v>
      </c>
      <c r="BU290" s="158">
        <v>191094</v>
      </c>
      <c r="BV290" s="158">
        <v>184315</v>
      </c>
      <c r="BW290" s="158">
        <v>165542</v>
      </c>
      <c r="BX290" s="158">
        <v>161337</v>
      </c>
      <c r="BY290" s="158">
        <v>166609</v>
      </c>
      <c r="BZ290" s="158">
        <v>182901</v>
      </c>
      <c r="CA290" s="158">
        <v>138118</v>
      </c>
      <c r="CB290" s="158">
        <v>164358</v>
      </c>
      <c r="CC290" s="158">
        <v>141572</v>
      </c>
      <c r="CD290" s="24">
        <v>140349.58126617377</v>
      </c>
      <c r="CE290" s="24">
        <v>139191.37345654547</v>
      </c>
      <c r="CF290" s="24">
        <v>138091.42362641226</v>
      </c>
      <c r="CG290" s="24">
        <v>137044.55051185645</v>
      </c>
      <c r="CH290" s="24">
        <v>136046.21822774419</v>
      </c>
      <c r="CI290" s="24">
        <v>135092.43461440643</v>
      </c>
      <c r="CJ290" s="24">
        <v>134179.66870273993</v>
      </c>
      <c r="CK290" s="24">
        <v>133304.78315849419</v>
      </c>
      <c r="CL290" s="24">
        <v>132464.97857240864</v>
      </c>
      <c r="CM290" s="24">
        <v>131657.747199395</v>
      </c>
      <c r="CN290" s="24">
        <v>130880.83429549428</v>
      </c>
      <c r="CO290" s="24">
        <v>130132.20560976618</v>
      </c>
      <c r="CP290" s="24">
        <v>129410.01989709424</v>
      </c>
      <c r="CQ290" s="24">
        <v>130194.10168885536</v>
      </c>
      <c r="CR290" s="24">
        <v>130966.9498376968</v>
      </c>
      <c r="CS290" s="24">
        <v>131728.94522124517</v>
      </c>
      <c r="CT290" s="24">
        <v>132480.44863648468</v>
      </c>
      <c r="CU290" s="24">
        <v>133221.80222189662</v>
      </c>
      <c r="CV290" s="24">
        <v>133953.33075410681</v>
      </c>
      <c r="CW290" s="24">
        <v>134675.34283221475</v>
      </c>
      <c r="CX290" s="24">
        <v>135388.13196139305</v>
      </c>
      <c r="CY290" s="24">
        <v>136091.97754595889</v>
      </c>
      <c r="CZ290" s="24">
        <v>136787.14580092687</v>
      </c>
      <c r="DA290" s="24">
        <v>137473.89059001839</v>
      </c>
      <c r="DB290" s="24">
        <v>138152.454197201</v>
      </c>
      <c r="DC290" s="24">
        <v>138823.06803804328</v>
      </c>
      <c r="DD290" s="24">
        <v>139485.95331648539</v>
      </c>
      <c r="DE290" s="24">
        <v>140141.32163202268</v>
      </c>
      <c r="DF290" s="24">
        <v>140789.3755417692</v>
      </c>
      <c r="DG290" s="24">
        <v>141430.30908140328</v>
      </c>
      <c r="DH290" s="24">
        <v>142064.30824858774</v>
      </c>
      <c r="DI290" s="24">
        <v>142691.55145209038</v>
      </c>
      <c r="DJ290" s="24">
        <v>143312.20992951485</v>
      </c>
      <c r="DK290" s="24">
        <v>143926.44813625919</v>
      </c>
      <c r="DL290" s="24">
        <v>144534.42410807434</v>
      </c>
      <c r="DM290" s="24">
        <v>145136.28979936105</v>
      </c>
      <c r="DN290" s="24">
        <v>145732.19139914701</v>
      </c>
      <c r="DO290" s="24">
        <v>146322.26962650646</v>
      </c>
      <c r="DP290" s="24">
        <v>146906.66000701944</v>
      </c>
      <c r="DQ290" s="24">
        <v>147485.49313172855</v>
      </c>
      <c r="DR290" s="24">
        <v>148058.89489991689</v>
      </c>
      <c r="DS290" s="24">
        <v>148626.98674691768</v>
      </c>
      <c r="DT290" s="24">
        <v>149189.88585806219</v>
      </c>
      <c r="DU290" s="24">
        <v>149747.70536976916</v>
      </c>
      <c r="DV290" s="24">
        <v>150300.55455870874</v>
      </c>
      <c r="DW290" s="24">
        <v>150848.53901988387</v>
      </c>
      <c r="DX290" s="24">
        <v>151391.76083440409</v>
      </c>
      <c r="DY290" s="24">
        <v>151930.31872767289</v>
      </c>
      <c r="DZ290" s="24">
        <v>152464.30821863841</v>
      </c>
      <c r="EA290" s="24">
        <v>152993.82176071758</v>
      </c>
      <c r="EB290" s="24">
        <v>153518.948874945</v>
      </c>
      <c r="EC290" s="24">
        <v>154039.7762758655</v>
      </c>
      <c r="ED290" s="24">
        <v>154556.3879906426</v>
      </c>
      <c r="EE290" s="24">
        <v>155068.86547181863</v>
      </c>
      <c r="EF290" s="24">
        <v>155577.28770413774</v>
      </c>
      <c r="EG290" s="24">
        <v>156081.73130579994</v>
      </c>
      <c r="EH290" s="24">
        <v>156582.27062450018</v>
      </c>
      <c r="EI290" s="24">
        <v>157078.97782857076</v>
      </c>
      <c r="EJ290" s="24">
        <v>157571.92299352866</v>
      </c>
      <c r="EK290" s="24">
        <v>158061.17418430478</v>
      </c>
      <c r="EL290" s="24">
        <v>158546.79753341258</v>
      </c>
      <c r="EM290" s="24">
        <v>159028.85731529997</v>
      </c>
      <c r="EN290" s="24">
        <v>159507.416017104</v>
      </c>
      <c r="EO290" s="24">
        <v>159982.53440601996</v>
      </c>
      <c r="EP290" s="24">
        <v>160454.27159347956</v>
      </c>
      <c r="EQ290" s="24">
        <v>160922.68509631645</v>
      </c>
      <c r="ER290" s="24">
        <v>161387.83089509243</v>
      </c>
      <c r="ES290" s="24">
        <v>161849.76348974169</v>
      </c>
      <c r="ET290" s="24">
        <v>162308.53595267879</v>
      </c>
      <c r="EU290" s="24">
        <v>162764.19997951307</v>
      </c>
      <c r="EV290" s="24">
        <v>163216.80593749511</v>
      </c>
      <c r="EW290" s="24">
        <v>163666.40291182077</v>
      </c>
      <c r="EX290" s="24">
        <v>164113.03874990385</v>
      </c>
      <c r="EY290" s="24">
        <v>164556.76010372478</v>
      </c>
      <c r="EZ290" s="24">
        <v>164997.61247035803</v>
      </c>
      <c r="FA290" s="24">
        <v>165435.64023076955</v>
      </c>
      <c r="FB290" s="24">
        <v>165870.88668697368</v>
      </c>
      <c r="FC290" s="24">
        <v>166303.39409763538</v>
      </c>
      <c r="FD290" s="24">
        <v>166733.20371219076</v>
      </c>
      <c r="FE290" s="24">
        <v>167160.35580356725</v>
      </c>
      <c r="FF290" s="24">
        <v>167584.88969956411</v>
      </c>
      <c r="FG290" s="24">
        <v>168006.84381296689</v>
      </c>
      <c r="FH290" s="24">
        <v>168426.25567045138</v>
      </c>
      <c r="FI290" s="24">
        <v>168843.16194034042</v>
      </c>
      <c r="FJ290" s="24">
        <v>169257.59845926383</v>
      </c>
      <c r="FK290" s="24">
        <v>169669.6002577772</v>
      </c>
      <c r="FL290" s="24">
        <v>170079.20158498525</v>
      </c>
      <c r="FM290" s="24">
        <v>170486.43593221993</v>
      </c>
      <c r="FN290" s="24">
        <v>170891.33605581382</v>
      </c>
      <c r="FO290" s="24">
        <v>171293.9339990103</v>
      </c>
      <c r="FP290" s="24">
        <v>171694.26111305383</v>
      </c>
      <c r="FQ290" s="24">
        <v>172092.34807749206</v>
      </c>
      <c r="FR290" s="24">
        <v>172488.22491972803</v>
      </c>
      <c r="FS290" s="24">
        <v>172881.92103385756</v>
      </c>
      <c r="FT290" s="24">
        <v>173273.46519881597</v>
      </c>
      <c r="FU290" s="24">
        <v>173662.88559587597</v>
      </c>
      <c r="FV290" s="24">
        <v>174050.20982551368</v>
      </c>
    </row>
    <row r="291" spans="2:180" outlineLevel="1" x14ac:dyDescent="0.2">
      <c r="C291" s="154" t="s">
        <v>721</v>
      </c>
      <c r="D291" s="154"/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  <c r="Y291" s="154"/>
      <c r="Z291" s="154"/>
      <c r="AA291" s="154"/>
      <c r="AB291" s="154"/>
      <c r="AC291" s="154"/>
      <c r="AD291" s="154"/>
      <c r="AE291" s="154"/>
      <c r="AF291" s="154"/>
      <c r="AG291" s="154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54"/>
      <c r="BB291" s="154"/>
      <c r="BC291" s="154"/>
      <c r="BD291" s="154"/>
      <c r="BE291" s="154"/>
      <c r="BF291" s="154"/>
      <c r="BG291" s="154"/>
      <c r="BH291" s="154"/>
      <c r="BI291" s="154"/>
      <c r="BJ291" s="154"/>
      <c r="BK291" s="154"/>
      <c r="BL291" s="154"/>
      <c r="BM291" s="154"/>
      <c r="BN291" s="154"/>
      <c r="BO291" s="154"/>
      <c r="BP291" s="154"/>
      <c r="BQ291" s="154"/>
      <c r="BR291" s="154"/>
      <c r="BS291" s="154"/>
      <c r="BT291" s="154"/>
      <c r="BU291" s="154"/>
      <c r="BV291" s="154"/>
      <c r="BW291" s="154"/>
      <c r="BX291" s="154"/>
      <c r="BY291" s="154"/>
      <c r="BZ291" s="154"/>
      <c r="CA291" s="154"/>
      <c r="CB291" s="154"/>
      <c r="CC291" s="154"/>
      <c r="CD291" s="154">
        <v>140349.58126617377</v>
      </c>
      <c r="CE291" s="154">
        <v>139191.37345654547</v>
      </c>
      <c r="CF291" s="154">
        <v>138091.42362641226</v>
      </c>
      <c r="CG291" s="154">
        <v>137044.55051185645</v>
      </c>
      <c r="CH291" s="154">
        <v>136046.21822774419</v>
      </c>
      <c r="CI291" s="154">
        <v>135092.43461440643</v>
      </c>
      <c r="CJ291" s="154">
        <v>134179.66870273993</v>
      </c>
      <c r="CK291" s="154">
        <v>133304.78315849419</v>
      </c>
      <c r="CL291" s="154">
        <v>132464.97857240864</v>
      </c>
      <c r="CM291" s="154">
        <v>131657.747199395</v>
      </c>
      <c r="CN291" s="154">
        <v>130880.83429549428</v>
      </c>
      <c r="CO291" s="154">
        <v>130132.20560976618</v>
      </c>
      <c r="CP291" s="154">
        <v>129410.01989709424</v>
      </c>
      <c r="CQ291" s="154">
        <v>130194.10168885536</v>
      </c>
      <c r="CR291" s="154">
        <v>130966.9498376968</v>
      </c>
      <c r="CS291" s="154">
        <v>131728.94522124517</v>
      </c>
      <c r="CT291" s="154">
        <v>132480.44863648468</v>
      </c>
      <c r="CU291" s="154">
        <v>133221.80222189662</v>
      </c>
      <c r="CV291" s="154">
        <v>133953.33075410681</v>
      </c>
      <c r="CW291" s="154">
        <v>134675.34283221475</v>
      </c>
      <c r="CX291" s="154">
        <v>135388.13196139305</v>
      </c>
      <c r="CY291" s="154">
        <v>136091.97754595889</v>
      </c>
      <c r="CZ291" s="154">
        <v>136787.14580092687</v>
      </c>
      <c r="DA291" s="154">
        <v>137473.89059001839</v>
      </c>
      <c r="DB291" s="154">
        <v>138152.454197201</v>
      </c>
      <c r="DC291" s="154">
        <v>138823.06803804328</v>
      </c>
      <c r="DD291" s="154">
        <v>139485.95331648539</v>
      </c>
      <c r="DE291" s="154">
        <v>140141.32163202268</v>
      </c>
      <c r="DF291" s="154">
        <v>140789.3755417692</v>
      </c>
      <c r="DG291" s="154">
        <v>141430.30908140328</v>
      </c>
      <c r="DH291" s="154">
        <v>142064.30824858774</v>
      </c>
      <c r="DI291" s="154">
        <v>142691.55145209038</v>
      </c>
      <c r="DJ291" s="154">
        <v>143312.20992951485</v>
      </c>
      <c r="DK291" s="154">
        <v>143926.44813625919</v>
      </c>
      <c r="DL291" s="154">
        <v>144534.42410807434</v>
      </c>
      <c r="DM291" s="154">
        <v>145136.28979936105</v>
      </c>
      <c r="DN291" s="154">
        <v>145732.19139914701</v>
      </c>
      <c r="DO291" s="154">
        <v>146322.26962650646</v>
      </c>
      <c r="DP291" s="154">
        <v>146906.66000701944</v>
      </c>
      <c r="DQ291" s="154">
        <v>147485.49313172855</v>
      </c>
      <c r="DR291" s="154">
        <v>148058.89489991689</v>
      </c>
      <c r="DS291" s="154">
        <v>148626.98674691768</v>
      </c>
      <c r="DT291" s="154">
        <v>149189.88585806219</v>
      </c>
      <c r="DU291" s="154">
        <v>149747.70536976916</v>
      </c>
      <c r="DV291" s="154">
        <v>150300.55455870874</v>
      </c>
      <c r="DW291" s="154">
        <v>150848.53901988387</v>
      </c>
      <c r="DX291" s="154">
        <v>151391.76083440409</v>
      </c>
      <c r="DY291" s="154">
        <v>151930.31872767289</v>
      </c>
      <c r="DZ291" s="154">
        <v>152464.30821863841</v>
      </c>
      <c r="EA291" s="154">
        <v>152993.82176071758</v>
      </c>
      <c r="EB291" s="154">
        <v>153518.948874945</v>
      </c>
      <c r="EC291" s="154">
        <v>154039.7762758655</v>
      </c>
      <c r="ED291" s="154">
        <v>154556.3879906426</v>
      </c>
      <c r="EE291" s="154">
        <v>155068.86547181863</v>
      </c>
      <c r="EF291" s="154">
        <v>155577.28770413774</v>
      </c>
      <c r="EG291" s="154">
        <v>156081.73130579994</v>
      </c>
      <c r="EH291" s="154">
        <v>156582.27062450018</v>
      </c>
      <c r="EI291" s="154">
        <v>157078.97782857076</v>
      </c>
      <c r="EJ291" s="154">
        <v>157571.92299352866</v>
      </c>
      <c r="EK291" s="154">
        <v>158061.17418430478</v>
      </c>
      <c r="EL291" s="154">
        <v>158546.79753341258</v>
      </c>
      <c r="EM291" s="154">
        <v>159028.85731529997</v>
      </c>
      <c r="EN291" s="154">
        <v>159507.416017104</v>
      </c>
      <c r="EO291" s="154">
        <v>159982.53440601996</v>
      </c>
      <c r="EP291" s="154">
        <v>160454.27159347956</v>
      </c>
      <c r="EQ291" s="154">
        <v>160922.68509631645</v>
      </c>
      <c r="ER291" s="154">
        <v>161387.83089509243</v>
      </c>
      <c r="ES291" s="154">
        <v>161849.76348974169</v>
      </c>
      <c r="ET291" s="154">
        <v>162308.53595267879</v>
      </c>
      <c r="EU291" s="154">
        <v>162764.19997951307</v>
      </c>
      <c r="EV291" s="154">
        <v>163216.80593749511</v>
      </c>
      <c r="EW291" s="154">
        <v>163666.40291182077</v>
      </c>
      <c r="EX291" s="154">
        <v>164113.03874990385</v>
      </c>
      <c r="EY291" s="154">
        <v>164556.76010372478</v>
      </c>
      <c r="EZ291" s="154">
        <v>164997.61247035803</v>
      </c>
      <c r="FA291" s="154">
        <v>165435.64023076955</v>
      </c>
      <c r="FB291" s="154">
        <v>165870.88668697368</v>
      </c>
      <c r="FC291" s="154">
        <v>166303.39409763538</v>
      </c>
      <c r="FD291" s="154">
        <v>166733.20371219076</v>
      </c>
      <c r="FE291" s="154">
        <v>167160.35580356725</v>
      </c>
      <c r="FF291" s="154">
        <v>167584.88969956411</v>
      </c>
      <c r="FG291" s="154">
        <v>168006.84381296689</v>
      </c>
      <c r="FH291" s="154">
        <v>168426.25567045138</v>
      </c>
      <c r="FI291" s="154">
        <v>168843.16194034042</v>
      </c>
      <c r="FJ291" s="154">
        <v>169257.59845926383</v>
      </c>
      <c r="FK291" s="154">
        <v>169669.6002577772</v>
      </c>
      <c r="FL291" s="154">
        <v>170079.20158498525</v>
      </c>
      <c r="FM291" s="154">
        <v>170486.43593221993</v>
      </c>
      <c r="FN291" s="154">
        <v>170891.33605581382</v>
      </c>
      <c r="FO291" s="154">
        <v>171293.9339990103</v>
      </c>
      <c r="FP291" s="154">
        <v>171694.26111305383</v>
      </c>
      <c r="FQ291" s="154">
        <v>172092.34807749206</v>
      </c>
      <c r="FR291" s="154">
        <v>172488.22491972803</v>
      </c>
      <c r="FS291" s="154">
        <v>172881.92103385756</v>
      </c>
      <c r="FT291" s="154">
        <v>173273.46519881597</v>
      </c>
      <c r="FU291" s="154">
        <v>173662.88559587597</v>
      </c>
      <c r="FV291" s="154">
        <v>174050.20982551368</v>
      </c>
    </row>
    <row r="292" spans="2:180" outlineLevel="1" x14ac:dyDescent="0.2">
      <c r="C292" s="24" t="s">
        <v>722</v>
      </c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158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158"/>
      <c r="BV292" s="158"/>
      <c r="BW292" s="158"/>
      <c r="BX292" s="158"/>
      <c r="BY292" s="158"/>
      <c r="BZ292" s="158"/>
      <c r="CA292" s="158"/>
      <c r="CB292" s="158"/>
      <c r="CC292" s="151">
        <v>141572</v>
      </c>
    </row>
    <row r="293" spans="2:180" ht="5.45" customHeight="1" outlineLevel="1" x14ac:dyDescent="0.2">
      <c r="C293" s="154"/>
      <c r="D293" s="154"/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/>
      <c r="AF293" s="154"/>
      <c r="AG293" s="154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54"/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/>
      <c r="BV293" s="154"/>
      <c r="BW293" s="154"/>
      <c r="BX293" s="154"/>
      <c r="BY293" s="154"/>
      <c r="BZ293" s="154"/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  <c r="EA293" s="154"/>
      <c r="EB293" s="154"/>
      <c r="EC293" s="154"/>
      <c r="ED293" s="154"/>
      <c r="EE293" s="154"/>
      <c r="EF293" s="154"/>
      <c r="EG293" s="154"/>
      <c r="EH293" s="154"/>
      <c r="EI293" s="154"/>
      <c r="EJ293" s="154"/>
      <c r="EK293" s="154"/>
      <c r="EL293" s="154"/>
      <c r="EM293" s="154"/>
      <c r="EN293" s="154"/>
      <c r="EO293" s="154"/>
      <c r="EP293" s="154"/>
      <c r="EQ293" s="154"/>
      <c r="ER293" s="154"/>
      <c r="ES293" s="154"/>
      <c r="ET293" s="154"/>
      <c r="EU293" s="154"/>
      <c r="EV293" s="154"/>
      <c r="EW293" s="154"/>
      <c r="EX293" s="154"/>
      <c r="EY293" s="154"/>
      <c r="EZ293" s="154"/>
      <c r="FA293" s="154"/>
      <c r="FB293" s="154"/>
      <c r="FC293" s="154"/>
      <c r="FD293" s="154"/>
      <c r="FE293" s="154"/>
      <c r="FF293" s="154"/>
      <c r="FG293" s="154"/>
      <c r="FH293" s="154"/>
      <c r="FI293" s="154"/>
      <c r="FJ293" s="154"/>
      <c r="FK293" s="154"/>
      <c r="FL293" s="154"/>
      <c r="FM293" s="154"/>
      <c r="FN293" s="154"/>
      <c r="FO293" s="154"/>
      <c r="FP293" s="154"/>
      <c r="FQ293" s="154"/>
      <c r="FR293" s="154"/>
      <c r="FS293" s="154"/>
      <c r="FT293" s="154"/>
      <c r="FU293" s="154"/>
      <c r="FV293" s="154"/>
    </row>
    <row r="294" spans="2:180" s="350" customFormat="1" outlineLevel="1" x14ac:dyDescent="0.2">
      <c r="C294" s="350" t="s">
        <v>93</v>
      </c>
      <c r="K294" s="351"/>
      <c r="L294" s="351"/>
      <c r="M294" s="351"/>
      <c r="N294" s="351"/>
      <c r="O294" s="351"/>
      <c r="P294" s="351"/>
      <c r="Q294" s="351"/>
      <c r="R294" s="351"/>
      <c r="S294" s="351"/>
      <c r="T294" s="351"/>
      <c r="U294" s="351"/>
      <c r="V294" s="351"/>
      <c r="W294" s="351"/>
      <c r="X294" s="351"/>
      <c r="Y294" s="351"/>
      <c r="Z294" s="351"/>
      <c r="AA294" s="351"/>
      <c r="AB294" s="351"/>
      <c r="AC294" s="351"/>
      <c r="AD294" s="351"/>
      <c r="AE294" s="351"/>
      <c r="AF294" s="351"/>
      <c r="AG294" s="351"/>
      <c r="AH294" s="351"/>
      <c r="AI294" s="354" t="s">
        <v>523</v>
      </c>
      <c r="AJ294" s="354" t="s">
        <v>523</v>
      </c>
      <c r="AK294" s="354" t="s">
        <v>523</v>
      </c>
      <c r="AL294" s="354" t="s">
        <v>523</v>
      </c>
      <c r="AM294" s="354">
        <v>3.8199337286362054</v>
      </c>
      <c r="AN294" s="354">
        <v>0.65574853007688838</v>
      </c>
      <c r="AO294" s="354">
        <v>0.2528913971034128</v>
      </c>
      <c r="AP294" s="354">
        <v>4.516140285087622E-2</v>
      </c>
      <c r="AQ294" s="354">
        <v>-0.22385164170386751</v>
      </c>
      <c r="AR294" s="354">
        <v>-0.19325933292122455</v>
      </c>
      <c r="AS294" s="354">
        <v>-0.14796577870763983</v>
      </c>
      <c r="AT294" s="354">
        <v>-0.14035581622678395</v>
      </c>
      <c r="AU294" s="354">
        <v>3.8525566967169134E-2</v>
      </c>
      <c r="AV294" s="354">
        <v>0.19413640265587495</v>
      </c>
      <c r="AW294" s="354">
        <v>0.20273610856409308</v>
      </c>
      <c r="AX294" s="354">
        <v>-3.6935162201228278E-2</v>
      </c>
      <c r="AY294" s="354">
        <v>0.21556359122774804</v>
      </c>
      <c r="AZ294" s="354">
        <v>-8.8123743136090393E-2</v>
      </c>
      <c r="BA294" s="354">
        <v>7.1775856848215414E-2</v>
      </c>
      <c r="BB294" s="354">
        <v>0.24251308677249805</v>
      </c>
      <c r="BC294" s="354">
        <v>-0.12305652800658984</v>
      </c>
      <c r="BD294" s="354">
        <v>-2.6907365279714268E-2</v>
      </c>
      <c r="BE294" s="354">
        <v>1.4861365978733554E-2</v>
      </c>
      <c r="BF294" s="354">
        <v>0.10137173599655203</v>
      </c>
      <c r="BG294" s="354">
        <v>0.1734405642215866</v>
      </c>
      <c r="BH294" s="354">
        <v>-4.9577590040017827E-2</v>
      </c>
      <c r="BI294" s="354">
        <v>0.11733817301875371</v>
      </c>
      <c r="BJ294" s="354">
        <v>-6.188547667518518E-2</v>
      </c>
      <c r="BK294" s="354">
        <v>-0.19314810753408052</v>
      </c>
      <c r="BL294" s="354">
        <v>2.8202193609918824E-2</v>
      </c>
      <c r="BM294" s="354">
        <v>-1.1617983989907876E-2</v>
      </c>
      <c r="BN294" s="354">
        <v>8.2840236686390512E-2</v>
      </c>
      <c r="BO294" s="354">
        <v>-0.24373058072567955</v>
      </c>
      <c r="BP294" s="354">
        <v>0.23655877010526072</v>
      </c>
      <c r="BQ294" s="354">
        <v>-1.6403849807463677E-3</v>
      </c>
      <c r="BR294" s="354">
        <v>-2.7779196004622864E-2</v>
      </c>
      <c r="BS294" s="354">
        <v>-6.4010999503494648E-2</v>
      </c>
      <c r="BT294" s="354">
        <v>3.4857387685151231E-2</v>
      </c>
      <c r="BU294" s="354">
        <v>-5.8139878752033081E-2</v>
      </c>
      <c r="BV294" s="354">
        <v>-3.5474687849958664E-2</v>
      </c>
      <c r="BW294" s="354">
        <v>-0.10185280633697746</v>
      </c>
      <c r="BX294" s="354">
        <v>-2.5401408705947759E-2</v>
      </c>
      <c r="BY294" s="354">
        <v>3.267694329261106E-2</v>
      </c>
      <c r="BZ294" s="354">
        <v>9.7785833898528907E-2</v>
      </c>
      <c r="CA294" s="354">
        <v>-0.24484830591412843</v>
      </c>
      <c r="CB294" s="354">
        <v>0.18998247875005436</v>
      </c>
      <c r="CC294" s="354">
        <v>-0.13863639129217931</v>
      </c>
      <c r="CD294" s="354">
        <v>-8.6346080709902573E-3</v>
      </c>
      <c r="CE294" s="354">
        <v>-8.2523068410995659E-3</v>
      </c>
      <c r="CF294" s="354">
        <v>-7.9024281664740181E-3</v>
      </c>
      <c r="CG294" s="354">
        <v>-7.5810147152076679E-3</v>
      </c>
      <c r="CH294" s="354">
        <v>-7.2847280711529905E-3</v>
      </c>
      <c r="CI294" s="354">
        <v>-7.0107322773287351E-3</v>
      </c>
      <c r="CJ294" s="354">
        <v>-6.7566027236966031E-3</v>
      </c>
      <c r="CK294" s="354">
        <v>-6.5202541689378668E-3</v>
      </c>
      <c r="CL294" s="354">
        <v>-6.2998833664285048E-3</v>
      </c>
      <c r="CM294" s="354">
        <v>-6.0939229501507652E-3</v>
      </c>
      <c r="CN294" s="354">
        <v>-5.9010040839001521E-3</v>
      </c>
      <c r="CO294" s="354">
        <v>-5.7199259903698563E-3</v>
      </c>
      <c r="CP294" s="354">
        <v>-5.5496309256264365E-3</v>
      </c>
      <c r="CQ294" s="354">
        <v>6.0588955351725815E-3</v>
      </c>
      <c r="CR294" s="354">
        <v>5.9361225955414376E-3</v>
      </c>
      <c r="CS294" s="354">
        <v>5.8182265410677836E-3</v>
      </c>
      <c r="CT294" s="354">
        <v>5.7049224373377783E-3</v>
      </c>
      <c r="CU294" s="354">
        <v>5.5959471230819791E-3</v>
      </c>
      <c r="CV294" s="354">
        <v>5.4910571693944643E-3</v>
      </c>
      <c r="CW294" s="354">
        <v>5.3900270642266435E-3</v>
      </c>
      <c r="CX294" s="354">
        <v>5.2926475937493667E-3</v>
      </c>
      <c r="CY294" s="354">
        <v>5.1987243960684992E-3</v>
      </c>
      <c r="CZ294" s="354">
        <v>5.108076666262118E-3</v>
      </c>
      <c r="DA294" s="354">
        <v>5.0205359945953987E-3</v>
      </c>
      <c r="DB294" s="354">
        <v>4.9359453222013183E-3</v>
      </c>
      <c r="DC294" s="354">
        <v>4.8541580005885265E-3</v>
      </c>
      <c r="DD294" s="354">
        <v>4.7750369431429629E-3</v>
      </c>
      <c r="DE294" s="354">
        <v>4.6984538582912627E-3</v>
      </c>
      <c r="DF294" s="354">
        <v>4.6242885552925106E-3</v>
      </c>
      <c r="DG294" s="354">
        <v>4.5524283147624356E-3</v>
      </c>
      <c r="DH294" s="354">
        <v>4.4827673170080296E-3</v>
      </c>
      <c r="DI294" s="354">
        <v>4.4152061220406047E-3</v>
      </c>
      <c r="DJ294" s="354">
        <v>4.3496511959424389E-3</v>
      </c>
      <c r="DK294" s="354">
        <v>4.2860144787832954E-3</v>
      </c>
      <c r="DL294" s="354">
        <v>4.2242129899541236E-3</v>
      </c>
      <c r="DM294" s="354">
        <v>4.164168467137408E-3</v>
      </c>
      <c r="DN294" s="354">
        <v>4.1058070356472243E-3</v>
      </c>
      <c r="DO294" s="354">
        <v>4.0490589052029069E-3</v>
      </c>
      <c r="DP294" s="354">
        <v>3.993858091489777E-3</v>
      </c>
      <c r="DQ294" s="354">
        <v>3.9401421602087705E-3</v>
      </c>
      <c r="DR294" s="354">
        <v>3.8878519914917753E-3</v>
      </c>
      <c r="DS294" s="354">
        <v>3.8369315628405953E-3</v>
      </c>
      <c r="DT294" s="354">
        <v>3.78732774891688E-3</v>
      </c>
      <c r="DU294" s="354">
        <v>3.7389901366213785E-3</v>
      </c>
      <c r="DV294" s="354">
        <v>3.6918708542106327E-3</v>
      </c>
      <c r="DW294" s="354">
        <v>3.6459244131470392E-3</v>
      </c>
      <c r="DX294" s="354">
        <v>3.6011075615960397E-3</v>
      </c>
      <c r="DY294" s="354">
        <v>3.5573791486438466E-3</v>
      </c>
      <c r="DZ294" s="354">
        <v>3.5146999982451632E-3</v>
      </c>
      <c r="EA294" s="354">
        <v>3.4730327921721482E-3</v>
      </c>
      <c r="EB294" s="354">
        <v>3.4323419611592687E-3</v>
      </c>
      <c r="EC294" s="354">
        <v>3.3925935836414123E-3</v>
      </c>
      <c r="ED294" s="354">
        <v>3.3537552914379987E-3</v>
      </c>
      <c r="EE294" s="354">
        <v>3.3157961818248705E-3</v>
      </c>
      <c r="EF294" s="354">
        <v>3.2786867355492078E-3</v>
      </c>
      <c r="EG294" s="354">
        <v>3.2423987402423471E-3</v>
      </c>
      <c r="EH294" s="354">
        <v>3.2069052189045433E-3</v>
      </c>
      <c r="EI294" s="354">
        <v>3.1721803630102574E-3</v>
      </c>
      <c r="EJ294" s="354">
        <v>3.1381994699244409E-3</v>
      </c>
      <c r="EK294" s="354">
        <v>3.1049388842974146E-3</v>
      </c>
      <c r="EL294" s="354">
        <v>3.072375943136807E-3</v>
      </c>
      <c r="EM294" s="354">
        <v>3.0404889243240696E-3</v>
      </c>
      <c r="EN294" s="354">
        <v>3.0092569982766992E-3</v>
      </c>
      <c r="EO294" s="354">
        <v>2.9786601825774195E-3</v>
      </c>
      <c r="EP294" s="354">
        <v>2.9486792993438371E-3</v>
      </c>
      <c r="EQ294" s="354">
        <v>2.9192959351287406E-3</v>
      </c>
      <c r="ER294" s="354">
        <v>2.8904924032158164E-3</v>
      </c>
      <c r="ES294" s="354">
        <v>2.8622517081200449E-3</v>
      </c>
      <c r="ET294" s="354">
        <v>2.8345575121349054E-3</v>
      </c>
      <c r="EU294" s="354">
        <v>2.807394103826466E-3</v>
      </c>
      <c r="EV294" s="354">
        <v>2.7807463682985034E-3</v>
      </c>
      <c r="EW294" s="354">
        <v>2.7545997591560401E-3</v>
      </c>
      <c r="EX294" s="354">
        <v>2.7289402720223066E-3</v>
      </c>
      <c r="EY294" s="354">
        <v>2.703754419520088E-3</v>
      </c>
      <c r="EZ294" s="354">
        <v>2.6790292076446232E-3</v>
      </c>
      <c r="FA294" s="354">
        <v>2.6547521133992724E-3</v>
      </c>
      <c r="FB294" s="354">
        <v>2.6309110636437705E-3</v>
      </c>
      <c r="FC294" s="354">
        <v>2.6074944150862311E-3</v>
      </c>
      <c r="FD294" s="354">
        <v>2.5844909353025525E-3</v>
      </c>
      <c r="FE294" s="354">
        <v>2.5618897847954347E-3</v>
      </c>
      <c r="FF294" s="354">
        <v>2.5396804999371358E-3</v>
      </c>
      <c r="FG294" s="354">
        <v>2.5178529768359326E-3</v>
      </c>
      <c r="FH294" s="354">
        <v>2.4963974559952806E-3</v>
      </c>
      <c r="FI294" s="354">
        <v>2.4753045077767766E-3</v>
      </c>
      <c r="FJ294" s="354">
        <v>2.4545650185694434E-3</v>
      </c>
      <c r="FK294" s="354">
        <v>2.4341701776686708E-3</v>
      </c>
      <c r="FL294" s="354">
        <v>2.4141114647864281E-3</v>
      </c>
      <c r="FM294" s="354">
        <v>2.3943806381945265E-3</v>
      </c>
      <c r="FN294" s="354">
        <v>2.3749697234263234E-3</v>
      </c>
      <c r="FO294" s="354">
        <v>2.3558710025239904E-3</v>
      </c>
      <c r="FP294" s="354">
        <v>2.3370770038233513E-3</v>
      </c>
      <c r="FQ294" s="354">
        <v>2.3185804921930231E-3</v>
      </c>
      <c r="FR294" s="354">
        <v>2.3003744597505094E-3</v>
      </c>
      <c r="FS294" s="354">
        <v>2.2824521170228262E-3</v>
      </c>
      <c r="FT294" s="354">
        <v>2.2648068844730584E-3</v>
      </c>
      <c r="FU294" s="354">
        <v>2.2474323844863253E-3</v>
      </c>
      <c r="FV294" s="354">
        <v>2.2303224336548411E-3</v>
      </c>
      <c r="FW294" s="351"/>
    </row>
    <row r="295" spans="2:180" outlineLevel="1" x14ac:dyDescent="0.2"/>
    <row r="296" spans="2:180" outlineLevel="1" x14ac:dyDescent="0.2">
      <c r="B296" s="24" t="s">
        <v>724</v>
      </c>
      <c r="F296" s="348" t="s">
        <v>725</v>
      </c>
    </row>
    <row r="297" spans="2:180" outlineLevel="1" x14ac:dyDescent="0.2">
      <c r="C297" s="24" t="s">
        <v>155</v>
      </c>
      <c r="AH297" s="151"/>
      <c r="AI297" s="151"/>
      <c r="AJ297" s="151"/>
      <c r="AK297" s="151"/>
      <c r="AL297" s="151"/>
      <c r="AM297" s="151"/>
      <c r="AN297" s="151"/>
      <c r="AO297" s="151"/>
      <c r="AP297" s="151"/>
      <c r="AQ297" s="151"/>
      <c r="AR297" s="151"/>
      <c r="AS297" s="151"/>
      <c r="AT297" s="151"/>
      <c r="AU297" s="151"/>
      <c r="AV297" s="151"/>
      <c r="AW297" s="151"/>
      <c r="AX297" s="151"/>
      <c r="AY297" s="151"/>
      <c r="AZ297" s="151"/>
      <c r="BA297" s="151"/>
      <c r="BB297" s="151"/>
      <c r="BC297" s="151"/>
      <c r="BD297" s="151"/>
      <c r="BE297" s="151"/>
      <c r="BF297" s="151"/>
      <c r="BG297" s="151"/>
      <c r="BH297" s="151"/>
      <c r="BI297" s="151"/>
      <c r="BJ297" s="151"/>
      <c r="BK297" s="151"/>
      <c r="BL297" s="151"/>
      <c r="BM297" s="151"/>
      <c r="BN297" s="151"/>
      <c r="BO297" s="151"/>
      <c r="BP297" s="151"/>
      <c r="BQ297" s="251"/>
      <c r="BR297" s="251"/>
      <c r="BS297" s="251"/>
      <c r="BT297" s="251"/>
      <c r="BU297" s="251"/>
      <c r="BV297" s="251"/>
      <c r="BW297" s="251"/>
      <c r="BX297" s="251"/>
      <c r="BY297" s="251"/>
      <c r="BZ297" s="251"/>
      <c r="CA297" s="251"/>
      <c r="CB297" s="251"/>
      <c r="CC297" s="251"/>
      <c r="CD297" s="251">
        <v>140349.58126617377</v>
      </c>
      <c r="CE297" s="251">
        <v>139191.37345654547</v>
      </c>
      <c r="CF297" s="251">
        <v>138091.42362641226</v>
      </c>
      <c r="CG297" s="251">
        <v>137044.55051185645</v>
      </c>
      <c r="CH297" s="251">
        <v>136046.21822774419</v>
      </c>
      <c r="CI297" s="251">
        <v>135092.43461440643</v>
      </c>
      <c r="CJ297" s="251">
        <v>134179.66870273993</v>
      </c>
      <c r="CK297" s="251">
        <v>133304.78315849419</v>
      </c>
      <c r="CL297" s="251">
        <v>132464.97857240864</v>
      </c>
      <c r="CM297" s="251">
        <v>131657.747199395</v>
      </c>
      <c r="CN297" s="251">
        <v>130880.83429549428</v>
      </c>
      <c r="CO297" s="251">
        <v>130132.20560976618</v>
      </c>
      <c r="CP297" s="251">
        <v>129410.01989709424</v>
      </c>
      <c r="CQ297" s="251">
        <v>130194.10168885536</v>
      </c>
      <c r="CR297" s="251">
        <v>130966.9498376968</v>
      </c>
      <c r="CS297" s="251">
        <v>131728.94522124517</v>
      </c>
      <c r="CT297" s="251">
        <v>132480.44863648468</v>
      </c>
      <c r="CU297" s="251">
        <v>133221.80222189662</v>
      </c>
      <c r="CV297" s="251">
        <v>133953.33075410681</v>
      </c>
      <c r="CW297" s="251">
        <v>134675.34283221475</v>
      </c>
      <c r="CX297" s="251">
        <v>135388.13196139305</v>
      </c>
      <c r="CY297" s="251">
        <v>136091.97754595889</v>
      </c>
      <c r="CZ297" s="251">
        <v>136787.14580092687</v>
      </c>
      <c r="DA297" s="251">
        <v>137473.89059001839</v>
      </c>
      <c r="DB297" s="251">
        <v>138152.454197201</v>
      </c>
      <c r="DC297" s="251">
        <v>138823.06803804328</v>
      </c>
      <c r="DD297" s="251">
        <v>139485.95331648539</v>
      </c>
      <c r="DE297" s="251">
        <v>140141.32163202268</v>
      </c>
      <c r="DF297" s="251">
        <v>140789.3755417692</v>
      </c>
      <c r="DG297" s="251">
        <v>141430.30908140328</v>
      </c>
      <c r="DH297" s="251">
        <v>142064.30824858774</v>
      </c>
      <c r="DI297" s="251">
        <v>142691.55145209038</v>
      </c>
      <c r="DJ297" s="251">
        <v>143312.20992951485</v>
      </c>
      <c r="DK297" s="251">
        <v>143926.44813625919</v>
      </c>
      <c r="DL297" s="251">
        <v>144534.42410807434</v>
      </c>
      <c r="DM297" s="251">
        <v>145136.28979936105</v>
      </c>
      <c r="DN297" s="251">
        <v>145732.19139914701</v>
      </c>
      <c r="DO297" s="251">
        <v>146322.26962650646</v>
      </c>
      <c r="DP297" s="251">
        <v>146906.66000701944</v>
      </c>
      <c r="DQ297" s="251">
        <v>147485.49313172855</v>
      </c>
      <c r="DR297" s="251">
        <v>148058.89489991689</v>
      </c>
      <c r="DS297" s="251">
        <v>148626.98674691768</v>
      </c>
      <c r="DT297" s="251">
        <v>149189.88585806219</v>
      </c>
      <c r="DU297" s="251">
        <v>149747.70536976916</v>
      </c>
      <c r="DV297" s="251">
        <v>150300.55455870874</v>
      </c>
      <c r="DW297" s="251">
        <v>150848.53901988387</v>
      </c>
      <c r="DX297" s="251">
        <v>151391.76083440409</v>
      </c>
      <c r="DY297" s="251">
        <v>151930.31872767289</v>
      </c>
      <c r="DZ297" s="251">
        <v>152464.30821863841</v>
      </c>
      <c r="EA297" s="251">
        <v>152993.82176071758</v>
      </c>
      <c r="EB297" s="251">
        <v>153518.948874945</v>
      </c>
      <c r="EC297" s="251">
        <v>154039.7762758655</v>
      </c>
      <c r="ED297" s="251">
        <v>154556.3879906426</v>
      </c>
      <c r="EE297" s="251">
        <v>155068.86547181863</v>
      </c>
      <c r="EF297" s="251">
        <v>155577.28770413774</v>
      </c>
      <c r="EG297" s="251">
        <v>156081.73130579994</v>
      </c>
      <c r="EH297" s="251">
        <v>156582.27062450018</v>
      </c>
      <c r="EI297" s="251">
        <v>157078.97782857076</v>
      </c>
      <c r="EJ297" s="251">
        <v>157571.92299352866</v>
      </c>
      <c r="EK297" s="251">
        <v>158061.17418430478</v>
      </c>
      <c r="EL297" s="251">
        <v>158546.79753341258</v>
      </c>
      <c r="EM297" s="251">
        <v>159028.85731529997</v>
      </c>
      <c r="EN297" s="251">
        <v>159507.416017104</v>
      </c>
      <c r="EO297" s="251">
        <v>159982.53440601996</v>
      </c>
      <c r="EP297" s="251">
        <v>160454.27159347956</v>
      </c>
      <c r="EQ297" s="251">
        <v>160922.68509631645</v>
      </c>
      <c r="ER297" s="251">
        <v>161387.83089509243</v>
      </c>
      <c r="ES297" s="251">
        <v>161849.76348974169</v>
      </c>
      <c r="ET297" s="251">
        <v>162308.53595267879</v>
      </c>
      <c r="EU297" s="251">
        <v>162764.19997951307</v>
      </c>
      <c r="EV297" s="251">
        <v>163216.80593749511</v>
      </c>
      <c r="EW297" s="251">
        <v>163666.40291182077</v>
      </c>
      <c r="EX297" s="251">
        <v>164113.03874990385</v>
      </c>
      <c r="EY297" s="251">
        <v>164556.76010372478</v>
      </c>
      <c r="EZ297" s="251">
        <v>164997.61247035803</v>
      </c>
      <c r="FA297" s="251">
        <v>165435.64023076955</v>
      </c>
      <c r="FB297" s="251">
        <v>165870.88668697368</v>
      </c>
      <c r="FC297" s="251">
        <v>166303.39409763538</v>
      </c>
      <c r="FD297" s="251">
        <v>166733.20371219076</v>
      </c>
      <c r="FE297" s="251">
        <v>167160.35580356725</v>
      </c>
      <c r="FF297" s="251">
        <v>167584.88969956411</v>
      </c>
      <c r="FG297" s="251">
        <v>168006.84381296689</v>
      </c>
      <c r="FH297" s="251">
        <v>168426.25567045138</v>
      </c>
      <c r="FI297" s="251">
        <v>168843.16194034042</v>
      </c>
      <c r="FJ297" s="251">
        <v>169257.59845926383</v>
      </c>
      <c r="FK297" s="251">
        <v>169669.6002577772</v>
      </c>
      <c r="FL297" s="251">
        <v>170079.20158498525</v>
      </c>
      <c r="FM297" s="251">
        <v>170486.43593221993</v>
      </c>
      <c r="FN297" s="251">
        <v>170891.33605581382</v>
      </c>
      <c r="FO297" s="251">
        <v>171293.9339990103</v>
      </c>
      <c r="FP297" s="251">
        <v>171694.26111305383</v>
      </c>
      <c r="FQ297" s="251">
        <v>172092.34807749206</v>
      </c>
      <c r="FR297" s="251">
        <v>172488.22491972803</v>
      </c>
      <c r="FS297" s="251">
        <v>172881.92103385756</v>
      </c>
      <c r="FT297" s="251">
        <v>173273.46519881597</v>
      </c>
      <c r="FU297" s="251">
        <v>173662.88559587597</v>
      </c>
      <c r="FV297" s="251">
        <v>174050.20982551368</v>
      </c>
    </row>
    <row r="298" spans="2:180" outlineLevel="1" x14ac:dyDescent="0.2">
      <c r="D298" s="154" t="s">
        <v>728</v>
      </c>
      <c r="E298" s="154"/>
      <c r="F298" s="360">
        <v>0.86467810790174582</v>
      </c>
      <c r="G298" s="154"/>
      <c r="H298" s="154"/>
      <c r="I298" s="621">
        <v>44286</v>
      </c>
      <c r="J298" s="622">
        <v>51</v>
      </c>
      <c r="K298" s="154"/>
      <c r="L298" s="154"/>
      <c r="M298" s="154"/>
      <c r="N298" s="154"/>
      <c r="O298" s="154"/>
      <c r="P298" s="154"/>
      <c r="Q298" s="154"/>
      <c r="R298" s="154"/>
      <c r="S298" s="154"/>
      <c r="T298" s="154"/>
      <c r="U298" s="154"/>
      <c r="V298" s="154"/>
      <c r="W298" s="154"/>
      <c r="X298" s="154"/>
      <c r="Y298" s="154"/>
      <c r="Z298" s="154"/>
      <c r="AA298" s="154"/>
      <c r="AB298" s="154"/>
      <c r="AC298" s="154"/>
      <c r="AD298" s="154"/>
      <c r="AE298" s="154"/>
      <c r="AF298" s="154"/>
      <c r="AG298" s="154"/>
      <c r="AH298" s="168"/>
      <c r="AI298" s="168"/>
      <c r="AJ298" s="168"/>
      <c r="AK298" s="168"/>
      <c r="AL298" s="168" t="s">
        <v>10</v>
      </c>
      <c r="AM298" s="168" t="s">
        <v>10</v>
      </c>
      <c r="AN298" s="168" t="s">
        <v>10</v>
      </c>
      <c r="AO298" s="168" t="s">
        <v>10</v>
      </c>
      <c r="AP298" s="168" t="s">
        <v>10</v>
      </c>
      <c r="AQ298" s="168" t="s">
        <v>10</v>
      </c>
      <c r="AR298" s="168" t="s">
        <v>10</v>
      </c>
      <c r="AS298" s="168" t="s">
        <v>10</v>
      </c>
      <c r="AT298" s="168" t="s">
        <v>10</v>
      </c>
      <c r="AU298" s="168" t="s">
        <v>10</v>
      </c>
      <c r="AV298" s="168" t="s">
        <v>10</v>
      </c>
      <c r="AW298" s="168" t="s">
        <v>10</v>
      </c>
      <c r="AX298" s="168" t="s">
        <v>10</v>
      </c>
      <c r="AY298" s="168" t="s">
        <v>10</v>
      </c>
      <c r="AZ298" s="168" t="s">
        <v>10</v>
      </c>
      <c r="BA298" s="168" t="s">
        <v>10</v>
      </c>
      <c r="BB298" s="168" t="s">
        <v>10</v>
      </c>
      <c r="BC298" s="168" t="s">
        <v>10</v>
      </c>
      <c r="BD298" s="168" t="s">
        <v>10</v>
      </c>
      <c r="BE298" s="168" t="s">
        <v>10</v>
      </c>
      <c r="BF298" s="168" t="s">
        <v>10</v>
      </c>
      <c r="BG298" s="168" t="s">
        <v>10</v>
      </c>
      <c r="BH298" s="168" t="s">
        <v>10</v>
      </c>
      <c r="BI298" s="168">
        <v>288806.19502721296</v>
      </c>
      <c r="BJ298" s="168">
        <v>253798.77530101704</v>
      </c>
      <c r="BK298" s="168">
        <v>235322.3580221601</v>
      </c>
      <c r="BL298" s="168">
        <v>223034.75290142826</v>
      </c>
      <c r="BM298" s="168">
        <v>213947.34725827907</v>
      </c>
      <c r="BN298" s="168">
        <v>206797.94026351863</v>
      </c>
      <c r="BO298" s="168">
        <v>200939.9163559688</v>
      </c>
      <c r="BP298" s="168">
        <v>195999.76770101389</v>
      </c>
      <c r="BQ298" s="168">
        <v>191743.15904093333</v>
      </c>
      <c r="BR298" s="168">
        <v>188013.88490969254</v>
      </c>
      <c r="BS298" s="168">
        <v>184702.86857884433</v>
      </c>
      <c r="BT298" s="168">
        <v>181731.08775837885</v>
      </c>
      <c r="BU298" s="168">
        <v>179039.55636541717</v>
      </c>
      <c r="BV298" s="168">
        <v>176583.13969140564</v>
      </c>
      <c r="BW298" s="168">
        <v>174326.5730316492</v>
      </c>
      <c r="BX298" s="168">
        <v>172241.80733766445</v>
      </c>
      <c r="BY298" s="168">
        <v>170306.18604060946</v>
      </c>
      <c r="BZ298" s="168">
        <v>168501.16020659319</v>
      </c>
      <c r="CA298" s="168">
        <v>166811.3625997238</v>
      </c>
      <c r="CB298" s="168">
        <v>165223.92715699918</v>
      </c>
      <c r="CC298" s="168">
        <v>163727.98004975854</v>
      </c>
      <c r="CD298" s="168">
        <v>162314.25311177396</v>
      </c>
      <c r="CE298" s="168">
        <v>160974.78609041171</v>
      </c>
      <c r="CF298" s="168">
        <v>159702.69440671871</v>
      </c>
      <c r="CG298" s="168">
        <v>158491.98593036307</v>
      </c>
      <c r="CH298" s="168">
        <v>157337.41491140338</v>
      </c>
      <c r="CI298" s="168">
        <v>156234.36441825252</v>
      </c>
      <c r="CJ298" s="168">
        <v>155178.75088608917</v>
      </c>
      <c r="CK298" s="168">
        <v>154166.94598869357</v>
      </c>
      <c r="CL298" s="168">
        <v>153195.71221000631</v>
      </c>
      <c r="CM298" s="168">
        <v>152262.14934350507</v>
      </c>
      <c r="CN298" s="168">
        <v>151363.64977840561</v>
      </c>
      <c r="CO298" s="168">
        <v>150497.86090404086</v>
      </c>
      <c r="CP298" s="168">
        <v>149662.65332092717</v>
      </c>
      <c r="CQ298" s="168">
        <v>148856.09381962623</v>
      </c>
      <c r="CR298" s="168">
        <v>148076.42229836594</v>
      </c>
      <c r="CS298" s="168">
        <v>147322.03195327101</v>
      </c>
      <c r="CT298" s="168">
        <v>146591.4522024522</v>
      </c>
      <c r="CU298" s="168">
        <v>145883.33390556768</v>
      </c>
      <c r="CV298" s="168">
        <v>145196.43652006736</v>
      </c>
      <c r="CW298" s="168">
        <v>144529.61689887385</v>
      </c>
      <c r="CX298" s="168">
        <v>143881.81948528707</v>
      </c>
      <c r="CY298" s="168">
        <v>143252.06770211237</v>
      </c>
      <c r="CZ298" s="168">
        <v>142639.45636549062</v>
      </c>
      <c r="DA298" s="168">
        <v>142043.14498123759</v>
      </c>
      <c r="DB298" s="168">
        <v>141462.35180391499</v>
      </c>
      <c r="DC298" s="168">
        <v>140896.34855733832</v>
      </c>
      <c r="DD298" s="168">
        <v>140344.45573052409</v>
      </c>
      <c r="DE298" s="168">
        <v>139806.0383758017</v>
      </c>
      <c r="DF298" s="168">
        <v>139280.50234643318</v>
      </c>
      <c r="DG298" s="168">
        <v>138767.29091999098</v>
      </c>
      <c r="DH298" s="168">
        <v>138265.88176122581</v>
      </c>
      <c r="DI298" s="168">
        <v>137775.78418448716</v>
      </c>
      <c r="DJ298" s="168">
        <v>137296.53668110908</v>
      </c>
      <c r="DK298" s="168">
        <v>136827.70468173258</v>
      </c>
      <c r="DL298" s="168">
        <v>136368.87852741539</v>
      </c>
      <c r="DM298" s="168">
        <v>135919.67162670358</v>
      </c>
      <c r="DN298" s="168">
        <v>135479.71877868386</v>
      </c>
      <c r="DO298" s="168">
        <v>135048.67464449134</v>
      </c>
      <c r="DP298" s="168">
        <v>134626.21235186138</v>
      </c>
      <c r="DQ298" s="168">
        <v>134212.02221913417</v>
      </c>
      <c r="DR298" s="168">
        <v>133805.81058671852</v>
      </c>
      <c r="DS298" s="168">
        <v>133407.2987453886</v>
      </c>
      <c r="DT298" s="168">
        <v>133016.2219519967</v>
      </c>
      <c r="DU298" s="168">
        <v>132632.328524223</v>
      </c>
      <c r="DV298" s="168">
        <v>132255.37900691264</v>
      </c>
      <c r="DW298" s="168">
        <v>131885.14540334529</v>
      </c>
      <c r="DX298" s="168">
        <v>131521.41046549546</v>
      </c>
      <c r="DY298" s="168">
        <v>131163.96703796173</v>
      </c>
      <c r="DZ298" s="168">
        <v>130812.61745079474</v>
      </c>
      <c r="EA298" s="168">
        <v>130467.17295693574</v>
      </c>
      <c r="EB298" s="168">
        <v>130127.45321041447</v>
      </c>
      <c r="EC298" s="168">
        <v>129793.2857818278</v>
      </c>
      <c r="ED298" s="168">
        <v>129464.50570796923</v>
      </c>
      <c r="EE298" s="168">
        <v>129140.95507277382</v>
      </c>
      <c r="EF298" s="168">
        <v>128822.48261701694</v>
      </c>
      <c r="EG298" s="168">
        <v>128508.9433744433</v>
      </c>
      <c r="EH298" s="168">
        <v>128200.19833221968</v>
      </c>
      <c r="EI298" s="168">
        <v>127896.11411379601</v>
      </c>
      <c r="EJ298" s="168">
        <v>127596.56268243374</v>
      </c>
      <c r="EK298" s="168">
        <v>127301.42106381201</v>
      </c>
      <c r="EL298" s="168">
        <v>127010.57108627129</v>
      </c>
      <c r="EM298" s="168">
        <v>126723.89913736557</v>
      </c>
      <c r="EN298" s="168">
        <v>126441.29593552183</v>
      </c>
      <c r="EO298" s="168">
        <v>126162.65631570021</v>
      </c>
      <c r="EP298" s="168">
        <v>125887.87902804064</v>
      </c>
      <c r="EQ298" s="168">
        <v>125616.86654857235</v>
      </c>
      <c r="ER298" s="168">
        <v>125349.5249011305</v>
      </c>
      <c r="ES298" s="168">
        <v>125085.7634896993</v>
      </c>
      <c r="ET298" s="168">
        <v>124825.49494046012</v>
      </c>
      <c r="EU298" s="168">
        <v>124568.63495288529</v>
      </c>
      <c r="EV298" s="168">
        <v>124315.10215926035</v>
      </c>
      <c r="EW298" s="168">
        <v>124064.81799207853</v>
      </c>
      <c r="EX298" s="168">
        <v>123817.70655878153</v>
      </c>
      <c r="EY298" s="168">
        <v>123573.69452337061</v>
      </c>
      <c r="EZ298" s="168">
        <v>123332.71099443892</v>
      </c>
      <c r="FA298" s="168">
        <v>123094.68741921785</v>
      </c>
      <c r="FB298" s="168">
        <v>122859.55748325305</v>
      </c>
      <c r="FC298" s="168">
        <v>122627.25701535905</v>
      </c>
      <c r="FD298" s="168">
        <v>122397.72389752363</v>
      </c>
      <c r="FE298" s="168">
        <v>122170.89797945636</v>
      </c>
      <c r="FF298" s="168">
        <v>121946.72099750186</v>
      </c>
      <c r="FG298" s="168">
        <v>121725.13649764977</v>
      </c>
      <c r="FH298" s="168">
        <v>121506.0897624021</v>
      </c>
      <c r="FI298" s="168">
        <v>121289.527741265</v>
      </c>
      <c r="FJ298" s="168">
        <v>121075.39898465562</v>
      </c>
      <c r="FK298" s="168">
        <v>120863.65358102541</v>
      </c>
      <c r="FL298" s="168">
        <v>120654.2430970128</v>
      </c>
      <c r="FM298" s="168">
        <v>120447.12052045653</v>
      </c>
      <c r="FN298" s="168">
        <v>120242.24020610367</v>
      </c>
      <c r="FO298" s="168">
        <v>120039.55782386566</v>
      </c>
      <c r="FP298" s="168">
        <v>119839.030309478</v>
      </c>
      <c r="FQ298" s="168">
        <v>119640.61581743418</v>
      </c>
      <c r="FR298" s="168">
        <v>119444.27367606638</v>
      </c>
      <c r="FS298" s="168">
        <v>119249.96434466173</v>
      </c>
      <c r="FT298" s="168">
        <v>119057.64937250137</v>
      </c>
      <c r="FU298" s="168">
        <v>118867.29135972168</v>
      </c>
      <c r="FV298" s="168">
        <v>118678.85391990228</v>
      </c>
      <c r="FX298" s="24" t="s">
        <v>753</v>
      </c>
    </row>
    <row r="299" spans="2:180" outlineLevel="1" x14ac:dyDescent="0.2">
      <c r="D299" s="155" t="s">
        <v>729</v>
      </c>
      <c r="E299" s="155"/>
      <c r="F299" s="361">
        <v>0.37178146448687782</v>
      </c>
      <c r="G299" s="155"/>
      <c r="H299" s="155"/>
      <c r="I299" s="623">
        <v>43585</v>
      </c>
      <c r="J299" s="624">
        <v>37</v>
      </c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69"/>
      <c r="AI299" s="169"/>
      <c r="AJ299" s="169"/>
      <c r="AK299" s="169"/>
      <c r="AL299" s="169" t="s">
        <v>10</v>
      </c>
      <c r="AM299" s="169" t="s">
        <v>10</v>
      </c>
      <c r="AN299" s="169" t="s">
        <v>10</v>
      </c>
      <c r="AO299" s="169" t="s">
        <v>10</v>
      </c>
      <c r="AP299" s="169" t="s">
        <v>10</v>
      </c>
      <c r="AQ299" s="169" t="s">
        <v>10</v>
      </c>
      <c r="AR299" s="169" t="s">
        <v>10</v>
      </c>
      <c r="AS299" s="169" t="s">
        <v>10</v>
      </c>
      <c r="AT299" s="169" t="s">
        <v>10</v>
      </c>
      <c r="AU299" s="169">
        <v>111981.09955569461</v>
      </c>
      <c r="AV299" s="169">
        <v>137193.74073926956</v>
      </c>
      <c r="AW299" s="169">
        <v>154497.65404625452</v>
      </c>
      <c r="AX299" s="169">
        <v>168083.02983908958</v>
      </c>
      <c r="AY299" s="169">
        <v>179438.06128487451</v>
      </c>
      <c r="AZ299" s="169">
        <v>189282.93415716253</v>
      </c>
      <c r="BA299" s="169">
        <v>198026.88298856377</v>
      </c>
      <c r="BB299" s="169">
        <v>205927.06903137645</v>
      </c>
      <c r="BC299" s="169">
        <v>213156.73091711794</v>
      </c>
      <c r="BD299" s="169">
        <v>219838.69560443462</v>
      </c>
      <c r="BE299" s="169">
        <v>226063.53538052854</v>
      </c>
      <c r="BF299" s="169">
        <v>231900.15009819041</v>
      </c>
      <c r="BG299" s="169">
        <v>237402.29657878427</v>
      </c>
      <c r="BH299" s="169">
        <v>242612.80655336313</v>
      </c>
      <c r="BI299" s="169">
        <v>247566.41634272441</v>
      </c>
      <c r="BJ299" s="169">
        <v>252291.72630008901</v>
      </c>
      <c r="BK299" s="169">
        <v>256812.59472786807</v>
      </c>
      <c r="BL299" s="169">
        <v>261149.1527972421</v>
      </c>
      <c r="BM299" s="169">
        <v>265318.55862448417</v>
      </c>
      <c r="BN299" s="169">
        <v>269335.56759918586</v>
      </c>
      <c r="BO299" s="169">
        <v>273212.97059249505</v>
      </c>
      <c r="BP299" s="169">
        <v>276961.93542173278</v>
      </c>
      <c r="BQ299" s="169">
        <v>280592.27631223266</v>
      </c>
      <c r="BR299" s="169">
        <v>284112.66897897562</v>
      </c>
      <c r="BS299" s="169">
        <v>287530.82408929616</v>
      </c>
      <c r="BT299" s="169">
        <v>290853.62848699238</v>
      </c>
      <c r="BU299" s="169">
        <v>294087.26116753643</v>
      </c>
      <c r="BV299" s="169">
        <v>297237.28927803703</v>
      </c>
      <c r="BW299" s="169">
        <v>300308.74816664972</v>
      </c>
      <c r="BX299" s="169">
        <v>303306.20858550578</v>
      </c>
      <c r="BY299" s="169">
        <v>306233.83346464729</v>
      </c>
      <c r="BZ299" s="169">
        <v>309095.42615682352</v>
      </c>
      <c r="CA299" s="169">
        <v>311894.47165879345</v>
      </c>
      <c r="CB299" s="169">
        <v>314634.17201177601</v>
      </c>
      <c r="CC299" s="169">
        <v>317317.47684868588</v>
      </c>
      <c r="CD299" s="169">
        <v>319947.10987210297</v>
      </c>
      <c r="CE299" s="169">
        <v>322525.59190216521</v>
      </c>
      <c r="CF299" s="169">
        <v>325055.26101876097</v>
      </c>
      <c r="CG299" s="169">
        <v>327538.29023060517</v>
      </c>
      <c r="CH299" s="169">
        <v>329976.70303003938</v>
      </c>
      <c r="CI299" s="169">
        <v>332372.38713271444</v>
      </c>
      <c r="CJ299" s="169">
        <v>334727.10665276041</v>
      </c>
      <c r="CK299" s="169">
        <v>337042.51292435569</v>
      </c>
      <c r="CL299" s="169">
        <v>339320.15414795204</v>
      </c>
      <c r="CM299" s="169">
        <v>341561.48401245259</v>
      </c>
      <c r="CN299" s="169">
        <v>343767.86942224938</v>
      </c>
      <c r="CO299" s="169">
        <v>345940.59743936668</v>
      </c>
      <c r="CP299" s="169">
        <v>348080.88153534569</v>
      </c>
      <c r="CQ299" s="169">
        <v>350189.86723435915</v>
      </c>
      <c r="CR299" s="169">
        <v>352268.63721797871</v>
      </c>
      <c r="CS299" s="169">
        <v>354318.21595262614</v>
      </c>
      <c r="CT299" s="169">
        <v>356339.57389277167</v>
      </c>
      <c r="CU299" s="169">
        <v>358333.63130613719</v>
      </c>
      <c r="CV299" s="169">
        <v>360301.26176135585</v>
      </c>
      <c r="CW299" s="169">
        <v>362243.29531352461</v>
      </c>
      <c r="CX299" s="169">
        <v>364160.52141881763</v>
      </c>
      <c r="CY299" s="169">
        <v>366053.69160560268</v>
      </c>
      <c r="CZ299" s="169">
        <v>367923.52192629233</v>
      </c>
      <c r="DA299" s="169">
        <v>369770.69521138159</v>
      </c>
      <c r="DB299" s="169">
        <v>371595.86314469733</v>
      </c>
      <c r="DC299" s="169">
        <v>373399.6481767667</v>
      </c>
      <c r="DD299" s="169">
        <v>375182.64529136743</v>
      </c>
      <c r="DE299" s="169">
        <v>376945.42363870057</v>
      </c>
      <c r="DF299" s="169">
        <v>378688.52804720291</v>
      </c>
      <c r="DG299" s="169">
        <v>380412.48042476067</v>
      </c>
      <c r="DH299" s="169">
        <v>382117.7810589908</v>
      </c>
      <c r="DI299" s="169">
        <v>383804.90982526302</v>
      </c>
      <c r="DJ299" s="169">
        <v>385474.3273102931</v>
      </c>
      <c r="DK299" s="169">
        <v>387126.47585834429</v>
      </c>
      <c r="DL299" s="169">
        <v>388761.78054642025</v>
      </c>
      <c r="DM299" s="169">
        <v>390380.65009419987</v>
      </c>
      <c r="DN299" s="169">
        <v>391983.47771393723</v>
      </c>
      <c r="DO299" s="169">
        <v>393570.64190506726</v>
      </c>
      <c r="DP299" s="169">
        <v>395142.50719781267</v>
      </c>
      <c r="DQ299" s="169">
        <v>396699.42484971334</v>
      </c>
      <c r="DR299" s="169">
        <v>398241.7334986389</v>
      </c>
      <c r="DS299" s="169">
        <v>399769.75977554021</v>
      </c>
      <c r="DT299" s="169">
        <v>401283.81887991593</v>
      </c>
      <c r="DU299" s="169">
        <v>402784.21512069379</v>
      </c>
      <c r="DV299" s="169">
        <v>404271.242425034</v>
      </c>
      <c r="DW299" s="169">
        <v>405745.18481732468</v>
      </c>
      <c r="DX299" s="169">
        <v>407206.31687045156</v>
      </c>
      <c r="DY299" s="169">
        <v>408654.90413128259</v>
      </c>
      <c r="DZ299" s="169">
        <v>410091.2035221156</v>
      </c>
      <c r="EA299" s="169">
        <v>411515.46371972922</v>
      </c>
      <c r="EB299" s="169">
        <v>412927.92551352031</v>
      </c>
      <c r="EC299" s="169">
        <v>414328.82214412384</v>
      </c>
      <c r="ED299" s="169">
        <v>415718.37962378497</v>
      </c>
      <c r="EE299" s="169">
        <v>417096.81703965593</v>
      </c>
      <c r="EF299" s="169">
        <v>418464.34684112365</v>
      </c>
      <c r="EG299" s="169">
        <v>419821.17511215759</v>
      </c>
      <c r="EH299" s="169">
        <v>421167.50182963145</v>
      </c>
      <c r="EI299" s="169">
        <v>422503.52110847348</v>
      </c>
      <c r="EJ299" s="169">
        <v>423829.4214344573</v>
      </c>
      <c r="EK299" s="169">
        <v>425145.3858853784</v>
      </c>
      <c r="EL299" s="169">
        <v>426451.59234130825</v>
      </c>
      <c r="EM299" s="169">
        <v>427748.21368458233</v>
      </c>
      <c r="EN299" s="169">
        <v>429035.41799011303</v>
      </c>
      <c r="EO299" s="169">
        <v>430313.36870659568</v>
      </c>
      <c r="EP299" s="169">
        <v>431582.22482913174</v>
      </c>
      <c r="EQ299" s="169">
        <v>432842.14106374921</v>
      </c>
      <c r="ER299" s="169">
        <v>434093.26798428566</v>
      </c>
      <c r="ES299" s="169">
        <v>435335.75218205707</v>
      </c>
      <c r="ET299" s="169">
        <v>436569.73640870559</v>
      </c>
      <c r="EU299" s="169">
        <v>437795.35971260851</v>
      </c>
      <c r="EV299" s="169">
        <v>439012.75756918732</v>
      </c>
      <c r="EW299" s="169">
        <v>440222.06200545386</v>
      </c>
      <c r="EX299" s="169">
        <v>441423.40171909321</v>
      </c>
      <c r="EY299" s="169">
        <v>442616.90219237079</v>
      </c>
      <c r="EZ299" s="169">
        <v>443802.68580114131</v>
      </c>
      <c r="FA299" s="169">
        <v>444980.87191920419</v>
      </c>
      <c r="FB299" s="169">
        <v>446151.57701824635</v>
      </c>
      <c r="FC299" s="169">
        <v>447314.91476360336</v>
      </c>
      <c r="FD299" s="169">
        <v>448470.99610603554</v>
      </c>
      <c r="FE299" s="169">
        <v>449619.92936973658</v>
      </c>
      <c r="FF299" s="169">
        <v>450761.82033674006</v>
      </c>
      <c r="FG299" s="169">
        <v>451896.77232791891</v>
      </c>
      <c r="FH299" s="169">
        <v>453024.88628073083</v>
      </c>
      <c r="FI299" s="169">
        <v>454146.2608238766</v>
      </c>
      <c r="FJ299" s="169">
        <v>455260.99234900891</v>
      </c>
      <c r="FK299" s="169">
        <v>456369.17507964082</v>
      </c>
      <c r="FL299" s="169">
        <v>457470.90113737574</v>
      </c>
      <c r="FM299" s="169">
        <v>458566.26060559647</v>
      </c>
      <c r="FN299" s="169">
        <v>459655.34159071965</v>
      </c>
      <c r="FO299" s="169">
        <v>460738.23028112849</v>
      </c>
      <c r="FP299" s="169">
        <v>461815.01100390078</v>
      </c>
      <c r="FQ299" s="169">
        <v>462885.76627941639</v>
      </c>
      <c r="FR299" s="169">
        <v>463950.57687394758</v>
      </c>
      <c r="FS299" s="169">
        <v>465009.5218503275</v>
      </c>
      <c r="FT299" s="169">
        <v>466062.67861675966</v>
      </c>
      <c r="FU299" s="169">
        <v>467110.12297388341</v>
      </c>
      <c r="FV299" s="169">
        <v>468151.92916013935</v>
      </c>
      <c r="FX299" s="24" t="s">
        <v>754</v>
      </c>
    </row>
    <row r="300" spans="2:180" outlineLevel="1" x14ac:dyDescent="0.2"/>
    <row r="301" spans="2:180" outlineLevel="1" x14ac:dyDescent="0.2">
      <c r="C301" s="24" t="s">
        <v>730</v>
      </c>
      <c r="AL301" s="151">
        <v>10.040463007563206</v>
      </c>
      <c r="AM301" s="151">
        <v>11.613223186285593</v>
      </c>
      <c r="AN301" s="151">
        <v>12.117476376899397</v>
      </c>
      <c r="AO301" s="151">
        <v>12.342930374757943</v>
      </c>
      <c r="AP301" s="151">
        <v>12.387101700737036</v>
      </c>
      <c r="AQ301" s="151">
        <v>12.133690107036211</v>
      </c>
      <c r="AR301" s="151">
        <v>11.918937090377272</v>
      </c>
      <c r="AS301" s="151">
        <v>11.758808503253928</v>
      </c>
      <c r="AT301" s="151">
        <v>11.607571788106831</v>
      </c>
      <c r="AU301" s="151">
        <v>11.645373771268456</v>
      </c>
      <c r="AV301" s="151">
        <v>11.822797019794262</v>
      </c>
      <c r="AW301" s="151">
        <v>12.007396071596528</v>
      </c>
      <c r="AX301" s="151">
        <v>11.96976153111671</v>
      </c>
      <c r="AY301" s="151">
        <v>12.164969361451719</v>
      </c>
      <c r="AZ301" s="151">
        <v>12.07271838007485</v>
      </c>
      <c r="BA301" s="151">
        <v>12.142035332100365</v>
      </c>
      <c r="BB301" s="151">
        <v>12.359171343647224</v>
      </c>
      <c r="BC301" s="151">
        <v>12.227858598852031</v>
      </c>
      <c r="BD301" s="151">
        <v>12.200582602786536</v>
      </c>
      <c r="BE301" s="151">
        <v>12.215334620709045</v>
      </c>
      <c r="BF301" s="151">
        <v>12.311891056338013</v>
      </c>
      <c r="BG301" s="151">
        <v>12.47183114306568</v>
      </c>
      <c r="BH301" s="151">
        <v>12.420982391917279</v>
      </c>
      <c r="BI301" s="151">
        <v>12.531931617320325</v>
      </c>
      <c r="BJ301" s="151">
        <v>12.468048372988473</v>
      </c>
      <c r="BK301" s="151">
        <v>12.253433216890011</v>
      </c>
      <c r="BL301" s="151">
        <v>12.281245050973725</v>
      </c>
      <c r="BM301" s="151">
        <v>12.269559050887993</v>
      </c>
      <c r="BN301" s="151">
        <v>12.34914648880634</v>
      </c>
      <c r="BO301" s="151">
        <v>12.069788897218837</v>
      </c>
      <c r="BP301" s="151">
        <v>12.282121233470432</v>
      </c>
      <c r="BQ301" s="151">
        <v>12.280479501585081</v>
      </c>
      <c r="BR301" s="151">
        <v>12.252307165869709</v>
      </c>
      <c r="BS301" s="151">
        <v>12.186155611689815</v>
      </c>
      <c r="BT301" s="151">
        <v>12.220419239237096</v>
      </c>
      <c r="BU301" s="151">
        <v>12.160520732561208</v>
      </c>
      <c r="BV301" s="151">
        <v>12.124401529385615</v>
      </c>
      <c r="BW301" s="151">
        <v>12.016980218038507</v>
      </c>
      <c r="BX301" s="151">
        <v>11.991250624045126</v>
      </c>
      <c r="BY301" s="151">
        <v>12.023405028864408</v>
      </c>
      <c r="BZ301" s="151">
        <v>12.116700301832573</v>
      </c>
      <c r="CA301" s="151">
        <v>11.835863671236913</v>
      </c>
      <c r="CB301" s="151">
        <v>12.009802254512504</v>
      </c>
      <c r="CC301" s="151">
        <v>11.860563700575609</v>
      </c>
    </row>
    <row r="302" spans="2:180" outlineLevel="1" x14ac:dyDescent="0.2"/>
    <row r="303" spans="2:180" outlineLevel="1" x14ac:dyDescent="0.2">
      <c r="C303" s="24" t="s">
        <v>731</v>
      </c>
    </row>
    <row r="304" spans="2:180" ht="14.25" outlineLevel="2" x14ac:dyDescent="0.35">
      <c r="C304" s="363" t="s">
        <v>751</v>
      </c>
      <c r="D304" s="355"/>
      <c r="E304" s="355"/>
      <c r="F304" s="355"/>
      <c r="G304" s="355"/>
      <c r="H304" s="355"/>
      <c r="I304" s="355"/>
      <c r="K304" s="355" t="s">
        <v>755</v>
      </c>
      <c r="L304" s="355"/>
      <c r="M304" s="355"/>
      <c r="N304" s="355"/>
      <c r="O304" s="355"/>
      <c r="P304" s="355"/>
      <c r="Q304" s="355"/>
    </row>
    <row r="305" spans="3:9" outlineLevel="2" x14ac:dyDescent="0.2"/>
    <row r="306" spans="3:9" outlineLevel="2" x14ac:dyDescent="0.2"/>
    <row r="307" spans="3:9" outlineLevel="2" x14ac:dyDescent="0.2"/>
    <row r="308" spans="3:9" outlineLevel="2" x14ac:dyDescent="0.2"/>
    <row r="309" spans="3:9" outlineLevel="2" x14ac:dyDescent="0.2"/>
    <row r="310" spans="3:9" outlineLevel="2" x14ac:dyDescent="0.2"/>
    <row r="311" spans="3:9" outlineLevel="2" x14ac:dyDescent="0.2"/>
    <row r="312" spans="3:9" outlineLevel="2" x14ac:dyDescent="0.2"/>
    <row r="313" spans="3:9" outlineLevel="2" x14ac:dyDescent="0.2"/>
    <row r="314" spans="3:9" outlineLevel="2" x14ac:dyDescent="0.2"/>
    <row r="315" spans="3:9" outlineLevel="2" x14ac:dyDescent="0.2"/>
    <row r="316" spans="3:9" outlineLevel="2" x14ac:dyDescent="0.2"/>
    <row r="317" spans="3:9" outlineLevel="2" x14ac:dyDescent="0.2"/>
    <row r="318" spans="3:9" outlineLevel="2" x14ac:dyDescent="0.2"/>
    <row r="319" spans="3:9" outlineLevel="2" x14ac:dyDescent="0.2"/>
    <row r="320" spans="3:9" ht="14.25" outlineLevel="2" x14ac:dyDescent="0.35">
      <c r="C320" s="363" t="s">
        <v>748</v>
      </c>
      <c r="D320" s="355"/>
      <c r="E320" s="355"/>
      <c r="F320" s="355"/>
      <c r="G320" s="355"/>
      <c r="H320" s="355"/>
      <c r="I320" s="355"/>
    </row>
    <row r="321" spans="3:9" outlineLevel="2" x14ac:dyDescent="0.2"/>
    <row r="322" spans="3:9" outlineLevel="2" x14ac:dyDescent="0.2"/>
    <row r="323" spans="3:9" outlineLevel="2" x14ac:dyDescent="0.2"/>
    <row r="324" spans="3:9" outlineLevel="2" x14ac:dyDescent="0.2"/>
    <row r="325" spans="3:9" outlineLevel="2" x14ac:dyDescent="0.2"/>
    <row r="326" spans="3:9" outlineLevel="2" x14ac:dyDescent="0.2"/>
    <row r="327" spans="3:9" outlineLevel="2" x14ac:dyDescent="0.2"/>
    <row r="328" spans="3:9" outlineLevel="2" x14ac:dyDescent="0.2"/>
    <row r="329" spans="3:9" outlineLevel="2" x14ac:dyDescent="0.2"/>
    <row r="330" spans="3:9" outlineLevel="2" x14ac:dyDescent="0.2"/>
    <row r="331" spans="3:9" outlineLevel="2" x14ac:dyDescent="0.2"/>
    <row r="332" spans="3:9" outlineLevel="2" x14ac:dyDescent="0.2"/>
    <row r="333" spans="3:9" outlineLevel="2" x14ac:dyDescent="0.2"/>
    <row r="334" spans="3:9" outlineLevel="2" x14ac:dyDescent="0.2"/>
    <row r="335" spans="3:9" outlineLevel="2" x14ac:dyDescent="0.2"/>
    <row r="336" spans="3:9" ht="14.25" outlineLevel="2" x14ac:dyDescent="0.35">
      <c r="C336" s="363" t="s">
        <v>756</v>
      </c>
      <c r="D336" s="355"/>
      <c r="E336" s="355"/>
      <c r="F336" s="355"/>
      <c r="G336" s="355"/>
      <c r="H336" s="355"/>
      <c r="I336" s="355"/>
    </row>
    <row r="337" outlineLevel="2" x14ac:dyDescent="0.2"/>
    <row r="338" outlineLevel="2" x14ac:dyDescent="0.2"/>
    <row r="339" outlineLevel="2" x14ac:dyDescent="0.2"/>
    <row r="340" outlineLevel="2" x14ac:dyDescent="0.2"/>
    <row r="341" outlineLevel="2" x14ac:dyDescent="0.2"/>
    <row r="342" outlineLevel="2" x14ac:dyDescent="0.2"/>
    <row r="343" outlineLevel="2" x14ac:dyDescent="0.2"/>
    <row r="344" outlineLevel="2" x14ac:dyDescent="0.2"/>
    <row r="345" outlineLevel="2" x14ac:dyDescent="0.2"/>
    <row r="346" outlineLevel="2" x14ac:dyDescent="0.2"/>
    <row r="347" outlineLevel="2" x14ac:dyDescent="0.2"/>
    <row r="348" outlineLevel="2" x14ac:dyDescent="0.2"/>
    <row r="349" outlineLevel="2" x14ac:dyDescent="0.2"/>
    <row r="350" outlineLevel="2" x14ac:dyDescent="0.2"/>
    <row r="351" outlineLevel="2" x14ac:dyDescent="0.2"/>
    <row r="352" outlineLevel="1" x14ac:dyDescent="0.2"/>
    <row r="354" spans="2:179" x14ac:dyDescent="0.2">
      <c r="B354" s="362" t="s">
        <v>757</v>
      </c>
      <c r="C354" s="362"/>
      <c r="D354" s="362"/>
      <c r="E354" s="362"/>
      <c r="F354" s="362"/>
      <c r="G354" s="362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  <c r="AA354" s="362"/>
      <c r="AB354" s="362"/>
      <c r="AC354" s="362"/>
      <c r="AD354" s="362"/>
      <c r="AE354" s="362"/>
      <c r="AF354" s="362"/>
      <c r="AG354" s="362"/>
      <c r="AH354" s="362"/>
      <c r="AI354" s="362"/>
      <c r="AJ354" s="362"/>
      <c r="AK354" s="362"/>
      <c r="AL354" s="362"/>
      <c r="AM354" s="362"/>
      <c r="AN354" s="362"/>
      <c r="AO354" s="362"/>
      <c r="AP354" s="362"/>
      <c r="AQ354" s="362"/>
      <c r="AR354" s="362"/>
      <c r="AS354" s="362"/>
      <c r="AT354" s="362"/>
      <c r="AU354" s="362"/>
      <c r="AV354" s="362"/>
      <c r="AW354" s="362"/>
      <c r="AX354" s="362"/>
      <c r="AY354" s="362"/>
      <c r="AZ354" s="362"/>
      <c r="BA354" s="362"/>
      <c r="BB354" s="362"/>
      <c r="BC354" s="362"/>
      <c r="BD354" s="362"/>
      <c r="BE354" s="362"/>
      <c r="BF354" s="362"/>
      <c r="BG354" s="362"/>
      <c r="BH354" s="362"/>
      <c r="BI354" s="362"/>
      <c r="BJ354" s="362"/>
      <c r="BK354" s="362"/>
      <c r="BL354" s="362"/>
      <c r="BM354" s="362"/>
      <c r="BN354" s="362"/>
      <c r="BO354" s="362"/>
      <c r="BP354" s="362"/>
      <c r="BQ354" s="362"/>
      <c r="BR354" s="362"/>
      <c r="BS354" s="362"/>
      <c r="BT354" s="362"/>
      <c r="BU354" s="362"/>
      <c r="BV354" s="362"/>
      <c r="BW354" s="362"/>
      <c r="BX354" s="362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362"/>
      <c r="CI354" s="362"/>
      <c r="CJ354" s="362"/>
      <c r="CK354" s="362"/>
      <c r="CL354" s="362"/>
      <c r="CM354" s="362"/>
      <c r="CN354" s="362"/>
      <c r="CO354" s="362"/>
      <c r="CP354" s="362"/>
      <c r="CQ354" s="362"/>
      <c r="CR354" s="362"/>
      <c r="CS354" s="362"/>
      <c r="CT354" s="362"/>
      <c r="CU354" s="362"/>
      <c r="CV354" s="362"/>
      <c r="CW354" s="362"/>
      <c r="CX354" s="362"/>
      <c r="CY354" s="362"/>
      <c r="CZ354" s="362"/>
      <c r="DA354" s="362"/>
      <c r="DB354" s="362"/>
      <c r="DC354" s="362"/>
      <c r="DD354" s="362"/>
      <c r="DE354" s="362"/>
      <c r="DF354" s="362"/>
      <c r="DG354" s="362"/>
      <c r="DH354" s="362"/>
      <c r="DI354" s="362"/>
      <c r="DJ354" s="362"/>
      <c r="DK354" s="362"/>
      <c r="DL354" s="362"/>
      <c r="DM354" s="362"/>
      <c r="DN354" s="362"/>
      <c r="DO354" s="362"/>
      <c r="DP354" s="362"/>
      <c r="DQ354" s="362"/>
      <c r="DR354" s="362"/>
      <c r="DS354" s="362"/>
      <c r="DT354" s="362"/>
      <c r="DU354" s="362"/>
      <c r="DV354" s="362"/>
      <c r="DW354" s="362"/>
      <c r="DX354" s="362"/>
      <c r="DY354" s="362"/>
      <c r="DZ354" s="362"/>
      <c r="EA354" s="362"/>
      <c r="EB354" s="362"/>
      <c r="EC354" s="362"/>
      <c r="ED354" s="362"/>
      <c r="EE354" s="362"/>
      <c r="EF354" s="362"/>
      <c r="EG354" s="362"/>
      <c r="EH354" s="362"/>
      <c r="EI354" s="362"/>
      <c r="EJ354" s="362"/>
      <c r="EK354" s="362"/>
      <c r="EL354" s="362"/>
      <c r="EM354" s="362"/>
      <c r="EN354" s="362"/>
      <c r="EO354" s="362"/>
      <c r="EP354" s="362"/>
      <c r="EQ354" s="362"/>
      <c r="ER354" s="362"/>
      <c r="ES354" s="362"/>
      <c r="ET354" s="362"/>
      <c r="EU354" s="362"/>
      <c r="EV354" s="362"/>
      <c r="EW354" s="362"/>
      <c r="EX354" s="362"/>
      <c r="EY354" s="362"/>
      <c r="EZ354" s="362"/>
      <c r="FA354" s="362"/>
      <c r="FB354" s="362"/>
      <c r="FC354" s="362"/>
      <c r="FD354" s="362"/>
      <c r="FE354" s="362"/>
      <c r="FF354" s="362"/>
      <c r="FG354" s="362"/>
      <c r="FH354" s="362"/>
      <c r="FI354" s="362"/>
      <c r="FJ354" s="362"/>
      <c r="FK354" s="362"/>
      <c r="FL354" s="362"/>
      <c r="FM354" s="362"/>
      <c r="FN354" s="362"/>
      <c r="FO354" s="362"/>
      <c r="FP354" s="362"/>
      <c r="FQ354" s="362"/>
      <c r="FR354" s="362"/>
      <c r="FS354" s="362"/>
      <c r="FT354" s="362"/>
      <c r="FU354" s="362"/>
      <c r="FV354" s="362"/>
    </row>
    <row r="356" spans="2:179" x14ac:dyDescent="0.2">
      <c r="B356" s="384" t="s">
        <v>181</v>
      </c>
      <c r="C356" s="383"/>
      <c r="D356" s="383"/>
      <c r="E356" s="383"/>
      <c r="F356" s="383"/>
      <c r="G356" s="383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 s="383"/>
      <c r="V356" s="383"/>
      <c r="W356" s="383"/>
      <c r="X356" s="383"/>
      <c r="Y356" s="383"/>
      <c r="Z356" s="383"/>
      <c r="AA356" s="383"/>
      <c r="AB356" s="383"/>
      <c r="AC356" s="383"/>
      <c r="AD356" s="383"/>
      <c r="AE356" s="383"/>
      <c r="AF356" s="383"/>
      <c r="AG356" s="383"/>
      <c r="AH356" s="383"/>
      <c r="AI356" s="383"/>
      <c r="AJ356" s="383"/>
      <c r="AK356" s="383"/>
      <c r="AL356" s="383"/>
      <c r="AM356" s="383"/>
      <c r="AN356" s="383"/>
      <c r="AO356" s="383"/>
      <c r="AP356" s="383"/>
      <c r="AQ356" s="383"/>
      <c r="AR356" s="383"/>
      <c r="AS356" s="383"/>
      <c r="AT356" s="383"/>
      <c r="AU356" s="383"/>
      <c r="AV356" s="383"/>
      <c r="AW356" s="383"/>
      <c r="AX356" s="383"/>
      <c r="AY356" s="383"/>
      <c r="AZ356" s="383"/>
      <c r="BA356" s="383"/>
      <c r="BB356" s="383"/>
      <c r="BC356" s="383"/>
      <c r="BD356" s="383"/>
      <c r="BE356" s="383"/>
      <c r="BF356" s="383"/>
      <c r="BG356" s="383"/>
      <c r="BH356" s="383"/>
      <c r="BI356" s="383"/>
      <c r="BJ356" s="383"/>
      <c r="BK356" s="383"/>
      <c r="BL356" s="383"/>
      <c r="BM356" s="383"/>
      <c r="BN356" s="383"/>
      <c r="BO356" s="383"/>
      <c r="BP356" s="383"/>
      <c r="BQ356" s="383"/>
      <c r="BR356" s="383"/>
      <c r="BS356" s="383"/>
      <c r="BT356" s="383"/>
      <c r="BU356" s="383"/>
      <c r="BV356" s="383"/>
      <c r="BW356" s="383"/>
      <c r="BX356" s="383"/>
      <c r="BY356" s="383"/>
      <c r="BZ356" s="383"/>
      <c r="CA356" s="383"/>
      <c r="CB356" s="383"/>
      <c r="CC356" s="383"/>
      <c r="CD356" s="383"/>
      <c r="CE356" s="383"/>
      <c r="CF356" s="383"/>
      <c r="CG356" s="383"/>
      <c r="CH356" s="383"/>
      <c r="CI356" s="383"/>
      <c r="CJ356" s="383"/>
      <c r="CK356" s="383"/>
      <c r="CL356" s="383"/>
      <c r="CM356" s="383"/>
      <c r="CN356" s="383"/>
      <c r="CO356" s="383"/>
      <c r="CP356" s="383"/>
      <c r="CQ356" s="383"/>
      <c r="CR356" s="383"/>
      <c r="CS356" s="383"/>
      <c r="CT356" s="383"/>
      <c r="CU356" s="383"/>
      <c r="CV356" s="383"/>
      <c r="CW356" s="383"/>
      <c r="CX356" s="383"/>
      <c r="CY356" s="383"/>
      <c r="CZ356" s="383"/>
      <c r="DA356" s="383"/>
      <c r="DB356" s="383"/>
      <c r="DC356" s="383"/>
      <c r="DD356" s="383"/>
      <c r="DE356" s="383"/>
      <c r="DF356" s="383"/>
      <c r="DG356" s="383"/>
      <c r="DH356" s="383"/>
      <c r="DI356" s="383"/>
      <c r="DJ356" s="383"/>
      <c r="DK356" s="383"/>
      <c r="DL356" s="383"/>
      <c r="DM356" s="383"/>
      <c r="DN356" s="383"/>
      <c r="DO356" s="383"/>
      <c r="DP356" s="383"/>
      <c r="DQ356" s="383"/>
      <c r="DR356" s="383"/>
      <c r="DS356" s="383"/>
      <c r="DT356" s="383"/>
      <c r="DU356" s="383"/>
      <c r="DV356" s="383"/>
      <c r="DW356" s="383"/>
      <c r="DX356" s="383"/>
      <c r="DY356" s="383"/>
      <c r="DZ356" s="383"/>
      <c r="EA356" s="383"/>
      <c r="EB356" s="383"/>
      <c r="EC356" s="383"/>
      <c r="ED356" s="383"/>
      <c r="EE356" s="383"/>
      <c r="EF356" s="383"/>
      <c r="EG356" s="383"/>
      <c r="EH356" s="383"/>
      <c r="EI356" s="383"/>
      <c r="EJ356" s="383"/>
      <c r="EK356" s="383"/>
      <c r="EL356" s="383"/>
      <c r="EM356" s="383"/>
      <c r="EN356" s="383"/>
      <c r="EO356" s="383"/>
      <c r="EP356" s="383"/>
      <c r="EQ356" s="383"/>
      <c r="ER356" s="383"/>
      <c r="ES356" s="383"/>
      <c r="ET356" s="383"/>
      <c r="EU356" s="383"/>
      <c r="EV356" s="383"/>
      <c r="EW356" s="383"/>
      <c r="EX356" s="383"/>
      <c r="EY356" s="383"/>
      <c r="EZ356" s="383"/>
      <c r="FA356" s="383"/>
      <c r="FB356" s="383"/>
      <c r="FC356" s="383"/>
      <c r="FD356" s="383"/>
      <c r="FE356" s="383"/>
      <c r="FF356" s="383"/>
      <c r="FG356" s="383"/>
      <c r="FH356" s="383"/>
      <c r="FI356" s="383"/>
      <c r="FJ356" s="383"/>
      <c r="FK356" s="383"/>
      <c r="FL356" s="383"/>
      <c r="FM356" s="383"/>
      <c r="FN356" s="383"/>
      <c r="FO356" s="383"/>
      <c r="FP356" s="383"/>
      <c r="FQ356" s="383"/>
      <c r="FR356" s="383"/>
      <c r="FS356" s="383"/>
      <c r="FT356" s="383"/>
      <c r="FU356" s="383"/>
      <c r="FV356" s="383"/>
    </row>
    <row r="357" spans="2:179" outlineLevel="1" x14ac:dyDescent="0.2"/>
    <row r="358" spans="2:179" s="35" customFormat="1" outlineLevel="1" x14ac:dyDescent="0.2">
      <c r="B358" s="35" t="s">
        <v>758</v>
      </c>
      <c r="H358" s="24" t="s">
        <v>759</v>
      </c>
      <c r="I358" s="385">
        <v>108</v>
      </c>
      <c r="K358" s="24" t="s">
        <v>760</v>
      </c>
      <c r="FW358" s="24"/>
    </row>
    <row r="359" spans="2:179" s="35" customFormat="1" outlineLevel="1" x14ac:dyDescent="0.2">
      <c r="I359" s="365"/>
      <c r="FW359" s="24"/>
    </row>
    <row r="360" spans="2:179" s="35" customFormat="1" outlineLevel="1" x14ac:dyDescent="0.2">
      <c r="C360" s="35" t="s">
        <v>84</v>
      </c>
      <c r="I360" s="365" t="s">
        <v>640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  <c r="AF360" s="35">
        <v>0</v>
      </c>
      <c r="AG360" s="35">
        <v>0</v>
      </c>
      <c r="AH360" s="35">
        <v>0</v>
      </c>
      <c r="AI360" s="35">
        <v>0</v>
      </c>
      <c r="AJ360" s="35">
        <v>0</v>
      </c>
      <c r="AK360" s="35">
        <v>0</v>
      </c>
      <c r="AL360" s="35">
        <v>15422</v>
      </c>
      <c r="AM360" s="35">
        <v>67386</v>
      </c>
      <c r="AN360" s="35">
        <v>137098</v>
      </c>
      <c r="AO360" s="35">
        <v>230441</v>
      </c>
      <c r="AP360" s="35">
        <v>343903</v>
      </c>
      <c r="AQ360" s="35">
        <v>430045</v>
      </c>
      <c r="AR360" s="35">
        <v>477063</v>
      </c>
      <c r="AS360" s="35">
        <v>504382</v>
      </c>
      <c r="AT360" s="35">
        <v>519918</v>
      </c>
      <c r="AU360" s="35">
        <v>536741</v>
      </c>
      <c r="AV360" s="35">
        <v>572188</v>
      </c>
      <c r="AW360" s="35">
        <v>620904</v>
      </c>
      <c r="AX360" s="35">
        <v>665945</v>
      </c>
      <c r="AY360" s="35">
        <v>727779</v>
      </c>
      <c r="AZ360" s="35">
        <v>775162</v>
      </c>
      <c r="BA360" s="35">
        <v>818466</v>
      </c>
      <c r="BB360" s="35">
        <v>903207</v>
      </c>
      <c r="BC360" s="35">
        <v>953537</v>
      </c>
      <c r="BD360" s="35">
        <v>998290</v>
      </c>
      <c r="BE360" s="35">
        <v>1043065</v>
      </c>
      <c r="BF360" s="35">
        <v>1092937</v>
      </c>
      <c r="BG360" s="35">
        <v>1170856</v>
      </c>
      <c r="BH360" s="35">
        <v>1241945</v>
      </c>
      <c r="BI360" s="35">
        <v>1321846</v>
      </c>
      <c r="BJ360" s="35">
        <v>1366958</v>
      </c>
      <c r="BK360" s="35">
        <v>1358314</v>
      </c>
      <c r="BL360" s="35">
        <v>1358207</v>
      </c>
      <c r="BM360" s="35">
        <v>1330959</v>
      </c>
      <c r="BN360" s="35">
        <v>1317794</v>
      </c>
      <c r="BO360" s="35">
        <v>1218567</v>
      </c>
      <c r="BP360" s="35">
        <v>1220737</v>
      </c>
      <c r="BQ360" s="35">
        <v>1196082</v>
      </c>
      <c r="BR360" s="35">
        <v>1158466</v>
      </c>
      <c r="BS360" s="35">
        <v>1132890</v>
      </c>
      <c r="BT360" s="35">
        <v>1142292</v>
      </c>
      <c r="BU360" s="35">
        <v>1122133</v>
      </c>
      <c r="BV360" s="35">
        <v>1069012</v>
      </c>
      <c r="BW360" s="35">
        <v>988457</v>
      </c>
      <c r="BX360" s="35">
        <v>945654</v>
      </c>
      <c r="BY360" s="35">
        <v>1218526</v>
      </c>
      <c r="BZ360" s="35">
        <v>1274184</v>
      </c>
      <c r="CA360" s="35">
        <v>1272120</v>
      </c>
      <c r="CB360" s="35">
        <v>1289972</v>
      </c>
      <c r="CC360" s="35">
        <v>1261675</v>
      </c>
      <c r="CD360" s="35">
        <v>1308001</v>
      </c>
      <c r="CE360" s="35">
        <v>1350514</v>
      </c>
      <c r="CF360" s="35">
        <v>1377714</v>
      </c>
      <c r="CG360" s="35">
        <v>1402905</v>
      </c>
      <c r="CH360" s="35">
        <v>1422070</v>
      </c>
      <c r="CI360" s="35">
        <v>1441338</v>
      </c>
      <c r="CJ360" s="35">
        <v>1459120</v>
      </c>
      <c r="CK360" s="35">
        <v>1476306</v>
      </c>
      <c r="CL360" s="35">
        <v>1493833</v>
      </c>
      <c r="CM360" s="35">
        <v>1511776</v>
      </c>
      <c r="CN360" s="35">
        <v>1530164</v>
      </c>
      <c r="CO360" s="35">
        <v>1548921</v>
      </c>
      <c r="CP360" s="35">
        <v>1567965</v>
      </c>
      <c r="CQ360" s="35">
        <v>1588882</v>
      </c>
      <c r="CR360" s="35">
        <v>1610958</v>
      </c>
      <c r="CS360" s="35">
        <v>1633884</v>
      </c>
      <c r="CT360" s="35">
        <v>1657643</v>
      </c>
      <c r="CU360" s="35">
        <v>1682221</v>
      </c>
      <c r="CV360" s="35">
        <v>1707570</v>
      </c>
      <c r="CW360" s="35">
        <v>1733674</v>
      </c>
      <c r="CX360" s="35">
        <v>1760035</v>
      </c>
      <c r="CY360" s="35">
        <v>1786730</v>
      </c>
      <c r="CZ360" s="35">
        <v>1813702</v>
      </c>
      <c r="DA360" s="35">
        <v>1840627</v>
      </c>
      <c r="DB360" s="35">
        <v>1866380</v>
      </c>
      <c r="DC360" s="35">
        <v>1892059</v>
      </c>
      <c r="DD360" s="35">
        <v>1917647</v>
      </c>
      <c r="DE360" s="35">
        <v>1943123</v>
      </c>
      <c r="DF360" s="35">
        <v>1968535</v>
      </c>
      <c r="DG360" s="35">
        <v>1994268</v>
      </c>
      <c r="DH360" s="35">
        <v>2020457</v>
      </c>
      <c r="DI360" s="35">
        <v>2047133</v>
      </c>
      <c r="DJ360" s="35">
        <v>2074214</v>
      </c>
      <c r="DK360" s="35">
        <v>2101635</v>
      </c>
      <c r="DL360" s="35">
        <v>2129314</v>
      </c>
      <c r="DM360" s="35">
        <v>2156725</v>
      </c>
      <c r="DN360" s="35">
        <v>2183421</v>
      </c>
      <c r="DO360" s="35">
        <v>2209863</v>
      </c>
      <c r="DP360" s="35">
        <v>2235498</v>
      </c>
      <c r="DQ360" s="35">
        <v>2260362</v>
      </c>
      <c r="DR360" s="35">
        <v>2284434</v>
      </c>
      <c r="DS360" s="35">
        <v>2309957</v>
      </c>
      <c r="DT360" s="35">
        <v>2336636</v>
      </c>
      <c r="DU360" s="35">
        <v>2365978</v>
      </c>
      <c r="DV360" s="35">
        <v>2391917</v>
      </c>
      <c r="DW360" s="35">
        <v>2417881</v>
      </c>
      <c r="DX360" s="35">
        <v>2443883</v>
      </c>
      <c r="DY360" s="35">
        <v>2469927</v>
      </c>
      <c r="DZ360" s="35">
        <v>2496004</v>
      </c>
      <c r="EA360" s="35">
        <v>2522504</v>
      </c>
      <c r="EB360" s="35">
        <v>2548930</v>
      </c>
      <c r="EC360" s="35">
        <v>2575277</v>
      </c>
      <c r="ED360" s="35">
        <v>2601597</v>
      </c>
      <c r="EE360" s="35">
        <v>2627874</v>
      </c>
      <c r="EF360" s="35">
        <v>2654156</v>
      </c>
      <c r="EG360" s="35">
        <v>2680452</v>
      </c>
      <c r="EH360" s="35">
        <v>2706799</v>
      </c>
      <c r="EI360" s="35">
        <v>2733142</v>
      </c>
      <c r="EJ360" s="35">
        <v>2759493</v>
      </c>
      <c r="EK360" s="35">
        <v>2785854</v>
      </c>
      <c r="EL360" s="35">
        <v>2812219</v>
      </c>
      <c r="EM360" s="35">
        <v>2839003</v>
      </c>
      <c r="EN360" s="35">
        <v>2865699</v>
      </c>
      <c r="EO360" s="35">
        <v>2892308</v>
      </c>
      <c r="EP360" s="35">
        <v>2915773</v>
      </c>
      <c r="EQ360" s="35">
        <v>2933482</v>
      </c>
      <c r="ER360" s="35">
        <v>2949205</v>
      </c>
      <c r="ES360" s="35">
        <v>2963339</v>
      </c>
      <c r="ET360" s="35">
        <v>2967176</v>
      </c>
      <c r="EU360" s="35">
        <v>2972422</v>
      </c>
      <c r="EV360" s="35">
        <v>2982197</v>
      </c>
      <c r="EW360" s="35">
        <v>2996035</v>
      </c>
      <c r="EX360" s="35">
        <v>3011700</v>
      </c>
      <c r="EY360" s="35">
        <v>3028761</v>
      </c>
      <c r="EZ360" s="35">
        <v>3044929</v>
      </c>
      <c r="FA360" s="35">
        <v>3058557</v>
      </c>
      <c r="FB360" s="35">
        <v>3073329</v>
      </c>
      <c r="FC360" s="35">
        <v>3087185</v>
      </c>
      <c r="FD360" s="35">
        <v>3102548</v>
      </c>
      <c r="FE360" s="35">
        <v>3116692</v>
      </c>
      <c r="FF360" s="35">
        <v>3122491</v>
      </c>
      <c r="FG360" s="35">
        <v>3130730</v>
      </c>
      <c r="FH360" s="35">
        <v>3141609</v>
      </c>
      <c r="FI360" s="35">
        <v>3150303</v>
      </c>
      <c r="FJ360" s="35">
        <v>3156595</v>
      </c>
      <c r="FK360" s="35">
        <v>3160078</v>
      </c>
      <c r="FL360" s="35">
        <v>3168135</v>
      </c>
      <c r="FM360" s="35">
        <v>3174923</v>
      </c>
      <c r="FN360" s="35">
        <v>3179772</v>
      </c>
      <c r="FO360" s="35">
        <v>3200835</v>
      </c>
      <c r="FP360" s="35">
        <v>3221909</v>
      </c>
      <c r="FQ360" s="35">
        <v>3243162</v>
      </c>
      <c r="FR360" s="35">
        <v>3262848</v>
      </c>
      <c r="FS360" s="35">
        <v>3283819</v>
      </c>
      <c r="FT360" s="35">
        <v>3303955</v>
      </c>
      <c r="FU360" s="35">
        <v>3325323</v>
      </c>
      <c r="FV360" s="35">
        <v>3346699</v>
      </c>
      <c r="FW360" s="24"/>
    </row>
    <row r="361" spans="2:179" outlineLevel="1" x14ac:dyDescent="0.2">
      <c r="C361" s="154"/>
      <c r="D361" s="154"/>
      <c r="E361" s="366">
        <v>42766</v>
      </c>
      <c r="F361" s="154"/>
      <c r="G361" s="154"/>
      <c r="H361" s="154">
        <v>0</v>
      </c>
      <c r="I361" s="154"/>
      <c r="J361" s="154"/>
      <c r="K361" s="154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  <c r="AH361" s="252"/>
      <c r="AI361" s="252"/>
      <c r="AJ361" s="252"/>
      <c r="AK361" s="252"/>
      <c r="AL361" s="252"/>
      <c r="AM361" s="252"/>
      <c r="AN361" s="252"/>
      <c r="AO361" s="252"/>
      <c r="AP361" s="252"/>
      <c r="AQ361" s="252"/>
      <c r="AR361" s="252"/>
      <c r="AS361" s="252"/>
      <c r="AT361" s="252"/>
      <c r="AU361" s="252"/>
      <c r="AV361" s="252"/>
      <c r="AW361" s="252"/>
      <c r="AX361" s="252"/>
      <c r="AY361" s="252"/>
      <c r="AZ361" s="252"/>
      <c r="BA361" s="252"/>
      <c r="BB361" s="252"/>
      <c r="BC361" s="252"/>
      <c r="BD361" s="252"/>
      <c r="BE361" s="252"/>
      <c r="BF361" s="252"/>
      <c r="BG361" s="252"/>
      <c r="BH361" s="252"/>
      <c r="BI361" s="252"/>
      <c r="BJ361" s="252"/>
      <c r="BK361" s="252"/>
      <c r="BL361" s="252"/>
      <c r="BM361" s="252"/>
      <c r="BN361" s="252"/>
      <c r="BO361" s="252"/>
      <c r="BP361" s="252"/>
      <c r="BQ361" s="252"/>
      <c r="BR361" s="252"/>
      <c r="BS361" s="252"/>
      <c r="BT361" s="252"/>
      <c r="BU361" s="252"/>
      <c r="BV361" s="252"/>
      <c r="BW361" s="252"/>
      <c r="BX361" s="252"/>
      <c r="BY361" s="252"/>
      <c r="BZ361" s="252"/>
      <c r="CA361" s="252"/>
      <c r="CB361" s="252"/>
      <c r="CC361" s="252"/>
      <c r="CD361" s="252"/>
      <c r="CE361" s="252"/>
      <c r="CF361" s="252"/>
      <c r="CG361" s="252"/>
      <c r="CH361" s="252"/>
      <c r="CI361" s="252"/>
      <c r="CJ361" s="252"/>
      <c r="CK361" s="252"/>
      <c r="CL361" s="252"/>
      <c r="CM361" s="252"/>
      <c r="CN361" s="252"/>
      <c r="CO361" s="252"/>
      <c r="CP361" s="252"/>
      <c r="CQ361" s="252"/>
      <c r="CR361" s="252"/>
      <c r="CS361" s="252"/>
      <c r="CT361" s="252"/>
      <c r="CU361" s="252"/>
      <c r="CV361" s="252"/>
      <c r="CW361" s="252"/>
      <c r="CX361" s="252"/>
      <c r="CY361" s="252"/>
      <c r="CZ361" s="252"/>
      <c r="DA361" s="252"/>
      <c r="DB361" s="252"/>
      <c r="DC361" s="252"/>
      <c r="DD361" s="252"/>
      <c r="DE361" s="252"/>
      <c r="DF361" s="252"/>
      <c r="DG361" s="252"/>
      <c r="DH361" s="252"/>
      <c r="DI361" s="252"/>
      <c r="DJ361" s="252"/>
      <c r="DK361" s="252"/>
      <c r="DL361" s="252"/>
      <c r="DM361" s="252"/>
      <c r="DN361" s="252"/>
      <c r="DO361" s="252"/>
      <c r="DP361" s="252"/>
      <c r="DQ361" s="252"/>
      <c r="DR361" s="252"/>
      <c r="DS361" s="252"/>
      <c r="DT361" s="252"/>
      <c r="DU361" s="252"/>
      <c r="DV361" s="252"/>
      <c r="DW361" s="252"/>
      <c r="DX361" s="252"/>
      <c r="DY361" s="252"/>
      <c r="DZ361" s="252"/>
      <c r="EA361" s="252"/>
      <c r="EB361" s="252"/>
      <c r="EC361" s="252"/>
      <c r="ED361" s="252"/>
      <c r="EE361" s="252"/>
      <c r="EF361" s="252"/>
      <c r="EG361" s="252"/>
      <c r="EH361" s="252"/>
      <c r="EI361" s="252"/>
      <c r="EJ361" s="252"/>
      <c r="EK361" s="252"/>
      <c r="EL361" s="252"/>
      <c r="EM361" s="252"/>
      <c r="EN361" s="252"/>
      <c r="EO361" s="252"/>
      <c r="EP361" s="252"/>
      <c r="EQ361" s="252"/>
      <c r="ER361" s="252"/>
      <c r="ES361" s="252"/>
      <c r="ET361" s="252"/>
      <c r="EU361" s="252"/>
      <c r="EV361" s="252"/>
      <c r="EW361" s="252"/>
      <c r="EX361" s="252"/>
      <c r="EY361" s="252"/>
      <c r="EZ361" s="252"/>
      <c r="FA361" s="252"/>
      <c r="FB361" s="252"/>
      <c r="FC361" s="252"/>
      <c r="FD361" s="252"/>
      <c r="FE361" s="252"/>
      <c r="FF361" s="252"/>
      <c r="FG361" s="252"/>
      <c r="FH361" s="252"/>
      <c r="FI361" s="252"/>
      <c r="FJ361" s="252"/>
      <c r="FK361" s="252"/>
      <c r="FL361" s="252"/>
      <c r="FM361" s="252"/>
      <c r="FN361" s="252"/>
      <c r="FO361" s="252"/>
      <c r="FP361" s="252"/>
      <c r="FQ361" s="252"/>
      <c r="FR361" s="252"/>
      <c r="FS361" s="252"/>
      <c r="FT361" s="252"/>
      <c r="FU361" s="252"/>
      <c r="FV361" s="252"/>
    </row>
    <row r="362" spans="2:179" outlineLevel="2" x14ac:dyDescent="0.2">
      <c r="E362" s="367">
        <v>42794</v>
      </c>
      <c r="H362" s="24">
        <v>0</v>
      </c>
      <c r="L362" s="251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  <c r="FL362" s="34"/>
      <c r="FM362" s="34"/>
      <c r="FN362" s="34"/>
      <c r="FO362" s="34"/>
      <c r="FP362" s="34"/>
      <c r="FQ362" s="34"/>
      <c r="FR362" s="34"/>
      <c r="FS362" s="34"/>
      <c r="FT362" s="34"/>
      <c r="FU362" s="34"/>
      <c r="FV362" s="34"/>
    </row>
    <row r="363" spans="2:179" outlineLevel="2" x14ac:dyDescent="0.2">
      <c r="E363" s="367">
        <v>42825</v>
      </c>
      <c r="H363" s="24">
        <v>0</v>
      </c>
      <c r="M363" s="251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  <c r="FL363" s="34"/>
      <c r="FM363" s="34"/>
      <c r="FN363" s="34"/>
      <c r="FO363" s="34"/>
      <c r="FP363" s="34"/>
      <c r="FQ363" s="34"/>
      <c r="FR363" s="34"/>
      <c r="FS363" s="34"/>
      <c r="FT363" s="34"/>
      <c r="FU363" s="34"/>
      <c r="FV363" s="34"/>
    </row>
    <row r="364" spans="2:179" outlineLevel="2" x14ac:dyDescent="0.2">
      <c r="E364" s="367">
        <v>42855</v>
      </c>
      <c r="H364" s="24">
        <v>0</v>
      </c>
      <c r="N364" s="251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  <c r="FL364" s="34"/>
      <c r="FM364" s="34"/>
      <c r="FN364" s="34"/>
      <c r="FO364" s="34"/>
      <c r="FP364" s="34"/>
      <c r="FQ364" s="34"/>
      <c r="FR364" s="34"/>
      <c r="FS364" s="34"/>
      <c r="FT364" s="34"/>
      <c r="FU364" s="34"/>
      <c r="FV364" s="34"/>
    </row>
    <row r="365" spans="2:179" outlineLevel="2" x14ac:dyDescent="0.2">
      <c r="E365" s="367">
        <v>42886</v>
      </c>
      <c r="H365" s="24">
        <v>0</v>
      </c>
      <c r="O365" s="251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  <c r="FL365" s="34"/>
      <c r="FM365" s="34"/>
      <c r="FN365" s="34"/>
      <c r="FO365" s="34"/>
      <c r="FP365" s="34"/>
      <c r="FQ365" s="34"/>
      <c r="FR365" s="34"/>
      <c r="FS365" s="34"/>
      <c r="FT365" s="34"/>
      <c r="FU365" s="34"/>
      <c r="FV365" s="34"/>
    </row>
    <row r="366" spans="2:179" outlineLevel="2" x14ac:dyDescent="0.2">
      <c r="E366" s="367">
        <v>42916</v>
      </c>
      <c r="H366" s="24">
        <v>0</v>
      </c>
      <c r="P366" s="251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  <c r="FL366" s="34"/>
      <c r="FM366" s="34"/>
      <c r="FN366" s="34"/>
      <c r="FO366" s="34"/>
      <c r="FP366" s="34"/>
      <c r="FQ366" s="34"/>
      <c r="FR366" s="34"/>
      <c r="FS366" s="34"/>
      <c r="FT366" s="34"/>
      <c r="FU366" s="34"/>
      <c r="FV366" s="34"/>
    </row>
    <row r="367" spans="2:179" outlineLevel="2" x14ac:dyDescent="0.2">
      <c r="E367" s="367">
        <v>42947</v>
      </c>
      <c r="H367" s="24">
        <v>0</v>
      </c>
      <c r="Q367" s="251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  <c r="FL367" s="34"/>
      <c r="FM367" s="34"/>
      <c r="FN367" s="34"/>
      <c r="FO367" s="34"/>
      <c r="FP367" s="34"/>
      <c r="FQ367" s="34"/>
      <c r="FR367" s="34"/>
      <c r="FS367" s="34"/>
      <c r="FT367" s="34"/>
      <c r="FU367" s="34"/>
      <c r="FV367" s="34"/>
    </row>
    <row r="368" spans="2:179" outlineLevel="2" x14ac:dyDescent="0.2">
      <c r="E368" s="367">
        <v>42978</v>
      </c>
      <c r="H368" s="24">
        <v>0</v>
      </c>
      <c r="R368" s="251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  <c r="FL368" s="34"/>
      <c r="FM368" s="34"/>
      <c r="FN368" s="34"/>
      <c r="FO368" s="34"/>
      <c r="FP368" s="34"/>
      <c r="FQ368" s="34"/>
      <c r="FR368" s="34"/>
      <c r="FS368" s="34"/>
      <c r="FT368" s="34"/>
      <c r="FU368" s="34"/>
      <c r="FV368" s="34"/>
    </row>
    <row r="369" spans="5:178" outlineLevel="2" x14ac:dyDescent="0.2">
      <c r="E369" s="367">
        <v>43008</v>
      </c>
      <c r="H369" s="24">
        <v>0</v>
      </c>
      <c r="S369" s="251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  <c r="FL369" s="34"/>
      <c r="FM369" s="34"/>
      <c r="FN369" s="34"/>
      <c r="FO369" s="34"/>
      <c r="FP369" s="34"/>
      <c r="FQ369" s="34"/>
      <c r="FR369" s="34"/>
      <c r="FS369" s="34"/>
      <c r="FT369" s="34"/>
      <c r="FU369" s="34"/>
      <c r="FV369" s="34"/>
    </row>
    <row r="370" spans="5:178" outlineLevel="2" x14ac:dyDescent="0.2">
      <c r="E370" s="367">
        <v>43039</v>
      </c>
      <c r="H370" s="24">
        <v>0</v>
      </c>
      <c r="T370" s="251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  <c r="FL370" s="34"/>
      <c r="FM370" s="34"/>
      <c r="FN370" s="34"/>
      <c r="FO370" s="34"/>
      <c r="FP370" s="34"/>
      <c r="FQ370" s="34"/>
      <c r="FR370" s="34"/>
      <c r="FS370" s="34"/>
      <c r="FT370" s="34"/>
      <c r="FU370" s="34"/>
      <c r="FV370" s="34"/>
    </row>
    <row r="371" spans="5:178" outlineLevel="2" x14ac:dyDescent="0.2">
      <c r="E371" s="367">
        <v>43069</v>
      </c>
      <c r="H371" s="24">
        <v>0</v>
      </c>
      <c r="U371" s="251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  <c r="FL371" s="34"/>
      <c r="FM371" s="34"/>
      <c r="FN371" s="34"/>
      <c r="FO371" s="34"/>
      <c r="FP371" s="34"/>
      <c r="FQ371" s="34"/>
      <c r="FR371" s="34"/>
      <c r="FS371" s="34"/>
      <c r="FT371" s="34"/>
      <c r="FU371" s="34"/>
      <c r="FV371" s="34"/>
    </row>
    <row r="372" spans="5:178" outlineLevel="2" x14ac:dyDescent="0.2">
      <c r="E372" s="367">
        <v>43100</v>
      </c>
      <c r="H372" s="24">
        <v>0</v>
      </c>
      <c r="V372" s="251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  <c r="FL372" s="34"/>
      <c r="FM372" s="34"/>
      <c r="FN372" s="34"/>
      <c r="FO372" s="34"/>
      <c r="FP372" s="34"/>
      <c r="FQ372" s="34"/>
      <c r="FR372" s="34"/>
      <c r="FS372" s="34"/>
      <c r="FT372" s="34"/>
      <c r="FU372" s="34"/>
      <c r="FV372" s="34"/>
    </row>
    <row r="373" spans="5:178" outlineLevel="2" x14ac:dyDescent="0.2">
      <c r="E373" s="367">
        <v>43131</v>
      </c>
      <c r="H373" s="24">
        <v>0</v>
      </c>
      <c r="W373" s="251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  <c r="FL373" s="34"/>
      <c r="FM373" s="34"/>
      <c r="FN373" s="34"/>
      <c r="FO373" s="34"/>
      <c r="FP373" s="34"/>
      <c r="FQ373" s="34"/>
      <c r="FR373" s="34"/>
      <c r="FS373" s="34"/>
      <c r="FT373" s="34"/>
      <c r="FU373" s="34"/>
      <c r="FV373" s="34"/>
    </row>
    <row r="374" spans="5:178" outlineLevel="2" x14ac:dyDescent="0.2">
      <c r="E374" s="367">
        <v>43159</v>
      </c>
      <c r="H374" s="24">
        <v>0</v>
      </c>
      <c r="X374" s="251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  <c r="FL374" s="34"/>
      <c r="FM374" s="34"/>
      <c r="FN374" s="34"/>
      <c r="FO374" s="34"/>
      <c r="FP374" s="34"/>
      <c r="FQ374" s="34"/>
      <c r="FR374" s="34"/>
      <c r="FS374" s="34"/>
      <c r="FT374" s="34"/>
      <c r="FU374" s="34"/>
      <c r="FV374" s="34"/>
    </row>
    <row r="375" spans="5:178" outlineLevel="2" x14ac:dyDescent="0.2">
      <c r="E375" s="367">
        <v>43190</v>
      </c>
      <c r="H375" s="24">
        <v>0</v>
      </c>
      <c r="Y375" s="251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  <c r="FL375" s="34"/>
      <c r="FM375" s="34"/>
      <c r="FN375" s="34"/>
      <c r="FO375" s="34"/>
      <c r="FP375" s="34"/>
      <c r="FQ375" s="34"/>
      <c r="FR375" s="34"/>
      <c r="FS375" s="34"/>
      <c r="FT375" s="34"/>
      <c r="FU375" s="34"/>
      <c r="FV375" s="34"/>
    </row>
    <row r="376" spans="5:178" outlineLevel="2" x14ac:dyDescent="0.2">
      <c r="E376" s="367">
        <v>43220</v>
      </c>
      <c r="H376" s="24">
        <v>0</v>
      </c>
      <c r="Z376" s="251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  <c r="FL376" s="34"/>
      <c r="FM376" s="34"/>
      <c r="FN376" s="34"/>
      <c r="FO376" s="34"/>
      <c r="FP376" s="34"/>
      <c r="FQ376" s="34"/>
      <c r="FR376" s="34"/>
      <c r="FS376" s="34"/>
      <c r="FT376" s="34"/>
      <c r="FU376" s="34"/>
      <c r="FV376" s="34"/>
    </row>
    <row r="377" spans="5:178" outlineLevel="2" x14ac:dyDescent="0.2">
      <c r="E377" s="367">
        <v>43251</v>
      </c>
      <c r="H377" s="24">
        <v>0</v>
      </c>
      <c r="Z377" s="158"/>
      <c r="AA377" s="251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  <c r="FL377" s="34"/>
      <c r="FM377" s="34"/>
      <c r="FN377" s="34"/>
      <c r="FO377" s="34"/>
      <c r="FP377" s="34"/>
      <c r="FQ377" s="34"/>
      <c r="FR377" s="34"/>
      <c r="FS377" s="34"/>
      <c r="FT377" s="34"/>
      <c r="FU377" s="34"/>
      <c r="FV377" s="34"/>
    </row>
    <row r="378" spans="5:178" outlineLevel="2" x14ac:dyDescent="0.2">
      <c r="E378" s="367">
        <v>43281</v>
      </c>
      <c r="H378" s="24">
        <v>0</v>
      </c>
      <c r="Z378" s="158"/>
      <c r="AA378" s="158"/>
      <c r="AB378" s="251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  <c r="FL378" s="34"/>
      <c r="FM378" s="34"/>
      <c r="FN378" s="34"/>
      <c r="FO378" s="34"/>
      <c r="FP378" s="34"/>
      <c r="FQ378" s="34"/>
      <c r="FR378" s="34"/>
      <c r="FS378" s="34"/>
      <c r="FT378" s="34"/>
      <c r="FU378" s="34"/>
      <c r="FV378" s="34"/>
    </row>
    <row r="379" spans="5:178" outlineLevel="2" x14ac:dyDescent="0.2">
      <c r="E379" s="367">
        <v>43312</v>
      </c>
      <c r="H379" s="24">
        <v>0</v>
      </c>
      <c r="Z379" s="158"/>
      <c r="AA379" s="158"/>
      <c r="AB379" s="158"/>
      <c r="AC379" s="251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  <c r="FL379" s="34"/>
      <c r="FM379" s="34"/>
      <c r="FN379" s="34"/>
      <c r="FO379" s="34"/>
      <c r="FP379" s="34"/>
      <c r="FQ379" s="34"/>
      <c r="FR379" s="34"/>
      <c r="FS379" s="34"/>
      <c r="FT379" s="34"/>
      <c r="FU379" s="34"/>
      <c r="FV379" s="34"/>
    </row>
    <row r="380" spans="5:178" outlineLevel="2" x14ac:dyDescent="0.2">
      <c r="E380" s="367">
        <v>43343</v>
      </c>
      <c r="H380" s="24">
        <v>0</v>
      </c>
      <c r="Z380" s="158"/>
      <c r="AA380" s="158"/>
      <c r="AB380" s="158"/>
      <c r="AC380" s="158"/>
      <c r="AD380" s="251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  <c r="FL380" s="34"/>
      <c r="FM380" s="34"/>
      <c r="FN380" s="34"/>
      <c r="FO380" s="34"/>
      <c r="FP380" s="34"/>
      <c r="FQ380" s="34"/>
      <c r="FR380" s="34"/>
      <c r="FS380" s="34"/>
      <c r="FT380" s="34"/>
      <c r="FU380" s="34"/>
      <c r="FV380" s="34"/>
    </row>
    <row r="381" spans="5:178" outlineLevel="2" x14ac:dyDescent="0.2">
      <c r="E381" s="367">
        <v>43373</v>
      </c>
      <c r="H381" s="24">
        <v>0</v>
      </c>
      <c r="Z381" s="158"/>
      <c r="AA381" s="158"/>
      <c r="AB381" s="158"/>
      <c r="AC381" s="158"/>
      <c r="AD381" s="158"/>
      <c r="AE381" s="251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  <c r="FL381" s="34"/>
      <c r="FM381" s="34"/>
      <c r="FN381" s="34"/>
      <c r="FO381" s="34"/>
      <c r="FP381" s="34"/>
      <c r="FQ381" s="34"/>
      <c r="FR381" s="34"/>
      <c r="FS381" s="34"/>
      <c r="FT381" s="34"/>
      <c r="FU381" s="34"/>
      <c r="FV381" s="34"/>
    </row>
    <row r="382" spans="5:178" outlineLevel="2" x14ac:dyDescent="0.2">
      <c r="E382" s="367">
        <v>43404</v>
      </c>
      <c r="H382" s="24">
        <v>0</v>
      </c>
      <c r="Z382" s="158"/>
      <c r="AA382" s="158"/>
      <c r="AB382" s="158"/>
      <c r="AC382" s="158"/>
      <c r="AD382" s="158"/>
      <c r="AE382" s="158"/>
      <c r="AF382" s="251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  <c r="FL382" s="34"/>
      <c r="FM382" s="34"/>
      <c r="FN382" s="34"/>
      <c r="FO382" s="34"/>
      <c r="FP382" s="34"/>
      <c r="FQ382" s="34"/>
      <c r="FR382" s="34"/>
      <c r="FS382" s="34"/>
      <c r="FT382" s="34"/>
      <c r="FU382" s="34"/>
      <c r="FV382" s="34"/>
    </row>
    <row r="383" spans="5:178" outlineLevel="2" x14ac:dyDescent="0.2">
      <c r="E383" s="367">
        <v>43434</v>
      </c>
      <c r="H383" s="24">
        <v>0</v>
      </c>
      <c r="Z383" s="158"/>
      <c r="AA383" s="158"/>
      <c r="AB383" s="158"/>
      <c r="AC383" s="158"/>
      <c r="AD383" s="158"/>
      <c r="AE383" s="158"/>
      <c r="AF383" s="158"/>
      <c r="AG383" s="251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  <c r="FL383" s="34"/>
      <c r="FM383" s="34"/>
      <c r="FN383" s="34"/>
      <c r="FO383" s="34"/>
      <c r="FP383" s="34"/>
      <c r="FQ383" s="34"/>
      <c r="FR383" s="34"/>
      <c r="FS383" s="34"/>
      <c r="FT383" s="34"/>
      <c r="FU383" s="34"/>
      <c r="FV383" s="34"/>
    </row>
    <row r="384" spans="5:178" outlineLevel="2" x14ac:dyDescent="0.2">
      <c r="E384" s="367">
        <v>43465</v>
      </c>
      <c r="H384" s="24">
        <v>0</v>
      </c>
      <c r="Z384" s="158"/>
      <c r="AA384" s="158"/>
      <c r="AB384" s="158"/>
      <c r="AC384" s="158"/>
      <c r="AD384" s="158"/>
      <c r="AE384" s="158"/>
      <c r="AF384" s="158"/>
      <c r="AG384" s="158"/>
      <c r="AH384" s="251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  <c r="FL384" s="34"/>
      <c r="FM384" s="34"/>
      <c r="FN384" s="34"/>
      <c r="FO384" s="34"/>
      <c r="FP384" s="34"/>
      <c r="FQ384" s="34"/>
      <c r="FR384" s="34"/>
      <c r="FS384" s="34"/>
      <c r="FT384" s="34"/>
      <c r="FU384" s="34"/>
      <c r="FV384" s="34"/>
    </row>
    <row r="385" spans="5:178" outlineLevel="2" x14ac:dyDescent="0.2">
      <c r="E385" s="367">
        <v>43496</v>
      </c>
      <c r="H385" s="24">
        <v>0</v>
      </c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251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  <c r="FL385" s="34"/>
      <c r="FM385" s="34"/>
      <c r="FN385" s="34"/>
      <c r="FO385" s="34"/>
      <c r="FP385" s="34"/>
      <c r="FQ385" s="34"/>
      <c r="FR385" s="34"/>
      <c r="FS385" s="34"/>
      <c r="FT385" s="34"/>
      <c r="FU385" s="34"/>
      <c r="FV385" s="34"/>
    </row>
    <row r="386" spans="5:178" outlineLevel="2" x14ac:dyDescent="0.2">
      <c r="E386" s="367">
        <v>43524</v>
      </c>
      <c r="H386" s="24">
        <v>0</v>
      </c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251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  <c r="FL386" s="34"/>
      <c r="FM386" s="34"/>
      <c r="FN386" s="34"/>
      <c r="FO386" s="34"/>
      <c r="FP386" s="34"/>
      <c r="FQ386" s="34"/>
      <c r="FR386" s="34"/>
      <c r="FS386" s="34"/>
      <c r="FT386" s="34"/>
      <c r="FU386" s="34"/>
      <c r="FV386" s="34"/>
    </row>
    <row r="387" spans="5:178" outlineLevel="2" x14ac:dyDescent="0.2">
      <c r="E387" s="367">
        <v>43555</v>
      </c>
      <c r="H387" s="24">
        <v>0</v>
      </c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251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  <c r="FL387" s="34"/>
      <c r="FM387" s="34"/>
      <c r="FN387" s="34"/>
      <c r="FO387" s="34"/>
      <c r="FP387" s="34"/>
      <c r="FQ387" s="34"/>
      <c r="FR387" s="34"/>
      <c r="FS387" s="34"/>
      <c r="FT387" s="34"/>
      <c r="FU387" s="34"/>
      <c r="FV387" s="34"/>
    </row>
    <row r="388" spans="5:178" outlineLevel="2" x14ac:dyDescent="0.2">
      <c r="E388" s="367">
        <v>43585</v>
      </c>
      <c r="H388" s="24">
        <v>16735</v>
      </c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>
        <v>15422</v>
      </c>
      <c r="AM388" s="158">
        <v>14009</v>
      </c>
      <c r="AN388" s="158">
        <v>13597</v>
      </c>
      <c r="AO388" s="158">
        <v>13169</v>
      </c>
      <c r="AP388" s="158">
        <v>12635</v>
      </c>
      <c r="AQ388" s="158">
        <v>12244</v>
      </c>
      <c r="AR388" s="158">
        <v>11815</v>
      </c>
      <c r="AS388" s="158">
        <v>11482</v>
      </c>
      <c r="AT388" s="158">
        <v>11222</v>
      </c>
      <c r="AU388" s="158">
        <v>10955</v>
      </c>
      <c r="AV388" s="158">
        <v>10608</v>
      </c>
      <c r="AW388" s="158">
        <v>10233</v>
      </c>
      <c r="AX388" s="158">
        <v>9864</v>
      </c>
      <c r="AY388" s="158">
        <v>9601</v>
      </c>
      <c r="AZ388" s="158">
        <v>9410</v>
      </c>
      <c r="BA388" s="158">
        <v>9224</v>
      </c>
      <c r="BB388" s="158">
        <v>8906</v>
      </c>
      <c r="BC388" s="158">
        <v>8550</v>
      </c>
      <c r="BD388" s="158">
        <v>8337</v>
      </c>
      <c r="BE388" s="158">
        <v>8157</v>
      </c>
      <c r="BF388" s="158">
        <v>7970</v>
      </c>
      <c r="BG388" s="158">
        <v>7587</v>
      </c>
      <c r="BH388" s="158">
        <v>7369</v>
      </c>
      <c r="BI388" s="158">
        <v>7128</v>
      </c>
      <c r="BJ388" s="158">
        <v>6480</v>
      </c>
      <c r="BK388" s="158">
        <v>6233</v>
      </c>
      <c r="BL388" s="158">
        <v>6061</v>
      </c>
      <c r="BM388" s="158">
        <v>5937</v>
      </c>
      <c r="BN388" s="158">
        <v>5714</v>
      </c>
      <c r="BO388" s="158">
        <v>5569</v>
      </c>
      <c r="BP388" s="158">
        <v>5425</v>
      </c>
      <c r="BQ388" s="158">
        <v>5347</v>
      </c>
      <c r="BR388" s="158">
        <v>5244</v>
      </c>
      <c r="BS388" s="158">
        <v>5157</v>
      </c>
      <c r="BT388" s="158">
        <v>5006</v>
      </c>
      <c r="BU388" s="158">
        <v>4908</v>
      </c>
      <c r="BV388" s="158">
        <v>4758</v>
      </c>
      <c r="BW388" s="158">
        <v>4669</v>
      </c>
      <c r="BX388" s="158">
        <v>4599</v>
      </c>
      <c r="BY388" s="158">
        <v>4539</v>
      </c>
      <c r="BZ388" s="158">
        <v>4412</v>
      </c>
      <c r="CA388" s="158">
        <v>4312</v>
      </c>
      <c r="CB388" s="158">
        <v>4194</v>
      </c>
      <c r="CC388" s="158">
        <v>4136</v>
      </c>
      <c r="CD388" s="24">
        <v>4107.2351894541825</v>
      </c>
      <c r="CE388" s="24">
        <v>4079.2961383880838</v>
      </c>
      <c r="CF388" s="24">
        <v>4052.1419482554293</v>
      </c>
      <c r="CG388" s="24">
        <v>4025.7345620034098</v>
      </c>
      <c r="CH388" s="24">
        <v>4000.0385123001047</v>
      </c>
      <c r="CI388" s="24">
        <v>3975.0206966927622</v>
      </c>
      <c r="CJ388" s="24">
        <v>3950.6501763413726</v>
      </c>
      <c r="CK388" s="24">
        <v>3926.8979954469187</v>
      </c>
      <c r="CL388" s="24">
        <v>3903.7370188937225</v>
      </c>
      <c r="CM388" s="24">
        <v>3881.141785963337</v>
      </c>
      <c r="CN388" s="24">
        <v>3859.0883782640931</v>
      </c>
      <c r="CO388" s="24">
        <v>3837.5543002641552</v>
      </c>
      <c r="CP388" s="24">
        <v>3816.5183710241145</v>
      </c>
      <c r="CQ388" s="24">
        <v>3795.9606259030725</v>
      </c>
      <c r="CR388" s="24">
        <v>3775.8622271650888</v>
      </c>
      <c r="CS388" s="24">
        <v>3756.205382544355</v>
      </c>
      <c r="CT388" s="24">
        <v>3736.97327094097</v>
      </c>
      <c r="CU388" s="24">
        <v>3718.1499745173969</v>
      </c>
      <c r="CV388" s="24">
        <v>3699.7204165508751</v>
      </c>
      <c r="CW388" s="24">
        <v>3681.6703044710648</v>
      </c>
      <c r="CX388" s="24">
        <v>3663.9860775768307</v>
      </c>
      <c r="CY388" s="24">
        <v>3646.6548589823205</v>
      </c>
      <c r="CZ388" s="24">
        <v>3629.6644113919356</v>
      </c>
      <c r="DA388" s="24">
        <v>3613.0030963469871</v>
      </c>
      <c r="DB388" s="24">
        <v>3596.6598366249318</v>
      </c>
      <c r="DC388" s="24">
        <v>3580.6240815055107</v>
      </c>
      <c r="DD388" s="24">
        <v>3564.8857746477561</v>
      </c>
      <c r="DE388" s="24">
        <v>3549.4353243478727</v>
      </c>
      <c r="DF388" s="24">
        <v>3534.2635759712061</v>
      </c>
      <c r="DG388" s="24">
        <v>3519.3617863720106</v>
      </c>
      <c r="DH388" s="24">
        <v>3504.7216001329671</v>
      </c>
      <c r="DI388" s="24">
        <v>3490.335027472649</v>
      </c>
      <c r="DJ388" s="24">
        <v>3476.1944236836457</v>
      </c>
      <c r="DK388" s="24">
        <v>3462.2924699768951</v>
      </c>
      <c r="DL388" s="24">
        <v>3448.622155619445</v>
      </c>
      <c r="DM388" s="24">
        <v>3435.176761263132</v>
      </c>
      <c r="DN388" s="24">
        <v>3421.9498433710155</v>
      </c>
      <c r="DO388" s="24">
        <v>3408.9352196567215</v>
      </c>
      <c r="DP388" s="24">
        <v>3396.1269554593273</v>
      </c>
      <c r="DQ388" s="24">
        <v>3383.5193509832629</v>
      </c>
      <c r="DR388" s="24">
        <v>3371.106929338695</v>
      </c>
      <c r="DS388" s="24">
        <v>3358.8844253234424</v>
      </c>
      <c r="DT388" s="24">
        <v>3346.8467748924095</v>
      </c>
      <c r="DU388" s="24">
        <v>3334.9891052650441</v>
      </c>
      <c r="DV388" s="24">
        <v>3323.306725625393</v>
      </c>
      <c r="DW388" s="24">
        <v>3311.7951183730443</v>
      </c>
      <c r="DX388" s="24">
        <v>3300.4499308866216</v>
      </c>
      <c r="DY388" s="24">
        <v>3289.2669677645149</v>
      </c>
      <c r="DZ388" s="24">
        <v>3278.242183510361</v>
      </c>
      <c r="EA388" s="24">
        <v>3267.371675633301</v>
      </c>
      <c r="EB388" s="24">
        <v>3256.651678135343</v>
      </c>
      <c r="EC388" s="24">
        <v>3246.07855536033</v>
      </c>
      <c r="ED388" s="24">
        <v>3235.6487961808534</v>
      </c>
      <c r="EE388" s="24">
        <v>3225.3590085013166</v>
      </c>
      <c r="EF388" s="24">
        <v>3215.2059140569049</v>
      </c>
      <c r="EG388" s="24">
        <v>3205.1863434897073</v>
      </c>
      <c r="EH388" s="24">
        <v>3195.2972316846558</v>
      </c>
      <c r="EI388" s="24">
        <v>3185.5356133491082</v>
      </c>
      <c r="EJ388" s="24">
        <v>3175.8986188211256</v>
      </c>
      <c r="EK388" s="24">
        <v>3166.3834700925104</v>
      </c>
      <c r="EL388" s="24">
        <v>3156.987477033651</v>
      </c>
      <c r="EM388" s="24">
        <v>3147.7080338081255</v>
      </c>
      <c r="EN388" s="24">
        <v>3138.5426154658412</v>
      </c>
      <c r="EO388" s="24">
        <v>3129.4887747042185</v>
      </c>
      <c r="EP388" s="24">
        <v>0</v>
      </c>
      <c r="EQ388" s="24">
        <v>0</v>
      </c>
      <c r="ER388" s="24">
        <v>0</v>
      </c>
      <c r="ES388" s="24">
        <v>0</v>
      </c>
      <c r="ET388" s="24">
        <v>0</v>
      </c>
      <c r="EU388" s="24">
        <v>0</v>
      </c>
      <c r="EV388" s="24">
        <v>0</v>
      </c>
      <c r="EW388" s="24">
        <v>0</v>
      </c>
      <c r="EX388" s="24">
        <v>0</v>
      </c>
      <c r="EY388" s="24">
        <v>0</v>
      </c>
      <c r="EZ388" s="24">
        <v>0</v>
      </c>
      <c r="FA388" s="24">
        <v>0</v>
      </c>
      <c r="FB388" s="24">
        <v>0</v>
      </c>
      <c r="FC388" s="24">
        <v>0</v>
      </c>
      <c r="FD388" s="24">
        <v>0</v>
      </c>
      <c r="FE388" s="24">
        <v>0</v>
      </c>
      <c r="FF388" s="24">
        <v>0</v>
      </c>
      <c r="FG388" s="24">
        <v>0</v>
      </c>
      <c r="FH388" s="24">
        <v>0</v>
      </c>
      <c r="FI388" s="24">
        <v>0</v>
      </c>
      <c r="FJ388" s="24">
        <v>0</v>
      </c>
      <c r="FK388" s="24">
        <v>0</v>
      </c>
      <c r="FL388" s="24">
        <v>0</v>
      </c>
      <c r="FM388" s="24">
        <v>0</v>
      </c>
      <c r="FN388" s="24">
        <v>0</v>
      </c>
      <c r="FO388" s="24">
        <v>0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</row>
    <row r="389" spans="5:178" outlineLevel="2" x14ac:dyDescent="0.2">
      <c r="E389" s="367">
        <v>43616</v>
      </c>
      <c r="H389" s="24">
        <v>58466</v>
      </c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>
        <v>53377</v>
      </c>
      <c r="AN389" s="158">
        <v>50660</v>
      </c>
      <c r="AO389" s="158">
        <v>47052</v>
      </c>
      <c r="AP389" s="158">
        <v>43434</v>
      </c>
      <c r="AQ389" s="158">
        <v>41435</v>
      </c>
      <c r="AR389" s="158">
        <v>40240</v>
      </c>
      <c r="AS389" s="158">
        <v>37443</v>
      </c>
      <c r="AT389" s="158">
        <v>34838</v>
      </c>
      <c r="AU389" s="158">
        <v>33378</v>
      </c>
      <c r="AV389" s="158">
        <v>32363</v>
      </c>
      <c r="AW389" s="158">
        <v>31283</v>
      </c>
      <c r="AX389" s="158">
        <v>30391</v>
      </c>
      <c r="AY389" s="158">
        <v>29507</v>
      </c>
      <c r="AZ389" s="158">
        <v>28824</v>
      </c>
      <c r="BA389" s="158">
        <v>28130</v>
      </c>
      <c r="BB389" s="158">
        <v>27353</v>
      </c>
      <c r="BC389" s="158">
        <v>26347</v>
      </c>
      <c r="BD389" s="158">
        <v>25646</v>
      </c>
      <c r="BE389" s="158">
        <v>24827</v>
      </c>
      <c r="BF389" s="158">
        <v>24027</v>
      </c>
      <c r="BG389" s="158">
        <v>22661</v>
      </c>
      <c r="BH389" s="158">
        <v>21951</v>
      </c>
      <c r="BI389" s="158">
        <v>21228</v>
      </c>
      <c r="BJ389" s="158">
        <v>20378</v>
      </c>
      <c r="BK389" s="158">
        <v>18911</v>
      </c>
      <c r="BL389" s="158">
        <v>18052</v>
      </c>
      <c r="BM389" s="158">
        <v>17447</v>
      </c>
      <c r="BN389" s="158">
        <v>16821</v>
      </c>
      <c r="BO389" s="158">
        <v>16278</v>
      </c>
      <c r="BP389" s="158">
        <v>15858</v>
      </c>
      <c r="BQ389" s="158">
        <v>15482</v>
      </c>
      <c r="BR389" s="158">
        <v>15101</v>
      </c>
      <c r="BS389" s="158">
        <v>14814</v>
      </c>
      <c r="BT389" s="158">
        <v>14489</v>
      </c>
      <c r="BU389" s="158">
        <v>14179</v>
      </c>
      <c r="BV389" s="158">
        <v>13763</v>
      </c>
      <c r="BW389" s="158">
        <v>13467</v>
      </c>
      <c r="BX389" s="158">
        <v>13209</v>
      </c>
      <c r="BY389" s="158">
        <v>12982</v>
      </c>
      <c r="BZ389" s="158">
        <v>12602</v>
      </c>
      <c r="CA389" s="158">
        <v>12324</v>
      </c>
      <c r="CB389" s="158">
        <v>12066</v>
      </c>
      <c r="CC389" s="158">
        <v>11818</v>
      </c>
      <c r="CD389" s="24">
        <v>11733.925987116114</v>
      </c>
      <c r="CE389" s="24">
        <v>11652.31956594154</v>
      </c>
      <c r="CF389" s="24">
        <v>11573.055843175616</v>
      </c>
      <c r="CG389" s="24">
        <v>11496.018788713178</v>
      </c>
      <c r="CH389" s="24">
        <v>11421.100433830588</v>
      </c>
      <c r="CI389" s="24">
        <v>11348.200156901228</v>
      </c>
      <c r="CJ389" s="24">
        <v>11277.224045514411</v>
      </c>
      <c r="CK389" s="24">
        <v>11208.084325477972</v>
      </c>
      <c r="CL389" s="24">
        <v>11140.698848532102</v>
      </c>
      <c r="CM389" s="24">
        <v>11074.990631737002</v>
      </c>
      <c r="CN389" s="24">
        <v>11010.887442455863</v>
      </c>
      <c r="CO389" s="24">
        <v>10948.321423667994</v>
      </c>
      <c r="CP389" s="24">
        <v>10887.228755038388</v>
      </c>
      <c r="CQ389" s="24">
        <v>10827.549345760619</v>
      </c>
      <c r="CR389" s="24">
        <v>10769.226555694782</v>
      </c>
      <c r="CS389" s="24">
        <v>10712.206941755938</v>
      </c>
      <c r="CT389" s="24">
        <v>10656.440026881681</v>
      </c>
      <c r="CU389" s="24">
        <v>10601.878089229342</v>
      </c>
      <c r="CV389" s="24">
        <v>10548.475969532108</v>
      </c>
      <c r="CW389" s="24">
        <v>10496.190894784904</v>
      </c>
      <c r="CX389" s="24">
        <v>10444.982316640891</v>
      </c>
      <c r="CY389" s="24">
        <v>10394.811763082787</v>
      </c>
      <c r="CZ389" s="24">
        <v>10345.64270209282</v>
      </c>
      <c r="DA389" s="24">
        <v>10297.440416185287</v>
      </c>
      <c r="DB389" s="24">
        <v>10250.171886788419</v>
      </c>
      <c r="DC389" s="24">
        <v>10203.805687570137</v>
      </c>
      <c r="DD389" s="24">
        <v>10158.311885897312</v>
      </c>
      <c r="DE389" s="24">
        <v>10113.661951702095</v>
      </c>
      <c r="DF389" s="24">
        <v>10069.828673102857</v>
      </c>
      <c r="DG389" s="24">
        <v>10026.786078193052</v>
      </c>
      <c r="DH389" s="24">
        <v>9984.5093624695182</v>
      </c>
      <c r="DI389" s="24">
        <v>9942.9748214234514</v>
      </c>
      <c r="DJ389" s="24">
        <v>9902.1597878633838</v>
      </c>
      <c r="DK389" s="24">
        <v>9862.0425735806712</v>
      </c>
      <c r="DL389" s="24">
        <v>9822.6024150044304</v>
      </c>
      <c r="DM389" s="24">
        <v>9783.8194225259685</v>
      </c>
      <c r="DN389" s="24">
        <v>9745.6745332018454</v>
      </c>
      <c r="DO389" s="24">
        <v>9708.1494665713435</v>
      </c>
      <c r="DP389" s="24">
        <v>9671.2266833475296</v>
      </c>
      <c r="DQ389" s="24">
        <v>9634.8893467625076</v>
      </c>
      <c r="DR389" s="24">
        <v>9599.1212863667206</v>
      </c>
      <c r="DS389" s="24">
        <v>9563.9069640992548</v>
      </c>
      <c r="DT389" s="24">
        <v>9529.2314424618762</v>
      </c>
      <c r="DU389" s="24">
        <v>9495.0803546435691</v>
      </c>
      <c r="DV389" s="24">
        <v>9461.4398764551788</v>
      </c>
      <c r="DW389" s="24">
        <v>9428.2966999452528</v>
      </c>
      <c r="DX389" s="24">
        <v>9395.6380085787605</v>
      </c>
      <c r="DY389" s="24">
        <v>9363.4514538699495</v>
      </c>
      <c r="DZ389" s="24">
        <v>9331.7251333691165</v>
      </c>
      <c r="EA389" s="24">
        <v>9300.4475699111463</v>
      </c>
      <c r="EB389" s="24">
        <v>9269.6076920407922</v>
      </c>
      <c r="EC389" s="24">
        <v>9239.1948155361715</v>
      </c>
      <c r="ED389" s="24">
        <v>9209.1986259581499</v>
      </c>
      <c r="EE389" s="24">
        <v>9179.6091621584837</v>
      </c>
      <c r="EF389" s="24">
        <v>9150.4168006848795</v>
      </c>
      <c r="EG389" s="24">
        <v>9121.6122410255666</v>
      </c>
      <c r="EH389" s="24">
        <v>9093.1864916401228</v>
      </c>
      <c r="EI389" s="24">
        <v>9065.1308567274573</v>
      </c>
      <c r="EJ389" s="24">
        <v>9037.4369236849543</v>
      </c>
      <c r="EK389" s="24">
        <v>9010.0965512164839</v>
      </c>
      <c r="EL389" s="24">
        <v>8983.1018580496639</v>
      </c>
      <c r="EM389" s="24">
        <v>8956.4452122256516</v>
      </c>
      <c r="EN389" s="24">
        <v>8930.1192209273049</v>
      </c>
      <c r="EO389" s="24">
        <v>8904.1167208138322</v>
      </c>
      <c r="EP389" s="24">
        <v>8878.4307688322042</v>
      </c>
      <c r="EQ389" s="24">
        <v>0</v>
      </c>
      <c r="ER389" s="24">
        <v>0</v>
      </c>
      <c r="ES389" s="24">
        <v>0</v>
      </c>
      <c r="ET389" s="24">
        <v>0</v>
      </c>
      <c r="EU389" s="24">
        <v>0</v>
      </c>
      <c r="EV389" s="24">
        <v>0</v>
      </c>
      <c r="EW389" s="24">
        <v>0</v>
      </c>
      <c r="EX389" s="24">
        <v>0</v>
      </c>
      <c r="EY389" s="24">
        <v>0</v>
      </c>
      <c r="EZ389" s="24">
        <v>0</v>
      </c>
      <c r="FA389" s="24">
        <v>0</v>
      </c>
      <c r="FB389" s="24">
        <v>0</v>
      </c>
      <c r="FC389" s="24">
        <v>0</v>
      </c>
      <c r="FD389" s="24">
        <v>0</v>
      </c>
      <c r="FE389" s="24">
        <v>0</v>
      </c>
      <c r="FF389" s="24">
        <v>0</v>
      </c>
      <c r="FG389" s="24">
        <v>0</v>
      </c>
      <c r="FH389" s="24">
        <v>0</v>
      </c>
      <c r="FI389" s="24">
        <v>0</v>
      </c>
      <c r="FJ389" s="24">
        <v>0</v>
      </c>
      <c r="FK389" s="24">
        <v>0</v>
      </c>
      <c r="FL389" s="24">
        <v>0</v>
      </c>
      <c r="FM389" s="24">
        <v>0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</row>
    <row r="390" spans="5:178" outlineLevel="2" x14ac:dyDescent="0.2">
      <c r="E390" s="367">
        <v>43646</v>
      </c>
      <c r="H390" s="24">
        <v>76367</v>
      </c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>
        <v>72841</v>
      </c>
      <c r="AO390" s="158">
        <v>69257</v>
      </c>
      <c r="AP390" s="158">
        <v>59225</v>
      </c>
      <c r="AQ390" s="158">
        <v>51501</v>
      </c>
      <c r="AR390" s="158">
        <v>48602</v>
      </c>
      <c r="AS390" s="158">
        <v>46981</v>
      </c>
      <c r="AT390" s="158">
        <v>43049</v>
      </c>
      <c r="AU390" s="158">
        <v>40037</v>
      </c>
      <c r="AV390" s="158">
        <v>38323</v>
      </c>
      <c r="AW390" s="158">
        <v>36779</v>
      </c>
      <c r="AX390" s="158">
        <v>35591</v>
      </c>
      <c r="AY390" s="158">
        <v>34573</v>
      </c>
      <c r="AZ390" s="158">
        <v>33716</v>
      </c>
      <c r="BA390" s="158">
        <v>32910</v>
      </c>
      <c r="BB390" s="158">
        <v>32037</v>
      </c>
      <c r="BC390" s="158">
        <v>30980</v>
      </c>
      <c r="BD390" s="158">
        <v>30185</v>
      </c>
      <c r="BE390" s="158">
        <v>29423</v>
      </c>
      <c r="BF390" s="158">
        <v>28493</v>
      </c>
      <c r="BG390" s="158">
        <v>26953</v>
      </c>
      <c r="BH390" s="158">
        <v>26196</v>
      </c>
      <c r="BI390" s="158">
        <v>25421</v>
      </c>
      <c r="BJ390" s="158">
        <v>24671</v>
      </c>
      <c r="BK390" s="158">
        <v>24008</v>
      </c>
      <c r="BL390" s="158">
        <v>22574</v>
      </c>
      <c r="BM390" s="158">
        <v>21651</v>
      </c>
      <c r="BN390" s="158">
        <v>20763</v>
      </c>
      <c r="BO390" s="158">
        <v>20099</v>
      </c>
      <c r="BP390" s="158">
        <v>19437</v>
      </c>
      <c r="BQ390" s="158">
        <v>18933</v>
      </c>
      <c r="BR390" s="158">
        <v>18436</v>
      </c>
      <c r="BS390" s="158">
        <v>18016</v>
      </c>
      <c r="BT390" s="158">
        <v>17588</v>
      </c>
      <c r="BU390" s="158">
        <v>17173</v>
      </c>
      <c r="BV390" s="158">
        <v>16951</v>
      </c>
      <c r="BW390" s="158">
        <v>16608</v>
      </c>
      <c r="BX390" s="158">
        <v>16260</v>
      </c>
      <c r="BY390" s="158">
        <v>15983</v>
      </c>
      <c r="BZ390" s="158">
        <v>15613</v>
      </c>
      <c r="CA390" s="158">
        <v>15283</v>
      </c>
      <c r="CB390" s="158">
        <v>14922</v>
      </c>
      <c r="CC390" s="158">
        <v>14616</v>
      </c>
      <c r="CD390" s="24">
        <v>14509.582972020145</v>
      </c>
      <c r="CE390" s="24">
        <v>14406.360864579845</v>
      </c>
      <c r="CF390" s="24">
        <v>14306.168349849599</v>
      </c>
      <c r="CG390" s="24">
        <v>14208.852089725769</v>
      </c>
      <c r="CH390" s="24">
        <v>14114.269627918122</v>
      </c>
      <c r="CI390" s="24">
        <v>14022.288405520409</v>
      </c>
      <c r="CJ390" s="24">
        <v>13932.784884045557</v>
      </c>
      <c r="CK390" s="24">
        <v>13845.643762265361</v>
      </c>
      <c r="CL390" s="24">
        <v>13760.757275166787</v>
      </c>
      <c r="CM390" s="24">
        <v>13678.024564991185</v>
      </c>
      <c r="CN390" s="24">
        <v>13597.351115716181</v>
      </c>
      <c r="CO390" s="24">
        <v>13518.648243517351</v>
      </c>
      <c r="CP390" s="24">
        <v>13441.832636745345</v>
      </c>
      <c r="CQ390" s="24">
        <v>13366.825939803102</v>
      </c>
      <c r="CR390" s="24">
        <v>13293.554376032842</v>
      </c>
      <c r="CS390" s="24">
        <v>13221.948405342373</v>
      </c>
      <c r="CT390" s="24">
        <v>13151.942412832794</v>
      </c>
      <c r="CU390" s="24">
        <v>13083.474425147768</v>
      </c>
      <c r="CV390" s="24">
        <v>13016.4858516598</v>
      </c>
      <c r="CW390" s="24">
        <v>12950.921247951157</v>
      </c>
      <c r="CX390" s="24">
        <v>12886.728099343709</v>
      </c>
      <c r="CY390" s="24">
        <v>12823.856622489779</v>
      </c>
      <c r="CZ390" s="24">
        <v>12762.25958326119</v>
      </c>
      <c r="DA390" s="24">
        <v>12701.892129369644</v>
      </c>
      <c r="DB390" s="24">
        <v>12642.711636323749</v>
      </c>
      <c r="DC390" s="24">
        <v>12584.677565478492</v>
      </c>
      <c r="DD390" s="24">
        <v>12527.75133306566</v>
      </c>
      <c r="DE390" s="24">
        <v>12471.896189210143</v>
      </c>
      <c r="DF390" s="24">
        <v>12417.077106040339</v>
      </c>
      <c r="DG390" s="24">
        <v>12363.260674091507</v>
      </c>
      <c r="DH390" s="24">
        <v>12310.415006281819</v>
      </c>
      <c r="DI390" s="24">
        <v>12258.509648812273</v>
      </c>
      <c r="DJ390" s="24">
        <v>12207.515498405039</v>
      </c>
      <c r="DK390" s="24">
        <v>12157.404725351596</v>
      </c>
      <c r="DL390" s="24">
        <v>12108.150701892353</v>
      </c>
      <c r="DM390" s="24">
        <v>12059.727935494351</v>
      </c>
      <c r="DN390" s="24">
        <v>12012.112006634181</v>
      </c>
      <c r="DO390" s="24">
        <v>11965.279510729046</v>
      </c>
      <c r="DP390" s="24">
        <v>11919.208003891523</v>
      </c>
      <c r="DQ390" s="24">
        <v>11873.8759522124</v>
      </c>
      <c r="DR390" s="24">
        <v>11829.262684302215</v>
      </c>
      <c r="DS390" s="24">
        <v>11785.348346845716</v>
      </c>
      <c r="DT390" s="24">
        <v>11742.113862944614</v>
      </c>
      <c r="DU390" s="24">
        <v>11699.540893043135</v>
      </c>
      <c r="DV390" s="24">
        <v>11657.611798248377</v>
      </c>
      <c r="DW390" s="24">
        <v>11616.309605872944</v>
      </c>
      <c r="DX390" s="24">
        <v>11575.617977041748</v>
      </c>
      <c r="DY390" s="24">
        <v>11535.521176217604</v>
      </c>
      <c r="DZ390" s="24">
        <v>11496.004042512159</v>
      </c>
      <c r="EA390" s="24">
        <v>11457.051962659074</v>
      </c>
      <c r="EB390" s="24">
        <v>11418.650845536376</v>
      </c>
      <c r="EC390" s="24">
        <v>11380.787098133527</v>
      </c>
      <c r="ED390" s="24">
        <v>11343.447602866851</v>
      </c>
      <c r="EE390" s="24">
        <v>11306.619696154485</v>
      </c>
      <c r="EF390" s="24">
        <v>11270.291148168459</v>
      </c>
      <c r="EG390" s="24">
        <v>11234.450143687967</v>
      </c>
      <c r="EH390" s="24">
        <v>11199.085263983334</v>
      </c>
      <c r="EI390" s="24">
        <v>11164.185469665352</v>
      </c>
      <c r="EJ390" s="24">
        <v>11129.740084439592</v>
      </c>
      <c r="EK390" s="24">
        <v>11095.738779709369</v>
      </c>
      <c r="EL390" s="24">
        <v>11062.171559975302</v>
      </c>
      <c r="EM390" s="24">
        <v>11029.028748982901</v>
      </c>
      <c r="EN390" s="24">
        <v>10996.300976573079</v>
      </c>
      <c r="EO390" s="24">
        <v>10963.979166193656</v>
      </c>
      <c r="EP390" s="24">
        <v>10932.054523032682</v>
      </c>
      <c r="EQ390" s="24">
        <v>10900.518522737135</v>
      </c>
      <c r="ER390" s="24">
        <v>0</v>
      </c>
      <c r="ES390" s="24">
        <v>0</v>
      </c>
      <c r="ET390" s="24">
        <v>0</v>
      </c>
      <c r="EU390" s="24">
        <v>0</v>
      </c>
      <c r="EV390" s="24">
        <v>0</v>
      </c>
      <c r="EW390" s="24">
        <v>0</v>
      </c>
      <c r="EX390" s="24">
        <v>0</v>
      </c>
      <c r="EY390" s="24">
        <v>0</v>
      </c>
      <c r="EZ390" s="24">
        <v>0</v>
      </c>
      <c r="FA390" s="24">
        <v>0</v>
      </c>
      <c r="FB390" s="24">
        <v>0</v>
      </c>
      <c r="FC390" s="24">
        <v>0</v>
      </c>
      <c r="FD390" s="24">
        <v>0</v>
      </c>
      <c r="FE390" s="24">
        <v>0</v>
      </c>
      <c r="FF390" s="24">
        <v>0</v>
      </c>
      <c r="FG390" s="24">
        <v>0</v>
      </c>
      <c r="FH390" s="24">
        <v>0</v>
      </c>
      <c r="FI390" s="24">
        <v>0</v>
      </c>
      <c r="FJ390" s="24">
        <v>0</v>
      </c>
      <c r="FK390" s="24">
        <v>0</v>
      </c>
      <c r="FL390" s="24">
        <v>0</v>
      </c>
      <c r="FM390" s="24">
        <v>0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</row>
    <row r="391" spans="5:178" outlineLevel="2" x14ac:dyDescent="0.2">
      <c r="E391" s="367">
        <v>43677</v>
      </c>
      <c r="H391" s="24">
        <v>104489</v>
      </c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>
        <v>100963</v>
      </c>
      <c r="AP391" s="158">
        <v>96832</v>
      </c>
      <c r="AQ391" s="158">
        <v>79768</v>
      </c>
      <c r="AR391" s="158">
        <v>67124</v>
      </c>
      <c r="AS391" s="158">
        <v>63340</v>
      </c>
      <c r="AT391" s="158">
        <v>60601</v>
      </c>
      <c r="AU391" s="158">
        <v>54253</v>
      </c>
      <c r="AV391" s="158">
        <v>48972</v>
      </c>
      <c r="AW391" s="158">
        <v>45849</v>
      </c>
      <c r="AX391" s="158">
        <v>43579</v>
      </c>
      <c r="AY391" s="158">
        <v>41903</v>
      </c>
      <c r="AZ391" s="158">
        <v>40661</v>
      </c>
      <c r="BA391" s="158">
        <v>39406</v>
      </c>
      <c r="BB391" s="158">
        <v>38256</v>
      </c>
      <c r="BC391" s="158">
        <v>36993</v>
      </c>
      <c r="BD391" s="158">
        <v>35923</v>
      </c>
      <c r="BE391" s="158">
        <v>34877</v>
      </c>
      <c r="BF391" s="158">
        <v>33827</v>
      </c>
      <c r="BG391" s="158">
        <v>32058</v>
      </c>
      <c r="BH391" s="158">
        <v>30972</v>
      </c>
      <c r="BI391" s="158">
        <v>29897</v>
      </c>
      <c r="BJ391" s="158">
        <v>28962</v>
      </c>
      <c r="BK391" s="158">
        <v>28330</v>
      </c>
      <c r="BL391" s="158">
        <v>27666</v>
      </c>
      <c r="BM391" s="158">
        <v>26104</v>
      </c>
      <c r="BN391" s="158">
        <v>24823</v>
      </c>
      <c r="BO391" s="158">
        <v>23911</v>
      </c>
      <c r="BP391" s="158">
        <v>23202</v>
      </c>
      <c r="BQ391" s="158">
        <v>22503</v>
      </c>
      <c r="BR391" s="158">
        <v>21840</v>
      </c>
      <c r="BS391" s="158">
        <v>21287</v>
      </c>
      <c r="BT391" s="158">
        <v>20717</v>
      </c>
      <c r="BU391" s="158">
        <v>20221</v>
      </c>
      <c r="BV391" s="158">
        <v>19752</v>
      </c>
      <c r="BW391" s="158">
        <v>19371</v>
      </c>
      <c r="BX391" s="158">
        <v>18985</v>
      </c>
      <c r="BY391" s="158">
        <v>18559</v>
      </c>
      <c r="BZ391" s="158">
        <v>18063</v>
      </c>
      <c r="CA391" s="158">
        <v>17702</v>
      </c>
      <c r="CB391" s="158">
        <v>17275</v>
      </c>
      <c r="CC391" s="158">
        <v>16918</v>
      </c>
      <c r="CD391" s="24">
        <v>16791.865110801122</v>
      </c>
      <c r="CE391" s="24">
        <v>16669.605916813023</v>
      </c>
      <c r="CF391" s="24">
        <v>16551.017267073683</v>
      </c>
      <c r="CG391" s="24">
        <v>16435.90922161239</v>
      </c>
      <c r="CH391" s="24">
        <v>16324.105615079348</v>
      </c>
      <c r="CI391" s="24">
        <v>16215.442783899716</v>
      </c>
      <c r="CJ391" s="24">
        <v>16109.768435293461</v>
      </c>
      <c r="CK391" s="24">
        <v>16006.940639757926</v>
      </c>
      <c r="CL391" s="24">
        <v>15906.826931319434</v>
      </c>
      <c r="CM391" s="24">
        <v>15809.303502126151</v>
      </c>
      <c r="CN391" s="24">
        <v>15714.25447985469</v>
      </c>
      <c r="CO391" s="24">
        <v>15621.571278004054</v>
      </c>
      <c r="CP391" s="24">
        <v>15531.152010502998</v>
      </c>
      <c r="CQ391" s="24">
        <v>15442.900963204158</v>
      </c>
      <c r="CR391" s="24">
        <v>15356.728115813568</v>
      </c>
      <c r="CS391" s="24">
        <v>15272.548708637345</v>
      </c>
      <c r="CT391" s="24">
        <v>15190.282849239262</v>
      </c>
      <c r="CU391" s="24">
        <v>15109.855154714865</v>
      </c>
      <c r="CV391" s="24">
        <v>15031.194425814008</v>
      </c>
      <c r="CW391" s="24">
        <v>14954.23334959788</v>
      </c>
      <c r="CX391" s="24">
        <v>14878.90822770963</v>
      </c>
      <c r="CY391" s="24">
        <v>14805.158727678576</v>
      </c>
      <c r="CZ391" s="24">
        <v>14732.927654974139</v>
      </c>
      <c r="DA391" s="24">
        <v>14662.160743784263</v>
      </c>
      <c r="DB391" s="24">
        <v>14592.806464718218</v>
      </c>
      <c r="DC391" s="24">
        <v>14524.815847831424</v>
      </c>
      <c r="DD391" s="24">
        <v>14458.14231954296</v>
      </c>
      <c r="DE391" s="24">
        <v>14392.741552168683</v>
      </c>
      <c r="DF391" s="24">
        <v>14328.571324926877</v>
      </c>
      <c r="DG391" s="24">
        <v>14265.59139539177</v>
      </c>
      <c r="DH391" s="24">
        <v>14203.763380474596</v>
      </c>
      <c r="DI391" s="24">
        <v>14143.050646104695</v>
      </c>
      <c r="DJ391" s="24">
        <v>14083.418204865195</v>
      </c>
      <c r="DK391" s="24">
        <v>14024.832620910751</v>
      </c>
      <c r="DL391" s="24">
        <v>13967.261921559944</v>
      </c>
      <c r="DM391" s="24">
        <v>13910.675515012881</v>
      </c>
      <c r="DN391" s="24">
        <v>13855.044113696033</v>
      </c>
      <c r="DO391" s="24">
        <v>13800.339662782959</v>
      </c>
      <c r="DP391" s="24">
        <v>13746.535273480746</v>
      </c>
      <c r="DQ391" s="24">
        <v>13693.605160709327</v>
      </c>
      <c r="DR391" s="24">
        <v>13641.524584834144</v>
      </c>
      <c r="DS391" s="24">
        <v>13590.269797142581</v>
      </c>
      <c r="DT391" s="24">
        <v>13539.817988781901</v>
      </c>
      <c r="DU391" s="24">
        <v>13490.147242900508</v>
      </c>
      <c r="DV391" s="24">
        <v>13441.236489756569</v>
      </c>
      <c r="DW391" s="24">
        <v>13393.065464577889</v>
      </c>
      <c r="DX391" s="24">
        <v>13345.614667974945</v>
      </c>
      <c r="DY391" s="24">
        <v>13298.86532872534</v>
      </c>
      <c r="DZ391" s="24">
        <v>13252.799368762719</v>
      </c>
      <c r="EA391" s="24">
        <v>13207.399370216786</v>
      </c>
      <c r="EB391" s="24">
        <v>13162.648544363054</v>
      </c>
      <c r="EC391" s="24">
        <v>13118.530702352353</v>
      </c>
      <c r="ED391" s="24">
        <v>13075.030227600158</v>
      </c>
      <c r="EE391" s="24">
        <v>13032.132049724993</v>
      </c>
      <c r="EF391" s="24">
        <v>12989.821619933855</v>
      </c>
      <c r="EG391" s="24">
        <v>12948.084887760033</v>
      </c>
      <c r="EH391" s="24">
        <v>12906.908279065998</v>
      </c>
      <c r="EI391" s="24">
        <v>12866.27867523048</v>
      </c>
      <c r="EJ391" s="24">
        <v>12826.183393444611</v>
      </c>
      <c r="EK391" s="24">
        <v>12786.61016804775</v>
      </c>
      <c r="EL391" s="24">
        <v>12747.547132838312</v>
      </c>
      <c r="EM391" s="24">
        <v>12708.982804299787</v>
      </c>
      <c r="EN391" s="24">
        <v>12670.906065686131</v>
      </c>
      <c r="EO391" s="24">
        <v>12633.306151914736</v>
      </c>
      <c r="EP391" s="24">
        <v>12596.172635218774</v>
      </c>
      <c r="EQ391" s="24">
        <v>12559.495411513963</v>
      </c>
      <c r="ER391" s="24">
        <v>12523.264687437813</v>
      </c>
      <c r="ES391" s="24">
        <v>0</v>
      </c>
      <c r="ET391" s="24">
        <v>0</v>
      </c>
      <c r="EU391" s="24">
        <v>0</v>
      </c>
      <c r="EV391" s="24">
        <v>0</v>
      </c>
      <c r="EW391" s="24">
        <v>0</v>
      </c>
      <c r="EX391" s="24">
        <v>0</v>
      </c>
      <c r="EY391" s="24">
        <v>0</v>
      </c>
      <c r="EZ391" s="24">
        <v>0</v>
      </c>
      <c r="FA391" s="24">
        <v>0</v>
      </c>
      <c r="FB391" s="24">
        <v>0</v>
      </c>
      <c r="FC391" s="24">
        <v>0</v>
      </c>
      <c r="FD391" s="24">
        <v>0</v>
      </c>
      <c r="FE391" s="24">
        <v>0</v>
      </c>
      <c r="FF391" s="24">
        <v>0</v>
      </c>
      <c r="FG391" s="24">
        <v>0</v>
      </c>
      <c r="FH391" s="24">
        <v>0</v>
      </c>
      <c r="FI391" s="24">
        <v>0</v>
      </c>
      <c r="FJ391" s="24">
        <v>0</v>
      </c>
      <c r="FK391" s="24">
        <v>0</v>
      </c>
      <c r="FL391" s="24">
        <v>0</v>
      </c>
      <c r="FM391" s="24">
        <v>0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</row>
    <row r="392" spans="5:178" outlineLevel="2" x14ac:dyDescent="0.2">
      <c r="E392" s="367">
        <v>43708</v>
      </c>
      <c r="H392" s="24">
        <v>135553</v>
      </c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>
        <v>131777</v>
      </c>
      <c r="AQ392" s="158">
        <v>126578</v>
      </c>
      <c r="AR392" s="158">
        <v>106403</v>
      </c>
      <c r="AS392" s="158">
        <v>92116</v>
      </c>
      <c r="AT392" s="158">
        <v>86397</v>
      </c>
      <c r="AU392" s="158">
        <v>83031</v>
      </c>
      <c r="AV392" s="158">
        <v>77566</v>
      </c>
      <c r="AW392" s="158">
        <v>72043</v>
      </c>
      <c r="AX392" s="158">
        <v>69150</v>
      </c>
      <c r="AY392" s="158">
        <v>67033</v>
      </c>
      <c r="AZ392" s="158">
        <v>65409</v>
      </c>
      <c r="BA392" s="158">
        <v>63958</v>
      </c>
      <c r="BB392" s="158">
        <v>61552</v>
      </c>
      <c r="BC392" s="158">
        <v>59552</v>
      </c>
      <c r="BD392" s="158">
        <v>58123</v>
      </c>
      <c r="BE392" s="158">
        <v>56720</v>
      </c>
      <c r="BF392" s="158">
        <v>55361</v>
      </c>
      <c r="BG392" s="158">
        <v>53514</v>
      </c>
      <c r="BH392" s="158">
        <v>52280</v>
      </c>
      <c r="BI392" s="158">
        <v>50991</v>
      </c>
      <c r="BJ392" s="158">
        <v>49775</v>
      </c>
      <c r="BK392" s="158">
        <v>48982</v>
      </c>
      <c r="BL392" s="158">
        <v>48203</v>
      </c>
      <c r="BM392" s="158">
        <v>47262</v>
      </c>
      <c r="BN392" s="158">
        <v>44515</v>
      </c>
      <c r="BO392" s="158">
        <v>42672</v>
      </c>
      <c r="BP392" s="158">
        <v>41332</v>
      </c>
      <c r="BQ392" s="158">
        <v>40405</v>
      </c>
      <c r="BR392" s="158">
        <v>39272</v>
      </c>
      <c r="BS392" s="158">
        <v>38440</v>
      </c>
      <c r="BT392" s="158">
        <v>37493</v>
      </c>
      <c r="BU392" s="158">
        <v>36691</v>
      </c>
      <c r="BV392" s="158">
        <v>35603</v>
      </c>
      <c r="BW392" s="158">
        <v>35079</v>
      </c>
      <c r="BX392" s="158">
        <v>34515</v>
      </c>
      <c r="BY392" s="158">
        <v>34013</v>
      </c>
      <c r="BZ392" s="158">
        <v>32992</v>
      </c>
      <c r="CA392" s="158">
        <v>32373</v>
      </c>
      <c r="CB392" s="158">
        <v>31701</v>
      </c>
      <c r="CC392" s="158">
        <v>31166</v>
      </c>
      <c r="CD392" s="24">
        <v>30927.920872623559</v>
      </c>
      <c r="CE392" s="24">
        <v>30697.332749179888</v>
      </c>
      <c r="CF392" s="24">
        <v>30473.82981280356</v>
      </c>
      <c r="CG392" s="24">
        <v>30257.037025504269</v>
      </c>
      <c r="CH392" s="24">
        <v>30046.607156617327</v>
      </c>
      <c r="CI392" s="24">
        <v>29842.21815696442</v>
      </c>
      <c r="CJ392" s="24">
        <v>29643.570831954436</v>
      </c>
      <c r="CK392" s="24">
        <v>29450.386774030314</v>
      </c>
      <c r="CL392" s="24">
        <v>29262.406520818979</v>
      </c>
      <c r="CM392" s="24">
        <v>29079.387910294652</v>
      </c>
      <c r="CN392" s="24">
        <v>28901.104608408095</v>
      </c>
      <c r="CO392" s="24">
        <v>28727.344788108301</v>
      </c>
      <c r="CP392" s="24">
        <v>28557.909941610018</v>
      </c>
      <c r="CQ392" s="24">
        <v>28392.61381023319</v>
      </c>
      <c r="CR392" s="24">
        <v>28231.281418237402</v>
      </c>
      <c r="CS392" s="24">
        <v>28073.748198857757</v>
      </c>
      <c r="CT392" s="24">
        <v>27919.859202271247</v>
      </c>
      <c r="CU392" s="24">
        <v>27769.468376524572</v>
      </c>
      <c r="CV392" s="24">
        <v>27622.437913572801</v>
      </c>
      <c r="CW392" s="24">
        <v>27478.637653540372</v>
      </c>
      <c r="CX392" s="24">
        <v>27337.944541146211</v>
      </c>
      <c r="CY392" s="24">
        <v>27200.24212895325</v>
      </c>
      <c r="CZ392" s="24">
        <v>27065.420122725802</v>
      </c>
      <c r="DA392" s="24">
        <v>26933.373964719682</v>
      </c>
      <c r="DB392" s="24">
        <v>26804.004451202694</v>
      </c>
      <c r="DC392" s="24">
        <v>26677.217380914684</v>
      </c>
      <c r="DD392" s="24">
        <v>26552.923231537952</v>
      </c>
      <c r="DE392" s="24">
        <v>26431.036861564888</v>
      </c>
      <c r="DF392" s="24">
        <v>26311.477235228413</v>
      </c>
      <c r="DG392" s="24">
        <v>26194.167168405336</v>
      </c>
      <c r="DH392" s="24">
        <v>26079.03309361959</v>
      </c>
      <c r="DI392" s="24">
        <v>25966.004842462848</v>
      </c>
      <c r="DJ392" s="24">
        <v>25855.015443919707</v>
      </c>
      <c r="DK392" s="24">
        <v>25746.000937234719</v>
      </c>
      <c r="DL392" s="24">
        <v>25638.900198091818</v>
      </c>
      <c r="DM392" s="24">
        <v>25533.654776995751</v>
      </c>
      <c r="DN392" s="24">
        <v>25430.208748850953</v>
      </c>
      <c r="DO392" s="24">
        <v>25328.508572827741</v>
      </c>
      <c r="DP392" s="24">
        <v>25228.502961690498</v>
      </c>
      <c r="DQ392" s="24">
        <v>25130.142759838112</v>
      </c>
      <c r="DR392" s="24">
        <v>25033.380829375088</v>
      </c>
      <c r="DS392" s="24">
        <v>24938.171943592588</v>
      </c>
      <c r="DT392" s="24">
        <v>24844.47268729351</v>
      </c>
      <c r="DU392" s="24">
        <v>24752.241363445548</v>
      </c>
      <c r="DV392" s="24">
        <v>24661.437905690262</v>
      </c>
      <c r="DW392" s="24">
        <v>24572.023796276848</v>
      </c>
      <c r="DX392" s="24">
        <v>24483.961989025433</v>
      </c>
      <c r="DY392" s="24">
        <v>24397.216836957883</v>
      </c>
      <c r="DZ392" s="24">
        <v>24311.754024263755</v>
      </c>
      <c r="EA392" s="24">
        <v>24227.540502296302</v>
      </c>
      <c r="EB392" s="24">
        <v>24144.544429318066</v>
      </c>
      <c r="EC392" s="24">
        <v>24062.735113737694</v>
      </c>
      <c r="ED392" s="24">
        <v>23982.082960600332</v>
      </c>
      <c r="EE392" s="24">
        <v>23902.559421112364</v>
      </c>
      <c r="EF392" s="24">
        <v>23824.136944997994</v>
      </c>
      <c r="EG392" s="24">
        <v>23746.788935501187</v>
      </c>
      <c r="EH392" s="24">
        <v>23670.489706859866</v>
      </c>
      <c r="EI392" s="24">
        <v>23595.214444092864</v>
      </c>
      <c r="EJ392" s="24">
        <v>23520.939164951662</v>
      </c>
      <c r="EK392" s="24">
        <v>23447.640683899594</v>
      </c>
      <c r="EL392" s="24">
        <v>23375.296577991765</v>
      </c>
      <c r="EM392" s="24">
        <v>23303.885154537336</v>
      </c>
      <c r="EN392" s="24">
        <v>23233.385420434879</v>
      </c>
      <c r="EO392" s="24">
        <v>23163.777053078767</v>
      </c>
      <c r="EP392" s="24">
        <v>23095.0403727419</v>
      </c>
      <c r="EQ392" s="24">
        <v>23027.156316346642</v>
      </c>
      <c r="ER392" s="24">
        <v>22960.10641254182</v>
      </c>
      <c r="ES392" s="24">
        <v>22893.872758009074</v>
      </c>
      <c r="ET392" s="24">
        <v>0</v>
      </c>
      <c r="EU392" s="24">
        <v>0</v>
      </c>
      <c r="EV392" s="24">
        <v>0</v>
      </c>
      <c r="EW392" s="24">
        <v>0</v>
      </c>
      <c r="EX392" s="24">
        <v>0</v>
      </c>
      <c r="EY392" s="24">
        <v>0</v>
      </c>
      <c r="EZ392" s="24">
        <v>0</v>
      </c>
      <c r="FA392" s="24">
        <v>0</v>
      </c>
      <c r="FB392" s="24">
        <v>0</v>
      </c>
      <c r="FC392" s="24">
        <v>0</v>
      </c>
      <c r="FD392" s="24">
        <v>0</v>
      </c>
      <c r="FE392" s="24">
        <v>0</v>
      </c>
      <c r="FF392" s="24">
        <v>0</v>
      </c>
      <c r="FG392" s="24">
        <v>0</v>
      </c>
      <c r="FH392" s="24">
        <v>0</v>
      </c>
      <c r="FI392" s="24">
        <v>0</v>
      </c>
      <c r="FJ392" s="24">
        <v>0</v>
      </c>
      <c r="FK392" s="24">
        <v>0</v>
      </c>
      <c r="FL392" s="24">
        <v>0</v>
      </c>
      <c r="FM392" s="24">
        <v>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</row>
    <row r="393" spans="5:178" outlineLevel="2" x14ac:dyDescent="0.2">
      <c r="E393" s="367">
        <v>43738</v>
      </c>
      <c r="H393" s="24">
        <v>122553</v>
      </c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>
        <v>118519</v>
      </c>
      <c r="AR393" s="158">
        <v>113675</v>
      </c>
      <c r="AS393" s="158">
        <v>99460</v>
      </c>
      <c r="AT393" s="158">
        <v>87341</v>
      </c>
      <c r="AU393" s="158">
        <v>80989</v>
      </c>
      <c r="AV393" s="158">
        <v>78133</v>
      </c>
      <c r="AW393" s="158">
        <v>72339</v>
      </c>
      <c r="AX393" s="158">
        <v>67718</v>
      </c>
      <c r="AY393" s="158">
        <v>64996</v>
      </c>
      <c r="AZ393" s="158">
        <v>63120</v>
      </c>
      <c r="BA393" s="158">
        <v>61474</v>
      </c>
      <c r="BB393" s="158">
        <v>59707</v>
      </c>
      <c r="BC393" s="158">
        <v>57729</v>
      </c>
      <c r="BD393" s="158">
        <v>56329</v>
      </c>
      <c r="BE393" s="158">
        <v>54972</v>
      </c>
      <c r="BF393" s="158">
        <v>53682</v>
      </c>
      <c r="BG393" s="158">
        <v>51916</v>
      </c>
      <c r="BH393" s="158">
        <v>50719</v>
      </c>
      <c r="BI393" s="158">
        <v>49498</v>
      </c>
      <c r="BJ393" s="158">
        <v>48315</v>
      </c>
      <c r="BK393" s="158">
        <v>47435</v>
      </c>
      <c r="BL393" s="158">
        <v>46747</v>
      </c>
      <c r="BM393" s="158">
        <v>45975</v>
      </c>
      <c r="BN393" s="158">
        <v>44726</v>
      </c>
      <c r="BO393" s="158">
        <v>42413</v>
      </c>
      <c r="BP393" s="158">
        <v>40620</v>
      </c>
      <c r="BQ393" s="158">
        <v>39418</v>
      </c>
      <c r="BR393" s="158">
        <v>38381</v>
      </c>
      <c r="BS393" s="158">
        <v>37317</v>
      </c>
      <c r="BT393" s="158">
        <v>36305</v>
      </c>
      <c r="BU393" s="158">
        <v>35412</v>
      </c>
      <c r="BV393" s="158">
        <v>34055</v>
      </c>
      <c r="BW393" s="158">
        <v>33415</v>
      </c>
      <c r="BX393" s="158">
        <v>32881</v>
      </c>
      <c r="BY393" s="158">
        <v>32336</v>
      </c>
      <c r="BZ393" s="158">
        <v>31591</v>
      </c>
      <c r="CA393" s="158">
        <v>30864</v>
      </c>
      <c r="CB393" s="158">
        <v>30167</v>
      </c>
      <c r="CC393" s="158">
        <v>29549</v>
      </c>
      <c r="CD393" s="24">
        <v>29317.580475586343</v>
      </c>
      <c r="CE393" s="24">
        <v>29093.621546740291</v>
      </c>
      <c r="CF393" s="24">
        <v>28876.709339021159</v>
      </c>
      <c r="CG393" s="24">
        <v>28666.462104093909</v>
      </c>
      <c r="CH393" s="24">
        <v>28462.527047038984</v>
      </c>
      <c r="CI393" s="24">
        <v>28264.577531042065</v>
      </c>
      <c r="CJ393" s="24">
        <v>28072.310607290266</v>
      </c>
      <c r="CK393" s="24">
        <v>27885.444826078678</v>
      </c>
      <c r="CL393" s="24">
        <v>27703.718291881454</v>
      </c>
      <c r="CM393" s="24">
        <v>27526.886930739685</v>
      </c>
      <c r="CN393" s="24">
        <v>27354.722942978122</v>
      </c>
      <c r="CO393" s="24">
        <v>27187.013418159015</v>
      </c>
      <c r="CP393" s="24">
        <v>27023.559092449497</v>
      </c>
      <c r="CQ393" s="24">
        <v>26864.173231332192</v>
      </c>
      <c r="CR393" s="24">
        <v>26708.68062291458</v>
      </c>
      <c r="CS393" s="24">
        <v>26556.916669065664</v>
      </c>
      <c r="CT393" s="24">
        <v>26408.726563285614</v>
      </c>
      <c r="CU393" s="24">
        <v>26263.96454564677</v>
      </c>
      <c r="CV393" s="24">
        <v>26122.493226368777</v>
      </c>
      <c r="CW393" s="24">
        <v>25984.182970642942</v>
      </c>
      <c r="CX393" s="24">
        <v>25848.911338225855</v>
      </c>
      <c r="CY393" s="24">
        <v>25716.562572103267</v>
      </c>
      <c r="CZ393" s="24">
        <v>25587.027131201339</v>
      </c>
      <c r="DA393" s="24">
        <v>25460.201262708328</v>
      </c>
      <c r="DB393" s="24">
        <v>25335.986610079293</v>
      </c>
      <c r="DC393" s="24">
        <v>25214.289853241018</v>
      </c>
      <c r="DD393" s="24">
        <v>25095.022377901463</v>
      </c>
      <c r="DE393" s="24">
        <v>24978.099971208372</v>
      </c>
      <c r="DF393" s="24">
        <v>24863.442541298777</v>
      </c>
      <c r="DG393" s="24">
        <v>24750.973858543508</v>
      </c>
      <c r="DH393" s="24">
        <v>24640.62131652073</v>
      </c>
      <c r="DI393" s="24">
        <v>24532.315710956551</v>
      </c>
      <c r="DJ393" s="24">
        <v>24425.991035050032</v>
      </c>
      <c r="DK393" s="24">
        <v>24321.584289759474</v>
      </c>
      <c r="DL393" s="24">
        <v>24219.035307768088</v>
      </c>
      <c r="DM393" s="24">
        <v>24118.286589972522</v>
      </c>
      <c r="DN393" s="24">
        <v>24019.283153449673</v>
      </c>
      <c r="DO393" s="24">
        <v>23921.972389956933</v>
      </c>
      <c r="DP393" s="24">
        <v>23826.303934109477</v>
      </c>
      <c r="DQ393" s="24">
        <v>23732.229540458502</v>
      </c>
      <c r="DR393" s="24">
        <v>23639.702968764916</v>
      </c>
      <c r="DS393" s="24">
        <v>23548.67987682746</v>
      </c>
      <c r="DT393" s="24">
        <v>23459.117720281243</v>
      </c>
      <c r="DU393" s="24">
        <v>23370.97565883445</v>
      </c>
      <c r="DV393" s="24">
        <v>23284.214468457674</v>
      </c>
      <c r="DW393" s="24">
        <v>23198.796459082005</v>
      </c>
      <c r="DX393" s="24">
        <v>23114.685397400022</v>
      </c>
      <c r="DY393" s="24">
        <v>23031.84643439807</v>
      </c>
      <c r="DZ393" s="24">
        <v>22950.246037279179</v>
      </c>
      <c r="EA393" s="24">
        <v>22869.85192546406</v>
      </c>
      <c r="EB393" s="24">
        <v>22790.633010383091</v>
      </c>
      <c r="EC393" s="24">
        <v>22712.559338795556</v>
      </c>
      <c r="ED393" s="24">
        <v>22635.602039392994</v>
      </c>
      <c r="EE393" s="24">
        <v>22559.733272463203</v>
      </c>
      <c r="EF393" s="24">
        <v>22484.926182408595</v>
      </c>
      <c r="EG393" s="24">
        <v>22411.154852928463</v>
      </c>
      <c r="EH393" s="24">
        <v>22338.394264689709</v>
      </c>
      <c r="EI393" s="24">
        <v>22266.620255323185</v>
      </c>
      <c r="EJ393" s="24">
        <v>22195.809481595647</v>
      </c>
      <c r="EK393" s="24">
        <v>22125.939383618079</v>
      </c>
      <c r="EL393" s="24">
        <v>22056.988150961264</v>
      </c>
      <c r="EM393" s="24">
        <v>21988.934690559316</v>
      </c>
      <c r="EN393" s="24">
        <v>21921.758596289877</v>
      </c>
      <c r="EO393" s="24">
        <v>21855.440120128154</v>
      </c>
      <c r="EP393" s="24">
        <v>21789.96014477883</v>
      </c>
      <c r="EQ393" s="24">
        <v>21725.300157696729</v>
      </c>
      <c r="ER393" s="24">
        <v>21661.442226413368</v>
      </c>
      <c r="ES393" s="24">
        <v>21598.368975092118</v>
      </c>
      <c r="ET393" s="24">
        <v>21536.063562239779</v>
      </c>
      <c r="EU393" s="24">
        <v>0</v>
      </c>
      <c r="EV393" s="24">
        <v>0</v>
      </c>
      <c r="EW393" s="24">
        <v>0</v>
      </c>
      <c r="EX393" s="24">
        <v>0</v>
      </c>
      <c r="EY393" s="24">
        <v>0</v>
      </c>
      <c r="EZ393" s="24">
        <v>0</v>
      </c>
      <c r="FA393" s="24">
        <v>0</v>
      </c>
      <c r="FB393" s="24">
        <v>0</v>
      </c>
      <c r="FC393" s="24">
        <v>0</v>
      </c>
      <c r="FD393" s="24">
        <v>0</v>
      </c>
      <c r="FE393" s="24">
        <v>0</v>
      </c>
      <c r="FF393" s="24">
        <v>0</v>
      </c>
      <c r="FG393" s="24">
        <v>0</v>
      </c>
      <c r="FH393" s="24">
        <v>0</v>
      </c>
      <c r="FI393" s="24">
        <v>0</v>
      </c>
      <c r="FJ393" s="24">
        <v>0</v>
      </c>
      <c r="FK393" s="24">
        <v>0</v>
      </c>
      <c r="FL393" s="24">
        <v>0</v>
      </c>
      <c r="FM393" s="24">
        <v>0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</row>
    <row r="394" spans="5:178" outlineLevel="2" x14ac:dyDescent="0.2">
      <c r="E394" s="367">
        <v>43769</v>
      </c>
      <c r="H394" s="24">
        <v>92485</v>
      </c>
      <c r="AL394" s="158"/>
      <c r="AM394" s="158"/>
      <c r="AN394" s="158"/>
      <c r="AO394" s="158"/>
      <c r="AP394" s="158"/>
      <c r="AQ394" s="158"/>
      <c r="AR394" s="158">
        <v>89204</v>
      </c>
      <c r="AS394" s="158">
        <v>85483</v>
      </c>
      <c r="AT394" s="158">
        <v>74555</v>
      </c>
      <c r="AU394" s="158">
        <v>65800</v>
      </c>
      <c r="AV394" s="158">
        <v>60528</v>
      </c>
      <c r="AW394" s="158">
        <v>57635</v>
      </c>
      <c r="AX394" s="158">
        <v>53844</v>
      </c>
      <c r="AY394" s="158">
        <v>51105</v>
      </c>
      <c r="AZ394" s="158">
        <v>49351</v>
      </c>
      <c r="BA394" s="158">
        <v>48021</v>
      </c>
      <c r="BB394" s="158">
        <v>46746</v>
      </c>
      <c r="BC394" s="158">
        <v>45291</v>
      </c>
      <c r="BD394" s="158">
        <v>44074</v>
      </c>
      <c r="BE394" s="158">
        <v>42872</v>
      </c>
      <c r="BF394" s="158">
        <v>41703</v>
      </c>
      <c r="BG394" s="158">
        <v>40294</v>
      </c>
      <c r="BH394" s="158">
        <v>39334</v>
      </c>
      <c r="BI394" s="158">
        <v>38449</v>
      </c>
      <c r="BJ394" s="158">
        <v>37506</v>
      </c>
      <c r="BK394" s="158">
        <v>36798</v>
      </c>
      <c r="BL394" s="158">
        <v>36183</v>
      </c>
      <c r="BM394" s="158">
        <v>35539</v>
      </c>
      <c r="BN394" s="158">
        <v>34675</v>
      </c>
      <c r="BO394" s="158">
        <v>33766</v>
      </c>
      <c r="BP394" s="158">
        <v>32125</v>
      </c>
      <c r="BQ394" s="158">
        <v>31097</v>
      </c>
      <c r="BR394" s="158">
        <v>30269</v>
      </c>
      <c r="BS394" s="158">
        <v>29579</v>
      </c>
      <c r="BT394" s="158">
        <v>28811</v>
      </c>
      <c r="BU394" s="158">
        <v>28175</v>
      </c>
      <c r="BV394" s="158">
        <v>27241</v>
      </c>
      <c r="BW394" s="158">
        <v>26727</v>
      </c>
      <c r="BX394" s="158">
        <v>26275</v>
      </c>
      <c r="BY394" s="158">
        <v>25861</v>
      </c>
      <c r="BZ394" s="158">
        <v>25241</v>
      </c>
      <c r="CA394" s="158">
        <v>24745</v>
      </c>
      <c r="CB394" s="158">
        <v>24125</v>
      </c>
      <c r="CC394" s="158">
        <v>23594</v>
      </c>
      <c r="CD394" s="24">
        <v>23404.437652446828</v>
      </c>
      <c r="CE394" s="24">
        <v>23221.140626127886</v>
      </c>
      <c r="CF394" s="24">
        <v>23043.752802956671</v>
      </c>
      <c r="CG394" s="24">
        <v>22871.946371550635</v>
      </c>
      <c r="CH394" s="24">
        <v>22705.418966174679</v>
      </c>
      <c r="CI394" s="24">
        <v>22543.891153795572</v>
      </c>
      <c r="CJ394" s="24">
        <v>22387.104220042082</v>
      </c>
      <c r="CK394" s="24">
        <v>22234.818212746515</v>
      </c>
      <c r="CL394" s="24">
        <v>22086.810208220395</v>
      </c>
      <c r="CM394" s="24">
        <v>21942.872770763486</v>
      </c>
      <c r="CN394" s="24">
        <v>21802.812580339451</v>
      </c>
      <c r="CO394" s="24">
        <v>21666.44920704214</v>
      </c>
      <c r="CP394" s="24">
        <v>21533.614014062674</v>
      </c>
      <c r="CQ394" s="24">
        <v>21404.149173455848</v>
      </c>
      <c r="CR394" s="24">
        <v>21277.906781185327</v>
      </c>
      <c r="CS394" s="24">
        <v>21154.748059769161</v>
      </c>
      <c r="CT394" s="24">
        <v>21034.542638409868</v>
      </c>
      <c r="CU394" s="24">
        <v>20917.167901821875</v>
      </c>
      <c r="CV394" s="24">
        <v>20802.508400103685</v>
      </c>
      <c r="CW394" s="24">
        <v>20690.455312972099</v>
      </c>
      <c r="CX394" s="24">
        <v>20580.905962509165</v>
      </c>
      <c r="CY394" s="24">
        <v>20473.763369289412</v>
      </c>
      <c r="CZ394" s="24">
        <v>20368.935847373465</v>
      </c>
      <c r="DA394" s="24">
        <v>20266.336634189556</v>
      </c>
      <c r="DB394" s="24">
        <v>20165.883551788724</v>
      </c>
      <c r="DC394" s="24">
        <v>20067.498696362938</v>
      </c>
      <c r="DD394" s="24">
        <v>19971.108153267523</v>
      </c>
      <c r="DE394" s="24">
        <v>19876.641735096033</v>
      </c>
      <c r="DF394" s="24">
        <v>19784.032740625069</v>
      </c>
      <c r="DG394" s="24">
        <v>19693.217732682031</v>
      </c>
      <c r="DH394" s="24">
        <v>19604.136333196482</v>
      </c>
      <c r="DI394" s="24">
        <v>19516.731033878023</v>
      </c>
      <c r="DJ394" s="24">
        <v>19430.947021125055</v>
      </c>
      <c r="DK394" s="24">
        <v>19346.732013910914</v>
      </c>
      <c r="DL394" s="24">
        <v>19264.036113520116</v>
      </c>
      <c r="DM394" s="24">
        <v>19182.811664119483</v>
      </c>
      <c r="DN394" s="24">
        <v>19103.013123248038</v>
      </c>
      <c r="DO394" s="24">
        <v>19024.596941398329</v>
      </c>
      <c r="DP394" s="24">
        <v>18947.521449940825</v>
      </c>
      <c r="DQ394" s="24">
        <v>18871.746756713048</v>
      </c>
      <c r="DR394" s="24">
        <v>18797.234648658763</v>
      </c>
      <c r="DS394" s="24">
        <v>18723.948500958428</v>
      </c>
      <c r="DT394" s="24">
        <v>18651.853192143135</v>
      </c>
      <c r="DU394" s="24">
        <v>18580.915024729529</v>
      </c>
      <c r="DV394" s="24">
        <v>18511.101650954119</v>
      </c>
      <c r="DW394" s="24">
        <v>18442.382003222374</v>
      </c>
      <c r="DX394" s="24">
        <v>18374.726228921078</v>
      </c>
      <c r="DY394" s="24">
        <v>18308.105629272461</v>
      </c>
      <c r="DZ394" s="24">
        <v>18242.492601935748</v>
      </c>
      <c r="EA394" s="24">
        <v>18177.860587086379</v>
      </c>
      <c r="EB394" s="24">
        <v>18114.184016725256</v>
      </c>
      <c r="EC394" s="24">
        <v>18051.438266990681</v>
      </c>
      <c r="ED394" s="24">
        <v>17989.599613264054</v>
      </c>
      <c r="EE394" s="24">
        <v>17928.645187876798</v>
      </c>
      <c r="EF394" s="24">
        <v>17868.552940241472</v>
      </c>
      <c r="EG394" s="24">
        <v>17809.30159924367</v>
      </c>
      <c r="EH394" s="24">
        <v>17750.870637743927</v>
      </c>
      <c r="EI394" s="24">
        <v>17693.240239050596</v>
      </c>
      <c r="EJ394" s="24">
        <v>17636.391265234732</v>
      </c>
      <c r="EK394" s="24">
        <v>17580.30522716821</v>
      </c>
      <c r="EL394" s="24">
        <v>17524.964256174731</v>
      </c>
      <c r="EM394" s="24">
        <v>17470.351077191492</v>
      </c>
      <c r="EN394" s="24">
        <v>17416.448983347007</v>
      </c>
      <c r="EO394" s="24">
        <v>17363.241811866956</v>
      </c>
      <c r="EP394" s="24">
        <v>17310.713921226587</v>
      </c>
      <c r="EQ394" s="24">
        <v>17258.850169473666</v>
      </c>
      <c r="ER394" s="24">
        <v>17207.635893651437</v>
      </c>
      <c r="ES394" s="24">
        <v>17157.05689025587</v>
      </c>
      <c r="ET394" s="24">
        <v>17107.099396666057</v>
      </c>
      <c r="EU394" s="24">
        <v>17057.750073490566</v>
      </c>
      <c r="EV394" s="24">
        <v>0</v>
      </c>
      <c r="EW394" s="24">
        <v>0</v>
      </c>
      <c r="EX394" s="24">
        <v>0</v>
      </c>
      <c r="EY394" s="24">
        <v>0</v>
      </c>
      <c r="EZ394" s="24">
        <v>0</v>
      </c>
      <c r="FA394" s="24">
        <v>0</v>
      </c>
      <c r="FB394" s="24">
        <v>0</v>
      </c>
      <c r="FC394" s="24">
        <v>0</v>
      </c>
      <c r="FD394" s="24">
        <v>0</v>
      </c>
      <c r="FE394" s="24">
        <v>0</v>
      </c>
      <c r="FF394" s="24">
        <v>0</v>
      </c>
      <c r="FG394" s="24">
        <v>0</v>
      </c>
      <c r="FH394" s="24">
        <v>0</v>
      </c>
      <c r="FI394" s="24">
        <v>0</v>
      </c>
      <c r="FJ394" s="24">
        <v>0</v>
      </c>
      <c r="FK394" s="24">
        <v>0</v>
      </c>
      <c r="FL394" s="24">
        <v>0</v>
      </c>
      <c r="FM394" s="24">
        <v>0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</row>
    <row r="395" spans="5:178" outlineLevel="2" x14ac:dyDescent="0.2">
      <c r="E395" s="367">
        <v>43799</v>
      </c>
      <c r="H395" s="24">
        <v>70391</v>
      </c>
      <c r="AL395" s="158"/>
      <c r="AM395" s="158"/>
      <c r="AN395" s="158"/>
      <c r="AO395" s="158"/>
      <c r="AP395" s="158"/>
      <c r="AQ395" s="158"/>
      <c r="AR395" s="158"/>
      <c r="AS395" s="158">
        <v>68077</v>
      </c>
      <c r="AT395" s="158">
        <v>64648</v>
      </c>
      <c r="AU395" s="158">
        <v>55566</v>
      </c>
      <c r="AV395" s="158">
        <v>48993</v>
      </c>
      <c r="AW395" s="158">
        <v>44281</v>
      </c>
      <c r="AX395" s="158">
        <v>42374</v>
      </c>
      <c r="AY395" s="158">
        <v>40109</v>
      </c>
      <c r="AZ395" s="158">
        <v>38364</v>
      </c>
      <c r="BA395" s="158">
        <v>37213</v>
      </c>
      <c r="BB395" s="158">
        <v>36167</v>
      </c>
      <c r="BC395" s="158">
        <v>35088</v>
      </c>
      <c r="BD395" s="158">
        <v>34171</v>
      </c>
      <c r="BE395" s="158">
        <v>33222</v>
      </c>
      <c r="BF395" s="158">
        <v>32363</v>
      </c>
      <c r="BG395" s="158">
        <v>31286</v>
      </c>
      <c r="BH395" s="158">
        <v>30515</v>
      </c>
      <c r="BI395" s="158">
        <v>29796</v>
      </c>
      <c r="BJ395" s="158">
        <v>29079</v>
      </c>
      <c r="BK395" s="158">
        <v>28591</v>
      </c>
      <c r="BL395" s="158">
        <v>28112</v>
      </c>
      <c r="BM395" s="158">
        <v>27659</v>
      </c>
      <c r="BN395" s="158">
        <v>26961</v>
      </c>
      <c r="BO395" s="158">
        <v>26329</v>
      </c>
      <c r="BP395" s="158">
        <v>25499</v>
      </c>
      <c r="BQ395" s="158">
        <v>24321</v>
      </c>
      <c r="BR395" s="158">
        <v>23446</v>
      </c>
      <c r="BS395" s="158">
        <v>22800</v>
      </c>
      <c r="BT395" s="158">
        <v>22217</v>
      </c>
      <c r="BU395" s="158">
        <v>21687</v>
      </c>
      <c r="BV395" s="158">
        <v>21065</v>
      </c>
      <c r="BW395" s="158">
        <v>20662</v>
      </c>
      <c r="BX395" s="158">
        <v>20305</v>
      </c>
      <c r="BY395" s="158">
        <v>19985</v>
      </c>
      <c r="BZ395" s="158">
        <v>19487</v>
      </c>
      <c r="CA395" s="158">
        <v>19131</v>
      </c>
      <c r="CB395" s="158">
        <v>18614</v>
      </c>
      <c r="CC395" s="158">
        <v>18177</v>
      </c>
      <c r="CD395" s="24">
        <v>18027.080944062975</v>
      </c>
      <c r="CE395" s="24">
        <v>17882.245147534719</v>
      </c>
      <c r="CF395" s="24">
        <v>17742.196392331807</v>
      </c>
      <c r="CG395" s="24">
        <v>17606.662585143593</v>
      </c>
      <c r="CH395" s="24">
        <v>17475.393260498888</v>
      </c>
      <c r="CI395" s="24">
        <v>17348.157394765345</v>
      </c>
      <c r="CJ395" s="24">
        <v>17224.741486124356</v>
      </c>
      <c r="CK395" s="24">
        <v>17104.947862925848</v>
      </c>
      <c r="CL395" s="24">
        <v>16988.593188849158</v>
      </c>
      <c r="CM395" s="24">
        <v>16875.507138244699</v>
      </c>
      <c r="CN395" s="24">
        <v>16765.531219116248</v>
      </c>
      <c r="CO395" s="24">
        <v>16658.51772459158</v>
      </c>
      <c r="CP395" s="24">
        <v>16554.328796549027</v>
      </c>
      <c r="CQ395" s="24">
        <v>16452.835587425474</v>
      </c>
      <c r="CR395" s="24">
        <v>16353.91750820917</v>
      </c>
      <c r="CS395" s="24">
        <v>16257.461552286783</v>
      </c>
      <c r="CT395" s="24">
        <v>16163.36168622183</v>
      </c>
      <c r="CU395" s="24">
        <v>16071.51829973547</v>
      </c>
      <c r="CV395" s="24">
        <v>15981.837708175757</v>
      </c>
      <c r="CW395" s="24">
        <v>15894.231701628341</v>
      </c>
      <c r="CX395" s="24">
        <v>15808.617135562679</v>
      </c>
      <c r="CY395" s="24">
        <v>15724.91555854459</v>
      </c>
      <c r="CZ395" s="24">
        <v>15643.052873093657</v>
      </c>
      <c r="DA395" s="24">
        <v>15562.959026236646</v>
      </c>
      <c r="DB395" s="24">
        <v>15484.567726717127</v>
      </c>
      <c r="DC395" s="24">
        <v>15407.816186176295</v>
      </c>
      <c r="DD395" s="24">
        <v>15332.644881928156</v>
      </c>
      <c r="DE395" s="24">
        <v>15258.997339221398</v>
      </c>
      <c r="DF395" s="24">
        <v>15186.819931114544</v>
      </c>
      <c r="DG395" s="24">
        <v>15116.061694296865</v>
      </c>
      <c r="DH395" s="24">
        <v>15046.674159367436</v>
      </c>
      <c r="DI395" s="24">
        <v>14978.611194243405</v>
      </c>
      <c r="DJ395" s="24">
        <v>14911.828859507712</v>
      </c>
      <c r="DK395" s="24">
        <v>14846.285274630023</v>
      </c>
      <c r="DL395" s="24">
        <v>14781.940494103015</v>
      </c>
      <c r="DM395" s="24">
        <v>14718.756392632849</v>
      </c>
      <c r="DN395" s="24">
        <v>14656.696558608006</v>
      </c>
      <c r="DO395" s="24">
        <v>14595.726195146632</v>
      </c>
      <c r="DP395" s="24">
        <v>14535.812028090219</v>
      </c>
      <c r="DQ395" s="24">
        <v>14476.92222037182</v>
      </c>
      <c r="DR395" s="24">
        <v>14419.026292240571</v>
      </c>
      <c r="DS395" s="24">
        <v>14362.095046872793</v>
      </c>
      <c r="DT395" s="24">
        <v>14306.10050094279</v>
      </c>
      <c r="DU395" s="24">
        <v>14251.015819765351</v>
      </c>
      <c r="DV395" s="24">
        <v>14196.815256656571</v>
      </c>
      <c r="DW395" s="24">
        <v>14143.474096190881</v>
      </c>
      <c r="DX395" s="24">
        <v>14090.96860106044</v>
      </c>
      <c r="DY395" s="24">
        <v>14039.275962268261</v>
      </c>
      <c r="DZ395" s="24">
        <v>13988.374252409496</v>
      </c>
      <c r="EA395" s="24">
        <v>13938.242381815959</v>
      </c>
      <c r="EB395" s="24">
        <v>13888.86005735773</v>
      </c>
      <c r="EC395" s="24">
        <v>13840.207743712721</v>
      </c>
      <c r="ED395" s="24">
        <v>13792.266626930443</v>
      </c>
      <c r="EE395" s="24">
        <v>13745.018580130336</v>
      </c>
      <c r="EF395" s="24">
        <v>13698.4461311876</v>
      </c>
      <c r="EG395" s="24">
        <v>13652.532432271233</v>
      </c>
      <c r="EH395" s="24">
        <v>13607.261231109427</v>
      </c>
      <c r="EI395" s="24">
        <v>13562.616843867108</v>
      </c>
      <c r="EJ395" s="24">
        <v>13518.584129529425</v>
      </c>
      <c r="EK395" s="24">
        <v>13475.148465692622</v>
      </c>
      <c r="EL395" s="24">
        <v>13432.295725671558</v>
      </c>
      <c r="EM395" s="24">
        <v>13390.012256839545</v>
      </c>
      <c r="EN395" s="24">
        <v>13348.284860122436</v>
      </c>
      <c r="EO395" s="24">
        <v>13307.100770574712</v>
      </c>
      <c r="EP395" s="24">
        <v>13266.44763897026</v>
      </c>
      <c r="EQ395" s="24">
        <v>13226.313514345573</v>
      </c>
      <c r="ER395" s="24">
        <v>13186.686827437348</v>
      </c>
      <c r="ES395" s="24">
        <v>13147.556374960492</v>
      </c>
      <c r="ET395" s="24">
        <v>13108.91130467644</v>
      </c>
      <c r="EU395" s="24">
        <v>13070.741101204962</v>
      </c>
      <c r="EV395" s="24">
        <v>13033.03557253584</v>
      </c>
      <c r="EW395" s="24">
        <v>0</v>
      </c>
      <c r="EX395" s="24">
        <v>0</v>
      </c>
      <c r="EY395" s="24">
        <v>0</v>
      </c>
      <c r="EZ395" s="24">
        <v>0</v>
      </c>
      <c r="FA395" s="24">
        <v>0</v>
      </c>
      <c r="FB395" s="24">
        <v>0</v>
      </c>
      <c r="FC395" s="24">
        <v>0</v>
      </c>
      <c r="FD395" s="24">
        <v>0</v>
      </c>
      <c r="FE395" s="24">
        <v>0</v>
      </c>
      <c r="FF395" s="24">
        <v>0</v>
      </c>
      <c r="FG395" s="24">
        <v>0</v>
      </c>
      <c r="FH395" s="24">
        <v>0</v>
      </c>
      <c r="FI395" s="24">
        <v>0</v>
      </c>
      <c r="FJ395" s="24">
        <v>0</v>
      </c>
      <c r="FK395" s="24">
        <v>0</v>
      </c>
      <c r="FL395" s="24">
        <v>0</v>
      </c>
      <c r="FM395" s="24">
        <v>0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</row>
    <row r="396" spans="5:178" outlineLevel="2" x14ac:dyDescent="0.2">
      <c r="E396" s="367">
        <v>43830</v>
      </c>
      <c r="H396" s="24">
        <v>59455</v>
      </c>
      <c r="AL396" s="158"/>
      <c r="AM396" s="158"/>
      <c r="AN396" s="158"/>
      <c r="AO396" s="158"/>
      <c r="AP396" s="158"/>
      <c r="AQ396" s="158"/>
      <c r="AR396" s="158"/>
      <c r="AS396" s="158"/>
      <c r="AT396" s="158">
        <v>57267</v>
      </c>
      <c r="AU396" s="158">
        <v>54174</v>
      </c>
      <c r="AV396" s="158">
        <v>46873</v>
      </c>
      <c r="AW396" s="158">
        <v>40526</v>
      </c>
      <c r="AX396" s="158">
        <v>36372</v>
      </c>
      <c r="AY396" s="158">
        <v>34748</v>
      </c>
      <c r="AZ396" s="158">
        <v>33126</v>
      </c>
      <c r="BA396" s="158">
        <v>31848</v>
      </c>
      <c r="BB396" s="158">
        <v>30878</v>
      </c>
      <c r="BC396" s="158">
        <v>29856</v>
      </c>
      <c r="BD396" s="158">
        <v>29082</v>
      </c>
      <c r="BE396" s="158">
        <v>28361</v>
      </c>
      <c r="BF396" s="158">
        <v>27580</v>
      </c>
      <c r="BG396" s="158">
        <v>26634</v>
      </c>
      <c r="BH396" s="158">
        <v>25990</v>
      </c>
      <c r="BI396" s="158">
        <v>25361</v>
      </c>
      <c r="BJ396" s="158">
        <v>24780</v>
      </c>
      <c r="BK396" s="158">
        <v>24353</v>
      </c>
      <c r="BL396" s="158">
        <v>23948</v>
      </c>
      <c r="BM396" s="158">
        <v>23510</v>
      </c>
      <c r="BN396" s="158">
        <v>22985</v>
      </c>
      <c r="BO396" s="158">
        <v>22520</v>
      </c>
      <c r="BP396" s="158">
        <v>22006</v>
      </c>
      <c r="BQ396" s="158">
        <v>21450</v>
      </c>
      <c r="BR396" s="158">
        <v>20426</v>
      </c>
      <c r="BS396" s="158">
        <v>19699</v>
      </c>
      <c r="BT396" s="158">
        <v>19154</v>
      </c>
      <c r="BU396" s="158">
        <v>18694</v>
      </c>
      <c r="BV396" s="158">
        <v>18204</v>
      </c>
      <c r="BW396" s="158">
        <v>17833</v>
      </c>
      <c r="BX396" s="158">
        <v>17479</v>
      </c>
      <c r="BY396" s="158">
        <v>17184</v>
      </c>
      <c r="BZ396" s="158">
        <v>16825</v>
      </c>
      <c r="CA396" s="158">
        <v>16507</v>
      </c>
      <c r="CB396" s="158">
        <v>16129</v>
      </c>
      <c r="CC396" s="158">
        <v>15804</v>
      </c>
      <c r="CD396" s="24">
        <v>15670.096392597938</v>
      </c>
      <c r="CE396" s="24">
        <v>15540.85361009145</v>
      </c>
      <c r="CF396" s="24">
        <v>15415.993022937548</v>
      </c>
      <c r="CG396" s="24">
        <v>15295.259266338933</v>
      </c>
      <c r="CH396" s="24">
        <v>15178.417773072993</v>
      </c>
      <c r="CI396" s="24">
        <v>15065.252620926114</v>
      </c>
      <c r="CJ396" s="24">
        <v>14955.564648178122</v>
      </c>
      <c r="CK396" s="24">
        <v>14849.169798379786</v>
      </c>
      <c r="CL396" s="24">
        <v>14745.897662012991</v>
      </c>
      <c r="CM396" s="24">
        <v>14645.590187814223</v>
      </c>
      <c r="CN396" s="24">
        <v>14548.100540808113</v>
      </c>
      <c r="CO396" s="24">
        <v>14453.292087619611</v>
      </c>
      <c r="CP396" s="24">
        <v>14361.037492553853</v>
      </c>
      <c r="CQ396" s="24">
        <v>14271.217910363815</v>
      </c>
      <c r="CR396" s="24">
        <v>14183.72226365863</v>
      </c>
      <c r="CS396" s="24">
        <v>14098.446594610376</v>
      </c>
      <c r="CT396" s="24">
        <v>14015.293482053628</v>
      </c>
      <c r="CU396" s="24">
        <v>13934.17151628544</v>
      </c>
      <c r="CV396" s="24">
        <v>13854.994824902709</v>
      </c>
      <c r="CW396" s="24">
        <v>13777.682643889018</v>
      </c>
      <c r="CX396" s="24">
        <v>13702.158928910276</v>
      </c>
      <c r="CY396" s="24">
        <v>13628.35200241749</v>
      </c>
      <c r="CZ396" s="24">
        <v>13556.19423270379</v>
      </c>
      <c r="DA396" s="24">
        <v>13485.621741535113</v>
      </c>
      <c r="DB396" s="24">
        <v>13416.574137381329</v>
      </c>
      <c r="DC396" s="24">
        <v>13348.994271627251</v>
      </c>
      <c r="DD396" s="24">
        <v>13282.828015448824</v>
      </c>
      <c r="DE396" s="24">
        <v>13218.024055305477</v>
      </c>
      <c r="DF396" s="24">
        <v>13154.533705231599</v>
      </c>
      <c r="DG396" s="24">
        <v>13092.310734312179</v>
      </c>
      <c r="DH396" s="24">
        <v>13031.311207904999</v>
      </c>
      <c r="DI396" s="24">
        <v>12971.493341326968</v>
      </c>
      <c r="DJ396" s="24">
        <v>12912.817364858925</v>
      </c>
      <c r="DK396" s="24">
        <v>12855.245399043277</v>
      </c>
      <c r="DL396" s="24">
        <v>12798.74133935522</v>
      </c>
      <c r="DM396" s="24">
        <v>12743.270749421856</v>
      </c>
      <c r="DN396" s="24">
        <v>12688.800762046756</v>
      </c>
      <c r="DO396" s="24">
        <v>12635.29998737118</v>
      </c>
      <c r="DP396" s="24">
        <v>12582.738427568604</v>
      </c>
      <c r="DQ396" s="24">
        <v>12531.08739752755</v>
      </c>
      <c r="DR396" s="24">
        <v>12480.31945102984</v>
      </c>
      <c r="DS396" s="24">
        <v>12430.408311977433</v>
      </c>
      <c r="DT396" s="24">
        <v>12381.328810262974</v>
      </c>
      <c r="DU396" s="24">
        <v>12333.056821916005</v>
      </c>
      <c r="DV396" s="24">
        <v>12285.569213190362</v>
      </c>
      <c r="DW396" s="24">
        <v>12238.843788288141</v>
      </c>
      <c r="DX396" s="24">
        <v>12192.859240442491</v>
      </c>
      <c r="DY396" s="24">
        <v>12147.595106105959</v>
      </c>
      <c r="DZ396" s="24">
        <v>12103.031722012809</v>
      </c>
      <c r="EA396" s="24">
        <v>12059.150184903556</v>
      </c>
      <c r="EB396" s="24">
        <v>12015.932313717884</v>
      </c>
      <c r="EC396" s="24">
        <v>11973.360614078172</v>
      </c>
      <c r="ED396" s="24">
        <v>11931.418244900631</v>
      </c>
      <c r="EE396" s="24">
        <v>11890.088986984194</v>
      </c>
      <c r="EF396" s="24">
        <v>11849.357213439622</v>
      </c>
      <c r="EG396" s="24">
        <v>11809.207861831987</v>
      </c>
      <c r="EH396" s="24">
        <v>11769.62640791989</v>
      </c>
      <c r="EI396" s="24">
        <v>11730.598840883844</v>
      </c>
      <c r="EJ396" s="24">
        <v>11692.111639944438</v>
      </c>
      <c r="EK396" s="24">
        <v>11654.151752278747</v>
      </c>
      <c r="EL396" s="24">
        <v>11616.706572150058</v>
      </c>
      <c r="EM396" s="24">
        <v>11579.763921172615</v>
      </c>
      <c r="EN396" s="24">
        <v>11543.31202963875</v>
      </c>
      <c r="EO396" s="24">
        <v>11507.33951884108</v>
      </c>
      <c r="EP396" s="24">
        <v>11471.835384327451</v>
      </c>
      <c r="EQ396" s="24">
        <v>11436.78898003066</v>
      </c>
      <c r="ER396" s="24">
        <v>11402.19000321923</v>
      </c>
      <c r="ES396" s="24">
        <v>11368.02848021922</v>
      </c>
      <c r="ET396" s="24">
        <v>11334.294752860564</v>
      </c>
      <c r="EU396" s="24">
        <v>11300.9794656047</v>
      </c>
      <c r="EV396" s="24">
        <v>11268.073553313172</v>
      </c>
      <c r="EW396" s="24">
        <v>11235.568229619546</v>
      </c>
      <c r="EX396" s="24">
        <v>0</v>
      </c>
      <c r="EY396" s="24">
        <v>0</v>
      </c>
      <c r="EZ396" s="24">
        <v>0</v>
      </c>
      <c r="FA396" s="24">
        <v>0</v>
      </c>
      <c r="FB396" s="24">
        <v>0</v>
      </c>
      <c r="FC396" s="24">
        <v>0</v>
      </c>
      <c r="FD396" s="24">
        <v>0</v>
      </c>
      <c r="FE396" s="24">
        <v>0</v>
      </c>
      <c r="FF396" s="24">
        <v>0</v>
      </c>
      <c r="FG396" s="24">
        <v>0</v>
      </c>
      <c r="FH396" s="24">
        <v>0</v>
      </c>
      <c r="FI396" s="24">
        <v>0</v>
      </c>
      <c r="FJ396" s="24">
        <v>0</v>
      </c>
      <c r="FK396" s="24">
        <v>0</v>
      </c>
      <c r="FL396" s="24">
        <v>0</v>
      </c>
      <c r="FM396" s="24">
        <v>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</row>
    <row r="397" spans="5:178" outlineLevel="2" x14ac:dyDescent="0.2">
      <c r="E397" s="367">
        <v>43861</v>
      </c>
      <c r="H397" s="24">
        <v>59478</v>
      </c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>
        <v>58558</v>
      </c>
      <c r="AV397" s="158">
        <v>52517</v>
      </c>
      <c r="AW397" s="158">
        <v>41577</v>
      </c>
      <c r="AX397" s="158">
        <v>38540</v>
      </c>
      <c r="AY397" s="158">
        <v>33803</v>
      </c>
      <c r="AZ397" s="158">
        <v>32233</v>
      </c>
      <c r="BA397" s="158">
        <v>30735</v>
      </c>
      <c r="BB397" s="158">
        <v>29481</v>
      </c>
      <c r="BC397" s="158">
        <v>28400</v>
      </c>
      <c r="BD397" s="158">
        <v>27660</v>
      </c>
      <c r="BE397" s="158">
        <v>26899</v>
      </c>
      <c r="BF397" s="158">
        <v>26118</v>
      </c>
      <c r="BG397" s="158">
        <v>25183</v>
      </c>
      <c r="BH397" s="158">
        <v>24519</v>
      </c>
      <c r="BI397" s="158">
        <v>23848</v>
      </c>
      <c r="BJ397" s="158">
        <v>23273</v>
      </c>
      <c r="BK397" s="158">
        <v>22774</v>
      </c>
      <c r="BL397" s="158">
        <v>22395</v>
      </c>
      <c r="BM397" s="158">
        <v>21968</v>
      </c>
      <c r="BN397" s="158">
        <v>21477</v>
      </c>
      <c r="BO397" s="158">
        <v>21004</v>
      </c>
      <c r="BP397" s="158">
        <v>20491</v>
      </c>
      <c r="BQ397" s="158">
        <v>20033</v>
      </c>
      <c r="BR397" s="158">
        <v>19482</v>
      </c>
      <c r="BS397" s="158">
        <v>18732</v>
      </c>
      <c r="BT397" s="158">
        <v>18117</v>
      </c>
      <c r="BU397" s="158">
        <v>17622</v>
      </c>
      <c r="BV397" s="158">
        <v>16877</v>
      </c>
      <c r="BW397" s="158">
        <v>16480</v>
      </c>
      <c r="BX397" s="158">
        <v>16165</v>
      </c>
      <c r="BY397" s="158">
        <v>15892</v>
      </c>
      <c r="BZ397" s="158">
        <v>15534</v>
      </c>
      <c r="CA397" s="158">
        <v>15250</v>
      </c>
      <c r="CB397" s="158">
        <v>14900</v>
      </c>
      <c r="CC397" s="158">
        <v>14607</v>
      </c>
      <c r="CD397" s="24">
        <v>14479.766823483438</v>
      </c>
      <c r="CE397" s="24">
        <v>14357.083135049807</v>
      </c>
      <c r="CF397" s="24">
        <v>14238.669736270249</v>
      </c>
      <c r="CG397" s="24">
        <v>14124.271344253561</v>
      </c>
      <c r="CH397" s="24">
        <v>14013.653991477609</v>
      </c>
      <c r="CI397" s="24">
        <v>13906.602765345084</v>
      </c>
      <c r="CJ397" s="24">
        <v>13802.919835983477</v>
      </c>
      <c r="CK397" s="24">
        <v>13702.422729634987</v>
      </c>
      <c r="CL397" s="24">
        <v>13604.942812126796</v>
      </c>
      <c r="CM397" s="24">
        <v>13510.323952727013</v>
      </c>
      <c r="CN397" s="24">
        <v>13418.421343447668</v>
      </c>
      <c r="CO397" s="24">
        <v>13329.100452764793</v>
      </c>
      <c r="CP397" s="24">
        <v>13242.236095952299</v>
      </c>
      <c r="CQ397" s="24">
        <v>13157.711606902243</v>
      </c>
      <c r="CR397" s="24">
        <v>13075.418098531298</v>
      </c>
      <c r="CS397" s="24">
        <v>12995.25380073574</v>
      </c>
      <c r="CT397" s="24">
        <v>12917.123466419413</v>
      </c>
      <c r="CU397" s="24">
        <v>12840.937837435067</v>
      </c>
      <c r="CV397" s="24">
        <v>12766.613163391408</v>
      </c>
      <c r="CW397" s="24">
        <v>12694.070767221017</v>
      </c>
      <c r="CX397" s="24">
        <v>12623.236652206264</v>
      </c>
      <c r="CY397" s="24">
        <v>12554.041145844874</v>
      </c>
      <c r="CZ397" s="24">
        <v>12486.418576522328</v>
      </c>
      <c r="DA397" s="24">
        <v>12420.306979461013</v>
      </c>
      <c r="DB397" s="24">
        <v>12355.64782884884</v>
      </c>
      <c r="DC397" s="24">
        <v>12292.385793423189</v>
      </c>
      <c r="DD397" s="24">
        <v>12230.468513109259</v>
      </c>
      <c r="DE397" s="24">
        <v>12169.846394592019</v>
      </c>
      <c r="DF397" s="24">
        <v>12110.47242394446</v>
      </c>
      <c r="DG397" s="24">
        <v>12052.30199464738</v>
      </c>
      <c r="DH397" s="24">
        <v>11995.292749520982</v>
      </c>
      <c r="DI397" s="24">
        <v>11939.404435251246</v>
      </c>
      <c r="DJ397" s="24">
        <v>11884.598768336027</v>
      </c>
      <c r="DK397" s="24">
        <v>11830.839311401236</v>
      </c>
      <c r="DL397" s="24">
        <v>11778.091358947417</v>
      </c>
      <c r="DM397" s="24">
        <v>11726.321831684492</v>
      </c>
      <c r="DN397" s="24">
        <v>11675.499178698148</v>
      </c>
      <c r="DO397" s="24">
        <v>11625.593286767653</v>
      </c>
      <c r="DP397" s="24">
        <v>11576.575396222344</v>
      </c>
      <c r="DQ397" s="24">
        <v>11528.418022783981</v>
      </c>
      <c r="DR397" s="24">
        <v>11481.094884895649</v>
      </c>
      <c r="DS397" s="24">
        <v>11434.580836085606</v>
      </c>
      <c r="DT397" s="24">
        <v>11388.851801956695</v>
      </c>
      <c r="DU397" s="24">
        <v>11343.884721430366</v>
      </c>
      <c r="DV397" s="24">
        <v>11299.657491908089</v>
      </c>
      <c r="DW397" s="24">
        <v>11256.148918043742</v>
      </c>
      <c r="DX397" s="24">
        <v>11213.338663847822</v>
      </c>
      <c r="DY397" s="24">
        <v>11171.207207869062</v>
      </c>
      <c r="DZ397" s="24">
        <v>11129.73580122139</v>
      </c>
      <c r="EA397" s="24">
        <v>11088.906428244034</v>
      </c>
      <c r="EB397" s="24">
        <v>11048.701769600777</v>
      </c>
      <c r="EC397" s="24">
        <v>11009.105167640773</v>
      </c>
      <c r="ED397" s="24">
        <v>10970.100593858037</v>
      </c>
      <c r="EE397" s="24">
        <v>10931.672618300252</v>
      </c>
      <c r="EF397" s="24">
        <v>10893.806380789643</v>
      </c>
      <c r="EG397" s="24">
        <v>10856.487563829867</v>
      </c>
      <c r="EH397" s="24">
        <v>10819.702367082675</v>
      </c>
      <c r="EI397" s="24">
        <v>10783.43748330758</v>
      </c>
      <c r="EJ397" s="24">
        <v>10747.680075665854</v>
      </c>
      <c r="EK397" s="24">
        <v>10712.417756297898</v>
      </c>
      <c r="EL397" s="24">
        <v>10677.638566090052</v>
      </c>
      <c r="EM397" s="24">
        <v>10643.330955553052</v>
      </c>
      <c r="EN397" s="24">
        <v>10609.483766740426</v>
      </c>
      <c r="EO397" s="24">
        <v>10576.086216140246</v>
      </c>
      <c r="EP397" s="24">
        <v>10543.127878478545</v>
      </c>
      <c r="EQ397" s="24">
        <v>10510.598671377373</v>
      </c>
      <c r="ER397" s="24">
        <v>10478.488840814283</v>
      </c>
      <c r="ES397" s="24">
        <v>10446.788947334113</v>
      </c>
      <c r="ET397" s="24">
        <v>10415.489852967168</v>
      </c>
      <c r="EU397" s="24">
        <v>10384.582708811238</v>
      </c>
      <c r="EV397" s="24">
        <v>10354.058943237822</v>
      </c>
      <c r="EW397" s="24">
        <v>10323.9102506856</v>
      </c>
      <c r="EX397" s="24">
        <v>10294.128581006686</v>
      </c>
      <c r="EY397" s="24">
        <v>0</v>
      </c>
      <c r="EZ397" s="24">
        <v>0</v>
      </c>
      <c r="FA397" s="24">
        <v>0</v>
      </c>
      <c r="FB397" s="24">
        <v>0</v>
      </c>
      <c r="FC397" s="24">
        <v>0</v>
      </c>
      <c r="FD397" s="24">
        <v>0</v>
      </c>
      <c r="FE397" s="24">
        <v>0</v>
      </c>
      <c r="FF397" s="24">
        <v>0</v>
      </c>
      <c r="FG397" s="24">
        <v>0</v>
      </c>
      <c r="FH397" s="24">
        <v>0</v>
      </c>
      <c r="FI397" s="24">
        <v>0</v>
      </c>
      <c r="FJ397" s="24">
        <v>0</v>
      </c>
      <c r="FK397" s="24">
        <v>0</v>
      </c>
      <c r="FL397" s="24">
        <v>0</v>
      </c>
      <c r="FM397" s="24">
        <v>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</row>
    <row r="398" spans="5:178" outlineLevel="2" x14ac:dyDescent="0.2">
      <c r="E398" s="367">
        <v>43890</v>
      </c>
      <c r="H398" s="24">
        <v>78299</v>
      </c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>
        <v>77312</v>
      </c>
      <c r="AW398" s="158">
        <v>67897</v>
      </c>
      <c r="AX398" s="158">
        <v>49675</v>
      </c>
      <c r="AY398" s="158">
        <v>45573</v>
      </c>
      <c r="AZ398" s="158">
        <v>38805</v>
      </c>
      <c r="BA398" s="158">
        <v>36799</v>
      </c>
      <c r="BB398" s="158">
        <v>34682</v>
      </c>
      <c r="BC398" s="158">
        <v>32810</v>
      </c>
      <c r="BD398" s="158">
        <v>31628</v>
      </c>
      <c r="BE398" s="158">
        <v>30598</v>
      </c>
      <c r="BF398" s="158">
        <v>29597</v>
      </c>
      <c r="BG398" s="158">
        <v>28461</v>
      </c>
      <c r="BH398" s="158">
        <v>27644</v>
      </c>
      <c r="BI398" s="158">
        <v>26877</v>
      </c>
      <c r="BJ398" s="158">
        <v>26191</v>
      </c>
      <c r="BK398" s="158">
        <v>25614</v>
      </c>
      <c r="BL398" s="158">
        <v>25150</v>
      </c>
      <c r="BM398" s="158">
        <v>24691</v>
      </c>
      <c r="BN398" s="158">
        <v>24114</v>
      </c>
      <c r="BO398" s="158">
        <v>23569</v>
      </c>
      <c r="BP398" s="158">
        <v>23005</v>
      </c>
      <c r="BQ398" s="158">
        <v>22443</v>
      </c>
      <c r="BR398" s="158">
        <v>21880</v>
      </c>
      <c r="BS398" s="158">
        <v>21323</v>
      </c>
      <c r="BT398" s="158">
        <v>20426</v>
      </c>
      <c r="BU398" s="158">
        <v>19668</v>
      </c>
      <c r="BV398" s="158">
        <v>18634</v>
      </c>
      <c r="BW398" s="158">
        <v>18235</v>
      </c>
      <c r="BX398" s="158">
        <v>17814</v>
      </c>
      <c r="BY398" s="158">
        <v>17452</v>
      </c>
      <c r="BZ398" s="158">
        <v>17042</v>
      </c>
      <c r="CA398" s="158">
        <v>16672</v>
      </c>
      <c r="CB398" s="158">
        <v>16288</v>
      </c>
      <c r="CC398" s="158">
        <v>15924</v>
      </c>
      <c r="CD398" s="24">
        <v>15781.292280525033</v>
      </c>
      <c r="CE398" s="24">
        <v>15643.830519288127</v>
      </c>
      <c r="CF398" s="24">
        <v>15511.28399055368</v>
      </c>
      <c r="CG398" s="24">
        <v>15383.351050451638</v>
      </c>
      <c r="CH398" s="24">
        <v>15259.755893277856</v>
      </c>
      <c r="CI398" s="24">
        <v>15140.245742291669</v>
      </c>
      <c r="CJ398" s="24">
        <v>15024.58840754901</v>
      </c>
      <c r="CK398" s="24">
        <v>14912.570155152453</v>
      </c>
      <c r="CL398" s="24">
        <v>14803.993841834694</v>
      </c>
      <c r="CM398" s="24">
        <v>14698.677276511336</v>
      </c>
      <c r="CN398" s="24">
        <v>14596.451776720973</v>
      </c>
      <c r="CO398" s="24">
        <v>14497.160893009037</v>
      </c>
      <c r="CP398" s="24">
        <v>14400.659278534929</v>
      </c>
      <c r="CQ398" s="24">
        <v>14306.811684667757</v>
      </c>
      <c r="CR398" s="24">
        <v>14215.49206622722</v>
      </c>
      <c r="CS398" s="24">
        <v>14126.582782432346</v>
      </c>
      <c r="CT398" s="24">
        <v>14039.973881633088</v>
      </c>
      <c r="CU398" s="24">
        <v>13955.562459587416</v>
      </c>
      <c r="CV398" s="24">
        <v>13873.252082468394</v>
      </c>
      <c r="CW398" s="24">
        <v>13792.952266986931</v>
      </c>
      <c r="CX398" s="24">
        <v>13714.578011034677</v>
      </c>
      <c r="CY398" s="24">
        <v>13638.049369117774</v>
      </c>
      <c r="CZ398" s="24">
        <v>13563.291067591932</v>
      </c>
      <c r="DA398" s="24">
        <v>13490.232155341697</v>
      </c>
      <c r="DB398" s="24">
        <v>13418.80568609018</v>
      </c>
      <c r="DC398" s="24">
        <v>13348.948428992817</v>
      </c>
      <c r="DD398" s="24">
        <v>13280.600604572121</v>
      </c>
      <c r="DE398" s="24">
        <v>13213.705643399438</v>
      </c>
      <c r="DF398" s="24">
        <v>13148.209965232452</v>
      </c>
      <c r="DG398" s="24">
        <v>13084.062776580131</v>
      </c>
      <c r="DH398" s="24">
        <v>13021.215884896634</v>
      </c>
      <c r="DI398" s="24">
        <v>12959.623527805392</v>
      </c>
      <c r="DJ398" s="24">
        <v>12899.242215930501</v>
      </c>
      <c r="DK398" s="24">
        <v>12840.030588065902</v>
      </c>
      <c r="DL398" s="24">
        <v>12781.949277548325</v>
      </c>
      <c r="DM398" s="24">
        <v>12724.960788818747</v>
      </c>
      <c r="DN398" s="24">
        <v>12669.02938326245</v>
      </c>
      <c r="DO398" s="24">
        <v>12614.120973510333</v>
      </c>
      <c r="DP398" s="24">
        <v>12560.203025466557</v>
      </c>
      <c r="DQ398" s="24">
        <v>12507.244467400538</v>
      </c>
      <c r="DR398" s="24">
        <v>12455.215605506022</v>
      </c>
      <c r="DS398" s="24">
        <v>12404.088045387767</v>
      </c>
      <c r="DT398" s="24">
        <v>12353.834618987967</v>
      </c>
      <c r="DU398" s="24">
        <v>12304.429316510083</v>
      </c>
      <c r="DV398" s="24">
        <v>12255.847222939336</v>
      </c>
      <c r="DW398" s="24">
        <v>12208.064458795508</v>
      </c>
      <c r="DX398" s="24">
        <v>12161.058124787012</v>
      </c>
      <c r="DY398" s="24">
        <v>12114.806250064663</v>
      </c>
      <c r="DZ398" s="24">
        <v>12069.287743800207</v>
      </c>
      <c r="EA398" s="24">
        <v>12024.482349838996</v>
      </c>
      <c r="EB398" s="24">
        <v>11980.370604197436</v>
      </c>
      <c r="EC398" s="24">
        <v>11936.933795195728</v>
      </c>
      <c r="ED398" s="24">
        <v>11894.153926033929</v>
      </c>
      <c r="EE398" s="24">
        <v>11852.013679635444</v>
      </c>
      <c r="EF398" s="24">
        <v>11810.496385596536</v>
      </c>
      <c r="EG398" s="24">
        <v>11769.585989093581</v>
      </c>
      <c r="EH398" s="24">
        <v>11729.267021611848</v>
      </c>
      <c r="EI398" s="24">
        <v>11689.524573370318</v>
      </c>
      <c r="EJ398" s="24">
        <v>11650.344267327047</v>
      </c>
      <c r="EK398" s="24">
        <v>11611.712234658604</v>
      </c>
      <c r="EL398" s="24">
        <v>11573.615091615207</v>
      </c>
      <c r="EM398" s="24">
        <v>11536.039917660937</v>
      </c>
      <c r="EN398" s="24">
        <v>11498.974234814987</v>
      </c>
      <c r="EO398" s="24">
        <v>11462.405988116407</v>
      </c>
      <c r="EP398" s="24">
        <v>11426.323527140499</v>
      </c>
      <c r="EQ398" s="24">
        <v>11390.71558850015</v>
      </c>
      <c r="ER398" s="24">
        <v>11355.571279270513</v>
      </c>
      <c r="ES398" s="24">
        <v>11320.880061279533</v>
      </c>
      <c r="ET398" s="24">
        <v>11286.631736211273</v>
      </c>
      <c r="EU398" s="24">
        <v>11252.816431472414</v>
      </c>
      <c r="EV398" s="24">
        <v>11219.424586775966</v>
      </c>
      <c r="EW398" s="24">
        <v>11186.446941399343</v>
      </c>
      <c r="EX398" s="24">
        <v>11153.874522076942</v>
      </c>
      <c r="EY398" s="24">
        <v>11121.698631489897</v>
      </c>
      <c r="EZ398" s="24">
        <v>0</v>
      </c>
      <c r="FA398" s="24">
        <v>0</v>
      </c>
      <c r="FB398" s="24">
        <v>0</v>
      </c>
      <c r="FC398" s="24">
        <v>0</v>
      </c>
      <c r="FD398" s="24">
        <v>0</v>
      </c>
      <c r="FE398" s="24">
        <v>0</v>
      </c>
      <c r="FF398" s="24">
        <v>0</v>
      </c>
      <c r="FG398" s="24">
        <v>0</v>
      </c>
      <c r="FH398" s="24">
        <v>0</v>
      </c>
      <c r="FI398" s="24">
        <v>0</v>
      </c>
      <c r="FJ398" s="24">
        <v>0</v>
      </c>
      <c r="FK398" s="24">
        <v>0</v>
      </c>
      <c r="FL398" s="24">
        <v>0</v>
      </c>
      <c r="FM398" s="24">
        <v>0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</row>
    <row r="399" spans="5:178" outlineLevel="2" x14ac:dyDescent="0.2">
      <c r="E399" s="367">
        <v>43921</v>
      </c>
      <c r="H399" s="24">
        <v>101890</v>
      </c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>
        <v>100462</v>
      </c>
      <c r="AX399" s="158">
        <v>88483</v>
      </c>
      <c r="AY399" s="158">
        <v>62599</v>
      </c>
      <c r="AZ399" s="158">
        <v>57067</v>
      </c>
      <c r="BA399" s="158">
        <v>47711</v>
      </c>
      <c r="BB399" s="158">
        <v>45227</v>
      </c>
      <c r="BC399" s="158">
        <v>42323</v>
      </c>
      <c r="BD399" s="158">
        <v>40101</v>
      </c>
      <c r="BE399" s="158">
        <v>38526</v>
      </c>
      <c r="BF399" s="158">
        <v>37093</v>
      </c>
      <c r="BG399" s="158">
        <v>35576</v>
      </c>
      <c r="BH399" s="158">
        <v>34593</v>
      </c>
      <c r="BI399" s="158">
        <v>33575</v>
      </c>
      <c r="BJ399" s="158">
        <v>32592</v>
      </c>
      <c r="BK399" s="158">
        <v>31928</v>
      </c>
      <c r="BL399" s="158">
        <v>31352</v>
      </c>
      <c r="BM399" s="158">
        <v>30763</v>
      </c>
      <c r="BN399" s="158">
        <v>30028</v>
      </c>
      <c r="BO399" s="158">
        <v>29346</v>
      </c>
      <c r="BP399" s="158">
        <v>28654</v>
      </c>
      <c r="BQ399" s="158">
        <v>28072</v>
      </c>
      <c r="BR399" s="158">
        <v>27504</v>
      </c>
      <c r="BS399" s="158">
        <v>26915</v>
      </c>
      <c r="BT399" s="158">
        <v>26209</v>
      </c>
      <c r="BU399" s="158">
        <v>25002</v>
      </c>
      <c r="BV399" s="158">
        <v>23394</v>
      </c>
      <c r="BW399" s="158">
        <v>22762</v>
      </c>
      <c r="BX399" s="158">
        <v>22235</v>
      </c>
      <c r="BY399" s="158">
        <v>21711</v>
      </c>
      <c r="BZ399" s="158">
        <v>21101</v>
      </c>
      <c r="CA399" s="158">
        <v>20626</v>
      </c>
      <c r="CB399" s="158">
        <v>20084</v>
      </c>
      <c r="CC399" s="158">
        <v>19655</v>
      </c>
      <c r="CD399" s="24">
        <v>19473.621333749681</v>
      </c>
      <c r="CE399" s="24">
        <v>19299.10261417806</v>
      </c>
      <c r="CF399" s="24">
        <v>19130.999230216879</v>
      </c>
      <c r="CG399" s="24">
        <v>18968.906734005028</v>
      </c>
      <c r="CH399" s="24">
        <v>18812.456242190125</v>
      </c>
      <c r="CI399" s="24">
        <v>18661.31046917534</v>
      </c>
      <c r="CJ399" s="24">
        <v>18515.160291717144</v>
      </c>
      <c r="CK399" s="24">
        <v>18373.721762374687</v>
      </c>
      <c r="CL399" s="24">
        <v>18236.733503793996</v>
      </c>
      <c r="CM399" s="24">
        <v>18103.954427471173</v>
      </c>
      <c r="CN399" s="24">
        <v>17975.161730078675</v>
      </c>
      <c r="CO399" s="24">
        <v>17850.1491281212</v>
      </c>
      <c r="CP399" s="24">
        <v>17728.725297971767</v>
      </c>
      <c r="CQ399" s="24">
        <v>17610.712493502768</v>
      </c>
      <c r="CR399" s="24">
        <v>17495.945317789829</v>
      </c>
      <c r="CS399" s="24">
        <v>17384.269628901762</v>
      </c>
      <c r="CT399" s="24">
        <v>17275.541562732695</v>
      </c>
      <c r="CU399" s="24">
        <v>17169.626658293044</v>
      </c>
      <c r="CV399" s="24">
        <v>17066.399072940072</v>
      </c>
      <c r="CW399" s="24">
        <v>16965.740876767377</v>
      </c>
      <c r="CX399" s="24">
        <v>16867.54141684173</v>
      </c>
      <c r="CY399" s="24">
        <v>16771.696743221502</v>
      </c>
      <c r="CZ399" s="24">
        <v>16678.109089750269</v>
      </c>
      <c r="DA399" s="24">
        <v>16586.686403523905</v>
      </c>
      <c r="DB399" s="24">
        <v>16497.341917702714</v>
      </c>
      <c r="DC399" s="24">
        <v>16409.993763004728</v>
      </c>
      <c r="DD399" s="24">
        <v>16324.564613787916</v>
      </c>
      <c r="DE399" s="24">
        <v>16240.981365122112</v>
      </c>
      <c r="DF399" s="24">
        <v>16159.174837678465</v>
      </c>
      <c r="DG399" s="24">
        <v>16079.079507634438</v>
      </c>
      <c r="DH399" s="24">
        <v>16000.633259113976</v>
      </c>
      <c r="DI399" s="24">
        <v>15923.777156963282</v>
      </c>
      <c r="DJ399" s="24">
        <v>15848.45523790727</v>
      </c>
      <c r="DK399" s="24">
        <v>15774.614318346441</v>
      </c>
      <c r="DL399" s="24">
        <v>15702.203817241811</v>
      </c>
      <c r="DM399" s="24">
        <v>15631.175592701042</v>
      </c>
      <c r="DN399" s="24">
        <v>15561.483791024173</v>
      </c>
      <c r="DO399" s="24">
        <v>15493.084707096285</v>
      </c>
      <c r="DP399" s="24">
        <v>15425.936655127487</v>
      </c>
      <c r="DQ399" s="24">
        <v>15359.999848841548</v>
      </c>
      <c r="DR399" s="24">
        <v>15295.236290303557</v>
      </c>
      <c r="DS399" s="24">
        <v>15231.609666656243</v>
      </c>
      <c r="DT399" s="24">
        <v>15169.08525410529</v>
      </c>
      <c r="DU399" s="24">
        <v>15107.629828556859</v>
      </c>
      <c r="DV399" s="24">
        <v>15047.211582366601</v>
      </c>
      <c r="DW399" s="24">
        <v>14987.800046709886</v>
      </c>
      <c r="DX399" s="24">
        <v>14929.366019127823</v>
      </c>
      <c r="DY399" s="24">
        <v>14871.881495844151</v>
      </c>
      <c r="DZ399" s="24">
        <v>14815.319608484249</v>
      </c>
      <c r="EA399" s="24">
        <v>14759.654564860039</v>
      </c>
      <c r="EB399" s="24">
        <v>14704.861593514266</v>
      </c>
      <c r="EC399" s="24">
        <v>14650.916891743705</v>
      </c>
      <c r="ED399" s="24">
        <v>14597.797576845083</v>
      </c>
      <c r="EE399" s="24">
        <v>14545.481640348959</v>
      </c>
      <c r="EF399" s="24">
        <v>14493.947905026489</v>
      </c>
      <c r="EG399" s="24">
        <v>14443.175984471627</v>
      </c>
      <c r="EH399" s="24">
        <v>14393.1462450775</v>
      </c>
      <c r="EI399" s="24">
        <v>14343.839770240333</v>
      </c>
      <c r="EJ399" s="24">
        <v>14295.238326637487</v>
      </c>
      <c r="EK399" s="24">
        <v>14247.324332438347</v>
      </c>
      <c r="EL399" s="24">
        <v>14200.080827317885</v>
      </c>
      <c r="EM399" s="24">
        <v>14153.491444152547</v>
      </c>
      <c r="EN399" s="24">
        <v>14107.540382287736</v>
      </c>
      <c r="EO399" s="24">
        <v>14062.21238227399</v>
      </c>
      <c r="EP399" s="24">
        <v>14017.492701977124</v>
      </c>
      <c r="EQ399" s="24">
        <v>13973.367093974446</v>
      </c>
      <c r="ER399" s="24">
        <v>13929.821784155463</v>
      </c>
      <c r="ES399" s="24">
        <v>13886.843451451734</v>
      </c>
      <c r="ET399" s="24">
        <v>13844.41920862563</v>
      </c>
      <c r="EU399" s="24">
        <v>13802.536584053003</v>
      </c>
      <c r="EV399" s="24">
        <v>13761.183504439223</v>
      </c>
      <c r="EW399" s="24">
        <v>13720.348278412217</v>
      </c>
      <c r="EX399" s="24">
        <v>13680.019580940287</v>
      </c>
      <c r="EY399" s="24">
        <v>13640.186438525781</v>
      </c>
      <c r="EZ399" s="24">
        <v>13600.83821512913</v>
      </c>
      <c r="FA399" s="24">
        <v>0</v>
      </c>
      <c r="FB399" s="24">
        <v>0</v>
      </c>
      <c r="FC399" s="24">
        <v>0</v>
      </c>
      <c r="FD399" s="24">
        <v>0</v>
      </c>
      <c r="FE399" s="24">
        <v>0</v>
      </c>
      <c r="FF399" s="24">
        <v>0</v>
      </c>
      <c r="FG399" s="24">
        <v>0</v>
      </c>
      <c r="FH399" s="24">
        <v>0</v>
      </c>
      <c r="FI399" s="24">
        <v>0</v>
      </c>
      <c r="FJ399" s="24">
        <v>0</v>
      </c>
      <c r="FK399" s="24">
        <v>0</v>
      </c>
      <c r="FL399" s="24">
        <v>0</v>
      </c>
      <c r="FM399" s="24">
        <v>0</v>
      </c>
      <c r="FN399" s="24">
        <v>0</v>
      </c>
      <c r="FO399" s="24">
        <v>0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</row>
    <row r="400" spans="5:178" outlineLevel="2" x14ac:dyDescent="0.2">
      <c r="E400" s="367">
        <v>43951</v>
      </c>
      <c r="H400" s="24">
        <v>101760</v>
      </c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>
        <v>100364</v>
      </c>
      <c r="AY400" s="158">
        <v>88170</v>
      </c>
      <c r="AZ400" s="158">
        <v>60498</v>
      </c>
      <c r="BA400" s="158">
        <v>55192</v>
      </c>
      <c r="BB400" s="158">
        <v>46027</v>
      </c>
      <c r="BC400" s="158">
        <v>43060</v>
      </c>
      <c r="BD400" s="158">
        <v>40050</v>
      </c>
      <c r="BE400" s="158">
        <v>37524</v>
      </c>
      <c r="BF400" s="158">
        <v>35782</v>
      </c>
      <c r="BG400" s="158">
        <v>34110</v>
      </c>
      <c r="BH400" s="158">
        <v>32964</v>
      </c>
      <c r="BI400" s="158">
        <v>31946</v>
      </c>
      <c r="BJ400" s="158">
        <v>30952</v>
      </c>
      <c r="BK400" s="158">
        <v>30227</v>
      </c>
      <c r="BL400" s="158">
        <v>29588</v>
      </c>
      <c r="BM400" s="158">
        <v>28999</v>
      </c>
      <c r="BN400" s="158">
        <v>28292</v>
      </c>
      <c r="BO400" s="158">
        <v>27645</v>
      </c>
      <c r="BP400" s="158">
        <v>26994</v>
      </c>
      <c r="BQ400" s="158">
        <v>26377</v>
      </c>
      <c r="BR400" s="158">
        <v>25790</v>
      </c>
      <c r="BS400" s="158">
        <v>25197</v>
      </c>
      <c r="BT400" s="158">
        <v>24577</v>
      </c>
      <c r="BU400" s="158">
        <v>23930</v>
      </c>
      <c r="BV400" s="158">
        <v>21902</v>
      </c>
      <c r="BW400" s="158">
        <v>21193</v>
      </c>
      <c r="BX400" s="158">
        <v>20614</v>
      </c>
      <c r="BY400" s="158">
        <v>20119</v>
      </c>
      <c r="BZ400" s="158">
        <v>19523</v>
      </c>
      <c r="CA400" s="158">
        <v>19061</v>
      </c>
      <c r="CB400" s="158">
        <v>18627</v>
      </c>
      <c r="CC400" s="158">
        <v>18180</v>
      </c>
      <c r="CD400" s="24">
        <v>18007.094566775217</v>
      </c>
      <c r="CE400" s="24">
        <v>17840.922966899103</v>
      </c>
      <c r="CF400" s="24">
        <v>17681.036165220208</v>
      </c>
      <c r="CG400" s="24">
        <v>17527.026827546135</v>
      </c>
      <c r="CH400" s="24">
        <v>17378.524415546566</v>
      </c>
      <c r="CI400" s="24">
        <v>17235.190973616809</v>
      </c>
      <c r="CJ400" s="24">
        <v>17096.717494703265</v>
      </c>
      <c r="CK400" s="24">
        <v>16962.820772930656</v>
      </c>
      <c r="CL400" s="24">
        <v>16833.240667448328</v>
      </c>
      <c r="CM400" s="24">
        <v>16707.737715181705</v>
      </c>
      <c r="CN400" s="24">
        <v>16586.091040857918</v>
      </c>
      <c r="CO400" s="24">
        <v>16468.096521323103</v>
      </c>
      <c r="CP400" s="24">
        <v>16353.565168207511</v>
      </c>
      <c r="CQ400" s="24">
        <v>16242.321698751348</v>
      </c>
      <c r="CR400" s="24">
        <v>16134.203269335749</v>
      </c>
      <c r="CS400" s="24">
        <v>16029.058350168893</v>
      </c>
      <c r="CT400" s="24">
        <v>15926.745722816202</v>
      </c>
      <c r="CU400" s="24">
        <v>15827.133584959724</v>
      </c>
      <c r="CV400" s="24">
        <v>15730.09874902608</v>
      </c>
      <c r="CW400" s="24">
        <v>15635.525923213267</v>
      </c>
      <c r="CX400" s="24">
        <v>15543.307065039637</v>
      </c>
      <c r="CY400" s="24">
        <v>15453.340798884085</v>
      </c>
      <c r="CZ400" s="24">
        <v>15365.531890127982</v>
      </c>
      <c r="DA400" s="24">
        <v>15279.790769479849</v>
      </c>
      <c r="DB400" s="24">
        <v>15196.033101892635</v>
      </c>
      <c r="DC400" s="24">
        <v>15114.179395191941</v>
      </c>
      <c r="DD400" s="24">
        <v>15034.154644142336</v>
      </c>
      <c r="DE400" s="24">
        <v>14955.888006202564</v>
      </c>
      <c r="DF400" s="24">
        <v>14879.312505672246</v>
      </c>
      <c r="DG400" s="24">
        <v>14804.364763323872</v>
      </c>
      <c r="DH400" s="24">
        <v>14730.984748952982</v>
      </c>
      <c r="DI400" s="24">
        <v>14659.115554574109</v>
      </c>
      <c r="DJ400" s="24">
        <v>14588.703186247412</v>
      </c>
      <c r="DK400" s="24">
        <v>14519.696372744862</v>
      </c>
      <c r="DL400" s="24">
        <v>14452.046389461751</v>
      </c>
      <c r="DM400" s="24">
        <v>14385.706896151214</v>
      </c>
      <c r="DN400" s="24">
        <v>14320.633787211211</v>
      </c>
      <c r="DO400" s="24">
        <v>14256.785053386518</v>
      </c>
      <c r="DP400" s="24">
        <v>14194.120653866279</v>
      </c>
      <c r="DQ400" s="24">
        <v>14132.602397861348</v>
      </c>
      <c r="DR400" s="24">
        <v>14072.193834838097</v>
      </c>
      <c r="DS400" s="24">
        <v>14012.860152666919</v>
      </c>
      <c r="DT400" s="24">
        <v>13954.56808301636</v>
      </c>
      <c r="DU400" s="24">
        <v>13897.285813388422</v>
      </c>
      <c r="DV400" s="24">
        <v>13840.982905248409</v>
      </c>
      <c r="DW400" s="24">
        <v>13785.630217753789</v>
      </c>
      <c r="DX400" s="24">
        <v>13731.199836633068</v>
      </c>
      <c r="DY400" s="24">
        <v>13677.665007806419</v>
      </c>
      <c r="DZ400" s="24">
        <v>13625.000075377264</v>
      </c>
      <c r="EA400" s="24">
        <v>13573.180423656831</v>
      </c>
      <c r="EB400" s="24">
        <v>13522.182422913775</v>
      </c>
      <c r="EC400" s="24">
        <v>13471.983378567911</v>
      </c>
      <c r="ED400" s="24">
        <v>13422.561483571271</v>
      </c>
      <c r="EE400" s="24">
        <v>13373.895773741619</v>
      </c>
      <c r="EF400" s="24">
        <v>13325.966085833448</v>
      </c>
      <c r="EG400" s="24">
        <v>13278.753018149353</v>
      </c>
      <c r="EH400" s="24">
        <v>13232.237893510932</v>
      </c>
      <c r="EI400" s="24">
        <v>13186.402724423107</v>
      </c>
      <c r="EJ400" s="24">
        <v>13141.230180279266</v>
      </c>
      <c r="EK400" s="24">
        <v>13096.703556466588</v>
      </c>
      <c r="EL400" s="24">
        <v>13052.806745242175</v>
      </c>
      <c r="EM400" s="24">
        <v>13009.524208260736</v>
      </c>
      <c r="EN400" s="24">
        <v>12966.840950643544</v>
      </c>
      <c r="EO400" s="24">
        <v>12924.742496487179</v>
      </c>
      <c r="EP400" s="24">
        <v>12883.214865717891</v>
      </c>
      <c r="EQ400" s="24">
        <v>12842.244552204707</v>
      </c>
      <c r="ER400" s="24">
        <v>12801.81850305077</v>
      </c>
      <c r="ES400" s="24">
        <v>12761.924098988193</v>
      </c>
      <c r="ET400" s="24">
        <v>12722.549135807405</v>
      </c>
      <c r="EU400" s="24">
        <v>12683.681806756604</v>
      </c>
      <c r="EV400" s="24">
        <v>12645.310685851797</v>
      </c>
      <c r="EW400" s="24">
        <v>12607.424712041937</v>
      </c>
      <c r="EX400" s="24">
        <v>12570.01317417758</v>
      </c>
      <c r="EY400" s="24">
        <v>12533.065696735101</v>
      </c>
      <c r="EZ400" s="24">
        <v>12496.572226251774</v>
      </c>
      <c r="FA400" s="24">
        <v>12460.523018429943</v>
      </c>
      <c r="FB400" s="24">
        <v>0</v>
      </c>
      <c r="FC400" s="24">
        <v>0</v>
      </c>
      <c r="FD400" s="24">
        <v>0</v>
      </c>
      <c r="FE400" s="24">
        <v>0</v>
      </c>
      <c r="FF400" s="24">
        <v>0</v>
      </c>
      <c r="FG400" s="24">
        <v>0</v>
      </c>
      <c r="FH400" s="24">
        <v>0</v>
      </c>
      <c r="FI400" s="24">
        <v>0</v>
      </c>
      <c r="FJ400" s="24">
        <v>0</v>
      </c>
      <c r="FK400" s="24">
        <v>0</v>
      </c>
      <c r="FL400" s="24">
        <v>0</v>
      </c>
      <c r="FM400" s="24">
        <v>0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</row>
    <row r="401" spans="5:178" outlineLevel="2" x14ac:dyDescent="0.2">
      <c r="E401" s="367">
        <v>43982</v>
      </c>
      <c r="H401" s="24">
        <v>125673</v>
      </c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>
        <v>124059</v>
      </c>
      <c r="AZ401" s="158">
        <v>107587</v>
      </c>
      <c r="BA401" s="158">
        <v>69592</v>
      </c>
      <c r="BB401" s="158">
        <v>63613</v>
      </c>
      <c r="BC401" s="158">
        <v>50070</v>
      </c>
      <c r="BD401" s="158">
        <v>47050</v>
      </c>
      <c r="BE401" s="158">
        <v>42939</v>
      </c>
      <c r="BF401" s="158">
        <v>39820</v>
      </c>
      <c r="BG401" s="158">
        <v>37573</v>
      </c>
      <c r="BH401" s="158">
        <v>36182</v>
      </c>
      <c r="BI401" s="158">
        <v>34907</v>
      </c>
      <c r="BJ401" s="158">
        <v>33774</v>
      </c>
      <c r="BK401" s="158">
        <v>32904</v>
      </c>
      <c r="BL401" s="158">
        <v>32167</v>
      </c>
      <c r="BM401" s="158">
        <v>31452</v>
      </c>
      <c r="BN401" s="158">
        <v>30637</v>
      </c>
      <c r="BO401" s="158">
        <v>29915</v>
      </c>
      <c r="BP401" s="158">
        <v>29195</v>
      </c>
      <c r="BQ401" s="158">
        <v>28563</v>
      </c>
      <c r="BR401" s="158">
        <v>27898</v>
      </c>
      <c r="BS401" s="158">
        <v>27290</v>
      </c>
      <c r="BT401" s="158">
        <v>26688</v>
      </c>
      <c r="BU401" s="158">
        <v>26063</v>
      </c>
      <c r="BV401" s="158">
        <v>24189</v>
      </c>
      <c r="BW401" s="158">
        <v>23235</v>
      </c>
      <c r="BX401" s="158">
        <v>22522</v>
      </c>
      <c r="BY401" s="158">
        <v>21978</v>
      </c>
      <c r="BZ401" s="158">
        <v>21298</v>
      </c>
      <c r="CA401" s="158">
        <v>20743</v>
      </c>
      <c r="CB401" s="158">
        <v>20222</v>
      </c>
      <c r="CC401" s="158">
        <v>19705</v>
      </c>
      <c r="CD401" s="24">
        <v>19511.669471863821</v>
      </c>
      <c r="CE401" s="24">
        <v>19326.098863339543</v>
      </c>
      <c r="CF401" s="24">
        <v>19147.755335705133</v>
      </c>
      <c r="CG401" s="24">
        <v>18976.156962367833</v>
      </c>
      <c r="CH401" s="24">
        <v>18810.866572253581</v>
      </c>
      <c r="CI401" s="24">
        <v>18651.486485415844</v>
      </c>
      <c r="CJ401" s="24">
        <v>18497.653991290535</v>
      </c>
      <c r="CK401" s="24">
        <v>18349.037448321331</v>
      </c>
      <c r="CL401" s="24">
        <v>18205.332906044474</v>
      </c>
      <c r="CM401" s="24">
        <v>18066.261168514196</v>
      </c>
      <c r="CN401" s="24">
        <v>17931.565232190249</v>
      </c>
      <c r="CO401" s="24">
        <v>17801.008042874666</v>
      </c>
      <c r="CP401" s="24">
        <v>17674.370525566927</v>
      </c>
      <c r="CQ401" s="24">
        <v>17551.449848660617</v>
      </c>
      <c r="CR401" s="24">
        <v>17432.057890083495</v>
      </c>
      <c r="CS401" s="24">
        <v>17316.019878060713</v>
      </c>
      <c r="CT401" s="24">
        <v>17203.173183372619</v>
      </c>
      <c r="CU401" s="24">
        <v>17093.366243454922</v>
      </c>
      <c r="CV401" s="24">
        <v>16986.457601582468</v>
      </c>
      <c r="CW401" s="24">
        <v>16882.315046797328</v>
      </c>
      <c r="CX401" s="24">
        <v>16780.814842271488</v>
      </c>
      <c r="CY401" s="24">
        <v>16681.841031503802</v>
      </c>
      <c r="CZ401" s="24">
        <v>16585.284813195503</v>
      </c>
      <c r="DA401" s="24">
        <v>16491.043976873494</v>
      </c>
      <c r="DB401" s="24">
        <v>16399.022392372201</v>
      </c>
      <c r="DC401" s="24">
        <v>16309.129547174402</v>
      </c>
      <c r="DD401" s="24">
        <v>16221.280126371825</v>
      </c>
      <c r="DE401" s="24">
        <v>16135.393630659612</v>
      </c>
      <c r="DF401" s="24">
        <v>16051.394028340859</v>
      </c>
      <c r="DG401" s="24">
        <v>15969.209437802348</v>
      </c>
      <c r="DH401" s="24">
        <v>15888.77183734229</v>
      </c>
      <c r="DI401" s="24">
        <v>15810.016799595016</v>
      </c>
      <c r="DJ401" s="24">
        <v>15732.883248113736</v>
      </c>
      <c r="DK401" s="24">
        <v>15657.313233948629</v>
      </c>
      <c r="DL401" s="24">
        <v>15583.251730298007</v>
      </c>
      <c r="DM401" s="24">
        <v>15510.646443521488</v>
      </c>
      <c r="DN401" s="24">
        <v>15439.447638988697</v>
      </c>
      <c r="DO401" s="24">
        <v>15369.60798039992</v>
      </c>
      <c r="DP401" s="24">
        <v>15301.082381357874</v>
      </c>
      <c r="DQ401" s="24">
        <v>15233.827868096501</v>
      </c>
      <c r="DR401" s="24">
        <v>15167.80345238398</v>
      </c>
      <c r="DS401" s="24">
        <v>15102.970013716214</v>
      </c>
      <c r="DT401" s="24">
        <v>15039.290190004847</v>
      </c>
      <c r="DU401" s="24">
        <v>14976.728276041558</v>
      </c>
      <c r="DV401" s="24">
        <v>14915.250129090047</v>
      </c>
      <c r="DW401" s="24">
        <v>14854.823081018943</v>
      </c>
      <c r="DX401" s="24">
        <v>14795.415856443897</v>
      </c>
      <c r="DY401" s="24">
        <v>14736.99849639686</v>
      </c>
      <c r="DZ401" s="24">
        <v>14679.542287084518</v>
      </c>
      <c r="EA401" s="24">
        <v>14623.019693337779</v>
      </c>
      <c r="EB401" s="24">
        <v>14567.404296389695</v>
      </c>
      <c r="EC401" s="24">
        <v>14512.670735651278</v>
      </c>
      <c r="ED401" s="24">
        <v>14458.794654183737</v>
      </c>
      <c r="EE401" s="24">
        <v>14405.75264759146</v>
      </c>
      <c r="EF401" s="24">
        <v>14353.522216083767</v>
      </c>
      <c r="EG401" s="24">
        <v>14302.081719474647</v>
      </c>
      <c r="EH401" s="24">
        <v>14251.410334908927</v>
      </c>
      <c r="EI401" s="24">
        <v>14201.488017120841</v>
      </c>
      <c r="EJ401" s="24">
        <v>14152.295461046657</v>
      </c>
      <c r="EK401" s="24">
        <v>14103.814066627639</v>
      </c>
      <c r="EL401" s="24">
        <v>14056.025905652334</v>
      </c>
      <c r="EM401" s="24">
        <v>14008.913690499445</v>
      </c>
      <c r="EN401" s="24">
        <v>13962.460744653157</v>
      </c>
      <c r="EO401" s="24">
        <v>13916.650974872677</v>
      </c>
      <c r="EP401" s="24">
        <v>13871.468844907035</v>
      </c>
      <c r="EQ401" s="24">
        <v>13826.899350654012</v>
      </c>
      <c r="ER401" s="24">
        <v>13782.927996670081</v>
      </c>
      <c r="ES401" s="24">
        <v>13739.540773944835</v>
      </c>
      <c r="ET401" s="24">
        <v>13696.724138859796</v>
      </c>
      <c r="EU401" s="24">
        <v>13654.464993257468</v>
      </c>
      <c r="EV401" s="24">
        <v>13612.750665551559</v>
      </c>
      <c r="EW401" s="24">
        <v>13571.568892814514</v>
      </c>
      <c r="EX401" s="24">
        <v>13530.907803782738</v>
      </c>
      <c r="EY401" s="24">
        <v>13490.755902724241</v>
      </c>
      <c r="EZ401" s="24">
        <v>13451.102054117158</v>
      </c>
      <c r="FA401" s="24">
        <v>13411.935468091202</v>
      </c>
      <c r="FB401" s="24">
        <v>13373.245686587235</v>
      </c>
      <c r="FC401" s="24">
        <v>0</v>
      </c>
      <c r="FD401" s="24">
        <v>0</v>
      </c>
      <c r="FE401" s="24">
        <v>0</v>
      </c>
      <c r="FF401" s="24">
        <v>0</v>
      </c>
      <c r="FG401" s="24">
        <v>0</v>
      </c>
      <c r="FH401" s="24">
        <v>0</v>
      </c>
      <c r="FI401" s="24">
        <v>0</v>
      </c>
      <c r="FJ401" s="24">
        <v>0</v>
      </c>
      <c r="FK401" s="24">
        <v>0</v>
      </c>
      <c r="FL401" s="24">
        <v>0</v>
      </c>
      <c r="FM401" s="24">
        <v>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</row>
    <row r="402" spans="5:178" outlineLevel="2" x14ac:dyDescent="0.2">
      <c r="E402" s="367">
        <v>44012</v>
      </c>
      <c r="H402" s="24">
        <v>118489</v>
      </c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>
        <v>116991</v>
      </c>
      <c r="BA402" s="158">
        <v>101116</v>
      </c>
      <c r="BB402" s="158">
        <v>64621</v>
      </c>
      <c r="BC402" s="158">
        <v>58860</v>
      </c>
      <c r="BD402" s="158">
        <v>45934</v>
      </c>
      <c r="BE402" s="158">
        <v>42871</v>
      </c>
      <c r="BF402" s="158">
        <v>39259</v>
      </c>
      <c r="BG402" s="158">
        <v>36236</v>
      </c>
      <c r="BH402" s="158">
        <v>34614</v>
      </c>
      <c r="BI402" s="158">
        <v>33280</v>
      </c>
      <c r="BJ402" s="158">
        <v>32197</v>
      </c>
      <c r="BK402" s="158">
        <v>31445</v>
      </c>
      <c r="BL402" s="158">
        <v>30734</v>
      </c>
      <c r="BM402" s="158">
        <v>30056</v>
      </c>
      <c r="BN402" s="158">
        <v>29342</v>
      </c>
      <c r="BO402" s="158">
        <v>28650</v>
      </c>
      <c r="BP402" s="158">
        <v>28035</v>
      </c>
      <c r="BQ402" s="158">
        <v>27465</v>
      </c>
      <c r="BR402" s="158">
        <v>26863</v>
      </c>
      <c r="BS402" s="158">
        <v>26307</v>
      </c>
      <c r="BT402" s="158">
        <v>25748</v>
      </c>
      <c r="BU402" s="158">
        <v>25259</v>
      </c>
      <c r="BV402" s="158">
        <v>23754</v>
      </c>
      <c r="BW402" s="158">
        <v>23169</v>
      </c>
      <c r="BX402" s="158">
        <v>20983</v>
      </c>
      <c r="BY402" s="158">
        <v>19994</v>
      </c>
      <c r="BZ402" s="158">
        <v>19172</v>
      </c>
      <c r="CA402" s="158">
        <v>18617</v>
      </c>
      <c r="CB402" s="158">
        <v>18128</v>
      </c>
      <c r="CC402" s="158">
        <v>17707</v>
      </c>
      <c r="CD402" s="24">
        <v>17527.604295743567</v>
      </c>
      <c r="CE402" s="24">
        <v>17355.636724291748</v>
      </c>
      <c r="CF402" s="24">
        <v>17190.571604010911</v>
      </c>
      <c r="CG402" s="24">
        <v>17031.934974674044</v>
      </c>
      <c r="CH402" s="24">
        <v>16879.298162410691</v>
      </c>
      <c r="CI402" s="24">
        <v>16732.272303399692</v>
      </c>
      <c r="CJ402" s="24">
        <v>16590.503661191466</v>
      </c>
      <c r="CK402" s="24">
        <v>16453.669604614166</v>
      </c>
      <c r="CL402" s="24">
        <v>16321.475138389069</v>
      </c>
      <c r="CM402" s="24">
        <v>16193.649898473832</v>
      </c>
      <c r="CN402" s="24">
        <v>16069.945539978413</v>
      </c>
      <c r="CO402" s="24">
        <v>15950.133458165123</v>
      </c>
      <c r="CP402" s="24">
        <v>15834.002793243124</v>
      </c>
      <c r="CQ402" s="24">
        <v>15721.358677923894</v>
      </c>
      <c r="CR402" s="24">
        <v>15612.020693423579</v>
      </c>
      <c r="CS402" s="24">
        <v>15505.821505094038</v>
      </c>
      <c r="CT402" s="24">
        <v>15402.605653381272</v>
      </c>
      <c r="CU402" s="24">
        <v>15302.228479538313</v>
      </c>
      <c r="CV402" s="24">
        <v>15204.555168611958</v>
      </c>
      <c r="CW402" s="24">
        <v>15109.459894796388</v>
      </c>
      <c r="CX402" s="24">
        <v>15016.82505639894</v>
      </c>
      <c r="CY402" s="24">
        <v>14926.540589468417</v>
      </c>
      <c r="CZ402" s="24">
        <v>14838.50335065706</v>
      </c>
      <c r="DA402" s="24">
        <v>14752.616561172092</v>
      </c>
      <c r="DB402" s="24">
        <v>14668.789304762444</v>
      </c>
      <c r="DC402" s="24">
        <v>14586.936073612682</v>
      </c>
      <c r="DD402" s="24">
        <v>14506.976356807529</v>
      </c>
      <c r="DE402" s="24">
        <v>14428.83426670665</v>
      </c>
      <c r="DF402" s="24">
        <v>14352.438199150611</v>
      </c>
      <c r="DG402" s="24">
        <v>14277.720523918797</v>
      </c>
      <c r="DH402" s="24">
        <v>14204.617302291457</v>
      </c>
      <c r="DI402" s="24">
        <v>14133.068028941392</v>
      </c>
      <c r="DJ402" s="24">
        <v>14063.015395704624</v>
      </c>
      <c r="DK402" s="24">
        <v>13994.40507506066</v>
      </c>
      <c r="DL402" s="24">
        <v>13927.18552139866</v>
      </c>
      <c r="DM402" s="24">
        <v>13861.30778835954</v>
      </c>
      <c r="DN402" s="24">
        <v>13796.725360732144</v>
      </c>
      <c r="DO402" s="24">
        <v>13733.393999545604</v>
      </c>
      <c r="DP402" s="24">
        <v>13671.271599145</v>
      </c>
      <c r="DQ402" s="24">
        <v>13610.318055164396</v>
      </c>
      <c r="DR402" s="24">
        <v>13550.49514242407</v>
      </c>
      <c r="DS402" s="24">
        <v>13491.766401877672</v>
      </c>
      <c r="DT402" s="24">
        <v>13434.097035823323</v>
      </c>
      <c r="DU402" s="24">
        <v>13377.453810670544</v>
      </c>
      <c r="DV402" s="24">
        <v>13321.804966624215</v>
      </c>
      <c r="DW402" s="24">
        <v>13267.120133708626</v>
      </c>
      <c r="DX402" s="24">
        <v>13213.370253609657</v>
      </c>
      <c r="DY402" s="24">
        <v>13160.527506862143</v>
      </c>
      <c r="DZ402" s="24">
        <v>13108.565244953672</v>
      </c>
      <c r="EA402" s="24">
        <v>13057.457926955187</v>
      </c>
      <c r="EB402" s="24">
        <v>13007.181060324285</v>
      </c>
      <c r="EC402" s="24">
        <v>12957.711145558656</v>
      </c>
      <c r="ED402" s="24">
        <v>12909.025624405649</v>
      </c>
      <c r="EE402" s="24">
        <v>12861.102831359805</v>
      </c>
      <c r="EF402" s="24">
        <v>12813.921948203162</v>
      </c>
      <c r="EG402" s="24">
        <v>12767.46296136415</v>
      </c>
      <c r="EH402" s="24">
        <v>12721.706621889844</v>
      </c>
      <c r="EI402" s="24">
        <v>12676.63440784339</v>
      </c>
      <c r="EJ402" s="24">
        <v>12632.228488953973</v>
      </c>
      <c r="EK402" s="24">
        <v>12588.471693360751</v>
      </c>
      <c r="EL402" s="24">
        <v>12545.347476305058</v>
      </c>
      <c r="EM402" s="24">
        <v>12502.839890636626</v>
      </c>
      <c r="EN402" s="24">
        <v>12460.933559010349</v>
      </c>
      <c r="EO402" s="24">
        <v>12419.613647659658</v>
      </c>
      <c r="EP402" s="24">
        <v>12378.865841641322</v>
      </c>
      <c r="EQ402" s="24">
        <v>12338.676321454737</v>
      </c>
      <c r="ER402" s="24">
        <v>12299.031740945811</v>
      </c>
      <c r="ES402" s="24">
        <v>12259.919206412524</v>
      </c>
      <c r="ET402" s="24">
        <v>12221.326256835289</v>
      </c>
      <c r="EU402" s="24">
        <v>12183.240845160801</v>
      </c>
      <c r="EV402" s="24">
        <v>12145.651320573446</v>
      </c>
      <c r="EW402" s="24">
        <v>12108.546411692851</v>
      </c>
      <c r="EX402" s="24">
        <v>12071.91521064072</v>
      </c>
      <c r="EY402" s="24">
        <v>12035.747157924003</v>
      </c>
      <c r="EZ402" s="24">
        <v>12000.032028085121</v>
      </c>
      <c r="FA402" s="24">
        <v>11964.759916073535</v>
      </c>
      <c r="FB402" s="24">
        <v>11929.921224295907</v>
      </c>
      <c r="FC402" s="24">
        <v>11895.506650305028</v>
      </c>
      <c r="FD402" s="24">
        <v>0</v>
      </c>
      <c r="FE402" s="24">
        <v>0</v>
      </c>
      <c r="FF402" s="24">
        <v>0</v>
      </c>
      <c r="FG402" s="24">
        <v>0</v>
      </c>
      <c r="FH402" s="24">
        <v>0</v>
      </c>
      <c r="FI402" s="24">
        <v>0</v>
      </c>
      <c r="FJ402" s="24">
        <v>0</v>
      </c>
      <c r="FK402" s="24">
        <v>0</v>
      </c>
      <c r="FL402" s="24">
        <v>0</v>
      </c>
      <c r="FM402" s="24">
        <v>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</row>
    <row r="403" spans="5:178" outlineLevel="2" x14ac:dyDescent="0.2">
      <c r="E403" s="367">
        <v>44043</v>
      </c>
      <c r="H403" s="24">
        <v>126972</v>
      </c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>
        <v>125137</v>
      </c>
      <c r="BB403" s="158">
        <v>109100</v>
      </c>
      <c r="BC403" s="158">
        <v>71759</v>
      </c>
      <c r="BD403" s="158">
        <v>66684</v>
      </c>
      <c r="BE403" s="158">
        <v>52477</v>
      </c>
      <c r="BF403" s="158">
        <v>49235</v>
      </c>
      <c r="BG403" s="158">
        <v>45187</v>
      </c>
      <c r="BH403" s="158">
        <v>42241</v>
      </c>
      <c r="BI403" s="158">
        <v>40536</v>
      </c>
      <c r="BJ403" s="158">
        <v>39231</v>
      </c>
      <c r="BK403" s="158">
        <v>38344</v>
      </c>
      <c r="BL403" s="158">
        <v>37462</v>
      </c>
      <c r="BM403" s="158">
        <v>36628</v>
      </c>
      <c r="BN403" s="158">
        <v>35852</v>
      </c>
      <c r="BO403" s="158">
        <v>35156</v>
      </c>
      <c r="BP403" s="158">
        <v>34510</v>
      </c>
      <c r="BQ403" s="158">
        <v>33903</v>
      </c>
      <c r="BR403" s="158">
        <v>33281</v>
      </c>
      <c r="BS403" s="158">
        <v>32698</v>
      </c>
      <c r="BT403" s="158">
        <v>32125</v>
      </c>
      <c r="BU403" s="158">
        <v>31523</v>
      </c>
      <c r="BV403" s="158">
        <v>30598</v>
      </c>
      <c r="BW403" s="158">
        <v>30064</v>
      </c>
      <c r="BX403" s="158">
        <v>29036</v>
      </c>
      <c r="BY403" s="158">
        <v>23686</v>
      </c>
      <c r="BZ403" s="158">
        <v>21969</v>
      </c>
      <c r="CA403" s="158">
        <v>21080</v>
      </c>
      <c r="CB403" s="158">
        <v>20359</v>
      </c>
      <c r="CC403" s="158">
        <v>19770</v>
      </c>
      <c r="CD403" s="24">
        <v>19562.948020630516</v>
      </c>
      <c r="CE403" s="24">
        <v>19364.749068945144</v>
      </c>
      <c r="CF403" s="24">
        <v>19174.756825112421</v>
      </c>
      <c r="CG403" s="24">
        <v>18992.390508510332</v>
      </c>
      <c r="CH403" s="24">
        <v>18817.126481070049</v>
      </c>
      <c r="CI403" s="24">
        <v>18648.491137740133</v>
      </c>
      <c r="CJ403" s="24">
        <v>18486.054856183648</v>
      </c>
      <c r="CK403" s="24">
        <v>18329.426823288468</v>
      </c>
      <c r="CL403" s="24">
        <v>18178.250591500269</v>
      </c>
      <c r="CM403" s="24">
        <v>18032.200245796499</v>
      </c>
      <c r="CN403" s="24">
        <v>17890.977084098504</v>
      </c>
      <c r="CO403" s="24">
        <v>17754.306731403452</v>
      </c>
      <c r="CP403" s="24">
        <v>17621.936621912464</v>
      </c>
      <c r="CQ403" s="24">
        <v>17493.633794698915</v>
      </c>
      <c r="CR403" s="24">
        <v>17369.182957582521</v>
      </c>
      <c r="CS403" s="24">
        <v>17248.384781298551</v>
      </c>
      <c r="CT403" s="24">
        <v>17131.054392123431</v>
      </c>
      <c r="CU403" s="24">
        <v>17017.020036108181</v>
      </c>
      <c r="CV403" s="24">
        <v>16906.121892190658</v>
      </c>
      <c r="CW403" s="24">
        <v>16798.211014873483</v>
      </c>
      <c r="CX403" s="24">
        <v>16693.148389998485</v>
      </c>
      <c r="CY403" s="24">
        <v>16590.804089525864</v>
      </c>
      <c r="CZ403" s="24">
        <v>16491.05651322089</v>
      </c>
      <c r="DA403" s="24">
        <v>16393.791706830958</v>
      </c>
      <c r="DB403" s="24">
        <v>16298.902747755268</v>
      </c>
      <c r="DC403" s="24">
        <v>16206.289190413312</v>
      </c>
      <c r="DD403" s="24">
        <v>16115.856564541997</v>
      </c>
      <c r="DE403" s="24">
        <v>16027.515920525306</v>
      </c>
      <c r="DF403" s="24">
        <v>15941.183416607819</v>
      </c>
      <c r="DG403" s="24">
        <v>15856.77994348536</v>
      </c>
      <c r="DH403" s="24">
        <v>15774.230782318458</v>
      </c>
      <c r="DI403" s="24">
        <v>15693.46529269084</v>
      </c>
      <c r="DJ403" s="24">
        <v>15614.416627447648</v>
      </c>
      <c r="DK403" s="24">
        <v>15537.021471705893</v>
      </c>
      <c r="DL403" s="24">
        <v>15461.219803640348</v>
      </c>
      <c r="DM403" s="24">
        <v>15386.954674919518</v>
      </c>
      <c r="DN403" s="24">
        <v>15314.172008902617</v>
      </c>
      <c r="DO403" s="24">
        <v>15242.820414916008</v>
      </c>
      <c r="DP403" s="24">
        <v>15172.851017109038</v>
      </c>
      <c r="DQ403" s="24">
        <v>15104.217296549155</v>
      </c>
      <c r="DR403" s="24">
        <v>15036.874945356647</v>
      </c>
      <c r="DS403" s="24">
        <v>14970.781731803718</v>
      </c>
      <c r="DT403" s="24">
        <v>14905.897375412105</v>
      </c>
      <c r="DU403" s="24">
        <v>14842.183431180789</v>
      </c>
      <c r="DV403" s="24">
        <v>14779.603182161489</v>
      </c>
      <c r="DW403" s="24">
        <v>14718.121539676229</v>
      </c>
      <c r="DX403" s="24">
        <v>14657.704950539475</v>
      </c>
      <c r="DY403" s="24">
        <v>14598.321310708263</v>
      </c>
      <c r="DZ403" s="24">
        <v>14539.939884837762</v>
      </c>
      <c r="EA403" s="24">
        <v>14482.531231268562</v>
      </c>
      <c r="EB403" s="24">
        <v>14426.067132015261</v>
      </c>
      <c r="EC403" s="24">
        <v>14370.520527365095</v>
      </c>
      <c r="ED403" s="24">
        <v>14315.865454730261</v>
      </c>
      <c r="EE403" s="24">
        <v>14262.076991429103</v>
      </c>
      <c r="EF403" s="24">
        <v>14209.131201099897</v>
      </c>
      <c r="EG403" s="24">
        <v>14157.00508347631</v>
      </c>
      <c r="EH403" s="24">
        <v>14105.676527276912</v>
      </c>
      <c r="EI403" s="24">
        <v>14055.124265981933</v>
      </c>
      <c r="EJ403" s="24">
        <v>14005.327836289409</v>
      </c>
      <c r="EK403" s="24">
        <v>13956.267539059952</v>
      </c>
      <c r="EL403" s="24">
        <v>13907.92440257497</v>
      </c>
      <c r="EM403" s="24">
        <v>13860.280147947369</v>
      </c>
      <c r="EN403" s="24">
        <v>13813.317156536401</v>
      </c>
      <c r="EO403" s="24">
        <v>13767.018439230244</v>
      </c>
      <c r="EP403" s="24">
        <v>13721.367607470453</v>
      </c>
      <c r="EQ403" s="24">
        <v>13676.348845902063</v>
      </c>
      <c r="ER403" s="24">
        <v>13631.946886542248</v>
      </c>
      <c r="ES403" s="24">
        <v>13588.146984368203</v>
      </c>
      <c r="ET403" s="24">
        <v>13544.934894232674</v>
      </c>
      <c r="EU403" s="24">
        <v>13502.296849022179</v>
      </c>
      <c r="EV403" s="24">
        <v>13460.219538979125</v>
      </c>
      <c r="EW403" s="24">
        <v>13418.690092115025</v>
      </c>
      <c r="EX403" s="24">
        <v>13377.696055646888</v>
      </c>
      <c r="EY403" s="24">
        <v>13337.225378394043</v>
      </c>
      <c r="EZ403" s="24">
        <v>13297.266394076847</v>
      </c>
      <c r="FA403" s="24">
        <v>13257.807805462848</v>
      </c>
      <c r="FB403" s="24">
        <v>13218.838669309886</v>
      </c>
      <c r="FC403" s="24">
        <v>13180.348382058939</v>
      </c>
      <c r="FD403" s="24">
        <v>13142.32666623267</v>
      </c>
      <c r="FE403" s="24">
        <v>0</v>
      </c>
      <c r="FF403" s="24">
        <v>0</v>
      </c>
      <c r="FG403" s="24">
        <v>0</v>
      </c>
      <c r="FH403" s="24">
        <v>0</v>
      </c>
      <c r="FI403" s="24">
        <v>0</v>
      </c>
      <c r="FJ403" s="24">
        <v>0</v>
      </c>
      <c r="FK403" s="24">
        <v>0</v>
      </c>
      <c r="FL403" s="24">
        <v>0</v>
      </c>
      <c r="FM403" s="24">
        <v>0</v>
      </c>
      <c r="FN403" s="24">
        <v>0</v>
      </c>
      <c r="FO403" s="24">
        <v>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</row>
    <row r="404" spans="5:178" outlineLevel="2" x14ac:dyDescent="0.2">
      <c r="E404" s="367">
        <v>44074</v>
      </c>
      <c r="H404" s="24">
        <v>170789</v>
      </c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>
        <v>168854</v>
      </c>
      <c r="BC404" s="158">
        <v>146085</v>
      </c>
      <c r="BD404" s="158">
        <v>95137</v>
      </c>
      <c r="BE404" s="158">
        <v>87773</v>
      </c>
      <c r="BF404" s="158">
        <v>65925</v>
      </c>
      <c r="BG404" s="158">
        <v>61512</v>
      </c>
      <c r="BH404" s="158">
        <v>57316</v>
      </c>
      <c r="BI404" s="158">
        <v>53854</v>
      </c>
      <c r="BJ404" s="158">
        <v>51841</v>
      </c>
      <c r="BK404" s="158">
        <v>50501</v>
      </c>
      <c r="BL404" s="158">
        <v>49456</v>
      </c>
      <c r="BM404" s="158">
        <v>48466</v>
      </c>
      <c r="BN404" s="158">
        <v>47389</v>
      </c>
      <c r="BO404" s="158">
        <v>46413</v>
      </c>
      <c r="BP404" s="158">
        <v>45507</v>
      </c>
      <c r="BQ404" s="158">
        <v>44686</v>
      </c>
      <c r="BR404" s="158">
        <v>43920</v>
      </c>
      <c r="BS404" s="158">
        <v>43130</v>
      </c>
      <c r="BT404" s="158">
        <v>42363</v>
      </c>
      <c r="BU404" s="158">
        <v>41619</v>
      </c>
      <c r="BV404" s="158">
        <v>41672</v>
      </c>
      <c r="BW404" s="158">
        <v>41038</v>
      </c>
      <c r="BX404" s="158">
        <v>40232</v>
      </c>
      <c r="BY404" s="158">
        <v>39014</v>
      </c>
      <c r="BZ404" s="158">
        <v>36004</v>
      </c>
      <c r="CA404" s="158">
        <v>34596</v>
      </c>
      <c r="CB404" s="158">
        <v>33589</v>
      </c>
      <c r="CC404" s="158">
        <v>32774</v>
      </c>
      <c r="CD404" s="24">
        <v>32418.77607954204</v>
      </c>
      <c r="CE404" s="24">
        <v>32079.252976051637</v>
      </c>
      <c r="CF404" s="24">
        <v>31754.247036047178</v>
      </c>
      <c r="CG404" s="24">
        <v>31442.698426554882</v>
      </c>
      <c r="CH404" s="24">
        <v>31143.654785564799</v>
      </c>
      <c r="CI404" s="24">
        <v>30856.25745322361</v>
      </c>
      <c r="CJ404" s="24">
        <v>30579.729813642974</v>
      </c>
      <c r="CK404" s="24">
        <v>30313.367373634213</v>
      </c>
      <c r="CL404" s="24">
        <v>30056.529279238264</v>
      </c>
      <c r="CM404" s="24">
        <v>29808.631029016178</v>
      </c>
      <c r="CN404" s="24">
        <v>29569.13818866665</v>
      </c>
      <c r="CO404" s="24">
        <v>29337.560947577513</v>
      </c>
      <c r="CP404" s="24">
        <v>29113.449386589498</v>
      </c>
      <c r="CQ404" s="24">
        <v>28896.389349198875</v>
      </c>
      <c r="CR404" s="24">
        <v>28685.998826902043</v>
      </c>
      <c r="CS404" s="24">
        <v>28481.924784343224</v>
      </c>
      <c r="CT404" s="24">
        <v>28283.840362099065</v>
      </c>
      <c r="CU404" s="24">
        <v>28091.442404891484</v>
      </c>
      <c r="CV404" s="24">
        <v>27904.449271202408</v>
      </c>
      <c r="CW404" s="24">
        <v>27722.598887019351</v>
      </c>
      <c r="CX404" s="24">
        <v>27545.647012042496</v>
      </c>
      <c r="CY404" s="24">
        <v>27373.365691346917</v>
      </c>
      <c r="CZ404" s="24">
        <v>27205.54186939248</v>
      </c>
      <c r="DA404" s="24">
        <v>27041.976146544326</v>
      </c>
      <c r="DB404" s="24">
        <v>26882.481661022066</v>
      </c>
      <c r="DC404" s="24">
        <v>26726.883081523047</v>
      </c>
      <c r="DD404" s="24">
        <v>26575.0156977396</v>
      </c>
      <c r="DE404" s="24">
        <v>26426.724597668417</v>
      </c>
      <c r="DF404" s="24">
        <v>26281.863922043751</v>
      </c>
      <c r="DG404" s="24">
        <v>26140.296187451582</v>
      </c>
      <c r="DH404" s="24">
        <v>26001.891670734709</v>
      </c>
      <c r="DI404" s="24">
        <v>25866.527848204423</v>
      </c>
      <c r="DJ404" s="24">
        <v>25734.088883955941</v>
      </c>
      <c r="DK404" s="24">
        <v>25604.465162261167</v>
      </c>
      <c r="DL404" s="24">
        <v>25477.552859598894</v>
      </c>
      <c r="DM404" s="24">
        <v>25353.253552392383</v>
      </c>
      <c r="DN404" s="24">
        <v>25231.473856969063</v>
      </c>
      <c r="DO404" s="24">
        <v>25112.125098644636</v>
      </c>
      <c r="DP404" s="24">
        <v>24995.123007174214</v>
      </c>
      <c r="DQ404" s="24">
        <v>24880.387436110752</v>
      </c>
      <c r="DR404" s="24">
        <v>24767.842103873187</v>
      </c>
      <c r="DS404" s="24">
        <v>24657.414354557062</v>
      </c>
      <c r="DT404" s="24">
        <v>24549.034936724496</v>
      </c>
      <c r="DU404" s="24">
        <v>24442.637798589702</v>
      </c>
      <c r="DV404" s="24">
        <v>24338.159898175971</v>
      </c>
      <c r="DW404" s="24">
        <v>24235.541027161369</v>
      </c>
      <c r="DX404" s="24">
        <v>24134.723647255854</v>
      </c>
      <c r="DY404" s="24">
        <v>24035.652738064444</v>
      </c>
      <c r="DZ404" s="24">
        <v>23938.275655491041</v>
      </c>
      <c r="EA404" s="24">
        <v>23842.541999825884</v>
      </c>
      <c r="EB404" s="24">
        <v>23748.403492740003</v>
      </c>
      <c r="EC404" s="24">
        <v>23655.813862480729</v>
      </c>
      <c r="ED404" s="24">
        <v>23564.728736626777</v>
      </c>
      <c r="EE404" s="24">
        <v>23475.105541818491</v>
      </c>
      <c r="EF404" s="24">
        <v>23386.903409930641</v>
      </c>
      <c r="EG404" s="24">
        <v>23300.083090201912</v>
      </c>
      <c r="EH404" s="24">
        <v>23214.606866876929</v>
      </c>
      <c r="EI404" s="24">
        <v>23130.438481954596</v>
      </c>
      <c r="EJ404" s="24">
        <v>23047.543062671011</v>
      </c>
      <c r="EK404" s="24">
        <v>22965.887053375991</v>
      </c>
      <c r="EL404" s="24">
        <v>22885.438151490431</v>
      </c>
      <c r="EM404" s="24">
        <v>22806.165247257282</v>
      </c>
      <c r="EN404" s="24">
        <v>22728.038367022138</v>
      </c>
      <c r="EO404" s="24">
        <v>22651.0286198002</v>
      </c>
      <c r="EP404" s="24">
        <v>22575.108146905997</v>
      </c>
      <c r="EQ404" s="24">
        <v>22500.250074439355</v>
      </c>
      <c r="ER404" s="24">
        <v>22426.428468437134</v>
      </c>
      <c r="ES404" s="24">
        <v>22353.618292515093</v>
      </c>
      <c r="ET404" s="24">
        <v>22281.795367836989</v>
      </c>
      <c r="EU404" s="24">
        <v>22210.936335260725</v>
      </c>
      <c r="EV404" s="24">
        <v>22141.01861952231</v>
      </c>
      <c r="EW404" s="24">
        <v>22072.020395328316</v>
      </c>
      <c r="EX404" s="24">
        <v>22003.920555237546</v>
      </c>
      <c r="EY404" s="24">
        <v>21936.698679220492</v>
      </c>
      <c r="EZ404" s="24">
        <v>21870.335005793724</v>
      </c>
      <c r="FA404" s="24">
        <v>21804.810404633117</v>
      </c>
      <c r="FB404" s="24">
        <v>21740.106350576869</v>
      </c>
      <c r="FC404" s="24">
        <v>21676.20489893519</v>
      </c>
      <c r="FD404" s="24">
        <v>21613.088662029484</v>
      </c>
      <c r="FE404" s="24">
        <v>21550.740786888782</v>
      </c>
      <c r="FF404" s="24">
        <v>0</v>
      </c>
      <c r="FG404" s="24">
        <v>0</v>
      </c>
      <c r="FH404" s="24">
        <v>0</v>
      </c>
      <c r="FI404" s="24">
        <v>0</v>
      </c>
      <c r="FJ404" s="24">
        <v>0</v>
      </c>
      <c r="FK404" s="24">
        <v>0</v>
      </c>
      <c r="FL404" s="24">
        <v>0</v>
      </c>
      <c r="FM404" s="24">
        <v>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</row>
    <row r="405" spans="5:178" outlineLevel="2" x14ac:dyDescent="0.2">
      <c r="E405" s="367">
        <v>44104</v>
      </c>
      <c r="H405" s="24">
        <v>151886</v>
      </c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>
        <v>149784</v>
      </c>
      <c r="BD405" s="158">
        <v>131737</v>
      </c>
      <c r="BE405" s="158">
        <v>86830</v>
      </c>
      <c r="BF405" s="158">
        <v>79462</v>
      </c>
      <c r="BG405" s="158">
        <v>60617</v>
      </c>
      <c r="BH405" s="158">
        <v>57242</v>
      </c>
      <c r="BI405" s="158">
        <v>52741</v>
      </c>
      <c r="BJ405" s="158">
        <v>48912</v>
      </c>
      <c r="BK405" s="158">
        <v>47161</v>
      </c>
      <c r="BL405" s="158">
        <v>45969</v>
      </c>
      <c r="BM405" s="158">
        <v>44850</v>
      </c>
      <c r="BN405" s="158">
        <v>43713</v>
      </c>
      <c r="BO405" s="158">
        <v>42662</v>
      </c>
      <c r="BP405" s="158">
        <v>41744</v>
      </c>
      <c r="BQ405" s="158">
        <v>40881</v>
      </c>
      <c r="BR405" s="158">
        <v>40016</v>
      </c>
      <c r="BS405" s="158">
        <v>39265</v>
      </c>
      <c r="BT405" s="158">
        <v>38499</v>
      </c>
      <c r="BU405" s="158">
        <v>37712</v>
      </c>
      <c r="BV405" s="158">
        <v>36443</v>
      </c>
      <c r="BW405" s="158">
        <v>35808</v>
      </c>
      <c r="BX405" s="158">
        <v>35085</v>
      </c>
      <c r="BY405" s="158">
        <v>34095</v>
      </c>
      <c r="BZ405" s="158">
        <v>32857</v>
      </c>
      <c r="CA405" s="158">
        <v>31388</v>
      </c>
      <c r="CB405" s="158">
        <v>30279</v>
      </c>
      <c r="CC405" s="158">
        <v>29449</v>
      </c>
      <c r="CD405" s="24">
        <v>29118.270555639694</v>
      </c>
      <c r="CE405" s="24">
        <v>28802.669584634325</v>
      </c>
      <c r="CF405" s="24">
        <v>28501.018105189527</v>
      </c>
      <c r="CG405" s="24">
        <v>28212.264492776034</v>
      </c>
      <c r="CH405" s="24">
        <v>27935.467131989124</v>
      </c>
      <c r="CI405" s="24">
        <v>27669.779890691359</v>
      </c>
      <c r="CJ405" s="24">
        <v>27414.439887027485</v>
      </c>
      <c r="CK405" s="24">
        <v>27168.757131629267</v>
      </c>
      <c r="CL405" s="24">
        <v>26932.105713003664</v>
      </c>
      <c r="CM405" s="24">
        <v>26703.916260339473</v>
      </c>
      <c r="CN405" s="24">
        <v>26483.669469583496</v>
      </c>
      <c r="CO405" s="24">
        <v>26270.890519152174</v>
      </c>
      <c r="CP405" s="24">
        <v>26065.144233664832</v>
      </c>
      <c r="CQ405" s="24">
        <v>25866.030879558049</v>
      </c>
      <c r="CR405" s="24">
        <v>25673.182496829129</v>
      </c>
      <c r="CS405" s="24">
        <v>25486.259687572361</v>
      </c>
      <c r="CT405" s="24">
        <v>25304.948795261051</v>
      </c>
      <c r="CU405" s="24">
        <v>25128.959419543622</v>
      </c>
      <c r="CV405" s="24">
        <v>24958.022220168426</v>
      </c>
      <c r="CW405" s="24">
        <v>24791.886970921907</v>
      </c>
      <c r="CX405" s="24">
        <v>24630.320830466382</v>
      </c>
      <c r="CY405" s="24">
        <v>24473.106801940608</v>
      </c>
      <c r="CZ405" s="24">
        <v>24320.042357329126</v>
      </c>
      <c r="DA405" s="24">
        <v>24170.938206070477</v>
      </c>
      <c r="DB405" s="24">
        <v>24025.617190279874</v>
      </c>
      <c r="DC405" s="24">
        <v>23883.913291409739</v>
      </c>
      <c r="DD405" s="24">
        <v>23745.670735239433</v>
      </c>
      <c r="DE405" s="24">
        <v>23610.743183839437</v>
      </c>
      <c r="DF405" s="24">
        <v>23478.993004646596</v>
      </c>
      <c r="DG405" s="24">
        <v>23350.290608060528</v>
      </c>
      <c r="DH405" s="24">
        <v>23224.513846060046</v>
      </c>
      <c r="DI405" s="24">
        <v>23101.547465273921</v>
      </c>
      <c r="DJ405" s="24">
        <v>22981.282608744885</v>
      </c>
      <c r="DK405" s="24">
        <v>22863.616361320226</v>
      </c>
      <c r="DL405" s="24">
        <v>22748.45133420308</v>
      </c>
      <c r="DM405" s="24">
        <v>22635.695284719968</v>
      </c>
      <c r="DN405" s="24">
        <v>22525.260767812735</v>
      </c>
      <c r="DO405" s="24">
        <v>22417.064816158389</v>
      </c>
      <c r="DP405" s="24">
        <v>22311.028646164785</v>
      </c>
      <c r="DQ405" s="24">
        <v>22207.077387392234</v>
      </c>
      <c r="DR405" s="24">
        <v>22105.139833215708</v>
      </c>
      <c r="DS405" s="24">
        <v>22005.148210775122</v>
      </c>
      <c r="DT405" s="24">
        <v>21907.037968466051</v>
      </c>
      <c r="DU405" s="24">
        <v>21810.747579404258</v>
      </c>
      <c r="DV405" s="24">
        <v>21716.218359456896</v>
      </c>
      <c r="DW405" s="24">
        <v>21623.394298575338</v>
      </c>
      <c r="DX405" s="24">
        <v>21532.221904289701</v>
      </c>
      <c r="DY405" s="24">
        <v>21442.650056337072</v>
      </c>
      <c r="DZ405" s="24">
        <v>21354.629871494551</v>
      </c>
      <c r="EA405" s="24">
        <v>21268.11457777724</v>
      </c>
      <c r="EB405" s="24">
        <v>21183.059397239664</v>
      </c>
      <c r="EC405" s="24">
        <v>21099.421436690733</v>
      </c>
      <c r="ED405" s="24">
        <v>21017.159585694939</v>
      </c>
      <c r="EE405" s="24">
        <v>20936.234421289926</v>
      </c>
      <c r="EF405" s="24">
        <v>20856.608118901189</v>
      </c>
      <c r="EG405" s="24">
        <v>20778.244368980682</v>
      </c>
      <c r="EH405" s="24">
        <v>20701.108298937714</v>
      </c>
      <c r="EI405" s="24">
        <v>20625.16639996746</v>
      </c>
      <c r="EJ405" s="24">
        <v>20550.38645841624</v>
      </c>
      <c r="EK405" s="24">
        <v>20476.737491353248</v>
      </c>
      <c r="EL405" s="24">
        <v>20404.1896860458</v>
      </c>
      <c r="EM405" s="24">
        <v>20332.714343060266</v>
      </c>
      <c r="EN405" s="24">
        <v>20262.283822733414</v>
      </c>
      <c r="EO405" s="24">
        <v>20192.871494779702</v>
      </c>
      <c r="EP405" s="24">
        <v>20124.45169081834</v>
      </c>
      <c r="EQ405" s="24">
        <v>20056.999659621491</v>
      </c>
      <c r="ER405" s="24">
        <v>19990.491524900146</v>
      </c>
      <c r="ES405" s="24">
        <v>19924.904245458376</v>
      </c>
      <c r="ET405" s="24">
        <v>19860.215577559993</v>
      </c>
      <c r="EU405" s="24">
        <v>19796.404039362809</v>
      </c>
      <c r="EV405" s="24">
        <v>19733.448877287185</v>
      </c>
      <c r="EW405" s="24">
        <v>19671.330034194994</v>
      </c>
      <c r="EX405" s="24">
        <v>19610.028119264276</v>
      </c>
      <c r="EY405" s="24">
        <v>19549.524379453487</v>
      </c>
      <c r="EZ405" s="24">
        <v>19489.800672456407</v>
      </c>
      <c r="FA405" s="24">
        <v>19430.839441056305</v>
      </c>
      <c r="FB405" s="24">
        <v>19372.623688793999</v>
      </c>
      <c r="FC405" s="24">
        <v>19315.136956870629</v>
      </c>
      <c r="FD405" s="24">
        <v>19258.36330221143</v>
      </c>
      <c r="FE405" s="24">
        <v>19202.287276621813</v>
      </c>
      <c r="FF405" s="24">
        <v>19146.893906971593</v>
      </c>
      <c r="FG405" s="24">
        <v>0</v>
      </c>
      <c r="FH405" s="24">
        <v>0</v>
      </c>
      <c r="FI405" s="24">
        <v>0</v>
      </c>
      <c r="FJ405" s="24">
        <v>0</v>
      </c>
      <c r="FK405" s="24">
        <v>0</v>
      </c>
      <c r="FL405" s="24">
        <v>0</v>
      </c>
      <c r="FM405" s="24">
        <v>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</row>
    <row r="406" spans="5:178" outlineLevel="2" x14ac:dyDescent="0.2">
      <c r="E406" s="367">
        <v>44135</v>
      </c>
      <c r="H406" s="24">
        <v>152433</v>
      </c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>
        <v>150439</v>
      </c>
      <c r="BE406" s="158">
        <v>130926</v>
      </c>
      <c r="BF406" s="158">
        <v>82023</v>
      </c>
      <c r="BG406" s="158">
        <v>74414</v>
      </c>
      <c r="BH406" s="158">
        <v>57461</v>
      </c>
      <c r="BI406" s="158">
        <v>54110</v>
      </c>
      <c r="BJ406" s="158">
        <v>47729</v>
      </c>
      <c r="BK406" s="158">
        <v>43485</v>
      </c>
      <c r="BL406" s="158">
        <v>41553</v>
      </c>
      <c r="BM406" s="158">
        <v>40145</v>
      </c>
      <c r="BN406" s="158">
        <v>38915</v>
      </c>
      <c r="BO406" s="158">
        <v>37847</v>
      </c>
      <c r="BP406" s="158">
        <v>36869</v>
      </c>
      <c r="BQ406" s="158">
        <v>35973</v>
      </c>
      <c r="BR406" s="158">
        <v>35125</v>
      </c>
      <c r="BS406" s="158">
        <v>34328</v>
      </c>
      <c r="BT406" s="158">
        <v>33639</v>
      </c>
      <c r="BU406" s="158">
        <v>32950</v>
      </c>
      <c r="BV406" s="158">
        <v>31190</v>
      </c>
      <c r="BW406" s="158">
        <v>30616</v>
      </c>
      <c r="BX406" s="158">
        <v>30039</v>
      </c>
      <c r="BY406" s="158">
        <v>29391</v>
      </c>
      <c r="BZ406" s="158">
        <v>28542</v>
      </c>
      <c r="CA406" s="158">
        <v>27823</v>
      </c>
      <c r="CB406" s="158">
        <v>26609</v>
      </c>
      <c r="CC406" s="158">
        <v>25754</v>
      </c>
      <c r="CD406" s="24">
        <v>25453.914431083645</v>
      </c>
      <c r="CE406" s="24">
        <v>25168.052127555959</v>
      </c>
      <c r="CF406" s="24">
        <v>24895.265951103873</v>
      </c>
      <c r="CG406" s="24">
        <v>24634.536861973585</v>
      </c>
      <c r="CH406" s="24">
        <v>24384.955900241799</v>
      </c>
      <c r="CI406" s="24">
        <v>24145.709191144044</v>
      </c>
      <c r="CJ406" s="24">
        <v>23916.065389812116</v>
      </c>
      <c r="CK406" s="24">
        <v>23695.365107829948</v>
      </c>
      <c r="CL406" s="24">
        <v>23483.011960588989</v>
      </c>
      <c r="CM406" s="24">
        <v>23278.464948476838</v>
      </c>
      <c r="CN406" s="24">
        <v>23081.231942188333</v>
      </c>
      <c r="CO406" s="24">
        <v>22890.864087061727</v>
      </c>
      <c r="CP406" s="24">
        <v>22706.950976361375</v>
      </c>
      <c r="CQ406" s="24">
        <v>22529.116471104557</v>
      </c>
      <c r="CR406" s="24">
        <v>22357.015066047679</v>
      </c>
      <c r="CS406" s="24">
        <v>22190.32871906969</v>
      </c>
      <c r="CT406" s="24">
        <v>22028.764075379251</v>
      </c>
      <c r="CU406" s="24">
        <v>21872.05002945866</v>
      </c>
      <c r="CV406" s="24">
        <v>21719.93557700557</v>
      </c>
      <c r="CW406" s="24">
        <v>21572.187916779909</v>
      </c>
      <c r="CX406" s="24">
        <v>21428.59076854711</v>
      </c>
      <c r="CY406" s="24">
        <v>21288.942878495996</v>
      </c>
      <c r="CZ406" s="24">
        <v>21153.056687811728</v>
      </c>
      <c r="DA406" s="24">
        <v>21020.757143664829</v>
      </c>
      <c r="DB406" s="24">
        <v>20891.880634871421</v>
      </c>
      <c r="DC406" s="24">
        <v>20766.274036991286</v>
      </c>
      <c r="DD406" s="24">
        <v>20643.793853745967</v>
      </c>
      <c r="DE406" s="24">
        <v>20524.30544342666</v>
      </c>
      <c r="DF406" s="24">
        <v>20407.682320477456</v>
      </c>
      <c r="DG406" s="24">
        <v>20293.805523728686</v>
      </c>
      <c r="DH406" s="24">
        <v>20182.563043855786</v>
      </c>
      <c r="DI406" s="24">
        <v>20073.849303580086</v>
      </c>
      <c r="DJ406" s="24">
        <v>19967.564684936664</v>
      </c>
      <c r="DK406" s="24">
        <v>19863.615098629605</v>
      </c>
      <c r="DL406" s="24">
        <v>19761.911591095424</v>
      </c>
      <c r="DM406" s="24">
        <v>19662.369985414643</v>
      </c>
      <c r="DN406" s="24">
        <v>19564.910552662088</v>
      </c>
      <c r="DO406" s="24">
        <v>19469.457710677812</v>
      </c>
      <c r="DP406" s="24">
        <v>19375.939747582317</v>
      </c>
      <c r="DQ406" s="24">
        <v>19284.28856765712</v>
      </c>
      <c r="DR406" s="24">
        <v>19194.439457473418</v>
      </c>
      <c r="DS406" s="24">
        <v>19106.330870379683</v>
      </c>
      <c r="DT406" s="24">
        <v>19019.90422766082</v>
      </c>
      <c r="DU406" s="24">
        <v>18935.103734858079</v>
      </c>
      <c r="DV406" s="24">
        <v>18851.876211895848</v>
      </c>
      <c r="DW406" s="24">
        <v>18770.170935798964</v>
      </c>
      <c r="DX406" s="24">
        <v>18689.939494907085</v>
      </c>
      <c r="DY406" s="24">
        <v>18611.135653600977</v>
      </c>
      <c r="DZ406" s="24">
        <v>18533.715226652006</v>
      </c>
      <c r="EA406" s="24">
        <v>18457.635962392109</v>
      </c>
      <c r="EB406" s="24">
        <v>18382.857433978224</v>
      </c>
      <c r="EC406" s="24">
        <v>18309.340938093002</v>
      </c>
      <c r="ED406" s="24">
        <v>18237.049400485517</v>
      </c>
      <c r="EE406" s="24">
        <v>18165.947287809722</v>
      </c>
      <c r="EF406" s="24">
        <v>18096.000525268159</v>
      </c>
      <c r="EG406" s="24">
        <v>18027.176419612057</v>
      </c>
      <c r="EH406" s="24">
        <v>17959.443587088866</v>
      </c>
      <c r="EI406" s="24">
        <v>17892.771885964085</v>
      </c>
      <c r="EJ406" s="24">
        <v>17827.132353276287</v>
      </c>
      <c r="EK406" s="24">
        <v>17762.497145513506</v>
      </c>
      <c r="EL406" s="24">
        <v>17698.83948292533</v>
      </c>
      <c r="EM406" s="24">
        <v>17636.133597209053</v>
      </c>
      <c r="EN406" s="24">
        <v>17574.354682329562</v>
      </c>
      <c r="EO406" s="24">
        <v>17513.478848252467</v>
      </c>
      <c r="EP406" s="24">
        <v>17453.483077387715</v>
      </c>
      <c r="EQ406" s="24">
        <v>17394.345183556885</v>
      </c>
      <c r="ER406" s="24">
        <v>17336.043773312485</v>
      </c>
      <c r="ES406" s="24">
        <v>17278.558209450621</v>
      </c>
      <c r="ET406" s="24">
        <v>17221.868576570781</v>
      </c>
      <c r="EU406" s="24">
        <v>17165.955648547882</v>
      </c>
      <c r="EV406" s="24">
        <v>17110.800857791422</v>
      </c>
      <c r="EW406" s="24">
        <v>17056.386266176498</v>
      </c>
      <c r="EX406" s="24">
        <v>17002.694537539654</v>
      </c>
      <c r="EY406" s="24">
        <v>16949.708911640366</v>
      </c>
      <c r="EZ406" s="24">
        <v>16897.413179496511</v>
      </c>
      <c r="FA406" s="24">
        <v>16845.791660008217</v>
      </c>
      <c r="FB406" s="24">
        <v>16794.829177791184</v>
      </c>
      <c r="FC406" s="24">
        <v>16744.51104214563</v>
      </c>
      <c r="FD406" s="24">
        <v>16694.82302709248</v>
      </c>
      <c r="FE406" s="24">
        <v>16645.75135241303</v>
      </c>
      <c r="FF406" s="24">
        <v>16597.28266563272</v>
      </c>
      <c r="FG406" s="24">
        <v>16549.404024893607</v>
      </c>
      <c r="FH406" s="24">
        <v>0</v>
      </c>
      <c r="FI406" s="24">
        <v>0</v>
      </c>
      <c r="FJ406" s="24">
        <v>0</v>
      </c>
      <c r="FK406" s="24">
        <v>0</v>
      </c>
      <c r="FL406" s="24">
        <v>0</v>
      </c>
      <c r="FM406" s="24">
        <v>0</v>
      </c>
      <c r="FN406" s="24">
        <v>0</v>
      </c>
      <c r="FO406" s="24">
        <v>0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</row>
    <row r="407" spans="5:178" outlineLevel="2" x14ac:dyDescent="0.2">
      <c r="E407" s="367">
        <v>44165</v>
      </c>
      <c r="H407" s="24">
        <v>154921</v>
      </c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>
        <v>152271</v>
      </c>
      <c r="BF407" s="158">
        <v>128962</v>
      </c>
      <c r="BG407" s="158">
        <v>82375</v>
      </c>
      <c r="BH407" s="158">
        <v>75922</v>
      </c>
      <c r="BI407" s="158">
        <v>57239</v>
      </c>
      <c r="BJ407" s="158">
        <v>53453</v>
      </c>
      <c r="BK407" s="158">
        <v>49184</v>
      </c>
      <c r="BL407" s="158">
        <v>45760</v>
      </c>
      <c r="BM407" s="158">
        <v>43989</v>
      </c>
      <c r="BN407" s="158">
        <v>42577</v>
      </c>
      <c r="BO407" s="158">
        <v>41410</v>
      </c>
      <c r="BP407" s="158">
        <v>40272</v>
      </c>
      <c r="BQ407" s="158">
        <v>39224</v>
      </c>
      <c r="BR407" s="158">
        <v>38377</v>
      </c>
      <c r="BS407" s="158">
        <v>37556</v>
      </c>
      <c r="BT407" s="158">
        <v>36787</v>
      </c>
      <c r="BU407" s="158">
        <v>36016</v>
      </c>
      <c r="BV407" s="158">
        <v>35299</v>
      </c>
      <c r="BW407" s="158">
        <v>34683</v>
      </c>
      <c r="BX407" s="158">
        <v>34105</v>
      </c>
      <c r="BY407" s="158">
        <v>33400</v>
      </c>
      <c r="BZ407" s="158">
        <v>32547</v>
      </c>
      <c r="CA407" s="158">
        <v>31855</v>
      </c>
      <c r="CB407" s="158">
        <v>30872</v>
      </c>
      <c r="CC407" s="158">
        <v>29585</v>
      </c>
      <c r="CD407" s="24">
        <v>29226.835797850614</v>
      </c>
      <c r="CE407" s="24">
        <v>28886.284751487998</v>
      </c>
      <c r="CF407" s="24">
        <v>28561.874927538356</v>
      </c>
      <c r="CG407" s="24">
        <v>28252.30450014499</v>
      </c>
      <c r="CH407" s="24">
        <v>27956.417015648058</v>
      </c>
      <c r="CI407" s="24">
        <v>27673.180944093947</v>
      </c>
      <c r="CJ407" s="24">
        <v>27401.672662585206</v>
      </c>
      <c r="CK407" s="24">
        <v>27141.0622069852</v>
      </c>
      <c r="CL407" s="24">
        <v>26890.601272682485</v>
      </c>
      <c r="CM407" s="24">
        <v>26649.613054713689</v>
      </c>
      <c r="CN407" s="24">
        <v>26417.483601582415</v>
      </c>
      <c r="CO407" s="24">
        <v>26193.654422087558</v>
      </c>
      <c r="CP407" s="24">
        <v>25977.61613510401</v>
      </c>
      <c r="CQ407" s="24">
        <v>25768.902991999599</v>
      </c>
      <c r="CR407" s="24">
        <v>25567.088132780325</v>
      </c>
      <c r="CS407" s="24">
        <v>25371.779462042705</v>
      </c>
      <c r="CT407" s="24">
        <v>25182.616050810691</v>
      </c>
      <c r="CU407" s="24">
        <v>24999.264986437054</v>
      </c>
      <c r="CV407" s="24">
        <v>24821.418605784034</v>
      </c>
      <c r="CW407" s="24">
        <v>24648.792057507006</v>
      </c>
      <c r="CX407" s="24">
        <v>24481.121147942202</v>
      </c>
      <c r="CY407" s="24">
        <v>24318.160432230485</v>
      </c>
      <c r="CZ407" s="24">
        <v>24159.681518196146</v>
      </c>
      <c r="DA407" s="24">
        <v>24005.471555381653</v>
      </c>
      <c r="DB407" s="24">
        <v>23855.331885702693</v>
      </c>
      <c r="DC407" s="24">
        <v>23709.076835586009</v>
      </c>
      <c r="DD407" s="24">
        <v>23566.532632302271</v>
      </c>
      <c r="DE407" s="24">
        <v>23427.536429607484</v>
      </c>
      <c r="DF407" s="24">
        <v>23291.935429834688</v>
      </c>
      <c r="DG407" s="24">
        <v>23159.586091298188</v>
      </c>
      <c r="DH407" s="24">
        <v>23030.353411335407</v>
      </c>
      <c r="DI407" s="24">
        <v>22904.110276560576</v>
      </c>
      <c r="DJ407" s="24">
        <v>22780.736872972469</v>
      </c>
      <c r="DK407" s="24">
        <v>22660.120149475988</v>
      </c>
      <c r="DL407" s="24">
        <v>22542.153329166485</v>
      </c>
      <c r="DM407" s="24">
        <v>22426.735463407113</v>
      </c>
      <c r="DN407" s="24">
        <v>22313.771024318557</v>
      </c>
      <c r="DO407" s="24">
        <v>22203.169531812127</v>
      </c>
      <c r="DP407" s="24">
        <v>22094.845211740972</v>
      </c>
      <c r="DQ407" s="24">
        <v>21988.716682132304</v>
      </c>
      <c r="DR407" s="24">
        <v>21884.706664800899</v>
      </c>
      <c r="DS407" s="24">
        <v>21782.741719940994</v>
      </c>
      <c r="DT407" s="24">
        <v>21682.752001552817</v>
      </c>
      <c r="DU407" s="24">
        <v>21584.671031788748</v>
      </c>
      <c r="DV407" s="24">
        <v>21488.435492504657</v>
      </c>
      <c r="DW407" s="24">
        <v>21393.985032479846</v>
      </c>
      <c r="DX407" s="24">
        <v>21301.262088925385</v>
      </c>
      <c r="DY407" s="24">
        <v>21210.211722039778</v>
      </c>
      <c r="DZ407" s="24">
        <v>21120.781461494094</v>
      </c>
      <c r="EA407" s="24">
        <v>21032.92116383792</v>
      </c>
      <c r="EB407" s="24">
        <v>20946.582879915219</v>
      </c>
      <c r="EC407" s="24">
        <v>20861.720731466139</v>
      </c>
      <c r="ED407" s="24">
        <v>20778.290796167908</v>
      </c>
      <c r="EE407" s="24">
        <v>20696.251000437998</v>
      </c>
      <c r="EF407" s="24">
        <v>20615.561019384342</v>
      </c>
      <c r="EG407" s="24">
        <v>20536.182183343593</v>
      </c>
      <c r="EH407" s="24">
        <v>20458.077390498023</v>
      </c>
      <c r="EI407" s="24">
        <v>20381.21102510707</v>
      </c>
      <c r="EJ407" s="24">
        <v>20305.548880929953</v>
      </c>
      <c r="EK407" s="24">
        <v>20231.058089452363</v>
      </c>
      <c r="EL407" s="24">
        <v>20157.707052563226</v>
      </c>
      <c r="EM407" s="24">
        <v>20085.465379357527</v>
      </c>
      <c r="EN407" s="24">
        <v>20014.303826768089</v>
      </c>
      <c r="EO407" s="24">
        <v>19944.194243753715</v>
      </c>
      <c r="EP407" s="24">
        <v>19875.109518793379</v>
      </c>
      <c r="EQ407" s="24">
        <v>19807.023530456438</v>
      </c>
      <c r="ER407" s="24">
        <v>19739.911100836791</v>
      </c>
      <c r="ES407" s="24">
        <v>19673.747951656227</v>
      </c>
      <c r="ET407" s="24">
        <v>19608.510662856912</v>
      </c>
      <c r="EU407" s="24">
        <v>19544.176633517025</v>
      </c>
      <c r="EV407" s="24">
        <v>19480.72404493652</v>
      </c>
      <c r="EW407" s="24">
        <v>19418.131825751007</v>
      </c>
      <c r="EX407" s="24">
        <v>19356.379618942876</v>
      </c>
      <c r="EY407" s="24">
        <v>19295.447750628366</v>
      </c>
      <c r="EZ407" s="24">
        <v>19235.317200507812</v>
      </c>
      <c r="FA407" s="24">
        <v>19175.96957387518</v>
      </c>
      <c r="FB407" s="24">
        <v>19117.387075089751</v>
      </c>
      <c r="FC407" s="24">
        <v>19059.552482420335</v>
      </c>
      <c r="FD407" s="24">
        <v>19002.449124178253</v>
      </c>
      <c r="FE407" s="24">
        <v>18946.060856061475</v>
      </c>
      <c r="FF407" s="24">
        <v>18890.372039637547</v>
      </c>
      <c r="FG407" s="24">
        <v>18835.367521897948</v>
      </c>
      <c r="FH407" s="24">
        <v>18781.032615820979</v>
      </c>
      <c r="FI407" s="24">
        <v>0</v>
      </c>
      <c r="FJ407" s="24">
        <v>0</v>
      </c>
      <c r="FK407" s="24">
        <v>0</v>
      </c>
      <c r="FL407" s="24">
        <v>0</v>
      </c>
      <c r="FM407" s="24">
        <v>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</row>
    <row r="408" spans="5:178" outlineLevel="2" x14ac:dyDescent="0.2">
      <c r="E408" s="367">
        <v>44196</v>
      </c>
      <c r="H408" s="24">
        <v>177866</v>
      </c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>
        <v>174655</v>
      </c>
      <c r="BG408" s="158">
        <v>148511</v>
      </c>
      <c r="BH408" s="158">
        <v>95546</v>
      </c>
      <c r="BI408" s="158">
        <v>87865</v>
      </c>
      <c r="BJ408" s="158">
        <v>67224</v>
      </c>
      <c r="BK408" s="158">
        <v>63680</v>
      </c>
      <c r="BL408" s="158">
        <v>58098</v>
      </c>
      <c r="BM408" s="158">
        <v>53298</v>
      </c>
      <c r="BN408" s="158">
        <v>51058</v>
      </c>
      <c r="BO408" s="158">
        <v>49374</v>
      </c>
      <c r="BP408" s="158">
        <v>47811</v>
      </c>
      <c r="BQ408" s="158">
        <v>46548</v>
      </c>
      <c r="BR408" s="158">
        <v>45251</v>
      </c>
      <c r="BS408" s="158">
        <v>44116</v>
      </c>
      <c r="BT408" s="158">
        <v>43094</v>
      </c>
      <c r="BU408" s="158">
        <v>42173</v>
      </c>
      <c r="BV408" s="158">
        <v>39716</v>
      </c>
      <c r="BW408" s="158">
        <v>38992</v>
      </c>
      <c r="BX408" s="158">
        <v>38266</v>
      </c>
      <c r="BY408" s="158">
        <v>37496</v>
      </c>
      <c r="BZ408" s="158">
        <v>36544</v>
      </c>
      <c r="CA408" s="158">
        <v>35760</v>
      </c>
      <c r="CB408" s="158">
        <v>34796</v>
      </c>
      <c r="CC408" s="158">
        <v>33878</v>
      </c>
      <c r="CD408" s="24">
        <v>33451.224637011561</v>
      </c>
      <c r="CE408" s="24">
        <v>33046.25484884069</v>
      </c>
      <c r="CF408" s="24">
        <v>32661.199937492198</v>
      </c>
      <c r="CG408" s="24">
        <v>32294.395614511199</v>
      </c>
      <c r="CH408" s="24">
        <v>31944.369928937052</v>
      </c>
      <c r="CI408" s="24">
        <v>31609.815299523929</v>
      </c>
      <c r="CJ408" s="24">
        <v>31289.565394002173</v>
      </c>
      <c r="CK408" s="24">
        <v>30982.575888659667</v>
      </c>
      <c r="CL408" s="24">
        <v>30687.908358051944</v>
      </c>
      <c r="CM408" s="24">
        <v>30404.71670768331</v>
      </c>
      <c r="CN408" s="24">
        <v>30132.235686417556</v>
      </c>
      <c r="CO408" s="24">
        <v>29869.771110397251</v>
      </c>
      <c r="CP408" s="24">
        <v>29616.691503718175</v>
      </c>
      <c r="CQ408" s="24">
        <v>29372.420918351203</v>
      </c>
      <c r="CR408" s="24">
        <v>29136.432740738139</v>
      </c>
      <c r="CS408" s="24">
        <v>28908.244328000917</v>
      </c>
      <c r="CT408" s="24">
        <v>28687.412344955439</v>
      </c>
      <c r="CU408" s="24">
        <v>28473.528695733694</v>
      </c>
      <c r="CV408" s="24">
        <v>28266.216962024126</v>
      </c>
      <c r="CW408" s="24">
        <v>28065.12927467906</v>
      </c>
      <c r="CX408" s="24">
        <v>27869.943557432925</v>
      </c>
      <c r="CY408" s="24">
        <v>27680.361091286424</v>
      </c>
      <c r="CZ408" s="24">
        <v>27496.104356174685</v>
      </c>
      <c r="DA408" s="24">
        <v>27316.915113193707</v>
      </c>
      <c r="DB408" s="24">
        <v>27142.552696179242</v>
      </c>
      <c r="DC408" s="24">
        <v>26972.792486026883</v>
      </c>
      <c r="DD408" s="24">
        <v>26807.424544984104</v>
      </c>
      <c r="DE408" s="24">
        <v>26646.25239136747</v>
      </c>
      <c r="DF408" s="24">
        <v>26489.091897872968</v>
      </c>
      <c r="DG408" s="24">
        <v>26335.77029894097</v>
      </c>
      <c r="DH408" s="24">
        <v>26186.125294582533</v>
      </c>
      <c r="DI408" s="24">
        <v>26040.004239727772</v>
      </c>
      <c r="DJ408" s="24">
        <v>25897.263409569467</v>
      </c>
      <c r="DK408" s="24">
        <v>25757.767332582538</v>
      </c>
      <c r="DL408" s="24">
        <v>25621.388183937575</v>
      </c>
      <c r="DM408" s="24">
        <v>25488.005232918917</v>
      </c>
      <c r="DN408" s="24">
        <v>25357.504338727897</v>
      </c>
      <c r="DO408" s="24">
        <v>25229.777489718424</v>
      </c>
      <c r="DP408" s="24">
        <v>25104.722381689986</v>
      </c>
      <c r="DQ408" s="24">
        <v>24982.242031365437</v>
      </c>
      <c r="DR408" s="24">
        <v>24862.244421619445</v>
      </c>
      <c r="DS408" s="24">
        <v>24744.642175405072</v>
      </c>
      <c r="DT408" s="24">
        <v>24629.352255661644</v>
      </c>
      <c r="DU408" s="24">
        <v>24516.295688779963</v>
      </c>
      <c r="DV408" s="24">
        <v>24405.397309459571</v>
      </c>
      <c r="DW408" s="24">
        <v>24296.585525019618</v>
      </c>
      <c r="DX408" s="24">
        <v>24189.79209742594</v>
      </c>
      <c r="DY408" s="24">
        <v>24084.951941473755</v>
      </c>
      <c r="DZ408" s="24">
        <v>23982.002937722777</v>
      </c>
      <c r="EA408" s="24">
        <v>23880.885758920678</v>
      </c>
      <c r="EB408" s="24">
        <v>23781.54370877461</v>
      </c>
      <c r="EC408" s="24">
        <v>23683.922572040716</v>
      </c>
      <c r="ED408" s="24">
        <v>23587.970474999998</v>
      </c>
      <c r="EE408" s="24">
        <v>23493.637755476168</v>
      </c>
      <c r="EF408" s="24">
        <v>23400.876841630103</v>
      </c>
      <c r="EG408" s="24">
        <v>23309.642138835381</v>
      </c>
      <c r="EH408" s="24">
        <v>23219.889924002739</v>
      </c>
      <c r="EI408" s="24">
        <v>23131.578246777644</v>
      </c>
      <c r="EJ408" s="24">
        <v>23044.666837086133</v>
      </c>
      <c r="EK408" s="24">
        <v>22959.117018550169</v>
      </c>
      <c r="EL408" s="24">
        <v>22874.89162733483</v>
      </c>
      <c r="EM408" s="24">
        <v>22791.954936027199</v>
      </c>
      <c r="EN408" s="24">
        <v>22710.272582180409</v>
      </c>
      <c r="EO408" s="24">
        <v>22629.811501187072</v>
      </c>
      <c r="EP408" s="24">
        <v>22550.53986317385</v>
      </c>
      <c r="EQ408" s="24">
        <v>22472.427013634078</v>
      </c>
      <c r="ER408" s="24">
        <v>22395.443417538347</v>
      </c>
      <c r="ES408" s="24">
        <v>22319.560606683444</v>
      </c>
      <c r="ET408" s="24">
        <v>22244.7511300591</v>
      </c>
      <c r="EU408" s="24">
        <v>22170.988507029342</v>
      </c>
      <c r="EV408" s="24">
        <v>22098.247183140455</v>
      </c>
      <c r="EW408" s="24">
        <v>22026.502488382761</v>
      </c>
      <c r="EX408" s="24">
        <v>21955.730597745489</v>
      </c>
      <c r="EY408" s="24">
        <v>21885.908493916861</v>
      </c>
      <c r="EZ408" s="24">
        <v>21817.013931992191</v>
      </c>
      <c r="FA408" s="24">
        <v>21749.025406062505</v>
      </c>
      <c r="FB408" s="24">
        <v>21681.92211756625</v>
      </c>
      <c r="FC408" s="24">
        <v>21615.683945294193</v>
      </c>
      <c r="FD408" s="24">
        <v>21550.29141694622</v>
      </c>
      <c r="FE408" s="24">
        <v>21485.725682145356</v>
      </c>
      <c r="FF408" s="24">
        <v>21421.968486821159</v>
      </c>
      <c r="FG408" s="24">
        <v>21359.00214888078</v>
      </c>
      <c r="FH408" s="24">
        <v>21296.809535091434</v>
      </c>
      <c r="FI408" s="24">
        <v>21235.374039103208</v>
      </c>
      <c r="FJ408" s="24">
        <v>0</v>
      </c>
      <c r="FK408" s="24">
        <v>0</v>
      </c>
      <c r="FL408" s="24">
        <v>0</v>
      </c>
      <c r="FM408" s="24">
        <v>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</row>
    <row r="409" spans="5:178" outlineLevel="2" x14ac:dyDescent="0.2">
      <c r="E409" s="367">
        <v>44227</v>
      </c>
      <c r="H409" s="24">
        <v>212290</v>
      </c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  <c r="BG409" s="158">
        <v>208198</v>
      </c>
      <c r="BH409" s="158">
        <v>176831</v>
      </c>
      <c r="BI409" s="158">
        <v>114228</v>
      </c>
      <c r="BJ409" s="158">
        <v>102142</v>
      </c>
      <c r="BK409" s="158">
        <v>76659</v>
      </c>
      <c r="BL409" s="158">
        <v>72655</v>
      </c>
      <c r="BM409" s="158">
        <v>66323</v>
      </c>
      <c r="BN409" s="158">
        <v>61038</v>
      </c>
      <c r="BO409" s="158">
        <v>58558</v>
      </c>
      <c r="BP409" s="158">
        <v>56658</v>
      </c>
      <c r="BQ409" s="158">
        <v>55107</v>
      </c>
      <c r="BR409" s="158">
        <v>53531</v>
      </c>
      <c r="BS409" s="158">
        <v>52187</v>
      </c>
      <c r="BT409" s="158">
        <v>50923</v>
      </c>
      <c r="BU409" s="158">
        <v>49787</v>
      </c>
      <c r="BV409" s="158">
        <v>46298</v>
      </c>
      <c r="BW409" s="158">
        <v>45382</v>
      </c>
      <c r="BX409" s="158">
        <v>44557</v>
      </c>
      <c r="BY409" s="158">
        <v>43599</v>
      </c>
      <c r="BZ409" s="158">
        <v>42457</v>
      </c>
      <c r="CA409" s="158">
        <v>41594</v>
      </c>
      <c r="CB409" s="158">
        <v>40558</v>
      </c>
      <c r="CC409" s="158">
        <v>39678</v>
      </c>
      <c r="CD409" s="24">
        <v>39157.023793396162</v>
      </c>
      <c r="CE409" s="24">
        <v>38663.746355443109</v>
      </c>
      <c r="CF409" s="24">
        <v>38195.672335990559</v>
      </c>
      <c r="CG409" s="24">
        <v>37750.616419896432</v>
      </c>
      <c r="CH409" s="24">
        <v>37326.654981721578</v>
      </c>
      <c r="CI409" s="24">
        <v>36922.086704422843</v>
      </c>
      <c r="CJ409" s="24">
        <v>36535.400253507192</v>
      </c>
      <c r="CK409" s="24">
        <v>36165.247553514622</v>
      </c>
      <c r="CL409" s="24">
        <v>35810.421549470128</v>
      </c>
      <c r="CM409" s="24">
        <v>35469.837586215275</v>
      </c>
      <c r="CN409" s="24">
        <v>35142.517726968101</v>
      </c>
      <c r="CO409" s="24">
        <v>34827.577475685495</v>
      </c>
      <c r="CP409" s="24">
        <v>34524.214477629212</v>
      </c>
      <c r="CQ409" s="24">
        <v>34231.698857452226</v>
      </c>
      <c r="CR409" s="24">
        <v>33949.364920288252</v>
      </c>
      <c r="CS409" s="24">
        <v>33676.60399326319</v>
      </c>
      <c r="CT409" s="24">
        <v>33412.858225894139</v>
      </c>
      <c r="CU409" s="24">
        <v>33157.615200495515</v>
      </c>
      <c r="CV409" s="24">
        <v>32910.40322984806</v>
      </c>
      <c r="CW409" s="24">
        <v>32670.787240429687</v>
      </c>
      <c r="CX409" s="24">
        <v>32438.36515654251</v>
      </c>
      <c r="CY409" s="24">
        <v>32212.764714534784</v>
      </c>
      <c r="CZ409" s="24">
        <v>31993.640647656299</v>
      </c>
      <c r="DA409" s="24">
        <v>31780.672191405512</v>
      </c>
      <c r="DB409" s="24">
        <v>31573.560866919808</v>
      </c>
      <c r="DC409" s="24">
        <v>31372.028506340394</v>
      </c>
      <c r="DD409" s="24">
        <v>31175.815489394059</v>
      </c>
      <c r="DE409" s="24">
        <v>30984.6791648744</v>
      </c>
      <c r="DF409" s="24">
        <v>30798.392434429876</v>
      </c>
      <c r="DG409" s="24">
        <v>30616.742479203891</v>
      </c>
      <c r="DH409" s="24">
        <v>30439.529612522798</v>
      </c>
      <c r="DI409" s="24">
        <v>30266.566244076428</v>
      </c>
      <c r="DJ409" s="24">
        <v>30097.675942946968</v>
      </c>
      <c r="DK409" s="24">
        <v>29932.692588475107</v>
      </c>
      <c r="DL409" s="24">
        <v>29771.45959934757</v>
      </c>
      <c r="DM409" s="24">
        <v>29613.829232489607</v>
      </c>
      <c r="DN409" s="24">
        <v>29459.661944377232</v>
      </c>
      <c r="DO409" s="24">
        <v>29308.825808274243</v>
      </c>
      <c r="DP409" s="24">
        <v>29161.195981669385</v>
      </c>
      <c r="DQ409" s="24">
        <v>29016.654218857075</v>
      </c>
      <c r="DR409" s="24">
        <v>28875.088424185557</v>
      </c>
      <c r="DS409" s="24">
        <v>28736.392242003178</v>
      </c>
      <c r="DT409" s="24">
        <v>28600.464679774799</v>
      </c>
      <c r="DU409" s="24">
        <v>28467.209761227892</v>
      </c>
      <c r="DV409" s="24">
        <v>28336.536206726865</v>
      </c>
      <c r="DW409" s="24">
        <v>28208.357138372841</v>
      </c>
      <c r="DX409" s="24">
        <v>28082.589807588349</v>
      </c>
      <c r="DY409" s="24">
        <v>27959.155343178878</v>
      </c>
      <c r="DZ409" s="24">
        <v>27837.97851806751</v>
      </c>
      <c r="EA409" s="24">
        <v>27718.987533080686</v>
      </c>
      <c r="EB409" s="24">
        <v>27602.113816324243</v>
      </c>
      <c r="EC409" s="24">
        <v>27487.291836831519</v>
      </c>
      <c r="ED409" s="24">
        <v>27374.458931293193</v>
      </c>
      <c r="EE409" s="24">
        <v>27263.555142791814</v>
      </c>
      <c r="EF409" s="24">
        <v>27154.523070565287</v>
      </c>
      <c r="EG409" s="24">
        <v>27047.307729914497</v>
      </c>
      <c r="EH409" s="24">
        <v>26941.856421451295</v>
      </c>
      <c r="EI409" s="24">
        <v>26838.118608956109</v>
      </c>
      <c r="EJ409" s="24">
        <v>26736.045805179685</v>
      </c>
      <c r="EK409" s="24">
        <v>26635.591464982263</v>
      </c>
      <c r="EL409" s="24">
        <v>26536.710885256969</v>
      </c>
      <c r="EM409" s="24">
        <v>26439.361111131373</v>
      </c>
      <c r="EN409" s="24">
        <v>26343.500847984833</v>
      </c>
      <c r="EO409" s="24">
        <v>26249.090378857985</v>
      </c>
      <c r="EP409" s="24">
        <v>26156.091486866175</v>
      </c>
      <c r="EQ409" s="24">
        <v>26064.467382260675</v>
      </c>
      <c r="ER409" s="24">
        <v>25974.182633810386</v>
      </c>
      <c r="ES409" s="24">
        <v>25885.203104203512</v>
      </c>
      <c r="ET409" s="24">
        <v>25797.495889192138</v>
      </c>
      <c r="EU409" s="24">
        <v>25711.029260224939</v>
      </c>
      <c r="EV409" s="24">
        <v>25625.772610332984</v>
      </c>
      <c r="EW409" s="24">
        <v>25541.696403051552</v>
      </c>
      <c r="EX409" s="24">
        <v>25458.772124178042</v>
      </c>
      <c r="EY409" s="24">
        <v>25376.972236180303</v>
      </c>
      <c r="EZ409" s="24">
        <v>25296.270135084531</v>
      </c>
      <c r="FA409" s="24">
        <v>25216.640109683976</v>
      </c>
      <c r="FB409" s="24">
        <v>25138.057302921279</v>
      </c>
      <c r="FC409" s="24">
        <v>25060.497675308583</v>
      </c>
      <c r="FD409" s="24">
        <v>24983.937970258463</v>
      </c>
      <c r="FE409" s="24">
        <v>24908.355681208581</v>
      </c>
      <c r="FF409" s="24">
        <v>24833.729020430623</v>
      </c>
      <c r="FG409" s="24">
        <v>24760.036889422012</v>
      </c>
      <c r="FH409" s="24">
        <v>24687.258850785893</v>
      </c>
      <c r="FI409" s="24">
        <v>24615.375101511352</v>
      </c>
      <c r="FJ409" s="24">
        <v>24544.366447571625</v>
      </c>
      <c r="FK409" s="24">
        <v>0</v>
      </c>
      <c r="FL409" s="24">
        <v>0</v>
      </c>
      <c r="FM409" s="24">
        <v>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</row>
    <row r="410" spans="5:178" outlineLevel="2" x14ac:dyDescent="0.2">
      <c r="E410" s="367">
        <v>44255</v>
      </c>
      <c r="H410" s="24">
        <v>206819</v>
      </c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  <c r="BG410" s="158"/>
      <c r="BH410" s="158">
        <v>203544</v>
      </c>
      <c r="BI410" s="158">
        <v>168899</v>
      </c>
      <c r="BJ410" s="158">
        <v>104064</v>
      </c>
      <c r="BK410" s="158">
        <v>92301</v>
      </c>
      <c r="BL410" s="158">
        <v>68327</v>
      </c>
      <c r="BM410" s="158">
        <v>64328</v>
      </c>
      <c r="BN410" s="158">
        <v>56876</v>
      </c>
      <c r="BO410" s="158">
        <v>51569</v>
      </c>
      <c r="BP410" s="158">
        <v>49075</v>
      </c>
      <c r="BQ410" s="158">
        <v>47246</v>
      </c>
      <c r="BR410" s="158">
        <v>45699</v>
      </c>
      <c r="BS410" s="158">
        <v>44323</v>
      </c>
      <c r="BT410" s="158">
        <v>43022</v>
      </c>
      <c r="BU410" s="158">
        <v>41922</v>
      </c>
      <c r="BV410" s="158">
        <v>38128</v>
      </c>
      <c r="BW410" s="158">
        <v>37355</v>
      </c>
      <c r="BX410" s="158">
        <v>36615</v>
      </c>
      <c r="BY410" s="158">
        <v>35871</v>
      </c>
      <c r="BZ410" s="158">
        <v>34874</v>
      </c>
      <c r="CA410" s="158">
        <v>34114</v>
      </c>
      <c r="CB410" s="158">
        <v>33358</v>
      </c>
      <c r="CC410" s="158">
        <v>32647</v>
      </c>
      <c r="CD410" s="24">
        <v>32199.415142639216</v>
      </c>
      <c r="CE410" s="24">
        <v>31776.633521693748</v>
      </c>
      <c r="CF410" s="24">
        <v>31376.329952835738</v>
      </c>
      <c r="CG410" s="24">
        <v>30996.479414254252</v>
      </c>
      <c r="CH410" s="24">
        <v>30635.308483158871</v>
      </c>
      <c r="CI410" s="24">
        <v>30291.256102689531</v>
      </c>
      <c r="CJ410" s="24">
        <v>29962.94162327312</v>
      </c>
      <c r="CK410" s="24">
        <v>29649.138569614497</v>
      </c>
      <c r="CL410" s="24">
        <v>29348.752954078696</v>
      </c>
      <c r="CM410" s="24">
        <v>29060.805229706693</v>
      </c>
      <c r="CN410" s="24">
        <v>28784.415179205949</v>
      </c>
      <c r="CO410" s="24">
        <v>28518.789189177976</v>
      </c>
      <c r="CP410" s="24">
        <v>28263.209475075055</v>
      </c>
      <c r="CQ410" s="24">
        <v>28017.024911505068</v>
      </c>
      <c r="CR410" s="24">
        <v>27779.643191413699</v>
      </c>
      <c r="CS410" s="24">
        <v>27550.524091368363</v>
      </c>
      <c r="CT410" s="24">
        <v>27329.17366231521</v>
      </c>
      <c r="CU410" s="24">
        <v>27115.139198490677</v>
      </c>
      <c r="CV410" s="24">
        <v>26908.004863668517</v>
      </c>
      <c r="CW410" s="24">
        <v>26707.387875133125</v>
      </c>
      <c r="CX410" s="24">
        <v>26512.935162846807</v>
      </c>
      <c r="CY410" s="24">
        <v>26324.320435103462</v>
      </c>
      <c r="CZ410" s="24">
        <v>26141.241593211995</v>
      </c>
      <c r="DA410" s="24">
        <v>25963.418446955533</v>
      </c>
      <c r="DB410" s="24">
        <v>25790.590690135483</v>
      </c>
      <c r="DC410" s="24">
        <v>25622.516101752575</v>
      </c>
      <c r="DD410" s="24">
        <v>25458.968943554766</v>
      </c>
      <c r="DE410" s="24">
        <v>25299.738528991413</v>
      </c>
      <c r="DF410" s="24">
        <v>25144.62794221671</v>
      </c>
      <c r="DG410" s="24">
        <v>24993.452888808068</v>
      </c>
      <c r="DH410" s="24">
        <v>24846.040662411484</v>
      </c>
      <c r="DI410" s="24">
        <v>24702.229213677139</v>
      </c>
      <c r="DJ410" s="24">
        <v>24561.866309673056</v>
      </c>
      <c r="DK410" s="24">
        <v>24424.808773516172</v>
      </c>
      <c r="DL410" s="24">
        <v>24290.921795284787</v>
      </c>
      <c r="DM410" s="24">
        <v>24160.078306409185</v>
      </c>
      <c r="DN410" s="24">
        <v>24032.158410710163</v>
      </c>
      <c r="DO410" s="24">
        <v>23907.048866092355</v>
      </c>
      <c r="DP410" s="24">
        <v>23784.64261162157</v>
      </c>
      <c r="DQ410" s="24">
        <v>23664.838335340366</v>
      </c>
      <c r="DR410" s="24">
        <v>23547.540078718499</v>
      </c>
      <c r="DS410" s="24">
        <v>23432.656874105716</v>
      </c>
      <c r="DT410" s="24">
        <v>23320.102411965752</v>
      </c>
      <c r="DU410" s="24">
        <v>23209.794735028445</v>
      </c>
      <c r="DV410" s="24">
        <v>23101.655956811537</v>
      </c>
      <c r="DW410" s="24">
        <v>22995.61200223866</v>
      </c>
      <c r="DX410" s="24">
        <v>22891.592368322436</v>
      </c>
      <c r="DY410" s="24">
        <v>22789.529903094557</v>
      </c>
      <c r="DZ410" s="24">
        <v>22689.360601153181</v>
      </c>
      <c r="EA410" s="24">
        <v>22591.02341436383</v>
      </c>
      <c r="EB410" s="24">
        <v>22494.460076397649</v>
      </c>
      <c r="EC410" s="24">
        <v>22399.614939921412</v>
      </c>
      <c r="ED410" s="24">
        <v>22306.43482536963</v>
      </c>
      <c r="EE410" s="24">
        <v>22214.868880332611</v>
      </c>
      <c r="EF410" s="24">
        <v>22124.86844868668</v>
      </c>
      <c r="EG410" s="24">
        <v>22036.386948674473</v>
      </c>
      <c r="EH410" s="24">
        <v>21949.379759217485</v>
      </c>
      <c r="EI410" s="24">
        <v>21863.804113808415</v>
      </c>
      <c r="EJ410" s="24">
        <v>21779.619001390409</v>
      </c>
      <c r="EK410" s="24">
        <v>21696.78507368311</v>
      </c>
      <c r="EL410" s="24">
        <v>21615.264558463175</v>
      </c>
      <c r="EM410" s="24">
        <v>21535.021178350275</v>
      </c>
      <c r="EN410" s="24">
        <v>21456.020074687985</v>
      </c>
      <c r="EO410" s="24">
        <v>21378.227736144258</v>
      </c>
      <c r="EP410" s="24">
        <v>21301.611931687712</v>
      </c>
      <c r="EQ410" s="24">
        <v>21226.141647624765</v>
      </c>
      <c r="ER410" s="24">
        <v>21151.787028408446</v>
      </c>
      <c r="ES410" s="24">
        <v>21078.519320953441</v>
      </c>
      <c r="ET410" s="24">
        <v>21006.310822213374</v>
      </c>
      <c r="EU410" s="24">
        <v>20935.134829795512</v>
      </c>
      <c r="EV410" s="24">
        <v>20864.965595406193</v>
      </c>
      <c r="EW410" s="24">
        <v>20795.778280936163</v>
      </c>
      <c r="EX410" s="24">
        <v>20727.548917009721</v>
      </c>
      <c r="EY410" s="24">
        <v>20660.254363835364</v>
      </c>
      <c r="EZ410" s="24">
        <v>20593.872274207341</v>
      </c>
      <c r="FA410" s="24">
        <v>20528.381058519408</v>
      </c>
      <c r="FB410" s="24">
        <v>20463.759851661922</v>
      </c>
      <c r="FC410" s="24">
        <v>20399.98848168294</v>
      </c>
      <c r="FD410" s="24">
        <v>20337.047440102979</v>
      </c>
      <c r="FE410" s="24">
        <v>20274.917853780411</v>
      </c>
      <c r="FF410" s="24">
        <v>20213.581458232551</v>
      </c>
      <c r="FG410" s="24">
        <v>20153.020572323523</v>
      </c>
      <c r="FH410" s="24">
        <v>20093.218074236622</v>
      </c>
      <c r="FI410" s="24">
        <v>20034.1573786544</v>
      </c>
      <c r="FJ410" s="24">
        <v>19975.822415075076</v>
      </c>
      <c r="FK410" s="24">
        <v>19918.197607198541</v>
      </c>
      <c r="FL410" s="24">
        <v>0</v>
      </c>
      <c r="FM410" s="24">
        <v>0</v>
      </c>
      <c r="FN410" s="24">
        <v>0</v>
      </c>
      <c r="FO410" s="24">
        <v>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</row>
    <row r="411" spans="5:178" outlineLevel="2" x14ac:dyDescent="0.2">
      <c r="E411" s="367">
        <v>44286</v>
      </c>
      <c r="H411" s="24">
        <v>233748</v>
      </c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  <c r="BG411" s="158"/>
      <c r="BH411" s="158"/>
      <c r="BI411" s="158">
        <v>230172</v>
      </c>
      <c r="BJ411" s="158">
        <v>187734</v>
      </c>
      <c r="BK411" s="158">
        <v>108934</v>
      </c>
      <c r="BL411" s="158">
        <v>100001</v>
      </c>
      <c r="BM411" s="158">
        <v>71410</v>
      </c>
      <c r="BN411" s="158">
        <v>66743</v>
      </c>
      <c r="BO411" s="158">
        <v>60283</v>
      </c>
      <c r="BP411" s="158">
        <v>55074</v>
      </c>
      <c r="BQ411" s="158">
        <v>52480</v>
      </c>
      <c r="BR411" s="158">
        <v>50435</v>
      </c>
      <c r="BS411" s="158">
        <v>48710</v>
      </c>
      <c r="BT411" s="158">
        <v>47130</v>
      </c>
      <c r="BU411" s="158">
        <v>45770</v>
      </c>
      <c r="BV411" s="158">
        <v>41401</v>
      </c>
      <c r="BW411" s="158">
        <v>40427</v>
      </c>
      <c r="BX411" s="158">
        <v>39536</v>
      </c>
      <c r="BY411" s="158">
        <v>38691</v>
      </c>
      <c r="BZ411" s="158">
        <v>37676</v>
      </c>
      <c r="CA411" s="158">
        <v>36800</v>
      </c>
      <c r="CB411" s="158">
        <v>35984</v>
      </c>
      <c r="CC411" s="158">
        <v>35152</v>
      </c>
      <c r="CD411" s="24">
        <v>34647.810420888818</v>
      </c>
      <c r="CE411" s="24">
        <v>34172.794790506334</v>
      </c>
      <c r="CF411" s="24">
        <v>33724.102492532409</v>
      </c>
      <c r="CG411" s="24">
        <v>33299.265840938162</v>
      </c>
      <c r="CH411" s="24">
        <v>32896.13570803027</v>
      </c>
      <c r="CI411" s="24">
        <v>32512.829984682681</v>
      </c>
      <c r="CJ411" s="24">
        <v>32147.691942799596</v>
      </c>
      <c r="CK411" s="24">
        <v>31799.256318048385</v>
      </c>
      <c r="CL411" s="24">
        <v>31466.221469129345</v>
      </c>
      <c r="CM411" s="24">
        <v>31147.426362067545</v>
      </c>
      <c r="CN411" s="24">
        <v>30841.831417197653</v>
      </c>
      <c r="CO411" s="24">
        <v>30548.502472058139</v>
      </c>
      <c r="CP411" s="24">
        <v>30266.597275704717</v>
      </c>
      <c r="CQ411" s="24">
        <v>29995.354053305633</v>
      </c>
      <c r="CR411" s="24">
        <v>29734.08177447076</v>
      </c>
      <c r="CS411" s="24">
        <v>29482.151831899919</v>
      </c>
      <c r="CT411" s="24">
        <v>29238.99089392168</v>
      </c>
      <c r="CU411" s="24">
        <v>29004.074739223975</v>
      </c>
      <c r="CV411" s="24">
        <v>28776.92291742935</v>
      </c>
      <c r="CW411" s="24">
        <v>28557.094107291359</v>
      </c>
      <c r="CX411" s="24">
        <v>28344.18206679809</v>
      </c>
      <c r="CY411" s="24">
        <v>28137.812087592527</v>
      </c>
      <c r="CZ411" s="24">
        <v>27937.637880791321</v>
      </c>
      <c r="DA411" s="24">
        <v>27743.338833223959</v>
      </c>
      <c r="DB411" s="24">
        <v>27554.617582881212</v>
      </c>
      <c r="DC411" s="24">
        <v>27371.197870387918</v>
      </c>
      <c r="DD411" s="24">
        <v>27192.822629941322</v>
      </c>
      <c r="DE411" s="24">
        <v>27019.252288650769</v>
      </c>
      <c r="DF411" s="24">
        <v>26850.263247788498</v>
      </c>
      <c r="DG411" s="24">
        <v>26685.646523285701</v>
      </c>
      <c r="DH411" s="24">
        <v>26525.206526015802</v>
      </c>
      <c r="DI411" s="24">
        <v>26368.759965109442</v>
      </c>
      <c r="DJ411" s="24">
        <v>26216.134859828679</v>
      </c>
      <c r="DK411" s="24">
        <v>26067.169647464332</v>
      </c>
      <c r="DL411" s="24">
        <v>25921.712376366901</v>
      </c>
      <c r="DM411" s="24">
        <v>25779.619974627491</v>
      </c>
      <c r="DN411" s="24">
        <v>25640.75758612718</v>
      </c>
      <c r="DO411" s="24">
        <v>25504.997966706112</v>
      </c>
      <c r="DP411" s="24">
        <v>25372.220934091736</v>
      </c>
      <c r="DQ411" s="24">
        <v>25242.312865992524</v>
      </c>
      <c r="DR411" s="24">
        <v>25115.166241426625</v>
      </c>
      <c r="DS411" s="24">
        <v>24990.679220930557</v>
      </c>
      <c r="DT411" s="24">
        <v>24868.755261792878</v>
      </c>
      <c r="DU411" s="24">
        <v>24749.302764894215</v>
      </c>
      <c r="DV411" s="24">
        <v>24632.234750115138</v>
      </c>
      <c r="DW411" s="24">
        <v>24517.468557607226</v>
      </c>
      <c r="DX411" s="24">
        <v>24404.92557251449</v>
      </c>
      <c r="DY411" s="24">
        <v>24294.530970989708</v>
      </c>
      <c r="DZ411" s="24">
        <v>24186.213485575918</v>
      </c>
      <c r="EA411" s="24">
        <v>24079.905188223711</v>
      </c>
      <c r="EB411" s="24">
        <v>23975.541289390705</v>
      </c>
      <c r="EC411" s="24">
        <v>23873.059951826443</v>
      </c>
      <c r="ED411" s="24">
        <v>23772.402117784361</v>
      </c>
      <c r="EE411" s="24">
        <v>23673.511348525717</v>
      </c>
      <c r="EF411" s="24">
        <v>23576.333675090111</v>
      </c>
      <c r="EG411" s="24">
        <v>23480.817459405167</v>
      </c>
      <c r="EH411" s="24">
        <v>23386.91326489484</v>
      </c>
      <c r="EI411" s="24">
        <v>23294.573735824477</v>
      </c>
      <c r="EJ411" s="24">
        <v>23203.753484690264</v>
      </c>
      <c r="EK411" s="24">
        <v>23114.4089870237</v>
      </c>
      <c r="EL411" s="24">
        <v>23026.498483038031</v>
      </c>
      <c r="EM411" s="24">
        <v>22939.981885594054</v>
      </c>
      <c r="EN411" s="24">
        <v>22854.82069400882</v>
      </c>
      <c r="EO411" s="24">
        <v>22770.977913271479</v>
      </c>
      <c r="EP411" s="24">
        <v>22688.417978267938</v>
      </c>
      <c r="EQ411" s="24">
        <v>22607.106682649526</v>
      </c>
      <c r="ER411" s="24">
        <v>22527.01111201138</v>
      </c>
      <c r="ES411" s="24">
        <v>22448.099581073635</v>
      </c>
      <c r="ET411" s="24">
        <v>22370.341574583788</v>
      </c>
      <c r="EU411" s="24">
        <v>22293.707691681135</v>
      </c>
      <c r="EV411" s="24">
        <v>22218.169593484894</v>
      </c>
      <c r="EW411" s="24">
        <v>22143.699953686442</v>
      </c>
      <c r="EX411" s="24">
        <v>22070.272411943311</v>
      </c>
      <c r="EY411" s="24">
        <v>21997.861529887959</v>
      </c>
      <c r="EZ411" s="24">
        <v>21926.442749579091</v>
      </c>
      <c r="FA411" s="24">
        <v>21855.992354235746</v>
      </c>
      <c r="FB411" s="24">
        <v>21786.487431106849</v>
      </c>
      <c r="FC411" s="24">
        <v>21717.905836339571</v>
      </c>
      <c r="FD411" s="24">
        <v>21650.226161719791</v>
      </c>
      <c r="FE411" s="24">
        <v>21583.427703167526</v>
      </c>
      <c r="FF411" s="24">
        <v>21517.490430878112</v>
      </c>
      <c r="FG411" s="24">
        <v>21452.394961008202</v>
      </c>
      <c r="FH411" s="24">
        <v>21388.122528812379</v>
      </c>
      <c r="FI411" s="24">
        <v>21324.65496314293</v>
      </c>
      <c r="FJ411" s="24">
        <v>21261.974662231398</v>
      </c>
      <c r="FK411" s="24">
        <v>21200.064570676102</v>
      </c>
      <c r="FL411" s="24">
        <v>21138.908157564747</v>
      </c>
      <c r="FM411" s="24">
        <v>0</v>
      </c>
      <c r="FN411" s="24">
        <v>0</v>
      </c>
      <c r="FO411" s="24">
        <v>0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</row>
    <row r="412" spans="5:178" outlineLevel="2" x14ac:dyDescent="0.2">
      <c r="E412" s="367">
        <v>44316</v>
      </c>
      <c r="H412" s="24">
        <v>219047</v>
      </c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  <c r="BG412" s="158"/>
      <c r="BH412" s="158"/>
      <c r="BI412" s="158"/>
      <c r="BJ412" s="158">
        <v>215703</v>
      </c>
      <c r="BK412" s="158">
        <v>177900</v>
      </c>
      <c r="BL412" s="158">
        <v>108084</v>
      </c>
      <c r="BM412" s="158">
        <v>99412</v>
      </c>
      <c r="BN412" s="158">
        <v>73959</v>
      </c>
      <c r="BO412" s="158">
        <v>69596</v>
      </c>
      <c r="BP412" s="158">
        <v>63211</v>
      </c>
      <c r="BQ412" s="158">
        <v>58693</v>
      </c>
      <c r="BR412" s="158">
        <v>56133</v>
      </c>
      <c r="BS412" s="158">
        <v>54103</v>
      </c>
      <c r="BT412" s="158">
        <v>52426</v>
      </c>
      <c r="BU412" s="158">
        <v>50923</v>
      </c>
      <c r="BV412" s="158">
        <v>46316</v>
      </c>
      <c r="BW412" s="158">
        <v>45145</v>
      </c>
      <c r="BX412" s="158">
        <v>44104</v>
      </c>
      <c r="BY412" s="158">
        <v>43089</v>
      </c>
      <c r="BZ412" s="158">
        <v>41853</v>
      </c>
      <c r="CA412" s="158">
        <v>40905</v>
      </c>
      <c r="CB412" s="158">
        <v>39930</v>
      </c>
      <c r="CC412" s="158">
        <v>39005</v>
      </c>
      <c r="CD412" s="24">
        <v>38418.451642230662</v>
      </c>
      <c r="CE412" s="24">
        <v>37867.410934344924</v>
      </c>
      <c r="CF412" s="24">
        <v>37348.255124571566</v>
      </c>
      <c r="CG412" s="24">
        <v>36857.868706957983</v>
      </c>
      <c r="CH412" s="24">
        <v>36393.554689117722</v>
      </c>
      <c r="CI412" s="24">
        <v>35952.964238598608</v>
      </c>
      <c r="CJ412" s="24">
        <v>35534.040353851815</v>
      </c>
      <c r="CK412" s="24">
        <v>35134.972357583487</v>
      </c>
      <c r="CL412" s="24">
        <v>34754.158827771964</v>
      </c>
      <c r="CM412" s="24">
        <v>34390.177169875577</v>
      </c>
      <c r="CN412" s="24">
        <v>34041.758462421283</v>
      </c>
      <c r="CO412" s="24">
        <v>33707.766524221624</v>
      </c>
      <c r="CP412" s="24">
        <v>33387.180387042827</v>
      </c>
      <c r="CQ412" s="24">
        <v>33079.079534920689</v>
      </c>
      <c r="CR412" s="24">
        <v>32782.63140613649</v>
      </c>
      <c r="CS412" s="24">
        <v>32497.080757243886</v>
      </c>
      <c r="CT412" s="24">
        <v>32221.740568466925</v>
      </c>
      <c r="CU412" s="24">
        <v>31955.984232070809</v>
      </c>
      <c r="CV412" s="24">
        <v>31699.238814193228</v>
      </c>
      <c r="CW412" s="24">
        <v>31450.979219260898</v>
      </c>
      <c r="CX412" s="24">
        <v>31210.723116852627</v>
      </c>
      <c r="CY412" s="24">
        <v>30978.026515471782</v>
      </c>
      <c r="CZ412" s="24">
        <v>30752.479887498492</v>
      </c>
      <c r="DA412" s="24">
        <v>30533.704765627361</v>
      </c>
      <c r="DB412" s="24">
        <v>30321.350744146421</v>
      </c>
      <c r="DC412" s="24">
        <v>30115.092829087407</v>
      </c>
      <c r="DD412" s="24">
        <v>29914.62909004965</v>
      </c>
      <c r="DE412" s="24">
        <v>29719.678573741363</v>
      </c>
      <c r="DF412" s="24">
        <v>29529.979445287885</v>
      </c>
      <c r="DG412" s="24">
        <v>29345.287328354734</v>
      </c>
      <c r="DH412" s="24">
        <v>29165.373819313623</v>
      </c>
      <c r="DI412" s="24">
        <v>28990.025154185234</v>
      </c>
      <c r="DJ412" s="24">
        <v>28819.041010046229</v>
      </c>
      <c r="DK412" s="24">
        <v>28652.233425083232</v>
      </c>
      <c r="DL412" s="24">
        <v>28489.425823592723</v>
      </c>
      <c r="DM412" s="24">
        <v>28330.452134025491</v>
      </c>
      <c r="DN412" s="24">
        <v>28175.155989710685</v>
      </c>
      <c r="DO412" s="24">
        <v>28023.390003208533</v>
      </c>
      <c r="DP412" s="24">
        <v>27875.015106369203</v>
      </c>
      <c r="DQ412" s="24">
        <v>27729.899949146449</v>
      </c>
      <c r="DR412" s="24">
        <v>27587.920351052311</v>
      </c>
      <c r="DS412" s="24">
        <v>27448.958799864384</v>
      </c>
      <c r="DT412" s="24">
        <v>27312.903992825992</v>
      </c>
      <c r="DU412" s="24">
        <v>27179.650416125944</v>
      </c>
      <c r="DV412" s="24">
        <v>27049.097958921662</v>
      </c>
      <c r="DW412" s="24">
        <v>26921.151558584781</v>
      </c>
      <c r="DX412" s="24">
        <v>26795.720874213246</v>
      </c>
      <c r="DY412" s="24">
        <v>26672.71998577283</v>
      </c>
      <c r="DZ412" s="24">
        <v>26552.067116512382</v>
      </c>
      <c r="EA412" s="24">
        <v>26433.684376543744</v>
      </c>
      <c r="EB412" s="24">
        <v>26317.497525696173</v>
      </c>
      <c r="EC412" s="24">
        <v>26203.435753947469</v>
      </c>
      <c r="ED412" s="24">
        <v>26091.431477905033</v>
      </c>
      <c r="EE412" s="24">
        <v>25981.420151961775</v>
      </c>
      <c r="EF412" s="24">
        <v>25873.340092886156</v>
      </c>
      <c r="EG412" s="24">
        <v>25767.132316725761</v>
      </c>
      <c r="EH412" s="24">
        <v>25662.740387010781</v>
      </c>
      <c r="EI412" s="24">
        <v>25560.110273338792</v>
      </c>
      <c r="EJ412" s="24">
        <v>25459.190219508117</v>
      </c>
      <c r="EK412" s="24">
        <v>25359.93062044305</v>
      </c>
      <c r="EL412" s="24">
        <v>25262.283907223256</v>
      </c>
      <c r="EM412" s="24">
        <v>25166.204439590761</v>
      </c>
      <c r="EN412" s="24">
        <v>25071.648405363638</v>
      </c>
      <c r="EO412" s="24">
        <v>24978.573726235511</v>
      </c>
      <c r="EP412" s="24">
        <v>24886.939969484611</v>
      </c>
      <c r="EQ412" s="24">
        <v>24796.708265157136</v>
      </c>
      <c r="ER412" s="24">
        <v>24707.841228326142</v>
      </c>
      <c r="ES412" s="24">
        <v>24620.302886060592</v>
      </c>
      <c r="ET412" s="24">
        <v>24534.058608769232</v>
      </c>
      <c r="EU412" s="24">
        <v>24449.075045611331</v>
      </c>
      <c r="EV412" s="24">
        <v>24365.320063691328</v>
      </c>
      <c r="EW412" s="24">
        <v>24282.762690776603</v>
      </c>
      <c r="EX412" s="24">
        <v>24201.373061298589</v>
      </c>
      <c r="EY412" s="24">
        <v>24121.122365415955</v>
      </c>
      <c r="EZ412" s="24">
        <v>24041.982800935562</v>
      </c>
      <c r="FA412" s="24">
        <v>23963.927527902921</v>
      </c>
      <c r="FB412" s="24">
        <v>23886.930625687564</v>
      </c>
      <c r="FC412" s="24">
        <v>23810.967052402273</v>
      </c>
      <c r="FD412" s="24">
        <v>23736.012606506916</v>
      </c>
      <c r="FE412" s="24">
        <v>23662.04389045827</v>
      </c>
      <c r="FF412" s="24">
        <v>23589.038276277974</v>
      </c>
      <c r="FG412" s="24">
        <v>23516.973872919087</v>
      </c>
      <c r="FH412" s="24">
        <v>23445.829495321072</v>
      </c>
      <c r="FI412" s="24">
        <v>23375.584635050145</v>
      </c>
      <c r="FJ412" s="24">
        <v>23306.219432429469</v>
      </c>
      <c r="FK412" s="24">
        <v>23237.714650070284</v>
      </c>
      <c r="FL412" s="24">
        <v>23170.051647720968</v>
      </c>
      <c r="FM412" s="24">
        <v>23103.212358356752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</row>
    <row r="413" spans="5:178" outlineLevel="2" x14ac:dyDescent="0.2">
      <c r="E413" s="367">
        <v>44347</v>
      </c>
      <c r="H413" s="24">
        <v>174383</v>
      </c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  <c r="BG413" s="158"/>
      <c r="BH413" s="158"/>
      <c r="BI413" s="158"/>
      <c r="BJ413" s="158"/>
      <c r="BK413" s="158">
        <v>171632</v>
      </c>
      <c r="BL413" s="158">
        <v>127116</v>
      </c>
      <c r="BM413" s="158">
        <v>42755</v>
      </c>
      <c r="BN413" s="158">
        <v>35056</v>
      </c>
      <c r="BO413" s="158">
        <v>28309</v>
      </c>
      <c r="BP413" s="158">
        <v>25980</v>
      </c>
      <c r="BQ413" s="158">
        <v>23513</v>
      </c>
      <c r="BR413" s="158">
        <v>21618</v>
      </c>
      <c r="BS413" s="158">
        <v>20361</v>
      </c>
      <c r="BT413" s="158">
        <v>19396</v>
      </c>
      <c r="BU413" s="158">
        <v>18532</v>
      </c>
      <c r="BV413" s="158">
        <v>15693</v>
      </c>
      <c r="BW413" s="158">
        <v>15000</v>
      </c>
      <c r="BX413" s="158">
        <v>14340</v>
      </c>
      <c r="BY413" s="158">
        <v>13700</v>
      </c>
      <c r="BZ413" s="158">
        <v>12996</v>
      </c>
      <c r="CA413" s="158">
        <v>12551</v>
      </c>
      <c r="CB413" s="158">
        <v>12168</v>
      </c>
      <c r="CC413" s="158">
        <v>11765</v>
      </c>
      <c r="CD413" s="24">
        <v>11579.076013664264</v>
      </c>
      <c r="CE413" s="24">
        <v>11404.952490518486</v>
      </c>
      <c r="CF413" s="24">
        <v>11241.369815393957</v>
      </c>
      <c r="CG413" s="24">
        <v>11087.252533396746</v>
      </c>
      <c r="CH413" s="24">
        <v>10941.675771299162</v>
      </c>
      <c r="CI413" s="24">
        <v>10803.838896365636</v>
      </c>
      <c r="CJ413" s="24">
        <v>10673.04463108028</v>
      </c>
      <c r="CK413" s="24">
        <v>10548.682331236087</v>
      </c>
      <c r="CL413" s="24">
        <v>10430.214476770976</v>
      </c>
      <c r="CM413" s="24">
        <v>10317.165667420395</v>
      </c>
      <c r="CN413" s="24">
        <v>10209.113589882596</v>
      </c>
      <c r="CO413" s="24">
        <v>10105.68155044673</v>
      </c>
      <c r="CP413" s="24">
        <v>10006.532260859116</v>
      </c>
      <c r="CQ413" s="24">
        <v>9911.3626351362564</v>
      </c>
      <c r="CR413" s="24">
        <v>9819.8994076885701</v>
      </c>
      <c r="CS413" s="24">
        <v>9731.895423140415</v>
      </c>
      <c r="CT413" s="24">
        <v>9647.1264789209908</v>
      </c>
      <c r="CU413" s="24">
        <v>9565.3886254287427</v>
      </c>
      <c r="CV413" s="24">
        <v>9486.4958470607489</v>
      </c>
      <c r="CW413" s="24">
        <v>9410.2780619110381</v>
      </c>
      <c r="CX413" s="24">
        <v>9336.5793894115395</v>
      </c>
      <c r="CY413" s="24">
        <v>9265.2566443139349</v>
      </c>
      <c r="CZ413" s="24">
        <v>9196.1780227138806</v>
      </c>
      <c r="DA413" s="24">
        <v>9129.2219516991809</v>
      </c>
      <c r="DB413" s="24">
        <v>9064.2760789637741</v>
      </c>
      <c r="DC413" s="24">
        <v>9001.2363826034325</v>
      </c>
      <c r="DD413" s="24">
        <v>8940.0063844778542</v>
      </c>
      <c r="DE413" s="24">
        <v>8880.4964531279875</v>
      </c>
      <c r="DF413" s="24">
        <v>8822.623184387141</v>
      </c>
      <c r="DG413" s="24">
        <v>8766.3088496072742</v>
      </c>
      <c r="DH413" s="24">
        <v>8711.480902905736</v>
      </c>
      <c r="DI413" s="24">
        <v>8658.0715400786085</v>
      </c>
      <c r="DJ413" s="24">
        <v>8606.0173028675781</v>
      </c>
      <c r="DK413" s="24">
        <v>8555.2587231440339</v>
      </c>
      <c r="DL413" s="24">
        <v>8505.7400023148512</v>
      </c>
      <c r="DM413" s="24">
        <v>8457.4087218825734</v>
      </c>
      <c r="DN413" s="24">
        <v>8410.2155816269224</v>
      </c>
      <c r="DO413" s="24">
        <v>8364.1141623306758</v>
      </c>
      <c r="DP413" s="24">
        <v>8319.0607103630518</v>
      </c>
      <c r="DQ413" s="24">
        <v>8275.0139417687133</v>
      </c>
      <c r="DR413" s="24">
        <v>8231.9348637987823</v>
      </c>
      <c r="DS413" s="24">
        <v>8189.7866120689669</v>
      </c>
      <c r="DT413" s="24">
        <v>8148.5343017451187</v>
      </c>
      <c r="DU413" s="24">
        <v>8108.1448913433251</v>
      </c>
      <c r="DV413" s="24">
        <v>8068.587057893702</v>
      </c>
      <c r="DW413" s="24">
        <v>8029.8310823587954</v>
      </c>
      <c r="DX413" s="24">
        <v>7991.8487443207123</v>
      </c>
      <c r="DY413" s="24">
        <v>7954.613225059491</v>
      </c>
      <c r="DZ413" s="24">
        <v>7918.0990182398573</v>
      </c>
      <c r="EA413" s="24">
        <v>7882.2818475070426</v>
      </c>
      <c r="EB413" s="24">
        <v>7847.1385903655801</v>
      </c>
      <c r="EC413" s="24">
        <v>7812.6472077799563</v>
      </c>
      <c r="ED413" s="24">
        <v>7778.7866789930968</v>
      </c>
      <c r="EE413" s="24">
        <v>7745.5369411094716</v>
      </c>
      <c r="EF413" s="24">
        <v>7712.8788330345842</v>
      </c>
      <c r="EG413" s="24">
        <v>7680.7940434025395</v>
      </c>
      <c r="EH413" s="24">
        <v>7649.2650621590192</v>
      </c>
      <c r="EI413" s="24">
        <v>7618.2751354987749</v>
      </c>
      <c r="EJ413" s="24">
        <v>7587.8082238849056</v>
      </c>
      <c r="EK413" s="24">
        <v>7557.8489629027636</v>
      </c>
      <c r="EL413" s="24">
        <v>7528.3826267238064</v>
      </c>
      <c r="EM413" s="24">
        <v>7499.3950939752749</v>
      </c>
      <c r="EN413" s="24">
        <v>7470.8728158296763</v>
      </c>
      <c r="EO413" s="24">
        <v>7442.8027861445971</v>
      </c>
      <c r="EP413" s="24">
        <v>7415.172513498218</v>
      </c>
      <c r="EQ413" s="24">
        <v>7387.9699949791484</v>
      </c>
      <c r="ER413" s="24">
        <v>7361.183691601369</v>
      </c>
      <c r="ES413" s="24">
        <v>7334.8025052259009</v>
      </c>
      <c r="ET413" s="24">
        <v>7308.815756880741</v>
      </c>
      <c r="EU413" s="24">
        <v>7283.2131663795171</v>
      </c>
      <c r="EV413" s="24">
        <v>7257.984833147435</v>
      </c>
      <c r="EW413" s="24">
        <v>7233.1212181705141</v>
      </c>
      <c r="EX413" s="24">
        <v>7208.6131269907155</v>
      </c>
      <c r="EY413" s="24">
        <v>7184.4516936757591</v>
      </c>
      <c r="EZ413" s="24">
        <v>7160.6283656979494</v>
      </c>
      <c r="FA413" s="24">
        <v>7137.1348896613708</v>
      </c>
      <c r="FB413" s="24">
        <v>7113.9632978215486</v>
      </c>
      <c r="FC413" s="24">
        <v>7091.1058953457559</v>
      </c>
      <c r="FD413" s="24">
        <v>7068.5552482661524</v>
      </c>
      <c r="FE413" s="24">
        <v>7046.3041720814472</v>
      </c>
      <c r="FF413" s="24">
        <v>7024.3457209659391</v>
      </c>
      <c r="FG413" s="24">
        <v>7002.6731775479693</v>
      </c>
      <c r="FH413" s="24">
        <v>6981.2800432223212</v>
      </c>
      <c r="FI413" s="24">
        <v>6960.1600289638345</v>
      </c>
      <c r="FJ413" s="24">
        <v>6939.307046611666</v>
      </c>
      <c r="FK413" s="24">
        <v>6918.7152005958233</v>
      </c>
      <c r="FL413" s="24">
        <v>6898.3787800795672</v>
      </c>
      <c r="FM413" s="24">
        <v>6878.2922514930915</v>
      </c>
      <c r="FN413" s="24">
        <v>6858.450251435469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</row>
    <row r="414" spans="5:178" outlineLevel="2" x14ac:dyDescent="0.2">
      <c r="E414" s="367">
        <v>44377</v>
      </c>
      <c r="H414" s="24">
        <v>177495</v>
      </c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  <c r="BG414" s="158"/>
      <c r="BH414" s="158"/>
      <c r="BI414" s="158"/>
      <c r="BJ414" s="158"/>
      <c r="BK414" s="158"/>
      <c r="BL414" s="158">
        <v>174794</v>
      </c>
      <c r="BM414" s="158">
        <v>129164</v>
      </c>
      <c r="BN414" s="158">
        <v>42946</v>
      </c>
      <c r="BO414" s="158">
        <v>34895</v>
      </c>
      <c r="BP414" s="158">
        <v>28455</v>
      </c>
      <c r="BQ414" s="158">
        <v>26045</v>
      </c>
      <c r="BR414" s="158">
        <v>23531</v>
      </c>
      <c r="BS414" s="158">
        <v>21593</v>
      </c>
      <c r="BT414" s="158">
        <v>20368</v>
      </c>
      <c r="BU414" s="158">
        <v>19347</v>
      </c>
      <c r="BV414" s="158">
        <v>16252</v>
      </c>
      <c r="BW414" s="158">
        <v>15492</v>
      </c>
      <c r="BX414" s="158">
        <v>14764</v>
      </c>
      <c r="BY414" s="158">
        <v>13999</v>
      </c>
      <c r="BZ414" s="158">
        <v>13206</v>
      </c>
      <c r="CA414" s="158">
        <v>12742</v>
      </c>
      <c r="CB414" s="158">
        <v>12326</v>
      </c>
      <c r="CC414" s="158">
        <v>11957</v>
      </c>
      <c r="CD414" s="24">
        <v>11757.908543144993</v>
      </c>
      <c r="CE414" s="24">
        <v>11572.096624121401</v>
      </c>
      <c r="CF414" s="24">
        <v>11398.078055455167</v>
      </c>
      <c r="CG414" s="24">
        <v>11234.593981221658</v>
      </c>
      <c r="CH414" s="24">
        <v>11080.56959476681</v>
      </c>
      <c r="CI414" s="24">
        <v>10935.080580338376</v>
      </c>
      <c r="CJ414" s="24">
        <v>10797.326787789176</v>
      </c>
      <c r="CK414" s="24">
        <v>10666.611359893463</v>
      </c>
      <c r="CL414" s="24">
        <v>10542.324020515376</v>
      </c>
      <c r="CM414" s="24">
        <v>10423.927573587762</v>
      </c>
      <c r="CN414" s="24">
        <v>10310.946905397743</v>
      </c>
      <c r="CO414" s="24">
        <v>10202.959957196617</v>
      </c>
      <c r="CP414" s="24">
        <v>10099.590262328969</v>
      </c>
      <c r="CQ414" s="24">
        <v>10000.500735844571</v>
      </c>
      <c r="CR414" s="24">
        <v>9905.3884744476509</v>
      </c>
      <c r="CS414" s="24">
        <v>9813.980377261867</v>
      </c>
      <c r="CT414" s="24">
        <v>9726.029437886642</v>
      </c>
      <c r="CU414" s="24">
        <v>9641.3115888912344</v>
      </c>
      <c r="CV414" s="24">
        <v>9559.6230036065062</v>
      </c>
      <c r="CW414" s="24">
        <v>9480.7777785520666</v>
      </c>
      <c r="CX414" s="24">
        <v>9404.6059343403067</v>
      </c>
      <c r="CY414" s="24">
        <v>9330.9516843615293</v>
      </c>
      <c r="CZ414" s="24">
        <v>9259.6719296735828</v>
      </c>
      <c r="DA414" s="24">
        <v>9190.634945818083</v>
      </c>
      <c r="DB414" s="24">
        <v>9123.7192331619699</v>
      </c>
      <c r="DC414" s="24">
        <v>9058.8125071205213</v>
      </c>
      <c r="DD414" s="24">
        <v>8995.810808489623</v>
      </c>
      <c r="DE414" s="24">
        <v>8934.6177172820171</v>
      </c>
      <c r="DF414" s="24">
        <v>8875.1436560647981</v>
      </c>
      <c r="DG414" s="24">
        <v>8817.3052709438707</v>
      </c>
      <c r="DH414" s="24">
        <v>8761.0248801228154</v>
      </c>
      <c r="DI414" s="24">
        <v>8706.229981446646</v>
      </c>
      <c r="DJ414" s="24">
        <v>8652.8528115810259</v>
      </c>
      <c r="DK414" s="24">
        <v>8600.8299505176637</v>
      </c>
      <c r="DL414" s="24">
        <v>8550.1019659728809</v>
      </c>
      <c r="DM414" s="24">
        <v>8500.6130929866449</v>
      </c>
      <c r="DN414" s="24">
        <v>8452.3109446572107</v>
      </c>
      <c r="DO414" s="24">
        <v>8405.1462504804349</v>
      </c>
      <c r="DP414" s="24">
        <v>8359.0726192186867</v>
      </c>
      <c r="DQ414" s="24">
        <v>8314.0463236140713</v>
      </c>
      <c r="DR414" s="24">
        <v>8270.0261045955176</v>
      </c>
      <c r="DS414" s="24">
        <v>8226.9729929173664</v>
      </c>
      <c r="DT414" s="24">
        <v>8184.8501464156543</v>
      </c>
      <c r="DU414" s="24">
        <v>8143.6227012833779</v>
      </c>
      <c r="DV414" s="24">
        <v>8103.2576359526638</v>
      </c>
      <c r="DW414" s="24">
        <v>8063.7236463338268</v>
      </c>
      <c r="DX414" s="24">
        <v>8024.9910313028195</v>
      </c>
      <c r="DY414" s="24">
        <v>7987.0315874518546</v>
      </c>
      <c r="DZ414" s="24">
        <v>7949.8185122261893</v>
      </c>
      <c r="EA414" s="24">
        <v>7913.326314664715</v>
      </c>
      <c r="EB414" s="24">
        <v>7877.5307330454516</v>
      </c>
      <c r="EC414" s="24">
        <v>7842.4086588102173</v>
      </c>
      <c r="ED414" s="24">
        <v>7807.9380662077192</v>
      </c>
      <c r="EE414" s="24">
        <v>7774.0979471513301</v>
      </c>
      <c r="EF414" s="24">
        <v>7740.8682508386037</v>
      </c>
      <c r="EG414" s="24">
        <v>7708.2298277245645</v>
      </c>
      <c r="EH414" s="24">
        <v>7676.1643774806516</v>
      </c>
      <c r="EI414" s="24">
        <v>7644.654400606888</v>
      </c>
      <c r="EJ414" s="24">
        <v>7613.6831533965251</v>
      </c>
      <c r="EK414" s="24">
        <v>7583.2346059806341</v>
      </c>
      <c r="EL414" s="24">
        <v>7553.2934032056019</v>
      </c>
      <c r="EM414" s="24">
        <v>7523.8448281190113</v>
      </c>
      <c r="EN414" s="24">
        <v>7494.874767859882</v>
      </c>
      <c r="EO414" s="24">
        <v>7466.3696817673972</v>
      </c>
      <c r="EP414" s="24">
        <v>7438.3165715387086</v>
      </c>
      <c r="EQ414" s="24">
        <v>7410.7029532813103</v>
      </c>
      <c r="ER414" s="24">
        <v>7383.5168313186732</v>
      </c>
      <c r="ES414" s="24">
        <v>7356.7466736200022</v>
      </c>
      <c r="ET414" s="24">
        <v>7330.3813887358183</v>
      </c>
      <c r="EU414" s="24">
        <v>7304.4103041309627</v>
      </c>
      <c r="EV414" s="24">
        <v>7278.8231458155378</v>
      </c>
      <c r="EW414" s="24">
        <v>7253.6100191824053</v>
      </c>
      <c r="EX414" s="24">
        <v>7228.76139096731</v>
      </c>
      <c r="EY414" s="24">
        <v>7204.2680722542518</v>
      </c>
      <c r="EZ414" s="24">
        <v>7180.1212024549695</v>
      </c>
      <c r="FA414" s="24">
        <v>7156.3122341968783</v>
      </c>
      <c r="FB414" s="24">
        <v>7132.8329190588711</v>
      </c>
      <c r="FC414" s="24">
        <v>7109.6752940990991</v>
      </c>
      <c r="FD414" s="24">
        <v>7086.8316691229638</v>
      </c>
      <c r="FE414" s="24">
        <v>7064.2946146435152</v>
      </c>
      <c r="FF414" s="24">
        <v>7042.0569504899822</v>
      </c>
      <c r="FG414" s="24">
        <v>7020.1117350233208</v>
      </c>
      <c r="FH414" s="24">
        <v>6998.4522549208277</v>
      </c>
      <c r="FI414" s="24">
        <v>6977.0720154943774</v>
      </c>
      <c r="FJ414" s="24">
        <v>6955.9647315095754</v>
      </c>
      <c r="FK414" s="24">
        <v>6935.1243184752693</v>
      </c>
      <c r="FL414" s="24">
        <v>6914.5448843750728</v>
      </c>
      <c r="FM414" s="24">
        <v>6894.2207218145059</v>
      </c>
      <c r="FN414" s="24">
        <v>6874.1463005591677</v>
      </c>
      <c r="FO414" s="24">
        <v>6854.3162604409699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</row>
    <row r="415" spans="5:178" outlineLevel="2" x14ac:dyDescent="0.2">
      <c r="E415" s="367">
        <v>44408</v>
      </c>
      <c r="H415" s="24">
        <v>174112</v>
      </c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  <c r="BG415" s="158"/>
      <c r="BH415" s="158"/>
      <c r="BI415" s="158"/>
      <c r="BJ415" s="158"/>
      <c r="BK415" s="158"/>
      <c r="BL415" s="158"/>
      <c r="BM415" s="158">
        <v>171178</v>
      </c>
      <c r="BN415" s="158">
        <v>128581</v>
      </c>
      <c r="BO415" s="158">
        <v>42773</v>
      </c>
      <c r="BP415" s="158">
        <v>34104</v>
      </c>
      <c r="BQ415" s="158">
        <v>27455</v>
      </c>
      <c r="BR415" s="158">
        <v>24964</v>
      </c>
      <c r="BS415" s="158">
        <v>22568</v>
      </c>
      <c r="BT415" s="158">
        <v>20772</v>
      </c>
      <c r="BU415" s="158">
        <v>19591</v>
      </c>
      <c r="BV415" s="158">
        <v>16338</v>
      </c>
      <c r="BW415" s="158">
        <v>15501</v>
      </c>
      <c r="BX415" s="158">
        <v>14666</v>
      </c>
      <c r="BY415" s="158">
        <v>13896</v>
      </c>
      <c r="BZ415" s="158">
        <v>13119</v>
      </c>
      <c r="CA415" s="158">
        <v>12664</v>
      </c>
      <c r="CB415" s="158">
        <v>12207</v>
      </c>
      <c r="CC415" s="158">
        <v>11859</v>
      </c>
      <c r="CD415" s="24">
        <v>11650.350799311598</v>
      </c>
      <c r="CE415" s="24">
        <v>11456.365241604242</v>
      </c>
      <c r="CF415" s="24">
        <v>11275.318654724746</v>
      </c>
      <c r="CG415" s="24">
        <v>11105.762965960366</v>
      </c>
      <c r="CH415" s="24">
        <v>10946.471604003262</v>
      </c>
      <c r="CI415" s="24">
        <v>10796.39732668891</v>
      </c>
      <c r="CJ415" s="24">
        <v>10654.639523265194</v>
      </c>
      <c r="CK415" s="24">
        <v>10520.418564234185</v>
      </c>
      <c r="CL415" s="24">
        <v>10393.055463969304</v>
      </c>
      <c r="CM415" s="24">
        <v>10271.955597475384</v>
      </c>
      <c r="CN415" s="24">
        <v>10156.595545614651</v>
      </c>
      <c r="CO415" s="24">
        <v>10046.512379439662</v>
      </c>
      <c r="CP415" s="24">
        <v>9941.2948643196323</v>
      </c>
      <c r="CQ415" s="24">
        <v>9840.5761884623189</v>
      </c>
      <c r="CR415" s="24">
        <v>9744.0279117975242</v>
      </c>
      <c r="CS415" s="24">
        <v>9651.3548992868673</v>
      </c>
      <c r="CT415" s="24">
        <v>9562.2910539985896</v>
      </c>
      <c r="CU415" s="24">
        <v>9476.5957042578193</v>
      </c>
      <c r="CV415" s="24">
        <v>9394.0505290667516</v>
      </c>
      <c r="CW415" s="24">
        <v>9314.4569290946383</v>
      </c>
      <c r="CX415" s="24">
        <v>9237.6337685414146</v>
      </c>
      <c r="CY415" s="24">
        <v>9163.4154273105432</v>
      </c>
      <c r="CZ415" s="24">
        <v>9091.6501140954442</v>
      </c>
      <c r="DA415" s="24">
        <v>9022.1983998691812</v>
      </c>
      <c r="DB415" s="24">
        <v>8954.9319383785896</v>
      </c>
      <c r="DC415" s="24">
        <v>8889.7323459699892</v>
      </c>
      <c r="DD415" s="24">
        <v>8826.4902177089116</v>
      </c>
      <c r="DE415" s="24">
        <v>8765.1042605288112</v>
      </c>
      <c r="DF415" s="24">
        <v>8705.4805272292469</v>
      </c>
      <c r="DG415" s="24">
        <v>8647.5317376800012</v>
      </c>
      <c r="DH415" s="24">
        <v>8591.1766756807956</v>
      </c>
      <c r="DI415" s="24">
        <v>8536.3396516624252</v>
      </c>
      <c r="DJ415" s="24">
        <v>8482.9500228600409</v>
      </c>
      <c r="DK415" s="24">
        <v>8430.9417637976585</v>
      </c>
      <c r="DL415" s="24">
        <v>8380.2530809364052</v>
      </c>
      <c r="DM415" s="24">
        <v>8330.8260661928434</v>
      </c>
      <c r="DN415" s="24">
        <v>8282.6063847550049</v>
      </c>
      <c r="DO415" s="24">
        <v>8235.5429932355346</v>
      </c>
      <c r="DP415" s="24">
        <v>8189.5878847215536</v>
      </c>
      <c r="DQ415" s="24">
        <v>8144.6958577250252</v>
      </c>
      <c r="DR415" s="24">
        <v>8100.8243064172329</v>
      </c>
      <c r="DS415" s="24">
        <v>8057.9330298571676</v>
      </c>
      <c r="DT415" s="24">
        <v>8015.9840582043789</v>
      </c>
      <c r="DU415" s="24">
        <v>7974.9414941489731</v>
      </c>
      <c r="DV415" s="24">
        <v>7934.7713680010756</v>
      </c>
      <c r="DW415" s="24">
        <v>7895.4415050638891</v>
      </c>
      <c r="DX415" s="24">
        <v>7856.9214040723527</v>
      </c>
      <c r="DY415" s="24">
        <v>7819.1821256173953</v>
      </c>
      <c r="DZ415" s="24">
        <v>7782.1961895957766</v>
      </c>
      <c r="EA415" s="24">
        <v>7745.9374808310204</v>
      </c>
      <c r="EB415" s="24">
        <v>7710.3811621031673</v>
      </c>
      <c r="EC415" s="24">
        <v>7675.5035939063109</v>
      </c>
      <c r="ED415" s="24">
        <v>7641.2822603243121</v>
      </c>
      <c r="EE415" s="24">
        <v>7607.695700478258</v>
      </c>
      <c r="EF415" s="24">
        <v>7574.7234450548749</v>
      </c>
      <c r="EG415" s="24">
        <v>7542.3459574745584</v>
      </c>
      <c r="EH415" s="24">
        <v>7510.5445793015288</v>
      </c>
      <c r="EI415" s="24">
        <v>7479.3014795374202</v>
      </c>
      <c r="EJ415" s="24">
        <v>7448.599607474398</v>
      </c>
      <c r="EK415" s="24">
        <v>7418.4226488147897</v>
      </c>
      <c r="EL415" s="24">
        <v>7388.7549847916571</v>
      </c>
      <c r="EM415" s="24">
        <v>7359.581654049628</v>
      </c>
      <c r="EN415" s="24">
        <v>7330.8883170672198</v>
      </c>
      <c r="EO415" s="24">
        <v>7302.6612229218608</v>
      </c>
      <c r="EP415" s="24">
        <v>7274.8871782164979</v>
      </c>
      <c r="EQ415" s="24">
        <v>7247.5535180027337</v>
      </c>
      <c r="ER415" s="24">
        <v>7220.648078549948</v>
      </c>
      <c r="ES415" s="24">
        <v>7194.1591718227091</v>
      </c>
      <c r="ET415" s="24">
        <v>7168.0755615406642</v>
      </c>
      <c r="EU415" s="24">
        <v>7142.386440705628</v>
      </c>
      <c r="EV415" s="24">
        <v>7117.0814104902593</v>
      </c>
      <c r="EW415" s="24">
        <v>7092.1504603913863</v>
      </c>
      <c r="EX415" s="24">
        <v>7067.583949558948</v>
      </c>
      <c r="EY415" s="24">
        <v>7043.3725892187676</v>
      </c>
      <c r="EZ415" s="24">
        <v>7019.5074261137688</v>
      </c>
      <c r="FA415" s="24">
        <v>6995.9798268943214</v>
      </c>
      <c r="FB415" s="24">
        <v>6972.7814633937423</v>
      </c>
      <c r="FC415" s="24">
        <v>6949.9042987299144</v>
      </c>
      <c r="FD415" s="24">
        <v>6927.3405741785855</v>
      </c>
      <c r="FE415" s="24">
        <v>6905.0827967678733</v>
      </c>
      <c r="FF415" s="24">
        <v>6883.1237275474359</v>
      </c>
      <c r="FG415" s="24">
        <v>6861.4563704891489</v>
      </c>
      <c r="FH415" s="24">
        <v>6840.0739619792312</v>
      </c>
      <c r="FI415" s="24">
        <v>6818.9699608648425</v>
      </c>
      <c r="FJ415" s="24">
        <v>6798.1380390206159</v>
      </c>
      <c r="FK415" s="24">
        <v>6777.5720724032672</v>
      </c>
      <c r="FL415" s="24">
        <v>6757.266132564494</v>
      </c>
      <c r="FM415" s="24">
        <v>6737.2144785945511</v>
      </c>
      <c r="FN415" s="24">
        <v>6717.4115494707876</v>
      </c>
      <c r="FO415" s="24">
        <v>6697.8519567871845</v>
      </c>
      <c r="FP415" s="24">
        <v>6678.5304778425143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</row>
    <row r="416" spans="5:178" outlineLevel="2" x14ac:dyDescent="0.2">
      <c r="E416" s="367">
        <v>44439</v>
      </c>
      <c r="H416" s="24">
        <v>191437</v>
      </c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  <c r="BG416" s="158"/>
      <c r="BH416" s="158"/>
      <c r="BI416" s="158"/>
      <c r="BJ416" s="158"/>
      <c r="BK416" s="158"/>
      <c r="BL416" s="158"/>
      <c r="BM416" s="158"/>
      <c r="BN416" s="158">
        <v>187218</v>
      </c>
      <c r="BO416" s="158">
        <v>85851</v>
      </c>
      <c r="BP416" s="158">
        <v>44629</v>
      </c>
      <c r="BQ416" s="158">
        <v>36617</v>
      </c>
      <c r="BR416" s="158">
        <v>30200</v>
      </c>
      <c r="BS416" s="158">
        <v>27850</v>
      </c>
      <c r="BT416" s="158">
        <v>25746</v>
      </c>
      <c r="BU416" s="158">
        <v>23814</v>
      </c>
      <c r="BV416" s="158">
        <v>20290</v>
      </c>
      <c r="BW416" s="158">
        <v>19148</v>
      </c>
      <c r="BX416" s="158">
        <v>18241</v>
      </c>
      <c r="BY416" s="158">
        <v>17478</v>
      </c>
      <c r="BZ416" s="158">
        <v>16480</v>
      </c>
      <c r="CA416" s="158">
        <v>15915</v>
      </c>
      <c r="CB416" s="158">
        <v>15397</v>
      </c>
      <c r="CC416" s="158">
        <v>14951</v>
      </c>
      <c r="CD416" s="24">
        <v>14672.147375033474</v>
      </c>
      <c r="CE416" s="24">
        <v>14414.003195744901</v>
      </c>
      <c r="CF416" s="24">
        <v>14174.001113671338</v>
      </c>
      <c r="CG416" s="24">
        <v>13950.007336418386</v>
      </c>
      <c r="CH416" s="24">
        <v>13740.230284910982</v>
      </c>
      <c r="CI416" s="24">
        <v>13543.152425209117</v>
      </c>
      <c r="CJ416" s="24">
        <v>13357.478092300962</v>
      </c>
      <c r="CK416" s="24">
        <v>13182.09303593923</v>
      </c>
      <c r="CL416" s="24">
        <v>13016.032685848893</v>
      </c>
      <c r="CM416" s="24">
        <v>12858.456989986889</v>
      </c>
      <c r="CN416" s="24">
        <v>12708.630268653245</v>
      </c>
      <c r="CO416" s="24">
        <v>12565.90493919105</v>
      </c>
      <c r="CP416" s="24">
        <v>12429.70825838915</v>
      </c>
      <c r="CQ416" s="24">
        <v>12299.531440084411</v>
      </c>
      <c r="CR416" s="24">
        <v>12174.920658770918</v>
      </c>
      <c r="CS416" s="24">
        <v>12055.469563060371</v>
      </c>
      <c r="CT416" s="24">
        <v>11940.813007090672</v>
      </c>
      <c r="CU416" s="24">
        <v>11830.621771416769</v>
      </c>
      <c r="CV416" s="24">
        <v>11724.598093134317</v>
      </c>
      <c r="CW416" s="24">
        <v>11622.471861959571</v>
      </c>
      <c r="CX416" s="24">
        <v>11523.997367575532</v>
      </c>
      <c r="CY416" s="24">
        <v>11428.950505828949</v>
      </c>
      <c r="CZ416" s="24">
        <v>11337.126368846919</v>
      </c>
      <c r="DA416" s="24">
        <v>11248.33715796005</v>
      </c>
      <c r="DB416" s="24">
        <v>11162.410369312067</v>
      </c>
      <c r="DC416" s="24">
        <v>11079.187210834372</v>
      </c>
      <c r="DD416" s="24">
        <v>10998.521216348236</v>
      </c>
      <c r="DE416" s="24">
        <v>10920.277028292136</v>
      </c>
      <c r="DF416" s="24">
        <v>10844.329325239269</v>
      </c>
      <c r="DG416" s="24">
        <v>10770.561874187673</v>
      </c>
      <c r="DH416" s="24">
        <v>10698.866690742918</v>
      </c>
      <c r="DI416" s="24">
        <v>10629.143292903178</v>
      </c>
      <c r="DJ416" s="24">
        <v>10561.298036304326</v>
      </c>
      <c r="DK416" s="24">
        <v>10495.243520570546</v>
      </c>
      <c r="DL416" s="24">
        <v>10430.898057910777</v>
      </c>
      <c r="DM416" s="24">
        <v>10368.185196355278</v>
      </c>
      <c r="DN416" s="24">
        <v>10307.033291082871</v>
      </c>
      <c r="DO416" s="24">
        <v>10247.375118181855</v>
      </c>
      <c r="DP416" s="24">
        <v>10189.14752594452</v>
      </c>
      <c r="DQ416" s="24">
        <v>10132.291119438676</v>
      </c>
      <c r="DR416" s="24">
        <v>10076.749974649314</v>
      </c>
      <c r="DS416" s="24">
        <v>10022.47137895328</v>
      </c>
      <c r="DT416" s="24">
        <v>9969.4055950935472</v>
      </c>
      <c r="DU416" s="24">
        <v>9917.5056461669228</v>
      </c>
      <c r="DV416" s="24">
        <v>9866.7271194386849</v>
      </c>
      <c r="DW416" s="24">
        <v>9817.0279870568975</v>
      </c>
      <c r="DX416" s="24">
        <v>9768.3684419642032</v>
      </c>
      <c r="DY416" s="24">
        <v>9720.7107475001667</v>
      </c>
      <c r="DZ416" s="24">
        <v>9674.019099357949</v>
      </c>
      <c r="EA416" s="24">
        <v>9628.2594987075772</v>
      </c>
      <c r="EB416" s="24">
        <v>9583.399635428641</v>
      </c>
      <c r="EC416" s="24">
        <v>9539.4087805092768</v>
      </c>
      <c r="ED416" s="24">
        <v>9496.2576867689058</v>
      </c>
      <c r="EE416" s="24">
        <v>9453.918497150451</v>
      </c>
      <c r="EF416" s="24">
        <v>9412.364659906023</v>
      </c>
      <c r="EG416" s="24">
        <v>9371.5708500688415</v>
      </c>
      <c r="EH416" s="24">
        <v>9331.5128966653738</v>
      </c>
      <c r="EI416" s="24">
        <v>9292.1677151758831</v>
      </c>
      <c r="EJ416" s="24">
        <v>9253.5132447996384</v>
      </c>
      <c r="EK416" s="24">
        <v>9215.5283901240273</v>
      </c>
      <c r="EL416" s="24">
        <v>9178.192966835044</v>
      </c>
      <c r="EM416" s="24">
        <v>9141.4876511406019</v>
      </c>
      <c r="EN416" s="24">
        <v>9105.3939326088839</v>
      </c>
      <c r="EO416" s="24">
        <v>9069.8940701510546</v>
      </c>
      <c r="EP416" s="24">
        <v>9034.9710509024135</v>
      </c>
      <c r="EQ416" s="24">
        <v>9000.6085517778793</v>
      </c>
      <c r="ER416" s="24">
        <v>8966.7909034976328</v>
      </c>
      <c r="ES416" s="24">
        <v>8933.5030568966286</v>
      </c>
      <c r="ET416" s="24">
        <v>8900.7305513476313</v>
      </c>
      <c r="EU416" s="24">
        <v>8868.4594851421243</v>
      </c>
      <c r="EV416" s="24">
        <v>8836.6764876864618</v>
      </c>
      <c r="EW416" s="24">
        <v>8805.3686933825957</v>
      </c>
      <c r="EX416" s="24">
        <v>8774.5237170734399</v>
      </c>
      <c r="EY416" s="24">
        <v>8744.1296309427453</v>
      </c>
      <c r="EZ416" s="24">
        <v>8714.1749427682662</v>
      </c>
      <c r="FA416" s="24">
        <v>8684.6485754349524</v>
      </c>
      <c r="FB416" s="24">
        <v>8655.5398476224509</v>
      </c>
      <c r="FC416" s="24">
        <v>8626.8384555877019</v>
      </c>
      <c r="FD416" s="24">
        <v>8598.5344559696387</v>
      </c>
      <c r="FE416" s="24">
        <v>8570.61824954863</v>
      </c>
      <c r="FF416" s="24">
        <v>8543.0805658981826</v>
      </c>
      <c r="FG416" s="24">
        <v>8515.9124488713824</v>
      </c>
      <c r="FH416" s="24">
        <v>8489.1052428686271</v>
      </c>
      <c r="FI416" s="24">
        <v>8462.6505798371181</v>
      </c>
      <c r="FJ416" s="24">
        <v>8436.5403669563366</v>
      </c>
      <c r="FK416" s="24">
        <v>8410.7667749668199</v>
      </c>
      <c r="FL416" s="24">
        <v>8385.3222271027716</v>
      </c>
      <c r="FM416" s="24">
        <v>8360.19938859168</v>
      </c>
      <c r="FN416" s="24">
        <v>8335.3911566867828</v>
      </c>
      <c r="FO416" s="24">
        <v>8310.8906512005524</v>
      </c>
      <c r="FP416" s="24">
        <v>8286.6912055095636</v>
      </c>
      <c r="FQ416" s="24">
        <v>8262.7863580030426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</row>
    <row r="417" spans="5:178" outlineLevel="2" x14ac:dyDescent="0.2">
      <c r="E417" s="367">
        <v>44469</v>
      </c>
      <c r="H417" s="24">
        <v>144131</v>
      </c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  <c r="BG417" s="158"/>
      <c r="BH417" s="158"/>
      <c r="BI417" s="158"/>
      <c r="BJ417" s="158"/>
      <c r="BK417" s="158"/>
      <c r="BL417" s="158"/>
      <c r="BM417" s="158"/>
      <c r="BN417" s="158"/>
      <c r="BO417" s="158">
        <v>140185</v>
      </c>
      <c r="BP417" s="158">
        <v>58622</v>
      </c>
      <c r="BQ417" s="158">
        <v>32362</v>
      </c>
      <c r="BR417" s="158">
        <v>27270</v>
      </c>
      <c r="BS417" s="158">
        <v>23005</v>
      </c>
      <c r="BT417" s="158">
        <v>21336</v>
      </c>
      <c r="BU417" s="158">
        <v>19583</v>
      </c>
      <c r="BV417" s="158">
        <v>16380</v>
      </c>
      <c r="BW417" s="158">
        <v>15416</v>
      </c>
      <c r="BX417" s="158">
        <v>14609</v>
      </c>
      <c r="BY417" s="158">
        <v>15176</v>
      </c>
      <c r="BZ417" s="158">
        <v>14321</v>
      </c>
      <c r="CA417" s="158">
        <v>13791</v>
      </c>
      <c r="CB417" s="158">
        <v>13288</v>
      </c>
      <c r="CC417" s="158">
        <v>12872</v>
      </c>
      <c r="CD417" s="24">
        <v>12616.578523470007</v>
      </c>
      <c r="CE417" s="24">
        <v>12381.265431411557</v>
      </c>
      <c r="CF417" s="24">
        <v>12163.427406639234</v>
      </c>
      <c r="CG417" s="24">
        <v>11960.89880559065</v>
      </c>
      <c r="CH417" s="24">
        <v>11771.87900226776</v>
      </c>
      <c r="CI417" s="24">
        <v>11594.856151437369</v>
      </c>
      <c r="CJ417" s="24">
        <v>11428.549664101005</v>
      </c>
      <c r="CK417" s="24">
        <v>11271.866177984444</v>
      </c>
      <c r="CL417" s="24">
        <v>11123.86541981235</v>
      </c>
      <c r="CM417" s="24">
        <v>10983.733425527711</v>
      </c>
      <c r="CN417" s="24">
        <v>10850.761307259141</v>
      </c>
      <c r="CO417" s="24">
        <v>10724.328252973812</v>
      </c>
      <c r="CP417" s="24">
        <v>10603.88779237265</v>
      </c>
      <c r="CQ417" s="24">
        <v>10488.956609309769</v>
      </c>
      <c r="CR417" s="24">
        <v>10379.105358552146</v>
      </c>
      <c r="CS417" s="24">
        <v>10273.951074068656</v>
      </c>
      <c r="CT417" s="24">
        <v>10173.150851424913</v>
      </c>
      <c r="CU417" s="24">
        <v>10076.396557958096</v>
      </c>
      <c r="CV417" s="24">
        <v>9983.4103779381676</v>
      </c>
      <c r="CW417" s="24">
        <v>9893.941040609714</v>
      </c>
      <c r="CX417" s="24">
        <v>9807.760610208923</v>
      </c>
      <c r="CY417" s="24">
        <v>9724.6617411730567</v>
      </c>
      <c r="CZ417" s="24">
        <v>9644.455320556699</v>
      </c>
      <c r="DA417" s="24">
        <v>9566.9684344230864</v>
      </c>
      <c r="DB417" s="24">
        <v>9492.0426066395867</v>
      </c>
      <c r="DC417" s="24">
        <v>9419.5322677828608</v>
      </c>
      <c r="DD417" s="24">
        <v>9349.3034192840969</v>
      </c>
      <c r="DE417" s="24">
        <v>9281.2324639227063</v>
      </c>
      <c r="DF417" s="24">
        <v>9215.2051786163775</v>
      </c>
      <c r="DG417" s="24">
        <v>9151.1158093940048</v>
      </c>
      <c r="DH417" s="24">
        <v>9088.8662716594936</v>
      </c>
      <c r="DI417" s="24">
        <v>9028.3654415019573</v>
      </c>
      <c r="DJ417" s="24">
        <v>8969.5285259934135</v>
      </c>
      <c r="DK417" s="24">
        <v>8912.2765022274853</v>
      </c>
      <c r="DL417" s="24">
        <v>8856.5356163613214</v>
      </c>
      <c r="DM417" s="24">
        <v>8802.2369351844118</v>
      </c>
      <c r="DN417" s="24">
        <v>8749.3159437961131</v>
      </c>
      <c r="DO417" s="24">
        <v>8697.7121838650619</v>
      </c>
      <c r="DP417" s="24">
        <v>8647.3689276967525</v>
      </c>
      <c r="DQ417" s="24">
        <v>8598.232883974264</v>
      </c>
      <c r="DR417" s="24">
        <v>8550.2539315802223</v>
      </c>
      <c r="DS417" s="24">
        <v>8503.3848783718477</v>
      </c>
      <c r="DT417" s="24">
        <v>8457.5812421774335</v>
      </c>
      <c r="DU417" s="24">
        <v>8412.8010516232334</v>
      </c>
      <c r="DV417" s="24">
        <v>8369.0046646928076</v>
      </c>
      <c r="DW417" s="24">
        <v>8326.1546031736489</v>
      </c>
      <c r="DX417" s="24">
        <v>8284.2154013648633</v>
      </c>
      <c r="DY417" s="24">
        <v>8243.1534676093743</v>
      </c>
      <c r="DZ417" s="24">
        <v>8202.9369573790846</v>
      </c>
      <c r="EA417" s="24">
        <v>8163.5356567853778</v>
      </c>
      <c r="EB417" s="24">
        <v>8124.9208755126838</v>
      </c>
      <c r="EC417" s="24">
        <v>8087.0653482830121</v>
      </c>
      <c r="ED417" s="24">
        <v>8049.9431440555527</v>
      </c>
      <c r="EE417" s="24">
        <v>8013.5295822503895</v>
      </c>
      <c r="EF417" s="24">
        <v>7977.8011553597908</v>
      </c>
      <c r="EG417" s="24">
        <v>7942.7354573766588</v>
      </c>
      <c r="EH417" s="24">
        <v>7908.3111175276654</v>
      </c>
      <c r="EI417" s="24">
        <v>7874.5077388503623</v>
      </c>
      <c r="EJ417" s="24">
        <v>7841.3058411992133</v>
      </c>
      <c r="EK417" s="24">
        <v>7808.6868083060926</v>
      </c>
      <c r="EL417" s="24">
        <v>7776.6328385570832</v>
      </c>
      <c r="EM417" s="24">
        <v>7745.1268991796205</v>
      </c>
      <c r="EN417" s="24">
        <v>7714.1526835627601</v>
      </c>
      <c r="EO417" s="24">
        <v>7683.6945714592584</v>
      </c>
      <c r="EP417" s="24">
        <v>7653.7375918410671</v>
      </c>
      <c r="EQ417" s="24">
        <v>7624.2673882006984</v>
      </c>
      <c r="ER417" s="24">
        <v>7595.2701861093756</v>
      </c>
      <c r="ES417" s="24">
        <v>7566.7327628596395</v>
      </c>
      <c r="ET417" s="24">
        <v>7538.6424190352263</v>
      </c>
      <c r="EU417" s="24">
        <v>7510.9869518644837</v>
      </c>
      <c r="EV417" s="24">
        <v>7483.7546302259389</v>
      </c>
      <c r="EW417" s="24">
        <v>7456.9341711857005</v>
      </c>
      <c r="EX417" s="24">
        <v>7430.5147179563928</v>
      </c>
      <c r="EY417" s="24">
        <v>7404.4858191764424</v>
      </c>
      <c r="EZ417" s="24">
        <v>7378.8374094167602</v>
      </c>
      <c r="FA417" s="24">
        <v>7353.5597908294158</v>
      </c>
      <c r="FB417" s="24">
        <v>7328.6436158596107</v>
      </c>
      <c r="FC417" s="24">
        <v>7304.0798709485844</v>
      </c>
      <c r="FD417" s="24">
        <v>7279.8598611606567</v>
      </c>
      <c r="FE417" s="24">
        <v>7255.9751956727605</v>
      </c>
      <c r="FF417" s="24">
        <v>7232.4177740696523</v>
      </c>
      <c r="FG417" s="24">
        <v>7209.179773392083</v>
      </c>
      <c r="FH417" s="24">
        <v>7186.2536358893431</v>
      </c>
      <c r="FI417" s="24">
        <v>7163.6320574311403</v>
      </c>
      <c r="FJ417" s="24">
        <v>7141.3079765369539</v>
      </c>
      <c r="FK417" s="24">
        <v>7119.2745639842897</v>
      </c>
      <c r="FL417" s="24">
        <v>7097.5252129597684</v>
      </c>
      <c r="FM417" s="24">
        <v>7076.0535297197866</v>
      </c>
      <c r="FN417" s="24">
        <v>7054.8533247296427</v>
      </c>
      <c r="FO417" s="24">
        <v>7033.9186042523097</v>
      </c>
      <c r="FP417" s="24">
        <v>7013.243562360014</v>
      </c>
      <c r="FQ417" s="24">
        <v>6992.822573343572</v>
      </c>
      <c r="FR417" s="24">
        <v>6972.6501844961658</v>
      </c>
      <c r="FS417" s="24">
        <v>0</v>
      </c>
      <c r="FT417" s="24">
        <v>0</v>
      </c>
      <c r="FU417" s="24">
        <v>0</v>
      </c>
      <c r="FV417" s="24">
        <v>0</v>
      </c>
    </row>
    <row r="418" spans="5:178" outlineLevel="2" x14ac:dyDescent="0.2">
      <c r="E418" s="367">
        <v>44500</v>
      </c>
      <c r="H418" s="24">
        <v>180666</v>
      </c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  <c r="BG418" s="158"/>
      <c r="BH418" s="158"/>
      <c r="BI418" s="158"/>
      <c r="BJ418" s="158"/>
      <c r="BK418" s="158"/>
      <c r="BL418" s="158"/>
      <c r="BM418" s="158"/>
      <c r="BN418" s="158"/>
      <c r="BO418" s="158"/>
      <c r="BP418" s="158">
        <v>176338</v>
      </c>
      <c r="BQ418" s="158">
        <v>65369</v>
      </c>
      <c r="BR418" s="158">
        <v>35843</v>
      </c>
      <c r="BS418" s="158">
        <v>30017</v>
      </c>
      <c r="BT418" s="158">
        <v>25402</v>
      </c>
      <c r="BU418" s="158">
        <v>23370</v>
      </c>
      <c r="BV418" s="158">
        <v>19556</v>
      </c>
      <c r="BW418" s="158">
        <v>17879</v>
      </c>
      <c r="BX418" s="158">
        <v>16864</v>
      </c>
      <c r="BY418" s="158">
        <v>17397</v>
      </c>
      <c r="BZ418" s="158">
        <v>16456</v>
      </c>
      <c r="CA418" s="158">
        <v>15839</v>
      </c>
      <c r="CB418" s="158">
        <v>15240</v>
      </c>
      <c r="CC418" s="158">
        <v>14746</v>
      </c>
      <c r="CD418" s="24">
        <v>14433.412594887943</v>
      </c>
      <c r="CE418" s="24">
        <v>14147.007719472087</v>
      </c>
      <c r="CF418" s="24">
        <v>13883.150436481219</v>
      </c>
      <c r="CG418" s="24">
        <v>13638.887999377866</v>
      </c>
      <c r="CH418" s="24">
        <v>13411.792065474847</v>
      </c>
      <c r="CI418" s="24">
        <v>13199.843587385674</v>
      </c>
      <c r="CJ418" s="24">
        <v>13001.347328470327</v>
      </c>
      <c r="CK418" s="24">
        <v>12814.86736040536</v>
      </c>
      <c r="CL418" s="24">
        <v>12639.177692760417</v>
      </c>
      <c r="CM418" s="24">
        <v>12473.223994263362</v>
      </c>
      <c r="CN418" s="24">
        <v>12316.093564551222</v>
      </c>
      <c r="CO418" s="24">
        <v>12166.991525506279</v>
      </c>
      <c r="CP418" s="24">
        <v>12025.221758715412</v>
      </c>
      <c r="CQ418" s="24">
        <v>11890.17150537678</v>
      </c>
      <c r="CR418" s="24">
        <v>11761.298821631815</v>
      </c>
      <c r="CS418" s="24">
        <v>11638.122281370064</v>
      </c>
      <c r="CT418" s="24">
        <v>11520.212463620652</v>
      </c>
      <c r="CU418" s="24">
        <v>11407.184868602493</v>
      </c>
      <c r="CV418" s="24">
        <v>11298.693986227307</v>
      </c>
      <c r="CW418" s="24">
        <v>11194.428300875366</v>
      </c>
      <c r="CX418" s="24">
        <v>11094.106061887427</v>
      </c>
      <c r="CY418" s="24">
        <v>10997.471684201002</v>
      </c>
      <c r="CZ418" s="24">
        <v>10904.29267060846</v>
      </c>
      <c r="DA418" s="24">
        <v>10814.356968191196</v>
      </c>
      <c r="DB418" s="24">
        <v>10727.470688028088</v>
      </c>
      <c r="DC418" s="24">
        <v>10643.456130351522</v>
      </c>
      <c r="DD418" s="24">
        <v>10562.150067726112</v>
      </c>
      <c r="DE418" s="24">
        <v>10483.402247150714</v>
      </c>
      <c r="DF418" s="24">
        <v>10407.074078687448</v>
      </c>
      <c r="DG418" s="24">
        <v>10333.03748364809</v>
      </c>
      <c r="DH418" s="24">
        <v>10261.173879784463</v>
      </c>
      <c r="DI418" s="24">
        <v>10191.373284541824</v>
      </c>
      <c r="DJ418" s="24">
        <v>10123.533520402842</v>
      </c>
      <c r="DK418" s="24">
        <v>10057.559508800497</v>
      </c>
      <c r="DL418" s="24">
        <v>9993.362641110476</v>
      </c>
      <c r="DM418" s="24">
        <v>9930.8602169253518</v>
      </c>
      <c r="DN418" s="24">
        <v>9869.9749412273559</v>
      </c>
      <c r="DO418" s="24">
        <v>9810.6344732629495</v>
      </c>
      <c r="DP418" s="24">
        <v>9752.771020922024</v>
      </c>
      <c r="DQ418" s="24">
        <v>9696.3209752688745</v>
      </c>
      <c r="DR418" s="24">
        <v>9641.224580588394</v>
      </c>
      <c r="DS418" s="24">
        <v>9587.4256359198353</v>
      </c>
      <c r="DT418" s="24">
        <v>9534.8712245705337</v>
      </c>
      <c r="DU418" s="24">
        <v>9483.511468546596</v>
      </c>
      <c r="DV418" s="24">
        <v>9433.2993052194925</v>
      </c>
      <c r="DW418" s="24">
        <v>9384.1902838760961</v>
      </c>
      <c r="DX418" s="24">
        <v>9336.1423800831853</v>
      </c>
      <c r="DY418" s="24">
        <v>9289.1158260429056</v>
      </c>
      <c r="DZ418" s="24">
        <v>9243.0729553284145</v>
      </c>
      <c r="EA418" s="24">
        <v>9197.9780605738852</v>
      </c>
      <c r="EB418" s="24">
        <v>9153.7972628544812</v>
      </c>
      <c r="EC418" s="24">
        <v>9110.4983916324381</v>
      </c>
      <c r="ED418" s="24">
        <v>9068.0508742689435</v>
      </c>
      <c r="EE418" s="24">
        <v>9026.4256342093886</v>
      </c>
      <c r="EF418" s="24">
        <v>8985.5949970447382</v>
      </c>
      <c r="EG418" s="24">
        <v>8945.5326037353625</v>
      </c>
      <c r="EH418" s="24">
        <v>8906.2133303576211</v>
      </c>
      <c r="EI418" s="24">
        <v>8867.6132137986424</v>
      </c>
      <c r="EJ418" s="24">
        <v>8829.7093828826437</v>
      </c>
      <c r="EK418" s="24">
        <v>8792.479994463416</v>
      </c>
      <c r="EL418" s="24">
        <v>8755.9041740631201</v>
      </c>
      <c r="EM418" s="24">
        <v>8719.961960678138</v>
      </c>
      <c r="EN418" s="24">
        <v>8684.6342554089897</v>
      </c>
      <c r="EO418" s="24">
        <v>8649.9027736034295</v>
      </c>
      <c r="EP418" s="24">
        <v>8615.7500002309007</v>
      </c>
      <c r="EQ418" s="24">
        <v>8582.1591482323001</v>
      </c>
      <c r="ER418" s="24">
        <v>8549.1141196122862</v>
      </c>
      <c r="ES418" s="24">
        <v>8516.5994690621465</v>
      </c>
      <c r="ET418" s="24">
        <v>8484.6003699199464</v>
      </c>
      <c r="EU418" s="24">
        <v>8453.10258229176</v>
      </c>
      <c r="EV418" s="24">
        <v>8422.092423172764</v>
      </c>
      <c r="EW418" s="24">
        <v>8391.5567384209153</v>
      </c>
      <c r="EX418" s="24">
        <v>8361.4828764482572</v>
      </c>
      <c r="EY418" s="24">
        <v>8331.8586635062165</v>
      </c>
      <c r="EZ418" s="24">
        <v>8302.6723804514004</v>
      </c>
      <c r="FA418" s="24">
        <v>8273.9127408876775</v>
      </c>
      <c r="FB418" s="24">
        <v>8245.5688705887842</v>
      </c>
      <c r="FC418" s="24">
        <v>8217.6302881132069</v>
      </c>
      <c r="FD418" s="24">
        <v>8190.0868865302045</v>
      </c>
      <c r="FE418" s="24">
        <v>8162.9289161820534</v>
      </c>
      <c r="FF418" s="24">
        <v>8136.1469684134336</v>
      </c>
      <c r="FG418" s="24">
        <v>8109.7319602041907</v>
      </c>
      <c r="FH418" s="24">
        <v>8083.6751196464174</v>
      </c>
      <c r="FI418" s="24">
        <v>8057.9679722113515</v>
      </c>
      <c r="FJ418" s="24">
        <v>8032.6023277555651</v>
      </c>
      <c r="FK418" s="24">
        <v>8007.5702682195615</v>
      </c>
      <c r="FL418" s="24">
        <v>7982.8641359754665</v>
      </c>
      <c r="FM418" s="24">
        <v>7958.4765227834259</v>
      </c>
      <c r="FN418" s="24">
        <v>7934.4002593193645</v>
      </c>
      <c r="FO418" s="24">
        <v>7910.6284052392703</v>
      </c>
      <c r="FP418" s="24">
        <v>7887.1542397476624</v>
      </c>
      <c r="FQ418" s="24">
        <v>7863.9712526401327</v>
      </c>
      <c r="FR418" s="24">
        <v>7841.0731357919367</v>
      </c>
      <c r="FS418" s="24">
        <v>7818.4537750663985</v>
      </c>
      <c r="FT418" s="24">
        <v>0</v>
      </c>
      <c r="FU418" s="24">
        <v>0</v>
      </c>
      <c r="FV418" s="24">
        <v>0</v>
      </c>
    </row>
    <row r="419" spans="5:178" outlineLevel="2" x14ac:dyDescent="0.2">
      <c r="E419" s="367">
        <v>44530</v>
      </c>
      <c r="H419" s="24">
        <v>174370</v>
      </c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  <c r="BG419" s="158"/>
      <c r="BH419" s="158"/>
      <c r="BI419" s="158"/>
      <c r="BJ419" s="158"/>
      <c r="BK419" s="158"/>
      <c r="BL419" s="158"/>
      <c r="BM419" s="158"/>
      <c r="BN419" s="158"/>
      <c r="BO419" s="158"/>
      <c r="BP419" s="158"/>
      <c r="BQ419" s="158">
        <v>158071</v>
      </c>
      <c r="BR419" s="158">
        <v>53945</v>
      </c>
      <c r="BS419" s="158">
        <v>31226</v>
      </c>
      <c r="BT419" s="158">
        <v>25949</v>
      </c>
      <c r="BU419" s="158">
        <v>21431</v>
      </c>
      <c r="BV419" s="158">
        <v>18098</v>
      </c>
      <c r="BW419" s="158">
        <v>16291</v>
      </c>
      <c r="BX419" s="158">
        <v>14794</v>
      </c>
      <c r="BY419" s="158">
        <v>15302</v>
      </c>
      <c r="BZ419" s="158">
        <v>14384</v>
      </c>
      <c r="CA419" s="158">
        <v>13768</v>
      </c>
      <c r="CB419" s="158">
        <v>13209</v>
      </c>
      <c r="CC419" s="158">
        <v>12728</v>
      </c>
      <c r="CD419" s="24">
        <v>12438.416070495156</v>
      </c>
      <c r="CE419" s="24">
        <v>12174.745095099779</v>
      </c>
      <c r="CF419" s="24">
        <v>11933.159376597087</v>
      </c>
      <c r="CG419" s="24">
        <v>11710.592804708383</v>
      </c>
      <c r="CH419" s="24">
        <v>11504.554704675518</v>
      </c>
      <c r="CI419" s="24">
        <v>11312.996742258356</v>
      </c>
      <c r="CJ419" s="24">
        <v>11134.215828384673</v>
      </c>
      <c r="CK419" s="24">
        <v>10966.782011971691</v>
      </c>
      <c r="CL419" s="24">
        <v>10809.484071404439</v>
      </c>
      <c r="CM419" s="24">
        <v>10661.287870030859</v>
      </c>
      <c r="CN419" s="24">
        <v>10521.304067620453</v>
      </c>
      <c r="CO419" s="24">
        <v>10388.762791200046</v>
      </c>
      <c r="CP419" s="24">
        <v>10262.99355217928</v>
      </c>
      <c r="CQ419" s="24">
        <v>10143.409166884159</v>
      </c>
      <c r="CR419" s="24">
        <v>10029.492766405949</v>
      </c>
      <c r="CS419" s="24">
        <v>9920.7872150332914</v>
      </c>
      <c r="CT419" s="24">
        <v>9816.8864244528104</v>
      </c>
      <c r="CU419" s="24">
        <v>9717.4281732685286</v>
      </c>
      <c r="CV419" s="24">
        <v>9622.088131610908</v>
      </c>
      <c r="CW419" s="24">
        <v>9530.5748578527546</v>
      </c>
      <c r="CX419" s="24">
        <v>9442.6255850816433</v>
      </c>
      <c r="CY419" s="24">
        <v>9358.0026534625176</v>
      </c>
      <c r="CZ419" s="24">
        <v>9276.4904741340815</v>
      </c>
      <c r="DA419" s="24">
        <v>9197.892933099065</v>
      </c>
      <c r="DB419" s="24">
        <v>9122.0311613468493</v>
      </c>
      <c r="DC419" s="24">
        <v>9048.741611402027</v>
      </c>
      <c r="DD419" s="24">
        <v>8977.8743915213981</v>
      </c>
      <c r="DE419" s="24">
        <v>8909.2918175360064</v>
      </c>
      <c r="DF419" s="24">
        <v>8842.8671493574166</v>
      </c>
      <c r="DG419" s="24">
        <v>8778.4834848216142</v>
      </c>
      <c r="DH419" s="24">
        <v>8716.0327881213361</v>
      </c>
      <c r="DI419" s="24">
        <v>8655.4150338028066</v>
      </c>
      <c r="DJ419" s="24">
        <v>8596.5374503499261</v>
      </c>
      <c r="DK419" s="24">
        <v>8539.3138498830267</v>
      </c>
      <c r="DL419" s="24">
        <v>8483.6640325664903</v>
      </c>
      <c r="DM419" s="24">
        <v>8429.5132560338025</v>
      </c>
      <c r="DN419" s="24">
        <v>8376.7917615655297</v>
      </c>
      <c r="DO419" s="24">
        <v>8325.4343499489223</v>
      </c>
      <c r="DP419" s="24">
        <v>8275.3800009485731</v>
      </c>
      <c r="DQ419" s="24">
        <v>8226.5715311607182</v>
      </c>
      <c r="DR419" s="24">
        <v>8178.9552857360377</v>
      </c>
      <c r="DS419" s="24">
        <v>8132.4808600599217</v>
      </c>
      <c r="DT419" s="24">
        <v>8087.100847992846</v>
      </c>
      <c r="DU419" s="24">
        <v>8042.7706137121895</v>
      </c>
      <c r="DV419" s="24">
        <v>7999.4480845717535</v>
      </c>
      <c r="DW419" s="24">
        <v>7957.0935627175459</v>
      </c>
      <c r="DX419" s="24">
        <v>7915.6695534754454</v>
      </c>
      <c r="DY419" s="24">
        <v>7875.1406087656023</v>
      </c>
      <c r="DZ419" s="24">
        <v>7835.4731840053546</v>
      </c>
      <c r="EA419" s="24">
        <v>7796.6355071420112</v>
      </c>
      <c r="EB419" s="24">
        <v>7758.5974586127822</v>
      </c>
      <c r="EC419" s="24">
        <v>7721.3304611653157</v>
      </c>
      <c r="ED419" s="24">
        <v>7684.8073785908837</v>
      </c>
      <c r="EE419" s="24">
        <v>7649.0024225264133</v>
      </c>
      <c r="EF419" s="24">
        <v>7613.8910665725953</v>
      </c>
      <c r="EG419" s="24">
        <v>7579.4499670556179</v>
      </c>
      <c r="EH419" s="24">
        <v>7545.6568898304831</v>
      </c>
      <c r="EI419" s="24">
        <v>7512.4906425863564</v>
      </c>
      <c r="EJ419" s="24">
        <v>7479.9310121692815</v>
      </c>
      <c r="EK419" s="24">
        <v>7447.9587064864591</v>
      </c>
      <c r="EL419" s="24">
        <v>7416.5553005995471</v>
      </c>
      <c r="EM419" s="24">
        <v>7385.7031866528105</v>
      </c>
      <c r="EN419" s="24">
        <v>7355.3855273162471</v>
      </c>
      <c r="EO419" s="24">
        <v>7325.5862124543537</v>
      </c>
      <c r="EP419" s="24">
        <v>7296.289818758275</v>
      </c>
      <c r="EQ419" s="24">
        <v>7267.4815721036666</v>
      </c>
      <c r="ER419" s="24">
        <v>7239.1473124182594</v>
      </c>
      <c r="ES419" s="24">
        <v>7211.273460862777</v>
      </c>
      <c r="ET419" s="24">
        <v>7183.8469891464201</v>
      </c>
      <c r="EU419" s="24">
        <v>7156.8553908138747</v>
      </c>
      <c r="EV419" s="24">
        <v>7130.28665435521</v>
      </c>
      <c r="EW419" s="24">
        <v>7104.1292380026853</v>
      </c>
      <c r="EX419" s="24">
        <v>7078.3720460902368</v>
      </c>
      <c r="EY419" s="24">
        <v>7053.0044068617963</v>
      </c>
      <c r="EZ419" s="24">
        <v>7028.0160516241694</v>
      </c>
      <c r="FA419" s="24">
        <v>7003.3970951487154</v>
      </c>
      <c r="FB419" s="24">
        <v>6979.1380172339559</v>
      </c>
      <c r="FC419" s="24">
        <v>6955.2296453483059</v>
      </c>
      <c r="FD419" s="24">
        <v>6931.6631382785199</v>
      </c>
      <c r="FE419" s="24">
        <v>6908.4299707153759</v>
      </c>
      <c r="FF419" s="24">
        <v>6885.5219187134453</v>
      </c>
      <c r="FG419" s="24">
        <v>6862.9310459666403</v>
      </c>
      <c r="FH419" s="24">
        <v>6840.6496908457875</v>
      </c>
      <c r="FI419" s="24">
        <v>6818.6704541483687</v>
      </c>
      <c r="FJ419" s="24">
        <v>6796.9861875145079</v>
      </c>
      <c r="FK419" s="24">
        <v>6775.5899824665412</v>
      </c>
      <c r="FL419" s="24">
        <v>6754.4751600326454</v>
      </c>
      <c r="FM419" s="24">
        <v>6733.6352609179885</v>
      </c>
      <c r="FN419" s="24">
        <v>6713.0640361893229</v>
      </c>
      <c r="FO419" s="24">
        <v>6692.7554384415371</v>
      </c>
      <c r="FP419" s="24">
        <v>6672.7036134167638</v>
      </c>
      <c r="FQ419" s="24">
        <v>6652.9028920487808</v>
      </c>
      <c r="FR419" s="24">
        <v>6633.3477829072935</v>
      </c>
      <c r="FS419" s="24">
        <v>6614.0329650184649</v>
      </c>
      <c r="FT419" s="24">
        <v>6594.953281039564</v>
      </c>
      <c r="FU419" s="24">
        <v>0</v>
      </c>
      <c r="FV419" s="24">
        <v>0</v>
      </c>
    </row>
    <row r="420" spans="5:178" outlineLevel="2" x14ac:dyDescent="0.2">
      <c r="E420" s="367">
        <v>44561</v>
      </c>
      <c r="H420" s="24">
        <v>163046</v>
      </c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  <c r="BG420" s="158"/>
      <c r="BH420" s="158"/>
      <c r="BI420" s="158"/>
      <c r="BJ420" s="158"/>
      <c r="BK420" s="158"/>
      <c r="BL420" s="158"/>
      <c r="BM420" s="158"/>
      <c r="BN420" s="158"/>
      <c r="BO420" s="158"/>
      <c r="BP420" s="158"/>
      <c r="BQ420" s="158"/>
      <c r="BR420" s="158">
        <v>137495</v>
      </c>
      <c r="BS420" s="158">
        <v>49144</v>
      </c>
      <c r="BT420" s="158">
        <v>29483</v>
      </c>
      <c r="BU420" s="158">
        <v>24059</v>
      </c>
      <c r="BV420" s="158">
        <v>18392</v>
      </c>
      <c r="BW420" s="158">
        <v>16748</v>
      </c>
      <c r="BX420" s="158">
        <v>15068</v>
      </c>
      <c r="BY420" s="158">
        <v>16171</v>
      </c>
      <c r="BZ420" s="158">
        <v>14966</v>
      </c>
      <c r="CA420" s="158">
        <v>14231</v>
      </c>
      <c r="CB420" s="158">
        <v>13568</v>
      </c>
      <c r="CC420" s="158">
        <v>13040</v>
      </c>
      <c r="CD420" s="24">
        <v>12719.85250690367</v>
      </c>
      <c r="CE420" s="24">
        <v>12430.453946904358</v>
      </c>
      <c r="CF420" s="24">
        <v>12166.951753521218</v>
      </c>
      <c r="CG420" s="24">
        <v>11925.520679736757</v>
      </c>
      <c r="CH420" s="24">
        <v>11703.096577961815</v>
      </c>
      <c r="CI420" s="24">
        <v>11497.190367777912</v>
      </c>
      <c r="CJ420" s="24">
        <v>11305.755026131992</v>
      </c>
      <c r="CK420" s="24">
        <v>11127.08855413932</v>
      </c>
      <c r="CL420" s="24">
        <v>10959.761916062555</v>
      </c>
      <c r="CM420" s="24">
        <v>10802.564665618243</v>
      </c>
      <c r="CN420" s="24">
        <v>10654.463328129612</v>
      </c>
      <c r="CO420" s="24">
        <v>10514.569132653816</v>
      </c>
      <c r="CP420" s="24">
        <v>10382.112699031542</v>
      </c>
      <c r="CQ420" s="24">
        <v>10256.423967867991</v>
      </c>
      <c r="CR420" s="24">
        <v>10136.916131359296</v>
      </c>
      <c r="CS420" s="24">
        <v>10023.072651456701</v>
      </c>
      <c r="CT420" s="24">
        <v>9914.436685072209</v>
      </c>
      <c r="CU420" s="24">
        <v>9810.6024038391461</v>
      </c>
      <c r="CV420" s="24">
        <v>9711.207818228002</v>
      </c>
      <c r="CW420" s="24">
        <v>9615.9288059804385</v>
      </c>
      <c r="CX420" s="24">
        <v>9524.4741120279232</v>
      </c>
      <c r="CY420" s="24">
        <v>9436.5811376613347</v>
      </c>
      <c r="CZ420" s="24">
        <v>9352.0123751772771</v>
      </c>
      <c r="DA420" s="24">
        <v>9270.5523737179756</v>
      </c>
      <c r="DB420" s="24">
        <v>9192.0051448233553</v>
      </c>
      <c r="DC420" s="24">
        <v>9116.191933981072</v>
      </c>
      <c r="DD420" s="24">
        <v>9042.9492984063181</v>
      </c>
      <c r="DE420" s="24">
        <v>8972.1274423051291</v>
      </c>
      <c r="DF420" s="24">
        <v>8903.5887696434402</v>
      </c>
      <c r="DG420" s="24">
        <v>8837.2066214621336</v>
      </c>
      <c r="DH420" s="24">
        <v>8772.8641704290258</v>
      </c>
      <c r="DI420" s="24">
        <v>8710.453449893128</v>
      </c>
      <c r="DJ420" s="24">
        <v>8649.8744984293153</v>
      </c>
      <c r="DK420" s="24">
        <v>8591.0346039067226</v>
      </c>
      <c r="DL420" s="24">
        <v>8533.8476336165786</v>
      </c>
      <c r="DM420" s="24">
        <v>8478.233439061074</v>
      </c>
      <c r="DN420" s="24">
        <v>8424.1173257180435</v>
      </c>
      <c r="DO420" s="24">
        <v>8371.429579522257</v>
      </c>
      <c r="DP420" s="24">
        <v>8320.1050429965198</v>
      </c>
      <c r="DQ420" s="24">
        <v>8270.0827349659157</v>
      </c>
      <c r="DR420" s="24">
        <v>8221.3055086311288</v>
      </c>
      <c r="DS420" s="24">
        <v>8173.7197434885711</v>
      </c>
      <c r="DT420" s="24">
        <v>8127.275067188818</v>
      </c>
      <c r="DU420" s="24">
        <v>8081.924103938135</v>
      </c>
      <c r="DV420" s="24">
        <v>8037.6222464863404</v>
      </c>
      <c r="DW420" s="24">
        <v>7994.3274491189322</v>
      </c>
      <c r="DX420" s="24">
        <v>7952.0000393934479</v>
      </c>
      <c r="DY420" s="24">
        <v>7910.6025466369965</v>
      </c>
      <c r="DZ420" s="24">
        <v>7870.0995454608756</v>
      </c>
      <c r="EA420" s="24">
        <v>7830.4575127551043</v>
      </c>
      <c r="EB420" s="24">
        <v>7791.6446968050332</v>
      </c>
      <c r="EC420" s="24">
        <v>7753.6309973281132</v>
      </c>
      <c r="ED420" s="24">
        <v>7716.3878553649656</v>
      </c>
      <c r="EE420" s="24">
        <v>7679.888152077393</v>
      </c>
      <c r="EF420" s="24">
        <v>7644.1061156100577</v>
      </c>
      <c r="EG420" s="24">
        <v>7609.0172352635809</v>
      </c>
      <c r="EH420" s="24">
        <v>7574.598182306986</v>
      </c>
      <c r="EI420" s="24">
        <v>7540.8267368278766</v>
      </c>
      <c r="EJ420" s="24">
        <v>7507.6817200811129</v>
      </c>
      <c r="EK420" s="24">
        <v>7475.1429318516593</v>
      </c>
      <c r="EL420" s="24">
        <v>7443.1910923960395</v>
      </c>
      <c r="EM420" s="24">
        <v>7411.8077885701468</v>
      </c>
      <c r="EN420" s="24">
        <v>7380.9754237894522</v>
      </c>
      <c r="EO420" s="24">
        <v>7350.6771715019268</v>
      </c>
      <c r="EP420" s="24">
        <v>7320.8969318845429</v>
      </c>
      <c r="EQ420" s="24">
        <v>7291.6192915012689</v>
      </c>
      <c r="ER420" s="24">
        <v>7262.8294856850289</v>
      </c>
      <c r="ES420" s="24">
        <v>7234.5133634277454</v>
      </c>
      <c r="ET420" s="24">
        <v>7206.6573545822821</v>
      </c>
      <c r="EU420" s="24">
        <v>7179.2484391975522</v>
      </c>
      <c r="EV420" s="24">
        <v>7152.2741188239233</v>
      </c>
      <c r="EW420" s="24">
        <v>7125.7223896403111</v>
      </c>
      <c r="EX420" s="24">
        <v>7099.5817172671359</v>
      </c>
      <c r="EY420" s="24">
        <v>7073.8410131409282</v>
      </c>
      <c r="EZ420" s="24">
        <v>7048.4896123368671</v>
      </c>
      <c r="FA420" s="24">
        <v>7023.517252734986</v>
      </c>
      <c r="FB420" s="24">
        <v>6998.9140554344158</v>
      </c>
      <c r="FC420" s="24">
        <v>6974.6705063277823</v>
      </c>
      <c r="FD420" s="24">
        <v>6950.7774387550562</v>
      </c>
      <c r="FE420" s="24">
        <v>6927.2260171624594</v>
      </c>
      <c r="FF420" s="24">
        <v>6904.0077216980199</v>
      </c>
      <c r="FG420" s="24">
        <v>6881.1143336806545</v>
      </c>
      <c r="FH420" s="24">
        <v>6858.5379218844901</v>
      </c>
      <c r="FI420" s="24">
        <v>6836.2708295847415</v>
      </c>
      <c r="FJ420" s="24">
        <v>6814.3056623152961</v>
      </c>
      <c r="FK420" s="24">
        <v>6792.6352762921124</v>
      </c>
      <c r="FL420" s="24">
        <v>6771.2527674598059</v>
      </c>
      <c r="FM420" s="24">
        <v>6750.1514611219209</v>
      </c>
      <c r="FN420" s="24">
        <v>6729.3249021183701</v>
      </c>
      <c r="FO420" s="24">
        <v>6708.7668455159983</v>
      </c>
      <c r="FP420" s="24">
        <v>6688.471247780778</v>
      </c>
      <c r="FQ420" s="24">
        <v>6668.432258402293</v>
      </c>
      <c r="FR420" s="24">
        <v>6648.6442119432222</v>
      </c>
      <c r="FS420" s="24">
        <v>6629.1016204884681</v>
      </c>
      <c r="FT420" s="24">
        <v>6609.7991664702713</v>
      </c>
      <c r="FU420" s="24">
        <v>6590.7316958472393</v>
      </c>
      <c r="FV420" s="24">
        <v>0</v>
      </c>
    </row>
    <row r="421" spans="5:178" outlineLevel="2" x14ac:dyDescent="0.2">
      <c r="E421" s="367">
        <v>44592</v>
      </c>
      <c r="H421" s="24">
        <v>154275</v>
      </c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  <c r="BG421" s="158"/>
      <c r="BH421" s="158"/>
      <c r="BI421" s="158"/>
      <c r="BJ421" s="158"/>
      <c r="BK421" s="158"/>
      <c r="BL421" s="158"/>
      <c r="BM421" s="158"/>
      <c r="BN421" s="158"/>
      <c r="BO421" s="158"/>
      <c r="BP421" s="158"/>
      <c r="BQ421" s="158"/>
      <c r="BR421" s="158"/>
      <c r="BS421" s="158">
        <v>123837</v>
      </c>
      <c r="BT421" s="158">
        <v>49652</v>
      </c>
      <c r="BU421" s="158">
        <v>29299</v>
      </c>
      <c r="BV421" s="158">
        <v>23316</v>
      </c>
      <c r="BW421" s="158">
        <v>17970</v>
      </c>
      <c r="BX421" s="158">
        <v>16367</v>
      </c>
      <c r="BY421" s="158">
        <v>17411</v>
      </c>
      <c r="BZ421" s="158">
        <v>15603</v>
      </c>
      <c r="CA421" s="158">
        <v>14657</v>
      </c>
      <c r="CB421" s="158">
        <v>13921</v>
      </c>
      <c r="CC421" s="158">
        <v>13312</v>
      </c>
      <c r="CD421" s="24">
        <v>12957.103116390088</v>
      </c>
      <c r="CE421" s="24">
        <v>12638.990840277898</v>
      </c>
      <c r="CF421" s="24">
        <v>12351.432022513645</v>
      </c>
      <c r="CG421" s="24">
        <v>12089.604944978346</v>
      </c>
      <c r="CH421" s="24">
        <v>11849.708678220213</v>
      </c>
      <c r="CI421" s="24">
        <v>11628.69855381313</v>
      </c>
      <c r="CJ421" s="24">
        <v>11424.101314728934</v>
      </c>
      <c r="CK421" s="24">
        <v>11233.882951091849</v>
      </c>
      <c r="CL421" s="24">
        <v>11056.352283833365</v>
      </c>
      <c r="CM421" s="24">
        <v>10890.089361772049</v>
      </c>
      <c r="CN421" s="24">
        <v>10733.891433580338</v>
      </c>
      <c r="CO421" s="24">
        <v>10586.731594507064</v>
      </c>
      <c r="CP421" s="24">
        <v>10447.726723635564</v>
      </c>
      <c r="CQ421" s="24">
        <v>10316.11233185082</v>
      </c>
      <c r="CR421" s="24">
        <v>10191.222619408001</v>
      </c>
      <c r="CS421" s="24">
        <v>10072.474508912614</v>
      </c>
      <c r="CT421" s="24">
        <v>9959.3547460118025</v>
      </c>
      <c r="CU421" s="24">
        <v>9851.4093918252547</v>
      </c>
      <c r="CV421" s="24">
        <v>9748.2351978871393</v>
      </c>
      <c r="CW421" s="24">
        <v>9649.4724758798948</v>
      </c>
      <c r="CX421" s="24">
        <v>9554.7991640302425</v>
      </c>
      <c r="CY421" s="24">
        <v>9463.9258588139364</v>
      </c>
      <c r="CZ421" s="24">
        <v>9376.5916308941414</v>
      </c>
      <c r="DA421" s="24">
        <v>9292.5604824331422</v>
      </c>
      <c r="DB421" s="24">
        <v>9211.6183322207617</v>
      </c>
      <c r="DC421" s="24">
        <v>9133.5704377196635</v>
      </c>
      <c r="DD421" s="24">
        <v>9058.2391807819276</v>
      </c>
      <c r="DE421" s="24">
        <v>8985.4621576486243</v>
      </c>
      <c r="DF421" s="24">
        <v>8915.0905247960764</v>
      </c>
      <c r="DG421" s="24">
        <v>8846.9875609051232</v>
      </c>
      <c r="DH421" s="24">
        <v>8781.0274122032315</v>
      </c>
      <c r="DI421" s="24">
        <v>8717.093994043933</v>
      </c>
      <c r="DJ421" s="24">
        <v>8655.0800261335153</v>
      </c>
      <c r="DK421" s="24">
        <v>8594.8861825139284</v>
      </c>
      <c r="DL421" s="24">
        <v>8536.4203404367236</v>
      </c>
      <c r="DM421" s="24">
        <v>8479.5969147493524</v>
      </c>
      <c r="DN421" s="24">
        <v>8424.3362664678607</v>
      </c>
      <c r="DO421" s="24">
        <v>8370.5641759123464</v>
      </c>
      <c r="DP421" s="24">
        <v>8318.2113721984679</v>
      </c>
      <c r="DQ421" s="24">
        <v>8267.213112063122</v>
      </c>
      <c r="DR421" s="24">
        <v>8217.5088019962204</v>
      </c>
      <c r="DS421" s="24">
        <v>8169.041658487683</v>
      </c>
      <c r="DT421" s="24">
        <v>8121.758401906056</v>
      </c>
      <c r="DU421" s="24">
        <v>8075.608980125131</v>
      </c>
      <c r="DV421" s="24">
        <v>8030.5463185249218</v>
      </c>
      <c r="DW421" s="24">
        <v>7986.5260934290227</v>
      </c>
      <c r="DX421" s="24">
        <v>7943.5065264127097</v>
      </c>
      <c r="DY421" s="24">
        <v>7901.4481972361154</v>
      </c>
      <c r="DZ421" s="24">
        <v>7860.3138734320228</v>
      </c>
      <c r="EA421" s="24">
        <v>7820.0683548152865</v>
      </c>
      <c r="EB421" s="24">
        <v>7780.6783313864526</v>
      </c>
      <c r="EC421" s="24">
        <v>7742.1122532804293</v>
      </c>
      <c r="ED421" s="24">
        <v>7704.3402115658646</v>
      </c>
      <c r="EE421" s="24">
        <v>7667.3338288361983</v>
      </c>
      <c r="EF421" s="24">
        <v>7631.0661586510205</v>
      </c>
      <c r="EG421" s="24">
        <v>7595.5115929898475</v>
      </c>
      <c r="EH421" s="24">
        <v>7560.6457769708322</v>
      </c>
      <c r="EI421" s="24">
        <v>7526.4455301666067</v>
      </c>
      <c r="EJ421" s="24">
        <v>7492.8887739194915</v>
      </c>
      <c r="EK421" s="24">
        <v>7459.9544641202365</v>
      </c>
      <c r="EL421" s="24">
        <v>7427.6225289690556</v>
      </c>
      <c r="EM421" s="24">
        <v>7395.8738112861711</v>
      </c>
      <c r="EN421" s="24">
        <v>7364.6900149821004</v>
      </c>
      <c r="EO421" s="24">
        <v>7334.0536553359634</v>
      </c>
      <c r="EP421" s="24">
        <v>7303.9480127641937</v>
      </c>
      <c r="EQ421" s="24">
        <v>7274.35708979232</v>
      </c>
      <c r="ER421" s="24">
        <v>7245.2655709694154</v>
      </c>
      <c r="ES421" s="24">
        <v>7216.6587854892095</v>
      </c>
      <c r="ET421" s="24">
        <v>7188.5226723033265</v>
      </c>
      <c r="EU421" s="24">
        <v>7160.8437475317196</v>
      </c>
      <c r="EV421" s="24">
        <v>7133.6090739927367</v>
      </c>
      <c r="EW421" s="24">
        <v>7106.8062326909221</v>
      </c>
      <c r="EX421" s="24">
        <v>7080.4232961149619</v>
      </c>
      <c r="EY421" s="24">
        <v>7054.4488032107429</v>
      </c>
      <c r="EZ421" s="24">
        <v>7028.8717359061602</v>
      </c>
      <c r="FA421" s="24">
        <v>7003.68149707463</v>
      </c>
      <c r="FB421" s="24">
        <v>6978.8678898337457</v>
      </c>
      <c r="FC421" s="24">
        <v>6954.4210980840235</v>
      </c>
      <c r="FD421" s="24">
        <v>6930.3316682004406</v>
      </c>
      <c r="FE421" s="24">
        <v>6906.5904917965536</v>
      </c>
      <c r="FF421" s="24">
        <v>6883.1887894872852</v>
      </c>
      <c r="FG421" s="24">
        <v>6860.1180955824111</v>
      </c>
      <c r="FH421" s="24">
        <v>6837.3702436480144</v>
      </c>
      <c r="FI421" s="24">
        <v>6814.9373528780006</v>
      </c>
      <c r="FJ421" s="24">
        <v>6792.8118152223233</v>
      </c>
      <c r="FK421" s="24">
        <v>6770.9862832224035</v>
      </c>
      <c r="FL421" s="24">
        <v>6749.4536585081123</v>
      </c>
      <c r="FM421" s="24">
        <v>6728.2070809139923</v>
      </c>
      <c r="FN421" s="24">
        <v>6707.2399181754554</v>
      </c>
      <c r="FO421" s="24">
        <v>6686.5457561686626</v>
      </c>
      <c r="FP421" s="24">
        <v>6666.1183896602624</v>
      </c>
      <c r="FQ421" s="24">
        <v>6645.9518135357221</v>
      </c>
      <c r="FR421" s="24">
        <v>6626.040214477036</v>
      </c>
      <c r="FS421" s="24">
        <v>6606.377963062765</v>
      </c>
      <c r="FT421" s="24">
        <v>6586.9596062651626</v>
      </c>
      <c r="FU421" s="24">
        <v>6567.7798603209012</v>
      </c>
      <c r="FV421" s="24">
        <v>6548.8336039534661</v>
      </c>
    </row>
    <row r="422" spans="5:178" outlineLevel="2" x14ac:dyDescent="0.2">
      <c r="E422" s="367">
        <v>44620</v>
      </c>
      <c r="H422" s="24">
        <v>170164</v>
      </c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  <c r="BG422" s="158"/>
      <c r="BH422" s="158"/>
      <c r="BI422" s="158"/>
      <c r="BJ422" s="158"/>
      <c r="BK422" s="158"/>
      <c r="BL422" s="158"/>
      <c r="BM422" s="158"/>
      <c r="BN422" s="158"/>
      <c r="BO422" s="158"/>
      <c r="BP422" s="158"/>
      <c r="BQ422" s="158"/>
      <c r="BR422" s="158"/>
      <c r="BS422" s="158"/>
      <c r="BT422" s="158">
        <v>140635</v>
      </c>
      <c r="BU422" s="158">
        <v>50477</v>
      </c>
      <c r="BV422" s="158">
        <v>29996</v>
      </c>
      <c r="BW422" s="158">
        <v>24188</v>
      </c>
      <c r="BX422" s="158">
        <v>18629</v>
      </c>
      <c r="BY422" s="158">
        <v>19523</v>
      </c>
      <c r="BZ422" s="158">
        <v>17438</v>
      </c>
      <c r="CA422" s="158">
        <v>16138</v>
      </c>
      <c r="CB422" s="158">
        <v>15332</v>
      </c>
      <c r="CC422" s="158">
        <v>14628</v>
      </c>
      <c r="CD422" s="24">
        <v>14201.37128951667</v>
      </c>
      <c r="CE422" s="24">
        <v>13822.7638365692</v>
      </c>
      <c r="CF422" s="24">
        <v>13483.398561267031</v>
      </c>
      <c r="CG422" s="24">
        <v>13176.628012991445</v>
      </c>
      <c r="CH422" s="24">
        <v>12897.308335878475</v>
      </c>
      <c r="CI422" s="24">
        <v>12641.384661359158</v>
      </c>
      <c r="CJ422" s="24">
        <v>12405.60890749443</v>
      </c>
      <c r="CK422" s="24">
        <v>12187.34257959143</v>
      </c>
      <c r="CL422" s="24">
        <v>11984.415776098755</v>
      </c>
      <c r="CM422" s="24">
        <v>11795.02433071013</v>
      </c>
      <c r="CN422" s="24">
        <v>11617.653425671613</v>
      </c>
      <c r="CO422" s="24">
        <v>11451.019954149397</v>
      </c>
      <c r="CP422" s="24">
        <v>11294.028404150515</v>
      </c>
      <c r="CQ422" s="24">
        <v>11145.736653677448</v>
      </c>
      <c r="CR422" s="24">
        <v>11005.329138294406</v>
      </c>
      <c r="CS422" s="24">
        <v>10872.095576347183</v>
      </c>
      <c r="CT422" s="24">
        <v>10745.413935190812</v>
      </c>
      <c r="CU422" s="24">
        <v>10624.7366700814</v>
      </c>
      <c r="CV422" s="24">
        <v>10509.579514599014</v>
      </c>
      <c r="CW422" s="24">
        <v>10399.512279351735</v>
      </c>
      <c r="CX422" s="24">
        <v>10294.151245338198</v>
      </c>
      <c r="CY422" s="24">
        <v>10193.152833921047</v>
      </c>
      <c r="CZ422" s="24">
        <v>10096.20830660116</v>
      </c>
      <c r="DA422" s="24">
        <v>10003.039301419949</v>
      </c>
      <c r="DB422" s="24">
        <v>9913.3940535849761</v>
      </c>
      <c r="DC422" s="24">
        <v>9827.044179175582</v>
      </c>
      <c r="DD422" s="24">
        <v>9743.7819249556997</v>
      </c>
      <c r="DE422" s="24">
        <v>9663.41780615471</v>
      </c>
      <c r="DF422" s="24">
        <v>9585.7785688604035</v>
      </c>
      <c r="DG422" s="24">
        <v>9510.7054253516453</v>
      </c>
      <c r="DH422" s="24">
        <v>9438.0525199931762</v>
      </c>
      <c r="DI422" s="24">
        <v>9367.685590754345</v>
      </c>
      <c r="DJ422" s="24">
        <v>9299.4807974033756</v>
      </c>
      <c r="DK422" s="24">
        <v>9233.3236922777724</v>
      </c>
      <c r="DL422" s="24">
        <v>9169.1083134778273</v>
      </c>
      <c r="DM422" s="24">
        <v>9106.736383558009</v>
      </c>
      <c r="DN422" s="24">
        <v>9046.1165994437797</v>
      </c>
      <c r="DO422" s="24">
        <v>8987.1640014911918</v>
      </c>
      <c r="DP422" s="24">
        <v>8929.7994114226549</v>
      </c>
      <c r="DQ422" s="24">
        <v>8873.9489303838945</v>
      </c>
      <c r="DR422" s="24">
        <v>8819.5434896310835</v>
      </c>
      <c r="DS422" s="24">
        <v>8766.5184474173439</v>
      </c>
      <c r="DT422" s="24">
        <v>8714.8132265409131</v>
      </c>
      <c r="DU422" s="24">
        <v>8664.3709877718939</v>
      </c>
      <c r="DV422" s="24">
        <v>8615.138335014426</v>
      </c>
      <c r="DW422" s="24">
        <v>8567.0650486052909</v>
      </c>
      <c r="DX422" s="24">
        <v>8520.1038436146846</v>
      </c>
      <c r="DY422" s="24">
        <v>8474.210150412091</v>
      </c>
      <c r="DZ422" s="24">
        <v>8429.3419151015805</v>
      </c>
      <c r="EA422" s="24">
        <v>8385.4594177243926</v>
      </c>
      <c r="EB422" s="24">
        <v>8342.5251063800843</v>
      </c>
      <c r="EC422" s="24">
        <v>8300.503445636723</v>
      </c>
      <c r="ED422" s="24">
        <v>8259.3607777908583</v>
      </c>
      <c r="EE422" s="24">
        <v>8219.0651957031459</v>
      </c>
      <c r="EF422" s="24">
        <v>8179.5864260798025</v>
      </c>
      <c r="EG422" s="24">
        <v>8140.895722195678</v>
      </c>
      <c r="EH422" s="24">
        <v>8102.9657651650441</v>
      </c>
      <c r="EI422" s="24">
        <v>8065.7705729626678</v>
      </c>
      <c r="EJ422" s="24">
        <v>8029.2854164828077</v>
      </c>
      <c r="EK422" s="24">
        <v>7993.4867419983502</v>
      </c>
      <c r="EL422" s="24">
        <v>7958.3520994485325</v>
      </c>
      <c r="EM422" s="24">
        <v>7923.860076041793</v>
      </c>
      <c r="EN422" s="24">
        <v>7889.9902347121142</v>
      </c>
      <c r="EO422" s="24">
        <v>7856.7230570129877</v>
      </c>
      <c r="EP422" s="24">
        <v>7824.0398900738392</v>
      </c>
      <c r="EQ422" s="24">
        <v>7791.9228972800302</v>
      </c>
      <c r="ER422" s="24">
        <v>7760.3550123699433</v>
      </c>
      <c r="ES422" s="24">
        <v>7729.3198966713244</v>
      </c>
      <c r="ET422" s="24">
        <v>7698.8018992251136</v>
      </c>
      <c r="EU422" s="24">
        <v>7668.7860195679177</v>
      </c>
      <c r="EV422" s="24">
        <v>7639.2578729651395</v>
      </c>
      <c r="EW422" s="24">
        <v>7610.2036579053538</v>
      </c>
      <c r="EX422" s="24">
        <v>7581.610125683218</v>
      </c>
      <c r="EY422" s="24">
        <v>7553.4645519134619</v>
      </c>
      <c r="EZ422" s="24">
        <v>7525.7547098319037</v>
      </c>
      <c r="FA422" s="24">
        <v>7498.4688452518749</v>
      </c>
      <c r="FB422" s="24">
        <v>7471.5956530554986</v>
      </c>
      <c r="FC422" s="24">
        <v>7445.124255109281</v>
      </c>
      <c r="FD422" s="24">
        <v>7419.0441795026636</v>
      </c>
      <c r="FE422" s="24">
        <v>7393.3453410163702</v>
      </c>
      <c r="FF422" s="24">
        <v>7368.0180227350056</v>
      </c>
      <c r="FG422" s="24">
        <v>7343.052858725041</v>
      </c>
      <c r="FH422" s="24">
        <v>7318.4408177056675</v>
      </c>
      <c r="FI422" s="24">
        <v>7294.1731876456224</v>
      </c>
      <c r="FJ422" s="24">
        <v>7270.2415612241866</v>
      </c>
      <c r="FK422" s="24">
        <v>7246.6378220994548</v>
      </c>
      <c r="FL422" s="24">
        <v>7223.354131931028</v>
      </c>
      <c r="FM422" s="24">
        <v>7200.3829181085011</v>
      </c>
      <c r="FN422" s="24">
        <v>7177.7168621405308</v>
      </c>
      <c r="FO422" s="24">
        <v>7155.3488886626401</v>
      </c>
      <c r="FP422" s="24">
        <v>7133.272155025029</v>
      </c>
      <c r="FQ422" s="24">
        <v>7111.4800414243064</v>
      </c>
      <c r="FR422" s="24">
        <v>7089.9661415457831</v>
      </c>
      <c r="FS422" s="24">
        <v>7068.7242536851754</v>
      </c>
      <c r="FT422" s="24">
        <v>7047.7483723208516</v>
      </c>
      <c r="FU422" s="24">
        <v>7027.0326801096844</v>
      </c>
      <c r="FV422" s="24">
        <v>7006.5715402814803</v>
      </c>
    </row>
    <row r="423" spans="5:178" outlineLevel="2" x14ac:dyDescent="0.2">
      <c r="E423" s="367">
        <v>44651</v>
      </c>
      <c r="H423" s="24">
        <v>155526</v>
      </c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  <c r="BG423" s="158"/>
      <c r="BH423" s="158"/>
      <c r="BI423" s="158"/>
      <c r="BJ423" s="158"/>
      <c r="BK423" s="158"/>
      <c r="BL423" s="158"/>
      <c r="BM423" s="158"/>
      <c r="BN423" s="158"/>
      <c r="BO423" s="158"/>
      <c r="BP423" s="158"/>
      <c r="BQ423" s="158"/>
      <c r="BR423" s="158"/>
      <c r="BS423" s="158"/>
      <c r="BT423" s="158"/>
      <c r="BU423" s="158">
        <v>127551</v>
      </c>
      <c r="BV423" s="158">
        <v>49044</v>
      </c>
      <c r="BW423" s="158">
        <v>30155</v>
      </c>
      <c r="BX423" s="158">
        <v>25284</v>
      </c>
      <c r="BY423" s="158">
        <v>22742</v>
      </c>
      <c r="BZ423" s="158">
        <v>20511</v>
      </c>
      <c r="CA423" s="158">
        <v>18536</v>
      </c>
      <c r="CB423" s="158">
        <v>16991</v>
      </c>
      <c r="CC423" s="158">
        <v>16009</v>
      </c>
      <c r="CD423" s="24">
        <v>15493.660186966586</v>
      </c>
      <c r="CE423" s="24">
        <v>15041.784314240824</v>
      </c>
      <c r="CF423" s="24">
        <v>14640.771515483575</v>
      </c>
      <c r="CG423" s="24">
        <v>14281.323179772051</v>
      </c>
      <c r="CH423" s="24">
        <v>13956.398471653963</v>
      </c>
      <c r="CI423" s="24">
        <v>13660.549130614754</v>
      </c>
      <c r="CJ423" s="24">
        <v>13389.480327852778</v>
      </c>
      <c r="CK423" s="24">
        <v>13139.751765458332</v>
      </c>
      <c r="CL423" s="24">
        <v>12908.568807105441</v>
      </c>
      <c r="CM423" s="24">
        <v>12693.633140155562</v>
      </c>
      <c r="CN423" s="24">
        <v>12493.033830805698</v>
      </c>
      <c r="CO423" s="24">
        <v>12305.166416960914</v>
      </c>
      <c r="CP423" s="24">
        <v>12128.67185970498</v>
      </c>
      <c r="CQ423" s="24">
        <v>11962.389816506467</v>
      </c>
      <c r="CR423" s="24">
        <v>11805.322412188712</v>
      </c>
      <c r="CS423" s="24">
        <v>11656.605818598258</v>
      </c>
      <c r="CT423" s="24">
        <v>11515.487720819381</v>
      </c>
      <c r="CU423" s="24">
        <v>11381.309275372018</v>
      </c>
      <c r="CV423" s="24">
        <v>11253.490534744609</v>
      </c>
      <c r="CW423" s="24">
        <v>11131.518574453266</v>
      </c>
      <c r="CX423" s="24">
        <v>11014.937747228747</v>
      </c>
      <c r="CY423" s="24">
        <v>10903.341626231129</v>
      </c>
      <c r="CZ423" s="24">
        <v>10796.366300423037</v>
      </c>
      <c r="DA423" s="24">
        <v>10693.684760685517</v>
      </c>
      <c r="DB423" s="24">
        <v>10595.002172072212</v>
      </c>
      <c r="DC423" s="24">
        <v>10500.051870778017</v>
      </c>
      <c r="DD423" s="24">
        <v>10408.591957509876</v>
      </c>
      <c r="DE423" s="24">
        <v>10320.402384548179</v>
      </c>
      <c r="DF423" s="24">
        <v>10235.282453735521</v>
      </c>
      <c r="DG423" s="24">
        <v>10153.048658287531</v>
      </c>
      <c r="DH423" s="24">
        <v>10073.532813695509</v>
      </c>
      <c r="DI423" s="24">
        <v>9996.5804328355171</v>
      </c>
      <c r="DJ423" s="24">
        <v>9922.0493082780395</v>
      </c>
      <c r="DK423" s="24">
        <v>9849.8082711367897</v>
      </c>
      <c r="DL423" s="24">
        <v>9779.7361009310534</v>
      </c>
      <c r="DM423" s="24">
        <v>9711.7205651159275</v>
      </c>
      <c r="DN423" s="24">
        <v>9645.6575703536237</v>
      </c>
      <c r="DO423" s="24">
        <v>9581.450410408781</v>
      </c>
      <c r="DP423" s="24">
        <v>9519.00909787007</v>
      </c>
      <c r="DQ423" s="24">
        <v>9458.2497688239564</v>
      </c>
      <c r="DR423" s="24">
        <v>9399.0941512075242</v>
      </c>
      <c r="DS423" s="24">
        <v>9341.4690889060348</v>
      </c>
      <c r="DT423" s="24">
        <v>9285.3061147838544</v>
      </c>
      <c r="DU423" s="24">
        <v>9230.5410667833439</v>
      </c>
      <c r="DV423" s="24">
        <v>9177.1137420255509</v>
      </c>
      <c r="DW423" s="24">
        <v>9124.9675845243801</v>
      </c>
      <c r="DX423" s="24">
        <v>9074.0494027022669</v>
      </c>
      <c r="DY423" s="24">
        <v>9024.3091133876005</v>
      </c>
      <c r="DZ423" s="24">
        <v>8975.6995093948553</v>
      </c>
      <c r="EA423" s="24">
        <v>8928.1760481499878</v>
      </c>
      <c r="EB423" s="24">
        <v>8881.6966591345663</v>
      </c>
      <c r="EC423" s="24">
        <v>8836.2215681904763</v>
      </c>
      <c r="ED423" s="24">
        <v>8791.7131369593008</v>
      </c>
      <c r="EE423" s="24">
        <v>8748.135715931885</v>
      </c>
      <c r="EF423" s="24">
        <v>8705.4555097585835</v>
      </c>
      <c r="EG423" s="24">
        <v>8663.6404536235259</v>
      </c>
      <c r="EH423" s="24">
        <v>8622.6600996192083</v>
      </c>
      <c r="EI423" s="24">
        <v>8582.4855121746568</v>
      </c>
      <c r="EJ423" s="24">
        <v>8543.0891716925325</v>
      </c>
      <c r="EK423" s="24">
        <v>8504.444885640627</v>
      </c>
      <c r="EL423" s="24">
        <v>8466.5277064222792</v>
      </c>
      <c r="EM423" s="24">
        <v>8429.3138554202687</v>
      </c>
      <c r="EN423" s="24">
        <v>8392.7806526704117</v>
      </c>
      <c r="EO423" s="24">
        <v>8356.9064516758444</v>
      </c>
      <c r="EP423" s="24">
        <v>8321.6705789215575</v>
      </c>
      <c r="EQ423" s="24">
        <v>8287.053277691788</v>
      </c>
      <c r="ER423" s="24">
        <v>8253.035655831347</v>
      </c>
      <c r="ES423" s="24">
        <v>8219.5996371262499</v>
      </c>
      <c r="ET423" s="24">
        <v>8186.7279160093776</v>
      </c>
      <c r="EU423" s="24">
        <v>8154.4039153245085</v>
      </c>
      <c r="EV423" s="24">
        <v>8122.6117469063038</v>
      </c>
      <c r="EW423" s="24">
        <v>8091.3361747560184</v>
      </c>
      <c r="EX423" s="24">
        <v>8060.5625806122271</v>
      </c>
      <c r="EY423" s="24">
        <v>8030.2769317337179</v>
      </c>
      <c r="EZ423" s="24">
        <v>8000.4657507277161</v>
      </c>
      <c r="FA423" s="24">
        <v>7971.1160872709079</v>
      </c>
      <c r="FB423" s="24">
        <v>7942.2154915838319</v>
      </c>
      <c r="FC423" s="24">
        <v>7913.7519895309406</v>
      </c>
      <c r="FD423" s="24">
        <v>7885.7140592292826</v>
      </c>
      <c r="FE423" s="24">
        <v>7858.0906090584222</v>
      </c>
      <c r="FF423" s="24">
        <v>7830.8709569729444</v>
      </c>
      <c r="FG423" s="24">
        <v>7804.044811026909</v>
      </c>
      <c r="FH423" s="24">
        <v>7777.602251026753</v>
      </c>
      <c r="FI423" s="24">
        <v>7751.5337112358138</v>
      </c>
      <c r="FJ423" s="24">
        <v>7725.8299640596206</v>
      </c>
      <c r="FK423" s="24">
        <v>7700.4821046464986</v>
      </c>
      <c r="FL423" s="24">
        <v>7675.4815363432162</v>
      </c>
      <c r="FM423" s="24">
        <v>7650.8199569497101</v>
      </c>
      <c r="FN423" s="24">
        <v>7626.4893457213548</v>
      </c>
      <c r="FO423" s="24">
        <v>7602.481951070924</v>
      </c>
      <c r="FP423" s="24">
        <v>7578.7902789258924</v>
      </c>
      <c r="FQ423" s="24">
        <v>7555.4070817000702</v>
      </c>
      <c r="FR423" s="24">
        <v>7532.3253478413499</v>
      </c>
      <c r="FS423" s="24">
        <v>7509.5382919202211</v>
      </c>
      <c r="FT423" s="24">
        <v>7487.0393452260814</v>
      </c>
      <c r="FU423" s="24">
        <v>7464.8221468407264</v>
      </c>
      <c r="FV423" s="24">
        <v>7442.8805351605497</v>
      </c>
    </row>
    <row r="424" spans="5:178" outlineLevel="2" x14ac:dyDescent="0.2">
      <c r="E424" s="367">
        <v>44681</v>
      </c>
      <c r="H424" s="24">
        <v>150601</v>
      </c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  <c r="BQ424" s="158"/>
      <c r="BR424" s="158"/>
      <c r="BS424" s="158"/>
      <c r="BT424" s="158"/>
      <c r="BU424" s="158"/>
      <c r="BV424" s="158">
        <v>118454</v>
      </c>
      <c r="BW424" s="158">
        <v>45483</v>
      </c>
      <c r="BX424" s="158">
        <v>29265</v>
      </c>
      <c r="BY424" s="158">
        <v>30543</v>
      </c>
      <c r="BZ424" s="158">
        <v>22230</v>
      </c>
      <c r="CA424" s="158">
        <v>20094</v>
      </c>
      <c r="CB424" s="158">
        <v>17569</v>
      </c>
      <c r="CC424" s="158">
        <v>15661</v>
      </c>
      <c r="CD424" s="24">
        <v>15098.502043245326</v>
      </c>
      <c r="CE424" s="24">
        <v>14612.471734041088</v>
      </c>
      <c r="CF424" s="24">
        <v>14186.295908715134</v>
      </c>
      <c r="CG424" s="24">
        <v>13808.090364246156</v>
      </c>
      <c r="CH424" s="24">
        <v>13469.085340123378</v>
      </c>
      <c r="CI424" s="24">
        <v>13162.640442289547</v>
      </c>
      <c r="CJ424" s="24">
        <v>12883.617275310138</v>
      </c>
      <c r="CK424" s="24">
        <v>12627.965275037684</v>
      </c>
      <c r="CL424" s="24">
        <v>12392.439807515086</v>
      </c>
      <c r="CM424" s="24">
        <v>12174.405178927755</v>
      </c>
      <c r="CN424" s="24">
        <v>11971.693791170299</v>
      </c>
      <c r="CO424" s="24">
        <v>11782.50339313841</v>
      </c>
      <c r="CP424" s="24">
        <v>11605.320775123877</v>
      </c>
      <c r="CQ424" s="24">
        <v>11438.864192367277</v>
      </c>
      <c r="CR424" s="24">
        <v>11282.039295809856</v>
      </c>
      <c r="CS424" s="24">
        <v>11133.904963558069</v>
      </c>
      <c r="CT424" s="24">
        <v>10993.646496933672</v>
      </c>
      <c r="CU424" s="24">
        <v>10860.554368277712</v>
      </c>
      <c r="CV424" s="24">
        <v>10734.007205260254</v>
      </c>
      <c r="CW424" s="24">
        <v>10613.458044380252</v>
      </c>
      <c r="CX424" s="24">
        <v>10498.423133287895</v>
      </c>
      <c r="CY424" s="24">
        <v>10388.472739256251</v>
      </c>
      <c r="CZ424" s="24">
        <v>10283.223550618561</v>
      </c>
      <c r="DA424" s="24">
        <v>10182.332353461314</v>
      </c>
      <c r="DB424" s="24">
        <v>10085.490737024902</v>
      </c>
      <c r="DC424" s="24">
        <v>9992.4206348442112</v>
      </c>
      <c r="DD424" s="24">
        <v>9902.8705493862089</v>
      </c>
      <c r="DE424" s="24">
        <v>9816.6123391698256</v>
      </c>
      <c r="DF424" s="24">
        <v>9733.4384714981952</v>
      </c>
      <c r="DG424" s="24">
        <v>9653.1596627471317</v>
      </c>
      <c r="DH424" s="24">
        <v>9575.6028429210764</v>
      </c>
      <c r="DI424" s="24">
        <v>9500.6093928590471</v>
      </c>
      <c r="DJ424" s="24">
        <v>9428.0336117579664</v>
      </c>
      <c r="DK424" s="24">
        <v>9357.7413801122402</v>
      </c>
      <c r="DL424" s="24">
        <v>9289.6089891519478</v>
      </c>
      <c r="DM424" s="24">
        <v>9223.5221127058285</v>
      </c>
      <c r="DN424" s="24">
        <v>9159.3749013573906</v>
      </c>
      <c r="DO424" s="24">
        <v>9097.0691819869407</v>
      </c>
      <c r="DP424" s="24">
        <v>9036.5137484421739</v>
      </c>
      <c r="DQ424" s="24">
        <v>8977.6237312675439</v>
      </c>
      <c r="DR424" s="24">
        <v>8920.3200362366897</v>
      </c>
      <c r="DS424" s="24">
        <v>8864.5288429422199</v>
      </c>
      <c r="DT424" s="24">
        <v>8810.1811559598245</v>
      </c>
      <c r="DU424" s="24">
        <v>8757.2124021626805</v>
      </c>
      <c r="DV424" s="24">
        <v>8705.5620686543971</v>
      </c>
      <c r="DW424" s="24">
        <v>8655.173376542416</v>
      </c>
      <c r="DX424" s="24">
        <v>8605.9929864131864</v>
      </c>
      <c r="DY424" s="24">
        <v>8557.9707319138743</v>
      </c>
      <c r="DZ424" s="24">
        <v>8511.0593783097083</v>
      </c>
      <c r="EA424" s="24">
        <v>8465.2144032827964</v>
      </c>
      <c r="EB424" s="24">
        <v>8420.3937975792742</v>
      </c>
      <c r="EC424" s="24">
        <v>8376.5578834048629</v>
      </c>
      <c r="ED424" s="24">
        <v>8333.6691487221142</v>
      </c>
      <c r="EE424" s="24">
        <v>8291.6920958215251</v>
      </c>
      <c r="EF424" s="24">
        <v>8250.593102728777</v>
      </c>
      <c r="EG424" s="24">
        <v>8210.3402961753545</v>
      </c>
      <c r="EH424" s="24">
        <v>8170.9034350039146</v>
      </c>
      <c r="EI424" s="24">
        <v>8132.2538030052201</v>
      </c>
      <c r="EJ424" s="24">
        <v>8094.3641102937399</v>
      </c>
      <c r="EK424" s="24">
        <v>8057.2084024253063</v>
      </c>
      <c r="EL424" s="24">
        <v>8020.7619765452109</v>
      </c>
      <c r="EM424" s="24">
        <v>7985.0013039296609</v>
      </c>
      <c r="EN424" s="24">
        <v>7949.9039583496187</v>
      </c>
      <c r="EO424" s="24">
        <v>7915.4485497441465</v>
      </c>
      <c r="EP424" s="24">
        <v>7881.6146627420694</v>
      </c>
      <c r="EQ424" s="24">
        <v>7848.3827996165692</v>
      </c>
      <c r="ER424" s="24">
        <v>7815.734327297916</v>
      </c>
      <c r="ES424" s="24">
        <v>7783.6514281058235</v>
      </c>
      <c r="ET424" s="24">
        <v>7752.1170538952611</v>
      </c>
      <c r="EU424" s="24">
        <v>7721.114883338194</v>
      </c>
      <c r="EV424" s="24">
        <v>7690.629282089747</v>
      </c>
      <c r="EW424" s="24">
        <v>7660.6452656101765</v>
      </c>
      <c r="EX424" s="24">
        <v>7631.1484644349166</v>
      </c>
      <c r="EY424" s="24">
        <v>7602.1250917034504</v>
      </c>
      <c r="EZ424" s="24">
        <v>7573.561912774524</v>
      </c>
      <c r="FA424" s="24">
        <v>7545.4462167703587</v>
      </c>
      <c r="FB424" s="24">
        <v>7517.7657899060214</v>
      </c>
      <c r="FC424" s="24">
        <v>7490.5088904724325</v>
      </c>
      <c r="FD424" s="24">
        <v>7463.6642253525933</v>
      </c>
      <c r="FE424" s="24">
        <v>7437.2209279606295</v>
      </c>
      <c r="FF424" s="24">
        <v>7411.1685375023744</v>
      </c>
      <c r="FG424" s="24">
        <v>7385.4969794644576</v>
      </c>
      <c r="FH424" s="24">
        <v>7360.1965472464162</v>
      </c>
      <c r="FI424" s="24">
        <v>7335.2578848570729</v>
      </c>
      <c r="FJ424" s="24">
        <v>7310.6719706027225</v>
      </c>
      <c r="FK424" s="24">
        <v>7286.4301017003027</v>
      </c>
      <c r="FL424" s="24">
        <v>7262.5238797538404</v>
      </c>
      <c r="FM424" s="24">
        <v>7238.9451970372811</v>
      </c>
      <c r="FN424" s="24">
        <v>7215.6862235309709</v>
      </c>
      <c r="FO424" s="24">
        <v>7192.7393946631637</v>
      </c>
      <c r="FP424" s="24">
        <v>7170.097399711417</v>
      </c>
      <c r="FQ424" s="24">
        <v>7147.7531708220622</v>
      </c>
      <c r="FR424" s="24">
        <v>7125.6998726090778</v>
      </c>
      <c r="FS424" s="24">
        <v>7103.9308922962828</v>
      </c>
      <c r="FT424" s="24">
        <v>7082.4398303695716</v>
      </c>
      <c r="FU424" s="24">
        <v>7061.220491708048</v>
      </c>
      <c r="FV424" s="24">
        <v>7040.2668771651988</v>
      </c>
    </row>
    <row r="425" spans="5:178" outlineLevel="2" x14ac:dyDescent="0.2">
      <c r="E425" s="367">
        <v>44712</v>
      </c>
      <c r="H425" s="24">
        <v>143080</v>
      </c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  <c r="BQ425" s="158"/>
      <c r="BR425" s="158"/>
      <c r="BS425" s="158"/>
      <c r="BT425" s="158"/>
      <c r="BU425" s="158"/>
      <c r="BV425" s="158"/>
      <c r="BW425" s="158">
        <v>46771</v>
      </c>
      <c r="BX425" s="158">
        <v>22278</v>
      </c>
      <c r="BY425" s="158">
        <v>88082</v>
      </c>
      <c r="BZ425" s="158">
        <v>71792</v>
      </c>
      <c r="CA425" s="158">
        <v>48043</v>
      </c>
      <c r="CB425" s="158">
        <v>43079</v>
      </c>
      <c r="CC425" s="158">
        <v>26230</v>
      </c>
      <c r="CD425" s="24">
        <v>25164.52003809527</v>
      </c>
      <c r="CE425" s="24">
        <v>24260.683047855782</v>
      </c>
      <c r="CF425" s="24">
        <v>23479.71635000177</v>
      </c>
      <c r="CG425" s="24">
        <v>22794.925462052935</v>
      </c>
      <c r="CH425" s="24">
        <v>22187.214523906689</v>
      </c>
      <c r="CI425" s="24">
        <v>21642.492046251838</v>
      </c>
      <c r="CJ425" s="24">
        <v>21150.0880636127</v>
      </c>
      <c r="CK425" s="24">
        <v>20701.746062683891</v>
      </c>
      <c r="CL425" s="24">
        <v>20290.957487009582</v>
      </c>
      <c r="CM425" s="24">
        <v>19912.508770647015</v>
      </c>
      <c r="CN425" s="24">
        <v>19562.164809208756</v>
      </c>
      <c r="CO425" s="24">
        <v>19236.442647202974</v>
      </c>
      <c r="CP425" s="24">
        <v>18932.446378619312</v>
      </c>
      <c r="CQ425" s="24">
        <v>18647.744537010927</v>
      </c>
      <c r="CR425" s="24">
        <v>18380.277580095579</v>
      </c>
      <c r="CS425" s="24">
        <v>18128.287078091143</v>
      </c>
      <c r="CT425" s="24">
        <v>17890.260810785097</v>
      </c>
      <c r="CU425" s="24">
        <v>17664.889698219991</v>
      </c>
      <c r="CV425" s="24">
        <v>17451.033652087837</v>
      </c>
      <c r="CW425" s="24">
        <v>17247.694234456972</v>
      </c>
      <c r="CX425" s="24">
        <v>17053.992569522397</v>
      </c>
      <c r="CY425" s="24">
        <v>16869.151350873268</v>
      </c>
      <c r="CZ425" s="24">
        <v>16692.480072295537</v>
      </c>
      <c r="DA425" s="24">
        <v>16523.362818195132</v>
      </c>
      <c r="DB425" s="24">
        <v>16361.248103136648</v>
      </c>
      <c r="DC425" s="24">
        <v>16205.640364337363</v>
      </c>
      <c r="DD425" s="24">
        <v>16056.092797050878</v>
      </c>
      <c r="DE425" s="24">
        <v>15912.201288212298</v>
      </c>
      <c r="DF425" s="24">
        <v>15773.599253895176</v>
      </c>
      <c r="DG425" s="24">
        <v>15639.953224927129</v>
      </c>
      <c r="DH425" s="24">
        <v>15510.959055241246</v>
      </c>
      <c r="DI425" s="24">
        <v>15386.33865126936</v>
      </c>
      <c r="DJ425" s="24">
        <v>15265.837139436668</v>
      </c>
      <c r="DK425" s="24">
        <v>15149.220403736614</v>
      </c>
      <c r="DL425" s="24">
        <v>15036.272937305906</v>
      </c>
      <c r="DM425" s="24">
        <v>14926.795961534011</v>
      </c>
      <c r="DN425" s="24">
        <v>14820.605774024689</v>
      </c>
      <c r="DO425" s="24">
        <v>14717.532293061424</v>
      </c>
      <c r="DP425" s="24">
        <v>14617.41777140983</v>
      </c>
      <c r="DQ425" s="24">
        <v>14520.11565654789</v>
      </c>
      <c r="DR425" s="24">
        <v>14425.48957793</v>
      </c>
      <c r="DS425" s="24">
        <v>14333.412444805625</v>
      </c>
      <c r="DT425" s="24">
        <v>14243.765640539747</v>
      </c>
      <c r="DU425" s="24">
        <v>14156.438301411174</v>
      </c>
      <c r="DV425" s="24">
        <v>14071.32666956639</v>
      </c>
      <c r="DW425" s="24">
        <v>13988.333511240387</v>
      </c>
      <c r="DX425" s="24">
        <v>13907.367592566909</v>
      </c>
      <c r="DY425" s="24">
        <v>13828.343206327951</v>
      </c>
      <c r="DZ425" s="24">
        <v>13751.179743865625</v>
      </c>
      <c r="EA425" s="24">
        <v>13675.801307125555</v>
      </c>
      <c r="EB425" s="24">
        <v>13602.136356438456</v>
      </c>
      <c r="EC425" s="24">
        <v>13530.117390194546</v>
      </c>
      <c r="ED425" s="24">
        <v>13459.680653036625</v>
      </c>
      <c r="EE425" s="24">
        <v>13390.765869604369</v>
      </c>
      <c r="EF425" s="24">
        <v>13323.316001214285</v>
      </c>
      <c r="EG425" s="24">
        <v>13257.277023165119</v>
      </c>
      <c r="EH425" s="24">
        <v>13192.597720623575</v>
      </c>
      <c r="EI425" s="24">
        <v>13129.229501276899</v>
      </c>
      <c r="EJ425" s="24">
        <v>13067.126223140371</v>
      </c>
      <c r="EK425" s="24">
        <v>13006.244036084925</v>
      </c>
      <c r="EL425" s="24">
        <v>12946.541235804943</v>
      </c>
      <c r="EM425" s="24">
        <v>12887.978129082729</v>
      </c>
      <c r="EN425" s="24">
        <v>12830.516909326023</v>
      </c>
      <c r="EO425" s="24">
        <v>12774.121541461076</v>
      </c>
      <c r="EP425" s="24">
        <v>12718.757655357176</v>
      </c>
      <c r="EQ425" s="24">
        <v>12664.392447041588</v>
      </c>
      <c r="ER425" s="24">
        <v>12610.994587037445</v>
      </c>
      <c r="ES425" s="24">
        <v>12558.534135222366</v>
      </c>
      <c r="ET425" s="24">
        <v>12506.982461663873</v>
      </c>
      <c r="EU425" s="24">
        <v>12456.312172939619</v>
      </c>
      <c r="EV425" s="24">
        <v>12406.49704349656</v>
      </c>
      <c r="EW425" s="24">
        <v>12357.511951644832</v>
      </c>
      <c r="EX425" s="24">
        <v>12309.332819819103</v>
      </c>
      <c r="EY425" s="24">
        <v>12261.936558773541</v>
      </c>
      <c r="EZ425" s="24">
        <v>12215.301015406318</v>
      </c>
      <c r="FA425" s="24">
        <v>12169.404923936509</v>
      </c>
      <c r="FB425" s="24">
        <v>12124.227860180566</v>
      </c>
      <c r="FC425" s="24">
        <v>12079.750198697224</v>
      </c>
      <c r="FD425" s="24">
        <v>12035.953072589509</v>
      </c>
      <c r="FE425" s="24">
        <v>11992.818335770395</v>
      </c>
      <c r="FF425" s="24">
        <v>11950.328527514641</v>
      </c>
      <c r="FG425" s="24">
        <v>11908.466839134138</v>
      </c>
      <c r="FH425" s="24">
        <v>11867.217082627254</v>
      </c>
      <c r="FI425" s="24">
        <v>11826.56366116481</v>
      </c>
      <c r="FJ425" s="24">
        <v>11786.491541286136</v>
      </c>
      <c r="FK425" s="24">
        <v>11746.986226688821</v>
      </c>
      <c r="FL425" s="24">
        <v>11708.033733504748</v>
      </c>
      <c r="FM425" s="24">
        <v>11669.620566963216</v>
      </c>
      <c r="FN425" s="24">
        <v>11631.733699349861</v>
      </c>
      <c r="FO425" s="24">
        <v>11594.360549176497</v>
      </c>
      <c r="FP425" s="24">
        <v>11557.488961483841</v>
      </c>
      <c r="FQ425" s="24">
        <v>11521.107189204569</v>
      </c>
      <c r="FR425" s="24">
        <v>11485.203875519495</v>
      </c>
      <c r="FS425" s="24">
        <v>11449.768037144759</v>
      </c>
      <c r="FT425" s="24">
        <v>11414.789048492039</v>
      </c>
      <c r="FU425" s="24">
        <v>11380.25662664831</v>
      </c>
      <c r="FV425" s="24">
        <v>11346.160817125095</v>
      </c>
    </row>
    <row r="426" spans="5:178" outlineLevel="2" x14ac:dyDescent="0.2">
      <c r="E426" s="367">
        <v>44742</v>
      </c>
      <c r="H426" s="24">
        <v>143064</v>
      </c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  <c r="BG426" s="158"/>
      <c r="BH426" s="158"/>
      <c r="BI426" s="158"/>
      <c r="BJ426" s="158"/>
      <c r="BK426" s="158"/>
      <c r="BL426" s="158"/>
      <c r="BM426" s="158"/>
      <c r="BN426" s="158"/>
      <c r="BO426" s="158"/>
      <c r="BP426" s="158"/>
      <c r="BQ426" s="158"/>
      <c r="BR426" s="158"/>
      <c r="BS426" s="158"/>
      <c r="BT426" s="158"/>
      <c r="BU426" s="158"/>
      <c r="BV426" s="158"/>
      <c r="BW426" s="158"/>
      <c r="BX426" s="158">
        <v>34069</v>
      </c>
      <c r="BY426" s="158">
        <v>114215</v>
      </c>
      <c r="BZ426" s="158">
        <v>93563</v>
      </c>
      <c r="CA426" s="158">
        <v>80275</v>
      </c>
      <c r="CB426" s="158">
        <v>54136</v>
      </c>
      <c r="CC426" s="158">
        <v>48453</v>
      </c>
      <c r="CD426" s="24">
        <v>46188.097016054977</v>
      </c>
      <c r="CE426" s="24">
        <v>44311.905942889971</v>
      </c>
      <c r="CF426" s="24">
        <v>42720.350068247171</v>
      </c>
      <c r="CG426" s="24">
        <v>41345.155039395126</v>
      </c>
      <c r="CH426" s="24">
        <v>40139.314857607424</v>
      </c>
      <c r="CI426" s="24">
        <v>39069.203848502715</v>
      </c>
      <c r="CJ426" s="24">
        <v>38110.008475084942</v>
      </c>
      <c r="CK426" s="24">
        <v>37242.940121244756</v>
      </c>
      <c r="CL426" s="24">
        <v>36453.459990277464</v>
      </c>
      <c r="CM426" s="24">
        <v>35730.107242037579</v>
      </c>
      <c r="CN426" s="24">
        <v>35063.701369869996</v>
      </c>
      <c r="CO426" s="24">
        <v>34446.784828508986</v>
      </c>
      <c r="CP426" s="24">
        <v>33873.224522790253</v>
      </c>
      <c r="CQ426" s="24">
        <v>33337.921086043752</v>
      </c>
      <c r="CR426" s="24">
        <v>32836.592977738081</v>
      </c>
      <c r="CS426" s="24">
        <v>32365.613574207964</v>
      </c>
      <c r="CT426" s="24">
        <v>31921.886477231019</v>
      </c>
      <c r="CU426" s="24">
        <v>31502.748836106312</v>
      </c>
      <c r="CV426" s="24">
        <v>31105.895507407364</v>
      </c>
      <c r="CW426" s="24">
        <v>30729.318923106108</v>
      </c>
      <c r="CX426" s="24">
        <v>30371.260945648148</v>
      </c>
      <c r="CY426" s="24">
        <v>30030.173973014917</v>
      </c>
      <c r="CZ426" s="24">
        <v>29704.689255533714</v>
      </c>
      <c r="DA426" s="24">
        <v>29393.59088897258</v>
      </c>
      <c r="DB426" s="24">
        <v>29095.794314840732</v>
      </c>
      <c r="DC426" s="24">
        <v>28810.328428952384</v>
      </c>
      <c r="DD426" s="24">
        <v>28536.320600659958</v>
      </c>
      <c r="DE426" s="24">
        <v>28272.984056765825</v>
      </c>
      <c r="DF426" s="24">
        <v>28019.607199349775</v>
      </c>
      <c r="DG426" s="24">
        <v>27775.544515108002</v>
      </c>
      <c r="DH426" s="24">
        <v>27540.208802115754</v>
      </c>
      <c r="DI426" s="24">
        <v>27313.064493158188</v>
      </c>
      <c r="DJ426" s="24">
        <v>27093.621896557597</v>
      </c>
      <c r="DK426" s="24">
        <v>26881.43220844819</v>
      </c>
      <c r="DL426" s="24">
        <v>26676.083176720789</v>
      </c>
      <c r="DM426" s="24">
        <v>26477.195317886661</v>
      </c>
      <c r="DN426" s="24">
        <v>26284.418605039671</v>
      </c>
      <c r="DO426" s="24">
        <v>26097.429558801254</v>
      </c>
      <c r="DP426" s="24">
        <v>25915.928684286817</v>
      </c>
      <c r="DQ426" s="24">
        <v>25739.63820625556</v>
      </c>
      <c r="DR426" s="24">
        <v>25568.300062103423</v>
      </c>
      <c r="DS426" s="24">
        <v>25401.674118548264</v>
      </c>
      <c r="DT426" s="24">
        <v>25239.5365829894</v>
      </c>
      <c r="DU426" s="24">
        <v>25081.678584796053</v>
      </c>
      <c r="DV426" s="24">
        <v>24927.904905351726</v>
      </c>
      <c r="DW426" s="24">
        <v>24778.032838678391</v>
      </c>
      <c r="DX426" s="24">
        <v>24631.891166988335</v>
      </c>
      <c r="DY426" s="24">
        <v>24489.31923764466</v>
      </c>
      <c r="DZ426" s="24">
        <v>24350.16612982006</v>
      </c>
      <c r="EA426" s="24">
        <v>24214.289900681491</v>
      </c>
      <c r="EB426" s="24">
        <v>24081.556902241962</v>
      </c>
      <c r="EC426" s="24">
        <v>23951.841161143271</v>
      </c>
      <c r="ED426" s="24">
        <v>23825.023814598488</v>
      </c>
      <c r="EE426" s="24">
        <v>23700.992596552569</v>
      </c>
      <c r="EF426" s="24">
        <v>23579.641368835852</v>
      </c>
      <c r="EG426" s="24">
        <v>23460.869692704655</v>
      </c>
      <c r="EH426" s="24">
        <v>23344.582436700995</v>
      </c>
      <c r="EI426" s="24">
        <v>23230.689417230176</v>
      </c>
      <c r="EJ426" s="24">
        <v>23119.105068662924</v>
      </c>
      <c r="EK426" s="24">
        <v>23009.748140123658</v>
      </c>
      <c r="EL426" s="24">
        <v>22902.541416438315</v>
      </c>
      <c r="EM426" s="24">
        <v>22797.411460987991</v>
      </c>
      <c r="EN426" s="24">
        <v>22694.288378454738</v>
      </c>
      <c r="EO426" s="24">
        <v>22593.105595657042</v>
      </c>
      <c r="EP426" s="24">
        <v>22493.7996588594</v>
      </c>
      <c r="EQ426" s="24">
        <v>22396.310046104812</v>
      </c>
      <c r="ER426" s="24">
        <v>22300.578993265375</v>
      </c>
      <c r="ES426" s="24">
        <v>22206.551332635525</v>
      </c>
      <c r="ET426" s="24">
        <v>22114.174343007577</v>
      </c>
      <c r="EU426" s="24">
        <v>22023.39761027179</v>
      </c>
      <c r="EV426" s="24">
        <v>21934.172897674485</v>
      </c>
      <c r="EW426" s="24">
        <v>21846.454024949235</v>
      </c>
      <c r="EX426" s="24">
        <v>21760.196755609242</v>
      </c>
      <c r="EY426" s="24">
        <v>21675.358691754263</v>
      </c>
      <c r="EZ426" s="24">
        <v>21591.899175804178</v>
      </c>
      <c r="FA426" s="24">
        <v>21509.779198623783</v>
      </c>
      <c r="FB426" s="24">
        <v>21428.961313550764</v>
      </c>
      <c r="FC426" s="24">
        <v>21349.409555881688</v>
      </c>
      <c r="FD426" s="24">
        <v>21271.089367408949</v>
      </c>
      <c r="FE426" s="24">
        <v>21193.96752563665</v>
      </c>
      <c r="FF426" s="24">
        <v>21118.012077334581</v>
      </c>
      <c r="FG426" s="24">
        <v>21043.192276118021</v>
      </c>
      <c r="FH426" s="24">
        <v>20969.47852376672</v>
      </c>
      <c r="FI426" s="24">
        <v>20896.842315019923</v>
      </c>
      <c r="FJ426" s="24">
        <v>20825.256185605438</v>
      </c>
      <c r="FK426" s="24">
        <v>20754.693663280039</v>
      </c>
      <c r="FL426" s="24">
        <v>20685.129221676129</v>
      </c>
      <c r="FM426" s="24">
        <v>20616.538236765598</v>
      </c>
      <c r="FN426" s="24">
        <v>20548.896945766206</v>
      </c>
      <c r="FO426" s="24">
        <v>20482.182408329681</v>
      </c>
      <c r="FP426" s="24">
        <v>20416.372469862166</v>
      </c>
      <c r="FQ426" s="24">
        <v>20351.445726839505</v>
      </c>
      <c r="FR426" s="24">
        <v>20287.381493989673</v>
      </c>
      <c r="FS426" s="24">
        <v>20224.159773223986</v>
      </c>
      <c r="FT426" s="24">
        <v>20161.761224207683</v>
      </c>
      <c r="FU426" s="24">
        <v>20100.167136467873</v>
      </c>
      <c r="FV426" s="24">
        <v>20039.359402944516</v>
      </c>
    </row>
    <row r="427" spans="5:178" outlineLevel="2" x14ac:dyDescent="0.2">
      <c r="E427" s="367">
        <v>44773</v>
      </c>
      <c r="H427" s="24">
        <v>147736</v>
      </c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  <c r="BG427" s="158"/>
      <c r="BH427" s="158"/>
      <c r="BI427" s="158"/>
      <c r="BJ427" s="158"/>
      <c r="BK427" s="158"/>
      <c r="BL427" s="158"/>
      <c r="BM427" s="158"/>
      <c r="BN427" s="158"/>
      <c r="BO427" s="158"/>
      <c r="BP427" s="158"/>
      <c r="BQ427" s="158"/>
      <c r="BR427" s="158"/>
      <c r="BS427" s="158"/>
      <c r="BT427" s="158"/>
      <c r="BU427" s="158"/>
      <c r="BV427" s="158"/>
      <c r="BW427" s="158"/>
      <c r="BX427" s="158"/>
      <c r="BY427" s="158">
        <v>145971</v>
      </c>
      <c r="BZ427" s="158">
        <v>118816</v>
      </c>
      <c r="CA427" s="158">
        <v>99198</v>
      </c>
      <c r="CB427" s="158">
        <v>83644</v>
      </c>
      <c r="CC427" s="158">
        <v>54312</v>
      </c>
      <c r="CD427" s="24">
        <v>51322.255229132235</v>
      </c>
      <c r="CE427" s="24">
        <v>48923.230834125745</v>
      </c>
      <c r="CF427" s="24">
        <v>46935.936814857705</v>
      </c>
      <c r="CG427" s="24">
        <v>45250.133318483022</v>
      </c>
      <c r="CH427" s="24">
        <v>43793.502970298621</v>
      </c>
      <c r="CI427" s="24">
        <v>42516.256203839344</v>
      </c>
      <c r="CJ427" s="24">
        <v>41382.776123498072</v>
      </c>
      <c r="CK427" s="24">
        <v>40366.77980192563</v>
      </c>
      <c r="CL427" s="24">
        <v>39448.366012131592</v>
      </c>
      <c r="CM427" s="24">
        <v>38612.135009307574</v>
      </c>
      <c r="CN427" s="24">
        <v>37845.947273442689</v>
      </c>
      <c r="CO427" s="24">
        <v>37140.07865318023</v>
      </c>
      <c r="CP427" s="24">
        <v>36486.629987652741</v>
      </c>
      <c r="CQ427" s="24">
        <v>35879.104996436596</v>
      </c>
      <c r="CR427" s="24">
        <v>35312.102342199796</v>
      </c>
      <c r="CS427" s="24">
        <v>34781.086943194547</v>
      </c>
      <c r="CT427" s="24">
        <v>34282.217416939464</v>
      </c>
      <c r="CU427" s="24">
        <v>33812.214004908579</v>
      </c>
      <c r="CV427" s="24">
        <v>33368.256169605527</v>
      </c>
      <c r="CW427" s="24">
        <v>32947.90226326292</v>
      </c>
      <c r="CX427" s="24">
        <v>32549.025835119694</v>
      </c>
      <c r="CY427" s="24">
        <v>32169.764635484495</v>
      </c>
      <c r="CZ427" s="24">
        <v>31808.479417545157</v>
      </c>
      <c r="DA427" s="24">
        <v>31463.720377986159</v>
      </c>
      <c r="DB427" s="24">
        <v>31134.199610025109</v>
      </c>
      <c r="DC427" s="24">
        <v>30818.768330559316</v>
      </c>
      <c r="DD427" s="24">
        <v>30516.397929247283</v>
      </c>
      <c r="DE427" s="24">
        <v>30226.164100621514</v>
      </c>
      <c r="DF427" s="24">
        <v>29947.233480909792</v>
      </c>
      <c r="DG427" s="24">
        <v>29678.8523332933</v>
      </c>
      <c r="DH427" s="24">
        <v>29420.336918921363</v>
      </c>
      <c r="DI427" s="24">
        <v>29171.06526336406</v>
      </c>
      <c r="DJ427" s="24">
        <v>28930.470084568831</v>
      </c>
      <c r="DK427" s="24">
        <v>28698.032692645134</v>
      </c>
      <c r="DL427" s="24">
        <v>28473.277706779641</v>
      </c>
      <c r="DM427" s="24">
        <v>28255.76846241151</v>
      </c>
      <c r="DN427" s="24">
        <v>28045.103004069184</v>
      </c>
      <c r="DO427" s="24">
        <v>27840.910577202609</v>
      </c>
      <c r="DP427" s="24">
        <v>27642.848546861864</v>
      </c>
      <c r="DQ427" s="24">
        <v>27450.599682887689</v>
      </c>
      <c r="DR427" s="24">
        <v>27263.869760943002</v>
      </c>
      <c r="DS427" s="24">
        <v>27082.385436656336</v>
      </c>
      <c r="DT427" s="24">
        <v>26905.892356703949</v>
      </c>
      <c r="DU427" s="24">
        <v>26734.153476094405</v>
      </c>
      <c r="DV427" s="24">
        <v>26566.94755544472</v>
      </c>
      <c r="DW427" s="24">
        <v>26404.067815821491</v>
      </c>
      <c r="DX427" s="24">
        <v>26245.320731894251</v>
      </c>
      <c r="DY427" s="24">
        <v>26090.524946822345</v>
      </c>
      <c r="DZ427" s="24">
        <v>25939.51029455549</v>
      </c>
      <c r="EA427" s="24">
        <v>25792.116917144365</v>
      </c>
      <c r="EB427" s="24">
        <v>25648.194466286393</v>
      </c>
      <c r="EC427" s="24">
        <v>25507.601379723299</v>
      </c>
      <c r="ED427" s="24">
        <v>25370.204224296329</v>
      </c>
      <c r="EE427" s="24">
        <v>25235.877098486722</v>
      </c>
      <c r="EF427" s="24">
        <v>25104.501088148194</v>
      </c>
      <c r="EG427" s="24">
        <v>24975.963769896574</v>
      </c>
      <c r="EH427" s="24">
        <v>24850.158757278219</v>
      </c>
      <c r="EI427" s="24">
        <v>24726.985285408253</v>
      </c>
      <c r="EJ427" s="24">
        <v>24606.347830264134</v>
      </c>
      <c r="EK427" s="24">
        <v>24488.155759252131</v>
      </c>
      <c r="EL427" s="24">
        <v>24372.323010040185</v>
      </c>
      <c r="EM427" s="24">
        <v>24258.767794981093</v>
      </c>
      <c r="EN427" s="24">
        <v>24147.412328738574</v>
      </c>
      <c r="EO427" s="24">
        <v>24038.182576983545</v>
      </c>
      <c r="EP427" s="24">
        <v>23931.008024251263</v>
      </c>
      <c r="EQ427" s="24">
        <v>23825.821459248127</v>
      </c>
      <c r="ER427" s="24">
        <v>23722.55877607103</v>
      </c>
      <c r="ES427" s="24">
        <v>23621.158789957077</v>
      </c>
      <c r="ET427" s="24">
        <v>23521.563066318842</v>
      </c>
      <c r="EU427" s="24">
        <v>23423.715761941727</v>
      </c>
      <c r="EV427" s="24">
        <v>23327.563477329157</v>
      </c>
      <c r="EW427" s="24">
        <v>23233.055119277753</v>
      </c>
      <c r="EX427" s="24">
        <v>23140.141772850966</v>
      </c>
      <c r="EY427" s="24">
        <v>23048.776581997248</v>
      </c>
      <c r="EZ427" s="24">
        <v>22958.914638127713</v>
      </c>
      <c r="FA427" s="24">
        <v>22870.512876030625</v>
      </c>
      <c r="FB427" s="24">
        <v>22783.529976555616</v>
      </c>
      <c r="FC427" s="24">
        <v>22697.926275550602</v>
      </c>
      <c r="FD427" s="24">
        <v>22613.663678579956</v>
      </c>
      <c r="FE427" s="24">
        <v>22530.705580992777</v>
      </c>
      <c r="FF427" s="24">
        <v>22449.016792947066</v>
      </c>
      <c r="FG427" s="24">
        <v>22368.563469029006</v>
      </c>
      <c r="FH427" s="24">
        <v>22289.31304213636</v>
      </c>
      <c r="FI427" s="24">
        <v>22211.234161322573</v>
      </c>
      <c r="FJ427" s="24">
        <v>22134.296633322665</v>
      </c>
      <c r="FK427" s="24">
        <v>22058.471367504735</v>
      </c>
      <c r="FL427" s="24">
        <v>21983.730324011136</v>
      </c>
      <c r="FM427" s="24">
        <v>21910.046464872015</v>
      </c>
      <c r="FN427" s="24">
        <v>21837.393707891111</v>
      </c>
      <c r="FO427" s="24">
        <v>21765.746883118674</v>
      </c>
      <c r="FP427" s="24">
        <v>21695.081691741238</v>
      </c>
      <c r="FQ427" s="24">
        <v>21625.374667229993</v>
      </c>
      <c r="FR427" s="24">
        <v>21556.603138602142</v>
      </c>
      <c r="FS427" s="24">
        <v>21488.745195659962</v>
      </c>
      <c r="FT427" s="24">
        <v>21421.779656082192</v>
      </c>
      <c r="FU427" s="24">
        <v>21355.686034251921</v>
      </c>
      <c r="FV427" s="24">
        <v>21290.444511712794</v>
      </c>
    </row>
    <row r="428" spans="5:178" outlineLevel="2" x14ac:dyDescent="0.2">
      <c r="E428" s="367">
        <v>44804</v>
      </c>
      <c r="H428" s="24">
        <v>164791</v>
      </c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158"/>
      <c r="BV428" s="158"/>
      <c r="BW428" s="158"/>
      <c r="BX428" s="158"/>
      <c r="BY428" s="158"/>
      <c r="BZ428" s="158">
        <v>162484</v>
      </c>
      <c r="CA428" s="158">
        <v>131449</v>
      </c>
      <c r="CB428" s="158">
        <v>109885</v>
      </c>
      <c r="CC428" s="158">
        <v>90432</v>
      </c>
      <c r="CD428" s="24">
        <v>84377.437191290723</v>
      </c>
      <c r="CE428" s="24">
        <v>79732.66252598865</v>
      </c>
      <c r="CF428" s="24">
        <v>76005.612698877987</v>
      </c>
      <c r="CG428" s="24">
        <v>72918.214402158745</v>
      </c>
      <c r="CH428" s="24">
        <v>70299.202422629111</v>
      </c>
      <c r="CI428" s="24">
        <v>68036.226731900417</v>
      </c>
      <c r="CJ428" s="24">
        <v>66051.935805131056</v>
      </c>
      <c r="CK428" s="24">
        <v>64290.996338961973</v>
      </c>
      <c r="CL428" s="24">
        <v>62712.575993365033</v>
      </c>
      <c r="CM428" s="24">
        <v>61285.756839882168</v>
      </c>
      <c r="CN428" s="24">
        <v>59986.614313033715</v>
      </c>
      <c r="CO428" s="24">
        <v>58796.288831378159</v>
      </c>
      <c r="CP428" s="24">
        <v>57699.673255234782</v>
      </c>
      <c r="CQ428" s="24">
        <v>56684.495693493751</v>
      </c>
      <c r="CR428" s="24">
        <v>55740.663726553132</v>
      </c>
      <c r="CS428" s="24">
        <v>54859.786004407732</v>
      </c>
      <c r="CT428" s="24">
        <v>54034.816964836842</v>
      </c>
      <c r="CU428" s="24">
        <v>53259.788755265537</v>
      </c>
      <c r="CV428" s="24">
        <v>52529.606044661465</v>
      </c>
      <c r="CW428" s="24">
        <v>51839.886933528294</v>
      </c>
      <c r="CX428" s="24">
        <v>51186.838153690755</v>
      </c>
      <c r="CY428" s="24">
        <v>50567.156117257895</v>
      </c>
      <c r="CZ428" s="24">
        <v>49977.947690919093</v>
      </c>
      <c r="DA428" s="24">
        <v>49416.666191714168</v>
      </c>
      <c r="DB428" s="24">
        <v>48881.059250218379</v>
      </c>
      <c r="DC428" s="24">
        <v>48369.12601443514</v>
      </c>
      <c r="DD428" s="24">
        <v>47879.081770597804</v>
      </c>
      <c r="DE428" s="24">
        <v>47409.328501611002</v>
      </c>
      <c r="DF428" s="24">
        <v>46958.430235193664</v>
      </c>
      <c r="DG428" s="24">
        <v>46525.092283259386</v>
      </c>
      <c r="DH428" s="24">
        <v>46108.143663684772</v>
      </c>
      <c r="DI428" s="24">
        <v>45706.522141016685</v>
      </c>
      <c r="DJ428" s="24">
        <v>45319.261435088803</v>
      </c>
      <c r="DK428" s="24">
        <v>44945.480234114402</v>
      </c>
      <c r="DL428" s="24">
        <v>44584.372717581231</v>
      </c>
      <c r="DM428" s="24">
        <v>44235.200348614984</v>
      </c>
      <c r="DN428" s="24">
        <v>43897.284738709306</v>
      </c>
      <c r="DO428" s="24">
        <v>43570.001422321511</v>
      </c>
      <c r="DP428" s="24">
        <v>43252.774406691962</v>
      </c>
      <c r="DQ428" s="24">
        <v>42945.07138479891</v>
      </c>
      <c r="DR428" s="24">
        <v>42646.399517714694</v>
      </c>
      <c r="DS428" s="24">
        <v>42356.301707642844</v>
      </c>
      <c r="DT428" s="24">
        <v>42074.353295253277</v>
      </c>
      <c r="DU428" s="24">
        <v>41800.159125118138</v>
      </c>
      <c r="DV428" s="24">
        <v>41533.350931497305</v>
      </c>
      <c r="DW428" s="24">
        <v>41273.585003753338</v>
      </c>
      <c r="DX428" s="24">
        <v>41020.540096554323</v>
      </c>
      <c r="DY428" s="24">
        <v>40773.915554954474</v>
      </c>
      <c r="DZ428" s="24">
        <v>40533.429628595994</v>
      </c>
      <c r="EA428" s="24">
        <v>40298.817952785656</v>
      </c>
      <c r="EB428" s="24">
        <v>40069.832177175864</v>
      </c>
      <c r="EC428" s="24">
        <v>39846.238725310977</v>
      </c>
      <c r="ED428" s="24">
        <v>39627.817670461089</v>
      </c>
      <c r="EE428" s="24">
        <v>39414.361715012921</v>
      </c>
      <c r="EF428" s="24">
        <v>39205.675262275276</v>
      </c>
      <c r="EG428" s="24">
        <v>39001.573570921959</v>
      </c>
      <c r="EH428" s="24">
        <v>38801.881983473271</v>
      </c>
      <c r="EI428" s="24">
        <v>38606.4352212374</v>
      </c>
      <c r="EJ428" s="24">
        <v>38415.07673901724</v>
      </c>
      <c r="EK428" s="24">
        <v>38227.658133656725</v>
      </c>
      <c r="EL428" s="24">
        <v>38044.038601171756</v>
      </c>
      <c r="EM428" s="24">
        <v>37864.084437794867</v>
      </c>
      <c r="EN428" s="24">
        <v>37687.668580776313</v>
      </c>
      <c r="EO428" s="24">
        <v>37514.670185232317</v>
      </c>
      <c r="EP428" s="24">
        <v>37344.974233727495</v>
      </c>
      <c r="EQ428" s="24">
        <v>37178.471175624807</v>
      </c>
      <c r="ER428" s="24">
        <v>37015.056593544985</v>
      </c>
      <c r="ES428" s="24">
        <v>36854.630894546972</v>
      </c>
      <c r="ET428" s="24">
        <v>36697.099023882525</v>
      </c>
      <c r="EU428" s="24">
        <v>36542.370199390585</v>
      </c>
      <c r="EV428" s="24">
        <v>36390.357664786497</v>
      </c>
      <c r="EW428" s="24">
        <v>36240.978460270067</v>
      </c>
      <c r="EX428" s="24">
        <v>36094.153209026619</v>
      </c>
      <c r="EY428" s="24">
        <v>35949.805918329184</v>
      </c>
      <c r="EZ428" s="24">
        <v>35807.863794070647</v>
      </c>
      <c r="FA428" s="24">
        <v>35668.257067661398</v>
      </c>
      <c r="FB428" s="24">
        <v>35530.91883432537</v>
      </c>
      <c r="FC428" s="24">
        <v>35395.784901913212</v>
      </c>
      <c r="FD428" s="24">
        <v>35262.79364942955</v>
      </c>
      <c r="FE428" s="24">
        <v>35131.885894541767</v>
      </c>
      <c r="FF428" s="24">
        <v>35003.004769400519</v>
      </c>
      <c r="FG428" s="24">
        <v>34876.095604159702</v>
      </c>
      <c r="FH428" s="24">
        <v>34751.105817635049</v>
      </c>
      <c r="FI428" s="24">
        <v>34627.984814587522</v>
      </c>
      <c r="FJ428" s="24">
        <v>34506.683889159787</v>
      </c>
      <c r="FK428" s="24">
        <v>34387.156134032637</v>
      </c>
      <c r="FL428" s="24">
        <v>34269.356354903437</v>
      </c>
      <c r="FM428" s="24">
        <v>34153.240989919774</v>
      </c>
      <c r="FN428" s="24">
        <v>34038.76803373103</v>
      </c>
      <c r="FO428" s="24">
        <v>33925.896965846754</v>
      </c>
      <c r="FP428" s="24">
        <v>33814.588683014386</v>
      </c>
      <c r="FQ428" s="24">
        <v>33704.80543535162</v>
      </c>
      <c r="FR428" s="24">
        <v>33596.510765987776</v>
      </c>
      <c r="FS428" s="24">
        <v>33489.669453987743</v>
      </c>
      <c r="FT428" s="24">
        <v>33384.24746034851</v>
      </c>
      <c r="FU428" s="24">
        <v>33280.211876873327</v>
      </c>
      <c r="FV428" s="24">
        <v>33177.530877743695</v>
      </c>
    </row>
    <row r="429" spans="5:178" outlineLevel="2" x14ac:dyDescent="0.2">
      <c r="E429" s="367">
        <v>44834</v>
      </c>
      <c r="H429" s="24">
        <v>113596</v>
      </c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158"/>
      <c r="BV429" s="158"/>
      <c r="BW429" s="158"/>
      <c r="BX429" s="158"/>
      <c r="BY429" s="158"/>
      <c r="BZ429" s="158"/>
      <c r="CA429" s="158">
        <v>112104</v>
      </c>
      <c r="CB429" s="158">
        <v>87981</v>
      </c>
      <c r="CC429" s="158">
        <v>68851</v>
      </c>
      <c r="CD429" s="24">
        <v>62966.566282251209</v>
      </c>
      <c r="CE429" s="24">
        <v>58750.856904988228</v>
      </c>
      <c r="CF429" s="24">
        <v>55516.763754014428</v>
      </c>
      <c r="CG429" s="24">
        <v>52921.669871583246</v>
      </c>
      <c r="CH429" s="24">
        <v>50771.956612006077</v>
      </c>
      <c r="CI429" s="24">
        <v>48948.374346844823</v>
      </c>
      <c r="CJ429" s="24">
        <v>47372.695286054492</v>
      </c>
      <c r="CK429" s="24">
        <v>45991.060619523923</v>
      </c>
      <c r="CL429" s="24">
        <v>44764.942523987302</v>
      </c>
      <c r="CM429" s="24">
        <v>43665.909998860312</v>
      </c>
      <c r="CN429" s="24">
        <v>42672.435312902198</v>
      </c>
      <c r="CO429" s="24">
        <v>41767.860117983422</v>
      </c>
      <c r="CP429" s="24">
        <v>40939.052745171619</v>
      </c>
      <c r="CQ429" s="24">
        <v>40175.494299473401</v>
      </c>
      <c r="CR429" s="24">
        <v>39468.640030745286</v>
      </c>
      <c r="CS429" s="24">
        <v>38811.462725082754</v>
      </c>
      <c r="CT429" s="24">
        <v>38198.119600104576</v>
      </c>
      <c r="CU429" s="24">
        <v>37623.704927080151</v>
      </c>
      <c r="CV429" s="24">
        <v>37084.063371783493</v>
      </c>
      <c r="CW429" s="24">
        <v>36575.647124819974</v>
      </c>
      <c r="CX429" s="24">
        <v>36095.40512942784</v>
      </c>
      <c r="CY429" s="24">
        <v>35640.696184793371</v>
      </c>
      <c r="CZ429" s="24">
        <v>35209.220047795738</v>
      </c>
      <c r="DA429" s="24">
        <v>34798.962269231481</v>
      </c>
      <c r="DB429" s="24">
        <v>34408.149628543579</v>
      </c>
      <c r="DC429" s="24">
        <v>34035.213831669367</v>
      </c>
      <c r="DD429" s="24">
        <v>33678.761712695632</v>
      </c>
      <c r="DE429" s="24">
        <v>33337.550599806185</v>
      </c>
      <c r="DF429" s="24">
        <v>33010.467815526703</v>
      </c>
      <c r="DG429" s="24">
        <v>32696.513511973542</v>
      </c>
      <c r="DH429" s="24">
        <v>32394.786215517819</v>
      </c>
      <c r="DI429" s="24">
        <v>32104.470587302814</v>
      </c>
      <c r="DJ429" s="24">
        <v>31824.827007292886</v>
      </c>
      <c r="DK429" s="24">
        <v>31555.182667807749</v>
      </c>
      <c r="DL429" s="24">
        <v>31294.923923489216</v>
      </c>
      <c r="DM429" s="24">
        <v>31043.489692522246</v>
      </c>
      <c r="DN429" s="24">
        <v>30800.365741769809</v>
      </c>
      <c r="DO429" s="24">
        <v>30565.079718581859</v>
      </c>
      <c r="DP429" s="24">
        <v>30337.196816131316</v>
      </c>
      <c r="DQ429" s="24">
        <v>30116.315978527829</v>
      </c>
      <c r="DR429" s="24">
        <v>29902.066567663554</v>
      </c>
      <c r="DS429" s="24">
        <v>29694.105426525442</v>
      </c>
      <c r="DT429" s="24">
        <v>29492.114284161842</v>
      </c>
      <c r="DU429" s="24">
        <v>29295.797456082142</v>
      </c>
      <c r="DV429" s="24">
        <v>29104.879800959829</v>
      </c>
      <c r="DW429" s="24">
        <v>28919.104900390626</v>
      </c>
      <c r="DX429" s="24">
        <v>28738.233433352842</v>
      </c>
      <c r="DY429" s="24">
        <v>28562.04172111013</v>
      </c>
      <c r="DZ429" s="24">
        <v>28390.320421730747</v>
      </c>
      <c r="EA429" s="24">
        <v>28222.87335628931</v>
      </c>
      <c r="EB429" s="24">
        <v>28059.516451261206</v>
      </c>
      <c r="EC429" s="24">
        <v>27900.076783691904</v>
      </c>
      <c r="ED429" s="24">
        <v>27744.391717486054</v>
      </c>
      <c r="EE429" s="24">
        <v>27592.30812066585</v>
      </c>
      <c r="EF429" s="24">
        <v>27443.68165473489</v>
      </c>
      <c r="EG429" s="24">
        <v>27298.376128388991</v>
      </c>
      <c r="EH429" s="24">
        <v>27156.262908766312</v>
      </c>
      <c r="EI429" s="24">
        <v>27017.220384249591</v>
      </c>
      <c r="EJ429" s="24">
        <v>26881.133473543465</v>
      </c>
      <c r="EK429" s="24">
        <v>26747.893176365626</v>
      </c>
      <c r="EL429" s="24">
        <v>26617.396161625711</v>
      </c>
      <c r="EM429" s="24">
        <v>26489.544389433002</v>
      </c>
      <c r="EN429" s="24">
        <v>26364.244763680636</v>
      </c>
      <c r="EO429" s="24">
        <v>26241.40881231166</v>
      </c>
      <c r="EP429" s="24">
        <v>26120.952392684278</v>
      </c>
      <c r="EQ429" s="24">
        <v>26002.795419729366</v>
      </c>
      <c r="ER429" s="24">
        <v>25886.861614834859</v>
      </c>
      <c r="ES429" s="24">
        <v>25773.078273605915</v>
      </c>
      <c r="ET429" s="24">
        <v>25661.376050838149</v>
      </c>
      <c r="EU429" s="24">
        <v>25551.688761208814</v>
      </c>
      <c r="EV429" s="24">
        <v>25443.953194339269</v>
      </c>
      <c r="EW429" s="24">
        <v>25338.10894301362</v>
      </c>
      <c r="EX429" s="24">
        <v>25234.098243456232</v>
      </c>
      <c r="EY429" s="24">
        <v>25131.865826675348</v>
      </c>
      <c r="EZ429" s="24">
        <v>25031.35877997326</v>
      </c>
      <c r="FA429" s="24">
        <v>24932.526417807556</v>
      </c>
      <c r="FB429" s="24">
        <v>24835.320161262352</v>
      </c>
      <c r="FC429" s="24">
        <v>24739.693425455996</v>
      </c>
      <c r="FD429" s="24">
        <v>24645.601514271777</v>
      </c>
      <c r="FE429" s="24">
        <v>24553.001521852366</v>
      </c>
      <c r="FF429" s="24">
        <v>24461.852240348002</v>
      </c>
      <c r="FG429" s="24">
        <v>24372.114073452023</v>
      </c>
      <c r="FH429" s="24">
        <v>24283.748955297371</v>
      </c>
      <c r="FI429" s="24">
        <v>24196.720274323725</v>
      </c>
      <c r="FJ429" s="24">
        <v>24110.992801757275</v>
      </c>
      <c r="FK429" s="24">
        <v>24026.532624374886</v>
      </c>
      <c r="FL429" s="24">
        <v>23943.307081250965</v>
      </c>
      <c r="FM429" s="24">
        <v>23861.284704209949</v>
      </c>
      <c r="FN429" s="24">
        <v>23780.435161729059</v>
      </c>
      <c r="FO429" s="24">
        <v>23700.729206056469</v>
      </c>
      <c r="FP429" s="24">
        <v>23622.138623328196</v>
      </c>
      <c r="FQ429" s="24">
        <v>23544.636186483625</v>
      </c>
      <c r="FR429" s="24">
        <v>23468.195610795392</v>
      </c>
      <c r="FS429" s="24">
        <v>23392.791511842443</v>
      </c>
      <c r="FT429" s="24">
        <v>23318.39936576879</v>
      </c>
      <c r="FU429" s="24">
        <v>23244.995471681606</v>
      </c>
      <c r="FV429" s="24">
        <v>23172.556916053043</v>
      </c>
    </row>
    <row r="430" spans="5:178" outlineLevel="2" x14ac:dyDescent="0.2">
      <c r="E430" s="367">
        <v>44865</v>
      </c>
      <c r="H430" s="24">
        <v>138226</v>
      </c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158"/>
      <c r="BV430" s="158"/>
      <c r="BW430" s="158"/>
      <c r="BX430" s="158"/>
      <c r="BY430" s="158"/>
      <c r="BZ430" s="158"/>
      <c r="CA430" s="158"/>
      <c r="CB430" s="158">
        <v>136255</v>
      </c>
      <c r="CC430" s="158">
        <v>105609</v>
      </c>
      <c r="CD430" s="24">
        <v>93114.016683332622</v>
      </c>
      <c r="CE430" s="24">
        <v>85155.914994665422</v>
      </c>
      <c r="CF430" s="24">
        <v>79454.594268945439</v>
      </c>
      <c r="CG430" s="24">
        <v>75080.81024815813</v>
      </c>
      <c r="CH430" s="24">
        <v>71571.208135429028</v>
      </c>
      <c r="CI430" s="24">
        <v>68663.938287254714</v>
      </c>
      <c r="CJ430" s="24">
        <v>66197.727637276446</v>
      </c>
      <c r="CK430" s="24">
        <v>64066.781008265832</v>
      </c>
      <c r="CL430" s="24">
        <v>62198.259804658075</v>
      </c>
      <c r="CM430" s="24">
        <v>60540.059040638189</v>
      </c>
      <c r="CN430" s="24">
        <v>59053.728662282032</v>
      </c>
      <c r="CO430" s="24">
        <v>57710.154589534039</v>
      </c>
      <c r="CP430" s="24">
        <v>56486.808090703285</v>
      </c>
      <c r="CQ430" s="24">
        <v>55365.929911166786</v>
      </c>
      <c r="CR430" s="24">
        <v>54333.2943089033</v>
      </c>
      <c r="CS430" s="24">
        <v>53377.345373215605</v>
      </c>
      <c r="CT430" s="24">
        <v>52488.579507747141</v>
      </c>
      <c r="CU430" s="24">
        <v>51659.094940030969</v>
      </c>
      <c r="CV430" s="24">
        <v>50882.257167926757</v>
      </c>
      <c r="CW430" s="24">
        <v>50152.446521996964</v>
      </c>
      <c r="CX430" s="24">
        <v>49464.864948717877</v>
      </c>
      <c r="CY430" s="24">
        <v>48815.386202280206</v>
      </c>
      <c r="CZ430" s="24">
        <v>48200.438325608055</v>
      </c>
      <c r="DA430" s="24">
        <v>47616.910472434414</v>
      </c>
      <c r="DB430" s="24">
        <v>47062.07830387188</v>
      </c>
      <c r="DC430" s="24">
        <v>46533.543718389163</v>
      </c>
      <c r="DD430" s="24">
        <v>46029.185756820603</v>
      </c>
      <c r="DE430" s="24">
        <v>45547.120303117248</v>
      </c>
      <c r="DF430" s="24">
        <v>45085.666769281466</v>
      </c>
      <c r="DG430" s="24">
        <v>44643.320371520647</v>
      </c>
      <c r="DH430" s="24">
        <v>44218.728916656473</v>
      </c>
      <c r="DI430" s="24">
        <v>43810.673252744615</v>
      </c>
      <c r="DJ430" s="24">
        <v>43418.050716411904</v>
      </c>
      <c r="DK430" s="24">
        <v>43039.861046335485</v>
      </c>
      <c r="DL430" s="24">
        <v>42675.19433814846</v>
      </c>
      <c r="DM430" s="24">
        <v>42323.220698543235</v>
      </c>
      <c r="DN430" s="24">
        <v>41983.181321090196</v>
      </c>
      <c r="DO430" s="24">
        <v>41654.380757460327</v>
      </c>
      <c r="DP430" s="24">
        <v>41336.180198449154</v>
      </c>
      <c r="DQ430" s="24">
        <v>41027.991611781916</v>
      </c>
      <c r="DR430" s="24">
        <v>40729.272609913547</v>
      </c>
      <c r="DS430" s="24">
        <v>40439.521942274579</v>
      </c>
      <c r="DT430" s="24">
        <v>40158.27552369795</v>
      </c>
      <c r="DU430" s="24">
        <v>39885.102924898667</v>
      </c>
      <c r="DV430" s="24">
        <v>39619.604262496796</v>
      </c>
      <c r="DW430" s="24">
        <v>39361.407435664907</v>
      </c>
      <c r="DX430" s="24">
        <v>39110.165664435081</v>
      </c>
      <c r="DY430" s="24">
        <v>38865.555291320743</v>
      </c>
      <c r="DZ430" s="24">
        <v>38627.273813444852</v>
      </c>
      <c r="EA430" s="24">
        <v>38395.038117009135</v>
      </c>
      <c r="EB430" s="24">
        <v>38168.582889850652</v>
      </c>
      <c r="EC430" s="24">
        <v>37947.659191137129</v>
      </c>
      <c r="ED430" s="24">
        <v>37732.033160055042</v>
      </c>
      <c r="EE430" s="24">
        <v>37521.484847727879</v>
      </c>
      <c r="EF430" s="24">
        <v>37315.807158637275</v>
      </c>
      <c r="EG430" s="24">
        <v>37114.804889559397</v>
      </c>
      <c r="EH430" s="24">
        <v>36918.293855524273</v>
      </c>
      <c r="EI430" s="24">
        <v>36726.100093590991</v>
      </c>
      <c r="EJ430" s="24">
        <v>36538.059136342119</v>
      </c>
      <c r="EK430" s="24">
        <v>36354.015347960347</v>
      </c>
      <c r="EL430" s="24">
        <v>36173.821316583744</v>
      </c>
      <c r="EM430" s="24">
        <v>35997.33729735938</v>
      </c>
      <c r="EN430" s="24">
        <v>35824.43070124682</v>
      </c>
      <c r="EO430" s="24">
        <v>35654.975625173553</v>
      </c>
      <c r="EP430" s="24">
        <v>35488.852419627015</v>
      </c>
      <c r="EQ430" s="24">
        <v>35325.947290191012</v>
      </c>
      <c r="ER430" s="24">
        <v>35166.151929906111</v>
      </c>
      <c r="ES430" s="24">
        <v>35009.363179661239</v>
      </c>
      <c r="ET430" s="24">
        <v>34855.482714112783</v>
      </c>
      <c r="EU430" s="24">
        <v>34704.41675088257</v>
      </c>
      <c r="EV430" s="24">
        <v>34556.075781012922</v>
      </c>
      <c r="EW430" s="24">
        <v>34410.374318857255</v>
      </c>
      <c r="EX430" s="24">
        <v>34267.230669763259</v>
      </c>
      <c r="EY430" s="24">
        <v>34126.566714064254</v>
      </c>
      <c r="EZ430" s="24">
        <v>33988.30770603659</v>
      </c>
      <c r="FA430" s="24">
        <v>33852.382086606071</v>
      </c>
      <c r="FB430" s="24">
        <v>33718.721308700879</v>
      </c>
      <c r="FC430" s="24">
        <v>33587.259674248591</v>
      </c>
      <c r="FD430" s="24">
        <v>33457.934181906494</v>
      </c>
      <c r="FE430" s="24">
        <v>33330.684384695509</v>
      </c>
      <c r="FF430" s="24">
        <v>33205.452256781347</v>
      </c>
      <c r="FG430" s="24">
        <v>33082.182068713337</v>
      </c>
      <c r="FH430" s="24">
        <v>32960.820270489865</v>
      </c>
      <c r="FI430" s="24">
        <v>32841.315381874207</v>
      </c>
      <c r="FJ430" s="24">
        <v>32723.617889432429</v>
      </c>
      <c r="FK430" s="24">
        <v>32607.680149809588</v>
      </c>
      <c r="FL430" s="24">
        <v>32493.4562988</v>
      </c>
      <c r="FM430" s="24">
        <v>32380.902165803818</v>
      </c>
      <c r="FN430" s="24">
        <v>32269.975193295013</v>
      </c>
      <c r="FO430" s="24">
        <v>32160.634360955533</v>
      </c>
      <c r="FP430" s="24">
        <v>32052.840114157982</v>
      </c>
      <c r="FQ430" s="24">
        <v>31946.55429650372</v>
      </c>
      <c r="FR430" s="24">
        <v>31841.740086145932</v>
      </c>
      <c r="FS430" s="24">
        <v>31738.361935648223</v>
      </c>
      <c r="FT430" s="24">
        <v>31636.385515147482</v>
      </c>
      <c r="FU430" s="24">
        <v>31535.777658607836</v>
      </c>
      <c r="FV430" s="24">
        <v>31436.5063129679</v>
      </c>
    </row>
    <row r="431" spans="5:178" outlineLevel="2" x14ac:dyDescent="0.2">
      <c r="E431" s="367">
        <v>44895</v>
      </c>
      <c r="H431" s="24">
        <v>116455</v>
      </c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  <c r="BG431" s="158"/>
      <c r="BH431" s="158"/>
      <c r="BI431" s="158"/>
      <c r="BJ431" s="158"/>
      <c r="BK431" s="158"/>
      <c r="BL431" s="158"/>
      <c r="BM431" s="158"/>
      <c r="BN431" s="158"/>
      <c r="BO431" s="158"/>
      <c r="BP431" s="158"/>
      <c r="BQ431" s="158"/>
      <c r="BR431" s="158"/>
      <c r="BS431" s="158"/>
      <c r="BT431" s="158"/>
      <c r="BU431" s="158"/>
      <c r="BV431" s="158"/>
      <c r="BW431" s="158"/>
      <c r="BX431" s="158"/>
      <c r="BY431" s="158"/>
      <c r="BZ431" s="158"/>
      <c r="CA431" s="158"/>
      <c r="CB431" s="158"/>
      <c r="CC431" s="158">
        <v>115012</v>
      </c>
      <c r="CD431" s="24">
        <v>92737.85468441571</v>
      </c>
      <c r="CE431" s="24">
        <v>81765.703190648157</v>
      </c>
      <c r="CF431" s="24">
        <v>74777.498795497901</v>
      </c>
      <c r="CG431" s="24">
        <v>69771.029148298636</v>
      </c>
      <c r="CH431" s="24">
        <v>65930.302061205759</v>
      </c>
      <c r="CI431" s="24">
        <v>62848.434315744758</v>
      </c>
      <c r="CJ431" s="24">
        <v>60295.489313819053</v>
      </c>
      <c r="CK431" s="24">
        <v>58129.849218004834</v>
      </c>
      <c r="CL431" s="24">
        <v>56258.612686824432</v>
      </c>
      <c r="CM431" s="24">
        <v>54617.81836195699</v>
      </c>
      <c r="CN431" s="24">
        <v>53161.711576633163</v>
      </c>
      <c r="CO431" s="24">
        <v>51856.528394887049</v>
      </c>
      <c r="CP431" s="24">
        <v>50676.703028523836</v>
      </c>
      <c r="CQ431" s="24">
        <v>49602.452445360897</v>
      </c>
      <c r="CR431" s="24">
        <v>48618.181808078203</v>
      </c>
      <c r="CS431" s="24">
        <v>47711.399143488394</v>
      </c>
      <c r="CT431" s="24">
        <v>46871.95692281091</v>
      </c>
      <c r="CU431" s="24">
        <v>46091.509804854264</v>
      </c>
      <c r="CV431" s="24">
        <v>45363.119049295303</v>
      </c>
      <c r="CW431" s="24">
        <v>44680.958736985114</v>
      </c>
      <c r="CX431" s="24">
        <v>44040.094098276517</v>
      </c>
      <c r="CY431" s="24">
        <v>43436.311844619748</v>
      </c>
      <c r="CZ431" s="24">
        <v>42865.988618306139</v>
      </c>
      <c r="DA431" s="24">
        <v>42325.987796166817</v>
      </c>
      <c r="DB431" s="24">
        <v>41813.577667750433</v>
      </c>
      <c r="DC431" s="24">
        <v>41326.365924221078</v>
      </c>
      <c r="DD431" s="24">
        <v>40862.24673377155</v>
      </c>
      <c r="DE431" s="24">
        <v>40419.357630107341</v>
      </c>
      <c r="DF431" s="24">
        <v>39996.044124687171</v>
      </c>
      <c r="DG431" s="24">
        <v>39590.830451946473</v>
      </c>
      <c r="DH431" s="24">
        <v>39202.395224307562</v>
      </c>
      <c r="DI431" s="24">
        <v>38829.551047755958</v>
      </c>
      <c r="DJ431" s="24">
        <v>38471.227355049748</v>
      </c>
      <c r="DK431" s="24">
        <v>38126.455870420126</v>
      </c>
      <c r="DL431" s="24">
        <v>37794.358239851761</v>
      </c>
      <c r="DM431" s="24">
        <v>37474.135453989824</v>
      </c>
      <c r="DN431" s="24">
        <v>37165.058763154251</v>
      </c>
      <c r="DO431" s="24">
        <v>36866.461840797077</v>
      </c>
      <c r="DP431" s="24">
        <v>36577.733996673371</v>
      </c>
      <c r="DQ431" s="24">
        <v>36298.314276743462</v>
      </c>
      <c r="DR431" s="24">
        <v>36027.686315435792</v>
      </c>
      <c r="DS431" s="24">
        <v>35765.373828936128</v>
      </c>
      <c r="DT431" s="24">
        <v>35510.936656818078</v>
      </c>
      <c r="DU431" s="24">
        <v>35263.96727450718</v>
      </c>
      <c r="DV431" s="24">
        <v>35024.087711484972</v>
      </c>
      <c r="DW431" s="24">
        <v>34790.946820341873</v>
      </c>
      <c r="DX431" s="24">
        <v>34564.217850209468</v>
      </c>
      <c r="DY431" s="24">
        <v>34343.596285087493</v>
      </c>
      <c r="DZ431" s="24">
        <v>34128.797913393995</v>
      </c>
      <c r="EA431" s="24">
        <v>33919.557099928847</v>
      </c>
      <c r="EB431" s="24">
        <v>33715.625235517757</v>
      </c>
      <c r="EC431" s="24">
        <v>33516.769343039377</v>
      </c>
      <c r="ED431" s="24">
        <v>33322.770821439532</v>
      </c>
      <c r="EE431" s="24">
        <v>33133.424311798612</v>
      </c>
      <c r="EF431" s="24">
        <v>32948.536671610316</v>
      </c>
      <c r="EG431" s="24">
        <v>32767.926045217569</v>
      </c>
      <c r="EH431" s="24">
        <v>32591.421019878999</v>
      </c>
      <c r="EI431" s="24">
        <v>32418.859858252305</v>
      </c>
      <c r="EJ431" s="24">
        <v>32250.089799209796</v>
      </c>
      <c r="EK431" s="24">
        <v>32084.966419875986</v>
      </c>
      <c r="EL431" s="24">
        <v>31923.353052620179</v>
      </c>
      <c r="EM431" s="24">
        <v>31765.12025146875</v>
      </c>
      <c r="EN431" s="24">
        <v>31610.145303036781</v>
      </c>
      <c r="EO431" s="24">
        <v>31458.311777633993</v>
      </c>
      <c r="EP431" s="24">
        <v>31309.509116682559</v>
      </c>
      <c r="EQ431" s="24">
        <v>31163.632253009171</v>
      </c>
      <c r="ER431" s="24">
        <v>31020.581260944266</v>
      </c>
      <c r="ES431" s="24">
        <v>30880.261033488794</v>
      </c>
      <c r="ET431" s="24">
        <v>30742.580984095657</v>
      </c>
      <c r="EU431" s="24">
        <v>30607.454770867582</v>
      </c>
      <c r="EV431" s="24">
        <v>30474.800041196773</v>
      </c>
      <c r="EW431" s="24">
        <v>30344.538195070807</v>
      </c>
      <c r="EX431" s="24">
        <v>30216.594165445505</v>
      </c>
      <c r="EY431" s="24">
        <v>30090.896214241762</v>
      </c>
      <c r="EZ431" s="24">
        <v>29967.37574266312</v>
      </c>
      <c r="FA431" s="24">
        <v>29845.967114655272</v>
      </c>
      <c r="FB431" s="24">
        <v>29726.607492439009</v>
      </c>
      <c r="FC431" s="24">
        <v>29609.236683148349</v>
      </c>
      <c r="FD431" s="24">
        <v>29493.796995693563</v>
      </c>
      <c r="FE431" s="24">
        <v>29380.233107049495</v>
      </c>
      <c r="FF431" s="24">
        <v>29268.491937240346</v>
      </c>
      <c r="FG431" s="24">
        <v>29158.522532357016</v>
      </c>
      <c r="FH431" s="24">
        <v>29050.275955001183</v>
      </c>
      <c r="FI431" s="24">
        <v>28943.705181602254</v>
      </c>
      <c r="FJ431" s="24">
        <v>28838.765006100963</v>
      </c>
      <c r="FK431" s="24">
        <v>28735.411949535846</v>
      </c>
      <c r="FL431" s="24">
        <v>28633.604175107688</v>
      </c>
      <c r="FM431" s="24">
        <v>28533.301408331929</v>
      </c>
      <c r="FN431" s="24">
        <v>28434.464861920824</v>
      </c>
      <c r="FO431" s="24">
        <v>28337.057165066355</v>
      </c>
      <c r="FP431" s="24">
        <v>28241.042296820546</v>
      </c>
      <c r="FQ431" s="24">
        <v>28146.385523294353</v>
      </c>
      <c r="FR431" s="24">
        <v>28053.053338417732</v>
      </c>
      <c r="FS431" s="24">
        <v>27961.013408023329</v>
      </c>
      <c r="FT431" s="24">
        <v>27870.234517034871</v>
      </c>
      <c r="FU431" s="24">
        <v>27780.686519557054</v>
      </c>
      <c r="FV431" s="24">
        <v>27692.340291679848</v>
      </c>
    </row>
    <row r="432" spans="5:178" outlineLevel="2" x14ac:dyDescent="0.2">
      <c r="E432" s="367">
        <v>44926</v>
      </c>
      <c r="H432" s="24">
        <v>118421</v>
      </c>
      <c r="CD432" s="24">
        <v>109586.69553916124</v>
      </c>
      <c r="CE432" s="24">
        <v>85575.224162701226</v>
      </c>
      <c r="CF432" s="24">
        <v>61457.18156701199</v>
      </c>
      <c r="CG432" s="24">
        <v>54242.351787105938</v>
      </c>
      <c r="CH432" s="24">
        <v>44714.024578788347</v>
      </c>
      <c r="CI432" s="24">
        <v>42278.238832846</v>
      </c>
      <c r="CJ432" s="24">
        <v>38855.987277504966</v>
      </c>
      <c r="CK432" s="24">
        <v>36735.589106506399</v>
      </c>
      <c r="CL432" s="24">
        <v>35839.355760676197</v>
      </c>
      <c r="CM432" s="24">
        <v>35236.467797756035</v>
      </c>
      <c r="CN432" s="24">
        <v>34828.209772787137</v>
      </c>
      <c r="CO432" s="24">
        <v>34475.671755209944</v>
      </c>
      <c r="CP432" s="24">
        <v>34146.476483101993</v>
      </c>
      <c r="CQ432" s="24">
        <v>33982.785055241242</v>
      </c>
      <c r="CR432" s="24">
        <v>33870.551291797376</v>
      </c>
      <c r="CS432" s="24">
        <v>33783.139532119494</v>
      </c>
      <c r="CT432" s="24">
        <v>33767.086726136215</v>
      </c>
      <c r="CU432" s="24">
        <v>33893.6334502026</v>
      </c>
      <c r="CV432" s="24">
        <v>34023.607745253146</v>
      </c>
      <c r="CW432" s="24">
        <v>34213.008352566198</v>
      </c>
      <c r="CX432" s="24">
        <v>33957.740572509785</v>
      </c>
      <c r="CY432" s="24">
        <v>33812.119156072578</v>
      </c>
      <c r="CZ432" s="24">
        <v>33639.407961691344</v>
      </c>
      <c r="DA432" s="24">
        <v>33165.527379430452</v>
      </c>
      <c r="DB432" s="24">
        <v>31588.347614186721</v>
      </c>
      <c r="DC432" s="24">
        <v>30756.361797938069</v>
      </c>
      <c r="DD432" s="24">
        <v>30359.955650851596</v>
      </c>
      <c r="DE432" s="24">
        <v>29955.260255460624</v>
      </c>
      <c r="DF432" s="24">
        <v>29553.652536267873</v>
      </c>
      <c r="DG432" s="24">
        <v>29558.183702345425</v>
      </c>
      <c r="DH432" s="24">
        <v>29680.05810752742</v>
      </c>
      <c r="DI432" s="24">
        <v>29850.097340307115</v>
      </c>
      <c r="DJ432" s="24">
        <v>29942.734454281868</v>
      </c>
      <c r="DK432" s="24">
        <v>29981.591810610662</v>
      </c>
      <c r="DL432" s="24">
        <v>29949.288986529009</v>
      </c>
      <c r="DM432" s="24">
        <v>29399.359632663116</v>
      </c>
      <c r="DN432" s="24">
        <v>28413.663684864972</v>
      </c>
      <c r="DO432" s="24">
        <v>27527.337326488218</v>
      </c>
      <c r="DP432" s="24">
        <v>26559.758119595055</v>
      </c>
      <c r="DQ432" s="24">
        <v>25629.705641266322</v>
      </c>
      <c r="DR432" s="24">
        <v>24623.828376248668</v>
      </c>
      <c r="DS432" s="24">
        <v>25872.284730299547</v>
      </c>
      <c r="DT432" s="24">
        <v>26807.379958150443</v>
      </c>
      <c r="DU432" s="24">
        <v>29267.359187331938</v>
      </c>
      <c r="DV432" s="24">
        <v>25672.312516697883</v>
      </c>
      <c r="DW432" s="24">
        <v>25497.67921295367</v>
      </c>
      <c r="DX432" s="24">
        <v>25327.951689919864</v>
      </c>
      <c r="DY432" s="24">
        <v>25162.892071626833</v>
      </c>
      <c r="DZ432" s="24">
        <v>25002.278669179945</v>
      </c>
      <c r="EA432" s="24">
        <v>24845.904575384215</v>
      </c>
      <c r="EB432" s="24">
        <v>24693.576406726661</v>
      </c>
      <c r="EC432" s="24">
        <v>24545.113174710819</v>
      </c>
      <c r="ED432" s="24">
        <v>24400.345271038721</v>
      </c>
      <c r="EE432" s="24">
        <v>24259.113553248168</v>
      </c>
      <c r="EF432" s="24">
        <v>24121.26851920511</v>
      </c>
      <c r="EG432" s="24">
        <v>23986.669560374408</v>
      </c>
      <c r="EH432" s="24">
        <v>23855.184285093339</v>
      </c>
      <c r="EI432" s="24">
        <v>23726.687904184571</v>
      </c>
      <c r="EJ432" s="24">
        <v>23601.062672200886</v>
      </c>
      <c r="EK432" s="24">
        <v>23478.197378416062</v>
      </c>
      <c r="EL432" s="24">
        <v>23357.98688238559</v>
      </c>
      <c r="EM432" s="24">
        <v>23240.331689514926</v>
      </c>
      <c r="EN432" s="24">
        <v>23125.137562605429</v>
      </c>
      <c r="EO432" s="24">
        <v>23012.315165810589</v>
      </c>
      <c r="EP432" s="24">
        <v>22901.779737839322</v>
      </c>
      <c r="EQ432" s="24">
        <v>22793.450791594441</v>
      </c>
      <c r="ER432" s="24">
        <v>22687.251837743712</v>
      </c>
      <c r="ES432" s="24">
        <v>22583.110129990688</v>
      </c>
      <c r="ET432" s="24">
        <v>22480.95643005077</v>
      </c>
      <c r="EU432" s="24">
        <v>22380.72479054689</v>
      </c>
      <c r="EV432" s="24">
        <v>22282.352354224426</v>
      </c>
      <c r="EW432" s="24">
        <v>22185.779168047808</v>
      </c>
      <c r="EX432" s="24">
        <v>22090.948010886281</v>
      </c>
      <c r="EY432" s="24">
        <v>21997.804233624414</v>
      </c>
      <c r="EZ432" s="24">
        <v>21906.295610646986</v>
      </c>
      <c r="FA432" s="24">
        <v>21816.372201749393</v>
      </c>
      <c r="FB432" s="24">
        <v>21727.98622361544</v>
      </c>
      <c r="FC432" s="24">
        <v>21641.091930084662</v>
      </c>
      <c r="FD432" s="24">
        <v>21555.645500504237</v>
      </c>
      <c r="FE432" s="24">
        <v>21471.604935524709</v>
      </c>
      <c r="FF432" s="24">
        <v>21388.929959757315</v>
      </c>
      <c r="FG432" s="24">
        <v>21307.581930762415</v>
      </c>
      <c r="FH432" s="24">
        <v>21227.523753885616</v>
      </c>
      <c r="FI432" s="24">
        <v>21148.719802500636</v>
      </c>
      <c r="FJ432" s="24">
        <v>21071.135843255604</v>
      </c>
      <c r="FK432" s="24">
        <v>20994.738965954341</v>
      </c>
      <c r="FL432" s="24">
        <v>20919.497517734933</v>
      </c>
      <c r="FM432" s="24">
        <v>20845.381041236316</v>
      </c>
      <c r="FN432" s="24">
        <v>20772.360216468871</v>
      </c>
      <c r="FO432" s="24">
        <v>20700.406806128354</v>
      </c>
      <c r="FP432" s="24">
        <v>20629.493604113577</v>
      </c>
      <c r="FQ432" s="24">
        <v>20559.594387026962</v>
      </c>
      <c r="FR432" s="24">
        <v>20490.683868455122</v>
      </c>
      <c r="FS432" s="24">
        <v>20422.737655841916</v>
      </c>
      <c r="FT432" s="24">
        <v>20355.732209781163</v>
      </c>
      <c r="FU432" s="24">
        <v>20289.644805569562</v>
      </c>
      <c r="FV432" s="24">
        <v>20224.453496871945</v>
      </c>
    </row>
    <row r="433" spans="5:178" outlineLevel="2" x14ac:dyDescent="0.2">
      <c r="E433" s="367">
        <v>44957</v>
      </c>
      <c r="H433" s="24">
        <v>117839</v>
      </c>
      <c r="CE433" s="24">
        <v>109048.11322011486</v>
      </c>
      <c r="CF433" s="24">
        <v>85154.650274094543</v>
      </c>
      <c r="CG433" s="24">
        <v>61155.139871096566</v>
      </c>
      <c r="CH433" s="24">
        <v>53975.768590374821</v>
      </c>
      <c r="CI433" s="24">
        <v>44494.269954989737</v>
      </c>
      <c r="CJ433" s="24">
        <v>42070.455289380596</v>
      </c>
      <c r="CK433" s="24">
        <v>38665.022967158766</v>
      </c>
      <c r="CL433" s="24">
        <v>36555.04585100284</v>
      </c>
      <c r="CM433" s="24">
        <v>35663.217195280587</v>
      </c>
      <c r="CN433" s="24">
        <v>35063.292227052407</v>
      </c>
      <c r="CO433" s="24">
        <v>34657.040655081983</v>
      </c>
      <c r="CP433" s="24">
        <v>34306.235245118558</v>
      </c>
      <c r="CQ433" s="24">
        <v>33978.657858760322</v>
      </c>
      <c r="CR433" s="24">
        <v>33815.770920061252</v>
      </c>
      <c r="CS433" s="24">
        <v>33704.088748398601</v>
      </c>
      <c r="CT433" s="24">
        <v>33617.106588573217</v>
      </c>
      <c r="CU433" s="24">
        <v>33601.132676815476</v>
      </c>
      <c r="CV433" s="24">
        <v>33727.0574656389</v>
      </c>
      <c r="CW433" s="24">
        <v>33856.39298007013</v>
      </c>
      <c r="CX433" s="24">
        <v>34044.862746118066</v>
      </c>
      <c r="CY433" s="24">
        <v>33790.849522668963</v>
      </c>
      <c r="CZ433" s="24">
        <v>33645.94378727115</v>
      </c>
      <c r="DA433" s="24">
        <v>33474.08141121715</v>
      </c>
      <c r="DB433" s="24">
        <v>33002.529795092974</v>
      </c>
      <c r="DC433" s="24">
        <v>31433.101346113857</v>
      </c>
      <c r="DD433" s="24">
        <v>30605.204464640763</v>
      </c>
      <c r="DE433" s="24">
        <v>30210.74652249771</v>
      </c>
      <c r="DF433" s="24">
        <v>29808.040070960593</v>
      </c>
      <c r="DG433" s="24">
        <v>29408.406120715666</v>
      </c>
      <c r="DH433" s="24">
        <v>29412.915017612439</v>
      </c>
      <c r="DI433" s="24">
        <v>29534.190450451559</v>
      </c>
      <c r="DJ433" s="24">
        <v>29703.393996710467</v>
      </c>
      <c r="DK433" s="24">
        <v>29795.575829946723</v>
      </c>
      <c r="DL433" s="24">
        <v>29834.24221523674</v>
      </c>
      <c r="DM433" s="24">
        <v>29802.098148838399</v>
      </c>
      <c r="DN433" s="24">
        <v>29254.87151563818</v>
      </c>
      <c r="DO433" s="24">
        <v>28274.019937011202</v>
      </c>
      <c r="DP433" s="24">
        <v>27392.049579179748</v>
      </c>
      <c r="DQ433" s="24">
        <v>26429.225703675544</v>
      </c>
      <c r="DR433" s="24">
        <v>25503.744125291818</v>
      </c>
      <c r="DS433" s="24">
        <v>24502.810413936437</v>
      </c>
      <c r="DT433" s="24">
        <v>25745.131018432276</v>
      </c>
      <c r="DU433" s="24">
        <v>26675.630562894166</v>
      </c>
      <c r="DV433" s="24">
        <v>29123.519808783985</v>
      </c>
      <c r="DW433" s="24">
        <v>25546.141602039857</v>
      </c>
      <c r="DX433" s="24">
        <v>25372.366563153897</v>
      </c>
      <c r="DY433" s="24">
        <v>25203.473194690698</v>
      </c>
      <c r="DZ433" s="24">
        <v>25039.224789762244</v>
      </c>
      <c r="EA433" s="24">
        <v>24879.400749001405</v>
      </c>
      <c r="EB433" s="24">
        <v>24723.795182093552</v>
      </c>
      <c r="EC433" s="24">
        <v>24572.215655941625</v>
      </c>
      <c r="ED433" s="24">
        <v>24424.482071547685</v>
      </c>
      <c r="EE433" s="24">
        <v>24280.425654182382</v>
      </c>
      <c r="EF433" s="24">
        <v>24139.888043516021</v>
      </c>
      <c r="EG433" s="24">
        <v>24002.720472168035</v>
      </c>
      <c r="EH433" s="24">
        <v>23868.783022647673</v>
      </c>
      <c r="EI433" s="24">
        <v>23737.943953953389</v>
      </c>
      <c r="EJ433" s="24">
        <v>23610.07909020533</v>
      </c>
      <c r="EK433" s="24">
        <v>23485.071264636172</v>
      </c>
      <c r="EL433" s="24">
        <v>23362.809813083575</v>
      </c>
      <c r="EM433" s="24">
        <v>23243.190111833504</v>
      </c>
      <c r="EN433" s="24">
        <v>23126.113155274397</v>
      </c>
      <c r="EO433" s="24">
        <v>23011.485169352236</v>
      </c>
      <c r="EP433" s="24">
        <v>22899.217257276614</v>
      </c>
      <c r="EQ433" s="24">
        <v>22789.225074330127</v>
      </c>
      <c r="ER433" s="24">
        <v>22681.428528983011</v>
      </c>
      <c r="ES433" s="24">
        <v>22575.751507822777</v>
      </c>
      <c r="ET433" s="24">
        <v>22472.121622076935</v>
      </c>
      <c r="EU433" s="24">
        <v>22370.469973744122</v>
      </c>
      <c r="EV433" s="24">
        <v>22270.730939556794</v>
      </c>
      <c r="EW433" s="24">
        <v>22172.841971182916</v>
      </c>
      <c r="EX433" s="24">
        <v>22076.743410236239</v>
      </c>
      <c r="EY433" s="24">
        <v>21982.378316808914</v>
      </c>
      <c r="EZ433" s="24">
        <v>21889.69231036782</v>
      </c>
      <c r="FA433" s="24">
        <v>21798.633421969331</v>
      </c>
      <c r="FB433" s="24">
        <v>21709.151956848422</v>
      </c>
      <c r="FC433" s="24">
        <v>21621.200366528064</v>
      </c>
      <c r="FD433" s="24">
        <v>21534.733129675027</v>
      </c>
      <c r="FE433" s="24">
        <v>21449.706641000488</v>
      </c>
      <c r="FF433" s="24">
        <v>21366.079107567883</v>
      </c>
      <c r="FG433" s="24">
        <v>21283.810451928646</v>
      </c>
      <c r="FH433" s="24">
        <v>21202.862221557934</v>
      </c>
      <c r="FI433" s="24">
        <v>21123.197504109299</v>
      </c>
      <c r="FJ433" s="24">
        <v>21044.780848049522</v>
      </c>
      <c r="FK433" s="24">
        <v>20967.578188272324</v>
      </c>
      <c r="FL433" s="24">
        <v>20891.556776324243</v>
      </c>
      <c r="FM433" s="24">
        <v>20816.685114906704</v>
      </c>
      <c r="FN433" s="24">
        <v>20742.93289634648</v>
      </c>
      <c r="FO433" s="24">
        <v>20670.270944751988</v>
      </c>
      <c r="FP433" s="24">
        <v>20598.671161595994</v>
      </c>
      <c r="FQ433" s="24">
        <v>20528.106474486282</v>
      </c>
      <c r="FR433" s="24">
        <v>20458.550788904588</v>
      </c>
      <c r="FS433" s="24">
        <v>20389.978942711878</v>
      </c>
      <c r="FT433" s="24">
        <v>20322.366663233341</v>
      </c>
      <c r="FU433" s="24">
        <v>20255.69052675119</v>
      </c>
      <c r="FV433" s="24">
        <v>20189.927920246508</v>
      </c>
    </row>
    <row r="434" spans="5:178" outlineLevel="2" x14ac:dyDescent="0.2">
      <c r="E434" s="367">
        <v>44985</v>
      </c>
      <c r="H434" s="24">
        <v>116908</v>
      </c>
      <c r="CF434" s="24">
        <v>108186.56658947536</v>
      </c>
      <c r="CG434" s="24">
        <v>84481.876579433345</v>
      </c>
      <c r="CH434" s="24">
        <v>60671.976952029101</v>
      </c>
      <c r="CI434" s="24">
        <v>53549.327084950986</v>
      </c>
      <c r="CJ434" s="24">
        <v>44142.738073964822</v>
      </c>
      <c r="CK434" s="24">
        <v>41738.073023115496</v>
      </c>
      <c r="CL434" s="24">
        <v>38359.545694079185</v>
      </c>
      <c r="CM434" s="24">
        <v>36266.238684552991</v>
      </c>
      <c r="CN434" s="24">
        <v>35381.456019364239</v>
      </c>
      <c r="CO434" s="24">
        <v>34786.270824432002</v>
      </c>
      <c r="CP434" s="24">
        <v>34383.228887756384</v>
      </c>
      <c r="CQ434" s="24">
        <v>34035.195054577176</v>
      </c>
      <c r="CR434" s="24">
        <v>33710.205729444002</v>
      </c>
      <c r="CS434" s="24">
        <v>33548.605696946855</v>
      </c>
      <c r="CT434" s="24">
        <v>33437.805882583722</v>
      </c>
      <c r="CU434" s="24">
        <v>33351.510934893522</v>
      </c>
      <c r="CV434" s="24">
        <v>33335.663226785218</v>
      </c>
      <c r="CW434" s="24">
        <v>33460.593132943359</v>
      </c>
      <c r="CX434" s="24">
        <v>33588.906817895935</v>
      </c>
      <c r="CY434" s="24">
        <v>33775.887557796414</v>
      </c>
      <c r="CZ434" s="24">
        <v>33523.881193799869</v>
      </c>
      <c r="DA434" s="24">
        <v>33380.12030212659</v>
      </c>
      <c r="DB434" s="24">
        <v>33209.615743706032</v>
      </c>
      <c r="DC434" s="24">
        <v>32741.78967306859</v>
      </c>
      <c r="DD434" s="24">
        <v>31184.760666430288</v>
      </c>
      <c r="DE434" s="24">
        <v>30363.404675465867</v>
      </c>
      <c r="DF434" s="24">
        <v>29972.063191746045</v>
      </c>
      <c r="DG434" s="24">
        <v>29572.538366889239</v>
      </c>
      <c r="DH434" s="24">
        <v>29176.061768689713</v>
      </c>
      <c r="DI434" s="24">
        <v>29180.535042549876</v>
      </c>
      <c r="DJ434" s="24">
        <v>29300.85232547281</v>
      </c>
      <c r="DK434" s="24">
        <v>29468.719060475967</v>
      </c>
      <c r="DL434" s="24">
        <v>29560.172600984493</v>
      </c>
      <c r="DM434" s="24">
        <v>29598.533498238248</v>
      </c>
      <c r="DN434" s="24">
        <v>29566.643389577301</v>
      </c>
      <c r="DO434" s="24">
        <v>29023.740180672175</v>
      </c>
      <c r="DP434" s="24">
        <v>28050.637927987387</v>
      </c>
      <c r="DQ434" s="24">
        <v>27175.635674121015</v>
      </c>
      <c r="DR434" s="24">
        <v>26220.418694704644</v>
      </c>
      <c r="DS434" s="24">
        <v>25302.248985476926</v>
      </c>
      <c r="DT434" s="24">
        <v>24309.223261165498</v>
      </c>
      <c r="DU434" s="24">
        <v>25541.728774878269</v>
      </c>
      <c r="DV434" s="24">
        <v>26464.876805190397</v>
      </c>
      <c r="DW434" s="24">
        <v>28893.426232446967</v>
      </c>
      <c r="DX434" s="24">
        <v>25344.311496289647</v>
      </c>
      <c r="DY434" s="24">
        <v>25171.90938624051</v>
      </c>
      <c r="DZ434" s="24">
        <v>25004.350378439227</v>
      </c>
      <c r="EA434" s="24">
        <v>24841.399636126614</v>
      </c>
      <c r="EB434" s="24">
        <v>24682.838302805154</v>
      </c>
      <c r="EC434" s="24">
        <v>24528.462114819315</v>
      </c>
      <c r="ED434" s="24">
        <v>24378.080159410922</v>
      </c>
      <c r="EE434" s="24">
        <v>24231.513760474008</v>
      </c>
      <c r="EF434" s="24">
        <v>24088.595476702569</v>
      </c>
      <c r="EG434" s="24">
        <v>23949.168198910131</v>
      </c>
      <c r="EH434" s="24">
        <v>23813.084335069208</v>
      </c>
      <c r="EI434" s="24">
        <v>23680.205073122601</v>
      </c>
      <c r="EJ434" s="24">
        <v>23550.39971290305</v>
      </c>
      <c r="EK434" s="24">
        <v>23423.54505959593</v>
      </c>
      <c r="EL434" s="24">
        <v>23299.52487212286</v>
      </c>
      <c r="EM434" s="24">
        <v>23178.229360635909</v>
      </c>
      <c r="EN434" s="24">
        <v>23059.554728012215</v>
      </c>
      <c r="EO434" s="24">
        <v>22943.402750844958</v>
      </c>
      <c r="EP434" s="24">
        <v>22829.680395952368</v>
      </c>
      <c r="EQ434" s="24">
        <v>22718.29946888292</v>
      </c>
      <c r="ER434" s="24">
        <v>22609.176291293938</v>
      </c>
      <c r="ES434" s="24">
        <v>22502.231404427617</v>
      </c>
      <c r="ET434" s="24">
        <v>22397.389296213863</v>
      </c>
      <c r="EU434" s="24">
        <v>22294.578149795656</v>
      </c>
      <c r="EV434" s="24">
        <v>22193.729611507886</v>
      </c>
      <c r="EW434" s="24">
        <v>22094.778576546862</v>
      </c>
      <c r="EX434" s="24">
        <v>21997.662990750534</v>
      </c>
      <c r="EY434" s="24">
        <v>21902.323667070308</v>
      </c>
      <c r="EZ434" s="24">
        <v>21808.704115458349</v>
      </c>
      <c r="FA434" s="24">
        <v>21716.750385020929</v>
      </c>
      <c r="FB434" s="24">
        <v>21626.410917400779</v>
      </c>
      <c r="FC434" s="24">
        <v>21537.636410451847</v>
      </c>
      <c r="FD434" s="24">
        <v>21450.379691359085</v>
      </c>
      <c r="FE434" s="24">
        <v>21364.595598435561</v>
      </c>
      <c r="FF434" s="24">
        <v>21280.240870900849</v>
      </c>
      <c r="FG434" s="24">
        <v>21197.274046008079</v>
      </c>
      <c r="FH434" s="24">
        <v>21115.655362944988</v>
      </c>
      <c r="FI434" s="24">
        <v>21035.346672985135</v>
      </c>
      <c r="FJ434" s="24">
        <v>20956.31135541213</v>
      </c>
      <c r="FK434" s="24">
        <v>20878.514238781503</v>
      </c>
      <c r="FL434" s="24">
        <v>20801.9215271221</v>
      </c>
      <c r="FM434" s="24">
        <v>20726.500730713218</v>
      </c>
      <c r="FN434" s="24">
        <v>20652.22060110416</v>
      </c>
      <c r="FO434" s="24">
        <v>20579.051070070807</v>
      </c>
      <c r="FP434" s="24">
        <v>20506.963192228934</v>
      </c>
      <c r="FQ434" s="24">
        <v>20435.929091046804</v>
      </c>
      <c r="FR434" s="24">
        <v>20365.92190802062</v>
      </c>
      <c r="FS434" s="24">
        <v>20296.915754794743</v>
      </c>
      <c r="FT434" s="24">
        <v>20228.885668026378</v>
      </c>
      <c r="FU434" s="24">
        <v>20161.807566809661</v>
      </c>
      <c r="FV434" s="24">
        <v>20095.658212488463</v>
      </c>
    </row>
    <row r="435" spans="5:178" outlineLevel="2" x14ac:dyDescent="0.2">
      <c r="E435" s="367">
        <v>45016</v>
      </c>
      <c r="H435" s="24">
        <v>116022</v>
      </c>
      <c r="CG435" s="24">
        <v>107366.66292164873</v>
      </c>
      <c r="CH435" s="24">
        <v>83841.621484406671</v>
      </c>
      <c r="CI435" s="24">
        <v>60212.167772336543</v>
      </c>
      <c r="CJ435" s="24">
        <v>53143.49768236719</v>
      </c>
      <c r="CK435" s="24">
        <v>43808.197529831545</v>
      </c>
      <c r="CL435" s="24">
        <v>41421.756494747206</v>
      </c>
      <c r="CM435" s="24">
        <v>38068.833702727403</v>
      </c>
      <c r="CN435" s="24">
        <v>35991.391048167854</v>
      </c>
      <c r="CO435" s="24">
        <v>35113.313804689824</v>
      </c>
      <c r="CP435" s="24">
        <v>34522.639285525795</v>
      </c>
      <c r="CQ435" s="24">
        <v>34122.651846026543</v>
      </c>
      <c r="CR435" s="24">
        <v>33777.255625125341</v>
      </c>
      <c r="CS435" s="24">
        <v>33454.729266958224</v>
      </c>
      <c r="CT435" s="24">
        <v>33294.353937892767</v>
      </c>
      <c r="CU435" s="24">
        <v>33184.393831980095</v>
      </c>
      <c r="CV435" s="24">
        <v>33098.752879941632</v>
      </c>
      <c r="CW435" s="24">
        <v>33083.025275413784</v>
      </c>
      <c r="CX435" s="24">
        <v>33207.008386683156</v>
      </c>
      <c r="CY435" s="24">
        <v>33334.349632411147</v>
      </c>
      <c r="CZ435" s="24">
        <v>33519.91331842693</v>
      </c>
      <c r="DA435" s="24">
        <v>33269.816812083416</v>
      </c>
      <c r="DB435" s="24">
        <v>33127.145427971831</v>
      </c>
      <c r="DC435" s="24">
        <v>32957.933056901675</v>
      </c>
      <c r="DD435" s="24">
        <v>32493.652457049677</v>
      </c>
      <c r="DE435" s="24">
        <v>30948.423564175035</v>
      </c>
      <c r="DF435" s="24">
        <v>30133.292308968597</v>
      </c>
      <c r="DG435" s="24">
        <v>29744.916649269166</v>
      </c>
      <c r="DH435" s="24">
        <v>29348.419666774073</v>
      </c>
      <c r="DI435" s="24">
        <v>28954.947809618825</v>
      </c>
      <c r="DJ435" s="24">
        <v>28959.387182286257</v>
      </c>
      <c r="DK435" s="24">
        <v>29078.792627587562</v>
      </c>
      <c r="DL435" s="24">
        <v>29245.387166272132</v>
      </c>
      <c r="DM435" s="24">
        <v>29336.147616171886</v>
      </c>
      <c r="DN435" s="24">
        <v>29374.217791191346</v>
      </c>
      <c r="DO435" s="24">
        <v>29342.569365189185</v>
      </c>
      <c r="DP435" s="24">
        <v>28803.780607331806</v>
      </c>
      <c r="DQ435" s="24">
        <v>27838.053115962575</v>
      </c>
      <c r="DR435" s="24">
        <v>26969.682161895405</v>
      </c>
      <c r="DS435" s="24">
        <v>26021.704398304839</v>
      </c>
      <c r="DT435" s="24">
        <v>25110.493138134294</v>
      </c>
      <c r="DU435" s="24">
        <v>24124.993167336223</v>
      </c>
      <c r="DV435" s="24">
        <v>25348.15800389132</v>
      </c>
      <c r="DW435" s="24">
        <v>26264.309856398195</v>
      </c>
      <c r="DX435" s="24">
        <v>28674.454257544068</v>
      </c>
      <c r="DY435" s="24">
        <v>25152.236873631551</v>
      </c>
      <c r="DZ435" s="24">
        <v>24981.141331734325</v>
      </c>
      <c r="EA435" s="24">
        <v>24814.852188107536</v>
      </c>
      <c r="EB435" s="24">
        <v>24653.136385727943</v>
      </c>
      <c r="EC435" s="24">
        <v>24495.776726725795</v>
      </c>
      <c r="ED435" s="24">
        <v>24342.570495479918</v>
      </c>
      <c r="EE435" s="24">
        <v>24193.328226085243</v>
      </c>
      <c r="EF435" s="24">
        <v>24047.872596552123</v>
      </c>
      <c r="EG435" s="24">
        <v>23906.037434546699</v>
      </c>
      <c r="EH435" s="24">
        <v>23767.666821551571</v>
      </c>
      <c r="EI435" s="24">
        <v>23632.614284081497</v>
      </c>
      <c r="EJ435" s="24">
        <v>23500.742062081554</v>
      </c>
      <c r="EK435" s="24">
        <v>23371.920445909927</v>
      </c>
      <c r="EL435" s="24">
        <v>23246.027174397295</v>
      </c>
      <c r="EM435" s="24">
        <v>23122.946887410941</v>
      </c>
      <c r="EN435" s="24">
        <v>23002.570627157245</v>
      </c>
      <c r="EO435" s="24">
        <v>22884.795383151137</v>
      </c>
      <c r="EP435" s="24">
        <v>22769.523676382574</v>
      </c>
      <c r="EQ435" s="24">
        <v>22656.663178731869</v>
      </c>
      <c r="ER435" s="24">
        <v>22546.12636413876</v>
      </c>
      <c r="ES435" s="24">
        <v>22437.830188425985</v>
      </c>
      <c r="ET435" s="24">
        <v>22331.695795022588</v>
      </c>
      <c r="EU435" s="24">
        <v>22227.648244134914</v>
      </c>
      <c r="EV435" s="24">
        <v>22125.61626317781</v>
      </c>
      <c r="EW435" s="24">
        <v>22025.532016511854</v>
      </c>
      <c r="EX435" s="24">
        <v>21927.330892737195</v>
      </c>
      <c r="EY435" s="24">
        <v>21830.951307976004</v>
      </c>
      <c r="EZ435" s="24">
        <v>21736.334523735171</v>
      </c>
      <c r="FA435" s="24">
        <v>21643.424478082841</v>
      </c>
      <c r="FB435" s="24">
        <v>21552.167628997999</v>
      </c>
      <c r="FC435" s="24">
        <v>21462.512808864009</v>
      </c>
      <c r="FD435" s="24">
        <v>21374.411089176483</v>
      </c>
      <c r="FE435" s="24">
        <v>21287.815654624694</v>
      </c>
      <c r="FF435" s="24">
        <v>21202.681685784471</v>
      </c>
      <c r="FG435" s="24">
        <v>21118.966249731911</v>
      </c>
      <c r="FH435" s="24">
        <v>21036.628197950093</v>
      </c>
      <c r="FI435" s="24">
        <v>20955.628070958388</v>
      </c>
      <c r="FJ435" s="24">
        <v>20875.928009144638</v>
      </c>
      <c r="FK435" s="24">
        <v>20797.49166932653</v>
      </c>
      <c r="FL435" s="24">
        <v>20720.284146610218</v>
      </c>
      <c r="FM435" s="24">
        <v>20644.271901150991</v>
      </c>
      <c r="FN435" s="24">
        <v>20569.422689455034</v>
      </c>
      <c r="FO435" s="24">
        <v>20495.705499891425</v>
      </c>
      <c r="FP435" s="24">
        <v>20423.090492111365</v>
      </c>
      <c r="FQ435" s="24">
        <v>20351.54894009636</v>
      </c>
      <c r="FR435" s="24">
        <v>20281.053178580016</v>
      </c>
      <c r="FS435" s="24">
        <v>20211.576552608622</v>
      </c>
      <c r="FT435" s="24">
        <v>20143.093370024257</v>
      </c>
      <c r="FU435" s="24">
        <v>20075.578856671538</v>
      </c>
      <c r="FV435" s="24">
        <v>20009.009114144374</v>
      </c>
    </row>
    <row r="436" spans="5:178" outlineLevel="2" x14ac:dyDescent="0.2">
      <c r="E436" s="367">
        <v>45046</v>
      </c>
      <c r="H436" s="24">
        <v>115177</v>
      </c>
      <c r="CH436" s="24">
        <v>106584.7006199405</v>
      </c>
      <c r="CI436" s="24">
        <v>83230.9944468248</v>
      </c>
      <c r="CJ436" s="24">
        <v>59773.636444074451</v>
      </c>
      <c r="CK436" s="24">
        <v>52756.448195704317</v>
      </c>
      <c r="CL436" s="24">
        <v>43489.137981532884</v>
      </c>
      <c r="CM436" s="24">
        <v>41120.077638684896</v>
      </c>
      <c r="CN436" s="24">
        <v>37791.574523616502</v>
      </c>
      <c r="CO436" s="24">
        <v>35729.262094730555</v>
      </c>
      <c r="CP436" s="24">
        <v>34857.579976924717</v>
      </c>
      <c r="CQ436" s="24">
        <v>34271.20740022586</v>
      </c>
      <c r="CR436" s="24">
        <v>33874.133109839509</v>
      </c>
      <c r="CS436" s="24">
        <v>33531.252444666199</v>
      </c>
      <c r="CT436" s="24">
        <v>33211.075078695831</v>
      </c>
      <c r="CU436" s="24">
        <v>33051.867779426968</v>
      </c>
      <c r="CV436" s="24">
        <v>32942.708524124486</v>
      </c>
      <c r="CW436" s="24">
        <v>32857.69130383063</v>
      </c>
      <c r="CX436" s="24">
        <v>32842.078245042612</v>
      </c>
      <c r="CY436" s="24">
        <v>32965.158374730709</v>
      </c>
      <c r="CZ436" s="24">
        <v>33091.572181243369</v>
      </c>
      <c r="DA436" s="24">
        <v>33275.784388102758</v>
      </c>
      <c r="DB436" s="24">
        <v>33027.509359994932</v>
      </c>
      <c r="DC436" s="24">
        <v>32885.877066052228</v>
      </c>
      <c r="DD436" s="24">
        <v>32717.897085852375</v>
      </c>
      <c r="DE436" s="24">
        <v>32256.997888724647</v>
      </c>
      <c r="DF436" s="24">
        <v>30723.023054687801</v>
      </c>
      <c r="DG436" s="24">
        <v>29913.828483133166</v>
      </c>
      <c r="DH436" s="24">
        <v>29528.281402775978</v>
      </c>
      <c r="DI436" s="24">
        <v>29134.672148041212</v>
      </c>
      <c r="DJ436" s="24">
        <v>28744.065986351448</v>
      </c>
      <c r="DK436" s="24">
        <v>28748.47302661723</v>
      </c>
      <c r="DL436" s="24">
        <v>28867.00882994305</v>
      </c>
      <c r="DM436" s="24">
        <v>29032.390043696243</v>
      </c>
      <c r="DN436" s="24">
        <v>29122.489476028935</v>
      </c>
      <c r="DO436" s="24">
        <v>29160.28238210034</v>
      </c>
      <c r="DP436" s="24">
        <v>29128.864454796461</v>
      </c>
      <c r="DQ436" s="24">
        <v>28593.999750139246</v>
      </c>
      <c r="DR436" s="24">
        <v>27635.305750092408</v>
      </c>
      <c r="DS436" s="24">
        <v>26773.259229806652</v>
      </c>
      <c r="DT436" s="24">
        <v>25832.185684469812</v>
      </c>
      <c r="DU436" s="24">
        <v>24927.610868377495</v>
      </c>
      <c r="DV436" s="24">
        <v>23949.288393876024</v>
      </c>
      <c r="DW436" s="24">
        <v>25163.544796798804</v>
      </c>
      <c r="DX436" s="24">
        <v>26073.024222392087</v>
      </c>
      <c r="DY436" s="24">
        <v>28465.615297281147</v>
      </c>
      <c r="DZ436" s="24">
        <v>24969.050580012939</v>
      </c>
      <c r="EA436" s="24">
        <v>24799.201144310256</v>
      </c>
      <c r="EB436" s="24">
        <v>24634.123101391648</v>
      </c>
      <c r="EC436" s="24">
        <v>24473.585091611825</v>
      </c>
      <c r="ED436" s="24">
        <v>24317.371498975168</v>
      </c>
      <c r="EE436" s="24">
        <v>24165.281084258939</v>
      </c>
      <c r="EF436" s="24">
        <v>24017.125761457482</v>
      </c>
      <c r="EG436" s="24">
        <v>23872.729500035199</v>
      </c>
      <c r="EH436" s="24">
        <v>23731.927337908201</v>
      </c>
      <c r="EI436" s="24">
        <v>23594.56449212947</v>
      </c>
      <c r="EJ436" s="24">
        <v>23460.495555995025</v>
      </c>
      <c r="EK436" s="24">
        <v>23329.583772770398</v>
      </c>
      <c r="EL436" s="24">
        <v>23201.700377502264</v>
      </c>
      <c r="EM436" s="24">
        <v>23076.723999461803</v>
      </c>
      <c r="EN436" s="24">
        <v>22954.540118695852</v>
      </c>
      <c r="EO436" s="24">
        <v>22835.040570961457</v>
      </c>
      <c r="EP436" s="24">
        <v>22718.123096009364</v>
      </c>
      <c r="EQ436" s="24">
        <v>22603.690924779054</v>
      </c>
      <c r="ER436" s="24">
        <v>22491.65240158591</v>
      </c>
      <c r="ES436" s="24">
        <v>22381.920637830844</v>
      </c>
      <c r="ET436" s="24">
        <v>22274.413194155761</v>
      </c>
      <c r="EU436" s="24">
        <v>22169.05178831012</v>
      </c>
      <c r="EV436" s="24">
        <v>22065.762026294386</v>
      </c>
      <c r="EW436" s="24">
        <v>21964.473154608873</v>
      </c>
      <c r="EX436" s="24">
        <v>21865.117831668013</v>
      </c>
      <c r="EY436" s="24">
        <v>21767.631916643328</v>
      </c>
      <c r="EZ436" s="24">
        <v>21671.954274178621</v>
      </c>
      <c r="FA436" s="24">
        <v>21578.026593579198</v>
      </c>
      <c r="FB436" s="24">
        <v>21485.793221217933</v>
      </c>
      <c r="FC436" s="24">
        <v>21395.201005025792</v>
      </c>
      <c r="FD436" s="24">
        <v>21306.199150045075</v>
      </c>
      <c r="FE436" s="24">
        <v>21218.739084122662</v>
      </c>
      <c r="FF436" s="24">
        <v>21132.774332908484</v>
      </c>
      <c r="FG436" s="24">
        <v>21048.260403402786</v>
      </c>
      <c r="FH436" s="24">
        <v>20965.154675366502</v>
      </c>
      <c r="FI436" s="24">
        <v>20883.416299971537</v>
      </c>
      <c r="FJ436" s="24">
        <v>20803.00610512467</v>
      </c>
      <c r="FK436" s="24">
        <v>20723.886506949129</v>
      </c>
      <c r="FL436" s="24">
        <v>20646.021426953695</v>
      </c>
      <c r="FM436" s="24">
        <v>20569.376214460408</v>
      </c>
      <c r="FN436" s="24">
        <v>20493.917573898638</v>
      </c>
      <c r="FO436" s="24">
        <v>20419.613496607213</v>
      </c>
      <c r="FP436" s="24">
        <v>20346.433196816077</v>
      </c>
      <c r="FQ436" s="24">
        <v>20274.347051506702</v>
      </c>
      <c r="FR436" s="24">
        <v>20203.326543875115</v>
      </c>
      <c r="FS436" s="24">
        <v>20133.344210143856</v>
      </c>
      <c r="FT436" s="24">
        <v>20064.373589489951</v>
      </c>
      <c r="FU436" s="24">
        <v>19996.389176874072</v>
      </c>
      <c r="FV436" s="24">
        <v>19929.366378573526</v>
      </c>
    </row>
    <row r="437" spans="5:178" outlineLevel="2" x14ac:dyDescent="0.2">
      <c r="E437" s="367">
        <v>45077</v>
      </c>
      <c r="H437" s="24">
        <v>114369</v>
      </c>
      <c r="CI437" s="24">
        <v>105836.97808765617</v>
      </c>
      <c r="CJ437" s="24">
        <v>82647.104924497995</v>
      </c>
      <c r="CK437" s="24">
        <v>59354.307079298393</v>
      </c>
      <c r="CL437" s="24">
        <v>52386.346438043242</v>
      </c>
      <c r="CM437" s="24">
        <v>43184.049088011794</v>
      </c>
      <c r="CN437" s="24">
        <v>40831.608389337736</v>
      </c>
      <c r="CO437" s="24">
        <v>37526.455687259571</v>
      </c>
      <c r="CP437" s="24">
        <v>35478.610977124248</v>
      </c>
      <c r="CQ437" s="24">
        <v>34613.043961736315</v>
      </c>
      <c r="CR437" s="24">
        <v>34030.784958424265</v>
      </c>
      <c r="CS437" s="24">
        <v>33636.496259142317</v>
      </c>
      <c r="CT437" s="24">
        <v>33296.021001102898</v>
      </c>
      <c r="CU437" s="24">
        <v>32978.089772049658</v>
      </c>
      <c r="CV437" s="24">
        <v>32819.999358077417</v>
      </c>
      <c r="CW437" s="24">
        <v>32711.605886553683</v>
      </c>
      <c r="CX437" s="24">
        <v>32627.185086673599</v>
      </c>
      <c r="CY437" s="24">
        <v>32611.68155801313</v>
      </c>
      <c r="CZ437" s="24">
        <v>32733.898244958422</v>
      </c>
      <c r="DA437" s="24">
        <v>32859.425222020225</v>
      </c>
      <c r="DB437" s="24">
        <v>33042.34512691704</v>
      </c>
      <c r="DC437" s="24">
        <v>32795.811820009731</v>
      </c>
      <c r="DD437" s="24">
        <v>32655.173117613132</v>
      </c>
      <c r="DE437" s="24">
        <v>32488.371565606416</v>
      </c>
      <c r="DF437" s="24">
        <v>32030.705709781891</v>
      </c>
      <c r="DG437" s="24">
        <v>30507.492153308292</v>
      </c>
      <c r="DH437" s="24">
        <v>29703.974315943782</v>
      </c>
      <c r="DI437" s="24">
        <v>29321.131959975392</v>
      </c>
      <c r="DJ437" s="24">
        <v>28930.283988116771</v>
      </c>
      <c r="DK437" s="24">
        <v>28542.418041736011</v>
      </c>
      <c r="DL437" s="24">
        <v>28546.794165338444</v>
      </c>
      <c r="DM437" s="24">
        <v>28664.498405686521</v>
      </c>
      <c r="DN437" s="24">
        <v>28828.71942234557</v>
      </c>
      <c r="DO437" s="24">
        <v>28918.186781075678</v>
      </c>
      <c r="DP437" s="24">
        <v>28955.714558969532</v>
      </c>
      <c r="DQ437" s="24">
        <v>28924.517037521524</v>
      </c>
      <c r="DR437" s="24">
        <v>28393.404563616656</v>
      </c>
      <c r="DS437" s="24">
        <v>27441.436079532534</v>
      </c>
      <c r="DT437" s="24">
        <v>26585.437065158469</v>
      </c>
      <c r="DU437" s="24">
        <v>25650.96542319324</v>
      </c>
      <c r="DV437" s="24">
        <v>24752.736461320106</v>
      </c>
      <c r="DW437" s="24">
        <v>23781.27720221231</v>
      </c>
      <c r="DX437" s="24">
        <v>24987.015244928087</v>
      </c>
      <c r="DY437" s="24">
        <v>25890.114409046604</v>
      </c>
      <c r="DZ437" s="24">
        <v>28265.920764864055</v>
      </c>
      <c r="EA437" s="24">
        <v>24793.885461381175</v>
      </c>
      <c r="EB437" s="24">
        <v>24625.227568643215</v>
      </c>
      <c r="EC437" s="24">
        <v>24461.307595987579</v>
      </c>
      <c r="ED437" s="24">
        <v>24301.895806823868</v>
      </c>
      <c r="EE437" s="24">
        <v>24146.778097765102</v>
      </c>
      <c r="EF437" s="24">
        <v>23995.754641339943</v>
      </c>
      <c r="EG437" s="24">
        <v>23848.638671020526</v>
      </c>
      <c r="EH437" s="24">
        <v>23705.255391176412</v>
      </c>
      <c r="EI437" s="24">
        <v>23565.440996980498</v>
      </c>
      <c r="EJ437" s="24">
        <v>23429.041791332951</v>
      </c>
      <c r="EK437" s="24">
        <v>23295.91338759991</v>
      </c>
      <c r="EL437" s="24">
        <v>23165.919988434998</v>
      </c>
      <c r="EM437" s="24">
        <v>23038.933732208308</v>
      </c>
      <c r="EN437" s="24">
        <v>22914.83409964183</v>
      </c>
      <c r="EO437" s="24">
        <v>22793.507374173019</v>
      </c>
      <c r="EP437" s="24">
        <v>22674.846150362406</v>
      </c>
      <c r="EQ437" s="24">
        <v>22558.748885345991</v>
      </c>
      <c r="ER437" s="24">
        <v>22445.119488926226</v>
      </c>
      <c r="ES437" s="24">
        <v>22333.866948409657</v>
      </c>
      <c r="ET437" s="24">
        <v>22224.904984745874</v>
      </c>
      <c r="EU437" s="24">
        <v>22118.151736912754</v>
      </c>
      <c r="EV437" s="24">
        <v>22013.5294718324</v>
      </c>
      <c r="EW437" s="24">
        <v>21910.964317400718</v>
      </c>
      <c r="EX437" s="24">
        <v>21810.386016474316</v>
      </c>
      <c r="EY437" s="24">
        <v>21711.727699888335</v>
      </c>
      <c r="EZ437" s="24">
        <v>21614.925676780786</v>
      </c>
      <c r="FA437" s="24">
        <v>21519.919240677693</v>
      </c>
      <c r="FB437" s="24">
        <v>21426.650489950767</v>
      </c>
      <c r="FC437" s="24">
        <v>21335.064161399187</v>
      </c>
      <c r="FD437" s="24">
        <v>21245.107475831068</v>
      </c>
      <c r="FE437" s="24">
        <v>21156.729994630048</v>
      </c>
      <c r="FF437" s="24">
        <v>21069.883486390729</v>
      </c>
      <c r="FG437" s="24">
        <v>20984.521802794054</v>
      </c>
      <c r="FH437" s="24">
        <v>20900.600762971539</v>
      </c>
      <c r="FI437" s="24">
        <v>20818.078045677448</v>
      </c>
      <c r="FJ437" s="24">
        <v>20736.913088650032</v>
      </c>
      <c r="FK437" s="24">
        <v>20657.066994599645</v>
      </c>
      <c r="FL437" s="24">
        <v>20578.502443311296</v>
      </c>
      <c r="FM437" s="24">
        <v>20501.183609394822</v>
      </c>
      <c r="FN437" s="24">
        <v>20425.076085256798</v>
      </c>
      <c r="FO437" s="24">
        <v>20350.146808904672</v>
      </c>
      <c r="FP437" s="24">
        <v>20276.36399622729</v>
      </c>
      <c r="FQ437" s="24">
        <v>20203.697077425681</v>
      </c>
      <c r="FR437" s="24">
        <v>20132.116637295381</v>
      </c>
      <c r="FS437" s="24">
        <v>20061.594359086041</v>
      </c>
      <c r="FT437" s="24">
        <v>19992.10297168656</v>
      </c>
      <c r="FU437" s="24">
        <v>19923.616199904289</v>
      </c>
      <c r="FV437" s="24">
        <v>19856.108717625142</v>
      </c>
    </row>
    <row r="438" spans="5:178" outlineLevel="2" x14ac:dyDescent="0.2">
      <c r="E438" s="367">
        <v>45107</v>
      </c>
      <c r="H438" s="24">
        <v>113596</v>
      </c>
      <c r="CJ438" s="24">
        <v>105121.64452644852</v>
      </c>
      <c r="CK438" s="24">
        <v>82088.507646331389</v>
      </c>
      <c r="CL438" s="24">
        <v>58953.141734036144</v>
      </c>
      <c r="CM438" s="24">
        <v>52032.27631592442</v>
      </c>
      <c r="CN438" s="24">
        <v>42892.175678739761</v>
      </c>
      <c r="CO438" s="24">
        <v>40555.634713910324</v>
      </c>
      <c r="CP438" s="24">
        <v>37272.820958913151</v>
      </c>
      <c r="CQ438" s="24">
        <v>35238.817271790482</v>
      </c>
      <c r="CR438" s="24">
        <v>34379.100471958292</v>
      </c>
      <c r="CS438" s="24">
        <v>33800.776855067044</v>
      </c>
      <c r="CT438" s="24">
        <v>33409.153083908495</v>
      </c>
      <c r="CU438" s="24">
        <v>33070.979038387013</v>
      </c>
      <c r="CV438" s="24">
        <v>32755.196650716127</v>
      </c>
      <c r="CW438" s="24">
        <v>32598.174742108109</v>
      </c>
      <c r="CX438" s="24">
        <v>32490.51388303607</v>
      </c>
      <c r="CY438" s="24">
        <v>32406.663668527086</v>
      </c>
      <c r="CZ438" s="24">
        <v>32391.264925496063</v>
      </c>
      <c r="DA438" s="24">
        <v>32512.655571302512</v>
      </c>
      <c r="DB438" s="24">
        <v>32637.334133555501</v>
      </c>
      <c r="DC438" s="24">
        <v>32819.01771491635</v>
      </c>
      <c r="DD438" s="24">
        <v>32574.150683365468</v>
      </c>
      <c r="DE438" s="24">
        <v>32434.462533277208</v>
      </c>
      <c r="DF438" s="24">
        <v>32268.788363687945</v>
      </c>
      <c r="DG438" s="24">
        <v>31814.215791065621</v>
      </c>
      <c r="DH438" s="24">
        <v>30301.29736770636</v>
      </c>
      <c r="DI438" s="24">
        <v>29503.210366392555</v>
      </c>
      <c r="DJ438" s="24">
        <v>29122.955574721862</v>
      </c>
      <c r="DK438" s="24">
        <v>28734.74927571381</v>
      </c>
      <c r="DL438" s="24">
        <v>28349.504847196738</v>
      </c>
      <c r="DM438" s="24">
        <v>28353.851393347722</v>
      </c>
      <c r="DN438" s="24">
        <v>28470.760091391603</v>
      </c>
      <c r="DO438" s="24">
        <v>28633.871167018748</v>
      </c>
      <c r="DP438" s="24">
        <v>28722.733831572128</v>
      </c>
      <c r="DQ438" s="24">
        <v>28760.007965801073</v>
      </c>
      <c r="DR438" s="24">
        <v>28729.021302925572</v>
      </c>
      <c r="DS438" s="24">
        <v>28201.498525025116</v>
      </c>
      <c r="DT438" s="24">
        <v>27255.964228860772</v>
      </c>
      <c r="DU438" s="24">
        <v>26405.750761602718</v>
      </c>
      <c r="DV438" s="24">
        <v>25477.595049471969</v>
      </c>
      <c r="DW438" s="24">
        <v>24585.437059518914</v>
      </c>
      <c r="DX438" s="24">
        <v>23620.543723058778</v>
      </c>
      <c r="DY438" s="24">
        <v>24818.132393942858</v>
      </c>
      <c r="DZ438" s="24">
        <v>25715.127669299007</v>
      </c>
      <c r="EA438" s="24">
        <v>28074.876366895725</v>
      </c>
      <c r="EB438" s="24">
        <v>24626.307940709947</v>
      </c>
      <c r="EC438" s="24">
        <v>24458.789977070664</v>
      </c>
      <c r="ED438" s="24">
        <v>24295.977910743339</v>
      </c>
      <c r="EE438" s="24">
        <v>24137.643557886877</v>
      </c>
      <c r="EF438" s="24">
        <v>23983.57426220151</v>
      </c>
      <c r="EG438" s="24">
        <v>23833.571546814714</v>
      </c>
      <c r="EH438" s="24">
        <v>23687.449907520811</v>
      </c>
      <c r="EI438" s="24">
        <v>23545.03573010235</v>
      </c>
      <c r="EJ438" s="24">
        <v>23406.166316860308</v>
      </c>
      <c r="EK438" s="24">
        <v>23270.689009506579</v>
      </c>
      <c r="EL438" s="24">
        <v>23138.460397291219</v>
      </c>
      <c r="EM438" s="24">
        <v>23009.345600698281</v>
      </c>
      <c r="EN438" s="24">
        <v>22883.217622292188</v>
      </c>
      <c r="EO438" s="24">
        <v>22759.956757363561</v>
      </c>
      <c r="EP438" s="24">
        <v>22639.450057940161</v>
      </c>
      <c r="EQ438" s="24">
        <v>22521.590844517028</v>
      </c>
      <c r="ER438" s="24">
        <v>22406.278260540559</v>
      </c>
      <c r="ES438" s="24">
        <v>22293.416865269988</v>
      </c>
      <c r="ET438" s="24">
        <v>22182.916261150691</v>
      </c>
      <c r="EU438" s="24">
        <v>22074.690752277213</v>
      </c>
      <c r="EV438" s="24">
        <v>21968.659030911709</v>
      </c>
      <c r="EW438" s="24">
        <v>21864.743889360518</v>
      </c>
      <c r="EX438" s="24">
        <v>21762.871954808139</v>
      </c>
      <c r="EY438" s="24">
        <v>21662.973444966872</v>
      </c>
      <c r="EZ438" s="24">
        <v>21564.98194262882</v>
      </c>
      <c r="FA438" s="24">
        <v>21468.834187407341</v>
      </c>
      <c r="FB438" s="24">
        <v>21374.469883132871</v>
      </c>
      <c r="FC438" s="24">
        <v>21281.831519524061</v>
      </c>
      <c r="FD438" s="24">
        <v>21190.864206894366</v>
      </c>
      <c r="FE438" s="24">
        <v>21101.515522777205</v>
      </c>
      <c r="FF438" s="24">
        <v>21013.735369461963</v>
      </c>
      <c r="FG438" s="24">
        <v>20927.475841530846</v>
      </c>
      <c r="FH438" s="24">
        <v>20842.69110257319</v>
      </c>
      <c r="FI438" s="24">
        <v>20759.337270331253</v>
      </c>
      <c r="FJ438" s="24">
        <v>20677.372309601164</v>
      </c>
      <c r="FK438" s="24">
        <v>20596.755932274384</v>
      </c>
      <c r="FL438" s="24">
        <v>20517.449503961223</v>
      </c>
      <c r="FM438" s="24">
        <v>20439.415956687473</v>
      </c>
      <c r="FN438" s="24">
        <v>20362.619707200502</v>
      </c>
      <c r="FO438" s="24">
        <v>20287.026580461763</v>
      </c>
      <c r="FP438" s="24">
        <v>20212.603737938909</v>
      </c>
      <c r="FQ438" s="24">
        <v>20139.31961034402</v>
      </c>
      <c r="FR438" s="24">
        <v>20067.143834494029</v>
      </c>
      <c r="FS438" s="24">
        <v>19996.047193996677</v>
      </c>
      <c r="FT438" s="24">
        <v>19926.001563489564</v>
      </c>
      <c r="FU438" s="24">
        <v>19856.979856182235</v>
      </c>
      <c r="FV438" s="24">
        <v>19788.955974471468</v>
      </c>
    </row>
    <row r="439" spans="5:178" outlineLevel="2" x14ac:dyDescent="0.2">
      <c r="E439" s="367">
        <v>45138</v>
      </c>
      <c r="H439" s="24">
        <v>112856</v>
      </c>
      <c r="CK439" s="24">
        <v>104436.8491379703</v>
      </c>
      <c r="CL439" s="24">
        <v>81553.757341230099</v>
      </c>
      <c r="CM439" s="24">
        <v>58569.102464315496</v>
      </c>
      <c r="CN439" s="24">
        <v>51693.321735888298</v>
      </c>
      <c r="CO439" s="24">
        <v>42612.762583188261</v>
      </c>
      <c r="CP439" s="24">
        <v>40291.442579607232</v>
      </c>
      <c r="CQ439" s="24">
        <v>37030.01410383379</v>
      </c>
      <c r="CR439" s="24">
        <v>35009.26055517084</v>
      </c>
      <c r="CS439" s="24">
        <v>34155.144220424358</v>
      </c>
      <c r="CT439" s="24">
        <v>33580.587985100232</v>
      </c>
      <c r="CU439" s="24">
        <v>33191.515374111565</v>
      </c>
      <c r="CV439" s="24">
        <v>32855.54430047013</v>
      </c>
      <c r="CW439" s="24">
        <v>32541.819018391659</v>
      </c>
      <c r="CX439" s="24">
        <v>32385.819999783027</v>
      </c>
      <c r="CY439" s="24">
        <v>32278.860477340033</v>
      </c>
      <c r="CZ439" s="24">
        <v>32195.55648944763</v>
      </c>
      <c r="DA439" s="24">
        <v>32180.258058662133</v>
      </c>
      <c r="DB439" s="24">
        <v>32300.85792769918</v>
      </c>
      <c r="DC439" s="24">
        <v>32424.724294663014</v>
      </c>
      <c r="DD439" s="24">
        <v>32605.22433214726</v>
      </c>
      <c r="DE439" s="24">
        <v>32361.952441299807</v>
      </c>
      <c r="DF439" s="24">
        <v>32223.174263667144</v>
      </c>
      <c r="DG439" s="24">
        <v>32058.5793476211</v>
      </c>
      <c r="DH439" s="24">
        <v>31606.968003420028</v>
      </c>
      <c r="DI439" s="24">
        <v>30103.905205551859</v>
      </c>
      <c r="DJ439" s="24">
        <v>29311.017193471584</v>
      </c>
      <c r="DK439" s="24">
        <v>28933.23950086984</v>
      </c>
      <c r="DL439" s="24">
        <v>28547.562099545386</v>
      </c>
      <c r="DM439" s="24">
        <v>28164.827274157851</v>
      </c>
      <c r="DN439" s="24">
        <v>28169.145505542896</v>
      </c>
      <c r="DO439" s="24">
        <v>28285.292623631911</v>
      </c>
      <c r="DP439" s="24">
        <v>28447.341142514419</v>
      </c>
      <c r="DQ439" s="24">
        <v>28535.624927778303</v>
      </c>
      <c r="DR439" s="24">
        <v>28572.656246597115</v>
      </c>
      <c r="DS439" s="24">
        <v>28541.871440569812</v>
      </c>
      <c r="DT439" s="24">
        <v>28017.785111625712</v>
      </c>
      <c r="DU439" s="24">
        <v>27078.410322654945</v>
      </c>
      <c r="DV439" s="24">
        <v>26233.735412791262</v>
      </c>
      <c r="DW439" s="24">
        <v>25311.625998302832</v>
      </c>
      <c r="DX439" s="24">
        <v>24425.27980553071</v>
      </c>
      <c r="DY439" s="24">
        <v>23466.672087129136</v>
      </c>
      <c r="DZ439" s="24">
        <v>24656.459289506809</v>
      </c>
      <c r="EA439" s="24">
        <v>25547.611256086559</v>
      </c>
      <c r="EB439" s="24">
        <v>27891.987809979084</v>
      </c>
      <c r="EC439" s="24">
        <v>24465.884440972939</v>
      </c>
      <c r="ED439" s="24">
        <v>24299.457741930059</v>
      </c>
      <c r="EE439" s="24">
        <v>24137.706284506938</v>
      </c>
      <c r="EF439" s="24">
        <v>23980.403371323649</v>
      </c>
      <c r="EG439" s="24">
        <v>23827.337731390311</v>
      </c>
      <c r="EH439" s="24">
        <v>23678.312180775039</v>
      </c>
      <c r="EI439" s="24">
        <v>23533.142423704783</v>
      </c>
      <c r="EJ439" s="24">
        <v>23391.655976939601</v>
      </c>
      <c r="EK439" s="24">
        <v>23253.691202644346</v>
      </c>
      <c r="EL439" s="24">
        <v>23119.096436994918</v>
      </c>
      <c r="EM439" s="24">
        <v>22987.729203464012</v>
      </c>
      <c r="EN439" s="24">
        <v>22859.455501183187</v>
      </c>
      <c r="EO439" s="24">
        <v>22734.14916001802</v>
      </c>
      <c r="EP439" s="24">
        <v>22611.691255053192</v>
      </c>
      <c r="EQ439" s="24">
        <v>22491.969574094994</v>
      </c>
      <c r="ER439" s="24">
        <v>22374.878132582253</v>
      </c>
      <c r="ES439" s="24">
        <v>22260.316730972616</v>
      </c>
      <c r="ET439" s="24">
        <v>22148.190550256259</v>
      </c>
      <c r="EU439" s="24">
        <v>22038.4097817566</v>
      </c>
      <c r="EV439" s="24">
        <v>21930.889287818209</v>
      </c>
      <c r="EW439" s="24">
        <v>21825.548290367369</v>
      </c>
      <c r="EX439" s="24">
        <v>21722.310084665576</v>
      </c>
      <c r="EY439" s="24">
        <v>21621.101775870869</v>
      </c>
      <c r="EZ439" s="24">
        <v>21521.854036279285</v>
      </c>
      <c r="FA439" s="24">
        <v>21424.500881345451</v>
      </c>
      <c r="FB439" s="24">
        <v>21328.979462780757</v>
      </c>
      <c r="FC439" s="24">
        <v>21235.229877203805</v>
      </c>
      <c r="FD439" s="24">
        <v>21143.194988973268</v>
      </c>
      <c r="FE439" s="24">
        <v>21052.820265971255</v>
      </c>
      <c r="FF439" s="24">
        <v>20964.053627227579</v>
      </c>
      <c r="FG439" s="24">
        <v>20876.845301383844</v>
      </c>
      <c r="FH439" s="24">
        <v>20791.147695093183</v>
      </c>
      <c r="FI439" s="24">
        <v>20706.915270537695</v>
      </c>
      <c r="FJ439" s="24">
        <v>20624.104431322441</v>
      </c>
      <c r="FK439" s="24">
        <v>20542.67341607406</v>
      </c>
      <c r="FL439" s="24">
        <v>20462.582199133401</v>
      </c>
      <c r="FM439" s="24">
        <v>20383.792397787314</v>
      </c>
      <c r="FN439" s="24">
        <v>20306.267185534012</v>
      </c>
      <c r="FO439" s="24">
        <v>20229.971210921332</v>
      </c>
      <c r="FP439" s="24">
        <v>20154.870521537665</v>
      </c>
      <c r="FQ439" s="24">
        <v>20080.932492771168</v>
      </c>
      <c r="FR439" s="24">
        <v>20008.125760986168</v>
      </c>
      <c r="FS439" s="24">
        <v>19936.420160794907</v>
      </c>
      <c r="FT439" s="24">
        <v>19865.786666129872</v>
      </c>
      <c r="FU439" s="24">
        <v>19796.197334846107</v>
      </c>
      <c r="FV439" s="24">
        <v>19727.62525660501</v>
      </c>
    </row>
    <row r="440" spans="5:178" outlineLevel="2" x14ac:dyDescent="0.2">
      <c r="E440" s="367">
        <v>45169</v>
      </c>
      <c r="H440" s="24">
        <v>112145</v>
      </c>
      <c r="CL440" s="24">
        <v>103778.89032552704</v>
      </c>
      <c r="CM440" s="24">
        <v>81039.963467004418</v>
      </c>
      <c r="CN440" s="24">
        <v>58200.113382192008</v>
      </c>
      <c r="CO440" s="24">
        <v>51367.650511015745</v>
      </c>
      <c r="CP440" s="24">
        <v>42344.299460300273</v>
      </c>
      <c r="CQ440" s="24">
        <v>40037.603920837646</v>
      </c>
      <c r="CR440" s="24">
        <v>36796.722652534554</v>
      </c>
      <c r="CS440" s="24">
        <v>34788.699980148456</v>
      </c>
      <c r="CT440" s="24">
        <v>33939.964632801886</v>
      </c>
      <c r="CU440" s="24">
        <v>33369.02813841591</v>
      </c>
      <c r="CV440" s="24">
        <v>32982.40670969856</v>
      </c>
      <c r="CW440" s="24">
        <v>32648.552275255395</v>
      </c>
      <c r="CX440" s="24">
        <v>32336.803482469102</v>
      </c>
      <c r="CY440" s="24">
        <v>32181.787267630145</v>
      </c>
      <c r="CZ440" s="24">
        <v>32075.50159700236</v>
      </c>
      <c r="DA440" s="24">
        <v>31992.72242954831</v>
      </c>
      <c r="DB440" s="24">
        <v>31977.520379852776</v>
      </c>
      <c r="DC440" s="24">
        <v>32097.360462020846</v>
      </c>
      <c r="DD440" s="24">
        <v>32220.446462970365</v>
      </c>
      <c r="DE440" s="24">
        <v>32399.8093387029</v>
      </c>
      <c r="DF440" s="24">
        <v>32158.070076288073</v>
      </c>
      <c r="DG440" s="24">
        <v>32020.166210028281</v>
      </c>
      <c r="DH440" s="24">
        <v>31856.608252454174</v>
      </c>
      <c r="DI440" s="24">
        <v>31407.842088533522</v>
      </c>
      <c r="DJ440" s="24">
        <v>29914.248682184494</v>
      </c>
      <c r="DK440" s="24">
        <v>29126.355915165084</v>
      </c>
      <c r="DL440" s="24">
        <v>28750.958246128237</v>
      </c>
      <c r="DM440" s="24">
        <v>28367.710637037617</v>
      </c>
      <c r="DN440" s="24">
        <v>27987.387065467785</v>
      </c>
      <c r="DO440" s="24">
        <v>27991.678091719608</v>
      </c>
      <c r="DP440" s="24">
        <v>28107.093475554695</v>
      </c>
      <c r="DQ440" s="24">
        <v>28268.121078429853</v>
      </c>
      <c r="DR440" s="24">
        <v>28355.848670214236</v>
      </c>
      <c r="DS440" s="24">
        <v>28392.646689361962</v>
      </c>
      <c r="DT440" s="24">
        <v>28362.055829576642</v>
      </c>
      <c r="DU440" s="24">
        <v>27841.27127794061</v>
      </c>
      <c r="DV440" s="24">
        <v>26907.814610070702</v>
      </c>
      <c r="DW440" s="24">
        <v>26068.461206027827</v>
      </c>
      <c r="DX440" s="24">
        <v>25152.161139679512</v>
      </c>
      <c r="DY440" s="24">
        <v>24271.39898446907</v>
      </c>
      <c r="DZ440" s="24">
        <v>23318.830555850793</v>
      </c>
      <c r="EA440" s="24">
        <v>24501.122022947304</v>
      </c>
      <c r="EB440" s="24">
        <v>25386.659675283787</v>
      </c>
      <c r="EC440" s="24">
        <v>27716.266507319986</v>
      </c>
      <c r="ED440" s="24">
        <v>24311.747808117514</v>
      </c>
      <c r="EE440" s="24">
        <v>24146.369607896311</v>
      </c>
      <c r="EF440" s="24">
        <v>23985.637194974399</v>
      </c>
      <c r="EG440" s="24">
        <v>23829.325300179793</v>
      </c>
      <c r="EH440" s="24">
        <v>23677.223983543332</v>
      </c>
      <c r="EI440" s="24">
        <v>23529.137303404488</v>
      </c>
      <c r="EJ440" s="24">
        <v>23384.882125065331</v>
      </c>
      <c r="EK440" s="24">
        <v>23244.287051941337</v>
      </c>
      <c r="EL440" s="24">
        <v>23107.191464526033</v>
      </c>
      <c r="EM440" s="24">
        <v>22973.444654487088</v>
      </c>
      <c r="EN440" s="24">
        <v>22842.905042908413</v>
      </c>
      <c r="EO440" s="24">
        <v>22715.439473135575</v>
      </c>
      <c r="EP440" s="24">
        <v>22590.922569914059</v>
      </c>
      <c r="EQ440" s="24">
        <v>22469.236157563089</v>
      </c>
      <c r="ER440" s="24">
        <v>22350.268730832944</v>
      </c>
      <c r="ES440" s="24">
        <v>22233.914972871949</v>
      </c>
      <c r="ET440" s="24">
        <v>22120.075315401253</v>
      </c>
      <c r="EU440" s="24">
        <v>22008.655536776849</v>
      </c>
      <c r="EV440" s="24">
        <v>21899.566394122543</v>
      </c>
      <c r="EW440" s="24">
        <v>21792.723286155568</v>
      </c>
      <c r="EX440" s="24">
        <v>21688.045943709229</v>
      </c>
      <c r="EY440" s="24">
        <v>21585.458145289758</v>
      </c>
      <c r="EZ440" s="24">
        <v>21484.887455297358</v>
      </c>
      <c r="FA440" s="24">
        <v>21386.264982797016</v>
      </c>
      <c r="FB440" s="24">
        <v>21289.525158950215</v>
      </c>
      <c r="FC440" s="24">
        <v>21194.605531416564</v>
      </c>
      <c r="FD440" s="24">
        <v>21101.446574209796</v>
      </c>
      <c r="FE440" s="24">
        <v>21009.991511646764</v>
      </c>
      <c r="FF440" s="24">
        <v>20920.1861551654</v>
      </c>
      <c r="FG440" s="24">
        <v>20831.978751908951</v>
      </c>
      <c r="FH440" s="24">
        <v>20745.319844081761</v>
      </c>
      <c r="FI440" s="24">
        <v>20660.162138178075</v>
      </c>
      <c r="FJ440" s="24">
        <v>20576.460383271158</v>
      </c>
      <c r="FK440" s="24">
        <v>20494.171257626134</v>
      </c>
      <c r="FL440" s="24">
        <v>20413.253262968963</v>
      </c>
      <c r="FM440" s="24">
        <v>20333.666625804701</v>
      </c>
      <c r="FN440" s="24">
        <v>20255.373205233736</v>
      </c>
      <c r="FO440" s="24">
        <v>20178.336406763592</v>
      </c>
      <c r="FP440" s="24">
        <v>20102.521101658513</v>
      </c>
      <c r="FQ440" s="24">
        <v>20027.893551409241</v>
      </c>
      <c r="FR440" s="24">
        <v>19954.421336941079</v>
      </c>
      <c r="FS440" s="24">
        <v>19882.073292211258</v>
      </c>
      <c r="FT440" s="24">
        <v>19810.819441875883</v>
      </c>
      <c r="FU440" s="24">
        <v>19740.630942733525</v>
      </c>
      <c r="FV440" s="24">
        <v>19671.480028676513</v>
      </c>
    </row>
    <row r="441" spans="5:178" outlineLevel="2" x14ac:dyDescent="0.2">
      <c r="E441" s="367">
        <v>45199</v>
      </c>
      <c r="H441" s="24">
        <v>111461</v>
      </c>
      <c r="CM441" s="24">
        <v>103145.9172907715</v>
      </c>
      <c r="CN441" s="24">
        <v>80545.680752559449</v>
      </c>
      <c r="CO441" s="24">
        <v>57845.136543693465</v>
      </c>
      <c r="CP441" s="24">
        <v>51054.346547847214</v>
      </c>
      <c r="CQ441" s="24">
        <v>42086.031139547275</v>
      </c>
      <c r="CR441" s="24">
        <v>39793.40470480614</v>
      </c>
      <c r="CS441" s="24">
        <v>36572.290370272007</v>
      </c>
      <c r="CT441" s="24">
        <v>34576.515123164892</v>
      </c>
      <c r="CU441" s="24">
        <v>33732.956421924566</v>
      </c>
      <c r="CV441" s="24">
        <v>33165.502209960105</v>
      </c>
      <c r="CW441" s="24">
        <v>32781.238880643017</v>
      </c>
      <c r="CX441" s="24">
        <v>32449.420706694382</v>
      </c>
      <c r="CY441" s="24">
        <v>32139.573346644866</v>
      </c>
      <c r="CZ441" s="24">
        <v>31985.50261391345</v>
      </c>
      <c r="DA441" s="24">
        <v>31879.86520579143</v>
      </c>
      <c r="DB441" s="24">
        <v>31797.590928885678</v>
      </c>
      <c r="DC441" s="24">
        <v>31782.481600238712</v>
      </c>
      <c r="DD441" s="24">
        <v>31901.590748203715</v>
      </c>
      <c r="DE441" s="24">
        <v>32023.926017291364</v>
      </c>
      <c r="DF441" s="24">
        <v>32202.194914629843</v>
      </c>
      <c r="DG441" s="24">
        <v>31961.930079567926</v>
      </c>
      <c r="DH441" s="24">
        <v>31824.8673229833</v>
      </c>
      <c r="DI441" s="24">
        <v>31662.306945711309</v>
      </c>
      <c r="DJ441" s="24">
        <v>31216.2779172503</v>
      </c>
      <c r="DK441" s="24">
        <v>29731.794305274118</v>
      </c>
      <c r="DL441" s="24">
        <v>28948.707090465163</v>
      </c>
      <c r="DM441" s="24">
        <v>28575.599064351503</v>
      </c>
      <c r="DN441" s="24">
        <v>28194.688976903562</v>
      </c>
      <c r="DO441" s="24">
        <v>27816.685092550757</v>
      </c>
      <c r="DP441" s="24">
        <v>27820.949946775683</v>
      </c>
      <c r="DQ441" s="24">
        <v>27935.661383733575</v>
      </c>
      <c r="DR441" s="24">
        <v>28095.706839563689</v>
      </c>
      <c r="DS441" s="24">
        <v>28182.899359139941</v>
      </c>
      <c r="DT441" s="24">
        <v>28219.472938097762</v>
      </c>
      <c r="DU441" s="24">
        <v>28189.068659507266</v>
      </c>
      <c r="DV441" s="24">
        <v>27671.460501230893</v>
      </c>
      <c r="DW441" s="24">
        <v>26743.697215685857</v>
      </c>
      <c r="DX441" s="24">
        <v>25909.463234964263</v>
      </c>
      <c r="DY441" s="24">
        <v>24998.75190859885</v>
      </c>
      <c r="DZ441" s="24">
        <v>24123.361738890784</v>
      </c>
      <c r="EA441" s="24">
        <v>23176.603259937448</v>
      </c>
      <c r="EB441" s="24">
        <v>24351.683639928036</v>
      </c>
      <c r="EC441" s="24">
        <v>25231.820179827955</v>
      </c>
      <c r="ED441" s="24">
        <v>27547.218165521361</v>
      </c>
      <c r="EE441" s="24">
        <v>24163.464465117358</v>
      </c>
      <c r="EF441" s="24">
        <v>23999.094947306887</v>
      </c>
      <c r="EG441" s="24">
        <v>23839.342880993725</v>
      </c>
      <c r="EH441" s="24">
        <v>23683.984370978109</v>
      </c>
      <c r="EI441" s="24">
        <v>23532.810757766492</v>
      </c>
      <c r="EJ441" s="24">
        <v>23385.627294794842</v>
      </c>
      <c r="EK441" s="24">
        <v>23242.251964348896</v>
      </c>
      <c r="EL441" s="24">
        <v>23102.514415234145</v>
      </c>
      <c r="EM441" s="24">
        <v>22966.255007602089</v>
      </c>
      <c r="EN441" s="24">
        <v>22833.323952327661</v>
      </c>
      <c r="EO441" s="24">
        <v>22703.580534019478</v>
      </c>
      <c r="EP441" s="24">
        <v>22576.892408178381</v>
      </c>
      <c r="EQ441" s="24">
        <v>22453.134964244422</v>
      </c>
      <c r="ER441" s="24">
        <v>22332.190747319448</v>
      </c>
      <c r="ES441" s="24">
        <v>22213.948932251737</v>
      </c>
      <c r="ET441" s="24">
        <v>22098.30484454305</v>
      </c>
      <c r="EU441" s="24">
        <v>21985.159523206021</v>
      </c>
      <c r="EV441" s="24">
        <v>21874.41932127767</v>
      </c>
      <c r="EW441" s="24">
        <v>21765.995540196109</v>
      </c>
      <c r="EX441" s="24">
        <v>21659.804094682651</v>
      </c>
      <c r="EY441" s="24">
        <v>21555.765205152031</v>
      </c>
      <c r="EZ441" s="24">
        <v>21453.803115004161</v>
      </c>
      <c r="FA441" s="24">
        <v>21353.845830441827</v>
      </c>
      <c r="FB441" s="24">
        <v>21255.824880712811</v>
      </c>
      <c r="FC441" s="24">
        <v>21159.675096899104</v>
      </c>
      <c r="FD441" s="24">
        <v>21065.334407572533</v>
      </c>
      <c r="FE441" s="24">
        <v>20972.743649810494</v>
      </c>
      <c r="FF441" s="24">
        <v>20881.846394218734</v>
      </c>
      <c r="FG441" s="24">
        <v>20792.588782744577</v>
      </c>
      <c r="FH441" s="24">
        <v>20704.919378184706</v>
      </c>
      <c r="FI441" s="24">
        <v>20618.789024398742</v>
      </c>
      <c r="FJ441" s="24">
        <v>20534.150716335695</v>
      </c>
      <c r="FK441" s="24">
        <v>20450.959479065375</v>
      </c>
      <c r="FL441" s="24">
        <v>20369.172255082853</v>
      </c>
      <c r="FM441" s="24">
        <v>20288.747799222288</v>
      </c>
      <c r="FN441" s="24">
        <v>20209.646580577089</v>
      </c>
      <c r="FO441" s="24">
        <v>20131.830690878392</v>
      </c>
      <c r="FP441" s="24">
        <v>20055.263758832552</v>
      </c>
      <c r="FQ441" s="24">
        <v>19979.91086996263</v>
      </c>
      <c r="FR441" s="24">
        <v>19905.738491538861</v>
      </c>
      <c r="FS441" s="24">
        <v>19832.714402218466</v>
      </c>
      <c r="FT441" s="24">
        <v>19760.807626048056</v>
      </c>
      <c r="FU441" s="24">
        <v>19689.98837051075</v>
      </c>
      <c r="FV441" s="24">
        <v>19620.227968326912</v>
      </c>
    </row>
    <row r="442" spans="5:178" outlineLevel="2" x14ac:dyDescent="0.2">
      <c r="E442" s="367">
        <v>45230</v>
      </c>
      <c r="H442" s="24">
        <v>110804</v>
      </c>
      <c r="CN442" s="24">
        <v>102537.93003370367</v>
      </c>
      <c r="CO442" s="24">
        <v>80070.909197895191</v>
      </c>
      <c r="CP442" s="24">
        <v>57504.171948819865</v>
      </c>
      <c r="CQ442" s="24">
        <v>50753.409846382703</v>
      </c>
      <c r="CR442" s="24">
        <v>41837.957620929257</v>
      </c>
      <c r="CS442" s="24">
        <v>39558.844931512722</v>
      </c>
      <c r="CT442" s="24">
        <v>36356.717257046141</v>
      </c>
      <c r="CU442" s="24">
        <v>34372.705984220156</v>
      </c>
      <c r="CV442" s="24">
        <v>33534.119587792411</v>
      </c>
      <c r="CW442" s="24">
        <v>32970.010199732817</v>
      </c>
      <c r="CX442" s="24">
        <v>32588.011886944932</v>
      </c>
      <c r="CY442" s="24">
        <v>32258.149594787097</v>
      </c>
      <c r="CZ442" s="24">
        <v>31950.128610918957</v>
      </c>
      <c r="DA442" s="24">
        <v>31796.966038632938</v>
      </c>
      <c r="DB442" s="24">
        <v>31691.951303707247</v>
      </c>
      <c r="DC442" s="24">
        <v>31610.161987459727</v>
      </c>
      <c r="DD442" s="24">
        <v>31595.141719819941</v>
      </c>
      <c r="DE442" s="24">
        <v>31713.548786247786</v>
      </c>
      <c r="DF442" s="24">
        <v>31835.162957626006</v>
      </c>
      <c r="DG442" s="24">
        <v>32012.381059928091</v>
      </c>
      <c r="DH442" s="24">
        <v>31773.532451139363</v>
      </c>
      <c r="DI442" s="24">
        <v>31637.277602532202</v>
      </c>
      <c r="DJ442" s="24">
        <v>31475.675427392503</v>
      </c>
      <c r="DK442" s="24">
        <v>31032.275489570362</v>
      </c>
      <c r="DL442" s="24">
        <v>29556.542074820729</v>
      </c>
      <c r="DM442" s="24">
        <v>28778.070719371815</v>
      </c>
      <c r="DN442" s="24">
        <v>28407.161955539643</v>
      </c>
      <c r="DO442" s="24">
        <v>28028.49711914322</v>
      </c>
      <c r="DP442" s="24">
        <v>27652.721355406771</v>
      </c>
      <c r="DQ442" s="24">
        <v>27656.961070711128</v>
      </c>
      <c r="DR442" s="24">
        <v>27770.996348168555</v>
      </c>
      <c r="DS442" s="24">
        <v>27930.098425915923</v>
      </c>
      <c r="DT442" s="24">
        <v>28016.776994555425</v>
      </c>
      <c r="DU442" s="24">
        <v>28053.13499280452</v>
      </c>
      <c r="DV442" s="24">
        <v>28022.909930361679</v>
      </c>
      <c r="DW442" s="24">
        <v>27508.352781496556</v>
      </c>
      <c r="DX442" s="24">
        <v>26586.058139500416</v>
      </c>
      <c r="DY442" s="24">
        <v>25756.741499600583</v>
      </c>
      <c r="DZ442" s="24">
        <v>24851.398305060848</v>
      </c>
      <c r="EA442" s="24">
        <v>23981.168068795854</v>
      </c>
      <c r="EB442" s="24">
        <v>23039.990199389107</v>
      </c>
      <c r="EC442" s="24">
        <v>24208.144140449</v>
      </c>
      <c r="ED442" s="24">
        <v>25083.092769719067</v>
      </c>
      <c r="EE442" s="24">
        <v>27384.842784583208</v>
      </c>
      <c r="EF442" s="24">
        <v>24021.034411972472</v>
      </c>
      <c r="EG442" s="24">
        <v>23857.633760161782</v>
      </c>
      <c r="EH442" s="24">
        <v>23698.823342564923</v>
      </c>
      <c r="EI442" s="24">
        <v>23544.380583718594</v>
      </c>
      <c r="EJ442" s="24">
        <v>23394.098054059792</v>
      </c>
      <c r="EK442" s="24">
        <v>23247.782154946104</v>
      </c>
      <c r="EL442" s="24">
        <v>23105.251941555474</v>
      </c>
      <c r="EM442" s="24">
        <v>22966.338066818029</v>
      </c>
      <c r="EN442" s="24">
        <v>22830.88183187251</v>
      </c>
      <c r="EO442" s="24">
        <v>22698.734330516629</v>
      </c>
      <c r="EP442" s="24">
        <v>22569.755676797213</v>
      </c>
      <c r="EQ442" s="24">
        <v>22443.8143063116</v>
      </c>
      <c r="ER442" s="24">
        <v>22320.786343009117</v>
      </c>
      <c r="ES442" s="24">
        <v>22200.555024322268</v>
      </c>
      <c r="ET442" s="24">
        <v>22083.010178351364</v>
      </c>
      <c r="EU442" s="24">
        <v>21968.047747595556</v>
      </c>
      <c r="EV442" s="24">
        <v>21855.569354386917</v>
      </c>
      <c r="EW442" s="24">
        <v>21745.481903758722</v>
      </c>
      <c r="EX442" s="24">
        <v>21637.697219977301</v>
      </c>
      <c r="EY442" s="24">
        <v>21532.131713399453</v>
      </c>
      <c r="EZ442" s="24">
        <v>21428.706074695772</v>
      </c>
      <c r="FA442" s="24">
        <v>21327.344993808787</v>
      </c>
      <c r="FB442" s="24">
        <v>21227.976901304279</v>
      </c>
      <c r="FC442" s="24">
        <v>21130.533730026669</v>
      </c>
      <c r="FD442" s="24">
        <v>21034.950695192114</v>
      </c>
      <c r="FE442" s="24">
        <v>20941.166091248662</v>
      </c>
      <c r="FF442" s="24">
        <v>20849.121104005902</v>
      </c>
      <c r="FG442" s="24">
        <v>20758.759636689178</v>
      </c>
      <c r="FH442" s="24">
        <v>20670.028148708789</v>
      </c>
      <c r="FI442" s="24">
        <v>20582.875506054836</v>
      </c>
      <c r="FJ442" s="24">
        <v>20497.252842334794</v>
      </c>
      <c r="FK442" s="24">
        <v>20413.113429566038</v>
      </c>
      <c r="FL442" s="24">
        <v>20330.412557920346</v>
      </c>
      <c r="FM442" s="24">
        <v>20249.107423692596</v>
      </c>
      <c r="FN442" s="24">
        <v>20169.157024834036</v>
      </c>
      <c r="FO442" s="24">
        <v>20090.522063450568</v>
      </c>
      <c r="FP442" s="24">
        <v>20013.16485472129</v>
      </c>
      <c r="FQ442" s="24">
        <v>19937.049241740897</v>
      </c>
      <c r="FR442" s="24">
        <v>19862.140515833693</v>
      </c>
      <c r="FS442" s="24">
        <v>19788.405341926522</v>
      </c>
      <c r="FT442" s="24">
        <v>19715.81168860332</v>
      </c>
      <c r="FU442" s="24">
        <v>19644.328762496556</v>
      </c>
      <c r="FV442" s="24">
        <v>19573.926946699499</v>
      </c>
    </row>
    <row r="443" spans="5:178" outlineLevel="2" x14ac:dyDescent="0.2">
      <c r="E443" s="367">
        <v>45260</v>
      </c>
      <c r="H443" s="24">
        <v>110170</v>
      </c>
      <c r="CO443" s="24">
        <v>101951.22695762909</v>
      </c>
      <c r="CP443" s="24">
        <v>79612.758260821938</v>
      </c>
      <c r="CQ443" s="24">
        <v>57175.143709626769</v>
      </c>
      <c r="CR443" s="24">
        <v>50463.008219703101</v>
      </c>
      <c r="CS443" s="24">
        <v>41598.568563389199</v>
      </c>
      <c r="CT443" s="24">
        <v>39332.496535366561</v>
      </c>
      <c r="CU443" s="24">
        <v>36148.69084337003</v>
      </c>
      <c r="CV443" s="24">
        <v>34176.03171619738</v>
      </c>
      <c r="CW443" s="24">
        <v>33342.243556072797</v>
      </c>
      <c r="CX443" s="24">
        <v>32781.361897626113</v>
      </c>
      <c r="CY443" s="24">
        <v>32401.549308551344</v>
      </c>
      <c r="CZ443" s="24">
        <v>32073.574427436684</v>
      </c>
      <c r="DA443" s="24">
        <v>31767.315882684212</v>
      </c>
      <c r="DB443" s="24">
        <v>31615.029678316583</v>
      </c>
      <c r="DC443" s="24">
        <v>31510.615818286591</v>
      </c>
      <c r="DD443" s="24">
        <v>31429.294485383543</v>
      </c>
      <c r="DE443" s="24">
        <v>31414.360160937897</v>
      </c>
      <c r="DF443" s="24">
        <v>31532.089724025471</v>
      </c>
      <c r="DG443" s="24">
        <v>31653.008041601901</v>
      </c>
      <c r="DH443" s="24">
        <v>31829.212134690788</v>
      </c>
      <c r="DI443" s="24">
        <v>31591.730173477707</v>
      </c>
      <c r="DJ443" s="24">
        <v>31456.254949920334</v>
      </c>
      <c r="DK443" s="24">
        <v>31295.577432546048</v>
      </c>
      <c r="DL443" s="24">
        <v>30854.714547182113</v>
      </c>
      <c r="DM443" s="24">
        <v>29387.425006164034</v>
      </c>
      <c r="DN443" s="24">
        <v>28613.407919869253</v>
      </c>
      <c r="DO443" s="24">
        <v>28244.621427401562</v>
      </c>
      <c r="DP443" s="24">
        <v>27868.123241182704</v>
      </c>
      <c r="DQ443" s="24">
        <v>27494.497596884263</v>
      </c>
      <c r="DR443" s="24">
        <v>27498.713053321586</v>
      </c>
      <c r="DS443" s="24">
        <v>27612.095842006875</v>
      </c>
      <c r="DT443" s="24">
        <v>27770.287567083837</v>
      </c>
      <c r="DU443" s="24">
        <v>27856.470176980714</v>
      </c>
      <c r="DV443" s="24">
        <v>27892.620141486532</v>
      </c>
      <c r="DW443" s="24">
        <v>27862.568021262283</v>
      </c>
      <c r="DX443" s="24">
        <v>27350.955073259771</v>
      </c>
      <c r="DY443" s="24">
        <v>26433.937630670018</v>
      </c>
      <c r="DZ443" s="24">
        <v>25609.366187240495</v>
      </c>
      <c r="EA443" s="24">
        <v>24709.203199059182</v>
      </c>
      <c r="EB443" s="24">
        <v>23843.95225929785</v>
      </c>
      <c r="EC443" s="24">
        <v>22908.159635633172</v>
      </c>
      <c r="ED443" s="24">
        <v>24069.629615837574</v>
      </c>
      <c r="EE443" s="24">
        <v>24939.571950831643</v>
      </c>
      <c r="EF443" s="24">
        <v>27228.15177771138</v>
      </c>
      <c r="EG443" s="24">
        <v>23883.590494630225</v>
      </c>
      <c r="EH443" s="24">
        <v>23721.12479113591</v>
      </c>
      <c r="EI443" s="24">
        <v>23563.223057384006</v>
      </c>
      <c r="EJ443" s="24">
        <v>23409.663991446858</v>
      </c>
      <c r="EK443" s="24">
        <v>23260.24135063506</v>
      </c>
      <c r="EL443" s="24">
        <v>23114.762644041843</v>
      </c>
      <c r="EM443" s="24">
        <v>22973.04796217796</v>
      </c>
      <c r="EN443" s="24">
        <v>22834.928926946159</v>
      </c>
      <c r="EO443" s="24">
        <v>22700.247747530724</v>
      </c>
      <c r="EP443" s="24">
        <v>22568.856369743124</v>
      </c>
      <c r="EQ443" s="24">
        <v>22440.615708031743</v>
      </c>
      <c r="ER443" s="24">
        <v>22315.394950781101</v>
      </c>
      <c r="ES443" s="24">
        <v>22193.070930736383</v>
      </c>
      <c r="ET443" s="24">
        <v>22073.527553423923</v>
      </c>
      <c r="EU443" s="24">
        <v>21956.65527732726</v>
      </c>
      <c r="EV443" s="24">
        <v>21842.350640343331</v>
      </c>
      <c r="EW443" s="24">
        <v>21730.515827703028</v>
      </c>
      <c r="EX443" s="24">
        <v>21621.058277111824</v>
      </c>
      <c r="EY443" s="24">
        <v>21513.890317361278</v>
      </c>
      <c r="EZ443" s="24">
        <v>21408.928837092684</v>
      </c>
      <c r="FA443" s="24">
        <v>21306.094980769947</v>
      </c>
      <c r="FB443" s="24">
        <v>21205.313869245823</v>
      </c>
      <c r="FC443" s="24">
        <v>21106.51434259316</v>
      </c>
      <c r="FD443" s="24">
        <v>21009.628723124057</v>
      </c>
      <c r="FE443" s="24">
        <v>20914.592596741229</v>
      </c>
      <c r="FF443" s="24">
        <v>20821.344610960481</v>
      </c>
      <c r="FG443" s="24">
        <v>20729.826288115324</v>
      </c>
      <c r="FH443" s="24">
        <v>20639.981852406472</v>
      </c>
      <c r="FI443" s="24">
        <v>20551.758069593579</v>
      </c>
      <c r="FJ443" s="24">
        <v>20465.104098246105</v>
      </c>
      <c r="FK443" s="24">
        <v>20379.971351575972</v>
      </c>
      <c r="FL443" s="24">
        <v>20296.313368969448</v>
      </c>
      <c r="FM443" s="24">
        <v>20214.085696419665</v>
      </c>
      <c r="FN443" s="24">
        <v>20133.245775136398</v>
      </c>
      <c r="FO443" s="24">
        <v>20053.752837677031</v>
      </c>
      <c r="FP443" s="24">
        <v>19975.567811002755</v>
      </c>
      <c r="FQ443" s="24">
        <v>19898.653225918239</v>
      </c>
      <c r="FR443" s="24">
        <v>19822.973132401308</v>
      </c>
      <c r="FS443" s="24">
        <v>19748.493020372895</v>
      </c>
      <c r="FT443" s="24">
        <v>19675.179745496956</v>
      </c>
      <c r="FU443" s="24">
        <v>19603.001459635285</v>
      </c>
      <c r="FV443" s="24">
        <v>19531.92754561429</v>
      </c>
    </row>
    <row r="444" spans="5:178" outlineLevel="2" x14ac:dyDescent="0.2">
      <c r="E444" s="367">
        <v>45291</v>
      </c>
      <c r="H444" s="24">
        <v>109558</v>
      </c>
      <c r="CP444" s="24">
        <v>101384.88266337413</v>
      </c>
      <c r="CQ444" s="24">
        <v>79170.505305792234</v>
      </c>
      <c r="CR444" s="24">
        <v>56857.532854128069</v>
      </c>
      <c r="CS444" s="24">
        <v>50182.683621078628</v>
      </c>
      <c r="CT444" s="24">
        <v>41367.486381662828</v>
      </c>
      <c r="CU444" s="24">
        <v>39114.002499969953</v>
      </c>
      <c r="CV444" s="24">
        <v>35947.883011871963</v>
      </c>
      <c r="CW444" s="24">
        <v>33986.182107317349</v>
      </c>
      <c r="CX444" s="24">
        <v>33157.025683182568</v>
      </c>
      <c r="CY444" s="24">
        <v>32599.259751113026</v>
      </c>
      <c r="CZ444" s="24">
        <v>32221.557040449017</v>
      </c>
      <c r="DA444" s="24">
        <v>31895.404076618936</v>
      </c>
      <c r="DB444" s="24">
        <v>31590.846813788841</v>
      </c>
      <c r="DC444" s="24">
        <v>31439.406567096379</v>
      </c>
      <c r="DD444" s="24">
        <v>31335.572731413657</v>
      </c>
      <c r="DE444" s="24">
        <v>31254.703142685397</v>
      </c>
      <c r="DF444" s="24">
        <v>31239.851779177945</v>
      </c>
      <c r="DG444" s="24">
        <v>31356.92734850488</v>
      </c>
      <c r="DH444" s="24">
        <v>31477.173958625954</v>
      </c>
      <c r="DI444" s="24">
        <v>31652.399228941213</v>
      </c>
      <c r="DJ444" s="24">
        <v>31416.236492201784</v>
      </c>
      <c r="DK444" s="24">
        <v>31281.513840459036</v>
      </c>
      <c r="DL444" s="24">
        <v>31121.728894934011</v>
      </c>
      <c r="DM444" s="24">
        <v>30683.315025507651</v>
      </c>
      <c r="DN444" s="24">
        <v>29224.176353138959</v>
      </c>
      <c r="DO444" s="24">
        <v>28454.458971453532</v>
      </c>
      <c r="DP444" s="24">
        <v>28087.721106864483</v>
      </c>
      <c r="DQ444" s="24">
        <v>27713.314387378548</v>
      </c>
      <c r="DR444" s="24">
        <v>27341.764252695346</v>
      </c>
      <c r="DS444" s="24">
        <v>27345.956292055969</v>
      </c>
      <c r="DT444" s="24">
        <v>27458.709233535348</v>
      </c>
      <c r="DU444" s="24">
        <v>27616.022195466743</v>
      </c>
      <c r="DV444" s="24">
        <v>27701.726056545824</v>
      </c>
      <c r="DW444" s="24">
        <v>27737.675206144882</v>
      </c>
      <c r="DX444" s="24">
        <v>27707.790026989682</v>
      </c>
      <c r="DY444" s="24">
        <v>27199.019115151077</v>
      </c>
      <c r="DZ444" s="24">
        <v>26287.095751483579</v>
      </c>
      <c r="EA444" s="24">
        <v>25467.104844709942</v>
      </c>
      <c r="EB444" s="24">
        <v>24571.942308092272</v>
      </c>
      <c r="EC444" s="24">
        <v>23711.497881675175</v>
      </c>
      <c r="ED444" s="24">
        <v>22780.903634026494</v>
      </c>
      <c r="EE444" s="24">
        <v>23935.921588925594</v>
      </c>
      <c r="EF444" s="24">
        <v>24801.031349634322</v>
      </c>
      <c r="EG444" s="24">
        <v>27076.897998207347</v>
      </c>
      <c r="EH444" s="24">
        <v>23750.915924577454</v>
      </c>
      <c r="EI444" s="24">
        <v>23589.352726398003</v>
      </c>
      <c r="EJ444" s="24">
        <v>23432.328144874984</v>
      </c>
      <c r="EK444" s="24">
        <v>23279.622107424297</v>
      </c>
      <c r="EL444" s="24">
        <v>23131.029517045255</v>
      </c>
      <c r="EM444" s="24">
        <v>22986.35895212795</v>
      </c>
      <c r="EN444" s="24">
        <v>22845.43150258957</v>
      </c>
      <c r="EO444" s="24">
        <v>22708.07972568183</v>
      </c>
      <c r="EP444" s="24">
        <v>22574.146707125088</v>
      </c>
      <c r="EQ444" s="24">
        <v>22443.485215179426</v>
      </c>
      <c r="ER444" s="24">
        <v>22315.956936920593</v>
      </c>
      <c r="ES444" s="24">
        <v>22191.431787398345</v>
      </c>
      <c r="ET444" s="24">
        <v>22069.787283558289</v>
      </c>
      <c r="EU444" s="24">
        <v>21950.907975837505</v>
      </c>
      <c r="EV444" s="24">
        <v>21834.684931228283</v>
      </c>
      <c r="EW444" s="24">
        <v>21721.015262364839</v>
      </c>
      <c r="EX444" s="24">
        <v>21609.801697844137</v>
      </c>
      <c r="EY444" s="24">
        <v>21500.952189559928</v>
      </c>
      <c r="EZ444" s="24">
        <v>21394.37955332184</v>
      </c>
      <c r="FA444" s="24">
        <v>21290.001139459018</v>
      </c>
      <c r="FB444" s="24">
        <v>21187.738530481929</v>
      </c>
      <c r="FC444" s="24">
        <v>21087.517263200814</v>
      </c>
      <c r="FD444" s="24">
        <v>20989.26657298558</v>
      </c>
      <c r="FE444" s="24">
        <v>20892.919158101347</v>
      </c>
      <c r="FF444" s="24">
        <v>20798.410962274447</v>
      </c>
      <c r="FG444" s="24">
        <v>20705.680973836872</v>
      </c>
      <c r="FH444" s="24">
        <v>20614.671039968584</v>
      </c>
      <c r="FI444" s="24">
        <v>20525.32569470771</v>
      </c>
      <c r="FJ444" s="24">
        <v>20437.591999532844</v>
      </c>
      <c r="FK444" s="24">
        <v>20351.4193954402</v>
      </c>
      <c r="FL444" s="24">
        <v>20266.759565543802</v>
      </c>
      <c r="FM444" s="24">
        <v>20183.566307321002</v>
      </c>
      <c r="FN444" s="24">
        <v>20101.795413709227</v>
      </c>
      <c r="FO444" s="24">
        <v>20021.404562334516</v>
      </c>
      <c r="FP444" s="24">
        <v>19942.353212219481</v>
      </c>
      <c r="FQ444" s="24">
        <v>19864.602507378051</v>
      </c>
      <c r="FR444" s="24">
        <v>19788.115186758194</v>
      </c>
      <c r="FS444" s="24">
        <v>19712.855500041958</v>
      </c>
      <c r="FT444" s="24">
        <v>19638.789128855529</v>
      </c>
      <c r="FU444" s="24">
        <v>19565.883112981352</v>
      </c>
      <c r="FV444" s="24">
        <v>19494.105781199258</v>
      </c>
    </row>
    <row r="445" spans="5:178" outlineLevel="2" x14ac:dyDescent="0.2">
      <c r="E445" s="367">
        <v>45322</v>
      </c>
      <c r="H445" s="24">
        <v>110592</v>
      </c>
      <c r="CQ445" s="24">
        <v>102341.7454088964</v>
      </c>
      <c r="CR445" s="24">
        <v>79917.71046183916</v>
      </c>
      <c r="CS445" s="24">
        <v>57394.149887764754</v>
      </c>
      <c r="CT445" s="24">
        <v>50656.303939669655</v>
      </c>
      <c r="CU445" s="24">
        <v>41757.909544906397</v>
      </c>
      <c r="CV445" s="24">
        <v>39483.157455198867</v>
      </c>
      <c r="CW445" s="24">
        <v>36287.156374239617</v>
      </c>
      <c r="CX445" s="24">
        <v>34306.941087026418</v>
      </c>
      <c r="CY445" s="24">
        <v>33469.959148163769</v>
      </c>
      <c r="CZ445" s="24">
        <v>32906.929064012591</v>
      </c>
      <c r="DA445" s="24">
        <v>32525.661624138243</v>
      </c>
      <c r="DB445" s="24">
        <v>32196.430453654149</v>
      </c>
      <c r="DC445" s="24">
        <v>31888.998802739516</v>
      </c>
      <c r="DD445" s="24">
        <v>31736.12927461548</v>
      </c>
      <c r="DE445" s="24">
        <v>31631.315463156494</v>
      </c>
      <c r="DF445" s="24">
        <v>31549.68263345318</v>
      </c>
      <c r="DG445" s="24">
        <v>31534.691103916164</v>
      </c>
      <c r="DH445" s="24">
        <v>31652.871623485749</v>
      </c>
      <c r="DI445" s="24">
        <v>31774.25311188924</v>
      </c>
      <c r="DJ445" s="24">
        <v>31951.132144864514</v>
      </c>
      <c r="DK445" s="24">
        <v>31712.740522331365</v>
      </c>
      <c r="DL445" s="24">
        <v>31576.746368535805</v>
      </c>
      <c r="DM445" s="24">
        <v>31415.453384951732</v>
      </c>
      <c r="DN445" s="24">
        <v>30972.901799055679</v>
      </c>
      <c r="DO445" s="24">
        <v>29499.991887825116</v>
      </c>
      <c r="DP445" s="24">
        <v>28723.009972534994</v>
      </c>
      <c r="DQ445" s="24">
        <v>28352.810864111765</v>
      </c>
      <c r="DR445" s="24">
        <v>27974.8705227274</v>
      </c>
      <c r="DS445" s="24">
        <v>27599.81372637401</v>
      </c>
      <c r="DT445" s="24">
        <v>27604.045329880555</v>
      </c>
      <c r="DU445" s="24">
        <v>27717.862424972536</v>
      </c>
      <c r="DV445" s="24">
        <v>27876.660094571442</v>
      </c>
      <c r="DW445" s="24">
        <v>27963.172822117194</v>
      </c>
      <c r="DX445" s="24">
        <v>27999.461257032573</v>
      </c>
      <c r="DY445" s="24">
        <v>27969.294023848946</v>
      </c>
      <c r="DZ445" s="24">
        <v>27455.721371171323</v>
      </c>
      <c r="EA445" s="24">
        <v>26535.191344749557</v>
      </c>
      <c r="EB445" s="24">
        <v>25707.461426697839</v>
      </c>
      <c r="EC445" s="24">
        <v>24803.850414725905</v>
      </c>
      <c r="ED445" s="24">
        <v>23935.285179815448</v>
      </c>
      <c r="EE445" s="24">
        <v>22995.908055041695</v>
      </c>
      <c r="EF445" s="24">
        <v>24161.826980799753</v>
      </c>
      <c r="EG445" s="24">
        <v>25035.101581069015</v>
      </c>
      <c r="EH445" s="24">
        <v>27332.447684493574</v>
      </c>
      <c r="EI445" s="24">
        <v>23975.075247182951</v>
      </c>
      <c r="EJ445" s="24">
        <v>23811.98722793231</v>
      </c>
      <c r="EK445" s="24">
        <v>23653.480660453955</v>
      </c>
      <c r="EL445" s="24">
        <v>23499.333395135618</v>
      </c>
      <c r="EM445" s="24">
        <v>23349.338399286855</v>
      </c>
      <c r="EN445" s="24">
        <v>23203.302444675279</v>
      </c>
      <c r="EO445" s="24">
        <v>23061.044932678451</v>
      </c>
      <c r="EP445" s="24">
        <v>22922.396840236266</v>
      </c>
      <c r="EQ445" s="24">
        <v>22787.199772124153</v>
      </c>
      <c r="ER445" s="24">
        <v>22655.305107040316</v>
      </c>
      <c r="ES445" s="24">
        <v>22526.573226673743</v>
      </c>
      <c r="ET445" s="24">
        <v>22400.87281834241</v>
      </c>
      <c r="EU445" s="24">
        <v>22278.080243006247</v>
      </c>
      <c r="EV445" s="24">
        <v>22158.078961498213</v>
      </c>
      <c r="EW445" s="24">
        <v>22040.759012709234</v>
      </c>
      <c r="EX445" s="24">
        <v>21926.016538230459</v>
      </c>
      <c r="EY445" s="24">
        <v>21813.7533486188</v>
      </c>
      <c r="EZ445" s="24">
        <v>21703.876527025059</v>
      </c>
      <c r="FA445" s="24">
        <v>21596.298066421154</v>
      </c>
      <c r="FB445" s="24">
        <v>21490.934537094981</v>
      </c>
      <c r="FC445" s="24">
        <v>21387.706781458746</v>
      </c>
      <c r="FD445" s="24">
        <v>21286.539633544831</v>
      </c>
      <c r="FE445" s="24">
        <v>21187.361660851981</v>
      </c>
      <c r="FF445" s="24">
        <v>21090.104926456712</v>
      </c>
      <c r="FG445" s="24">
        <v>20994.70476952715</v>
      </c>
      <c r="FH445" s="24">
        <v>20901.099602571856</v>
      </c>
      <c r="FI445" s="24">
        <v>20809.230723928929</v>
      </c>
      <c r="FJ445" s="24">
        <v>20719.042144153005</v>
      </c>
      <c r="FK445" s="24">
        <v>20630.480425092977</v>
      </c>
      <c r="FL445" s="24">
        <v>20543.494530573051</v>
      </c>
      <c r="FM445" s="24">
        <v>20458.035687696196</v>
      </c>
      <c r="FN445" s="24">
        <v>20374.057257883898</v>
      </c>
      <c r="FO445" s="24">
        <v>20291.51461685072</v>
      </c>
      <c r="FP445" s="24">
        <v>20210.365042787369</v>
      </c>
      <c r="FQ445" s="24">
        <v>20130.567612093841</v>
      </c>
      <c r="FR445" s="24">
        <v>20052.083102064233</v>
      </c>
      <c r="FS445" s="24">
        <v>19974.873899979575</v>
      </c>
      <c r="FT445" s="24">
        <v>19898.903918113148</v>
      </c>
      <c r="FU445" s="24">
        <v>19824.138514196959</v>
      </c>
      <c r="FV445" s="24">
        <v>19750.544416937453</v>
      </c>
    </row>
    <row r="446" spans="5:178" outlineLevel="2" x14ac:dyDescent="0.2">
      <c r="E446" s="367">
        <v>45351</v>
      </c>
      <c r="H446" s="24">
        <v>111249</v>
      </c>
      <c r="CR446" s="24">
        <v>102949.73266596421</v>
      </c>
      <c r="CS446" s="24">
        <v>80392.482016503403</v>
      </c>
      <c r="CT446" s="24">
        <v>57735.114482638361</v>
      </c>
      <c r="CU446" s="24">
        <v>50957.240641134158</v>
      </c>
      <c r="CV446" s="24">
        <v>42005.983063524414</v>
      </c>
      <c r="CW446" s="24">
        <v>39717.717228492285</v>
      </c>
      <c r="CX446" s="24">
        <v>36502.729487465484</v>
      </c>
      <c r="CY446" s="24">
        <v>34510.750225971155</v>
      </c>
      <c r="CZ446" s="24">
        <v>33668.795982295931</v>
      </c>
      <c r="DA446" s="24">
        <v>33102.421074239879</v>
      </c>
      <c r="DB446" s="24">
        <v>32718.888617836332</v>
      </c>
      <c r="DC446" s="24">
        <v>32387.701565561438</v>
      </c>
      <c r="DD446" s="24">
        <v>32078.443538465424</v>
      </c>
      <c r="DE446" s="24">
        <v>31924.665849895991</v>
      </c>
      <c r="DF446" s="24">
        <v>31819.229365240673</v>
      </c>
      <c r="DG446" s="24">
        <v>31737.111574879131</v>
      </c>
      <c r="DH446" s="24">
        <v>31722.030984334939</v>
      </c>
      <c r="DI446" s="24">
        <v>31840.913585441678</v>
      </c>
      <c r="DJ446" s="24">
        <v>31963.016171554598</v>
      </c>
      <c r="DK446" s="24">
        <v>32140.945999566266</v>
      </c>
      <c r="DL446" s="24">
        <v>31901.138150759929</v>
      </c>
      <c r="DM446" s="24">
        <v>31764.336088986904</v>
      </c>
      <c r="DN446" s="24">
        <v>31602.084903270537</v>
      </c>
      <c r="DO446" s="24">
        <v>31156.904226735616</v>
      </c>
      <c r="DP446" s="24">
        <v>29675.244118278501</v>
      </c>
      <c r="DQ446" s="24">
        <v>28893.646343628345</v>
      </c>
      <c r="DR446" s="24">
        <v>28521.247972923629</v>
      </c>
      <c r="DS446" s="24">
        <v>28141.062380487743</v>
      </c>
      <c r="DT446" s="24">
        <v>27763.777463517996</v>
      </c>
      <c r="DU446" s="24">
        <v>27768.03420594511</v>
      </c>
      <c r="DV446" s="24">
        <v>27882.527460537556</v>
      </c>
      <c r="DW446" s="24">
        <v>28042.268508219204</v>
      </c>
      <c r="DX446" s="24">
        <v>28129.295186701711</v>
      </c>
      <c r="DY446" s="24">
        <v>28165.799202325819</v>
      </c>
      <c r="DZ446" s="24">
        <v>28135.452752994534</v>
      </c>
      <c r="EA446" s="24">
        <v>27618.82909090566</v>
      </c>
      <c r="EB446" s="24">
        <v>26692.830420934999</v>
      </c>
      <c r="EC446" s="24">
        <v>25860.183162061523</v>
      </c>
      <c r="ED446" s="24">
        <v>24951.204018263907</v>
      </c>
      <c r="EE446" s="24">
        <v>24077.478849910382</v>
      </c>
      <c r="EF446" s="24">
        <v>23132.52111559004</v>
      </c>
      <c r="EG446" s="24">
        <v>24305.366480278786</v>
      </c>
      <c r="EH446" s="24">
        <v>25183.828991177903</v>
      </c>
      <c r="EI446" s="24">
        <v>27494.82306543173</v>
      </c>
      <c r="EJ446" s="24">
        <v>24117.505300327837</v>
      </c>
      <c r="EK446" s="24">
        <v>23953.448415077415</v>
      </c>
      <c r="EL446" s="24">
        <v>23794.000198882757</v>
      </c>
      <c r="EM446" s="24">
        <v>23638.93718239513</v>
      </c>
      <c r="EN446" s="24">
        <v>23488.051102993555</v>
      </c>
      <c r="EO446" s="24">
        <v>23341.147584524017</v>
      </c>
      <c r="EP446" s="24">
        <v>23198.044955471869</v>
      </c>
      <c r="EQ446" s="24">
        <v>23058.573188652386</v>
      </c>
      <c r="ER446" s="24">
        <v>22922.572947853732</v>
      </c>
      <c r="ES446" s="24">
        <v>22789.894728851345</v>
      </c>
      <c r="ET446" s="24">
        <v>22660.398083896009</v>
      </c>
      <c r="EU446" s="24">
        <v>22533.95092020919</v>
      </c>
      <c r="EV446" s="24">
        <v>22410.428864241552</v>
      </c>
      <c r="EW446" s="24">
        <v>22289.714684495397</v>
      </c>
      <c r="EX446" s="24">
        <v>22171.697766609606</v>
      </c>
      <c r="EY446" s="24">
        <v>22056.273635177953</v>
      </c>
      <c r="EZ446" s="24">
        <v>21943.343517437908</v>
      </c>
      <c r="FA446" s="24">
        <v>21832.813944544007</v>
      </c>
      <c r="FB446" s="24">
        <v>21724.596386639965</v>
      </c>
      <c r="FC446" s="24">
        <v>21618.60691837818</v>
      </c>
      <c r="FD446" s="24">
        <v>21514.765911915005</v>
      </c>
      <c r="FE446" s="24">
        <v>21412.997754740205</v>
      </c>
      <c r="FF446" s="24">
        <v>21313.230589989529</v>
      </c>
      <c r="FG446" s="24">
        <v>21215.396077142854</v>
      </c>
      <c r="FH446" s="24">
        <v>21119.42917123414</v>
      </c>
      <c r="FI446" s="24">
        <v>21025.26791889573</v>
      </c>
      <c r="FJ446" s="24">
        <v>20932.853269733518</v>
      </c>
      <c r="FK446" s="24">
        <v>20842.128901682561</v>
      </c>
      <c r="FL446" s="24">
        <v>20753.041059128765</v>
      </c>
      <c r="FM446" s="24">
        <v>20665.538402702921</v>
      </c>
      <c r="FN446" s="24">
        <v>20579.571869760148</v>
      </c>
      <c r="FO446" s="24">
        <v>20495.094544653552</v>
      </c>
      <c r="FP446" s="24">
        <v>20412.061537995745</v>
      </c>
      <c r="FQ446" s="24">
        <v>20330.429874177626</v>
      </c>
      <c r="FR446" s="24">
        <v>20250.158386482093</v>
      </c>
      <c r="FS446" s="24">
        <v>20171.207619190754</v>
      </c>
      <c r="FT446" s="24">
        <v>20093.539736136678</v>
      </c>
      <c r="FU446" s="24">
        <v>20017.118435204804</v>
      </c>
      <c r="FV446" s="24">
        <v>19941.908868325896</v>
      </c>
    </row>
    <row r="447" spans="5:178" outlineLevel="2" x14ac:dyDescent="0.2">
      <c r="E447" s="367">
        <v>45382</v>
      </c>
      <c r="H447" s="24">
        <v>111896</v>
      </c>
      <c r="CS447" s="24">
        <v>103548.46593129585</v>
      </c>
      <c r="CT447" s="24">
        <v>80860.027215693306</v>
      </c>
      <c r="CU447" s="24">
        <v>58070.889357650871</v>
      </c>
      <c r="CV447" s="24">
        <v>51253.596875300886</v>
      </c>
      <c r="CW447" s="24">
        <v>42250.280729499842</v>
      </c>
      <c r="CX447" s="24">
        <v>39948.706837808633</v>
      </c>
      <c r="CY447" s="24">
        <v>36715.021426974068</v>
      </c>
      <c r="CZ447" s="24">
        <v>34711.457247123733</v>
      </c>
      <c r="DA447" s="24">
        <v>33864.606380596546</v>
      </c>
      <c r="DB447" s="24">
        <v>33294.937559197344</v>
      </c>
      <c r="DC447" s="24">
        <v>32909.174561402026</v>
      </c>
      <c r="DD447" s="24">
        <v>32576.061397226607</v>
      </c>
      <c r="DE447" s="24">
        <v>32265.004792673437</v>
      </c>
      <c r="DF447" s="24">
        <v>32110.332766496434</v>
      </c>
      <c r="DG447" s="24">
        <v>32004.283086166801</v>
      </c>
      <c r="DH447" s="24">
        <v>31921.687716587792</v>
      </c>
      <c r="DI447" s="24">
        <v>31906.519420607307</v>
      </c>
      <c r="DJ447" s="24">
        <v>32026.093417078646</v>
      </c>
      <c r="DK447" s="24">
        <v>32148.906125288977</v>
      </c>
      <c r="DL447" s="24">
        <v>32327.870754500866</v>
      </c>
      <c r="DM447" s="24">
        <v>32086.668235376794</v>
      </c>
      <c r="DN447" s="24">
        <v>31949.07056255138</v>
      </c>
      <c r="DO447" s="24">
        <v>31785.875759210063</v>
      </c>
      <c r="DP447" s="24">
        <v>31338.106008636558</v>
      </c>
      <c r="DQ447" s="24">
        <v>29847.828887081156</v>
      </c>
      <c r="DR447" s="24">
        <v>29061.685509682218</v>
      </c>
      <c r="DS447" s="24">
        <v>28687.121351007761</v>
      </c>
      <c r="DT447" s="24">
        <v>28304.724681813379</v>
      </c>
      <c r="DU447" s="24">
        <v>27925.245557783077</v>
      </c>
      <c r="DV447" s="24">
        <v>27929.527056498795</v>
      </c>
      <c r="DW447" s="24">
        <v>28044.686178970693</v>
      </c>
      <c r="DX447" s="24">
        <v>28205.356245860152</v>
      </c>
      <c r="DY447" s="24">
        <v>28292.889052586313</v>
      </c>
      <c r="DZ447" s="24">
        <v>28329.605367629818</v>
      </c>
      <c r="EA447" s="24">
        <v>28299.082429946124</v>
      </c>
      <c r="EB447" s="24">
        <v>27779.454196945408</v>
      </c>
      <c r="EC447" s="24">
        <v>26848.07012000955</v>
      </c>
      <c r="ED447" s="24">
        <v>26010.580365684513</v>
      </c>
      <c r="EE447" s="24">
        <v>25096.314796786111</v>
      </c>
      <c r="EF447" s="24">
        <v>24217.508232789256</v>
      </c>
      <c r="EG447" s="24">
        <v>23267.0548297069</v>
      </c>
      <c r="EH447" s="24">
        <v>24446.721208076255</v>
      </c>
      <c r="EI447" s="24">
        <v>25330.292665973113</v>
      </c>
      <c r="EJ447" s="24">
        <v>27654.726979384523</v>
      </c>
      <c r="EK447" s="24">
        <v>24257.767468341142</v>
      </c>
      <c r="EL447" s="24">
        <v>24092.756463909813</v>
      </c>
      <c r="EM447" s="24">
        <v>23932.380931551608</v>
      </c>
      <c r="EN447" s="24">
        <v>23776.416102268653</v>
      </c>
      <c r="EO447" s="24">
        <v>23624.652502229834</v>
      </c>
      <c r="EP447" s="24">
        <v>23476.894624831679</v>
      </c>
      <c r="EQ447" s="24">
        <v>23332.959741997503</v>
      </c>
      <c r="ER447" s="24">
        <v>23192.676837701438</v>
      </c>
      <c r="ES447" s="24">
        <v>23055.885649066877</v>
      </c>
      <c r="ET447" s="24">
        <v>22922.435802385193</v>
      </c>
      <c r="EU447" s="24">
        <v>22792.186033093581</v>
      </c>
      <c r="EV447" s="24">
        <v>22665.003480190633</v>
      </c>
      <c r="EW447" s="24">
        <v>22540.763046797481</v>
      </c>
      <c r="EX447" s="24">
        <v>22419.346819623519</v>
      </c>
      <c r="EY447" s="24">
        <v>22300.643540998557</v>
      </c>
      <c r="EZ447" s="24">
        <v>22184.548127910115</v>
      </c>
      <c r="FA447" s="24">
        <v>22070.961233154743</v>
      </c>
      <c r="FB447" s="24">
        <v>21959.7888442925</v>
      </c>
      <c r="FC447" s="24">
        <v>21850.941916596694</v>
      </c>
      <c r="FD447" s="24">
        <v>21744.336036628145</v>
      </c>
      <c r="FE447" s="24">
        <v>21639.891113444985</v>
      </c>
      <c r="FF447" s="24">
        <v>21537.531094791055</v>
      </c>
      <c r="FG447" s="24">
        <v>21437.183705898195</v>
      </c>
      <c r="FH447" s="24">
        <v>21338.780208792679</v>
      </c>
      <c r="FI447" s="24">
        <v>21242.255180221084</v>
      </c>
      <c r="FJ447" s="24">
        <v>21147.546306508433</v>
      </c>
      <c r="FK447" s="24">
        <v>21054.594193836365</v>
      </c>
      <c r="FL447" s="24">
        <v>20963.342192583052</v>
      </c>
      <c r="FM447" s="24">
        <v>20873.736234503434</v>
      </c>
      <c r="FN447" s="24">
        <v>20785.724681649688</v>
      </c>
      <c r="FO447" s="24">
        <v>20699.25818603926</v>
      </c>
      <c r="FP447" s="24">
        <v>20614.289559174049</v>
      </c>
      <c r="FQ447" s="24">
        <v>20530.773650599753</v>
      </c>
      <c r="FR447" s="24">
        <v>20448.667234770466</v>
      </c>
      <c r="FS447" s="24">
        <v>20367.92890555241</v>
      </c>
      <c r="FT447" s="24">
        <v>20288.518977761316</v>
      </c>
      <c r="FU447" s="24">
        <v>20210.399395183325</v>
      </c>
      <c r="FV447" s="24">
        <v>20133.533644578169</v>
      </c>
    </row>
    <row r="448" spans="5:178" outlineLevel="2" x14ac:dyDescent="0.2">
      <c r="E448" s="367">
        <v>45412</v>
      </c>
      <c r="H448" s="24">
        <v>112534</v>
      </c>
      <c r="CT448" s="24">
        <v>104138.87060406491</v>
      </c>
      <c r="CU448" s="24">
        <v>81321.068694956295</v>
      </c>
      <c r="CV448" s="24">
        <v>58401.993484788407</v>
      </c>
      <c r="CW448" s="24">
        <v>51545.830688899601</v>
      </c>
      <c r="CX448" s="24">
        <v>42491.180128096938</v>
      </c>
      <c r="CY448" s="24">
        <v>40176.483299545616</v>
      </c>
      <c r="CZ448" s="24">
        <v>36924.36031013709</v>
      </c>
      <c r="DA448" s="24">
        <v>34909.37236226337</v>
      </c>
      <c r="DB448" s="24">
        <v>34057.692986648777</v>
      </c>
      <c r="DC448" s="24">
        <v>33484.776071411972</v>
      </c>
      <c r="DD448" s="24">
        <v>33096.813559848575</v>
      </c>
      <c r="DE448" s="24">
        <v>32761.801076673866</v>
      </c>
      <c r="DF448" s="24">
        <v>32448.970913515339</v>
      </c>
      <c r="DG448" s="24">
        <v>32293.416990284815</v>
      </c>
      <c r="DH448" s="24">
        <v>32186.762644050679</v>
      </c>
      <c r="DI448" s="24">
        <v>32103.696338550893</v>
      </c>
      <c r="DJ448" s="24">
        <v>32088.441557147911</v>
      </c>
      <c r="DK448" s="24">
        <v>32208.697331428542</v>
      </c>
      <c r="DL448" s="24">
        <v>32332.210283685472</v>
      </c>
      <c r="DM448" s="24">
        <v>32512.19531964503</v>
      </c>
      <c r="DN448" s="24">
        <v>32269.61753056313</v>
      </c>
      <c r="DO448" s="24">
        <v>32131.235313917899</v>
      </c>
      <c r="DP448" s="24">
        <v>31967.110019008232</v>
      </c>
      <c r="DQ448" s="24">
        <v>31516.787209336406</v>
      </c>
      <c r="DR448" s="24">
        <v>30018.012940398141</v>
      </c>
      <c r="DS448" s="24">
        <v>29227.387191200567</v>
      </c>
      <c r="DT448" s="24">
        <v>28850.687371436936</v>
      </c>
      <c r="DU448" s="24">
        <v>28466.110382347775</v>
      </c>
      <c r="DV448" s="24">
        <v>28084.467573457147</v>
      </c>
      <c r="DW448" s="24">
        <v>28088.773484092686</v>
      </c>
      <c r="DX448" s="24">
        <v>28204.589211985127</v>
      </c>
      <c r="DY448" s="24">
        <v>28366.175375094965</v>
      </c>
      <c r="DZ448" s="24">
        <v>28454.207269640989</v>
      </c>
      <c r="EA448" s="24">
        <v>28491.132930943502</v>
      </c>
      <c r="EB448" s="24">
        <v>28460.435959923117</v>
      </c>
      <c r="EC448" s="24">
        <v>27937.844950660026</v>
      </c>
      <c r="ED448" s="24">
        <v>27001.150379684303</v>
      </c>
      <c r="EE448" s="24">
        <v>26158.885490740875</v>
      </c>
      <c r="EF448" s="24">
        <v>25239.407032794097</v>
      </c>
      <c r="EG448" s="24">
        <v>24355.589757173679</v>
      </c>
      <c r="EH448" s="24">
        <v>23399.717132035428</v>
      </c>
      <c r="EI448" s="24">
        <v>24586.109641360308</v>
      </c>
      <c r="EJ448" s="24">
        <v>25474.718978986006</v>
      </c>
      <c r="EK448" s="24">
        <v>27812.406573050492</v>
      </c>
      <c r="EL448" s="24">
        <v>24396.078539736023</v>
      </c>
      <c r="EM448" s="24">
        <v>24230.126688260767</v>
      </c>
      <c r="EN448" s="24">
        <v>24068.836739036506</v>
      </c>
      <c r="EO448" s="24">
        <v>23911.982641494786</v>
      </c>
      <c r="EP448" s="24">
        <v>23759.353727442733</v>
      </c>
      <c r="EQ448" s="24">
        <v>23610.753375552369</v>
      </c>
      <c r="ER448" s="24">
        <v>23465.997815882132</v>
      </c>
      <c r="ES448" s="24">
        <v>23324.915057320133</v>
      </c>
      <c r="ET448" s="24">
        <v>23187.343923215238</v>
      </c>
      <c r="EU448" s="24">
        <v>23053.13318246957</v>
      </c>
      <c r="EV448" s="24">
        <v>22922.140765068929</v>
      </c>
      <c r="EW448" s="24">
        <v>22794.233052475269</v>
      </c>
      <c r="EX448" s="24">
        <v>22669.284234541963</v>
      </c>
      <c r="EY448" s="24">
        <v>22547.175725669487</v>
      </c>
      <c r="EZ448" s="24">
        <v>22427.795633827231</v>
      </c>
      <c r="FA448" s="24">
        <v>22311.038276848474</v>
      </c>
      <c r="FB448" s="24">
        <v>22196.803741079537</v>
      </c>
      <c r="FC448" s="24">
        <v>22084.997478047582</v>
      </c>
      <c r="FD448" s="24">
        <v>21975.529935317547</v>
      </c>
      <c r="FE448" s="24">
        <v>21868.316218148208</v>
      </c>
      <c r="FF448" s="24">
        <v>21763.275778941323</v>
      </c>
      <c r="FG448" s="24">
        <v>21660.332131811829</v>
      </c>
      <c r="FH448" s="24">
        <v>21559.412589900869</v>
      </c>
      <c r="FI448" s="24">
        <v>21460.448023309818</v>
      </c>
      <c r="FJ448" s="24">
        <v>21363.372635759988</v>
      </c>
      <c r="FK448" s="24">
        <v>21268.123758281079</v>
      </c>
      <c r="FL448" s="24">
        <v>21174.641658407643</v>
      </c>
      <c r="FM448" s="24">
        <v>21082.869363517384</v>
      </c>
      <c r="FN448" s="24">
        <v>20992.752497083089</v>
      </c>
      <c r="FO448" s="24">
        <v>20904.23912673166</v>
      </c>
      <c r="FP448" s="24">
        <v>20817.279623112016</v>
      </c>
      <c r="FQ448" s="24">
        <v>20731.826528670306</v>
      </c>
      <c r="FR448" s="24">
        <v>20647.834435516845</v>
      </c>
      <c r="FS448" s="24">
        <v>20565.25987164563</v>
      </c>
      <c r="FT448" s="24">
        <v>20484.061194836588</v>
      </c>
      <c r="FU448" s="24">
        <v>20404.198493631517</v>
      </c>
      <c r="FV448" s="24">
        <v>20325.633494830559</v>
      </c>
    </row>
    <row r="449" spans="5:179" outlineLevel="2" x14ac:dyDescent="0.2">
      <c r="E449" s="367">
        <v>45443</v>
      </c>
      <c r="H449" s="24">
        <v>113164</v>
      </c>
      <c r="CU449" s="24">
        <v>104721.87208344502</v>
      </c>
      <c r="CV449" s="24">
        <v>81776.329089839826</v>
      </c>
      <c r="CW449" s="24">
        <v>58728.945836037063</v>
      </c>
      <c r="CX449" s="24">
        <v>51834.400128660091</v>
      </c>
      <c r="CY449" s="24">
        <v>42729.058844579966</v>
      </c>
      <c r="CZ449" s="24">
        <v>40401.403630100955</v>
      </c>
      <c r="DA449" s="24">
        <v>37131.074254326282</v>
      </c>
      <c r="DB449" s="24">
        <v>35104.805783169286</v>
      </c>
      <c r="DC449" s="24">
        <v>34248.358444035781</v>
      </c>
      <c r="DD449" s="24">
        <v>33672.234163410743</v>
      </c>
      <c r="DE449" s="24">
        <v>33282.099718189202</v>
      </c>
      <c r="DF449" s="24">
        <v>32945.211731927426</v>
      </c>
      <c r="DG449" s="24">
        <v>32630.630249142923</v>
      </c>
      <c r="DH449" s="24">
        <v>32474.205487129144</v>
      </c>
      <c r="DI449" s="24">
        <v>32366.954057008115</v>
      </c>
      <c r="DJ449" s="24">
        <v>32283.42272074016</v>
      </c>
      <c r="DK449" s="24">
        <v>32268.082538371393</v>
      </c>
      <c r="DL449" s="24">
        <v>32389.011541523269</v>
      </c>
      <c r="DM449" s="24">
        <v>32513.215957337186</v>
      </c>
      <c r="DN449" s="24">
        <v>32694.208604975476</v>
      </c>
      <c r="DO449" s="24">
        <v>32450.27279070011</v>
      </c>
      <c r="DP449" s="24">
        <v>32311.115867775115</v>
      </c>
      <c r="DQ449" s="24">
        <v>32146.071748902978</v>
      </c>
      <c r="DR449" s="24">
        <v>31693.227893413059</v>
      </c>
      <c r="DS449" s="24">
        <v>30186.063024394542</v>
      </c>
      <c r="DT449" s="24">
        <v>29391.01110868734</v>
      </c>
      <c r="DU449" s="24">
        <v>29012.202407283927</v>
      </c>
      <c r="DV449" s="24">
        <v>28625.472437734406</v>
      </c>
      <c r="DW449" s="24">
        <v>28241.69307482809</v>
      </c>
      <c r="DX449" s="24">
        <v>28246.023091277879</v>
      </c>
      <c r="DY449" s="24">
        <v>28362.487191294054</v>
      </c>
      <c r="DZ449" s="24">
        <v>28524.977963524329</v>
      </c>
      <c r="EA449" s="24">
        <v>28613.502687735734</v>
      </c>
      <c r="EB449" s="24">
        <v>28650.635070265791</v>
      </c>
      <c r="EC449" s="24">
        <v>28619.766248144912</v>
      </c>
      <c r="ED449" s="24">
        <v>28094.249613418979</v>
      </c>
      <c r="EE449" s="24">
        <v>27152.311137670345</v>
      </c>
      <c r="EF449" s="24">
        <v>26305.33099040468</v>
      </c>
      <c r="EG449" s="24">
        <v>25380.705008789446</v>
      </c>
      <c r="EH449" s="24">
        <v>24491.939851785261</v>
      </c>
      <c r="EI449" s="24">
        <v>23530.715957218774</v>
      </c>
      <c r="EJ449" s="24">
        <v>24723.750257299111</v>
      </c>
      <c r="EK449" s="24">
        <v>25617.334303747957</v>
      </c>
      <c r="EL449" s="24">
        <v>27968.108993128175</v>
      </c>
      <c r="EM449" s="24">
        <v>24532.65530302564</v>
      </c>
      <c r="EN449" s="24">
        <v>24365.774401961553</v>
      </c>
      <c r="EO449" s="24">
        <v>24203.581501913439</v>
      </c>
      <c r="EP449" s="24">
        <v>24045.849286812128</v>
      </c>
      <c r="EQ449" s="24">
        <v>23892.365909079297</v>
      </c>
      <c r="ER449" s="24">
        <v>23742.933646640202</v>
      </c>
      <c r="ES449" s="24">
        <v>23597.367700752537</v>
      </c>
      <c r="ET449" s="24">
        <v>23455.495117445178</v>
      </c>
      <c r="EU449" s="24">
        <v>23317.153817750448</v>
      </c>
      <c r="EV449" s="24">
        <v>23182.191723932203</v>
      </c>
      <c r="EW449" s="24">
        <v>23050.465970624526</v>
      </c>
      <c r="EX449" s="24">
        <v>22921.842191251631</v>
      </c>
      <c r="EY449" s="24">
        <v>22796.193871342944</v>
      </c>
      <c r="EZ449" s="24">
        <v>22673.401761420209</v>
      </c>
      <c r="FA449" s="24">
        <v>22553.353343046765</v>
      </c>
      <c r="FB449" s="24">
        <v>22435.942342414564</v>
      </c>
      <c r="FC449" s="24">
        <v>22321.068286522517</v>
      </c>
      <c r="FD449" s="24">
        <v>22208.636097586299</v>
      </c>
      <c r="FE449" s="24">
        <v>22098.555721828736</v>
      </c>
      <c r="FF449" s="24">
        <v>21990.741789241685</v>
      </c>
      <c r="FG449" s="24">
        <v>21885.113301296635</v>
      </c>
      <c r="FH449" s="24">
        <v>21781.593343916986</v>
      </c>
      <c r="FI449" s="24">
        <v>21680.108823320435</v>
      </c>
      <c r="FJ449" s="24">
        <v>21580.590222597901</v>
      </c>
      <c r="FK449" s="24">
        <v>21482.971377122853</v>
      </c>
      <c r="FL449" s="24">
        <v>21387.189267084796</v>
      </c>
      <c r="FM449" s="24">
        <v>21293.183825617525</v>
      </c>
      <c r="FN449" s="24">
        <v>21200.897761148462</v>
      </c>
      <c r="FO449" s="24">
        <v>21110.276392733849</v>
      </c>
      <c r="FP449" s="24">
        <v>21021.267497267152</v>
      </c>
      <c r="FQ449" s="24">
        <v>20933.8211675569</v>
      </c>
      <c r="FR449" s="24">
        <v>20847.889680367236</v>
      </c>
      <c r="FS449" s="24">
        <v>20763.427373601116</v>
      </c>
      <c r="FT449" s="24">
        <v>20680.390531882866</v>
      </c>
      <c r="FU449" s="24">
        <v>20598.737279866422</v>
      </c>
      <c r="FV449" s="24">
        <v>20518.427482656945</v>
      </c>
    </row>
    <row r="450" spans="5:179" outlineLevel="2" x14ac:dyDescent="0.2">
      <c r="E450" s="367">
        <v>45473</v>
      </c>
      <c r="H450" s="24">
        <v>113785</v>
      </c>
      <c r="CV450" s="24">
        <v>105296.54497026255</v>
      </c>
      <c r="CW450" s="24">
        <v>82225.085764796444</v>
      </c>
      <c r="CX450" s="24">
        <v>59051.227439410744</v>
      </c>
      <c r="CY450" s="24">
        <v>52118.847147852568</v>
      </c>
      <c r="CZ450" s="24">
        <v>42963.539293684669</v>
      </c>
      <c r="DA450" s="24">
        <v>40623.110813076921</v>
      </c>
      <c r="DB450" s="24">
        <v>37334.835142169912</v>
      </c>
      <c r="DC450" s="24">
        <v>35297.44729806226</v>
      </c>
      <c r="DD450" s="24">
        <v>34436.300109174394</v>
      </c>
      <c r="DE450" s="24">
        <v>33857.014282666671</v>
      </c>
      <c r="DF450" s="24">
        <v>33464.738931410684</v>
      </c>
      <c r="DG450" s="24">
        <v>33126.002234963082</v>
      </c>
      <c r="DH450" s="24">
        <v>32809.694451404401</v>
      </c>
      <c r="DI450" s="24">
        <v>32652.411291161407</v>
      </c>
      <c r="DJ450" s="24">
        <v>32544.571306923299</v>
      </c>
      <c r="DK450" s="24">
        <v>32460.581583183866</v>
      </c>
      <c r="DL450" s="24">
        <v>32445.157219863107</v>
      </c>
      <c r="DM450" s="24">
        <v>32566.749834330927</v>
      </c>
      <c r="DN450" s="24">
        <v>32691.635835651017</v>
      </c>
      <c r="DO450" s="24">
        <v>32873.62170051549</v>
      </c>
      <c r="DP450" s="24">
        <v>32628.347261406558</v>
      </c>
      <c r="DQ450" s="24">
        <v>32488.426699434374</v>
      </c>
      <c r="DR450" s="24">
        <v>32322.476882656367</v>
      </c>
      <c r="DS450" s="24">
        <v>31867.147996288615</v>
      </c>
      <c r="DT450" s="24">
        <v>30351.71239290528</v>
      </c>
      <c r="DU450" s="24">
        <v>29552.297541638585</v>
      </c>
      <c r="DV450" s="24">
        <v>29171.41008547596</v>
      </c>
      <c r="DW450" s="24">
        <v>28782.557892329798</v>
      </c>
      <c r="DX450" s="24">
        <v>28396.672497608022</v>
      </c>
      <c r="DY450" s="24">
        <v>28401.026275503282</v>
      </c>
      <c r="DZ450" s="24">
        <v>28518.129485184279</v>
      </c>
      <c r="EA450" s="24">
        <v>28681.511943547557</v>
      </c>
      <c r="EB450" s="24">
        <v>28770.522457000552</v>
      </c>
      <c r="EC450" s="24">
        <v>28807.858607597758</v>
      </c>
      <c r="ED450" s="24">
        <v>28776.820389392113</v>
      </c>
      <c r="EE450" s="24">
        <v>28248.419923852802</v>
      </c>
      <c r="EF450" s="24">
        <v>27301.312456256586</v>
      </c>
      <c r="EG450" s="24">
        <v>26449.684411501861</v>
      </c>
      <c r="EH450" s="24">
        <v>25519.984442270572</v>
      </c>
      <c r="EI450" s="24">
        <v>24626.342087902387</v>
      </c>
      <c r="EJ450" s="24">
        <v>23659.84337061378</v>
      </c>
      <c r="EK450" s="24">
        <v>24859.424578724498</v>
      </c>
      <c r="EL450" s="24">
        <v>25757.912266727591</v>
      </c>
      <c r="EM450" s="24">
        <v>28121.587092919031</v>
      </c>
      <c r="EN450" s="24">
        <v>24667.280969696832</v>
      </c>
      <c r="EO450" s="24">
        <v>24499.484291180899</v>
      </c>
      <c r="EP450" s="24">
        <v>24336.401339606418</v>
      </c>
      <c r="EQ450" s="24">
        <v>24177.80355148208</v>
      </c>
      <c r="ER450" s="24">
        <v>24023.477916692478</v>
      </c>
      <c r="ES450" s="24">
        <v>23873.225628141063</v>
      </c>
      <c r="ET450" s="24">
        <v>23726.860872981932</v>
      </c>
      <c r="EU450" s="24">
        <v>23584.209748139863</v>
      </c>
      <c r="EV450" s="24">
        <v>23445.109285220871</v>
      </c>
      <c r="EW450" s="24">
        <v>23309.406571945368</v>
      </c>
      <c r="EX450" s="24">
        <v>23176.957958957897</v>
      </c>
      <c r="EY450" s="24">
        <v>23047.628342331191</v>
      </c>
      <c r="EZ450" s="24">
        <v>22921.290513332482</v>
      </c>
      <c r="FA450" s="24">
        <v>22797.824568088781</v>
      </c>
      <c r="FB450" s="24">
        <v>22677.117370706022</v>
      </c>
      <c r="FC450" s="24">
        <v>22559.062064186855</v>
      </c>
      <c r="FD450" s="24">
        <v>22443.557624173452</v>
      </c>
      <c r="FE450" s="24">
        <v>22330.508451131605</v>
      </c>
      <c r="FF450" s="24">
        <v>22219.823997104049</v>
      </c>
      <c r="FG450" s="24">
        <v>22111.418423605253</v>
      </c>
      <c r="FH450" s="24">
        <v>22005.210287618305</v>
      </c>
      <c r="FI450" s="24">
        <v>21901.122252992063</v>
      </c>
      <c r="FJ450" s="24">
        <v>21799.080824834007</v>
      </c>
      <c r="FK450" s="24">
        <v>21699.016104753297</v>
      </c>
      <c r="FL450" s="24">
        <v>21600.861565037678</v>
      </c>
      <c r="FM450" s="24">
        <v>21504.553840048455</v>
      </c>
      <c r="FN450" s="24">
        <v>21410.032533295835</v>
      </c>
      <c r="FO450" s="24">
        <v>21317.240038813383</v>
      </c>
      <c r="FP450" s="24">
        <v>21226.121375589595</v>
      </c>
      <c r="FQ450" s="24">
        <v>21136.624033937849</v>
      </c>
      <c r="FR450" s="24">
        <v>21048.697832795428</v>
      </c>
      <c r="FS450" s="24">
        <v>20962.294787039926</v>
      </c>
      <c r="FT450" s="24">
        <v>20877.368983998473</v>
      </c>
      <c r="FU450" s="24">
        <v>20793.876468402425</v>
      </c>
      <c r="FV450" s="24">
        <v>20711.775135110111</v>
      </c>
    </row>
    <row r="451" spans="5:179" outlineLevel="2" x14ac:dyDescent="0.2">
      <c r="E451" s="367">
        <v>45504</v>
      </c>
      <c r="H451" s="24">
        <v>114399</v>
      </c>
      <c r="CW451" s="24">
        <v>105864.74006286474</v>
      </c>
      <c r="CX451" s="24">
        <v>82668.783990921016</v>
      </c>
      <c r="CY451" s="24">
        <v>59369.876238881661</v>
      </c>
      <c r="CZ451" s="24">
        <v>52400.087839936597</v>
      </c>
      <c r="DA451" s="24">
        <v>43195.376645939556</v>
      </c>
      <c r="DB451" s="24">
        <v>40842.318881268948</v>
      </c>
      <c r="DC451" s="24">
        <v>37536.299208411438</v>
      </c>
      <c r="DD451" s="24">
        <v>35487.917330500713</v>
      </c>
      <c r="DE451" s="24">
        <v>34622.123269230928</v>
      </c>
      <c r="DF451" s="24">
        <v>34039.711534233727</v>
      </c>
      <c r="DG451" s="24">
        <v>33645.319409539487</v>
      </c>
      <c r="DH451" s="24">
        <v>33304.754841829257</v>
      </c>
      <c r="DI451" s="24">
        <v>32986.74021660335</v>
      </c>
      <c r="DJ451" s="24">
        <v>32828.608334117627</v>
      </c>
      <c r="DK451" s="24">
        <v>32720.186430027847</v>
      </c>
      <c r="DL451" s="24">
        <v>32635.743485825471</v>
      </c>
      <c r="DM451" s="24">
        <v>32620.235890452343</v>
      </c>
      <c r="DN451" s="24">
        <v>32742.484635915313</v>
      </c>
      <c r="DO451" s="24">
        <v>32868.044539813163</v>
      </c>
      <c r="DP451" s="24">
        <v>33051.012426218491</v>
      </c>
      <c r="DQ451" s="24">
        <v>32804.41445144482</v>
      </c>
      <c r="DR451" s="24">
        <v>32663.738858272998</v>
      </c>
      <c r="DS451" s="24">
        <v>32496.893552744259</v>
      </c>
      <c r="DT451" s="24">
        <v>32039.107647118875</v>
      </c>
      <c r="DU451" s="24">
        <v>30515.4945382605</v>
      </c>
      <c r="DV451" s="24">
        <v>29711.7659310622</v>
      </c>
      <c r="DW451" s="24">
        <v>29328.823152158584</v>
      </c>
      <c r="DX451" s="24">
        <v>28937.872657420896</v>
      </c>
      <c r="DY451" s="24">
        <v>28549.904970372725</v>
      </c>
      <c r="DZ451" s="24">
        <v>28554.282241871071</v>
      </c>
      <c r="EA451" s="24">
        <v>28672.017357082186</v>
      </c>
      <c r="EB451" s="24">
        <v>28836.281450366016</v>
      </c>
      <c r="EC451" s="24">
        <v>28925.772277175427</v>
      </c>
      <c r="ED451" s="24">
        <v>28963.309898937259</v>
      </c>
      <c r="EE451" s="24">
        <v>28932.104194103511</v>
      </c>
      <c r="EF451" s="24">
        <v>28400.852404700414</v>
      </c>
      <c r="EG451" s="24">
        <v>27448.634210865202</v>
      </c>
      <c r="EH451" s="24">
        <v>26592.410660380552</v>
      </c>
      <c r="EI451" s="24">
        <v>25657.693898240639</v>
      </c>
      <c r="EJ451" s="24">
        <v>24759.229322968276</v>
      </c>
      <c r="EK451" s="24">
        <v>23787.515241506753</v>
      </c>
      <c r="EL451" s="24">
        <v>24993.569559972791</v>
      </c>
      <c r="EM451" s="24">
        <v>25896.905614987649</v>
      </c>
      <c r="EN451" s="24">
        <v>28273.335165820135</v>
      </c>
      <c r="EO451" s="24">
        <v>24800.389116775921</v>
      </c>
      <c r="EP451" s="24">
        <v>24631.686983581349</v>
      </c>
      <c r="EQ451" s="24">
        <v>24467.724013267431</v>
      </c>
      <c r="ER451" s="24">
        <v>24308.270408981836</v>
      </c>
      <c r="ES451" s="24">
        <v>24153.112011176367</v>
      </c>
      <c r="ET451" s="24">
        <v>24002.048939963173</v>
      </c>
      <c r="EU451" s="24">
        <v>23854.894379823876</v>
      </c>
      <c r="EV451" s="24">
        <v>23711.473489277603</v>
      </c>
      <c r="EW451" s="24">
        <v>23571.622420529795</v>
      </c>
      <c r="EX451" s="24">
        <v>23435.187436164506</v>
      </c>
      <c r="EY451" s="24">
        <v>23302.024111673989</v>
      </c>
      <c r="EZ451" s="24">
        <v>23171.996614091015</v>
      </c>
      <c r="FA451" s="24">
        <v>23044.977048246452</v>
      </c>
      <c r="FB451" s="24">
        <v>22920.844863249007</v>
      </c>
      <c r="FC451" s="24">
        <v>22799.486312707282</v>
      </c>
      <c r="FD451" s="24">
        <v>22680.793963008411</v>
      </c>
      <c r="FE451" s="24">
        <v>22564.666244652799</v>
      </c>
      <c r="FF451" s="24">
        <v>22451.007042237594</v>
      </c>
      <c r="FG451" s="24">
        <v>22339.725319195906</v>
      </c>
      <c r="FH451" s="24">
        <v>22230.734773845565</v>
      </c>
      <c r="FI451" s="24">
        <v>22123.95352369158</v>
      </c>
      <c r="FJ451" s="24">
        <v>22019.303815265979</v>
      </c>
      <c r="FK451" s="24">
        <v>21916.711757087363</v>
      </c>
      <c r="FL451" s="24">
        <v>21816.107073583273</v>
      </c>
      <c r="FM451" s="24">
        <v>21717.42287804847</v>
      </c>
      <c r="FN451" s="24">
        <v>21620.595462914294</v>
      </c>
      <c r="FO451" s="24">
        <v>21525.564105782927</v>
      </c>
      <c r="FP451" s="24">
        <v>21432.270889837961</v>
      </c>
      <c r="FQ451" s="24">
        <v>21340.660537382555</v>
      </c>
      <c r="FR451" s="24">
        <v>21250.680255380375</v>
      </c>
      <c r="FS451" s="24">
        <v>21162.279591984567</v>
      </c>
      <c r="FT451" s="24">
        <v>21075.4103031382</v>
      </c>
      <c r="FU451" s="24">
        <v>20990.026228417115</v>
      </c>
      <c r="FV451" s="24">
        <v>20906.08317536379</v>
      </c>
    </row>
    <row r="452" spans="5:179" outlineLevel="2" x14ac:dyDescent="0.2">
      <c r="E452" s="367">
        <v>45535</v>
      </c>
      <c r="H452" s="24">
        <v>115004</v>
      </c>
      <c r="CX452" s="24">
        <v>106424.60656290437</v>
      </c>
      <c r="CY452" s="24">
        <v>83105.978497118689</v>
      </c>
      <c r="CZ452" s="24">
        <v>59683.854290477597</v>
      </c>
      <c r="DA452" s="24">
        <v>52677.206111452622</v>
      </c>
      <c r="DB452" s="24">
        <v>43423.81573081611</v>
      </c>
      <c r="DC452" s="24">
        <v>41058.313801881603</v>
      </c>
      <c r="DD452" s="24">
        <v>37734.810218307408</v>
      </c>
      <c r="DE452" s="24">
        <v>35675.595456926232</v>
      </c>
      <c r="DF452" s="24">
        <v>34805.222637039085</v>
      </c>
      <c r="DG452" s="24">
        <v>34219.730813057948</v>
      </c>
      <c r="DH452" s="24">
        <v>33823.252942549145</v>
      </c>
      <c r="DI452" s="24">
        <v>33480.887296477522</v>
      </c>
      <c r="DJ452" s="24">
        <v>33161.190848436192</v>
      </c>
      <c r="DK452" s="24">
        <v>33002.222684261782</v>
      </c>
      <c r="DL452" s="24">
        <v>32893.227390090142</v>
      </c>
      <c r="DM452" s="24">
        <v>32808.337868721515</v>
      </c>
      <c r="DN452" s="24">
        <v>32792.748261309811</v>
      </c>
      <c r="DO452" s="24">
        <v>32915.64352021263</v>
      </c>
      <c r="DP452" s="24">
        <v>33041.867448637422</v>
      </c>
      <c r="DQ452" s="24">
        <v>33225.802962131063</v>
      </c>
      <c r="DR452" s="24">
        <v>32977.900852052553</v>
      </c>
      <c r="DS452" s="24">
        <v>32836.481294913661</v>
      </c>
      <c r="DT452" s="24">
        <v>32668.753626690803</v>
      </c>
      <c r="DU452" s="24">
        <v>32208.546716748042</v>
      </c>
      <c r="DV452" s="24">
        <v>30676.875968130058</v>
      </c>
      <c r="DW452" s="24">
        <v>29868.896835950291</v>
      </c>
      <c r="DX452" s="24">
        <v>29483.92886118625</v>
      </c>
      <c r="DY452" s="24">
        <v>29090.910821720758</v>
      </c>
      <c r="DZ452" s="24">
        <v>28700.891364546409</v>
      </c>
      <c r="EA452" s="24">
        <v>28705.291785279074</v>
      </c>
      <c r="EB452" s="24">
        <v>28823.649543561391</v>
      </c>
      <c r="EC452" s="24">
        <v>28988.782348778339</v>
      </c>
      <c r="ED452" s="24">
        <v>29078.746448520378</v>
      </c>
      <c r="EE452" s="24">
        <v>29116.482588286442</v>
      </c>
      <c r="EF452" s="24">
        <v>29085.111851840316</v>
      </c>
      <c r="EG452" s="24">
        <v>28551.0505332229</v>
      </c>
      <c r="EH452" s="24">
        <v>27593.79652607402</v>
      </c>
      <c r="EI452" s="24">
        <v>26733.044830692623</v>
      </c>
      <c r="EJ452" s="24">
        <v>25793.384811696487</v>
      </c>
      <c r="EK452" s="24">
        <v>24890.16869953971</v>
      </c>
      <c r="EL452" s="24">
        <v>23913.315700611394</v>
      </c>
      <c r="EM452" s="24">
        <v>25125.74824670767</v>
      </c>
      <c r="EN452" s="24">
        <v>26033.861601465393</v>
      </c>
      <c r="EO452" s="24">
        <v>28422.858918434416</v>
      </c>
      <c r="EP452" s="24">
        <v>24931.546167236582</v>
      </c>
      <c r="EQ452" s="24">
        <v>24761.951851500358</v>
      </c>
      <c r="ER452" s="24">
        <v>24597.121761744489</v>
      </c>
      <c r="ES452" s="24">
        <v>24436.824885834205</v>
      </c>
      <c r="ET452" s="24">
        <v>24280.845931636875</v>
      </c>
      <c r="EU452" s="24">
        <v>24128.983962198312</v>
      </c>
      <c r="EV452" s="24">
        <v>23981.051174024818</v>
      </c>
      <c r="EW452" s="24">
        <v>23836.871800984987</v>
      </c>
      <c r="EX452" s="24">
        <v>23696.281128773928</v>
      </c>
      <c r="EY452" s="24">
        <v>23559.124606934176</v>
      </c>
      <c r="EZ452" s="24">
        <v>23425.257047167852</v>
      </c>
      <c r="FA452" s="24">
        <v>23294.541898154032</v>
      </c>
      <c r="FB452" s="24">
        <v>23166.850588348982</v>
      </c>
      <c r="FC452" s="24">
        <v>23042.061929327083</v>
      </c>
      <c r="FD452" s="24">
        <v>22920.061573148265</v>
      </c>
      <c r="FE452" s="24">
        <v>22800.741518036164</v>
      </c>
      <c r="FF452" s="24">
        <v>22683.999657340104</v>
      </c>
      <c r="FG452" s="24">
        <v>22569.739367350168</v>
      </c>
      <c r="FH452" s="24">
        <v>22457.869130051888</v>
      </c>
      <c r="FI452" s="24">
        <v>22348.302187355966</v>
      </c>
      <c r="FJ452" s="24">
        <v>22240.956223731206</v>
      </c>
      <c r="FK452" s="24">
        <v>22135.753074509816</v>
      </c>
      <c r="FL452" s="24">
        <v>22032.618457434728</v>
      </c>
      <c r="FM452" s="24">
        <v>21931.481725280559</v>
      </c>
      <c r="FN452" s="24">
        <v>21832.275637611223</v>
      </c>
      <c r="FO452" s="24">
        <v>21734.936149940084</v>
      </c>
      <c r="FP452" s="24">
        <v>21639.402218738447</v>
      </c>
      <c r="FQ452" s="24">
        <v>21545.61562089638</v>
      </c>
      <c r="FR452" s="24">
        <v>21453.520786380504</v>
      </c>
      <c r="FS452" s="24">
        <v>21363.06464295811</v>
      </c>
      <c r="FT452" s="24">
        <v>21274.196471967352</v>
      </c>
      <c r="FU452" s="24">
        <v>21186.867774212238</v>
      </c>
      <c r="FV452" s="24">
        <v>21101.032145148834</v>
      </c>
    </row>
    <row r="453" spans="5:179" outlineLevel="2" x14ac:dyDescent="0.2">
      <c r="E453" s="367">
        <v>45565</v>
      </c>
      <c r="H453" s="24">
        <v>115602</v>
      </c>
      <c r="CY453" s="24">
        <v>106977.99526872867</v>
      </c>
      <c r="CZ453" s="24">
        <v>83538.114554484317</v>
      </c>
      <c r="DA453" s="24">
        <v>59994.199538170767</v>
      </c>
      <c r="DB453" s="24">
        <v>52951.118055860199</v>
      </c>
      <c r="DC453" s="24">
        <v>43649.611718842862</v>
      </c>
      <c r="DD453" s="24">
        <v>41271.809607710318</v>
      </c>
      <c r="DE453" s="24">
        <v>37931.024406601275</v>
      </c>
      <c r="DF453" s="24">
        <v>35861.102100897246</v>
      </c>
      <c r="DG453" s="24">
        <v>34986.203499765157</v>
      </c>
      <c r="DH453" s="24">
        <v>34397.667224193283</v>
      </c>
      <c r="DI453" s="24">
        <v>33999.127740466123</v>
      </c>
      <c r="DJ453" s="24">
        <v>33654.981854956299</v>
      </c>
      <c r="DK453" s="24">
        <v>33333.623043206499</v>
      </c>
      <c r="DL453" s="24">
        <v>33173.828273329884</v>
      </c>
      <c r="DM453" s="24">
        <v>33064.266223341801</v>
      </c>
      <c r="DN453" s="24">
        <v>32978.935291815455</v>
      </c>
      <c r="DO453" s="24">
        <v>32963.264621264796</v>
      </c>
      <c r="DP453" s="24">
        <v>33086.798913286671</v>
      </c>
      <c r="DQ453" s="24">
        <v>33213.679183310007</v>
      </c>
      <c r="DR453" s="24">
        <v>33398.571128206633</v>
      </c>
      <c r="DS453" s="24">
        <v>33149.379971992101</v>
      </c>
      <c r="DT453" s="24">
        <v>33007.225058733689</v>
      </c>
      <c r="DU453" s="24">
        <v>32838.625236971842</v>
      </c>
      <c r="DV453" s="24">
        <v>32376.025334331909</v>
      </c>
      <c r="DW453" s="24">
        <v>30836.390174844102</v>
      </c>
      <c r="DX453" s="24">
        <v>30024.209697310751</v>
      </c>
      <c r="DY453" s="24">
        <v>29637.239958704504</v>
      </c>
      <c r="DZ453" s="24">
        <v>29242.178296516318</v>
      </c>
      <c r="EA453" s="24">
        <v>28850.130808704864</v>
      </c>
      <c r="EB453" s="24">
        <v>28854.554110829464</v>
      </c>
      <c r="EC453" s="24">
        <v>28973.527308048277</v>
      </c>
      <c r="ED453" s="24">
        <v>29139.518773985892</v>
      </c>
      <c r="EE453" s="24">
        <v>29229.95067077539</v>
      </c>
      <c r="EF453" s="24">
        <v>29267.883031643152</v>
      </c>
      <c r="EG453" s="24">
        <v>29236.349173041323</v>
      </c>
      <c r="EH453" s="24">
        <v>28699.510832159172</v>
      </c>
      <c r="EI453" s="24">
        <v>27737.279277305213</v>
      </c>
      <c r="EJ453" s="24">
        <v>26872.051828786203</v>
      </c>
      <c r="EK453" s="24">
        <v>25927.505747641277</v>
      </c>
      <c r="EL453" s="24">
        <v>25019.593075059907</v>
      </c>
      <c r="EM453" s="24">
        <v>24037.660617213995</v>
      </c>
      <c r="EN453" s="24">
        <v>25256.397593265454</v>
      </c>
      <c r="EO453" s="24">
        <v>26169.232973223563</v>
      </c>
      <c r="EP453" s="24">
        <v>28570.652644158949</v>
      </c>
      <c r="EQ453" s="24">
        <v>25061.185698105139</v>
      </c>
      <c r="ER453" s="24">
        <v>24890.709522600468</v>
      </c>
      <c r="ES453" s="24">
        <v>24725.02234618958</v>
      </c>
      <c r="ET453" s="24">
        <v>24563.891955516381</v>
      </c>
      <c r="EU453" s="24">
        <v>24407.101938968088</v>
      </c>
      <c r="EV453" s="24">
        <v>24254.450314754697</v>
      </c>
      <c r="EW453" s="24">
        <v>24105.74830283831</v>
      </c>
      <c r="EX453" s="24">
        <v>23960.819223135426</v>
      </c>
      <c r="EY453" s="24">
        <v>23819.497504856557</v>
      </c>
      <c r="EZ453" s="24">
        <v>23681.627793909818</v>
      </c>
      <c r="FA453" s="24">
        <v>23547.064147044435</v>
      </c>
      <c r="FB453" s="24">
        <v>23415.66930289731</v>
      </c>
      <c r="FC453" s="24">
        <v>23287.31402137594</v>
      </c>
      <c r="FD453" s="24">
        <v>23161.876483896816</v>
      </c>
      <c r="FE453" s="24">
        <v>23039.24174793125</v>
      </c>
      <c r="FF453" s="24">
        <v>22919.301250113185</v>
      </c>
      <c r="FG453" s="24">
        <v>22801.95235285582</v>
      </c>
      <c r="FH453" s="24">
        <v>22687.097930023428</v>
      </c>
      <c r="FI453" s="24">
        <v>22574.645987724412</v>
      </c>
      <c r="FJ453" s="24">
        <v>22464.509316743108</v>
      </c>
      <c r="FK453" s="24">
        <v>22356.605173522443</v>
      </c>
      <c r="FL453" s="24">
        <v>22250.854986952487</v>
      </c>
      <c r="FM453" s="24">
        <v>22147.18408852187</v>
      </c>
      <c r="FN453" s="24">
        <v>22045.521463652422</v>
      </c>
      <c r="FO453" s="24">
        <v>21945.799522269943</v>
      </c>
      <c r="FP453" s="24">
        <v>21847.953886868054</v>
      </c>
      <c r="FQ453" s="24">
        <v>21751.92319650275</v>
      </c>
      <c r="FR453" s="24">
        <v>21657.64892531445</v>
      </c>
      <c r="FS453" s="24">
        <v>21565.075214315668</v>
      </c>
      <c r="FT453" s="24">
        <v>21474.14871530767</v>
      </c>
      <c r="FU453" s="24">
        <v>21384.81844590075</v>
      </c>
      <c r="FV453" s="24">
        <v>21297.035654711864</v>
      </c>
    </row>
    <row r="454" spans="5:179" outlineLevel="2" x14ac:dyDescent="0.2">
      <c r="E454" s="367">
        <v>45596</v>
      </c>
      <c r="H454" s="24">
        <v>116192</v>
      </c>
      <c r="CZ454" s="24">
        <v>107523.98078116401</v>
      </c>
      <c r="DA454" s="24">
        <v>83964.469527470472</v>
      </c>
      <c r="DB454" s="24">
        <v>60300.393009975065</v>
      </c>
      <c r="DC454" s="24">
        <v>53221.365626429542</v>
      </c>
      <c r="DD454" s="24">
        <v>43872.387024755539</v>
      </c>
      <c r="DE454" s="24">
        <v>41482.449282357375</v>
      </c>
      <c r="DF454" s="24">
        <v>38124.613655921312</v>
      </c>
      <c r="DG454" s="24">
        <v>36044.127050634524</v>
      </c>
      <c r="DH454" s="24">
        <v>35164.763213826001</v>
      </c>
      <c r="DI454" s="24">
        <v>34573.223215112768</v>
      </c>
      <c r="DJ454" s="24">
        <v>34172.649698277193</v>
      </c>
      <c r="DK454" s="24">
        <v>33826.747389241384</v>
      </c>
      <c r="DL454" s="24">
        <v>33503.748452762491</v>
      </c>
      <c r="DM454" s="24">
        <v>33343.138135453941</v>
      </c>
      <c r="DN454" s="24">
        <v>33233.016911667022</v>
      </c>
      <c r="DO454" s="24">
        <v>33147.250475135559</v>
      </c>
      <c r="DP454" s="24">
        <v>33131.499825902662</v>
      </c>
      <c r="DQ454" s="24">
        <v>33255.664602105542</v>
      </c>
      <c r="DR454" s="24">
        <v>33383.192433237797</v>
      </c>
      <c r="DS454" s="24">
        <v>33569.028014468473</v>
      </c>
      <c r="DT454" s="24">
        <v>33318.565056882289</v>
      </c>
      <c r="DU454" s="24">
        <v>33175.684625044414</v>
      </c>
      <c r="DV454" s="24">
        <v>33006.224317349464</v>
      </c>
      <c r="DW454" s="24">
        <v>32541.263435292585</v>
      </c>
      <c r="DX454" s="24">
        <v>30993.770412237554</v>
      </c>
      <c r="DY454" s="24">
        <v>30177.444794639632</v>
      </c>
      <c r="DZ454" s="24">
        <v>29788.500071640574</v>
      </c>
      <c r="EA454" s="24">
        <v>29391.422126164118</v>
      </c>
      <c r="EB454" s="24">
        <v>28997.373738560193</v>
      </c>
      <c r="EC454" s="24">
        <v>29001.819615971152</v>
      </c>
      <c r="ED454" s="24">
        <v>29121.400018829652</v>
      </c>
      <c r="EE454" s="24">
        <v>29288.238658387992</v>
      </c>
      <c r="EF454" s="24">
        <v>29379.132094070468</v>
      </c>
      <c r="EG454" s="24">
        <v>29417.25805100847</v>
      </c>
      <c r="EH454" s="24">
        <v>29385.563252487133</v>
      </c>
      <c r="EI454" s="24">
        <v>28845.985040139778</v>
      </c>
      <c r="EJ454" s="24">
        <v>27878.842526847697</v>
      </c>
      <c r="EK454" s="24">
        <v>27009.199201487227</v>
      </c>
      <c r="EL454" s="24">
        <v>26059.832423573425</v>
      </c>
      <c r="EM454" s="24">
        <v>25147.28602080726</v>
      </c>
      <c r="EN454" s="24">
        <v>24160.342056671412</v>
      </c>
      <c r="EO454" s="24">
        <v>25385.29912247798</v>
      </c>
      <c r="EP454" s="24">
        <v>26302.793356730785</v>
      </c>
      <c r="EQ454" s="24">
        <v>28716.469196295187</v>
      </c>
      <c r="ER454" s="24">
        <v>25189.090920868432</v>
      </c>
      <c r="ES454" s="24">
        <v>25017.744683050412</v>
      </c>
      <c r="ET454" s="24">
        <v>24851.211886026707</v>
      </c>
      <c r="EU454" s="24">
        <v>24689.259131289764</v>
      </c>
      <c r="EV454" s="24">
        <v>24531.668902722962</v>
      </c>
      <c r="EW454" s="24">
        <v>24378.238187678224</v>
      </c>
      <c r="EX454" s="24">
        <v>24228.777242637574</v>
      </c>
      <c r="EY454" s="24">
        <v>24083.108485792214</v>
      </c>
      <c r="EZ454" s="24">
        <v>23941.06550132604</v>
      </c>
      <c r="FA454" s="24">
        <v>23802.492142263713</v>
      </c>
      <c r="FB454" s="24">
        <v>23667.241720501261</v>
      </c>
      <c r="FC454" s="24">
        <v>23535.176274132318</v>
      </c>
      <c r="FD454" s="24">
        <v>23406.165903459398</v>
      </c>
      <c r="FE454" s="24">
        <v>23280.0881681713</v>
      </c>
      <c r="FF454" s="24">
        <v>23156.827539105103</v>
      </c>
      <c r="FG454" s="24">
        <v>23036.274898817937</v>
      </c>
      <c r="FH454" s="24">
        <v>22918.327085889719</v>
      </c>
      <c r="FI454" s="24">
        <v>22802.886478480323</v>
      </c>
      <c r="FJ454" s="24">
        <v>22689.860613187269</v>
      </c>
      <c r="FK454" s="24">
        <v>22579.161835703668</v>
      </c>
      <c r="FL454" s="24">
        <v>22470.706980172657</v>
      </c>
      <c r="FM454" s="24">
        <v>22364.417074479537</v>
      </c>
      <c r="FN454" s="24">
        <v>22260.217069025908</v>
      </c>
      <c r="FO454" s="24">
        <v>22158.035586795231</v>
      </c>
      <c r="FP454" s="24">
        <v>22057.80469275263</v>
      </c>
      <c r="FQ454" s="24">
        <v>21959.459680827087</v>
      </c>
      <c r="FR454" s="24">
        <v>21862.938876905653</v>
      </c>
      <c r="FS454" s="24">
        <v>21768.183456429273</v>
      </c>
      <c r="FT454" s="24">
        <v>21675.137275321933</v>
      </c>
      <c r="FU454" s="24">
        <v>21583.746713110751</v>
      </c>
      <c r="FV454" s="24">
        <v>21493.960527206276</v>
      </c>
    </row>
    <row r="455" spans="5:179" outlineLevel="2" x14ac:dyDescent="0.2">
      <c r="E455" s="367">
        <v>45626</v>
      </c>
      <c r="H455" s="24">
        <v>116776</v>
      </c>
      <c r="DA455" s="24">
        <v>108064.41389855763</v>
      </c>
      <c r="DB455" s="24">
        <v>84386.488687172023</v>
      </c>
      <c r="DC455" s="24">
        <v>60603.472649862713</v>
      </c>
      <c r="DD455" s="24">
        <v>53488.864916620216</v>
      </c>
      <c r="DE455" s="24">
        <v>44092.896819082664</v>
      </c>
      <c r="DF455" s="24">
        <v>41690.94685861819</v>
      </c>
      <c r="DG455" s="24">
        <v>38316.234201010971</v>
      </c>
      <c r="DH455" s="24">
        <v>36225.290729696513</v>
      </c>
      <c r="DI455" s="24">
        <v>35341.507066387916</v>
      </c>
      <c r="DJ455" s="24">
        <v>34746.993890870355</v>
      </c>
      <c r="DK455" s="24">
        <v>34344.407026008819</v>
      </c>
      <c r="DL455" s="24">
        <v>33996.766155381192</v>
      </c>
      <c r="DM455" s="24">
        <v>33672.143773407748</v>
      </c>
      <c r="DN455" s="24">
        <v>33510.726202369951</v>
      </c>
      <c r="DO455" s="24">
        <v>33400.051491297403</v>
      </c>
      <c r="DP455" s="24">
        <v>33313.853978625295</v>
      </c>
      <c r="DQ455" s="24">
        <v>33298.02416405268</v>
      </c>
      <c r="DR455" s="24">
        <v>33422.813012733037</v>
      </c>
      <c r="DS455" s="24">
        <v>33550.981819607005</v>
      </c>
      <c r="DT455" s="24">
        <v>33737.75144087003</v>
      </c>
      <c r="DU455" s="24">
        <v>33486.029615485451</v>
      </c>
      <c r="DV455" s="24">
        <v>33342.431043223172</v>
      </c>
      <c r="DW455" s="24">
        <v>33172.119000299514</v>
      </c>
      <c r="DX455" s="24">
        <v>32704.821148785861</v>
      </c>
      <c r="DY455" s="24">
        <v>31149.550172640567</v>
      </c>
      <c r="DZ455" s="24">
        <v>30329.121568944829</v>
      </c>
      <c r="EA455" s="24">
        <v>29938.221946140009</v>
      </c>
      <c r="EB455" s="24">
        <v>29539.148221951087</v>
      </c>
      <c r="EC455" s="24">
        <v>29143.119282688182</v>
      </c>
      <c r="ED455" s="24">
        <v>29147.58750580631</v>
      </c>
      <c r="EE455" s="24">
        <v>29267.768939331894</v>
      </c>
      <c r="EF455" s="24">
        <v>29435.446137186005</v>
      </c>
      <c r="EG455" s="24">
        <v>29526.796418145594</v>
      </c>
      <c r="EH455" s="24">
        <v>29565.114002380244</v>
      </c>
      <c r="EI455" s="24">
        <v>29533.259900616544</v>
      </c>
      <c r="EJ455" s="24">
        <v>28990.969679903632</v>
      </c>
      <c r="EK455" s="24">
        <v>28018.966150123644</v>
      </c>
      <c r="EL455" s="24">
        <v>27144.951855143834</v>
      </c>
      <c r="EM455" s="24">
        <v>26190.813404496097</v>
      </c>
      <c r="EN455" s="24">
        <v>25273.680394224979</v>
      </c>
      <c r="EO455" s="24">
        <v>24281.775888269938</v>
      </c>
      <c r="EP455" s="24">
        <v>25512.889788681568</v>
      </c>
      <c r="EQ455" s="24">
        <v>26434.995499049797</v>
      </c>
      <c r="ER455" s="24">
        <v>28860.802868240215</v>
      </c>
      <c r="ES455" s="24">
        <v>25315.695412552774</v>
      </c>
      <c r="ET455" s="24">
        <v>25143.487960512728</v>
      </c>
      <c r="EU455" s="24">
        <v>24976.118142407868</v>
      </c>
      <c r="EV455" s="24">
        <v>24813.351386631555</v>
      </c>
      <c r="EW455" s="24">
        <v>24654.969083795586</v>
      </c>
      <c r="EX455" s="24">
        <v>24500.767200877101</v>
      </c>
      <c r="EY455" s="24">
        <v>24350.555040676169</v>
      </c>
      <c r="EZ455" s="24">
        <v>24204.154128828763</v>
      </c>
      <c r="FA455" s="24">
        <v>24061.397213085667</v>
      </c>
      <c r="FB455" s="24">
        <v>23922.127361651295</v>
      </c>
      <c r="FC455" s="24">
        <v>23786.197149143274</v>
      </c>
      <c r="FD455" s="24">
        <v>23653.467920236122</v>
      </c>
      <c r="FE455" s="24">
        <v>23523.809122335228</v>
      </c>
      <c r="FF455" s="24">
        <v>23397.097699724352</v>
      </c>
      <c r="FG455" s="24">
        <v>23273.2175425721</v>
      </c>
      <c r="FH455" s="24">
        <v>23152.058984993488</v>
      </c>
      <c r="FI455" s="24">
        <v>23033.518347062258</v>
      </c>
      <c r="FJ455" s="24">
        <v>22917.497516274943</v>
      </c>
      <c r="FK455" s="24">
        <v>22803.903564492881</v>
      </c>
      <c r="FL455" s="24">
        <v>22692.648396844288</v>
      </c>
      <c r="FM455" s="24">
        <v>22583.64842946711</v>
      </c>
      <c r="FN455" s="24">
        <v>22476.824293319871</v>
      </c>
      <c r="FO455" s="24">
        <v>22372.100561592619</v>
      </c>
      <c r="FP455" s="24">
        <v>22269.405498516247</v>
      </c>
      <c r="FQ455" s="24">
        <v>22168.670827603284</v>
      </c>
      <c r="FR455" s="24">
        <v>22069.831517559418</v>
      </c>
      <c r="FS455" s="24">
        <v>21972.825584287511</v>
      </c>
      <c r="FT455" s="24">
        <v>21877.593907566654</v>
      </c>
      <c r="FU455" s="24">
        <v>21784.080061131524</v>
      </c>
      <c r="FV455" s="24">
        <v>21692.230155003967</v>
      </c>
    </row>
    <row r="456" spans="5:179" outlineLevel="2" x14ac:dyDescent="0.2">
      <c r="E456" s="367">
        <v>45657</v>
      </c>
      <c r="H456" s="24">
        <v>117352</v>
      </c>
      <c r="DA456" s="251"/>
      <c r="DB456" s="24">
        <v>108597.4438225623</v>
      </c>
      <c r="DC456" s="24">
        <v>84802.726762494101</v>
      </c>
      <c r="DD456" s="24">
        <v>60902.400513861488</v>
      </c>
      <c r="DE456" s="24">
        <v>53752.699832972663</v>
      </c>
      <c r="DF456" s="24">
        <v>44310.385931295714</v>
      </c>
      <c r="DG456" s="24">
        <v>41896.588303697346</v>
      </c>
      <c r="DH456" s="24">
        <v>38505.229807126801</v>
      </c>
      <c r="DI456" s="24">
        <v>36403.972714524782</v>
      </c>
      <c r="DJ456" s="24">
        <v>35515.829770284603</v>
      </c>
      <c r="DK456" s="24">
        <v>34918.384146412092</v>
      </c>
      <c r="DL456" s="24">
        <v>34513.811513634544</v>
      </c>
      <c r="DM456" s="24">
        <v>34164.455897327309</v>
      </c>
      <c r="DN456" s="24">
        <v>33838.232308838684</v>
      </c>
      <c r="DO456" s="24">
        <v>33676.018542341903</v>
      </c>
      <c r="DP456" s="24">
        <v>33564.797926001345</v>
      </c>
      <c r="DQ456" s="24">
        <v>33478.175242341196</v>
      </c>
      <c r="DR456" s="24">
        <v>33462.267346885579</v>
      </c>
      <c r="DS456" s="24">
        <v>33587.671719105354</v>
      </c>
      <c r="DT456" s="24">
        <v>33716.472721231425</v>
      </c>
      <c r="DU456" s="24">
        <v>33904.163587457864</v>
      </c>
      <c r="DV456" s="24">
        <v>33651.200139039262</v>
      </c>
      <c r="DW456" s="24">
        <v>33506.893263892627</v>
      </c>
      <c r="DX456" s="24">
        <v>33335.741153346135</v>
      </c>
      <c r="DY456" s="24">
        <v>32866.138345655942</v>
      </c>
      <c r="DZ456" s="24">
        <v>31303.195963722988</v>
      </c>
      <c r="EA456" s="24">
        <v>30478.72057921845</v>
      </c>
      <c r="EB456" s="24">
        <v>30085.892836057257</v>
      </c>
      <c r="EC456" s="24">
        <v>29684.850672590295</v>
      </c>
      <c r="ED456" s="24">
        <v>29286.868312513045</v>
      </c>
      <c r="EE456" s="24">
        <v>29291.358575232774</v>
      </c>
      <c r="EF456" s="24">
        <v>29412.132806128626</v>
      </c>
      <c r="EG456" s="24">
        <v>29580.637075178565</v>
      </c>
      <c r="EH456" s="24">
        <v>29672.437943260786</v>
      </c>
      <c r="EI456" s="24">
        <v>29710.944529760622</v>
      </c>
      <c r="EJ456" s="24">
        <v>29678.933306990755</v>
      </c>
      <c r="EK456" s="24">
        <v>29133.968228711816</v>
      </c>
      <c r="EL456" s="24">
        <v>28157.170271710882</v>
      </c>
      <c r="EM456" s="24">
        <v>27278.844883407884</v>
      </c>
      <c r="EN456" s="24">
        <v>26320.000125406128</v>
      </c>
      <c r="EO456" s="24">
        <v>25398.34333786985</v>
      </c>
      <c r="EP456" s="24">
        <v>24401.546242723281</v>
      </c>
      <c r="EQ456" s="24">
        <v>25638.732637539899</v>
      </c>
      <c r="ER456" s="24">
        <v>26565.386653117865</v>
      </c>
      <c r="ES456" s="24">
        <v>29003.159366596952</v>
      </c>
      <c r="ET456" s="24">
        <v>25440.565596131852</v>
      </c>
      <c r="EU456" s="24">
        <v>25267.508727324876</v>
      </c>
      <c r="EV456" s="24">
        <v>25099.313354181064</v>
      </c>
      <c r="EW456" s="24">
        <v>24935.743748064553</v>
      </c>
      <c r="EX456" s="24">
        <v>24776.580221291872</v>
      </c>
      <c r="EY456" s="24">
        <v>24621.617734443116</v>
      </c>
      <c r="EZ456" s="24">
        <v>24470.664649700535</v>
      </c>
      <c r="FA456" s="24">
        <v>24323.54161237166</v>
      </c>
      <c r="FB456" s="24">
        <v>24180.080545232147</v>
      </c>
      <c r="FC456" s="24">
        <v>24040.12374241713</v>
      </c>
      <c r="FD456" s="24">
        <v>23903.523051365533</v>
      </c>
      <c r="FE456" s="24">
        <v>23770.139132831657</v>
      </c>
      <c r="FF456" s="24">
        <v>23639.84079026755</v>
      </c>
      <c r="FG456" s="24">
        <v>23512.504360982155</v>
      </c>
      <c r="FH456" s="24">
        <v>23388.013162429961</v>
      </c>
      <c r="FI456" s="24">
        <v>23266.256987796773</v>
      </c>
      <c r="FJ456" s="24">
        <v>23147.131645752979</v>
      </c>
      <c r="FK456" s="24">
        <v>23030.538539853198</v>
      </c>
      <c r="FL456" s="24">
        <v>22916.384283588824</v>
      </c>
      <c r="FM456" s="24">
        <v>22804.580347558323</v>
      </c>
      <c r="FN456" s="24">
        <v>22695.04273562054</v>
      </c>
      <c r="FO456" s="24">
        <v>22587.691687244584</v>
      </c>
      <c r="FP456" s="24">
        <v>22482.451403576222</v>
      </c>
      <c r="FQ456" s="24">
        <v>22379.249795008211</v>
      </c>
      <c r="FR456" s="24">
        <v>22278.018248277906</v>
      </c>
      <c r="FS456" s="24">
        <v>22178.691411322812</v>
      </c>
      <c r="FT456" s="24">
        <v>22081.206994307977</v>
      </c>
      <c r="FU456" s="24">
        <v>21985.505585400784</v>
      </c>
      <c r="FV456" s="24">
        <v>21891.530480012218</v>
      </c>
      <c r="FW456" s="38"/>
    </row>
    <row r="457" spans="5:179" outlineLevel="2" x14ac:dyDescent="0.2">
      <c r="E457" s="367">
        <v>45688</v>
      </c>
      <c r="H457" s="24">
        <v>118316</v>
      </c>
      <c r="DA457" s="251"/>
      <c r="DB457" s="251"/>
      <c r="DC457" s="24">
        <v>109489.52862593123</v>
      </c>
      <c r="DD457" s="24">
        <v>85499.347430220645</v>
      </c>
      <c r="DE457" s="24">
        <v>61402.689508470547</v>
      </c>
      <c r="DF457" s="24">
        <v>54194.256880479188</v>
      </c>
      <c r="DG457" s="24">
        <v>44674.378126041178</v>
      </c>
      <c r="DH457" s="24">
        <v>42240.752111086782</v>
      </c>
      <c r="DI457" s="24">
        <v>38821.534953473434</v>
      </c>
      <c r="DJ457" s="24">
        <v>36703.016869688749</v>
      </c>
      <c r="DK457" s="24">
        <v>35807.578184445032</v>
      </c>
      <c r="DL457" s="24">
        <v>35205.224782422905</v>
      </c>
      <c r="DM457" s="24">
        <v>34797.328746397034</v>
      </c>
      <c r="DN457" s="24">
        <v>34445.103312667685</v>
      </c>
      <c r="DO457" s="24">
        <v>34116.199927164067</v>
      </c>
      <c r="DP457" s="24">
        <v>33952.653639100521</v>
      </c>
      <c r="DQ457" s="24">
        <v>33840.519389637797</v>
      </c>
      <c r="DR457" s="24">
        <v>33753.185135087951</v>
      </c>
      <c r="DS457" s="24">
        <v>33737.146562598966</v>
      </c>
      <c r="DT457" s="24">
        <v>33863.581081853481</v>
      </c>
      <c r="DU457" s="24">
        <v>33993.440132977856</v>
      </c>
      <c r="DV457" s="24">
        <v>34182.67280501112</v>
      </c>
      <c r="DW457" s="24">
        <v>33927.631362486958</v>
      </c>
      <c r="DX457" s="24">
        <v>33782.139063763039</v>
      </c>
      <c r="DY457" s="24">
        <v>33609.58100670889</v>
      </c>
      <c r="DZ457" s="24">
        <v>33136.120598751011</v>
      </c>
      <c r="EA457" s="24">
        <v>31560.339266853989</v>
      </c>
      <c r="EB457" s="24">
        <v>30729.091145023605</v>
      </c>
      <c r="EC457" s="24">
        <v>30333.03647821043</v>
      </c>
      <c r="ED457" s="24">
        <v>29928.699912896187</v>
      </c>
      <c r="EE457" s="24">
        <v>29527.44828603938</v>
      </c>
      <c r="EF457" s="24">
        <v>29531.975434481225</v>
      </c>
      <c r="EG457" s="24">
        <v>29653.741777642601</v>
      </c>
      <c r="EH457" s="24">
        <v>29823.630242235555</v>
      </c>
      <c r="EI457" s="24">
        <v>29916.185217932743</v>
      </c>
      <c r="EJ457" s="24">
        <v>29955.008120723614</v>
      </c>
      <c r="EK457" s="24">
        <v>29922.733938492041</v>
      </c>
      <c r="EL457" s="24">
        <v>29373.292188869957</v>
      </c>
      <c r="EM457" s="24">
        <v>28388.470225200632</v>
      </c>
      <c r="EN457" s="24">
        <v>27502.929743210916</v>
      </c>
      <c r="EO457" s="24">
        <v>26536.208456929166</v>
      </c>
      <c r="EP457" s="24">
        <v>25606.980625497727</v>
      </c>
      <c r="EQ457" s="24">
        <v>24601.995238718111</v>
      </c>
      <c r="ER457" s="24">
        <v>25849.34462764308</v>
      </c>
      <c r="ES457" s="24">
        <v>26783.610737356783</v>
      </c>
      <c r="ET457" s="24">
        <v>29241.408783985658</v>
      </c>
      <c r="EU457" s="24">
        <v>25649.549722816282</v>
      </c>
      <c r="EV457" s="24">
        <v>25475.071260670204</v>
      </c>
      <c r="EW457" s="24">
        <v>25305.494229440374</v>
      </c>
      <c r="EX457" s="24">
        <v>25140.580964073943</v>
      </c>
      <c r="EY457" s="24">
        <v>24980.109972240516</v>
      </c>
      <c r="EZ457" s="24">
        <v>24823.874530202909</v>
      </c>
      <c r="FA457" s="24">
        <v>24671.681425914929</v>
      </c>
      <c r="FB457" s="24">
        <v>24523.349831356645</v>
      </c>
      <c r="FC457" s="24">
        <v>24378.710288616185</v>
      </c>
      <c r="FD457" s="24">
        <v>24237.603796337728</v>
      </c>
      <c r="FE457" s="24">
        <v>24099.880984945841</v>
      </c>
      <c r="FF457" s="24">
        <v>23965.401370578347</v>
      </c>
      <c r="FG457" s="24">
        <v>23834.032678959844</v>
      </c>
      <c r="FH457" s="24">
        <v>23705.650231559452</v>
      </c>
      <c r="FI457" s="24">
        <v>23580.136387330964</v>
      </c>
      <c r="FJ457" s="24">
        <v>23457.380034155045</v>
      </c>
      <c r="FK457" s="24">
        <v>23337.27612481176</v>
      </c>
      <c r="FL457" s="24">
        <v>23219.725252925138</v>
      </c>
      <c r="FM457" s="24">
        <v>23104.633264853561</v>
      </c>
      <c r="FN457" s="24">
        <v>22991.910903961678</v>
      </c>
      <c r="FO457" s="24">
        <v>22881.473484113434</v>
      </c>
      <c r="FP457" s="24">
        <v>22773.240589576915</v>
      </c>
      <c r="FQ457" s="24">
        <v>22667.135798840449</v>
      </c>
      <c r="FR457" s="24">
        <v>22563.086430109339</v>
      </c>
      <c r="FS457" s="24">
        <v>22461.023306490293</v>
      </c>
      <c r="FT457" s="24">
        <v>22360.880539079604</v>
      </c>
      <c r="FU457" s="24">
        <v>22262.595326356113</v>
      </c>
      <c r="FV457" s="24">
        <v>22166.107768442627</v>
      </c>
      <c r="FW457" s="38"/>
    </row>
    <row r="458" spans="5:179" outlineLevel="2" x14ac:dyDescent="0.2">
      <c r="E458" s="367">
        <v>45716</v>
      </c>
      <c r="H458" s="24">
        <v>118881</v>
      </c>
      <c r="DA458" s="251"/>
      <c r="DB458" s="251"/>
      <c r="DC458" s="251"/>
      <c r="DD458" s="24">
        <v>110012.37915902608</v>
      </c>
      <c r="DE458" s="24">
        <v>85907.636514520942</v>
      </c>
      <c r="DF458" s="24">
        <v>61695.908680622124</v>
      </c>
      <c r="DG458" s="24">
        <v>54453.053282804074</v>
      </c>
      <c r="DH458" s="24">
        <v>44887.713800347381</v>
      </c>
      <c r="DI458" s="24">
        <v>42442.466375791162</v>
      </c>
      <c r="DJ458" s="24">
        <v>39006.921268500249</v>
      </c>
      <c r="DK458" s="24">
        <v>36878.286524945637</v>
      </c>
      <c r="DL458" s="24">
        <v>35978.571808927023</v>
      </c>
      <c r="DM458" s="24">
        <v>35373.341960167832</v>
      </c>
      <c r="DN458" s="24">
        <v>34963.498078877121</v>
      </c>
      <c r="DO458" s="24">
        <v>34609.590646347468</v>
      </c>
      <c r="DP458" s="24">
        <v>34279.11663292531</v>
      </c>
      <c r="DQ458" s="24">
        <v>34114.789354524408</v>
      </c>
      <c r="DR458" s="24">
        <v>34002.119625067877</v>
      </c>
      <c r="DS458" s="24">
        <v>33914.36831911483</v>
      </c>
      <c r="DT458" s="24">
        <v>33898.253156870822</v>
      </c>
      <c r="DU458" s="24">
        <v>34025.291444874943</v>
      </c>
      <c r="DV458" s="24">
        <v>34155.770618078204</v>
      </c>
      <c r="DW458" s="24">
        <v>34345.906941855093</v>
      </c>
      <c r="DX458" s="24">
        <v>34089.647587847896</v>
      </c>
      <c r="DY458" s="24">
        <v>33943.460512857215</v>
      </c>
      <c r="DZ458" s="24">
        <v>33770.078431138303</v>
      </c>
      <c r="EA458" s="24">
        <v>33294.357085264201</v>
      </c>
      <c r="EB458" s="24">
        <v>31711.050850120599</v>
      </c>
      <c r="EC458" s="24">
        <v>30875.833229753804</v>
      </c>
      <c r="ED458" s="24">
        <v>30477.887264327175</v>
      </c>
      <c r="EE458" s="24">
        <v>30071.619851457213</v>
      </c>
      <c r="EF458" s="24">
        <v>29668.452108697453</v>
      </c>
      <c r="EG458" s="24">
        <v>29673.000875845722</v>
      </c>
      <c r="EH458" s="24">
        <v>29795.348695594257</v>
      </c>
      <c r="EI458" s="24">
        <v>29966.048436620618</v>
      </c>
      <c r="EJ458" s="24">
        <v>30059.045394478027</v>
      </c>
      <c r="EK458" s="24">
        <v>30098.053690115827</v>
      </c>
      <c r="EL458" s="24">
        <v>30065.625387452859</v>
      </c>
      <c r="EM458" s="24">
        <v>29513.559862614096</v>
      </c>
      <c r="EN458" s="24">
        <v>28524.035031965894</v>
      </c>
      <c r="EO458" s="24">
        <v>27634.265786560201</v>
      </c>
      <c r="EP458" s="24">
        <v>26662.928070321817</v>
      </c>
      <c r="EQ458" s="24">
        <v>25729.262853204935</v>
      </c>
      <c r="ER458" s="24">
        <v>24719.478312096824</v>
      </c>
      <c r="ES458" s="24">
        <v>25972.784227651686</v>
      </c>
      <c r="ET458" s="24">
        <v>26911.511782579801</v>
      </c>
      <c r="EU458" s="24">
        <v>29381.046668658499</v>
      </c>
      <c r="EV458" s="24">
        <v>25772.035232750619</v>
      </c>
      <c r="EW458" s="24">
        <v>25596.723575338372</v>
      </c>
      <c r="EX458" s="24">
        <v>25426.336754877626</v>
      </c>
      <c r="EY458" s="24">
        <v>25260.635971382355</v>
      </c>
      <c r="EZ458" s="24">
        <v>25099.398674819338</v>
      </c>
      <c r="FA458" s="24">
        <v>24942.417154273742</v>
      </c>
      <c r="FB458" s="24">
        <v>24789.497275044734</v>
      </c>
      <c r="FC458" s="24">
        <v>24640.457345595772</v>
      </c>
      <c r="FD458" s="24">
        <v>24495.12709879459</v>
      </c>
      <c r="FE458" s="24">
        <v>24353.346773998659</v>
      </c>
      <c r="FF458" s="24">
        <v>24214.96628834094</v>
      </c>
      <c r="FG458" s="24">
        <v>24079.844487100007</v>
      </c>
      <c r="FH458" s="24">
        <v>23947.84846434485</v>
      </c>
      <c r="FI458" s="24">
        <v>23818.852946161289</v>
      </c>
      <c r="FJ458" s="24">
        <v>23692.739729726261</v>
      </c>
      <c r="FK458" s="24">
        <v>23569.39717232146</v>
      </c>
      <c r="FL458" s="24">
        <v>23448.719725089984</v>
      </c>
      <c r="FM458" s="24">
        <v>23330.607506955894</v>
      </c>
      <c r="FN458" s="24">
        <v>23214.965914661214</v>
      </c>
      <c r="FO458" s="24">
        <v>23101.705265339158</v>
      </c>
      <c r="FP458" s="24">
        <v>22990.740468447962</v>
      </c>
      <c r="FQ458" s="24">
        <v>22881.990724242649</v>
      </c>
      <c r="FR458" s="24">
        <v>22775.379246272285</v>
      </c>
      <c r="FS458" s="24">
        <v>22670.833005661352</v>
      </c>
      <c r="FT458" s="24">
        <v>22568.282495172862</v>
      </c>
      <c r="FU458" s="24">
        <v>22467.661511260714</v>
      </c>
      <c r="FV458" s="24">
        <v>22368.906952504654</v>
      </c>
      <c r="FW458" s="38"/>
    </row>
    <row r="459" spans="5:179" outlineLevel="2" x14ac:dyDescent="0.2">
      <c r="E459" s="367">
        <v>45747</v>
      </c>
      <c r="H459" s="24">
        <v>119440</v>
      </c>
      <c r="DA459" s="251"/>
      <c r="DB459" s="251"/>
      <c r="DC459" s="251"/>
      <c r="DD459" s="251"/>
      <c r="DE459" s="24">
        <v>110529.67729707922</v>
      </c>
      <c r="DF459" s="24">
        <v>86311.589785536649</v>
      </c>
      <c r="DG459" s="24">
        <v>61986.014020857045</v>
      </c>
      <c r="DH459" s="24">
        <v>54709.101404750283</v>
      </c>
      <c r="DI459" s="24">
        <v>45098.783963068039</v>
      </c>
      <c r="DJ459" s="24">
        <v>42642.038542109309</v>
      </c>
      <c r="DK459" s="24">
        <v>39190.338879296694</v>
      </c>
      <c r="DL459" s="24">
        <v>37051.694909527228</v>
      </c>
      <c r="DM459" s="24">
        <v>36147.749571910092</v>
      </c>
      <c r="DN459" s="24">
        <v>35539.673822750869</v>
      </c>
      <c r="DO459" s="24">
        <v>35127.902781277779</v>
      </c>
      <c r="DP459" s="24">
        <v>34772.331211881981</v>
      </c>
      <c r="DQ459" s="24">
        <v>34440.303249775818</v>
      </c>
      <c r="DR459" s="24">
        <v>34275.203274740241</v>
      </c>
      <c r="DS459" s="24">
        <v>34162.003751803124</v>
      </c>
      <c r="DT459" s="24">
        <v>34073.83982331134</v>
      </c>
      <c r="DU459" s="24">
        <v>34057.648884654831</v>
      </c>
      <c r="DV459" s="24">
        <v>34185.284529705023</v>
      </c>
      <c r="DW459" s="24">
        <v>34316.377239619964</v>
      </c>
      <c r="DX459" s="24">
        <v>34507.40761883877</v>
      </c>
      <c r="DY459" s="24">
        <v>34249.943286921822</v>
      </c>
      <c r="DZ459" s="24">
        <v>34103.068813819409</v>
      </c>
      <c r="EA459" s="24">
        <v>33928.871458140144</v>
      </c>
      <c r="EB459" s="24">
        <v>33450.913184309989</v>
      </c>
      <c r="EC459" s="24">
        <v>31860.161956396769</v>
      </c>
      <c r="ED459" s="24">
        <v>31021.016991460321</v>
      </c>
      <c r="EE459" s="24">
        <v>30621.199812007282</v>
      </c>
      <c r="EF459" s="24">
        <v>30213.022056157413</v>
      </c>
      <c r="EG459" s="24">
        <v>29807.958545628178</v>
      </c>
      <c r="EH459" s="24">
        <v>29812.528701903695</v>
      </c>
      <c r="EI459" s="24">
        <v>29935.45182326678</v>
      </c>
      <c r="EJ459" s="24">
        <v>30106.954225401591</v>
      </c>
      <c r="EK459" s="24">
        <v>30200.388471803366</v>
      </c>
      <c r="EL459" s="24">
        <v>30239.580191514491</v>
      </c>
      <c r="EM459" s="24">
        <v>30206.999405097278</v>
      </c>
      <c r="EN459" s="24">
        <v>29652.337968141484</v>
      </c>
      <c r="EO459" s="24">
        <v>28658.160212464616</v>
      </c>
      <c r="EP459" s="24">
        <v>27764.207110865071</v>
      </c>
      <c r="EQ459" s="24">
        <v>26788.301988704989</v>
      </c>
      <c r="ER459" s="24">
        <v>25850.246508582513</v>
      </c>
      <c r="ES459" s="24">
        <v>24835.713777616646</v>
      </c>
      <c r="ET459" s="24">
        <v>26094.912964651354</v>
      </c>
      <c r="EU459" s="24">
        <v>27038.054586614609</v>
      </c>
      <c r="EV459" s="24">
        <v>29519.201673140124</v>
      </c>
      <c r="EW459" s="24">
        <v>25893.220011606008</v>
      </c>
      <c r="EX459" s="24">
        <v>25717.084007018908</v>
      </c>
      <c r="EY459" s="24">
        <v>25545.895996858908</v>
      </c>
      <c r="EZ459" s="24">
        <v>25379.416058259168</v>
      </c>
      <c r="FA459" s="24">
        <v>25217.42059471591</v>
      </c>
      <c r="FB459" s="24">
        <v>25059.700918619928</v>
      </c>
      <c r="FC459" s="24">
        <v>24906.061982413867</v>
      </c>
      <c r="FD459" s="24">
        <v>24756.32124021466</v>
      </c>
      <c r="FE459" s="24">
        <v>24610.307624263136</v>
      </c>
      <c r="FF459" s="24">
        <v>24467.860622693279</v>
      </c>
      <c r="FG459" s="24">
        <v>24328.829446921223</v>
      </c>
      <c r="FH459" s="24">
        <v>24193.072278490465</v>
      </c>
      <c r="FI459" s="24">
        <v>24060.455586522228</v>
      </c>
      <c r="FJ459" s="24">
        <v>23930.853508041691</v>
      </c>
      <c r="FK459" s="24">
        <v>23804.147284414707</v>
      </c>
      <c r="FL459" s="24">
        <v>23680.224747958677</v>
      </c>
      <c r="FM459" s="24">
        <v>23558.979853506851</v>
      </c>
      <c r="FN459" s="24">
        <v>23440.312250324372</v>
      </c>
      <c r="FO459" s="24">
        <v>23324.126890311618</v>
      </c>
      <c r="FP459" s="24">
        <v>23210.333668896707</v>
      </c>
      <c r="FQ459" s="24">
        <v>23098.847095426729</v>
      </c>
      <c r="FR459" s="24">
        <v>22989.585990221665</v>
      </c>
      <c r="FS459" s="24">
        <v>22882.47320576679</v>
      </c>
      <c r="FT459" s="24">
        <v>22777.435369791572</v>
      </c>
      <c r="FU459" s="24">
        <v>22674.402648223408</v>
      </c>
      <c r="FV459" s="24">
        <v>22573.308526215118</v>
      </c>
      <c r="FW459" s="38"/>
    </row>
    <row r="460" spans="5:179" outlineLevel="2" x14ac:dyDescent="0.2">
      <c r="E460" s="367">
        <v>45777</v>
      </c>
      <c r="H460" s="24">
        <v>119992</v>
      </c>
      <c r="DA460" s="251"/>
      <c r="DB460" s="251"/>
      <c r="DC460" s="251"/>
      <c r="DD460" s="251"/>
      <c r="DE460" s="251"/>
      <c r="DF460" s="24">
        <v>111040.49764091703</v>
      </c>
      <c r="DG460" s="24">
        <v>86710.484607720296</v>
      </c>
      <c r="DH460" s="24">
        <v>62272.486557189208</v>
      </c>
      <c r="DI460" s="24">
        <v>54961.943199588044</v>
      </c>
      <c r="DJ460" s="24">
        <v>45307.21102893888</v>
      </c>
      <c r="DK460" s="24">
        <v>42839.111593643502</v>
      </c>
      <c r="DL460" s="24">
        <v>39371.459668491028</v>
      </c>
      <c r="DM460" s="24">
        <v>37222.931811654315</v>
      </c>
      <c r="DN460" s="24">
        <v>36314.808829811082</v>
      </c>
      <c r="DO460" s="24">
        <v>35703.922817645027</v>
      </c>
      <c r="DP460" s="24">
        <v>35290.248748585756</v>
      </c>
      <c r="DQ460" s="24">
        <v>34933.033881247007</v>
      </c>
      <c r="DR460" s="24">
        <v>34599.471429563797</v>
      </c>
      <c r="DS460" s="24">
        <v>34433.608433880036</v>
      </c>
      <c r="DT460" s="24">
        <v>34319.885751727736</v>
      </c>
      <c r="DU460" s="24">
        <v>34231.314367705745</v>
      </c>
      <c r="DV460" s="24">
        <v>34215.048601536357</v>
      </c>
      <c r="DW460" s="24">
        <v>34343.274123311829</v>
      </c>
      <c r="DX460" s="24">
        <v>34474.972687010035</v>
      </c>
      <c r="DY460" s="24">
        <v>34666.885925985451</v>
      </c>
      <c r="DZ460" s="24">
        <v>34408.231705327555</v>
      </c>
      <c r="EA460" s="24">
        <v>34260.678441960976</v>
      </c>
      <c r="EB460" s="24">
        <v>34085.676021476494</v>
      </c>
      <c r="EC460" s="24">
        <v>33605.508831310486</v>
      </c>
      <c r="ED460" s="24">
        <v>32007.405839517425</v>
      </c>
      <c r="EE460" s="24">
        <v>31164.382709639209</v>
      </c>
      <c r="EF460" s="24">
        <v>30762.71774817798</v>
      </c>
      <c r="EG460" s="24">
        <v>30352.653571353319</v>
      </c>
      <c r="EH460" s="24">
        <v>29945.718032543675</v>
      </c>
      <c r="EI460" s="24">
        <v>29950.309310104054</v>
      </c>
      <c r="EJ460" s="24">
        <v>30073.80052894698</v>
      </c>
      <c r="EK460" s="24">
        <v>30246.095540977796</v>
      </c>
      <c r="EL460" s="24">
        <v>30339.961600038758</v>
      </c>
      <c r="EM460" s="24">
        <v>30379.334446920686</v>
      </c>
      <c r="EN460" s="24">
        <v>30346.603086205898</v>
      </c>
      <c r="EO460" s="24">
        <v>29789.378244082658</v>
      </c>
      <c r="EP460" s="24">
        <v>28790.605828985721</v>
      </c>
      <c r="EQ460" s="24">
        <v>27892.521262951454</v>
      </c>
      <c r="ER460" s="24">
        <v>26912.105929577101</v>
      </c>
      <c r="ES460" s="24">
        <v>25969.715162908848</v>
      </c>
      <c r="ET460" s="24">
        <v>24950.493700634433</v>
      </c>
      <c r="EU460" s="24">
        <v>26215.51236147392</v>
      </c>
      <c r="EV460" s="24">
        <v>27163.012775929841</v>
      </c>
      <c r="EW460" s="24">
        <v>29655.626650731996</v>
      </c>
      <c r="EX460" s="24">
        <v>26012.887270869291</v>
      </c>
      <c r="EY460" s="24">
        <v>25835.937241880551</v>
      </c>
      <c r="EZ460" s="24">
        <v>25663.958074808223</v>
      </c>
      <c r="FA460" s="24">
        <v>25496.708737965793</v>
      </c>
      <c r="FB460" s="24">
        <v>25333.964601483181</v>
      </c>
      <c r="FC460" s="24">
        <v>25175.516013287364</v>
      </c>
      <c r="FD460" s="24">
        <v>25021.167024395552</v>
      </c>
      <c r="FE460" s="24">
        <v>24870.734245276606</v>
      </c>
      <c r="FF460" s="24">
        <v>24724.045817570179</v>
      </c>
      <c r="FG460" s="24">
        <v>24580.940487593871</v>
      </c>
      <c r="FH460" s="24">
        <v>24441.266769884223</v>
      </c>
      <c r="FI460" s="24">
        <v>24304.882190561184</v>
      </c>
      <c r="FJ460" s="24">
        <v>24171.652601624039</v>
      </c>
      <c r="FK460" s="24">
        <v>24041.451558413752</v>
      </c>
      <c r="FL460" s="24">
        <v>23914.159753445154</v>
      </c>
      <c r="FM460" s="24">
        <v>23789.664500645154</v>
      </c>
      <c r="FN460" s="24">
        <v>23667.859264752125</v>
      </c>
      <c r="FO460" s="24">
        <v>23548.643231253536</v>
      </c>
      <c r="FP460" s="24">
        <v>23431.920912778565</v>
      </c>
      <c r="FQ460" s="24">
        <v>23317.601788330991</v>
      </c>
      <c r="FR460" s="24">
        <v>23205.599972157099</v>
      </c>
      <c r="FS460" s="24">
        <v>23095.833909399516</v>
      </c>
      <c r="FT460" s="24">
        <v>22988.226096001075</v>
      </c>
      <c r="FU460" s="24">
        <v>22882.702820596369</v>
      </c>
      <c r="FV460" s="24">
        <v>22779.193926369917</v>
      </c>
      <c r="FW460" s="38"/>
    </row>
    <row r="461" spans="5:179" outlineLevel="2" x14ac:dyDescent="0.2">
      <c r="E461" s="367">
        <v>45808</v>
      </c>
      <c r="H461" s="24">
        <v>120538</v>
      </c>
      <c r="DA461" s="251"/>
      <c r="DB461" s="251"/>
      <c r="DC461" s="251"/>
      <c r="DD461" s="251"/>
      <c r="DE461" s="251"/>
      <c r="DF461" s="251"/>
      <c r="DG461" s="24">
        <v>111545.76558971312</v>
      </c>
      <c r="DH461" s="24">
        <v>87105.043616619354</v>
      </c>
      <c r="DI461" s="24">
        <v>62555.845261604714</v>
      </c>
      <c r="DJ461" s="24">
        <v>55212.036714047135</v>
      </c>
      <c r="DK461" s="24">
        <v>45513.372583224169</v>
      </c>
      <c r="DL461" s="24">
        <v>43034.042546791461</v>
      </c>
      <c r="DM461" s="24">
        <v>39550.611753454992</v>
      </c>
      <c r="DN461" s="24">
        <v>37392.307443106103</v>
      </c>
      <c r="DO461" s="24">
        <v>36480.052226213149</v>
      </c>
      <c r="DP461" s="24">
        <v>35866.386497377294</v>
      </c>
      <c r="DQ461" s="24">
        <v>35450.830085814305</v>
      </c>
      <c r="DR461" s="24">
        <v>35091.989782466757</v>
      </c>
      <c r="DS461" s="24">
        <v>34756.909520441041</v>
      </c>
      <c r="DT461" s="24">
        <v>34590.291797811784</v>
      </c>
      <c r="DU461" s="24">
        <v>34476.051642957515</v>
      </c>
      <c r="DV461" s="24">
        <v>34387.077232269781</v>
      </c>
      <c r="DW461" s="24">
        <v>34370.737451930036</v>
      </c>
      <c r="DX461" s="24">
        <v>34499.546438727259</v>
      </c>
      <c r="DY461" s="24">
        <v>34631.844270841517</v>
      </c>
      <c r="DZ461" s="24">
        <v>34824.630773271834</v>
      </c>
      <c r="EA461" s="24">
        <v>34564.799597446268</v>
      </c>
      <c r="EB461" s="24">
        <v>34416.574921970569</v>
      </c>
      <c r="EC461" s="24">
        <v>34240.776187385272</v>
      </c>
      <c r="ED461" s="24">
        <v>33758.424090843582</v>
      </c>
      <c r="EE461" s="24">
        <v>32153.049245647639</v>
      </c>
      <c r="EF461" s="24">
        <v>31306.190104794408</v>
      </c>
      <c r="EG461" s="24">
        <v>30902.697445912039</v>
      </c>
      <c r="EH461" s="24">
        <v>30490.767352688399</v>
      </c>
      <c r="EI461" s="24">
        <v>30081.980133731828</v>
      </c>
      <c r="EJ461" s="24">
        <v>30086.592302997888</v>
      </c>
      <c r="EK461" s="24">
        <v>30210.645444348051</v>
      </c>
      <c r="EL461" s="24">
        <v>30383.724450949911</v>
      </c>
      <c r="EM461" s="24">
        <v>30478.017629054204</v>
      </c>
      <c r="EN461" s="24">
        <v>30517.569634333337</v>
      </c>
      <c r="EO461" s="24">
        <v>30484.689335998122</v>
      </c>
      <c r="EP461" s="24">
        <v>29924.928951807084</v>
      </c>
      <c r="EQ461" s="24">
        <v>28921.611819240286</v>
      </c>
      <c r="ER461" s="24">
        <v>28019.44069599342</v>
      </c>
      <c r="ES461" s="24">
        <v>27034.564175439733</v>
      </c>
      <c r="ET461" s="24">
        <v>26087.885244905548</v>
      </c>
      <c r="EU461" s="24">
        <v>25064.02601579333</v>
      </c>
      <c r="EV461" s="24">
        <v>26334.80089528755</v>
      </c>
      <c r="EW461" s="24">
        <v>27286.612724056864</v>
      </c>
      <c r="EX461" s="24">
        <v>29790.568748132653</v>
      </c>
      <c r="EY461" s="24">
        <v>26131.253799053626</v>
      </c>
      <c r="EZ461" s="24">
        <v>25953.498593754564</v>
      </c>
      <c r="FA461" s="24">
        <v>25780.736869301563</v>
      </c>
      <c r="FB461" s="24">
        <v>25612.726497240823</v>
      </c>
      <c r="FC461" s="24">
        <v>25449.241825568202</v>
      </c>
      <c r="FD461" s="24">
        <v>25290.07224823015</v>
      </c>
      <c r="FE461" s="24">
        <v>25135.020924616565</v>
      </c>
      <c r="FF461" s="24">
        <v>24983.903630718309</v>
      </c>
      <c r="FG461" s="24">
        <v>24836.547726167362</v>
      </c>
      <c r="FH461" s="24">
        <v>24692.791223528155</v>
      </c>
      <c r="FI461" s="24">
        <v>24552.481948032404</v>
      </c>
      <c r="FJ461" s="24">
        <v>24415.476777500702</v>
      </c>
      <c r="FK461" s="24">
        <v>24281.640953518221</v>
      </c>
      <c r="FL461" s="24">
        <v>24150.847456064377</v>
      </c>
      <c r="FM461" s="24">
        <v>24022.976434768752</v>
      </c>
      <c r="FN461" s="24">
        <v>23897.914690802434</v>
      </c>
      <c r="FO461" s="24">
        <v>23775.555204136042</v>
      </c>
      <c r="FP461" s="24">
        <v>23655.796701520423</v>
      </c>
      <c r="FQ461" s="24">
        <v>23538.54326108826</v>
      </c>
      <c r="FR461" s="24">
        <v>23423.703949945339</v>
      </c>
      <c r="FS461" s="24">
        <v>23311.192491531707</v>
      </c>
      <c r="FT461" s="24">
        <v>23200.92695989065</v>
      </c>
      <c r="FU461" s="24">
        <v>23092.829498298033</v>
      </c>
      <c r="FV461" s="24">
        <v>22986.826059979376</v>
      </c>
      <c r="FW461" s="38"/>
    </row>
    <row r="462" spans="5:179" outlineLevel="2" x14ac:dyDescent="0.2">
      <c r="E462" s="367">
        <v>45838</v>
      </c>
      <c r="H462" s="24">
        <v>121079</v>
      </c>
      <c r="DA462" s="251"/>
      <c r="DB462" s="251"/>
      <c r="DC462" s="251"/>
      <c r="DD462" s="251"/>
      <c r="DE462" s="251"/>
      <c r="DF462" s="251"/>
      <c r="DG462" s="251"/>
      <c r="DH462" s="24">
        <v>112046.40654264113</v>
      </c>
      <c r="DI462" s="24">
        <v>87495.989447781234</v>
      </c>
      <c r="DJ462" s="24">
        <v>62836.609106089672</v>
      </c>
      <c r="DK462" s="24">
        <v>55459.839994857328</v>
      </c>
      <c r="DL462" s="24">
        <v>45717.64621118817</v>
      </c>
      <c r="DM462" s="24">
        <v>43227.188417950878</v>
      </c>
      <c r="DN462" s="24">
        <v>39728.123251560319</v>
      </c>
      <c r="DO462" s="24">
        <v>37560.132015661817</v>
      </c>
      <c r="DP462" s="24">
        <v>36643.782404699443</v>
      </c>
      <c r="DQ462" s="24">
        <v>36027.36241447465</v>
      </c>
      <c r="DR462" s="24">
        <v>35609.940897976659</v>
      </c>
      <c r="DS462" s="24">
        <v>35249.490043565456</v>
      </c>
      <c r="DT462" s="24">
        <v>34912.905870559334</v>
      </c>
      <c r="DU462" s="24">
        <v>34745.5403324035</v>
      </c>
      <c r="DV462" s="24">
        <v>34630.787443608264</v>
      </c>
      <c r="DW462" s="24">
        <v>34541.413696975163</v>
      </c>
      <c r="DX462" s="24">
        <v>34525.000580250518</v>
      </c>
      <c r="DY462" s="24">
        <v>34654.38768898321</v>
      </c>
      <c r="DZ462" s="24">
        <v>34787.279301707516</v>
      </c>
      <c r="EA462" s="24">
        <v>34980.931070674647</v>
      </c>
      <c r="EB462" s="24">
        <v>34719.933717659136</v>
      </c>
      <c r="EC462" s="24">
        <v>34571.043778536841</v>
      </c>
      <c r="ED462" s="24">
        <v>34394.456022104408</v>
      </c>
      <c r="EE462" s="24">
        <v>33909.939027487184</v>
      </c>
      <c r="EF462" s="24">
        <v>32297.358920952483</v>
      </c>
      <c r="EG462" s="24">
        <v>31446.698897429877</v>
      </c>
      <c r="EH462" s="24">
        <v>31041.395278282231</v>
      </c>
      <c r="EI462" s="24">
        <v>30627.616355806123</v>
      </c>
      <c r="EJ462" s="24">
        <v>30216.99441348053</v>
      </c>
      <c r="EK462" s="24">
        <v>30221.62728313628</v>
      </c>
      <c r="EL462" s="24">
        <v>30346.237201183176</v>
      </c>
      <c r="EM462" s="24">
        <v>30520.093022918616</v>
      </c>
      <c r="EN462" s="24">
        <v>30614.809408719688</v>
      </c>
      <c r="EO462" s="24">
        <v>30654.538931751365</v>
      </c>
      <c r="EP462" s="24">
        <v>30621.511059693348</v>
      </c>
      <c r="EQ462" s="24">
        <v>30059.238352684213</v>
      </c>
      <c r="ER462" s="24">
        <v>29051.418120939412</v>
      </c>
      <c r="ES462" s="24">
        <v>28145.197863165038</v>
      </c>
      <c r="ET462" s="24">
        <v>27155.901008794466</v>
      </c>
      <c r="EU462" s="24">
        <v>26204.973183294223</v>
      </c>
      <c r="EV462" s="24">
        <v>25176.518657736488</v>
      </c>
      <c r="EW462" s="24">
        <v>26452.997043260391</v>
      </c>
      <c r="EX462" s="24">
        <v>27409.080804527046</v>
      </c>
      <c r="EY462" s="24">
        <v>29924.275112040632</v>
      </c>
      <c r="EZ462" s="24">
        <v>26248.53638467217</v>
      </c>
      <c r="FA462" s="24">
        <v>26069.983376472224</v>
      </c>
      <c r="FB462" s="24">
        <v>25896.446260914934</v>
      </c>
      <c r="FC462" s="24">
        <v>25727.681822822855</v>
      </c>
      <c r="FD462" s="24">
        <v>25563.463397418014</v>
      </c>
      <c r="FE462" s="24">
        <v>25403.579433402399</v>
      </c>
      <c r="FF462" s="24">
        <v>25247.83220670369</v>
      </c>
      <c r="FG462" s="24">
        <v>25096.036666476481</v>
      </c>
      <c r="FH462" s="24">
        <v>24948.019397506334</v>
      </c>
      <c r="FI462" s="24">
        <v>24803.617685323843</v>
      </c>
      <c r="FJ462" s="24">
        <v>24662.67867216824</v>
      </c>
      <c r="FK462" s="24">
        <v>24525.058593497546</v>
      </c>
      <c r="FL462" s="24">
        <v>24390.622086072712</v>
      </c>
      <c r="FM462" s="24">
        <v>24259.241559780476</v>
      </c>
      <c r="FN462" s="24">
        <v>24130.79662633664</v>
      </c>
      <c r="FO462" s="24">
        <v>24005.173578852045</v>
      </c>
      <c r="FP462" s="24">
        <v>23882.264916968823</v>
      </c>
      <c r="FQ462" s="24">
        <v>23761.968912902084</v>
      </c>
      <c r="FR462" s="24">
        <v>23644.189214266917</v>
      </c>
      <c r="FS462" s="24">
        <v>23528.834480043071</v>
      </c>
      <c r="FT462" s="24">
        <v>23415.818046443175</v>
      </c>
      <c r="FU462" s="24">
        <v>23305.057619809519</v>
      </c>
      <c r="FV462" s="24">
        <v>23196.474993980552</v>
      </c>
      <c r="FW462" s="38"/>
    </row>
    <row r="463" spans="5:179" outlineLevel="2" x14ac:dyDescent="0.2">
      <c r="E463" s="367">
        <v>45869</v>
      </c>
      <c r="H463" s="24">
        <v>121613</v>
      </c>
      <c r="DA463" s="251"/>
      <c r="DB463" s="251"/>
      <c r="DC463" s="251"/>
      <c r="DD463" s="251"/>
      <c r="DE463" s="251"/>
      <c r="DF463" s="251"/>
      <c r="DG463" s="251"/>
      <c r="DH463" s="251"/>
      <c r="DI463" s="24">
        <v>112540.56970135379</v>
      </c>
      <c r="DJ463" s="24">
        <v>87881.876830111083</v>
      </c>
      <c r="DK463" s="24">
        <v>63113.740146671873</v>
      </c>
      <c r="DL463" s="24">
        <v>55704.43694855908</v>
      </c>
      <c r="DM463" s="24">
        <v>45919.276742302354</v>
      </c>
      <c r="DN463" s="24">
        <v>43417.835174326348</v>
      </c>
      <c r="DO463" s="24">
        <v>39903.337928063534</v>
      </c>
      <c r="DP463" s="24">
        <v>37725.785105763018</v>
      </c>
      <c r="DQ463" s="24">
        <v>36805.394078103665</v>
      </c>
      <c r="DR463" s="24">
        <v>36186.255463883135</v>
      </c>
      <c r="DS463" s="24">
        <v>35766.992975046334</v>
      </c>
      <c r="DT463" s="24">
        <v>35404.952408494668</v>
      </c>
      <c r="DU463" s="24">
        <v>35066.883783615092</v>
      </c>
      <c r="DV463" s="24">
        <v>34898.78010591917</v>
      </c>
      <c r="DW463" s="24">
        <v>34783.52111744837</v>
      </c>
      <c r="DX463" s="24">
        <v>34693.753201878448</v>
      </c>
      <c r="DY463" s="24">
        <v>34677.267697668518</v>
      </c>
      <c r="DZ463" s="24">
        <v>34807.225448015881</v>
      </c>
      <c r="EA463" s="24">
        <v>34940.70315842182</v>
      </c>
      <c r="EB463" s="24">
        <v>35135.20899824045</v>
      </c>
      <c r="EC463" s="24">
        <v>34873.060557203811</v>
      </c>
      <c r="ED463" s="24">
        <v>34723.513962282486</v>
      </c>
      <c r="EE463" s="24">
        <v>34546.147393158048</v>
      </c>
      <c r="EF463" s="24">
        <v>34059.493512085486</v>
      </c>
      <c r="EG463" s="24">
        <v>32439.801373101811</v>
      </c>
      <c r="EH463" s="24">
        <v>31585.389646537711</v>
      </c>
      <c r="EI463" s="24">
        <v>31178.298499143017</v>
      </c>
      <c r="EJ463" s="24">
        <v>30762.694669419554</v>
      </c>
      <c r="EK463" s="24">
        <v>30350.261743213996</v>
      </c>
      <c r="EL463" s="24">
        <v>30354.915045417063</v>
      </c>
      <c r="EM463" s="24">
        <v>30480.074536025979</v>
      </c>
      <c r="EN463" s="24">
        <v>30654.697121682551</v>
      </c>
      <c r="EO463" s="24">
        <v>30749.831239295232</v>
      </c>
      <c r="EP463" s="24">
        <v>30789.735983176924</v>
      </c>
      <c r="EQ463" s="24">
        <v>30756.562446852775</v>
      </c>
      <c r="ER463" s="24">
        <v>30191.809923975135</v>
      </c>
      <c r="ES463" s="24">
        <v>29179.544858660913</v>
      </c>
      <c r="ET463" s="24">
        <v>28269.327858118169</v>
      </c>
      <c r="EU463" s="24">
        <v>27275.667864638141</v>
      </c>
      <c r="EV463" s="24">
        <v>26320.546120631658</v>
      </c>
      <c r="EW463" s="24">
        <v>25287.555757177604</v>
      </c>
      <c r="EX463" s="24">
        <v>26569.663851056139</v>
      </c>
      <c r="EY463" s="24">
        <v>27529.964270277651</v>
      </c>
      <c r="EZ463" s="24">
        <v>30056.251449058858</v>
      </c>
      <c r="FA463" s="24">
        <v>26364.301450698607</v>
      </c>
      <c r="FB463" s="24">
        <v>26184.960962370988</v>
      </c>
      <c r="FC463" s="24">
        <v>26010.658488496334</v>
      </c>
      <c r="FD463" s="24">
        <v>25841.149741234698</v>
      </c>
      <c r="FE463" s="24">
        <v>25676.207056138526</v>
      </c>
      <c r="FF463" s="24">
        <v>25515.617948895895</v>
      </c>
      <c r="FG463" s="24">
        <v>25359.18382340336</v>
      </c>
      <c r="FH463" s="24">
        <v>25206.718812677711</v>
      </c>
      <c r="FI463" s="24">
        <v>25058.048736683799</v>
      </c>
      <c r="FJ463" s="24">
        <v>24913.0101633255</v>
      </c>
      <c r="FK463" s="24">
        <v>24771.449560686793</v>
      </c>
      <c r="FL463" s="24">
        <v>24633.222530174655</v>
      </c>
      <c r="FM463" s="24">
        <v>24498.193111551638</v>
      </c>
      <c r="FN463" s="24">
        <v>24366.233151988228</v>
      </c>
      <c r="FO463" s="24">
        <v>24237.221732246529</v>
      </c>
      <c r="FP463" s="24">
        <v>24111.044643950925</v>
      </c>
      <c r="FQ463" s="24">
        <v>23987.593912630011</v>
      </c>
      <c r="FR463" s="24">
        <v>23866.767361844424</v>
      </c>
      <c r="FS463" s="24">
        <v>23748.468214262113</v>
      </c>
      <c r="FT463" s="24">
        <v>23632.60472601754</v>
      </c>
      <c r="FU463" s="24">
        <v>23519.089851106251</v>
      </c>
      <c r="FV463" s="24">
        <v>23407.840932927222</v>
      </c>
      <c r="FW463" s="38"/>
    </row>
    <row r="464" spans="5:179" outlineLevel="2" x14ac:dyDescent="0.2">
      <c r="E464" s="367">
        <v>45900</v>
      </c>
      <c r="H464" s="24">
        <v>122142</v>
      </c>
      <c r="DA464" s="251"/>
      <c r="DB464" s="251"/>
      <c r="DC464" s="251"/>
      <c r="DD464" s="251"/>
      <c r="DE464" s="251"/>
      <c r="DF464" s="251"/>
      <c r="DG464" s="251"/>
      <c r="DH464" s="251"/>
      <c r="DI464" s="251"/>
      <c r="DJ464" s="24">
        <v>113030.10586419834</v>
      </c>
      <c r="DK464" s="24">
        <v>88264.151034703755</v>
      </c>
      <c r="DL464" s="24">
        <v>63388.276327323525</v>
      </c>
      <c r="DM464" s="24">
        <v>55946.743668611933</v>
      </c>
      <c r="DN464" s="24">
        <v>46119.019347095244</v>
      </c>
      <c r="DO464" s="24">
        <v>43606.696848713291</v>
      </c>
      <c r="DP464" s="24">
        <v>40076.912017708106</v>
      </c>
      <c r="DQ464" s="24">
        <v>37889.887136968144</v>
      </c>
      <c r="DR464" s="24">
        <v>36965.492533592114</v>
      </c>
      <c r="DS464" s="24">
        <v>36343.660750656702</v>
      </c>
      <c r="DT464" s="24">
        <v>35922.574527049816</v>
      </c>
      <c r="DU464" s="24">
        <v>35558.959133302815</v>
      </c>
      <c r="DV464" s="24">
        <v>35219.419955911908</v>
      </c>
      <c r="DW464" s="24">
        <v>35050.5850500948</v>
      </c>
      <c r="DX464" s="24">
        <v>34934.824700709454</v>
      </c>
      <c r="DY464" s="24">
        <v>34844.666306923093</v>
      </c>
      <c r="DZ464" s="24">
        <v>34828.109093013314</v>
      </c>
      <c r="EA464" s="24">
        <v>34958.632141889073</v>
      </c>
      <c r="EB464" s="24">
        <v>35092.690462170642</v>
      </c>
      <c r="EC464" s="24">
        <v>35288.042375922683</v>
      </c>
      <c r="ED464" s="24">
        <v>35024.75362484264</v>
      </c>
      <c r="EE464" s="24">
        <v>34874.556522584819</v>
      </c>
      <c r="EF464" s="24">
        <v>34696.418433022052</v>
      </c>
      <c r="EG464" s="24">
        <v>34207.647673794294</v>
      </c>
      <c r="EH464" s="24">
        <v>32580.910094425773</v>
      </c>
      <c r="EI464" s="24">
        <v>31722.781793125807</v>
      </c>
      <c r="EJ464" s="24">
        <v>31313.919854639931</v>
      </c>
      <c r="EK464" s="24">
        <v>30896.508204815629</v>
      </c>
      <c r="EL464" s="24">
        <v>30482.281251508011</v>
      </c>
      <c r="EM464" s="24">
        <v>30486.954794942409</v>
      </c>
      <c r="EN464" s="24">
        <v>30612.658712302837</v>
      </c>
      <c r="EO464" s="24">
        <v>30788.040882443078</v>
      </c>
      <c r="EP464" s="24">
        <v>30883.588820520818</v>
      </c>
      <c r="EQ464" s="24">
        <v>30923.667144607862</v>
      </c>
      <c r="ER464" s="24">
        <v>30890.349307915203</v>
      </c>
      <c r="ES464" s="24">
        <v>30323.140188418762</v>
      </c>
      <c r="ET464" s="24">
        <v>29306.47190782697</v>
      </c>
      <c r="EU464" s="24">
        <v>28392.295587200952</v>
      </c>
      <c r="EV464" s="24">
        <v>27394.313307973916</v>
      </c>
      <c r="EW464" s="24">
        <v>26435.036914361062</v>
      </c>
      <c r="EX464" s="24">
        <v>25397.553183402983</v>
      </c>
      <c r="EY464" s="24">
        <v>26685.238273011098</v>
      </c>
      <c r="EZ464" s="24">
        <v>27649.715868371415</v>
      </c>
      <c r="FA464" s="24">
        <v>30186.992052584403</v>
      </c>
      <c r="FB464" s="24">
        <v>26478.982574159254</v>
      </c>
      <c r="FC464" s="24">
        <v>26298.861979113393</v>
      </c>
      <c r="FD464" s="24">
        <v>26123.80131319776</v>
      </c>
      <c r="FE464" s="24">
        <v>25953.555225953547</v>
      </c>
      <c r="FF464" s="24">
        <v>25787.895062623833</v>
      </c>
      <c r="FG464" s="24">
        <v>25626.607414618851</v>
      </c>
      <c r="FH464" s="24">
        <v>25469.492821969143</v>
      </c>
      <c r="FI464" s="24">
        <v>25316.364609195403</v>
      </c>
      <c r="FJ464" s="24">
        <v>25167.047838603048</v>
      </c>
      <c r="FK464" s="24">
        <v>25021.378367188569</v>
      </c>
      <c r="FL464" s="24">
        <v>24879.201995193001</v>
      </c>
      <c r="FM464" s="24">
        <v>24740.373695909097</v>
      </c>
      <c r="FN464" s="24">
        <v>24604.756917690873</v>
      </c>
      <c r="FO464" s="24">
        <v>24472.222950261454</v>
      </c>
      <c r="FP464" s="24">
        <v>24342.650348400712</v>
      </c>
      <c r="FQ464" s="24">
        <v>24215.924406942137</v>
      </c>
      <c r="FR464" s="24">
        <v>24091.93668174007</v>
      </c>
      <c r="FS464" s="24">
        <v>23970.584551901538</v>
      </c>
      <c r="FT464" s="24">
        <v>23851.770819126272</v>
      </c>
      <c r="FU464" s="24">
        <v>23735.403340475397</v>
      </c>
      <c r="FV464" s="24">
        <v>23621.394691306192</v>
      </c>
      <c r="FW464" s="38"/>
    </row>
    <row r="465" spans="5:179" outlineLevel="2" x14ac:dyDescent="0.2">
      <c r="E465" s="367">
        <v>45930</v>
      </c>
      <c r="H465" s="24">
        <v>122666</v>
      </c>
      <c r="DA465" s="251"/>
      <c r="DB465" s="251"/>
      <c r="DC465" s="251"/>
      <c r="DD465" s="251"/>
      <c r="DE465" s="251"/>
      <c r="DF465" s="251"/>
      <c r="DG465" s="251"/>
      <c r="DH465" s="251"/>
      <c r="DI465" s="251"/>
      <c r="DJ465" s="251"/>
      <c r="DK465" s="24">
        <v>113515.01503117481</v>
      </c>
      <c r="DL465" s="24">
        <v>88642.812061559263</v>
      </c>
      <c r="DM465" s="24">
        <v>63660.217648044629</v>
      </c>
      <c r="DN465" s="24">
        <v>56186.760155015894</v>
      </c>
      <c r="DO465" s="24">
        <v>46316.874025566845</v>
      </c>
      <c r="DP465" s="24">
        <v>43793.773441111691</v>
      </c>
      <c r="DQ465" s="24">
        <v>40248.84552049404</v>
      </c>
      <c r="DR465" s="24">
        <v>38052.438109277187</v>
      </c>
      <c r="DS465" s="24">
        <v>37124.077771164797</v>
      </c>
      <c r="DT465" s="24">
        <v>36499.578274795364</v>
      </c>
      <c r="DU465" s="24">
        <v>36076.685553987103</v>
      </c>
      <c r="DV465" s="24">
        <v>35711.510217989911</v>
      </c>
      <c r="DW465" s="24">
        <v>35370.514387449773</v>
      </c>
      <c r="DX465" s="24">
        <v>35200.955164930398</v>
      </c>
      <c r="DY465" s="24">
        <v>35084.698193391516</v>
      </c>
      <c r="DZ465" s="24">
        <v>34994.153012109084</v>
      </c>
      <c r="EA465" s="24">
        <v>34977.524766284907</v>
      </c>
      <c r="EB465" s="24">
        <v>35108.607770602786</v>
      </c>
      <c r="EC465" s="24">
        <v>35243.241212953973</v>
      </c>
      <c r="ED465" s="24">
        <v>35439.431203721339</v>
      </c>
      <c r="EE465" s="24">
        <v>35175.012920575624</v>
      </c>
      <c r="EF465" s="24">
        <v>35024.171459443838</v>
      </c>
      <c r="EG465" s="24">
        <v>34845.269141696408</v>
      </c>
      <c r="EH465" s="24">
        <v>34354.401512613607</v>
      </c>
      <c r="EI465" s="24">
        <v>32720.685084924367</v>
      </c>
      <c r="EJ465" s="24">
        <v>31858.875337194171</v>
      </c>
      <c r="EK465" s="24">
        <v>31448.259344772985</v>
      </c>
      <c r="EL465" s="24">
        <v>31029.056961994349</v>
      </c>
      <c r="EM465" s="24">
        <v>30613.052938362576</v>
      </c>
      <c r="EN465" s="24">
        <v>30617.746531712313</v>
      </c>
      <c r="EO465" s="24">
        <v>30743.989730013753</v>
      </c>
      <c r="EP465" s="24">
        <v>30920.124305200199</v>
      </c>
      <c r="EQ465" s="24">
        <v>31016.082152396444</v>
      </c>
      <c r="ER465" s="24">
        <v>31056.332416044177</v>
      </c>
      <c r="ES465" s="24">
        <v>31022.871642880633</v>
      </c>
      <c r="ET465" s="24">
        <v>30453.229146015095</v>
      </c>
      <c r="EU465" s="24">
        <v>29432.19926843758</v>
      </c>
      <c r="EV465" s="24">
        <v>28514.101050413385</v>
      </c>
      <c r="EW465" s="24">
        <v>27511.837338801794</v>
      </c>
      <c r="EX465" s="24">
        <v>26548.445564482437</v>
      </c>
      <c r="EY465" s="24">
        <v>25506.510936412622</v>
      </c>
      <c r="EZ465" s="24">
        <v>26799.720309125274</v>
      </c>
      <c r="FA465" s="24">
        <v>27768.335598808339</v>
      </c>
      <c r="FB465" s="24">
        <v>30316.496922617269</v>
      </c>
      <c r="FC465" s="24">
        <v>26592.57975505411</v>
      </c>
      <c r="FD465" s="24">
        <v>26411.686426699445</v>
      </c>
      <c r="FE465" s="24">
        <v>26235.874735019213</v>
      </c>
      <c r="FF465" s="24">
        <v>26064.898276979398</v>
      </c>
      <c r="FG465" s="24">
        <v>25898.527416873923</v>
      </c>
      <c r="FH465" s="24">
        <v>25736.547830571268</v>
      </c>
      <c r="FI465" s="24">
        <v>25578.759202401034</v>
      </c>
      <c r="FJ465" s="24">
        <v>25424.974056029569</v>
      </c>
      <c r="FK465" s="24">
        <v>25275.016703264082</v>
      </c>
      <c r="FL465" s="24">
        <v>25128.722296913045</v>
      </c>
      <c r="FM465" s="24">
        <v>24985.935975686862</v>
      </c>
      <c r="FN465" s="24">
        <v>24846.512090700864</v>
      </c>
      <c r="FO465" s="24">
        <v>24710.313504490416</v>
      </c>
      <c r="FP465" s="24">
        <v>24577.210954600152</v>
      </c>
      <c r="FQ465" s="24">
        <v>24447.082474799179</v>
      </c>
      <c r="FR465" s="24">
        <v>24319.812867825676</v>
      </c>
      <c r="FS465" s="24">
        <v>24195.293224298992</v>
      </c>
      <c r="FT465" s="24">
        <v>24073.420483073423</v>
      </c>
      <c r="FU465" s="24">
        <v>23954.097028859385</v>
      </c>
      <c r="FV465" s="24">
        <v>23837.230323416639</v>
      </c>
      <c r="FW465" s="38"/>
    </row>
    <row r="466" spans="5:179" outlineLevel="2" x14ac:dyDescent="0.2">
      <c r="E466" s="367">
        <v>45961</v>
      </c>
      <c r="H466" s="24">
        <v>123184</v>
      </c>
      <c r="DA466" s="251"/>
      <c r="DB466" s="251"/>
      <c r="DC466" s="251"/>
      <c r="DD466" s="251"/>
      <c r="DE466" s="251"/>
      <c r="DF466" s="251"/>
      <c r="DG466" s="251"/>
      <c r="DH466" s="251"/>
      <c r="DI466" s="251"/>
      <c r="DJ466" s="251"/>
      <c r="DK466" s="251"/>
      <c r="DL466" s="24">
        <v>113994.37180310956</v>
      </c>
      <c r="DM466" s="24">
        <v>89017.137275130153</v>
      </c>
      <c r="DN466" s="24">
        <v>63929.045136849083</v>
      </c>
      <c r="DO466" s="24">
        <v>56424.028361041179</v>
      </c>
      <c r="DP466" s="24">
        <v>46512.463192452888</v>
      </c>
      <c r="DQ466" s="24">
        <v>43978.70793512385</v>
      </c>
      <c r="DR466" s="24">
        <v>40418.810319049597</v>
      </c>
      <c r="DS466" s="24">
        <v>38213.127810910933</v>
      </c>
      <c r="DT466" s="24">
        <v>37280.84714723855</v>
      </c>
      <c r="DU466" s="24">
        <v>36653.710483772127</v>
      </c>
      <c r="DV466" s="24">
        <v>36229.031950844961</v>
      </c>
      <c r="DW466" s="24">
        <v>35862.314534531724</v>
      </c>
      <c r="DX466" s="24">
        <v>35519.878730076896</v>
      </c>
      <c r="DY466" s="24">
        <v>35349.603484557956</v>
      </c>
      <c r="DZ466" s="24">
        <v>35232.855577378738</v>
      </c>
      <c r="EA466" s="24">
        <v>35141.928037464706</v>
      </c>
      <c r="EB466" s="24">
        <v>35125.22957306866</v>
      </c>
      <c r="EC466" s="24">
        <v>35256.866121125116</v>
      </c>
      <c r="ED466" s="24">
        <v>35392.068100178709</v>
      </c>
      <c r="EE466" s="24">
        <v>35589.086571659704</v>
      </c>
      <c r="EF466" s="24">
        <v>35323.551690021581</v>
      </c>
      <c r="EG466" s="24">
        <v>35172.073248170884</v>
      </c>
      <c r="EH466" s="24">
        <v>34992.415452943198</v>
      </c>
      <c r="EI466" s="24">
        <v>34499.47496396552</v>
      </c>
      <c r="EJ466" s="24">
        <v>32858.859598432515</v>
      </c>
      <c r="EK466" s="24">
        <v>31993.410558238851</v>
      </c>
      <c r="EL466" s="24">
        <v>31581.0605964694</v>
      </c>
      <c r="EM466" s="24">
        <v>31160.087985312246</v>
      </c>
      <c r="EN466" s="24">
        <v>30742.327239489798</v>
      </c>
      <c r="EO466" s="24">
        <v>30747.040653175693</v>
      </c>
      <c r="EP466" s="24">
        <v>30873.816957445535</v>
      </c>
      <c r="EQ466" s="24">
        <v>31050.695322353229</v>
      </c>
      <c r="ER466" s="24">
        <v>31147.058385052125</v>
      </c>
      <c r="ES466" s="24">
        <v>31187.478619486948</v>
      </c>
      <c r="ET466" s="24">
        <v>31153.876546529664</v>
      </c>
      <c r="EU466" s="24">
        <v>30581.828535394678</v>
      </c>
      <c r="EV466" s="24">
        <v>29556.487002781658</v>
      </c>
      <c r="EW466" s="24">
        <v>28634.511794581405</v>
      </c>
      <c r="EX466" s="24">
        <v>27628.015674620186</v>
      </c>
      <c r="EY466" s="24">
        <v>26660.555642274179</v>
      </c>
      <c r="EZ466" s="24">
        <v>25614.22108156337</v>
      </c>
      <c r="FA466" s="24">
        <v>26912.891482230512</v>
      </c>
      <c r="FB466" s="24">
        <v>27885.597088057053</v>
      </c>
      <c r="FC466" s="24">
        <v>30444.518912458916</v>
      </c>
      <c r="FD466" s="24">
        <v>26704.876204870015</v>
      </c>
      <c r="FE466" s="24">
        <v>26523.218991297868</v>
      </c>
      <c r="FF466" s="24">
        <v>26346.664873384692</v>
      </c>
      <c r="FG466" s="24">
        <v>26174.966407573655</v>
      </c>
      <c r="FH466" s="24">
        <v>26007.892988441767</v>
      </c>
      <c r="FI466" s="24">
        <v>25845.229386799041</v>
      </c>
      <c r="FJ466" s="24">
        <v>25686.774441072252</v>
      </c>
      <c r="FK466" s="24">
        <v>25532.339883243494</v>
      </c>
      <c r="FL466" s="24">
        <v>25381.749283215257</v>
      </c>
      <c r="FM466" s="24">
        <v>25234.837097671207</v>
      </c>
      <c r="FN466" s="24">
        <v>25091.447811365906</v>
      </c>
      <c r="FO466" s="24">
        <v>24951.43516036143</v>
      </c>
      <c r="FP466" s="24">
        <v>24814.661428082334</v>
      </c>
      <c r="FQ466" s="24">
        <v>24680.996806217412</v>
      </c>
      <c r="FR466" s="24">
        <v>24550.318813490798</v>
      </c>
      <c r="FS466" s="24">
        <v>24422.511766180018</v>
      </c>
      <c r="FT466" s="24">
        <v>24297.46629499655</v>
      </c>
      <c r="FU466" s="24">
        <v>24175.078903583035</v>
      </c>
      <c r="FV466" s="24">
        <v>24055.251564435253</v>
      </c>
      <c r="FW466" s="38"/>
    </row>
    <row r="467" spans="5:179" outlineLevel="2" x14ac:dyDescent="0.2">
      <c r="E467" s="367">
        <v>45991</v>
      </c>
      <c r="H467" s="24">
        <v>123697</v>
      </c>
      <c r="DA467" s="251"/>
      <c r="DB467" s="251"/>
      <c r="DC467" s="251"/>
      <c r="DD467" s="251"/>
      <c r="DE467" s="251"/>
      <c r="DF467" s="251"/>
      <c r="DG467" s="251"/>
      <c r="DH467" s="251"/>
      <c r="DI467" s="251"/>
      <c r="DJ467" s="251"/>
      <c r="DK467" s="251"/>
      <c r="DL467" s="251"/>
      <c r="DM467" s="24">
        <v>114469.10157917623</v>
      </c>
      <c r="DN467" s="24">
        <v>89387.84931096388</v>
      </c>
      <c r="DO467" s="24">
        <v>64195.277765722989</v>
      </c>
      <c r="DP467" s="24">
        <v>56659.006333417579</v>
      </c>
      <c r="DQ467" s="24">
        <v>46706.164433017642</v>
      </c>
      <c r="DR467" s="24">
        <v>44161.857347147481</v>
      </c>
      <c r="DS467" s="24">
        <v>40587.134530746509</v>
      </c>
      <c r="DT467" s="24">
        <v>38372.266453648612</v>
      </c>
      <c r="DU467" s="24">
        <v>37436.103305396537</v>
      </c>
      <c r="DV467" s="24">
        <v>36806.354930113986</v>
      </c>
      <c r="DW467" s="24">
        <v>36379.907822636618</v>
      </c>
      <c r="DX467" s="24">
        <v>36011.663210952487</v>
      </c>
      <c r="DY467" s="24">
        <v>35667.801331945077</v>
      </c>
      <c r="DZ467" s="24">
        <v>35496.816974845475</v>
      </c>
      <c r="EA467" s="24">
        <v>35379.582870786937</v>
      </c>
      <c r="EB467" s="24">
        <v>35288.276662961682</v>
      </c>
      <c r="EC467" s="24">
        <v>35271.508657779203</v>
      </c>
      <c r="ED467" s="24">
        <v>35403.693406487961</v>
      </c>
      <c r="EE467" s="24">
        <v>35539.458434437962</v>
      </c>
      <c r="EF467" s="24">
        <v>35737.297389714498</v>
      </c>
      <c r="EG467" s="24">
        <v>35470.656687561692</v>
      </c>
      <c r="EH467" s="24">
        <v>35318.547413454617</v>
      </c>
      <c r="EI467" s="24">
        <v>35138.141433000346</v>
      </c>
      <c r="EJ467" s="24">
        <v>34643.148092427939</v>
      </c>
      <c r="EK467" s="24">
        <v>32995.700381115297</v>
      </c>
      <c r="EL467" s="24">
        <v>32126.647176763792</v>
      </c>
      <c r="EM467" s="24">
        <v>31712.579982801948</v>
      </c>
      <c r="EN467" s="24">
        <v>31289.854230412788</v>
      </c>
      <c r="EO467" s="24">
        <v>30870.353719177569</v>
      </c>
      <c r="EP467" s="24">
        <v>30875.086761883635</v>
      </c>
      <c r="EQ467" s="24">
        <v>31002.391026311376</v>
      </c>
      <c r="ER467" s="24">
        <v>31180.006001502854</v>
      </c>
      <c r="ES467" s="24">
        <v>31276.770368357844</v>
      </c>
      <c r="ET467" s="24">
        <v>31317.358932935098</v>
      </c>
      <c r="EU467" s="24">
        <v>31283.6169240817</v>
      </c>
      <c r="EV467" s="24">
        <v>30709.186617926967</v>
      </c>
      <c r="EW467" s="24">
        <v>29679.575048570292</v>
      </c>
      <c r="EX467" s="24">
        <v>28753.760272879077</v>
      </c>
      <c r="EY467" s="24">
        <v>27743.072597930684</v>
      </c>
      <c r="EZ467" s="24">
        <v>26771.583576457895</v>
      </c>
      <c r="FA467" s="24">
        <v>25720.891553498379</v>
      </c>
      <c r="FB467" s="24">
        <v>27024.970269494963</v>
      </c>
      <c r="FC467" s="24">
        <v>28001.726709648923</v>
      </c>
      <c r="FD467" s="24">
        <v>30571.305168807885</v>
      </c>
      <c r="FE467" s="24">
        <v>26816.08871212013</v>
      </c>
      <c r="FF467" s="24">
        <v>26633.674986739938</v>
      </c>
      <c r="FG467" s="24">
        <v>26456.385608870194</v>
      </c>
      <c r="FH467" s="24">
        <v>26283.97210447492</v>
      </c>
      <c r="FI467" s="24">
        <v>26116.202907774394</v>
      </c>
      <c r="FJ467" s="24">
        <v>25952.861893256275</v>
      </c>
      <c r="FK467" s="24">
        <v>25793.747061609578</v>
      </c>
      <c r="FL467" s="24">
        <v>25638.669360773885</v>
      </c>
      <c r="FM467" s="24">
        <v>25487.451625908216</v>
      </c>
      <c r="FN467" s="24">
        <v>25339.92762429078</v>
      </c>
      <c r="FO467" s="24">
        <v>25195.941193032606</v>
      </c>
      <c r="FP467" s="24">
        <v>25055.34545907933</v>
      </c>
      <c r="FQ467" s="24">
        <v>24918.002132334561</v>
      </c>
      <c r="FR467" s="24">
        <v>24783.780863900141</v>
      </c>
      <c r="FS467" s="24">
        <v>24652.558662426705</v>
      </c>
      <c r="FT467" s="24">
        <v>24524.219362426695</v>
      </c>
      <c r="FU467" s="24">
        <v>24398.653139142974</v>
      </c>
      <c r="FV467" s="24">
        <v>24275.756065207417</v>
      </c>
      <c r="FW467" s="38"/>
    </row>
    <row r="468" spans="5:179" outlineLevel="2" x14ac:dyDescent="0.2">
      <c r="E468" s="367">
        <v>46022</v>
      </c>
      <c r="H468" s="24">
        <v>124205</v>
      </c>
      <c r="DA468" s="251"/>
      <c r="DB468" s="251"/>
      <c r="DC468" s="251"/>
      <c r="DD468" s="251"/>
      <c r="DE468" s="251"/>
      <c r="DF468" s="251"/>
      <c r="DG468" s="251"/>
      <c r="DH468" s="251"/>
      <c r="DI468" s="251"/>
      <c r="DJ468" s="251"/>
      <c r="DK468" s="251"/>
      <c r="DL468" s="251"/>
      <c r="DN468" s="24">
        <v>114939.20435937479</v>
      </c>
      <c r="DO468" s="24">
        <v>89754.948169060444</v>
      </c>
      <c r="DP468" s="24">
        <v>64458.915534666354</v>
      </c>
      <c r="DQ468" s="24">
        <v>56891.694072145081</v>
      </c>
      <c r="DR468" s="24">
        <v>46897.977747261095</v>
      </c>
      <c r="DS468" s="24">
        <v>44343.221677182577</v>
      </c>
      <c r="DT468" s="24">
        <v>40753.818155584777</v>
      </c>
      <c r="DU468" s="24">
        <v>38529.8540374902</v>
      </c>
      <c r="DV468" s="24">
        <v>37589.846245638757</v>
      </c>
      <c r="DW468" s="24">
        <v>36957.511613820927</v>
      </c>
      <c r="DX468" s="24">
        <v>36529.313169362074</v>
      </c>
      <c r="DY468" s="24">
        <v>36159.556247252185</v>
      </c>
      <c r="DZ468" s="24">
        <v>35814.2821930543</v>
      </c>
      <c r="EA468" s="24">
        <v>35642.595635792968</v>
      </c>
      <c r="EB468" s="24">
        <v>35524.880073616107</v>
      </c>
      <c r="EC468" s="24">
        <v>35433.198888600011</v>
      </c>
      <c r="ED468" s="24">
        <v>35416.362020416549</v>
      </c>
      <c r="EE468" s="24">
        <v>35549.089626691333</v>
      </c>
      <c r="EF468" s="24">
        <v>35685.412215731725</v>
      </c>
      <c r="EG468" s="24">
        <v>35884.063657885716</v>
      </c>
      <c r="EH468" s="24">
        <v>35616.327913195957</v>
      </c>
      <c r="EI468" s="24">
        <v>35463.593955295044</v>
      </c>
      <c r="EJ468" s="24">
        <v>35282.44708186786</v>
      </c>
      <c r="EK468" s="24">
        <v>34785.420898000855</v>
      </c>
      <c r="EL468" s="24">
        <v>33131.207432972711</v>
      </c>
      <c r="EM468" s="24">
        <v>32258.585192768998</v>
      </c>
      <c r="EN468" s="24">
        <v>31842.817503770635</v>
      </c>
      <c r="EO468" s="24">
        <v>31418.355697295978</v>
      </c>
      <c r="EP468" s="24">
        <v>30997.132377425889</v>
      </c>
      <c r="EQ468" s="24">
        <v>31001.884857836139</v>
      </c>
      <c r="ER468" s="24">
        <v>31129.711936611271</v>
      </c>
      <c r="ES468" s="24">
        <v>31308.05634264907</v>
      </c>
      <c r="ET468" s="24">
        <v>31405.218102313604</v>
      </c>
      <c r="EU468" s="24">
        <v>31445.973356388626</v>
      </c>
      <c r="EV468" s="24">
        <v>31412.092775536734</v>
      </c>
      <c r="EW468" s="24">
        <v>30835.303393611965</v>
      </c>
      <c r="EX468" s="24">
        <v>29801.463405803483</v>
      </c>
      <c r="EY468" s="24">
        <v>28871.8464853064</v>
      </c>
      <c r="EZ468" s="24">
        <v>27857.00810873328</v>
      </c>
      <c r="FA468" s="24">
        <v>26881.529367033581</v>
      </c>
      <c r="FB468" s="24">
        <v>25826.522352217646</v>
      </c>
      <c r="FC468" s="24">
        <v>27135.956670918633</v>
      </c>
      <c r="FD468" s="24">
        <v>28116.724463583956</v>
      </c>
      <c r="FE468" s="24">
        <v>30696.855691664176</v>
      </c>
      <c r="FF468" s="24">
        <v>26926.217276804458</v>
      </c>
      <c r="FG468" s="24">
        <v>26743.054413025649</v>
      </c>
      <c r="FH468" s="24">
        <v>26565.036941475726</v>
      </c>
      <c r="FI468" s="24">
        <v>26391.915367683188</v>
      </c>
      <c r="FJ468" s="24">
        <v>26223.457174871812</v>
      </c>
      <c r="FK468" s="24">
        <v>26059.445349942969</v>
      </c>
      <c r="FL468" s="24">
        <v>25899.677064013013</v>
      </c>
      <c r="FM468" s="24">
        <v>25743.962488620746</v>
      </c>
      <c r="FN468" s="24">
        <v>25592.123731342959</v>
      </c>
      <c r="FO468" s="24">
        <v>25443.993876771758</v>
      </c>
      <c r="FP468" s="24">
        <v>25299.416120686961</v>
      </c>
      <c r="FQ468" s="24">
        <v>25158.242986854555</v>
      </c>
      <c r="FR468" s="24">
        <v>25020.335617247096</v>
      </c>
      <c r="FS468" s="24">
        <v>24885.563127648344</v>
      </c>
      <c r="FT468" s="24">
        <v>24753.802021606902</v>
      </c>
      <c r="FU468" s="24">
        <v>24624.9356565657</v>
      </c>
      <c r="FV468" s="24">
        <v>24498.853756738266</v>
      </c>
      <c r="FW468" s="38"/>
    </row>
    <row r="469" spans="5:179" outlineLevel="2" x14ac:dyDescent="0.2">
      <c r="E469" s="367">
        <v>46053</v>
      </c>
      <c r="H469" s="24">
        <v>125123</v>
      </c>
      <c r="DA469" s="251"/>
      <c r="DB469" s="251"/>
      <c r="DC469" s="251"/>
      <c r="DD469" s="251"/>
      <c r="DE469" s="251"/>
      <c r="DF469" s="251"/>
      <c r="DG469" s="251"/>
      <c r="DH469" s="251"/>
      <c r="DI469" s="251"/>
      <c r="DJ469" s="251"/>
      <c r="DK469" s="251"/>
      <c r="DL469" s="251"/>
      <c r="DO469" s="24">
        <v>115788.72080075723</v>
      </c>
      <c r="DP469" s="24">
        <v>90418.327601605008</v>
      </c>
      <c r="DQ469" s="24">
        <v>64935.331817914404</v>
      </c>
      <c r="DR469" s="24">
        <v>57312.180970081798</v>
      </c>
      <c r="DS469" s="24">
        <v>47244.601019850656</v>
      </c>
      <c r="DT469" s="24">
        <v>44670.962730277482</v>
      </c>
      <c r="DU469" s="24">
        <v>41055.029902831884</v>
      </c>
      <c r="DV469" s="24">
        <v>38814.628450810247</v>
      </c>
      <c r="DW469" s="24">
        <v>37867.673054974097</v>
      </c>
      <c r="DX469" s="24">
        <v>37230.664833590563</v>
      </c>
      <c r="DY469" s="24">
        <v>36799.301571515571</v>
      </c>
      <c r="DZ469" s="24">
        <v>36426.81177347881</v>
      </c>
      <c r="EA469" s="24">
        <v>36078.985796397355</v>
      </c>
      <c r="EB469" s="24">
        <v>35906.030302623272</v>
      </c>
      <c r="EC469" s="24">
        <v>35787.44470392551</v>
      </c>
      <c r="ED469" s="24">
        <v>35695.085902647232</v>
      </c>
      <c r="EE469" s="24">
        <v>35678.124593056484</v>
      </c>
      <c r="EF469" s="24">
        <v>35811.833189972218</v>
      </c>
      <c r="EG469" s="24">
        <v>35949.16334019565</v>
      </c>
      <c r="EH469" s="24">
        <v>36149.283016510082</v>
      </c>
      <c r="EI469" s="24">
        <v>35879.568435109839</v>
      </c>
      <c r="EJ469" s="24">
        <v>35725.705619486995</v>
      </c>
      <c r="EK469" s="24">
        <v>35543.219888285916</v>
      </c>
      <c r="EL469" s="24">
        <v>35042.520180512547</v>
      </c>
      <c r="EM469" s="24">
        <v>33376.080412510324</v>
      </c>
      <c r="EN469" s="24">
        <v>32497.00861539258</v>
      </c>
      <c r="EO469" s="24">
        <v>32078.167984576248</v>
      </c>
      <c r="EP469" s="24">
        <v>31650.568978002211</v>
      </c>
      <c r="EQ469" s="24">
        <v>31226.232393709266</v>
      </c>
      <c r="ER469" s="24">
        <v>31231.019999734563</v>
      </c>
      <c r="ES469" s="24">
        <v>31359.791849318564</v>
      </c>
      <c r="ET469" s="24">
        <v>31539.454400074712</v>
      </c>
      <c r="EU469" s="24">
        <v>31637.334282965945</v>
      </c>
      <c r="EV469" s="24">
        <v>31678.390759401103</v>
      </c>
      <c r="EW469" s="24">
        <v>31644.259766945637</v>
      </c>
      <c r="EX469" s="24">
        <v>31063.207330775007</v>
      </c>
      <c r="EY469" s="24">
        <v>30021.726224583141</v>
      </c>
      <c r="EZ469" s="24">
        <v>29085.23849910223</v>
      </c>
      <c r="FA469" s="24">
        <v>28062.899445183641</v>
      </c>
      <c r="FB469" s="24">
        <v>27080.210933467595</v>
      </c>
      <c r="FC469" s="24">
        <v>26017.406354627659</v>
      </c>
      <c r="FD469" s="24">
        <v>27336.518711286597</v>
      </c>
      <c r="FE469" s="24">
        <v>28324.535365379939</v>
      </c>
      <c r="FF469" s="24">
        <v>30923.736360920226</v>
      </c>
      <c r="FG469" s="24">
        <v>27125.229131883614</v>
      </c>
      <c r="FH469" s="24">
        <v>26940.712510132511</v>
      </c>
      <c r="FI469" s="24">
        <v>26761.379310239259</v>
      </c>
      <c r="FJ469" s="24">
        <v>26586.97819371703</v>
      </c>
      <c r="FK469" s="24">
        <v>26417.274925256519</v>
      </c>
      <c r="FL469" s="24">
        <v>26252.05088781381</v>
      </c>
      <c r="FM469" s="24">
        <v>26091.101753395596</v>
      </c>
      <c r="FN469" s="24">
        <v>25934.236290517241</v>
      </c>
      <c r="FO469" s="24">
        <v>25781.27529195141</v>
      </c>
      <c r="FP469" s="24">
        <v>25632.050608617308</v>
      </c>
      <c r="FQ469" s="24">
        <v>25486.404277353686</v>
      </c>
      <c r="FR469" s="24">
        <v>25344.187731928687</v>
      </c>
      <c r="FS469" s="24">
        <v>25205.261088014238</v>
      </c>
      <c r="FT469" s="24">
        <v>25069.492494027967</v>
      </c>
      <c r="FU469" s="24">
        <v>24936.757540755367</v>
      </c>
      <c r="FV469" s="24">
        <v>24806.938723533432</v>
      </c>
      <c r="FW469" s="38"/>
    </row>
    <row r="470" spans="5:179" outlineLevel="2" x14ac:dyDescent="0.2">
      <c r="E470" s="367">
        <v>46081</v>
      </c>
      <c r="H470" s="24">
        <v>125623</v>
      </c>
      <c r="DA470" s="251"/>
      <c r="DB470" s="251"/>
      <c r="DC470" s="251"/>
      <c r="DD470" s="251"/>
      <c r="DE470" s="251"/>
      <c r="DF470" s="251"/>
      <c r="DG470" s="251"/>
      <c r="DH470" s="251"/>
      <c r="DI470" s="251"/>
      <c r="DJ470" s="251"/>
      <c r="DK470" s="251"/>
      <c r="DL470" s="251"/>
      <c r="DP470" s="24">
        <v>116251.42038756683</v>
      </c>
      <c r="DQ470" s="24">
        <v>90779.645375322085</v>
      </c>
      <c r="DR470" s="24">
        <v>65194.817810968896</v>
      </c>
      <c r="DS470" s="24">
        <v>57541.204334971073</v>
      </c>
      <c r="DT470" s="24">
        <v>47433.393651980041</v>
      </c>
      <c r="DU470" s="24">
        <v>44849.470929130926</v>
      </c>
      <c r="DV470" s="24">
        <v>41219.088588696315</v>
      </c>
      <c r="DW470" s="24">
        <v>38969.734340418108</v>
      </c>
      <c r="DX470" s="24">
        <v>38018.994846551082</v>
      </c>
      <c r="DY470" s="24">
        <v>37379.441097081653</v>
      </c>
      <c r="DZ470" s="24">
        <v>36946.354078135118</v>
      </c>
      <c r="EA470" s="24">
        <v>36572.375785584809</v>
      </c>
      <c r="EB470" s="24">
        <v>36223.159872292264</v>
      </c>
      <c r="EC470" s="24">
        <v>36049.513236626706</v>
      </c>
      <c r="ED470" s="24">
        <v>35930.453761828234</v>
      </c>
      <c r="EE470" s="24">
        <v>35837.725888511726</v>
      </c>
      <c r="EF470" s="24">
        <v>35820.696800376703</v>
      </c>
      <c r="EG470" s="24">
        <v>35954.939705920413</v>
      </c>
      <c r="EH470" s="24">
        <v>36092.818636744625</v>
      </c>
      <c r="EI470" s="24">
        <v>36293.738004867577</v>
      </c>
      <c r="EJ470" s="24">
        <v>36022.945625694745</v>
      </c>
      <c r="EK470" s="24">
        <v>35868.467963818119</v>
      </c>
      <c r="EL470" s="24">
        <v>35685.253007249994</v>
      </c>
      <c r="EM470" s="24">
        <v>35182.552469462273</v>
      </c>
      <c r="EN470" s="24">
        <v>33509.45349504715</v>
      </c>
      <c r="EO470" s="24">
        <v>32626.868867366207</v>
      </c>
      <c r="EP470" s="24">
        <v>32206.354520962752</v>
      </c>
      <c r="EQ470" s="24">
        <v>31777.046799737633</v>
      </c>
      <c r="ER470" s="24">
        <v>31351.014537654461</v>
      </c>
      <c r="ES470" s="24">
        <v>31355.821275278366</v>
      </c>
      <c r="ET470" s="24">
        <v>31485.107705912949</v>
      </c>
      <c r="EU470" s="24">
        <v>31665.488200415475</v>
      </c>
      <c r="EV470" s="24">
        <v>31763.759217961771</v>
      </c>
      <c r="EW470" s="24">
        <v>31804.979758863235</v>
      </c>
      <c r="EX470" s="24">
        <v>31770.712376645475</v>
      </c>
      <c r="EY470" s="24">
        <v>31187.338015504334</v>
      </c>
      <c r="EZ470" s="24">
        <v>30141.695080127618</v>
      </c>
      <c r="FA470" s="24">
        <v>29201.465086136996</v>
      </c>
      <c r="FB470" s="24">
        <v>28175.040695973599</v>
      </c>
      <c r="FC470" s="24">
        <v>27188.425294270437</v>
      </c>
      <c r="FD470" s="24">
        <v>26121.37367620174</v>
      </c>
      <c r="FE470" s="24">
        <v>27445.757295365012</v>
      </c>
      <c r="FF470" s="24">
        <v>28437.722131064027</v>
      </c>
      <c r="FG470" s="24">
        <v>31047.309710188227</v>
      </c>
      <c r="FH470" s="24">
        <v>27233.623388462674</v>
      </c>
      <c r="FI470" s="24">
        <v>27048.369425768054</v>
      </c>
      <c r="FJ470" s="24">
        <v>26868.319598236827</v>
      </c>
      <c r="FK470" s="24">
        <v>26693.221563016508</v>
      </c>
      <c r="FL470" s="24">
        <v>26522.840148777599</v>
      </c>
      <c r="FM470" s="24">
        <v>26356.955864867643</v>
      </c>
      <c r="FN470" s="24">
        <v>26195.363566784807</v>
      </c>
      <c r="FO470" s="24">
        <v>26037.871258870447</v>
      </c>
      <c r="FP470" s="24">
        <v>25884.299017773006</v>
      </c>
      <c r="FQ470" s="24">
        <v>25734.478022476542</v>
      </c>
      <c r="FR470" s="24">
        <v>25588.249678588287</v>
      </c>
      <c r="FS470" s="24">
        <v>25445.464826195643</v>
      </c>
      <c r="FT470" s="24">
        <v>25305.983021983269</v>
      </c>
      <c r="FU470" s="24">
        <v>25169.671887480923</v>
      </c>
      <c r="FV470" s="24">
        <v>25036.406516326428</v>
      </c>
      <c r="FW470" s="38"/>
    </row>
    <row r="471" spans="5:179" outlineLevel="2" x14ac:dyDescent="0.2">
      <c r="E471" s="367">
        <v>46112</v>
      </c>
      <c r="H471" s="24">
        <v>126118</v>
      </c>
      <c r="DA471" s="251"/>
      <c r="DB471" s="251"/>
      <c r="DC471" s="251"/>
      <c r="DD471" s="251"/>
      <c r="DE471" s="251"/>
      <c r="DF471" s="251"/>
      <c r="DG471" s="251"/>
      <c r="DH471" s="251"/>
      <c r="DI471" s="251"/>
      <c r="DJ471" s="251"/>
      <c r="DK471" s="251"/>
      <c r="DL471" s="251"/>
      <c r="DQ471" s="24">
        <v>116709.49297850835</v>
      </c>
      <c r="DR471" s="24">
        <v>91137.349971301999</v>
      </c>
      <c r="DS471" s="24">
        <v>65451.708944092839</v>
      </c>
      <c r="DT471" s="24">
        <v>57767.937466211457</v>
      </c>
      <c r="DU471" s="24">
        <v>47620.298357788131</v>
      </c>
      <c r="DV471" s="24">
        <v>45026.194045995828</v>
      </c>
      <c r="DW471" s="24">
        <v>41381.506687702109</v>
      </c>
      <c r="DX471" s="24">
        <v>39123.289171129902</v>
      </c>
      <c r="DY471" s="24">
        <v>38168.803420212294</v>
      </c>
      <c r="DZ471" s="24">
        <v>37526.729597937825</v>
      </c>
      <c r="EA471" s="24">
        <v>37091.936059688473</v>
      </c>
      <c r="EB471" s="24">
        <v>36716.48415756975</v>
      </c>
      <c r="EC471" s="24">
        <v>36365.892207428224</v>
      </c>
      <c r="ED471" s="24">
        <v>36191.5613412901</v>
      </c>
      <c r="EE471" s="24">
        <v>36072.032729151935</v>
      </c>
      <c r="EF471" s="24">
        <v>35978.939474517581</v>
      </c>
      <c r="EG471" s="24">
        <v>35961.843285623727</v>
      </c>
      <c r="EH471" s="24">
        <v>36096.615156709129</v>
      </c>
      <c r="EI471" s="24">
        <v>36235.037380328118</v>
      </c>
      <c r="EJ471" s="24">
        <v>36436.748443341494</v>
      </c>
      <c r="EK471" s="24">
        <v>36164.889044373798</v>
      </c>
      <c r="EL471" s="24">
        <v>36009.80268470593</v>
      </c>
      <c r="EM471" s="24">
        <v>35825.865795024438</v>
      </c>
      <c r="EN471" s="24">
        <v>35321.184435522497</v>
      </c>
      <c r="EO471" s="24">
        <v>33641.492846758607</v>
      </c>
      <c r="EP471" s="24">
        <v>32755.430516820099</v>
      </c>
      <c r="EQ471" s="24">
        <v>32333.259191985388</v>
      </c>
      <c r="ER471" s="24">
        <v>31902.259843255699</v>
      </c>
      <c r="ES471" s="24">
        <v>31474.548860160205</v>
      </c>
      <c r="ET471" s="24">
        <v>31479.374538066731</v>
      </c>
      <c r="EU471" s="24">
        <v>31609.170403941389</v>
      </c>
      <c r="EV471" s="24">
        <v>31790.26166275283</v>
      </c>
      <c r="EW471" s="24">
        <v>31888.919903607642</v>
      </c>
      <c r="EX471" s="24">
        <v>31930.302868330749</v>
      </c>
      <c r="EY471" s="24">
        <v>31895.900460248315</v>
      </c>
      <c r="EZ471" s="24">
        <v>31310.227393386365</v>
      </c>
      <c r="FA471" s="24">
        <v>30260.464247116648</v>
      </c>
      <c r="FB471" s="24">
        <v>29316.529407301416</v>
      </c>
      <c r="FC471" s="24">
        <v>28286.060534255656</v>
      </c>
      <c r="FD471" s="24">
        <v>27295.557511465249</v>
      </c>
      <c r="FE471" s="24">
        <v>26224.301324560081</v>
      </c>
      <c r="FF471" s="24">
        <v>27553.90349360264</v>
      </c>
      <c r="FG471" s="24">
        <v>28549.77702909127</v>
      </c>
      <c r="FH471" s="24">
        <v>31169.64732596355</v>
      </c>
      <c r="FI471" s="24">
        <v>27340.933702475944</v>
      </c>
      <c r="FJ471" s="24">
        <v>27154.949772247244</v>
      </c>
      <c r="FK471" s="24">
        <v>26974.190483354418</v>
      </c>
      <c r="FL471" s="24">
        <v>26798.402498622989</v>
      </c>
      <c r="FM471" s="24">
        <v>26627.34972006347</v>
      </c>
      <c r="FN471" s="24">
        <v>26460.81179215094</v>
      </c>
      <c r="FO471" s="24">
        <v>26298.582762040121</v>
      </c>
      <c r="FP471" s="24">
        <v>26140.469877540127</v>
      </c>
      <c r="FQ471" s="24">
        <v>25986.292506336387</v>
      </c>
      <c r="FR471" s="24">
        <v>25835.88116219718</v>
      </c>
      <c r="FS471" s="24">
        <v>25689.07662581054</v>
      </c>
      <c r="FT471" s="24">
        <v>25545.729149519932</v>
      </c>
      <c r="FU471" s="24">
        <v>25405.697736612612</v>
      </c>
      <c r="FV471" s="24">
        <v>25268.849486999348</v>
      </c>
      <c r="FW471" s="38"/>
    </row>
    <row r="472" spans="5:179" outlineLevel="2" x14ac:dyDescent="0.2">
      <c r="E472" s="367">
        <v>46142</v>
      </c>
      <c r="H472" s="24">
        <v>126608</v>
      </c>
      <c r="DA472" s="251"/>
      <c r="DB472" s="251"/>
      <c r="DC472" s="251"/>
      <c r="DD472" s="251"/>
      <c r="DE472" s="251"/>
      <c r="DF472" s="251"/>
      <c r="DG472" s="251"/>
      <c r="DH472" s="251"/>
      <c r="DI472" s="251"/>
      <c r="DJ472" s="251"/>
      <c r="DK472" s="251"/>
      <c r="DL472" s="251"/>
      <c r="DR472" s="24">
        <v>117162.93857358176</v>
      </c>
      <c r="DS472" s="24">
        <v>91491.441389544736</v>
      </c>
      <c r="DT472" s="24">
        <v>65706.005217286249</v>
      </c>
      <c r="DU472" s="24">
        <v>57992.380363802942</v>
      </c>
      <c r="DV472" s="24">
        <v>47805.315137274934</v>
      </c>
      <c r="DW472" s="24">
        <v>45201.132080872194</v>
      </c>
      <c r="DX472" s="24">
        <v>41542.284199849259</v>
      </c>
      <c r="DY472" s="24">
        <v>39275.292942945613</v>
      </c>
      <c r="DZ472" s="24">
        <v>38317.09877595774</v>
      </c>
      <c r="EA472" s="24">
        <v>37672.530336159092</v>
      </c>
      <c r="EB472" s="24">
        <v>37236.047516175626</v>
      </c>
      <c r="EC472" s="24">
        <v>36859.136889433634</v>
      </c>
      <c r="ED472" s="24">
        <v>36507.182801805233</v>
      </c>
      <c r="EE472" s="24">
        <v>36332.174616613469</v>
      </c>
      <c r="EF472" s="24">
        <v>36212.181605896607</v>
      </c>
      <c r="EG472" s="24">
        <v>36118.72666066479</v>
      </c>
      <c r="EH472" s="24">
        <v>36101.56404879754</v>
      </c>
      <c r="EI472" s="24">
        <v>36236.859542338359</v>
      </c>
      <c r="EJ472" s="24">
        <v>36375.819570946114</v>
      </c>
      <c r="EK472" s="24">
        <v>36578.314331931841</v>
      </c>
      <c r="EL472" s="24">
        <v>36305.398691147006</v>
      </c>
      <c r="EM472" s="24">
        <v>36149.709782150436</v>
      </c>
      <c r="EN472" s="24">
        <v>35965.05825160924</v>
      </c>
      <c r="EO472" s="24">
        <v>35458.416078693226</v>
      </c>
      <c r="EP472" s="24">
        <v>33772.198467644695</v>
      </c>
      <c r="EQ472" s="24">
        <v>32882.693563754256</v>
      </c>
      <c r="ER472" s="24">
        <v>32458.881997644155</v>
      </c>
      <c r="ES472" s="24">
        <v>32026.20810855641</v>
      </c>
      <c r="ET472" s="24">
        <v>31596.835361226495</v>
      </c>
      <c r="EU472" s="24">
        <v>31601.679788099656</v>
      </c>
      <c r="EV472" s="24">
        <v>31731.979943403887</v>
      </c>
      <c r="EW472" s="24">
        <v>31913.774787086779</v>
      </c>
      <c r="EX472" s="24">
        <v>32012.816339903551</v>
      </c>
      <c r="EY472" s="24">
        <v>32054.360087803641</v>
      </c>
      <c r="EZ472" s="24">
        <v>32019.824017754156</v>
      </c>
      <c r="FA472" s="24">
        <v>31431.875464421104</v>
      </c>
      <c r="FB472" s="24">
        <v>30378.033725550238</v>
      </c>
      <c r="FC472" s="24">
        <v>29430.431462595487</v>
      </c>
      <c r="FD472" s="24">
        <v>28395.958960029817</v>
      </c>
      <c r="FE472" s="24">
        <v>27401.607585052032</v>
      </c>
      <c r="FF472" s="24">
        <v>26326.189299702681</v>
      </c>
      <c r="FG472" s="24">
        <v>27660.957305999484</v>
      </c>
      <c r="FH472" s="24">
        <v>28660.700059461677</v>
      </c>
      <c r="FI472" s="24">
        <v>31290.74920824619</v>
      </c>
      <c r="FJ472" s="24">
        <v>27447.160073923424</v>
      </c>
      <c r="FK472" s="24">
        <v>27260.453549570077</v>
      </c>
      <c r="FL472" s="24">
        <v>27078.991965592035</v>
      </c>
      <c r="FM472" s="24">
        <v>26902.521000536479</v>
      </c>
      <c r="FN472" s="24">
        <v>26730.803639114129</v>
      </c>
      <c r="FO472" s="24">
        <v>26563.618669663698</v>
      </c>
      <c r="FP472" s="24">
        <v>26400.759339161545</v>
      </c>
      <c r="FQ472" s="24">
        <v>26242.032146526271</v>
      </c>
      <c r="FR472" s="24">
        <v>26087.255757641553</v>
      </c>
      <c r="FS472" s="24">
        <v>25936.260027779226</v>
      </c>
      <c r="FT472" s="24">
        <v>25788.885119020448</v>
      </c>
      <c r="FU472" s="24">
        <v>25644.980701901546</v>
      </c>
      <c r="FV472" s="24">
        <v>25504.405231902259</v>
      </c>
      <c r="FW472" s="38"/>
    </row>
    <row r="473" spans="5:179" outlineLevel="2" x14ac:dyDescent="0.2">
      <c r="E473" s="367">
        <v>46173</v>
      </c>
      <c r="H473" s="24">
        <v>127094</v>
      </c>
      <c r="DA473" s="251"/>
      <c r="DB473" s="251"/>
      <c r="DC473" s="251"/>
      <c r="DD473" s="251"/>
      <c r="DE473" s="251"/>
      <c r="DF473" s="251"/>
      <c r="DG473" s="251"/>
      <c r="DH473" s="251"/>
      <c r="DI473" s="251"/>
      <c r="DJ473" s="251"/>
      <c r="DK473" s="251"/>
      <c r="DL473" s="251"/>
      <c r="DS473" s="24">
        <v>117612.6825719607</v>
      </c>
      <c r="DT473" s="24">
        <v>91842.642265597737</v>
      </c>
      <c r="DU473" s="24">
        <v>65958.225602535211</v>
      </c>
      <c r="DV473" s="24">
        <v>58214.991074475322</v>
      </c>
      <c r="DW473" s="24">
        <v>47988.8215757047</v>
      </c>
      <c r="DX473" s="24">
        <v>45374.642050157738</v>
      </c>
      <c r="DY473" s="24">
        <v>41701.74924250949</v>
      </c>
      <c r="DZ473" s="24">
        <v>39426.055867644456</v>
      </c>
      <c r="EA473" s="24">
        <v>38464.183557370568</v>
      </c>
      <c r="EB473" s="24">
        <v>37817.140864272427</v>
      </c>
      <c r="EC473" s="24">
        <v>37378.982552609828</v>
      </c>
      <c r="ED473" s="24">
        <v>37000.625109200671</v>
      </c>
      <c r="EE473" s="24">
        <v>36647.320003575085</v>
      </c>
      <c r="EF473" s="24">
        <v>36471.640028464804</v>
      </c>
      <c r="EG473" s="24">
        <v>36351.186410178052</v>
      </c>
      <c r="EH473" s="24">
        <v>36257.372726925081</v>
      </c>
      <c r="EI473" s="24">
        <v>36240.1442343128</v>
      </c>
      <c r="EJ473" s="24">
        <v>36375.959075840008</v>
      </c>
      <c r="EK473" s="24">
        <v>36515.45251919172</v>
      </c>
      <c r="EL473" s="24">
        <v>36718.72458061533</v>
      </c>
      <c r="EM473" s="24">
        <v>36444.761320395526</v>
      </c>
      <c r="EN473" s="24">
        <v>36288.47478084029</v>
      </c>
      <c r="EO473" s="24">
        <v>36103.114443242332</v>
      </c>
      <c r="EP473" s="24">
        <v>35594.52746355236</v>
      </c>
      <c r="EQ473" s="24">
        <v>33901.837103870486</v>
      </c>
      <c r="ER473" s="24">
        <v>33008.917728672626</v>
      </c>
      <c r="ES473" s="24">
        <v>32583.479311011837</v>
      </c>
      <c r="ET473" s="24">
        <v>32149.14455128324</v>
      </c>
      <c r="EU473" s="24">
        <v>31718.123605141223</v>
      </c>
      <c r="EV473" s="24">
        <v>31722.986627928232</v>
      </c>
      <c r="EW473" s="24">
        <v>31853.786956013631</v>
      </c>
      <c r="EX473" s="24">
        <v>32036.279641018002</v>
      </c>
      <c r="EY473" s="24">
        <v>32135.701376719499</v>
      </c>
      <c r="EZ473" s="24">
        <v>32177.404595280834</v>
      </c>
      <c r="FA473" s="24">
        <v>32142.735954382399</v>
      </c>
      <c r="FB473" s="24">
        <v>31552.530489978009</v>
      </c>
      <c r="FC473" s="24">
        <v>30494.643453139466</v>
      </c>
      <c r="FD473" s="24">
        <v>29543.403705193279</v>
      </c>
      <c r="FE473" s="24">
        <v>28504.960255797654</v>
      </c>
      <c r="FF473" s="24">
        <v>27506.791943752392</v>
      </c>
      <c r="FG473" s="24">
        <v>26427.245536272691</v>
      </c>
      <c r="FH473" s="24">
        <v>27767.137209723704</v>
      </c>
      <c r="FI473" s="24">
        <v>28770.71759570661</v>
      </c>
      <c r="FJ473" s="24">
        <v>31410.862503734686</v>
      </c>
      <c r="FK473" s="24">
        <v>27552.519291318269</v>
      </c>
      <c r="FL473" s="24">
        <v>27365.096071567827</v>
      </c>
      <c r="FM473" s="24">
        <v>27182.937925525668</v>
      </c>
      <c r="FN473" s="24">
        <v>27005.789555495568</v>
      </c>
      <c r="FO473" s="24">
        <v>26833.41303637662</v>
      </c>
      <c r="FP473" s="24">
        <v>26665.586307360023</v>
      </c>
      <c r="FQ473" s="24">
        <v>26502.101821775854</v>
      </c>
      <c r="FR473" s="24">
        <v>26342.765335765591</v>
      </c>
      <c r="FS473" s="24">
        <v>26187.394819140147</v>
      </c>
      <c r="FT473" s="24">
        <v>26035.8194740504</v>
      </c>
      <c r="FU473" s="24">
        <v>25887.878849020479</v>
      </c>
      <c r="FV473" s="24">
        <v>25743.422037529028</v>
      </c>
      <c r="FW473" s="38"/>
    </row>
    <row r="474" spans="5:179" outlineLevel="2" x14ac:dyDescent="0.2">
      <c r="E474" s="367">
        <v>46203</v>
      </c>
      <c r="H474" s="24">
        <v>127575</v>
      </c>
      <c r="DA474" s="251"/>
      <c r="DB474" s="251"/>
      <c r="DC474" s="251"/>
      <c r="DD474" s="251"/>
      <c r="DE474" s="251"/>
      <c r="DF474" s="251"/>
      <c r="DG474" s="251"/>
      <c r="DH474" s="251"/>
      <c r="DI474" s="251"/>
      <c r="DJ474" s="251"/>
      <c r="DK474" s="251"/>
      <c r="DL474" s="251"/>
      <c r="DT474" s="24">
        <v>118057.79957447154</v>
      </c>
      <c r="DU474" s="24">
        <v>92190.229963913574</v>
      </c>
      <c r="DV474" s="24">
        <v>66207.851127853632</v>
      </c>
      <c r="DW474" s="24">
        <v>58435.311551498802</v>
      </c>
      <c r="DX474" s="24">
        <v>48170.440087813171</v>
      </c>
      <c r="DY474" s="24">
        <v>45546.366937454746</v>
      </c>
      <c r="DZ474" s="24">
        <v>41859.573698311084</v>
      </c>
      <c r="EA474" s="24">
        <v>39575.267733447225</v>
      </c>
      <c r="EB474" s="24">
        <v>38609.75512086763</v>
      </c>
      <c r="EC474" s="24">
        <v>37960.263629750851</v>
      </c>
      <c r="ED474" s="24">
        <v>37520.447063977837</v>
      </c>
      <c r="EE474" s="24">
        <v>37140.657688846644</v>
      </c>
      <c r="EF474" s="24">
        <v>36786.015464585988</v>
      </c>
      <c r="EG474" s="24">
        <v>36609.670610976107</v>
      </c>
      <c r="EH474" s="24">
        <v>36488.761123880475</v>
      </c>
      <c r="EI474" s="24">
        <v>36394.592393326726</v>
      </c>
      <c r="EJ474" s="24">
        <v>36377.298697754857</v>
      </c>
      <c r="EK474" s="24">
        <v>36513.627544182171</v>
      </c>
      <c r="EL474" s="24">
        <v>36653.648914471843</v>
      </c>
      <c r="EM474" s="24">
        <v>36857.690279415241</v>
      </c>
      <c r="EN474" s="24">
        <v>36582.690177738208</v>
      </c>
      <c r="EO474" s="24">
        <v>36425.812156086831</v>
      </c>
      <c r="EP474" s="24">
        <v>36239.750303685774</v>
      </c>
      <c r="EQ474" s="24">
        <v>35729.238525521992</v>
      </c>
      <c r="ER474" s="24">
        <v>34030.142009270916</v>
      </c>
      <c r="ES474" s="24">
        <v>33133.843291071251</v>
      </c>
      <c r="ET474" s="24">
        <v>32706.794759015651</v>
      </c>
      <c r="EU474" s="24">
        <v>32270.816215792715</v>
      </c>
      <c r="EV474" s="24">
        <v>31838.164027616502</v>
      </c>
      <c r="EW474" s="24">
        <v>31843.045455001371</v>
      </c>
      <c r="EX474" s="24">
        <v>31974.340810057431</v>
      </c>
      <c r="EY474" s="24">
        <v>32157.524156945816</v>
      </c>
      <c r="EZ474" s="24">
        <v>32257.322164185483</v>
      </c>
      <c r="FA474" s="24">
        <v>32299.183212763408</v>
      </c>
      <c r="FB474" s="24">
        <v>32264.38336491364</v>
      </c>
      <c r="FC474" s="24">
        <v>31671.944208687622</v>
      </c>
      <c r="FD474" s="24">
        <v>30610.053492173254</v>
      </c>
      <c r="FE474" s="24">
        <v>29655.213681920726</v>
      </c>
      <c r="FF474" s="24">
        <v>28612.840139057593</v>
      </c>
      <c r="FG474" s="24">
        <v>27610.894158844723</v>
      </c>
      <c r="FH474" s="24">
        <v>26527.262099626958</v>
      </c>
      <c r="FI474" s="24">
        <v>27872.224727607136</v>
      </c>
      <c r="FJ474" s="24">
        <v>28879.603264294699</v>
      </c>
      <c r="FK474" s="24">
        <v>31529.740065730504</v>
      </c>
      <c r="FL474" s="24">
        <v>27656.794566147328</v>
      </c>
      <c r="FM474" s="24">
        <v>27468.662024409223</v>
      </c>
      <c r="FN474" s="24">
        <v>27285.814482579328</v>
      </c>
      <c r="FO474" s="24">
        <v>27107.995676761668</v>
      </c>
      <c r="FP474" s="24">
        <v>26934.966781403902</v>
      </c>
      <c r="FQ474" s="24">
        <v>26766.504895285812</v>
      </c>
      <c r="FR474" s="24">
        <v>26602.401686256271</v>
      </c>
      <c r="FS474" s="24">
        <v>26442.46217532138</v>
      </c>
      <c r="FT474" s="24">
        <v>26286.503643380522</v>
      </c>
      <c r="FU474" s="24">
        <v>26134.354646182983</v>
      </c>
      <c r="FV474" s="24">
        <v>25985.854125008165</v>
      </c>
      <c r="FW474" s="38"/>
    </row>
    <row r="475" spans="5:179" outlineLevel="2" x14ac:dyDescent="0.2">
      <c r="E475" s="367">
        <v>46234</v>
      </c>
      <c r="H475" s="24">
        <v>128052</v>
      </c>
      <c r="DA475" s="251"/>
      <c r="DB475" s="251"/>
      <c r="DC475" s="251"/>
      <c r="DD475" s="251"/>
      <c r="DE475" s="251"/>
      <c r="DF475" s="251"/>
      <c r="DG475" s="251"/>
      <c r="DH475" s="251"/>
      <c r="DI475" s="251"/>
      <c r="DJ475" s="251"/>
      <c r="DK475" s="251"/>
      <c r="DL475" s="251"/>
      <c r="DU475" s="24">
        <v>118499.21498028791</v>
      </c>
      <c r="DV475" s="24">
        <v>92534.927120039676</v>
      </c>
      <c r="DW475" s="24">
        <v>66455.40076522762</v>
      </c>
      <c r="DX475" s="24">
        <v>58653.799841603177</v>
      </c>
      <c r="DY475" s="24">
        <v>48350.548258864605</v>
      </c>
      <c r="DZ475" s="24">
        <v>45716.663759160925</v>
      </c>
      <c r="EA475" s="24">
        <v>42016.085684625752</v>
      </c>
      <c r="EB475" s="24">
        <v>39723.238752133126</v>
      </c>
      <c r="EC475" s="24">
        <v>38754.116110032075</v>
      </c>
      <c r="ED475" s="24">
        <v>38102.196185121349</v>
      </c>
      <c r="EE475" s="24">
        <v>37660.735155292881</v>
      </c>
      <c r="EF475" s="24">
        <v>37279.525756395771</v>
      </c>
      <c r="EG475" s="24">
        <v>36923.557532989733</v>
      </c>
      <c r="EH475" s="24">
        <v>36746.553330015384</v>
      </c>
      <c r="EI475" s="24">
        <v>36625.191765119678</v>
      </c>
      <c r="EJ475" s="24">
        <v>36530.67093984146</v>
      </c>
      <c r="EK475" s="24">
        <v>36513.312583538347</v>
      </c>
      <c r="EL475" s="24">
        <v>36650.151160396752</v>
      </c>
      <c r="EM475" s="24">
        <v>36790.696067379569</v>
      </c>
      <c r="EN475" s="24">
        <v>36995.500338308295</v>
      </c>
      <c r="EO475" s="24">
        <v>36719.472017556203</v>
      </c>
      <c r="EP475" s="24">
        <v>36562.007432578728</v>
      </c>
      <c r="EQ475" s="24">
        <v>36375.249899177514</v>
      </c>
      <c r="ER475" s="24">
        <v>35862.829329180029</v>
      </c>
      <c r="ES475" s="24">
        <v>34157.379930011048</v>
      </c>
      <c r="ET475" s="24">
        <v>33257.729971454093</v>
      </c>
      <c r="EU475" s="24">
        <v>32829.084714728371</v>
      </c>
      <c r="EV475" s="24">
        <v>32391.476057728309</v>
      </c>
      <c r="EW475" s="24">
        <v>31957.206192940219</v>
      </c>
      <c r="EX475" s="24">
        <v>31962.105871870161</v>
      </c>
      <c r="EY475" s="24">
        <v>32093.892137248473</v>
      </c>
      <c r="EZ475" s="24">
        <v>32277.760402470904</v>
      </c>
      <c r="FA475" s="24">
        <v>32377.931552171503</v>
      </c>
      <c r="FB475" s="24">
        <v>32419.949118250282</v>
      </c>
      <c r="FC475" s="24">
        <v>32385.019154567286</v>
      </c>
      <c r="FD475" s="24">
        <v>31790.364881919399</v>
      </c>
      <c r="FE475" s="24">
        <v>30724.503780362684</v>
      </c>
      <c r="FF475" s="24">
        <v>29766.093845951895</v>
      </c>
      <c r="FG475" s="24">
        <v>28719.822892311211</v>
      </c>
      <c r="FH475" s="24">
        <v>27714.130659050636</v>
      </c>
      <c r="FI475" s="24">
        <v>26626.446924408632</v>
      </c>
      <c r="FJ475" s="24">
        <v>27976.438336817944</v>
      </c>
      <c r="FK475" s="24">
        <v>28987.58343875732</v>
      </c>
      <c r="FL475" s="24">
        <v>31647.629040932177</v>
      </c>
      <c r="FM475" s="24">
        <v>27760.202686923749</v>
      </c>
      <c r="FN475" s="24">
        <v>27571.366721925529</v>
      </c>
      <c r="FO475" s="24">
        <v>27387.835517329007</v>
      </c>
      <c r="FP475" s="24">
        <v>27209.35185107337</v>
      </c>
      <c r="FQ475" s="24">
        <v>27035.676004643014</v>
      </c>
      <c r="FR475" s="24">
        <v>26866.584243395169</v>
      </c>
      <c r="FS475" s="24">
        <v>26701.867456229575</v>
      </c>
      <c r="FT475" s="24">
        <v>26541.329935130339</v>
      </c>
      <c r="FU475" s="24">
        <v>26384.788277814325</v>
      </c>
      <c r="FV475" s="24">
        <v>26232.07039900469</v>
      </c>
      <c r="FW475" s="38"/>
    </row>
    <row r="476" spans="5:179" outlineLevel="2" x14ac:dyDescent="0.2">
      <c r="E476" s="367">
        <v>46265</v>
      </c>
      <c r="H476" s="24">
        <v>128525</v>
      </c>
      <c r="DA476" s="251"/>
      <c r="DB476" s="251"/>
      <c r="DC476" s="251"/>
      <c r="DD476" s="251"/>
      <c r="DE476" s="251"/>
      <c r="DF476" s="251"/>
      <c r="DG476" s="251"/>
      <c r="DH476" s="251"/>
      <c r="DI476" s="251"/>
      <c r="DJ476" s="251"/>
      <c r="DK476" s="251"/>
      <c r="DL476" s="251"/>
      <c r="DV476" s="24">
        <v>118936.92878940981</v>
      </c>
      <c r="DW476" s="24">
        <v>92876.733733976027</v>
      </c>
      <c r="DX476" s="24">
        <v>66700.87451465716</v>
      </c>
      <c r="DY476" s="24">
        <v>58870.455944788431</v>
      </c>
      <c r="DZ476" s="24">
        <v>48529.146088859001</v>
      </c>
      <c r="EA476" s="24">
        <v>45885.532515276282</v>
      </c>
      <c r="EB476" s="24">
        <v>42171.285201453509</v>
      </c>
      <c r="EC476" s="24">
        <v>39869.968923702174</v>
      </c>
      <c r="ED476" s="24">
        <v>38897.266524863902</v>
      </c>
      <c r="EE476" s="24">
        <v>38242.938530383923</v>
      </c>
      <c r="EF476" s="24">
        <v>37799.846826554975</v>
      </c>
      <c r="EG476" s="24">
        <v>37417.229311848052</v>
      </c>
      <c r="EH476" s="24">
        <v>37059.946208786314</v>
      </c>
      <c r="EI476" s="24">
        <v>36882.288185582634</v>
      </c>
      <c r="EJ476" s="24">
        <v>36760.478333895655</v>
      </c>
      <c r="EK476" s="24">
        <v>36665.608366469278</v>
      </c>
      <c r="EL476" s="24">
        <v>36648.185891663277</v>
      </c>
      <c r="EM476" s="24">
        <v>36785.529924483744</v>
      </c>
      <c r="EN476" s="24">
        <v>36926.593977914898</v>
      </c>
      <c r="EO476" s="24">
        <v>37132.154757294484</v>
      </c>
      <c r="EP476" s="24">
        <v>36855.106839849526</v>
      </c>
      <c r="EQ476" s="24">
        <v>36697.060610315973</v>
      </c>
      <c r="ER476" s="24">
        <v>36509.613229717535</v>
      </c>
      <c r="ES476" s="24">
        <v>35995.29987452647</v>
      </c>
      <c r="ET476" s="24">
        <v>34283.550866090882</v>
      </c>
      <c r="EU476" s="24">
        <v>33380.577769821146</v>
      </c>
      <c r="EV476" s="24">
        <v>32950.349178149998</v>
      </c>
      <c r="EW476" s="24">
        <v>32511.124077090015</v>
      </c>
      <c r="EX476" s="24">
        <v>32075.250101112371</v>
      </c>
      <c r="EY476" s="24">
        <v>32080.167878534598</v>
      </c>
      <c r="EZ476" s="24">
        <v>32212.440937586762</v>
      </c>
      <c r="FA476" s="24">
        <v>32396.988377593265</v>
      </c>
      <c r="FB476" s="24">
        <v>32497.529540677559</v>
      </c>
      <c r="FC476" s="24">
        <v>32539.702311741461</v>
      </c>
      <c r="FD476" s="24">
        <v>32504.643323343334</v>
      </c>
      <c r="FE476" s="24">
        <v>31907.792509673342</v>
      </c>
      <c r="FF476" s="24">
        <v>30837.994317707762</v>
      </c>
      <c r="FG476" s="24">
        <v>29876.044197286781</v>
      </c>
      <c r="FH476" s="24">
        <v>28825.908515558513</v>
      </c>
      <c r="FI476" s="24">
        <v>27816.501444370122</v>
      </c>
      <c r="FJ476" s="24">
        <v>26724.800010617713</v>
      </c>
      <c r="FK476" s="24">
        <v>28079.778037356122</v>
      </c>
      <c r="FL476" s="24">
        <v>29094.658119094463</v>
      </c>
      <c r="FM476" s="24">
        <v>31764.529429339706</v>
      </c>
      <c r="FN476" s="24">
        <v>27862.74365364754</v>
      </c>
      <c r="FO476" s="24">
        <v>27673.210164116757</v>
      </c>
      <c r="FP476" s="24">
        <v>27489.001029774707</v>
      </c>
      <c r="FQ476" s="24">
        <v>27309.858078430676</v>
      </c>
      <c r="FR476" s="24">
        <v>27135.540706093954</v>
      </c>
      <c r="FS476" s="24">
        <v>26965.824351688098</v>
      </c>
      <c r="FT476" s="24">
        <v>26800.499131695764</v>
      </c>
      <c r="FU476" s="24">
        <v>26639.368615192478</v>
      </c>
      <c r="FV476" s="24">
        <v>26482.248722441556</v>
      </c>
      <c r="FW476" s="38"/>
    </row>
    <row r="477" spans="5:179" outlineLevel="2" x14ac:dyDescent="0.2">
      <c r="E477" s="367">
        <v>46295</v>
      </c>
      <c r="H477" s="24">
        <v>128994</v>
      </c>
      <c r="DA477" s="251"/>
      <c r="DB477" s="251"/>
      <c r="DC477" s="251"/>
      <c r="DD477" s="251"/>
      <c r="DE477" s="251"/>
      <c r="DF477" s="251"/>
      <c r="DG477" s="251"/>
      <c r="DH477" s="251"/>
      <c r="DI477" s="251"/>
      <c r="DJ477" s="251"/>
      <c r="DK477" s="251"/>
      <c r="DL477" s="251"/>
      <c r="DW477" s="24">
        <v>119370.94100183721</v>
      </c>
      <c r="DX477" s="24">
        <v>93215.649805722656</v>
      </c>
      <c r="DY477" s="24">
        <v>66944.272376142282</v>
      </c>
      <c r="DZ477" s="24">
        <v>59085.279861054572</v>
      </c>
      <c r="EA477" s="24">
        <v>48706.233577796367</v>
      </c>
      <c r="EB477" s="24">
        <v>46052.973205800801</v>
      </c>
      <c r="EC477" s="24">
        <v>42325.172248794355</v>
      </c>
      <c r="ED477" s="24">
        <v>40015.458248154348</v>
      </c>
      <c r="EE477" s="24">
        <v>39039.206365363112</v>
      </c>
      <c r="EF477" s="24">
        <v>38382.490665538557</v>
      </c>
      <c r="EG477" s="24">
        <v>37937.78207776411</v>
      </c>
      <c r="EH477" s="24">
        <v>37553.76835520348</v>
      </c>
      <c r="EI477" s="24">
        <v>37195.181491975738</v>
      </c>
      <c r="EJ477" s="24">
        <v>37016.875177677852</v>
      </c>
      <c r="EK477" s="24">
        <v>36894.620830208412</v>
      </c>
      <c r="EL477" s="24">
        <v>36799.404673210171</v>
      </c>
      <c r="EM477" s="24">
        <v>36781.918622129648</v>
      </c>
      <c r="EN477" s="24">
        <v>36919.763836443148</v>
      </c>
      <c r="EO477" s="24">
        <v>37061.342646077843</v>
      </c>
      <c r="EP477" s="24">
        <v>37267.653536373815</v>
      </c>
      <c r="EQ477" s="24">
        <v>36989.594644618162</v>
      </c>
      <c r="ER477" s="24">
        <v>36830.971689298567</v>
      </c>
      <c r="ES477" s="24">
        <v>36642.840295305847</v>
      </c>
      <c r="ET477" s="24">
        <v>36126.650161561309</v>
      </c>
      <c r="EU477" s="24">
        <v>34408.654817510425</v>
      </c>
      <c r="EV477" s="24">
        <v>33502.386686172409</v>
      </c>
      <c r="EW477" s="24">
        <v>33070.588149280535</v>
      </c>
      <c r="EX477" s="24">
        <v>32629.760273877841</v>
      </c>
      <c r="EY477" s="24">
        <v>32192.295752132966</v>
      </c>
      <c r="EZ477" s="24">
        <v>32197.231474994685</v>
      </c>
      <c r="FA477" s="24">
        <v>32329.987211072294</v>
      </c>
      <c r="FB477" s="24">
        <v>32515.2080823129</v>
      </c>
      <c r="FC477" s="24">
        <v>32616.116129703645</v>
      </c>
      <c r="FD477" s="24">
        <v>32658.442793236944</v>
      </c>
      <c r="FE477" s="24">
        <v>32623.255871241781</v>
      </c>
      <c r="FF477" s="24">
        <v>32024.227091949451</v>
      </c>
      <c r="FG477" s="24">
        <v>30950.525104208478</v>
      </c>
      <c r="FH477" s="24">
        <v>29985.064735925393</v>
      </c>
      <c r="FI477" s="24">
        <v>28931.09700879949</v>
      </c>
      <c r="FJ477" s="24">
        <v>27918.006514803186</v>
      </c>
      <c r="FK477" s="24">
        <v>26822.321358254201</v>
      </c>
      <c r="FL477" s="24">
        <v>28182.243829221672</v>
      </c>
      <c r="FM477" s="24">
        <v>29200.827305306138</v>
      </c>
      <c r="FN477" s="24">
        <v>31880.441230953093</v>
      </c>
      <c r="FO477" s="24">
        <v>27964.4174663187</v>
      </c>
      <c r="FP477" s="24">
        <v>27774.192350982896</v>
      </c>
      <c r="FQ477" s="24">
        <v>27589.311019916426</v>
      </c>
      <c r="FR477" s="24">
        <v>27409.514358833585</v>
      </c>
      <c r="FS477" s="24">
        <v>27234.560885756731</v>
      </c>
      <c r="FT477" s="24">
        <v>27064.225220164593</v>
      </c>
      <c r="FU477" s="24">
        <v>26898.296712654843</v>
      </c>
      <c r="FV477" s="24">
        <v>26736.578215507787</v>
      </c>
      <c r="FW477" s="38"/>
    </row>
    <row r="478" spans="5:179" outlineLevel="2" x14ac:dyDescent="0.2">
      <c r="E478" s="367">
        <v>46326</v>
      </c>
      <c r="H478" s="24">
        <v>129458</v>
      </c>
      <c r="DA478" s="251"/>
      <c r="DB478" s="251"/>
      <c r="DC478" s="251"/>
      <c r="DD478" s="251"/>
      <c r="DE478" s="251"/>
      <c r="DF478" s="251"/>
      <c r="DG478" s="251"/>
      <c r="DH478" s="251"/>
      <c r="DI478" s="251"/>
      <c r="DJ478" s="251"/>
      <c r="DK478" s="251"/>
      <c r="DL478" s="251"/>
      <c r="DX478" s="24">
        <v>119800.32621839653</v>
      </c>
      <c r="DY478" s="24">
        <v>93550.952699732108</v>
      </c>
      <c r="DZ478" s="24">
        <v>67185.075377696849</v>
      </c>
      <c r="EA478" s="24">
        <v>59297.813543671822</v>
      </c>
      <c r="EB478" s="24">
        <v>48881.433140412439</v>
      </c>
      <c r="EC478" s="24">
        <v>46218.628814336793</v>
      </c>
      <c r="ED478" s="24">
        <v>42477.41870927655</v>
      </c>
      <c r="EE478" s="24">
        <v>40159.396513710453</v>
      </c>
      <c r="EF478" s="24">
        <v>39179.632987946556</v>
      </c>
      <c r="EG478" s="24">
        <v>38520.555038058286</v>
      </c>
      <c r="EH478" s="24">
        <v>38074.246803907052</v>
      </c>
      <c r="EI478" s="24">
        <v>37688.85175843785</v>
      </c>
      <c r="EJ478" s="24">
        <v>37328.975034406212</v>
      </c>
      <c r="EK478" s="24">
        <v>37150.027340433044</v>
      </c>
      <c r="EL478" s="24">
        <v>37027.33323594214</v>
      </c>
      <c r="EM478" s="24">
        <v>36931.774580092431</v>
      </c>
      <c r="EN478" s="24">
        <v>36914.225630522815</v>
      </c>
      <c r="EO478" s="24">
        <v>37052.566683243072</v>
      </c>
      <c r="EP478" s="24">
        <v>37194.654761275291</v>
      </c>
      <c r="EQ478" s="24">
        <v>37401.707765569576</v>
      </c>
      <c r="ER478" s="24">
        <v>37122.648677480953</v>
      </c>
      <c r="ES478" s="24">
        <v>36963.455144837855</v>
      </c>
      <c r="ET478" s="24">
        <v>36774.647029704509</v>
      </c>
      <c r="EU478" s="24">
        <v>36256.600125706653</v>
      </c>
      <c r="EV478" s="24">
        <v>34532.4250381046</v>
      </c>
      <c r="EW478" s="24">
        <v>33622.897000003941</v>
      </c>
      <c r="EX478" s="24">
        <v>33189.545255047211</v>
      </c>
      <c r="EY478" s="24">
        <v>32747.131692448311</v>
      </c>
      <c r="EZ478" s="24">
        <v>32308.093581714107</v>
      </c>
      <c r="FA478" s="24">
        <v>32313.047058699336</v>
      </c>
      <c r="FB478" s="24">
        <v>32446.280325991884</v>
      </c>
      <c r="FC478" s="24">
        <v>32632.16744902913</v>
      </c>
      <c r="FD478" s="24">
        <v>32733.438469379773</v>
      </c>
      <c r="FE478" s="24">
        <v>32775.917384737804</v>
      </c>
      <c r="FF478" s="24">
        <v>32740.60389304323</v>
      </c>
      <c r="FG478" s="24">
        <v>32139.420367378265</v>
      </c>
      <c r="FH478" s="24">
        <v>31061.856202153755</v>
      </c>
      <c r="FI478" s="24">
        <v>30092.923008693659</v>
      </c>
      <c r="FJ478" s="24">
        <v>29035.164089532573</v>
      </c>
      <c r="FK478" s="24">
        <v>28018.429441628221</v>
      </c>
      <c r="FL478" s="24">
        <v>26918.803032674947</v>
      </c>
      <c r="FM478" s="24">
        <v>28283.617235246442</v>
      </c>
      <c r="FN478" s="24">
        <v>29305.864623860969</v>
      </c>
      <c r="FO478" s="24">
        <v>31995.117299073798</v>
      </c>
      <c r="FP478" s="24">
        <v>28065.007336424067</v>
      </c>
      <c r="FQ478" s="24">
        <v>27874.097968692684</v>
      </c>
      <c r="FR478" s="24">
        <v>27688.551607178168</v>
      </c>
      <c r="FS478" s="24">
        <v>27508.1082055435</v>
      </c>
      <c r="FT478" s="24">
        <v>27332.525413184292</v>
      </c>
      <c r="FU478" s="24">
        <v>27161.577038870553</v>
      </c>
      <c r="FV478" s="24">
        <v>26995.051675480026</v>
      </c>
      <c r="FW478" s="38"/>
    </row>
    <row r="479" spans="5:179" outlineLevel="2" x14ac:dyDescent="0.2">
      <c r="E479" s="367">
        <v>46356</v>
      </c>
      <c r="H479" s="24">
        <v>129919</v>
      </c>
      <c r="DA479" s="251"/>
      <c r="DB479" s="251"/>
      <c r="DC479" s="251"/>
      <c r="DD479" s="251"/>
      <c r="DE479" s="251"/>
      <c r="DF479" s="251"/>
      <c r="DG479" s="251"/>
      <c r="DH479" s="251"/>
      <c r="DI479" s="251"/>
      <c r="DJ479" s="251"/>
      <c r="DK479" s="251"/>
      <c r="DL479" s="251"/>
      <c r="DY479" s="24">
        <v>120226.935237435</v>
      </c>
      <c r="DZ479" s="24">
        <v>93884.087687099251</v>
      </c>
      <c r="EA479" s="24">
        <v>67424.32146329309</v>
      </c>
      <c r="EB479" s="24">
        <v>59508.97308609973</v>
      </c>
      <c r="EC479" s="24">
        <v>49055.499947235738</v>
      </c>
      <c r="ED479" s="24">
        <v>46383.213373679668</v>
      </c>
      <c r="EE479" s="24">
        <v>42628.680817643559</v>
      </c>
      <c r="EF479" s="24">
        <v>40302.404143928907</v>
      </c>
      <c r="EG479" s="24">
        <v>39319.151679780531</v>
      </c>
      <c r="EH479" s="24">
        <v>38657.72675299707</v>
      </c>
      <c r="EI479" s="24">
        <v>38209.829215010279</v>
      </c>
      <c r="EJ479" s="24">
        <v>37823.061777599585</v>
      </c>
      <c r="EK479" s="24">
        <v>37461.903532381322</v>
      </c>
      <c r="EL479" s="24">
        <v>37282.318605584209</v>
      </c>
      <c r="EM479" s="24">
        <v>37159.187587328452</v>
      </c>
      <c r="EN479" s="24">
        <v>37063.288647059497</v>
      </c>
      <c r="EO479" s="24">
        <v>37045.677205672058</v>
      </c>
      <c r="EP479" s="24">
        <v>37184.510890947313</v>
      </c>
      <c r="EQ479" s="24">
        <v>37327.104944693448</v>
      </c>
      <c r="ER479" s="24">
        <v>37534.895264835184</v>
      </c>
      <c r="ES479" s="24">
        <v>37254.842447200237</v>
      </c>
      <c r="ET479" s="24">
        <v>37095.082026311153</v>
      </c>
      <c r="EU479" s="24">
        <v>36905.601565389399</v>
      </c>
      <c r="EV479" s="24">
        <v>36385.7098961183</v>
      </c>
      <c r="EW479" s="24">
        <v>34655.395020203548</v>
      </c>
      <c r="EX479" s="24">
        <v>33742.628152323625</v>
      </c>
      <c r="EY479" s="24">
        <v>33307.733241595561</v>
      </c>
      <c r="EZ479" s="24">
        <v>32863.744244088368</v>
      </c>
      <c r="FA479" s="24">
        <v>32423.142718431576</v>
      </c>
      <c r="FB479" s="24">
        <v>32428.113834750722</v>
      </c>
      <c r="FC479" s="24">
        <v>32561.821545771909</v>
      </c>
      <c r="FD479" s="24">
        <v>32748.370612943316</v>
      </c>
      <c r="FE479" s="24">
        <v>32850.002259445922</v>
      </c>
      <c r="FF479" s="24">
        <v>32892.632442241891</v>
      </c>
      <c r="FG479" s="24">
        <v>32857.193199186484</v>
      </c>
      <c r="FH479" s="24">
        <v>32253.868858698705</v>
      </c>
      <c r="FI479" s="24">
        <v>31172.467486965761</v>
      </c>
      <c r="FJ479" s="24">
        <v>30200.083921939713</v>
      </c>
      <c r="FK479" s="24">
        <v>29138.558322760913</v>
      </c>
      <c r="FL479" s="24">
        <v>28118.203082288441</v>
      </c>
      <c r="FM479" s="24">
        <v>27014.660903166252</v>
      </c>
      <c r="FN479" s="24">
        <v>28384.335209766738</v>
      </c>
      <c r="FO479" s="24">
        <v>29410.222821821699</v>
      </c>
      <c r="FP479" s="24">
        <v>32109.051927098892</v>
      </c>
      <c r="FQ479" s="24">
        <v>28164.946840989964</v>
      </c>
      <c r="FR479" s="24">
        <v>27973.357644908654</v>
      </c>
      <c r="FS479" s="24">
        <v>27787.150552711926</v>
      </c>
      <c r="FT479" s="24">
        <v>27606.064592037616</v>
      </c>
      <c r="FU479" s="24">
        <v>27429.856549270731</v>
      </c>
      <c r="FV479" s="24">
        <v>27258.299427714188</v>
      </c>
      <c r="FW479" s="38"/>
    </row>
    <row r="480" spans="5:179" outlineLevel="2" x14ac:dyDescent="0.2">
      <c r="E480" s="367">
        <v>46387</v>
      </c>
      <c r="H480" s="24">
        <v>130375</v>
      </c>
      <c r="DA480" s="251"/>
      <c r="DB480" s="251"/>
      <c r="DC480" s="251"/>
      <c r="DD480" s="251"/>
      <c r="DE480" s="251"/>
      <c r="DF480" s="251"/>
      <c r="DG480" s="251"/>
      <c r="DH480" s="251"/>
      <c r="DI480" s="251"/>
      <c r="DJ480" s="251"/>
      <c r="DK480" s="251"/>
      <c r="DL480" s="251"/>
      <c r="DZ480" s="24">
        <v>120648.91726060536</v>
      </c>
      <c r="EA480" s="24">
        <v>94213.60949672923</v>
      </c>
      <c r="EB480" s="24">
        <v>67660.972688958791</v>
      </c>
      <c r="EC480" s="24">
        <v>59717.842394878753</v>
      </c>
      <c r="ED480" s="24">
        <v>49227.678827737735</v>
      </c>
      <c r="EE480" s="24">
        <v>46546.012851034</v>
      </c>
      <c r="EF480" s="24">
        <v>42778.302339151924</v>
      </c>
      <c r="EG480" s="24">
        <v>40443.860715251278</v>
      </c>
      <c r="EH480" s="24">
        <v>39457.157153698747</v>
      </c>
      <c r="EI480" s="24">
        <v>38793.410705300943</v>
      </c>
      <c r="EJ480" s="24">
        <v>38343.941101047305</v>
      </c>
      <c r="EK480" s="24">
        <v>37955.816156640263</v>
      </c>
      <c r="EL480" s="24">
        <v>37593.390289597475</v>
      </c>
      <c r="EM480" s="24">
        <v>37413.175041395341</v>
      </c>
      <c r="EN480" s="24">
        <v>37289.611848135741</v>
      </c>
      <c r="EO480" s="24">
        <v>37193.376314167916</v>
      </c>
      <c r="EP480" s="24">
        <v>37175.703058748099</v>
      </c>
      <c r="EQ480" s="24">
        <v>37315.024033492067</v>
      </c>
      <c r="ER480" s="24">
        <v>37458.118575146116</v>
      </c>
      <c r="ES480" s="24">
        <v>37666.638214217222</v>
      </c>
      <c r="ET480" s="24">
        <v>37385.602445013668</v>
      </c>
      <c r="EU480" s="24">
        <v>37225.281284341138</v>
      </c>
      <c r="EV480" s="24">
        <v>37035.13576988464</v>
      </c>
      <c r="EW480" s="24">
        <v>36513.419343640446</v>
      </c>
      <c r="EX480" s="24">
        <v>34777.031271477135</v>
      </c>
      <c r="EY480" s="24">
        <v>33861.06070212357</v>
      </c>
      <c r="EZ480" s="24">
        <v>33424.63936278005</v>
      </c>
      <c r="FA480" s="24">
        <v>32979.092017511073</v>
      </c>
      <c r="FB480" s="24">
        <v>32536.944033709595</v>
      </c>
      <c r="FC480" s="24">
        <v>32541.932598046671</v>
      </c>
      <c r="FD480" s="24">
        <v>32676.109606985989</v>
      </c>
      <c r="FE480" s="24">
        <v>32863.313438854093</v>
      </c>
      <c r="FF480" s="24">
        <v>32965.301800162117</v>
      </c>
      <c r="FG480" s="24">
        <v>33008.081609751353</v>
      </c>
      <c r="FH480" s="24">
        <v>32972.517979232733</v>
      </c>
      <c r="FI480" s="24">
        <v>32367.076043171852</v>
      </c>
      <c r="FJ480" s="24">
        <v>31281.879083222324</v>
      </c>
      <c r="FK480" s="24">
        <v>30306.082569315418</v>
      </c>
      <c r="FL480" s="24">
        <v>29240.831143481351</v>
      </c>
      <c r="FM480" s="24">
        <v>28216.894579340631</v>
      </c>
      <c r="FN480" s="24">
        <v>27109.479100441815</v>
      </c>
      <c r="FO480" s="24">
        <v>28483.960798446249</v>
      </c>
      <c r="FP480" s="24">
        <v>29513.449152125584</v>
      </c>
      <c r="FQ480" s="24">
        <v>32221.750821631311</v>
      </c>
      <c r="FR480" s="24">
        <v>28263.802402990066</v>
      </c>
      <c r="FS480" s="24">
        <v>28071.54075196827</v>
      </c>
      <c r="FT480" s="24">
        <v>27884.680095365708</v>
      </c>
      <c r="FU480" s="24">
        <v>27702.958544838741</v>
      </c>
      <c r="FV480" s="24">
        <v>27526.132033121958</v>
      </c>
      <c r="FW480" s="38"/>
    </row>
    <row r="481" spans="5:179" outlineLevel="2" x14ac:dyDescent="0.2">
      <c r="E481" s="367">
        <v>46418</v>
      </c>
      <c r="H481" s="24">
        <v>131263</v>
      </c>
      <c r="DA481" s="251"/>
      <c r="DB481" s="251"/>
      <c r="DC481" s="251"/>
      <c r="DD481" s="251"/>
      <c r="DE481" s="251"/>
      <c r="DF481" s="251"/>
      <c r="DG481" s="251"/>
      <c r="DH481" s="251"/>
      <c r="DI481" s="251"/>
      <c r="DJ481" s="251"/>
      <c r="DK481" s="251"/>
      <c r="DL481" s="251"/>
      <c r="EA481" s="24">
        <v>121470.67172677923</v>
      </c>
      <c r="EB481" s="24">
        <v>94855.309862850772</v>
      </c>
      <c r="EC481" s="24">
        <v>68121.819812623566</v>
      </c>
      <c r="ED481" s="24">
        <v>60124.587890922106</v>
      </c>
      <c r="EE481" s="24">
        <v>49562.974542399526</v>
      </c>
      <c r="EF481" s="24">
        <v>46863.043412197709</v>
      </c>
      <c r="EG481" s="24">
        <v>43069.670565247165</v>
      </c>
      <c r="EH481" s="24">
        <v>40719.328775194852</v>
      </c>
      <c r="EI481" s="24">
        <v>39725.904655539467</v>
      </c>
      <c r="EJ481" s="24">
        <v>39057.637349261109</v>
      </c>
      <c r="EK481" s="24">
        <v>38605.106352803625</v>
      </c>
      <c r="EL481" s="24">
        <v>38214.337842140521</v>
      </c>
      <c r="EM481" s="24">
        <v>37849.443448386832</v>
      </c>
      <c r="EN481" s="24">
        <v>37668.000732185435</v>
      </c>
      <c r="EO481" s="24">
        <v>37543.595934970981</v>
      </c>
      <c r="EP481" s="24">
        <v>37446.704929063264</v>
      </c>
      <c r="EQ481" s="24">
        <v>37428.91129894882</v>
      </c>
      <c r="ER481" s="24">
        <v>37569.181205816065</v>
      </c>
      <c r="ES481" s="24">
        <v>37713.250381817103</v>
      </c>
      <c r="ET481" s="24">
        <v>37923.190273540138</v>
      </c>
      <c r="EU481" s="24">
        <v>37640.240335492454</v>
      </c>
      <c r="EV481" s="24">
        <v>37478.827207873219</v>
      </c>
      <c r="EW481" s="24">
        <v>37287.386589164853</v>
      </c>
      <c r="EX481" s="24">
        <v>36762.116688815157</v>
      </c>
      <c r="EY481" s="24">
        <v>35013.901866062537</v>
      </c>
      <c r="EZ481" s="24">
        <v>34091.692509628738</v>
      </c>
      <c r="FA481" s="24">
        <v>33652.298651402481</v>
      </c>
      <c r="FB481" s="24">
        <v>33203.716628913186</v>
      </c>
      <c r="FC481" s="24">
        <v>32758.557121356262</v>
      </c>
      <c r="FD481" s="24">
        <v>32763.579663412464</v>
      </c>
      <c r="FE481" s="24">
        <v>32898.670568297617</v>
      </c>
      <c r="FF481" s="24">
        <v>33087.149468259289</v>
      </c>
      <c r="FG481" s="24">
        <v>33189.832484714709</v>
      </c>
      <c r="FH481" s="24">
        <v>33232.903672796107</v>
      </c>
      <c r="FI481" s="24">
        <v>33197.097814059649</v>
      </c>
      <c r="FJ481" s="24">
        <v>32587.532139251132</v>
      </c>
      <c r="FK481" s="24">
        <v>31494.943770669317</v>
      </c>
      <c r="FL481" s="24">
        <v>30512.500987889165</v>
      </c>
      <c r="FM481" s="24">
        <v>29439.994004884316</v>
      </c>
      <c r="FN481" s="24">
        <v>28409.083284126475</v>
      </c>
      <c r="FO481" s="24">
        <v>27294.125063557385</v>
      </c>
      <c r="FP481" s="24">
        <v>28677.968523769512</v>
      </c>
      <c r="FQ481" s="24">
        <v>29714.468847980523</v>
      </c>
      <c r="FR481" s="24">
        <v>32441.21708993128</v>
      </c>
      <c r="FS481" s="24">
        <v>28456.310602674479</v>
      </c>
      <c r="FT481" s="24">
        <v>28262.739434136998</v>
      </c>
      <c r="FU481" s="24">
        <v>28074.606046849385</v>
      </c>
      <c r="FV481" s="24">
        <v>27891.646768714614</v>
      </c>
      <c r="FW481" s="38"/>
    </row>
    <row r="482" spans="5:179" outlineLevel="2" x14ac:dyDescent="0.2">
      <c r="E482" s="367">
        <v>46446</v>
      </c>
      <c r="H482" s="24">
        <v>131713</v>
      </c>
      <c r="DA482" s="251"/>
      <c r="DB482" s="251"/>
      <c r="DC482" s="251"/>
      <c r="DD482" s="251"/>
      <c r="DE482" s="251"/>
      <c r="DF482" s="251"/>
      <c r="DG482" s="251"/>
      <c r="DH482" s="251"/>
      <c r="DI482" s="251"/>
      <c r="DJ482" s="251"/>
      <c r="DK482" s="251"/>
      <c r="DL482" s="251"/>
      <c r="EB482" s="24">
        <v>121887.10135490786</v>
      </c>
      <c r="EC482" s="24">
        <v>95180.495859196148</v>
      </c>
      <c r="ED482" s="24">
        <v>68355.357206372602</v>
      </c>
      <c r="EE482" s="24">
        <v>60330.708919322453</v>
      </c>
      <c r="EF482" s="24">
        <v>49732.887911315978</v>
      </c>
      <c r="EG482" s="24">
        <v>47023.7007911658</v>
      </c>
      <c r="EH482" s="24">
        <v>43217.323382525159</v>
      </c>
      <c r="EI482" s="24">
        <v>40858.924075841933</v>
      </c>
      <c r="EJ482" s="24">
        <v>39862.094267958753</v>
      </c>
      <c r="EK482" s="24">
        <v>39191.535986403091</v>
      </c>
      <c r="EL482" s="24">
        <v>38737.453608761221</v>
      </c>
      <c r="EM482" s="24">
        <v>38345.345453035923</v>
      </c>
      <c r="EN482" s="24">
        <v>37979.200116692249</v>
      </c>
      <c r="EO482" s="24">
        <v>37797.135372788529</v>
      </c>
      <c r="EP482" s="24">
        <v>37672.30408708343</v>
      </c>
      <c r="EQ482" s="24">
        <v>37575.080916341314</v>
      </c>
      <c r="ER482" s="24">
        <v>37557.226285537021</v>
      </c>
      <c r="ES482" s="24">
        <v>37697.977070169436</v>
      </c>
      <c r="ET482" s="24">
        <v>37842.540148711189</v>
      </c>
      <c r="EU482" s="24">
        <v>38053.199763061886</v>
      </c>
      <c r="EV482" s="24">
        <v>37769.279807018873</v>
      </c>
      <c r="EW482" s="24">
        <v>37607.313317771237</v>
      </c>
      <c r="EX482" s="24">
        <v>37415.216396232528</v>
      </c>
      <c r="EY482" s="24">
        <v>36888.145748869909</v>
      </c>
      <c r="EZ482" s="24">
        <v>35133.937640345677</v>
      </c>
      <c r="FA482" s="24">
        <v>34208.566736405002</v>
      </c>
      <c r="FB482" s="24">
        <v>33767.666534150332</v>
      </c>
      <c r="FC482" s="24">
        <v>33317.546668475065</v>
      </c>
      <c r="FD482" s="24">
        <v>32870.861050906933</v>
      </c>
      <c r="FE482" s="24">
        <v>32875.900811401887</v>
      </c>
      <c r="FF482" s="24">
        <v>33011.45483923256</v>
      </c>
      <c r="FG482" s="24">
        <v>33200.579888565975</v>
      </c>
      <c r="FH482" s="24">
        <v>33303.614926210954</v>
      </c>
      <c r="FI482" s="24">
        <v>33346.833772312028</v>
      </c>
      <c r="FJ482" s="24">
        <v>33310.905162789502</v>
      </c>
      <c r="FK482" s="24">
        <v>32699.249755507528</v>
      </c>
      <c r="FL482" s="24">
        <v>31602.915740659344</v>
      </c>
      <c r="FM482" s="24">
        <v>30617.104916220454</v>
      </c>
      <c r="FN482" s="24">
        <v>29540.921130595278</v>
      </c>
      <c r="FO482" s="24">
        <v>28506.476208849032</v>
      </c>
      <c r="FP482" s="24">
        <v>27387.695652974056</v>
      </c>
      <c r="FQ482" s="24">
        <v>28776.283249440086</v>
      </c>
      <c r="FR482" s="24">
        <v>29816.336937096199</v>
      </c>
      <c r="FS482" s="24">
        <v>32552.433104272481</v>
      </c>
      <c r="FT482" s="24">
        <v>28553.865433595631</v>
      </c>
      <c r="FU482" s="24">
        <v>28359.630658208989</v>
      </c>
      <c r="FV482" s="24">
        <v>28170.852306047196</v>
      </c>
      <c r="FW482" s="38"/>
    </row>
    <row r="483" spans="5:179" outlineLevel="2" x14ac:dyDescent="0.2">
      <c r="E483" s="367">
        <v>46477</v>
      </c>
      <c r="H483" s="24">
        <v>132160</v>
      </c>
      <c r="DA483" s="251"/>
      <c r="DB483" s="251"/>
      <c r="DC483" s="251"/>
      <c r="DD483" s="251"/>
      <c r="DE483" s="251"/>
      <c r="DF483" s="251"/>
      <c r="DG483" s="251"/>
      <c r="DH483" s="251"/>
      <c r="DI483" s="251"/>
      <c r="DJ483" s="251"/>
      <c r="DK483" s="251"/>
      <c r="DL483" s="251"/>
      <c r="EC483" s="24">
        <v>122300.75478551566</v>
      </c>
      <c r="ED483" s="24">
        <v>95503.513948899214</v>
      </c>
      <c r="EE483" s="24">
        <v>68587.337684163329</v>
      </c>
      <c r="EF483" s="24">
        <v>60535.455807533464</v>
      </c>
      <c r="EG483" s="24">
        <v>49901.66852443965</v>
      </c>
      <c r="EH483" s="24">
        <v>47183.287120940775</v>
      </c>
      <c r="EI483" s="24">
        <v>43363.991847687968</v>
      </c>
      <c r="EJ483" s="24">
        <v>40997.588741151361</v>
      </c>
      <c r="EK483" s="24">
        <v>39997.375949628578</v>
      </c>
      <c r="EL483" s="24">
        <v>39324.541965964119</v>
      </c>
      <c r="EM483" s="24">
        <v>38868.918549679096</v>
      </c>
      <c r="EN483" s="24">
        <v>38475.47967985869</v>
      </c>
      <c r="EO483" s="24">
        <v>38108.091740542302</v>
      </c>
      <c r="EP483" s="24">
        <v>37925.409115787596</v>
      </c>
      <c r="EQ483" s="24">
        <v>37800.15418484847</v>
      </c>
      <c r="ER483" s="24">
        <v>37702.601063704176</v>
      </c>
      <c r="ES483" s="24">
        <v>37684.685838881298</v>
      </c>
      <c r="ET483" s="24">
        <v>37825.914295427123</v>
      </c>
      <c r="EU483" s="24">
        <v>37970.967983825969</v>
      </c>
      <c r="EV483" s="24">
        <v>38182.342522653482</v>
      </c>
      <c r="EW483" s="24">
        <v>37897.459015401771</v>
      </c>
      <c r="EX483" s="24">
        <v>37734.942853603265</v>
      </c>
      <c r="EY483" s="24">
        <v>37542.194004586418</v>
      </c>
      <c r="EZ483" s="24">
        <v>37013.334615190957</v>
      </c>
      <c r="FA483" s="24">
        <v>35253.173176133598</v>
      </c>
      <c r="FB483" s="24">
        <v>34324.661801669426</v>
      </c>
      <c r="FC483" s="24">
        <v>33882.265297679864</v>
      </c>
      <c r="FD483" s="24">
        <v>33430.617841106527</v>
      </c>
      <c r="FE483" s="24">
        <v>32982.416287593936</v>
      </c>
      <c r="FF483" s="24">
        <v>32987.47315173805</v>
      </c>
      <c r="FG483" s="24">
        <v>33123.487215027941</v>
      </c>
      <c r="FH483" s="24">
        <v>33313.254106070613</v>
      </c>
      <c r="FI483" s="24">
        <v>33416.638818097228</v>
      </c>
      <c r="FJ483" s="24">
        <v>33460.004337831175</v>
      </c>
      <c r="FK483" s="24">
        <v>33423.953795861155</v>
      </c>
      <c r="FL483" s="24">
        <v>32810.222587655546</v>
      </c>
      <c r="FM483" s="24">
        <v>31710.167897516108</v>
      </c>
      <c r="FN483" s="24">
        <v>30721.011485029536</v>
      </c>
      <c r="FO483" s="24">
        <v>29641.1754088015</v>
      </c>
      <c r="FP483" s="24">
        <v>28603.21984740677</v>
      </c>
      <c r="FQ483" s="24">
        <v>27480.642438461287</v>
      </c>
      <c r="FR483" s="24">
        <v>28873.942543606187</v>
      </c>
      <c r="FS483" s="24">
        <v>29917.525905617775</v>
      </c>
      <c r="FT483" s="24">
        <v>32662.907678518073</v>
      </c>
      <c r="FU483" s="24">
        <v>28650.769898977313</v>
      </c>
      <c r="FV483" s="24">
        <v>28455.875940787166</v>
      </c>
      <c r="FW483" s="38"/>
    </row>
    <row r="484" spans="5:179" outlineLevel="2" x14ac:dyDescent="0.2">
      <c r="E484" s="367">
        <v>46507</v>
      </c>
      <c r="H484" s="24">
        <v>132603</v>
      </c>
      <c r="DA484" s="251"/>
      <c r="DB484" s="251"/>
      <c r="DC484" s="251"/>
      <c r="DD484" s="251"/>
      <c r="DE484" s="251"/>
      <c r="DF484" s="251"/>
      <c r="DG484" s="251"/>
      <c r="DH484" s="251"/>
      <c r="DI484" s="251"/>
      <c r="DJ484" s="251"/>
      <c r="DK484" s="251"/>
      <c r="DL484" s="251"/>
      <c r="ED484" s="24">
        <v>122710.70661942897</v>
      </c>
      <c r="EE484" s="24">
        <v>95823.641496412558</v>
      </c>
      <c r="EF484" s="24">
        <v>68817.242274009608</v>
      </c>
      <c r="EG484" s="24">
        <v>60738.370508825363</v>
      </c>
      <c r="EH484" s="24">
        <v>50068.938796506285</v>
      </c>
      <c r="EI484" s="24">
        <v>47341.44538512492</v>
      </c>
      <c r="EJ484" s="24">
        <v>43509.347843363859</v>
      </c>
      <c r="EK484" s="24">
        <v>41135.01255934393</v>
      </c>
      <c r="EL484" s="24">
        <v>40131.447056965786</v>
      </c>
      <c r="EM484" s="24">
        <v>39456.357735417223</v>
      </c>
      <c r="EN484" s="24">
        <v>38999.207070544013</v>
      </c>
      <c r="EO484" s="24">
        <v>38604.449394584612</v>
      </c>
      <c r="EP484" s="24">
        <v>38235.829971785191</v>
      </c>
      <c r="EQ484" s="24">
        <v>38052.534995314636</v>
      </c>
      <c r="ER484" s="24">
        <v>37926.860210150284</v>
      </c>
      <c r="ES484" s="24">
        <v>37828.980091180121</v>
      </c>
      <c r="ET484" s="24">
        <v>37811.004814567015</v>
      </c>
      <c r="EU484" s="24">
        <v>37952.706668557228</v>
      </c>
      <c r="EV484" s="24">
        <v>38098.246576568366</v>
      </c>
      <c r="EW484" s="24">
        <v>38310.329642338227</v>
      </c>
      <c r="EX484" s="24">
        <v>38024.491206259998</v>
      </c>
      <c r="EY484" s="24">
        <v>37861.430290680641</v>
      </c>
      <c r="EZ484" s="24">
        <v>37668.035347988596</v>
      </c>
      <c r="FA484" s="24">
        <v>37137.403223200417</v>
      </c>
      <c r="FB484" s="24">
        <v>35371.341727261228</v>
      </c>
      <c r="FC484" s="24">
        <v>34439.717984918061</v>
      </c>
      <c r="FD484" s="24">
        <v>33995.838568918298</v>
      </c>
      <c r="FE484" s="24">
        <v>33542.677191164112</v>
      </c>
      <c r="FF484" s="24">
        <v>33092.973267129382</v>
      </c>
      <c r="FG484" s="24">
        <v>33098.04708186986</v>
      </c>
      <c r="FH484" s="24">
        <v>33234.517063970568</v>
      </c>
      <c r="FI484" s="24">
        <v>33424.920053172529</v>
      </c>
      <c r="FJ484" s="24">
        <v>33528.651310503526</v>
      </c>
      <c r="FK484" s="24">
        <v>33572.162191354626</v>
      </c>
      <c r="FL484" s="24">
        <v>33535.990808055212</v>
      </c>
      <c r="FM484" s="24">
        <v>32920.20237432573</v>
      </c>
      <c r="FN484" s="24">
        <v>31816.460303528514</v>
      </c>
      <c r="FO484" s="24">
        <v>30823.988241142339</v>
      </c>
      <c r="FP484" s="24">
        <v>29740.532557001403</v>
      </c>
      <c r="FQ484" s="24">
        <v>28699.097771078086</v>
      </c>
      <c r="FR484" s="24">
        <v>27572.757485375922</v>
      </c>
      <c r="FS484" s="24">
        <v>28970.727929099659</v>
      </c>
      <c r="FT484" s="24">
        <v>30017.809380013874</v>
      </c>
      <c r="FU484" s="24">
        <v>32772.393665969525</v>
      </c>
      <c r="FV484" s="24">
        <v>28746.807210306361</v>
      </c>
      <c r="FW484" s="38"/>
    </row>
    <row r="485" spans="5:179" outlineLevel="2" x14ac:dyDescent="0.2">
      <c r="E485" s="367">
        <v>46538</v>
      </c>
      <c r="H485" s="24">
        <v>133043</v>
      </c>
      <c r="DA485" s="251"/>
      <c r="DB485" s="251"/>
      <c r="DC485" s="251"/>
      <c r="DD485" s="251"/>
      <c r="DE485" s="251"/>
      <c r="DF485" s="251"/>
      <c r="DG485" s="251"/>
      <c r="DH485" s="251"/>
      <c r="DI485" s="251"/>
      <c r="DJ485" s="251"/>
      <c r="DK485" s="251"/>
      <c r="DL485" s="251"/>
      <c r="EE485" s="24">
        <v>123117.88225582143</v>
      </c>
      <c r="EF485" s="24">
        <v>96141.601137283593</v>
      </c>
      <c r="EG485" s="24">
        <v>69045.589947897563</v>
      </c>
      <c r="EH485" s="24">
        <v>60939.911069927926</v>
      </c>
      <c r="EI485" s="24">
        <v>50235.076312780147</v>
      </c>
      <c r="EJ485" s="24">
        <v>47498.532600115948</v>
      </c>
      <c r="EK485" s="24">
        <v>43653.719486924565</v>
      </c>
      <c r="EL485" s="24">
        <v>41271.505742198853</v>
      </c>
      <c r="EM485" s="24">
        <v>40264.610233553532</v>
      </c>
      <c r="EN485" s="24">
        <v>39587.280847289381</v>
      </c>
      <c r="EO485" s="24">
        <v>39128.613276369215</v>
      </c>
      <c r="EP485" s="24">
        <v>38732.545725237891</v>
      </c>
      <c r="EQ485" s="24">
        <v>38362.703158572709</v>
      </c>
      <c r="ER485" s="24">
        <v>38178.799977237657</v>
      </c>
      <c r="ES485" s="24">
        <v>38052.708181104681</v>
      </c>
      <c r="ET485" s="24">
        <v>37954.503278740878</v>
      </c>
      <c r="EU485" s="24">
        <v>37936.468357008809</v>
      </c>
      <c r="EV485" s="24">
        <v>38078.640402591642</v>
      </c>
      <c r="EW485" s="24">
        <v>38224.663237531466</v>
      </c>
      <c r="EX485" s="24">
        <v>38437.450032092827</v>
      </c>
      <c r="EY485" s="24">
        <v>38150.663133974711</v>
      </c>
      <c r="EZ485" s="24">
        <v>37987.061153692033</v>
      </c>
      <c r="FA485" s="24">
        <v>37793.024492676988</v>
      </c>
      <c r="FB485" s="24">
        <v>37260.631637476174</v>
      </c>
      <c r="FC485" s="24">
        <v>35488.710039893631</v>
      </c>
      <c r="FD485" s="24">
        <v>34553.995006654855</v>
      </c>
      <c r="FE485" s="24">
        <v>34108.64272093842</v>
      </c>
      <c r="FF485" s="24">
        <v>33653.97767429128</v>
      </c>
      <c r="FG485" s="24">
        <v>33202.781553801156</v>
      </c>
      <c r="FH485" s="24">
        <v>33207.872204348401</v>
      </c>
      <c r="FI485" s="24">
        <v>33344.795017773627</v>
      </c>
      <c r="FJ485" s="24">
        <v>33535.829797472405</v>
      </c>
      <c r="FK485" s="24">
        <v>33639.905253299861</v>
      </c>
      <c r="FL485" s="24">
        <v>33683.560510881303</v>
      </c>
      <c r="FM485" s="24">
        <v>33647.269104591069</v>
      </c>
      <c r="FN485" s="24">
        <v>33029.437376887538</v>
      </c>
      <c r="FO485" s="24">
        <v>31922.032896407654</v>
      </c>
      <c r="FP485" s="24">
        <v>30926.267637732934</v>
      </c>
      <c r="FQ485" s="24">
        <v>29839.216857696563</v>
      </c>
      <c r="FR485" s="24">
        <v>28794.326408584588</v>
      </c>
      <c r="FS485" s="24">
        <v>27664.248728361115</v>
      </c>
      <c r="FT485" s="24">
        <v>29066.857883088665</v>
      </c>
      <c r="FU485" s="24">
        <v>30117.413733815873</v>
      </c>
      <c r="FV485" s="24">
        <v>32881.138213325365</v>
      </c>
      <c r="FW485" s="38"/>
    </row>
    <row r="486" spans="5:179" outlineLevel="2" x14ac:dyDescent="0.2">
      <c r="E486" s="367">
        <v>46568</v>
      </c>
      <c r="H486" s="24">
        <v>133479</v>
      </c>
      <c r="DA486" s="251"/>
      <c r="DB486" s="251"/>
      <c r="DC486" s="251"/>
      <c r="DD486" s="251"/>
      <c r="DE486" s="251"/>
      <c r="DF486" s="251"/>
      <c r="DG486" s="251"/>
      <c r="DH486" s="251"/>
      <c r="DI486" s="251"/>
      <c r="DJ486" s="251"/>
      <c r="DK486" s="251"/>
      <c r="DL486" s="251"/>
      <c r="EF486" s="24">
        <v>123521.35629551941</v>
      </c>
      <c r="EG486" s="24">
        <v>96456.670235964877</v>
      </c>
      <c r="EH486" s="24">
        <v>69271.86173384107</v>
      </c>
      <c r="EI486" s="24">
        <v>61139.619444111377</v>
      </c>
      <c r="EJ486" s="24">
        <v>50399.703487996972</v>
      </c>
      <c r="EK486" s="24">
        <v>47654.191749516147</v>
      </c>
      <c r="EL486" s="24">
        <v>43796.778660998352</v>
      </c>
      <c r="EM486" s="24">
        <v>41406.758077936916</v>
      </c>
      <c r="EN486" s="24">
        <v>40396.562835808661</v>
      </c>
      <c r="EO486" s="24">
        <v>39717.013749053607</v>
      </c>
      <c r="EP486" s="24">
        <v>39256.843062141466</v>
      </c>
      <c r="EQ486" s="24">
        <v>38859.477543794324</v>
      </c>
      <c r="ER486" s="24">
        <v>38488.42295275307</v>
      </c>
      <c r="ES486" s="24">
        <v>38303.917095688652</v>
      </c>
      <c r="ET486" s="24">
        <v>38177.412079595859</v>
      </c>
      <c r="EU486" s="24">
        <v>38078.885346414725</v>
      </c>
      <c r="EV486" s="24">
        <v>38060.791321792043</v>
      </c>
      <c r="EW486" s="24">
        <v>38203.429284498467</v>
      </c>
      <c r="EX486" s="24">
        <v>38349.930656122175</v>
      </c>
      <c r="EY486" s="24">
        <v>38563.414781940563</v>
      </c>
      <c r="EZ486" s="24">
        <v>38275.688044164752</v>
      </c>
      <c r="FA486" s="24">
        <v>38111.549917948774</v>
      </c>
      <c r="FB486" s="24">
        <v>37916.87737241367</v>
      </c>
      <c r="FC486" s="24">
        <v>37382.739793440327</v>
      </c>
      <c r="FD486" s="24">
        <v>35605.011367865744</v>
      </c>
      <c r="FE486" s="24">
        <v>34667.233146375853</v>
      </c>
      <c r="FF486" s="24">
        <v>34220.421380667452</v>
      </c>
      <c r="FG486" s="24">
        <v>33764.266334844571</v>
      </c>
      <c r="FH486" s="24">
        <v>33311.591583321366</v>
      </c>
      <c r="FI486" s="24">
        <v>33316.698916622598</v>
      </c>
      <c r="FJ486" s="24">
        <v>33454.070444723933</v>
      </c>
      <c r="FK486" s="24">
        <v>33645.73127136955</v>
      </c>
      <c r="FL486" s="24">
        <v>33750.14779661622</v>
      </c>
      <c r="FM486" s="24">
        <v>33793.946118412277</v>
      </c>
      <c r="FN486" s="24">
        <v>33757.535780249324</v>
      </c>
      <c r="FO486" s="24">
        <v>33137.679333971508</v>
      </c>
      <c r="FP486" s="24">
        <v>32026.645738442436</v>
      </c>
      <c r="FQ486" s="24">
        <v>31027.61722162725</v>
      </c>
      <c r="FR486" s="24">
        <v>29937.004028385407</v>
      </c>
      <c r="FS486" s="24">
        <v>28888.689331204663</v>
      </c>
      <c r="FT486" s="24">
        <v>27754.908232773712</v>
      </c>
      <c r="FU486" s="24">
        <v>29162.11392840504</v>
      </c>
      <c r="FV486" s="24">
        <v>30216.112593492395</v>
      </c>
      <c r="FW486" s="38"/>
    </row>
    <row r="487" spans="5:179" outlineLevel="2" x14ac:dyDescent="0.2">
      <c r="E487" s="367">
        <v>46599</v>
      </c>
      <c r="H487" s="24">
        <v>133912</v>
      </c>
      <c r="DA487" s="251"/>
      <c r="DB487" s="251"/>
      <c r="DC487" s="251"/>
      <c r="DD487" s="251"/>
      <c r="DE487" s="251"/>
      <c r="DF487" s="251"/>
      <c r="DG487" s="251"/>
      <c r="DH487" s="251"/>
      <c r="DI487" s="251"/>
      <c r="DJ487" s="251"/>
      <c r="DK487" s="251"/>
      <c r="DL487" s="251"/>
      <c r="EG487" s="24">
        <v>123922.05413769653</v>
      </c>
      <c r="EH487" s="24">
        <v>96769.571428003881</v>
      </c>
      <c r="EI487" s="24">
        <v>69496.576603826266</v>
      </c>
      <c r="EJ487" s="24">
        <v>61337.953678105492</v>
      </c>
      <c r="EK487" s="24">
        <v>50563.197907421025</v>
      </c>
      <c r="EL487" s="24">
        <v>47808.779849723222</v>
      </c>
      <c r="EM487" s="24">
        <v>43938.853482956954</v>
      </c>
      <c r="EN487" s="24">
        <v>41541.079778337327</v>
      </c>
      <c r="EO487" s="24">
        <v>40527.607507314337</v>
      </c>
      <c r="EP487" s="24">
        <v>39845.853993236888</v>
      </c>
      <c r="EQ487" s="24">
        <v>39384.190532873996</v>
      </c>
      <c r="ER487" s="24">
        <v>38985.535978278123</v>
      </c>
      <c r="ES487" s="24">
        <v>38613.277702478059</v>
      </c>
      <c r="ET487" s="24">
        <v>38428.173316535627</v>
      </c>
      <c r="EU487" s="24">
        <v>38301.25792373962</v>
      </c>
      <c r="EV487" s="24">
        <v>38202.411574173377</v>
      </c>
      <c r="EW487" s="24">
        <v>38184.258853331361</v>
      </c>
      <c r="EX487" s="24">
        <v>38327.359527309607</v>
      </c>
      <c r="EY487" s="24">
        <v>38474.336142933593</v>
      </c>
      <c r="EZ487" s="24">
        <v>38688.512801858153</v>
      </c>
      <c r="FA487" s="24">
        <v>38399.852691211279</v>
      </c>
      <c r="FB487" s="24">
        <v>38235.182108139525</v>
      </c>
      <c r="FC487" s="24">
        <v>38039.878053436565</v>
      </c>
      <c r="FD487" s="24">
        <v>37504.007755670791</v>
      </c>
      <c r="FE487" s="24">
        <v>35720.512457342636</v>
      </c>
      <c r="FF487" s="24">
        <v>34779.692124585017</v>
      </c>
      <c r="FG487" s="24">
        <v>34331.430921178158</v>
      </c>
      <c r="FH487" s="24">
        <v>33873.796128467446</v>
      </c>
      <c r="FI487" s="24">
        <v>33419.652919977903</v>
      </c>
      <c r="FJ487" s="24">
        <v>33424.776821243533</v>
      </c>
      <c r="FK487" s="24">
        <v>33562.59397653467</v>
      </c>
      <c r="FL487" s="24">
        <v>33754.876542464648</v>
      </c>
      <c r="FM487" s="24">
        <v>33859.631790322608</v>
      </c>
      <c r="FN487" s="24">
        <v>33903.572191946492</v>
      </c>
      <c r="FO487" s="24">
        <v>33867.043740249384</v>
      </c>
      <c r="FP487" s="24">
        <v>33245.176506947108</v>
      </c>
      <c r="FQ487" s="24">
        <v>32130.538767343955</v>
      </c>
      <c r="FR487" s="24">
        <v>31128.269445999358</v>
      </c>
      <c r="FS487" s="24">
        <v>30034.118351569512</v>
      </c>
      <c r="FT487" s="24">
        <v>28982.402967659924</v>
      </c>
      <c r="FU487" s="24">
        <v>27844.943933256869</v>
      </c>
      <c r="FV487" s="24">
        <v>29256.714542216945</v>
      </c>
      <c r="FW487" s="38"/>
    </row>
    <row r="488" spans="5:179" outlineLevel="2" x14ac:dyDescent="0.2">
      <c r="E488" s="367">
        <v>46630</v>
      </c>
      <c r="H488" s="24">
        <v>134341</v>
      </c>
      <c r="DA488" s="251"/>
      <c r="DB488" s="251"/>
      <c r="DC488" s="251"/>
      <c r="DD488" s="251"/>
      <c r="DE488" s="251"/>
      <c r="DF488" s="251"/>
      <c r="DG488" s="251"/>
      <c r="DH488" s="251"/>
      <c r="DI488" s="251"/>
      <c r="DJ488" s="251"/>
      <c r="DK488" s="251"/>
      <c r="DL488" s="251"/>
      <c r="EH488" s="24">
        <v>124319.05038317917</v>
      </c>
      <c r="EI488" s="24">
        <v>97079.582077853134</v>
      </c>
      <c r="EJ488" s="24">
        <v>69719.215585867016</v>
      </c>
      <c r="EK488" s="24">
        <v>61534.455725180487</v>
      </c>
      <c r="EL488" s="24">
        <v>50725.18198578804</v>
      </c>
      <c r="EM488" s="24">
        <v>47961.939884339474</v>
      </c>
      <c r="EN488" s="24">
        <v>44079.615835428638</v>
      </c>
      <c r="EO488" s="24">
        <v>41674.160631620878</v>
      </c>
      <c r="EP488" s="24">
        <v>40657.441604487387</v>
      </c>
      <c r="EQ488" s="24">
        <v>39973.504027312243</v>
      </c>
      <c r="ER488" s="24">
        <v>39510.361583553567</v>
      </c>
      <c r="ES488" s="24">
        <v>39110.429900665076</v>
      </c>
      <c r="ET488" s="24">
        <v>38736.979059595891</v>
      </c>
      <c r="EU488" s="24">
        <v>38551.281673910577</v>
      </c>
      <c r="EV488" s="24">
        <v>38423.959695420162</v>
      </c>
      <c r="EW488" s="24">
        <v>38324.796682045118</v>
      </c>
      <c r="EX488" s="24">
        <v>38306.585807212112</v>
      </c>
      <c r="EY488" s="24">
        <v>38450.144917993159</v>
      </c>
      <c r="EZ488" s="24">
        <v>38597.592387372613</v>
      </c>
      <c r="FA488" s="24">
        <v>38812.455181868885</v>
      </c>
      <c r="FB488" s="24">
        <v>38522.870320733127</v>
      </c>
      <c r="FC488" s="24">
        <v>38357.672199575631</v>
      </c>
      <c r="FD488" s="24">
        <v>38161.74246950775</v>
      </c>
      <c r="FE488" s="24">
        <v>37624.155459589652</v>
      </c>
      <c r="FF488" s="24">
        <v>35834.946562159232</v>
      </c>
      <c r="FG488" s="24">
        <v>34891.112220778392</v>
      </c>
      <c r="FH488" s="24">
        <v>34441.414969397774</v>
      </c>
      <c r="FI488" s="24">
        <v>33982.314099516436</v>
      </c>
      <c r="FJ488" s="24">
        <v>33526.715999482883</v>
      </c>
      <c r="FK488" s="24">
        <v>33531.856315660116</v>
      </c>
      <c r="FL488" s="24">
        <v>33670.114981492654</v>
      </c>
      <c r="FM488" s="24">
        <v>33863.013543157023</v>
      </c>
      <c r="FN488" s="24">
        <v>33968.104384549028</v>
      </c>
      <c r="FO488" s="24">
        <v>34012.185553484996</v>
      </c>
      <c r="FP488" s="24">
        <v>33975.540079371851</v>
      </c>
      <c r="FQ488" s="24">
        <v>33351.680634444871</v>
      </c>
      <c r="FR488" s="24">
        <v>32233.472045401115</v>
      </c>
      <c r="FS488" s="24">
        <v>31227.991857675188</v>
      </c>
      <c r="FT488" s="24">
        <v>30130.335544747293</v>
      </c>
      <c r="FU488" s="24">
        <v>29075.250889228762</v>
      </c>
      <c r="FV488" s="24">
        <v>27934.147895167429</v>
      </c>
      <c r="FW488" s="38"/>
    </row>
    <row r="489" spans="5:179" outlineLevel="2" x14ac:dyDescent="0.2">
      <c r="E489" s="367">
        <v>46660</v>
      </c>
      <c r="H489" s="24">
        <v>134767</v>
      </c>
      <c r="DA489" s="251"/>
      <c r="DB489" s="251"/>
      <c r="DC489" s="251"/>
      <c r="DD489" s="251"/>
      <c r="DE489" s="251"/>
      <c r="DF489" s="251"/>
      <c r="DG489" s="251"/>
      <c r="DH489" s="251"/>
      <c r="DI489" s="251"/>
      <c r="DJ489" s="251"/>
      <c r="DK489" s="251"/>
      <c r="DL489" s="251"/>
      <c r="EI489" s="24">
        <v>124713.27043114095</v>
      </c>
      <c r="EJ489" s="24">
        <v>97387.424821060093</v>
      </c>
      <c r="EK489" s="24">
        <v>69940.29765194944</v>
      </c>
      <c r="EL489" s="24">
        <v>61729.583632066155</v>
      </c>
      <c r="EM489" s="24">
        <v>50886.033308362275</v>
      </c>
      <c r="EN489" s="24">
        <v>48114.028869762602</v>
      </c>
      <c r="EO489" s="24">
        <v>44219.393835785144</v>
      </c>
      <c r="EP489" s="24">
        <v>41806.310849566777</v>
      </c>
      <c r="EQ489" s="24">
        <v>40786.367770910976</v>
      </c>
      <c r="ER489" s="24">
        <v>40100.261403806653</v>
      </c>
      <c r="ES489" s="24">
        <v>39635.650319193424</v>
      </c>
      <c r="ET489" s="24">
        <v>39234.450438979395</v>
      </c>
      <c r="EU489" s="24">
        <v>38859.815372258352</v>
      </c>
      <c r="EV489" s="24">
        <v>38673.529133681499</v>
      </c>
      <c r="EW489" s="24">
        <v>38545.803412753281</v>
      </c>
      <c r="EX489" s="24">
        <v>38446.325950001672</v>
      </c>
      <c r="EY489" s="24">
        <v>38428.057327848939</v>
      </c>
      <c r="EZ489" s="24">
        <v>38572.071669581019</v>
      </c>
      <c r="FA489" s="24">
        <v>38719.986700032343</v>
      </c>
      <c r="FB489" s="24">
        <v>38935.530831949472</v>
      </c>
      <c r="FC489" s="24">
        <v>38645.027687111462</v>
      </c>
      <c r="FD489" s="24">
        <v>38479.305716945753</v>
      </c>
      <c r="FE489" s="24">
        <v>38282.754686865148</v>
      </c>
      <c r="FF489" s="24">
        <v>37743.462969774817</v>
      </c>
      <c r="FG489" s="24">
        <v>35948.580428480607</v>
      </c>
      <c r="FH489" s="24">
        <v>35001.753155459919</v>
      </c>
      <c r="FI489" s="24">
        <v>34550.629898399078</v>
      </c>
      <c r="FJ489" s="24">
        <v>34090.073203635016</v>
      </c>
      <c r="FK489" s="24">
        <v>33633.030386124185</v>
      </c>
      <c r="FL489" s="24">
        <v>33638.187002423438</v>
      </c>
      <c r="FM489" s="24">
        <v>33776.884091311069</v>
      </c>
      <c r="FN489" s="24">
        <v>33970.394341047358</v>
      </c>
      <c r="FO489" s="24">
        <v>34075.818429165469</v>
      </c>
      <c r="FP489" s="24">
        <v>34120.039381026734</v>
      </c>
      <c r="FQ489" s="24">
        <v>34083.277702836109</v>
      </c>
      <c r="FR489" s="24">
        <v>33457.439977834256</v>
      </c>
      <c r="FS489" s="24">
        <v>32335.685510325009</v>
      </c>
      <c r="FT489" s="24">
        <v>31327.01690982881</v>
      </c>
      <c r="FU489" s="24">
        <v>30225.879890420336</v>
      </c>
      <c r="FV489" s="24">
        <v>29167.449524632782</v>
      </c>
      <c r="FW489" s="38"/>
    </row>
    <row r="490" spans="5:179" outlineLevel="2" x14ac:dyDescent="0.2">
      <c r="E490" s="367">
        <v>46691</v>
      </c>
      <c r="H490" s="24">
        <v>135190</v>
      </c>
      <c r="DA490" s="251"/>
      <c r="DB490" s="251"/>
      <c r="DC490" s="251"/>
      <c r="DD490" s="251"/>
      <c r="DE490" s="251"/>
      <c r="DF490" s="251"/>
      <c r="DG490" s="251"/>
      <c r="DH490" s="251"/>
      <c r="DI490" s="251"/>
      <c r="DJ490" s="251"/>
      <c r="DK490" s="251"/>
      <c r="DL490" s="251"/>
      <c r="EJ490" s="24">
        <v>125104.71428158188</v>
      </c>
      <c r="EK490" s="24">
        <v>97693.099657624742</v>
      </c>
      <c r="EL490" s="24">
        <v>70159.822802073541</v>
      </c>
      <c r="EM490" s="24">
        <v>61923.33739876248</v>
      </c>
      <c r="EN490" s="24">
        <v>51045.751875143738</v>
      </c>
      <c r="EO490" s="24">
        <v>48265.046805992613</v>
      </c>
      <c r="EP490" s="24">
        <v>44358.187484026457</v>
      </c>
      <c r="EQ490" s="24">
        <v>41937.530432175037</v>
      </c>
      <c r="ER490" s="24">
        <v>40914.386006585104</v>
      </c>
      <c r="ES490" s="24">
        <v>40226.12612272011</v>
      </c>
      <c r="ET490" s="24">
        <v>39760.056739793559</v>
      </c>
      <c r="EU490" s="24">
        <v>39357.597593221071</v>
      </c>
      <c r="EV490" s="24">
        <v>38981.786640465449</v>
      </c>
      <c r="EW490" s="24">
        <v>38794.915695848402</v>
      </c>
      <c r="EX490" s="24">
        <v>38666.789075738991</v>
      </c>
      <c r="EY490" s="24">
        <v>38566.999378043038</v>
      </c>
      <c r="EZ490" s="24">
        <v>38548.67341524185</v>
      </c>
      <c r="FA490" s="24">
        <v>38693.139782073195</v>
      </c>
      <c r="FB490" s="24">
        <v>38841.519080912782</v>
      </c>
      <c r="FC490" s="24">
        <v>39057.739752099915</v>
      </c>
      <c r="FD490" s="24">
        <v>38766.324790346291</v>
      </c>
      <c r="FE490" s="24">
        <v>38600.082660249886</v>
      </c>
      <c r="FF490" s="24">
        <v>38402.91470550876</v>
      </c>
      <c r="FG490" s="24">
        <v>37861.930286226285</v>
      </c>
      <c r="FH490" s="24">
        <v>36061.414056306763</v>
      </c>
      <c r="FI490" s="24">
        <v>35111.614928629613</v>
      </c>
      <c r="FJ490" s="24">
        <v>34659.075708182056</v>
      </c>
      <c r="FK490" s="24">
        <v>34197.07344082318</v>
      </c>
      <c r="FL490" s="24">
        <v>33738.596079901821</v>
      </c>
      <c r="FM490" s="24">
        <v>33743.768881533491</v>
      </c>
      <c r="FN490" s="24">
        <v>33882.901305989915</v>
      </c>
      <c r="FO490" s="24">
        <v>34077.018936135646</v>
      </c>
      <c r="FP490" s="24">
        <v>34182.773924171939</v>
      </c>
      <c r="FQ490" s="24">
        <v>34227.133674571705</v>
      </c>
      <c r="FR490" s="24">
        <v>34190.256610642173</v>
      </c>
      <c r="FS490" s="24">
        <v>33562.454537115264</v>
      </c>
      <c r="FT490" s="24">
        <v>32437.179162115637</v>
      </c>
      <c r="FU490" s="24">
        <v>31425.344602460224</v>
      </c>
      <c r="FV490" s="24">
        <v>30320.75138858864</v>
      </c>
      <c r="FW490" s="38"/>
    </row>
    <row r="491" spans="5:179" outlineLevel="2" x14ac:dyDescent="0.2">
      <c r="E491" s="367">
        <v>46721</v>
      </c>
      <c r="H491" s="24">
        <v>135610</v>
      </c>
      <c r="DA491" s="251"/>
      <c r="DB491" s="251"/>
      <c r="DC491" s="251"/>
      <c r="DD491" s="251"/>
      <c r="DE491" s="251"/>
      <c r="DF491" s="251"/>
      <c r="DG491" s="251"/>
      <c r="DH491" s="251"/>
      <c r="DI491" s="251"/>
      <c r="DJ491" s="251"/>
      <c r="DK491" s="251"/>
      <c r="DL491" s="251"/>
      <c r="EK491" s="24">
        <v>125493.38193450196</v>
      </c>
      <c r="EL491" s="24">
        <v>97996.606587547096</v>
      </c>
      <c r="EM491" s="24">
        <v>70377.791036239316</v>
      </c>
      <c r="EN491" s="24">
        <v>62115.71702526947</v>
      </c>
      <c r="EO491" s="24">
        <v>51204.337686132421</v>
      </c>
      <c r="EP491" s="24">
        <v>48414.993693029501</v>
      </c>
      <c r="EQ491" s="24">
        <v>44495.996780152578</v>
      </c>
      <c r="ER491" s="24">
        <v>42067.819379445646</v>
      </c>
      <c r="ES491" s="24">
        <v>41041.496311509771</v>
      </c>
      <c r="ET491" s="24">
        <v>40351.098184052622</v>
      </c>
      <c r="EU491" s="24">
        <v>39883.580845353979</v>
      </c>
      <c r="EV491" s="24">
        <v>39479.871363390113</v>
      </c>
      <c r="EW491" s="24">
        <v>39102.892864217174</v>
      </c>
      <c r="EX491" s="24">
        <v>38915.441360411292</v>
      </c>
      <c r="EY491" s="24">
        <v>38786.916684377276</v>
      </c>
      <c r="EZ491" s="24">
        <v>38686.816966169215</v>
      </c>
      <c r="FA491" s="24">
        <v>38668.434069390838</v>
      </c>
      <c r="FB491" s="24">
        <v>38813.349255469679</v>
      </c>
      <c r="FC491" s="24">
        <v>38962.189530013922</v>
      </c>
      <c r="FD491" s="24">
        <v>39179.081942320212</v>
      </c>
      <c r="FE491" s="24">
        <v>38886.761630437613</v>
      </c>
      <c r="FF491" s="24">
        <v>38720.003029488034</v>
      </c>
      <c r="FG491" s="24">
        <v>38522.222525438592</v>
      </c>
      <c r="FH491" s="24">
        <v>37979.557408944056</v>
      </c>
      <c r="FI491" s="24">
        <v>36173.447445637692</v>
      </c>
      <c r="FJ491" s="24">
        <v>35220.69754028746</v>
      </c>
      <c r="FK491" s="24">
        <v>34766.752398746714</v>
      </c>
      <c r="FL491" s="24">
        <v>34303.314811080934</v>
      </c>
      <c r="FM491" s="24">
        <v>33843.413080815786</v>
      </c>
      <c r="FN491" s="24">
        <v>33848.601952990291</v>
      </c>
      <c r="FO491" s="24">
        <v>33988.1666255292</v>
      </c>
      <c r="FP491" s="24">
        <v>34182.887328421886</v>
      </c>
      <c r="FQ491" s="24">
        <v>34288.970869568439</v>
      </c>
      <c r="FR491" s="24">
        <v>34333.468434119895</v>
      </c>
      <c r="FS491" s="24">
        <v>34296.476802790035</v>
      </c>
      <c r="FT491" s="24">
        <v>33666.724312287901</v>
      </c>
      <c r="FU491" s="24">
        <v>32537.953000772995</v>
      </c>
      <c r="FV491" s="24">
        <v>31522.974935569426</v>
      </c>
      <c r="FW491" s="38"/>
    </row>
    <row r="492" spans="5:179" outlineLevel="2" x14ac:dyDescent="0.2">
      <c r="E492" s="367">
        <v>46752</v>
      </c>
      <c r="H492" s="24">
        <v>136027</v>
      </c>
      <c r="DA492" s="251"/>
      <c r="DB492" s="251"/>
      <c r="DC492" s="251"/>
      <c r="DD492" s="251"/>
      <c r="DE492" s="251"/>
      <c r="DF492" s="251"/>
      <c r="DG492" s="251"/>
      <c r="DH492" s="251"/>
      <c r="DI492" s="251"/>
      <c r="DJ492" s="251"/>
      <c r="DK492" s="251"/>
      <c r="DL492" s="251"/>
      <c r="EL492" s="24">
        <v>125879.27338990117</v>
      </c>
      <c r="EM492" s="24">
        <v>98297.945610827141</v>
      </c>
      <c r="EN492" s="24">
        <v>70594.202354446767</v>
      </c>
      <c r="EO492" s="24">
        <v>62306.722511587126</v>
      </c>
      <c r="EP492" s="24">
        <v>51361.790741328332</v>
      </c>
      <c r="EQ492" s="24">
        <v>48563.869530873264</v>
      </c>
      <c r="ER492" s="24">
        <v>44632.821724163521</v>
      </c>
      <c r="ES492" s="24">
        <v>42197.177691378602</v>
      </c>
      <c r="ET492" s="24">
        <v>41167.698685684976</v>
      </c>
      <c r="EU492" s="24">
        <v>40475.177587804188</v>
      </c>
      <c r="EV492" s="24">
        <v>40006.222635874685</v>
      </c>
      <c r="EW492" s="24">
        <v>39601.271749486521</v>
      </c>
      <c r="EX492" s="24">
        <v>39223.134043513528</v>
      </c>
      <c r="EY492" s="24">
        <v>39035.106127370156</v>
      </c>
      <c r="EZ492" s="24">
        <v>38906.186238668153</v>
      </c>
      <c r="FA492" s="24">
        <v>38805.778714380205</v>
      </c>
      <c r="FB492" s="24">
        <v>38787.339290295902</v>
      </c>
      <c r="FC492" s="24">
        <v>38932.700089770471</v>
      </c>
      <c r="FD492" s="24">
        <v>39081.998047335772</v>
      </c>
      <c r="FE492" s="24">
        <v>39299.557402610364</v>
      </c>
      <c r="FF492" s="24">
        <v>39006.338207385423</v>
      </c>
      <c r="FG492" s="24">
        <v>38839.066824660193</v>
      </c>
      <c r="FH492" s="24">
        <v>38640.678146654638</v>
      </c>
      <c r="FI492" s="24">
        <v>38096.344337928123</v>
      </c>
      <c r="FJ492" s="24">
        <v>36284.680596473409</v>
      </c>
      <c r="FK492" s="24">
        <v>35329.000990433466</v>
      </c>
      <c r="FL492" s="24">
        <v>34873.65997009306</v>
      </c>
      <c r="FM492" s="24">
        <v>34408.797314408279</v>
      </c>
      <c r="FN492" s="24">
        <v>33947.481388866079</v>
      </c>
      <c r="FO492" s="24">
        <v>33952.686216793823</v>
      </c>
      <c r="FP492" s="24">
        <v>34092.680049928917</v>
      </c>
      <c r="FQ492" s="24">
        <v>34287.999517906079</v>
      </c>
      <c r="FR492" s="24">
        <v>34394.40926535496</v>
      </c>
      <c r="FS492" s="24">
        <v>34439.043659671312</v>
      </c>
      <c r="FT492" s="24">
        <v>34401.938279279704</v>
      </c>
      <c r="FU492" s="24">
        <v>33770.249303352153</v>
      </c>
      <c r="FV492" s="24">
        <v>32638.007026297091</v>
      </c>
      <c r="FW492" s="38"/>
    </row>
    <row r="493" spans="5:179" outlineLevel="2" x14ac:dyDescent="0.2">
      <c r="E493" s="367">
        <v>46783</v>
      </c>
      <c r="H493" s="24">
        <v>136892</v>
      </c>
      <c r="DA493" s="251"/>
      <c r="DB493" s="251"/>
      <c r="DC493" s="251"/>
      <c r="DD493" s="251"/>
      <c r="DE493" s="251"/>
      <c r="DF493" s="251"/>
      <c r="DG493" s="251"/>
      <c r="DH493" s="251"/>
      <c r="DI493" s="251"/>
      <c r="DJ493" s="251"/>
      <c r="DK493" s="251"/>
      <c r="DL493" s="251"/>
      <c r="EM493" s="24">
        <v>126679.74367508179</v>
      </c>
      <c r="EN493" s="24">
        <v>98923.025359357693</v>
      </c>
      <c r="EO493" s="24">
        <v>71043.113122431037</v>
      </c>
      <c r="EP493" s="24">
        <v>62702.932932845579</v>
      </c>
      <c r="EQ493" s="24">
        <v>51688.401994912172</v>
      </c>
      <c r="ER493" s="24">
        <v>48872.688714889715</v>
      </c>
      <c r="ES493" s="24">
        <v>44916.643250708999</v>
      </c>
      <c r="ET493" s="24">
        <v>42465.510880400216</v>
      </c>
      <c r="EU493" s="24">
        <v>41429.485385113163</v>
      </c>
      <c r="EV493" s="24">
        <v>40732.56052364377</v>
      </c>
      <c r="EW493" s="24">
        <v>40260.623472326501</v>
      </c>
      <c r="EX493" s="24">
        <v>39853.097490429907</v>
      </c>
      <c r="EY493" s="24">
        <v>39472.555194811721</v>
      </c>
      <c r="EZ493" s="24">
        <v>39283.331603196093</v>
      </c>
      <c r="FA493" s="24">
        <v>39153.591908839866</v>
      </c>
      <c r="FB493" s="24">
        <v>39052.545889925786</v>
      </c>
      <c r="FC493" s="24">
        <v>39033.989208959887</v>
      </c>
      <c r="FD493" s="24">
        <v>39180.274362360848</v>
      </c>
      <c r="FE493" s="24">
        <v>39330.521710365501</v>
      </c>
      <c r="FF493" s="24">
        <v>39549.464532468832</v>
      </c>
      <c r="FG493" s="24">
        <v>39254.380747097304</v>
      </c>
      <c r="FH493" s="24">
        <v>39086.04568035304</v>
      </c>
      <c r="FI493" s="24">
        <v>38886.395442462497</v>
      </c>
      <c r="FJ493" s="24">
        <v>38338.600197811145</v>
      </c>
      <c r="FK493" s="24">
        <v>36515.416029262109</v>
      </c>
      <c r="FL493" s="24">
        <v>35553.659226347845</v>
      </c>
      <c r="FM493" s="24">
        <v>35095.422678041701</v>
      </c>
      <c r="FN493" s="24">
        <v>34627.603946010553</v>
      </c>
      <c r="FO493" s="24">
        <v>34163.354497891269</v>
      </c>
      <c r="FP493" s="24">
        <v>34168.592423484602</v>
      </c>
      <c r="FQ493" s="24">
        <v>34309.476481837206</v>
      </c>
      <c r="FR493" s="24">
        <v>34506.0379924956</v>
      </c>
      <c r="FS493" s="24">
        <v>34613.124402897738</v>
      </c>
      <c r="FT493" s="24">
        <v>34658.042628740805</v>
      </c>
      <c r="FU493" s="24">
        <v>34620.701294060418</v>
      </c>
      <c r="FV493" s="24">
        <v>33984.995387933894</v>
      </c>
      <c r="FW493" s="38"/>
    </row>
    <row r="494" spans="5:179" outlineLevel="2" x14ac:dyDescent="0.2">
      <c r="E494" s="367">
        <v>46812</v>
      </c>
      <c r="H494" s="24">
        <v>137304</v>
      </c>
      <c r="DA494" s="251"/>
      <c r="DB494" s="251"/>
      <c r="DC494" s="251"/>
      <c r="DD494" s="251"/>
      <c r="DE494" s="251"/>
      <c r="DF494" s="251"/>
      <c r="DG494" s="251"/>
      <c r="DH494" s="251"/>
      <c r="DI494" s="251"/>
      <c r="DJ494" s="251"/>
      <c r="DK494" s="251"/>
      <c r="DL494" s="251"/>
      <c r="EN494" s="24">
        <v>127061.0081346129</v>
      </c>
      <c r="EO494" s="24">
        <v>99220.75120490056</v>
      </c>
      <c r="EP494" s="24">
        <v>71256.929580707932</v>
      </c>
      <c r="EQ494" s="24">
        <v>62891.648185514343</v>
      </c>
      <c r="ER494" s="24">
        <v>51843.967123786788</v>
      </c>
      <c r="ES494" s="24">
        <v>49019.779470744943</v>
      </c>
      <c r="ET494" s="24">
        <v>45051.827607861291</v>
      </c>
      <c r="EU494" s="24">
        <v>42593.318133437097</v>
      </c>
      <c r="EV494" s="24">
        <v>41554.174541372595</v>
      </c>
      <c r="EW494" s="24">
        <v>40855.152164760424</v>
      </c>
      <c r="EX494" s="24">
        <v>40381.794737781012</v>
      </c>
      <c r="EY494" s="24">
        <v>39973.04223640525</v>
      </c>
      <c r="EZ494" s="24">
        <v>39591.354633349125</v>
      </c>
      <c r="FA494" s="24">
        <v>39401.561540814924</v>
      </c>
      <c r="FB494" s="24">
        <v>39271.431372551713</v>
      </c>
      <c r="FC494" s="24">
        <v>39170.081238278137</v>
      </c>
      <c r="FD494" s="24">
        <v>39151.468707791748</v>
      </c>
      <c r="FE494" s="24">
        <v>39298.194131502161</v>
      </c>
      <c r="FF494" s="24">
        <v>39448.893674721861</v>
      </c>
      <c r="FG494" s="24">
        <v>39668.495442875406</v>
      </c>
      <c r="FH494" s="24">
        <v>39372.523552139268</v>
      </c>
      <c r="FI494" s="24">
        <v>39203.681852081885</v>
      </c>
      <c r="FJ494" s="24">
        <v>39003.430732488901</v>
      </c>
      <c r="FK494" s="24">
        <v>38453.986803905718</v>
      </c>
      <c r="FL494" s="24">
        <v>36625.315449272457</v>
      </c>
      <c r="FM494" s="24">
        <v>35660.664073974112</v>
      </c>
      <c r="FN494" s="24">
        <v>35201.04838402418</v>
      </c>
      <c r="FO494" s="24">
        <v>34731.821671120539</v>
      </c>
      <c r="FP494" s="24">
        <v>34266.174984502104</v>
      </c>
      <c r="FQ494" s="24">
        <v>34271.428674532697</v>
      </c>
      <c r="FR494" s="24">
        <v>34412.736747670977</v>
      </c>
      <c r="FS494" s="24">
        <v>34609.889843976394</v>
      </c>
      <c r="FT494" s="24">
        <v>34717.2985493343</v>
      </c>
      <c r="FU494" s="24">
        <v>34762.351964297603</v>
      </c>
      <c r="FV494" s="24">
        <v>34724.898244453085</v>
      </c>
      <c r="FW494" s="38"/>
    </row>
    <row r="495" spans="5:179" outlineLevel="2" x14ac:dyDescent="0.2">
      <c r="E495" s="367">
        <v>46843</v>
      </c>
      <c r="H495" s="24">
        <v>137713</v>
      </c>
      <c r="DA495" s="251"/>
      <c r="DB495" s="251"/>
      <c r="DC495" s="251"/>
      <c r="DD495" s="251"/>
      <c r="DE495" s="251"/>
      <c r="DF495" s="251"/>
      <c r="DG495" s="251"/>
      <c r="DH495" s="251"/>
      <c r="DI495" s="251"/>
      <c r="DJ495" s="251"/>
      <c r="DK495" s="251"/>
      <c r="DL495" s="251"/>
      <c r="EO495" s="24">
        <v>127439.49639662316</v>
      </c>
      <c r="EP495" s="24">
        <v>99516.309143801132</v>
      </c>
      <c r="EQ495" s="24">
        <v>71469.189123026517</v>
      </c>
      <c r="ER495" s="24">
        <v>63078.989297993765</v>
      </c>
      <c r="ES495" s="24">
        <v>51998.399496868624</v>
      </c>
      <c r="ET495" s="24">
        <v>49165.799177407062</v>
      </c>
      <c r="EU495" s="24">
        <v>45186.027612898404</v>
      </c>
      <c r="EV495" s="24">
        <v>42720.194751136332</v>
      </c>
      <c r="EW495" s="24">
        <v>41677.955766882573</v>
      </c>
      <c r="EX495" s="24">
        <v>40976.851148296133</v>
      </c>
      <c r="EY495" s="24">
        <v>40502.083688195802</v>
      </c>
      <c r="EZ495" s="24">
        <v>40092.113598307958</v>
      </c>
      <c r="FA495" s="24">
        <v>39709.289027431158</v>
      </c>
      <c r="FB495" s="24">
        <v>39518.930580829729</v>
      </c>
      <c r="FC495" s="24">
        <v>39388.412781916144</v>
      </c>
      <c r="FD495" s="24">
        <v>39286.760746715292</v>
      </c>
      <c r="FE495" s="24">
        <v>39268.092773379693</v>
      </c>
      <c r="FF495" s="24">
        <v>39415.255261547791</v>
      </c>
      <c r="FG495" s="24">
        <v>39566.403707298923</v>
      </c>
      <c r="FH495" s="24">
        <v>39786.659623351843</v>
      </c>
      <c r="FI495" s="24">
        <v>39489.806094037718</v>
      </c>
      <c r="FJ495" s="24">
        <v>39320.461449744747</v>
      </c>
      <c r="FK495" s="24">
        <v>39119.613823801519</v>
      </c>
      <c r="FL495" s="24">
        <v>38568.533216266587</v>
      </c>
      <c r="FM495" s="24">
        <v>36734.414630787578</v>
      </c>
      <c r="FN495" s="24">
        <v>35766.889760088539</v>
      </c>
      <c r="FO495" s="24">
        <v>35305.904970788339</v>
      </c>
      <c r="FP495" s="24">
        <v>34835.280529300115</v>
      </c>
      <c r="FQ495" s="24">
        <v>34368.246778249275</v>
      </c>
      <c r="FR495" s="24">
        <v>34373.516117927524</v>
      </c>
      <c r="FS495" s="24">
        <v>34515.245118365186</v>
      </c>
      <c r="FT495" s="24">
        <v>34712.985492655134</v>
      </c>
      <c r="FU495" s="24">
        <v>34820.714146160892</v>
      </c>
      <c r="FV495" s="24">
        <v>34865.901765857627</v>
      </c>
      <c r="FW495" s="38"/>
    </row>
    <row r="496" spans="5:179" outlineLevel="2" x14ac:dyDescent="0.2">
      <c r="E496" s="367">
        <v>46873</v>
      </c>
      <c r="H496" s="24">
        <v>138119</v>
      </c>
      <c r="DA496" s="251"/>
      <c r="DB496" s="251"/>
      <c r="DC496" s="251"/>
      <c r="DD496" s="251"/>
      <c r="DE496" s="251"/>
      <c r="DF496" s="251"/>
      <c r="DG496" s="251"/>
      <c r="DH496" s="251"/>
      <c r="DI496" s="251"/>
      <c r="DJ496" s="251"/>
      <c r="DK496" s="251"/>
      <c r="DL496" s="251"/>
      <c r="EP496" s="24">
        <v>127815.20846111256</v>
      </c>
      <c r="EQ496" s="24">
        <v>99809.69917605941</v>
      </c>
      <c r="ER496" s="24">
        <v>71679.891749386763</v>
      </c>
      <c r="ES496" s="24">
        <v>63264.956270283859</v>
      </c>
      <c r="ET496" s="24">
        <v>52151.699114157687</v>
      </c>
      <c r="EU496" s="24">
        <v>49310.747834876049</v>
      </c>
      <c r="EV496" s="24">
        <v>45319.243265820325</v>
      </c>
      <c r="EW496" s="24">
        <v>42846.140733497916</v>
      </c>
      <c r="EX496" s="24">
        <v>41800.829061643082</v>
      </c>
      <c r="EY496" s="24">
        <v>41097.657474250896</v>
      </c>
      <c r="EZ496" s="24">
        <v>40621.490323570877</v>
      </c>
      <c r="FA496" s="24">
        <v>40210.311576138032</v>
      </c>
      <c r="FB496" s="24">
        <v>39826.358377057826</v>
      </c>
      <c r="FC496" s="24">
        <v>39635.438723240521</v>
      </c>
      <c r="FD496" s="24">
        <v>39504.536136933159</v>
      </c>
      <c r="FE496" s="24">
        <v>39402.584415237267</v>
      </c>
      <c r="FF496" s="24">
        <v>39383.861405723714</v>
      </c>
      <c r="FG496" s="24">
        <v>39531.457752497721</v>
      </c>
      <c r="FH496" s="24">
        <v>39683.051808096694</v>
      </c>
      <c r="FI496" s="24">
        <v>39903.957073898127</v>
      </c>
      <c r="FJ496" s="24">
        <v>39606.228372792655</v>
      </c>
      <c r="FK496" s="24">
        <v>39436.384473341619</v>
      </c>
      <c r="FL496" s="24">
        <v>39234.944716400358</v>
      </c>
      <c r="FM496" s="24">
        <v>38682.239434893767</v>
      </c>
      <c r="FN496" s="24">
        <v>36842.713573807479</v>
      </c>
      <c r="FO496" s="24">
        <v>35872.336284691126</v>
      </c>
      <c r="FP496" s="24">
        <v>35409.992438334179</v>
      </c>
      <c r="FQ496" s="24">
        <v>34937.980520549281</v>
      </c>
      <c r="FR496" s="24">
        <v>34469.569879132774</v>
      </c>
      <c r="FS496" s="24">
        <v>34474.854753669097</v>
      </c>
      <c r="FT496" s="24">
        <v>34617.001593919827</v>
      </c>
      <c r="FU496" s="24">
        <v>34815.324938531834</v>
      </c>
      <c r="FV496" s="24">
        <v>34923.371193377505</v>
      </c>
      <c r="FW496" s="38"/>
    </row>
    <row r="497" spans="5:179" outlineLevel="2" x14ac:dyDescent="0.2">
      <c r="E497" s="367">
        <v>46904</v>
      </c>
      <c r="H497" s="24">
        <v>138522</v>
      </c>
      <c r="DA497" s="251"/>
      <c r="DB497" s="251"/>
      <c r="DC497" s="251"/>
      <c r="DD497" s="251"/>
      <c r="DE497" s="251"/>
      <c r="DF497" s="251"/>
      <c r="DG497" s="251"/>
      <c r="DH497" s="251"/>
      <c r="DI497" s="251"/>
      <c r="DJ497" s="251"/>
      <c r="DK497" s="251"/>
      <c r="DL497" s="251"/>
      <c r="EQ497" s="24">
        <v>128188.14432808111</v>
      </c>
      <c r="ER497" s="24">
        <v>100100.92130167538</v>
      </c>
      <c r="ES497" s="24">
        <v>71889.037459788684</v>
      </c>
      <c r="ET497" s="24">
        <v>63449.549102384619</v>
      </c>
      <c r="EU497" s="24">
        <v>52303.865975653971</v>
      </c>
      <c r="EV497" s="24">
        <v>49454.625443151919</v>
      </c>
      <c r="EW497" s="24">
        <v>45451.474566627061</v>
      </c>
      <c r="EX497" s="24">
        <v>42971.156080521861</v>
      </c>
      <c r="EY497" s="24">
        <v>41922.79442565413</v>
      </c>
      <c r="EZ497" s="24">
        <v>41217.571142624714</v>
      </c>
      <c r="FA497" s="24">
        <v>40740.01464390623</v>
      </c>
      <c r="FB497" s="24">
        <v>40327.636169895472</v>
      </c>
      <c r="FC497" s="24">
        <v>39942.562682229123</v>
      </c>
      <c r="FD497" s="24">
        <v>39751.085968047286</v>
      </c>
      <c r="FE497" s="24">
        <v>39619.80143760275</v>
      </c>
      <c r="FF497" s="24">
        <v>39517.552243844053</v>
      </c>
      <c r="FG497" s="24">
        <v>39498.774604823811</v>
      </c>
      <c r="FH497" s="24">
        <v>39646.801604351967</v>
      </c>
      <c r="FI497" s="24">
        <v>39798.837977115174</v>
      </c>
      <c r="FJ497" s="24">
        <v>40020.387794514274</v>
      </c>
      <c r="FK497" s="24">
        <v>39721.790388404093</v>
      </c>
      <c r="FL497" s="24">
        <v>39551.450922872507</v>
      </c>
      <c r="FM497" s="24">
        <v>39349.42341028541</v>
      </c>
      <c r="FN497" s="24">
        <v>38795.105459787243</v>
      </c>
      <c r="FO497" s="24">
        <v>36950.212278332161</v>
      </c>
      <c r="FP497" s="24">
        <v>35977.003647781872</v>
      </c>
      <c r="FQ497" s="24">
        <v>35513.310786661692</v>
      </c>
      <c r="FR497" s="24">
        <v>35039.921644868024</v>
      </c>
      <c r="FS497" s="24">
        <v>34570.144287152601</v>
      </c>
      <c r="FT497" s="24">
        <v>34575.444581757401</v>
      </c>
      <c r="FU497" s="24">
        <v>34718.0061743349</v>
      </c>
      <c r="FV497" s="24">
        <v>34916.908181606494</v>
      </c>
      <c r="FW497" s="38"/>
    </row>
    <row r="498" spans="5:179" outlineLevel="2" x14ac:dyDescent="0.2">
      <c r="E498" s="367">
        <v>46934</v>
      </c>
      <c r="H498" s="24">
        <v>138923</v>
      </c>
      <c r="DA498" s="251"/>
      <c r="DB498" s="251"/>
      <c r="DC498" s="251"/>
      <c r="DD498" s="251"/>
      <c r="DE498" s="251"/>
      <c r="DF498" s="251"/>
      <c r="DG498" s="251"/>
      <c r="DH498" s="251"/>
      <c r="DI498" s="251"/>
      <c r="DJ498" s="251"/>
      <c r="DK498" s="251"/>
      <c r="DL498" s="251"/>
      <c r="ER498" s="24">
        <v>128559.22939670242</v>
      </c>
      <c r="ES498" s="24">
        <v>100390.69815619648</v>
      </c>
      <c r="ET498" s="24">
        <v>72097.145226218388</v>
      </c>
      <c r="EU498" s="24">
        <v>63633.225841025815</v>
      </c>
      <c r="EV498" s="24">
        <v>52455.27766662174</v>
      </c>
      <c r="EW498" s="24">
        <v>49597.789018632378</v>
      </c>
      <c r="EX498" s="24">
        <v>45583.049632690338</v>
      </c>
      <c r="EY498" s="24">
        <v>43095.55100398737</v>
      </c>
      <c r="EZ498" s="24">
        <v>42044.154502498874</v>
      </c>
      <c r="FA498" s="24">
        <v>41336.889705944566</v>
      </c>
      <c r="FB498" s="24">
        <v>40857.950754215111</v>
      </c>
      <c r="FC498" s="24">
        <v>40444.378507604488</v>
      </c>
      <c r="FD498" s="24">
        <v>40058.190291096835</v>
      </c>
      <c r="FE498" s="24">
        <v>39866.159281118038</v>
      </c>
      <c r="FF498" s="24">
        <v>39734.494702040742</v>
      </c>
      <c r="FG498" s="24">
        <v>39631.949512507381</v>
      </c>
      <c r="FH498" s="24">
        <v>39613.117515094629</v>
      </c>
      <c r="FI498" s="24">
        <v>39761.573030142419</v>
      </c>
      <c r="FJ498" s="24">
        <v>39914.049524947455</v>
      </c>
      <c r="FK498" s="24">
        <v>40136.240695176981</v>
      </c>
      <c r="FL498" s="24">
        <v>39836.778895253185</v>
      </c>
      <c r="FM498" s="24">
        <v>39665.946323026074</v>
      </c>
      <c r="FN498" s="24">
        <v>39463.333971694607</v>
      </c>
      <c r="FO498" s="24">
        <v>38907.411355524921</v>
      </c>
      <c r="FP498" s="24">
        <v>37057.177490526694</v>
      </c>
      <c r="FQ498" s="24">
        <v>36081.15156986472</v>
      </c>
      <c r="FR498" s="24">
        <v>35616.116388843671</v>
      </c>
      <c r="FS498" s="24">
        <v>35141.356857899838</v>
      </c>
      <c r="FT498" s="24">
        <v>34670.21956659665</v>
      </c>
      <c r="FU498" s="24">
        <v>34675.53520474353</v>
      </c>
      <c r="FV498" s="24">
        <v>34818.509491323603</v>
      </c>
      <c r="FW498" s="38"/>
    </row>
    <row r="499" spans="5:179" outlineLevel="2" x14ac:dyDescent="0.2">
      <c r="E499" s="367">
        <v>46965</v>
      </c>
      <c r="H499" s="24">
        <v>139320</v>
      </c>
      <c r="DA499" s="251"/>
      <c r="DB499" s="251"/>
      <c r="DC499" s="251"/>
      <c r="DD499" s="251"/>
      <c r="DE499" s="251"/>
      <c r="DF499" s="251"/>
      <c r="DG499" s="251"/>
      <c r="DH499" s="251"/>
      <c r="DI499" s="251"/>
      <c r="DJ499" s="251"/>
      <c r="DK499" s="251"/>
      <c r="DL499" s="251"/>
      <c r="ES499" s="24">
        <v>128926.61286862925</v>
      </c>
      <c r="ET499" s="24">
        <v>100677.58446852784</v>
      </c>
      <c r="EU499" s="24">
        <v>72303.177104703645</v>
      </c>
      <c r="EV499" s="24">
        <v>63815.070392747904</v>
      </c>
      <c r="EW499" s="24">
        <v>52605.179016532478</v>
      </c>
      <c r="EX499" s="24">
        <v>49739.524528522008</v>
      </c>
      <c r="EY499" s="24">
        <v>45713.312229266703</v>
      </c>
      <c r="EZ499" s="24">
        <v>43218.705080336018</v>
      </c>
      <c r="FA499" s="24">
        <v>42164.304005010999</v>
      </c>
      <c r="FB499" s="24">
        <v>41455.018059156486</v>
      </c>
      <c r="FC499" s="24">
        <v>40974.710444471035</v>
      </c>
      <c r="FD499" s="24">
        <v>40559.956333216651</v>
      </c>
      <c r="FE499" s="24">
        <v>40172.664507357396</v>
      </c>
      <c r="FF499" s="24">
        <v>39980.084730716764</v>
      </c>
      <c r="FG499" s="24">
        <v>39848.0438940155</v>
      </c>
      <c r="FH499" s="24">
        <v>39745.205661283791</v>
      </c>
      <c r="FI499" s="24">
        <v>39726.319847706887</v>
      </c>
      <c r="FJ499" s="24">
        <v>39875.199603805289</v>
      </c>
      <c r="FK499" s="24">
        <v>40028.111830407346</v>
      </c>
      <c r="FL499" s="24">
        <v>40250.937955932837</v>
      </c>
      <c r="FM499" s="24">
        <v>39950.620384577596</v>
      </c>
      <c r="FN499" s="24">
        <v>39779.299624424988</v>
      </c>
      <c r="FO499" s="24">
        <v>39576.108268152086</v>
      </c>
      <c r="FP499" s="24">
        <v>39018.596992951003</v>
      </c>
      <c r="FQ499" s="24">
        <v>37163.075718060936</v>
      </c>
      <c r="FR499" s="24">
        <v>36184.260609931778</v>
      </c>
      <c r="FS499" s="24">
        <v>35717.896498734553</v>
      </c>
      <c r="FT499" s="24">
        <v>35241.780248357762</v>
      </c>
      <c r="FU499" s="24">
        <v>34769.296588889134</v>
      </c>
      <c r="FV499" s="24">
        <v>34774.627417525306</v>
      </c>
      <c r="FW499" s="38"/>
    </row>
    <row r="500" spans="5:179" outlineLevel="2" x14ac:dyDescent="0.2">
      <c r="E500" s="367">
        <v>46996</v>
      </c>
      <c r="H500" s="24">
        <v>139715</v>
      </c>
      <c r="DA500" s="251"/>
      <c r="DB500" s="251"/>
      <c r="DC500" s="251"/>
      <c r="DD500" s="251"/>
      <c r="DE500" s="251"/>
      <c r="DF500" s="251"/>
      <c r="DG500" s="251"/>
      <c r="DH500" s="251"/>
      <c r="DI500" s="251"/>
      <c r="DJ500" s="251"/>
      <c r="DK500" s="251"/>
      <c r="DL500" s="251"/>
      <c r="ET500" s="24">
        <v>129292.14554220883</v>
      </c>
      <c r="EU500" s="24">
        <v>100963.02550976434</v>
      </c>
      <c r="EV500" s="24">
        <v>72508.171039216701</v>
      </c>
      <c r="EW500" s="24">
        <v>63995.99885101043</v>
      </c>
      <c r="EX500" s="24">
        <v>52754.325195914695</v>
      </c>
      <c r="EY500" s="24">
        <v>49880.546005616226</v>
      </c>
      <c r="EZ500" s="24">
        <v>45842.918591099609</v>
      </c>
      <c r="FA500" s="24">
        <v>43341.238733126229</v>
      </c>
      <c r="FB500" s="24">
        <v>42283.84822035682</v>
      </c>
      <c r="FC500" s="24">
        <v>41572.551307314447</v>
      </c>
      <c r="FD500" s="24">
        <v>41090.881924700472</v>
      </c>
      <c r="FE500" s="24">
        <v>40674.951902780398</v>
      </c>
      <c r="FF500" s="24">
        <v>40286.562027314372</v>
      </c>
      <c r="FG500" s="24">
        <v>40093.436248579477</v>
      </c>
      <c r="FH500" s="24">
        <v>39961.02104975866</v>
      </c>
      <c r="FI500" s="24">
        <v>39857.891250116743</v>
      </c>
      <c r="FJ500" s="24">
        <v>39838.951891489865</v>
      </c>
      <c r="FK500" s="24">
        <v>39988.253751404365</v>
      </c>
      <c r="FL500" s="24">
        <v>40141.599514681038</v>
      </c>
      <c r="FM500" s="24">
        <v>40365.057396735261</v>
      </c>
      <c r="FN500" s="24">
        <v>40063.888365139668</v>
      </c>
      <c r="FO500" s="24">
        <v>39892.08187644658</v>
      </c>
      <c r="FP500" s="24">
        <v>39688.314432133709</v>
      </c>
      <c r="FQ500" s="24">
        <v>39129.22250122128</v>
      </c>
      <c r="FR500" s="24">
        <v>37268.44045326503</v>
      </c>
      <c r="FS500" s="24">
        <v>36286.850208990945</v>
      </c>
      <c r="FT500" s="24">
        <v>35819.163862479887</v>
      </c>
      <c r="FU500" s="24">
        <v>35341.697727528743</v>
      </c>
      <c r="FV500" s="24">
        <v>34867.874482605839</v>
      </c>
      <c r="FW500" s="38"/>
    </row>
    <row r="501" spans="5:179" outlineLevel="2" x14ac:dyDescent="0.2">
      <c r="E501" s="367">
        <v>47026</v>
      </c>
      <c r="H501" s="24">
        <v>140107</v>
      </c>
      <c r="DA501" s="251"/>
      <c r="DB501" s="251"/>
      <c r="DC501" s="251"/>
      <c r="DD501" s="251"/>
      <c r="DE501" s="251"/>
      <c r="DF501" s="251"/>
      <c r="DG501" s="251"/>
      <c r="DH501" s="251"/>
      <c r="DI501" s="251"/>
      <c r="DJ501" s="251"/>
      <c r="DK501" s="251"/>
      <c r="DL501" s="251"/>
      <c r="EU501" s="24">
        <v>129654.90201826757</v>
      </c>
      <c r="EV501" s="24">
        <v>101246.29864435853</v>
      </c>
      <c r="EW501" s="24">
        <v>72711.608057771416</v>
      </c>
      <c r="EX501" s="24">
        <v>64175.553169083621</v>
      </c>
      <c r="EY501" s="24">
        <v>52902.338619504131</v>
      </c>
      <c r="EZ501" s="24">
        <v>50020.496433517321</v>
      </c>
      <c r="FA501" s="24">
        <v>45971.54060081733</v>
      </c>
      <c r="FB501" s="24">
        <v>43462.841750578795</v>
      </c>
      <c r="FC501" s="24">
        <v>42402.484504953172</v>
      </c>
      <c r="FD501" s="24">
        <v>41689.191897891462</v>
      </c>
      <c r="FE501" s="24">
        <v>41206.171089890202</v>
      </c>
      <c r="FF501" s="24">
        <v>40789.074088271504</v>
      </c>
      <c r="FG501" s="24">
        <v>40399.594502815984</v>
      </c>
      <c r="FH501" s="24">
        <v>40205.926868838171</v>
      </c>
      <c r="FI501" s="24">
        <v>40073.140151154395</v>
      </c>
      <c r="FJ501" s="24">
        <v>39969.720999034515</v>
      </c>
      <c r="FK501" s="24">
        <v>39950.72850202892</v>
      </c>
      <c r="FL501" s="24">
        <v>40100.449259907749</v>
      </c>
      <c r="FM501" s="24">
        <v>40254.225267175432</v>
      </c>
      <c r="FN501" s="24">
        <v>40478.310107607533</v>
      </c>
      <c r="FO501" s="24">
        <v>40176.296082558234</v>
      </c>
      <c r="FP501" s="24">
        <v>40004.007554402182</v>
      </c>
      <c r="FQ501" s="24">
        <v>39799.668397401554</v>
      </c>
      <c r="FR501" s="24">
        <v>39239.007815757868</v>
      </c>
      <c r="FS501" s="24">
        <v>37373.004949973896</v>
      </c>
      <c r="FT501" s="24">
        <v>36388.660646538272</v>
      </c>
      <c r="FU501" s="24">
        <v>35919.662107006901</v>
      </c>
      <c r="FV501" s="24">
        <v>35440.856339769314</v>
      </c>
      <c r="FW501" s="38"/>
    </row>
    <row r="502" spans="5:179" outlineLevel="2" x14ac:dyDescent="0.2">
      <c r="E502" s="367">
        <v>47057</v>
      </c>
      <c r="H502" s="24">
        <v>140497</v>
      </c>
      <c r="DA502" s="251"/>
      <c r="DB502" s="251"/>
      <c r="DC502" s="251"/>
      <c r="DD502" s="251"/>
      <c r="DE502" s="251"/>
      <c r="DF502" s="251"/>
      <c r="DG502" s="251"/>
      <c r="DH502" s="251"/>
      <c r="DI502" s="251"/>
      <c r="DJ502" s="251"/>
      <c r="DK502" s="251"/>
      <c r="DL502" s="251"/>
      <c r="EV502" s="24">
        <v>130015.80769597906</v>
      </c>
      <c r="EW502" s="24">
        <v>101528.12650785786</v>
      </c>
      <c r="EX502" s="24">
        <v>72914.007132353916</v>
      </c>
      <c r="EY502" s="24">
        <v>64354.191393697256</v>
      </c>
      <c r="EZ502" s="24">
        <v>53049.596872565053</v>
      </c>
      <c r="FA502" s="24">
        <v>50159.732828623004</v>
      </c>
      <c r="FB502" s="24">
        <v>46099.506375791585</v>
      </c>
      <c r="FC502" s="24">
        <v>43583.824344472931</v>
      </c>
      <c r="FD502" s="24">
        <v>42520.515502383219</v>
      </c>
      <c r="FE502" s="24">
        <v>41805.237383414504</v>
      </c>
      <c r="FF502" s="24">
        <v>41320.872045053446</v>
      </c>
      <c r="FG502" s="24">
        <v>40902.614017714186</v>
      </c>
      <c r="FH502" s="24">
        <v>40512.05028201401</v>
      </c>
      <c r="FI502" s="24">
        <v>40317.843557360851</v>
      </c>
      <c r="FJ502" s="24">
        <v>40184.687216318518</v>
      </c>
      <c r="FK502" s="24">
        <v>40080.98018800882</v>
      </c>
      <c r="FL502" s="24">
        <v>40061.934823738695</v>
      </c>
      <c r="FM502" s="24">
        <v>40212.072342347346</v>
      </c>
      <c r="FN502" s="24">
        <v>40366.276398483635</v>
      </c>
      <c r="FO502" s="24">
        <v>40590.984998526379</v>
      </c>
      <c r="FP502" s="24">
        <v>40288.13029121446</v>
      </c>
      <c r="FQ502" s="24">
        <v>40115.362182980462</v>
      </c>
      <c r="FR502" s="24">
        <v>39910.454230193536</v>
      </c>
      <c r="FS502" s="24">
        <v>39348.233001138651</v>
      </c>
      <c r="FT502" s="24">
        <v>37477.035954352621</v>
      </c>
      <c r="FU502" s="24">
        <v>36489.9516430777</v>
      </c>
      <c r="FV502" s="24">
        <v>36019.647605388374</v>
      </c>
      <c r="FW502" s="38"/>
    </row>
    <row r="503" spans="5:179" outlineLevel="2" x14ac:dyDescent="0.2">
      <c r="E503" s="367">
        <v>47087</v>
      </c>
      <c r="H503" s="24">
        <v>140884</v>
      </c>
      <c r="DA503" s="251"/>
      <c r="DB503" s="251"/>
      <c r="DC503" s="251"/>
      <c r="DD503" s="251"/>
      <c r="DE503" s="251"/>
      <c r="DF503" s="251"/>
      <c r="DG503" s="251"/>
      <c r="DH503" s="251"/>
      <c r="DI503" s="251"/>
      <c r="DJ503" s="251"/>
      <c r="DK503" s="251"/>
      <c r="DL503" s="251"/>
      <c r="EW503" s="24">
        <v>130373.9371761697</v>
      </c>
      <c r="EX503" s="24">
        <v>101807.78646471487</v>
      </c>
      <c r="EY503" s="24">
        <v>73114.849290978105</v>
      </c>
      <c r="EZ503" s="24">
        <v>64531.455478121556</v>
      </c>
      <c r="FA503" s="24">
        <v>53195.722369833202</v>
      </c>
      <c r="FB503" s="24">
        <v>50297.898174535563</v>
      </c>
      <c r="FC503" s="24">
        <v>46226.487798650662</v>
      </c>
      <c r="FD503" s="24">
        <v>43703.876303029421</v>
      </c>
      <c r="FE503" s="24">
        <v>42637.638569063805</v>
      </c>
      <c r="FF503" s="24">
        <v>41920.390211356607</v>
      </c>
      <c r="FG503" s="24">
        <v>41434.690685176982</v>
      </c>
      <c r="FH503" s="24">
        <v>41015.280563084234</v>
      </c>
      <c r="FI503" s="24">
        <v>40623.641016756672</v>
      </c>
      <c r="FJ503" s="24">
        <v>40428.899348279505</v>
      </c>
      <c r="FK503" s="24">
        <v>40295.376227135232</v>
      </c>
      <c r="FL503" s="24">
        <v>40191.383537067944</v>
      </c>
      <c r="FM503" s="24">
        <v>40172.285712204546</v>
      </c>
      <c r="FN503" s="24">
        <v>40322.836785691245</v>
      </c>
      <c r="FO503" s="24">
        <v>40477.465598012546</v>
      </c>
      <c r="FP503" s="24">
        <v>40702.793159515088</v>
      </c>
      <c r="FQ503" s="24">
        <v>40399.104236727173</v>
      </c>
      <c r="FR503" s="24">
        <v>40225.86023749275</v>
      </c>
      <c r="FS503" s="24">
        <v>40020.387864271739</v>
      </c>
      <c r="FT503" s="24">
        <v>39456.617992785737</v>
      </c>
      <c r="FU503" s="24">
        <v>37580.266720236126</v>
      </c>
      <c r="FV503" s="24">
        <v>36590.463478105288</v>
      </c>
      <c r="FW503" s="38"/>
    </row>
    <row r="504" spans="5:179" outlineLevel="2" x14ac:dyDescent="0.2">
      <c r="E504" s="367">
        <v>47118</v>
      </c>
      <c r="H504" s="24">
        <v>141268</v>
      </c>
      <c r="DA504" s="251"/>
      <c r="DB504" s="251"/>
      <c r="DC504" s="251"/>
      <c r="DD504" s="251"/>
      <c r="DE504" s="251"/>
      <c r="DF504" s="251"/>
      <c r="DG504" s="251"/>
      <c r="DH504" s="251"/>
      <c r="DI504" s="251"/>
      <c r="DJ504" s="251"/>
      <c r="DK504" s="251"/>
      <c r="DL504" s="251"/>
      <c r="EX504" s="24">
        <v>130729.29045883947</v>
      </c>
      <c r="EY504" s="24">
        <v>102085.2785149296</v>
      </c>
      <c r="EZ504" s="24">
        <v>73314.134533643955</v>
      </c>
      <c r="FA504" s="24">
        <v>64707.34542235652</v>
      </c>
      <c r="FB504" s="24">
        <v>53340.715111308571</v>
      </c>
      <c r="FC504" s="24">
        <v>50434.992471255006</v>
      </c>
      <c r="FD504" s="24">
        <v>46352.484869394553</v>
      </c>
      <c r="FE504" s="24">
        <v>43822.997626248267</v>
      </c>
      <c r="FF504" s="24">
        <v>42753.85370499493</v>
      </c>
      <c r="FG504" s="24">
        <v>42034.650381717765</v>
      </c>
      <c r="FH504" s="24">
        <v>41547.627010260796</v>
      </c>
      <c r="FI504" s="24">
        <v>41127.07372438164</v>
      </c>
      <c r="FJ504" s="24">
        <v>40734.366707043962</v>
      </c>
      <c r="FK504" s="24">
        <v>40539.094241594146</v>
      </c>
      <c r="FL504" s="24">
        <v>40405.207183604522</v>
      </c>
      <c r="FM504" s="24">
        <v>40300.931046211874</v>
      </c>
      <c r="FN504" s="24">
        <v>40281.781167426474</v>
      </c>
      <c r="FO504" s="24">
        <v>40432.742589939458</v>
      </c>
      <c r="FP504" s="24">
        <v>40587.79286576216</v>
      </c>
      <c r="FQ504" s="24">
        <v>40813.734590573644</v>
      </c>
      <c r="FR504" s="24">
        <v>40509.21791909638</v>
      </c>
      <c r="FS504" s="24">
        <v>40335.501717939056</v>
      </c>
      <c r="FT504" s="24">
        <v>40129.469299636155</v>
      </c>
      <c r="FU504" s="24">
        <v>39564.162790699127</v>
      </c>
      <c r="FV504" s="24">
        <v>37682.697247624405</v>
      </c>
      <c r="FW504" s="38"/>
    </row>
    <row r="505" spans="5:179" outlineLevel="2" x14ac:dyDescent="0.2">
      <c r="E505" s="367">
        <v>47149</v>
      </c>
      <c r="H505" s="24">
        <v>142118</v>
      </c>
      <c r="DA505" s="251"/>
      <c r="DB505" s="251"/>
      <c r="DC505" s="251"/>
      <c r="DD505" s="251"/>
      <c r="DE505" s="251"/>
      <c r="DF505" s="251"/>
      <c r="DG505" s="251"/>
      <c r="DH505" s="251"/>
      <c r="DI505" s="251"/>
      <c r="DJ505" s="251"/>
      <c r="DK505" s="251"/>
      <c r="DL505" s="251"/>
      <c r="EY505" s="24">
        <v>131515.87975641582</v>
      </c>
      <c r="EZ505" s="24">
        <v>102699.51873024863</v>
      </c>
      <c r="FA505" s="24">
        <v>73755.260721836588</v>
      </c>
      <c r="FB505" s="24">
        <v>65096.685142668292</v>
      </c>
      <c r="FC505" s="24">
        <v>53661.662585928527</v>
      </c>
      <c r="FD505" s="24">
        <v>50738.456409305851</v>
      </c>
      <c r="FE505" s="24">
        <v>46631.384635364091</v>
      </c>
      <c r="FF505" s="24">
        <v>44086.677638581641</v>
      </c>
      <c r="FG505" s="24">
        <v>43011.100750675803</v>
      </c>
      <c r="FH505" s="24">
        <v>42287.570029652612</v>
      </c>
      <c r="FI505" s="24">
        <v>41797.616271514024</v>
      </c>
      <c r="FJ505" s="24">
        <v>41374.532544961847</v>
      </c>
      <c r="FK505" s="24">
        <v>40979.462636065306</v>
      </c>
      <c r="FL505" s="24">
        <v>40783.015229399985</v>
      </c>
      <c r="FM505" s="24">
        <v>40648.32258203916</v>
      </c>
      <c r="FN505" s="24">
        <v>40543.419022181522</v>
      </c>
      <c r="FO505" s="24">
        <v>40524.153919870856</v>
      </c>
      <c r="FP505" s="24">
        <v>40676.023667051391</v>
      </c>
      <c r="FQ505" s="24">
        <v>40832.006869895427</v>
      </c>
      <c r="FR505" s="24">
        <v>41059.308070781386</v>
      </c>
      <c r="FS505" s="24">
        <v>40752.959143090717</v>
      </c>
      <c r="FT505" s="24">
        <v>40578.197703301972</v>
      </c>
      <c r="FU505" s="24">
        <v>40370.925601875097</v>
      </c>
      <c r="FV505" s="24">
        <v>39802.217681913658</v>
      </c>
      <c r="FW505" s="38"/>
    </row>
    <row r="506" spans="5:179" outlineLevel="2" x14ac:dyDescent="0.2">
      <c r="E506" s="367">
        <v>47177</v>
      </c>
      <c r="H506" s="24">
        <v>142499</v>
      </c>
      <c r="DA506" s="251"/>
      <c r="DB506" s="251"/>
      <c r="DC506" s="251"/>
      <c r="DD506" s="251"/>
      <c r="DE506" s="251"/>
      <c r="DF506" s="251"/>
      <c r="DG506" s="251"/>
      <c r="DH506" s="251"/>
      <c r="DI506" s="251"/>
      <c r="DJ506" s="251"/>
      <c r="DK506" s="251"/>
      <c r="DL506" s="251"/>
      <c r="EZ506" s="24">
        <v>131868.45684156474</v>
      </c>
      <c r="FA506" s="24">
        <v>102974.84287382105</v>
      </c>
      <c r="FB506" s="24">
        <v>73952.989048544114</v>
      </c>
      <c r="FC506" s="24">
        <v>65271.200946713921</v>
      </c>
      <c r="FD506" s="24">
        <v>53805.522571611124</v>
      </c>
      <c r="FE506" s="24">
        <v>50874.479656832169</v>
      </c>
      <c r="FF506" s="24">
        <v>46756.39735399279</v>
      </c>
      <c r="FG506" s="24">
        <v>44204.868326462834</v>
      </c>
      <c r="FH506" s="24">
        <v>43126.407955857467</v>
      </c>
      <c r="FI506" s="24">
        <v>42400.937542432817</v>
      </c>
      <c r="FJ506" s="24">
        <v>41909.670281558123</v>
      </c>
      <c r="FK506" s="24">
        <v>41485.452322186618</v>
      </c>
      <c r="FL506" s="24">
        <v>41089.323281897225</v>
      </c>
      <c r="FM506" s="24">
        <v>40892.3492251106</v>
      </c>
      <c r="FN506" s="24">
        <v>40757.295484161034</v>
      </c>
      <c r="FO506" s="24">
        <v>40652.110691410271</v>
      </c>
      <c r="FP506" s="24">
        <v>40632.793941848868</v>
      </c>
      <c r="FQ506" s="24">
        <v>40785.070832203921</v>
      </c>
      <c r="FR506" s="24">
        <v>40941.47220586575</v>
      </c>
      <c r="FS506" s="24">
        <v>41169.382771909797</v>
      </c>
      <c r="FT506" s="24">
        <v>40862.212562316417</v>
      </c>
      <c r="FU506" s="24">
        <v>40686.982609682287</v>
      </c>
      <c r="FV506" s="24">
        <v>40479.154838525727</v>
      </c>
      <c r="FW506" s="38"/>
    </row>
    <row r="507" spans="5:179" outlineLevel="2" x14ac:dyDescent="0.2">
      <c r="E507" s="367">
        <v>47208</v>
      </c>
      <c r="H507" s="24">
        <v>142877</v>
      </c>
      <c r="DA507" s="251"/>
      <c r="DB507" s="251"/>
      <c r="DC507" s="251"/>
      <c r="DD507" s="251"/>
      <c r="DE507" s="251"/>
      <c r="DF507" s="251"/>
      <c r="DG507" s="251"/>
      <c r="DH507" s="251"/>
      <c r="DI507" s="251"/>
      <c r="DJ507" s="251"/>
      <c r="DK507" s="251"/>
      <c r="DL507" s="251"/>
      <c r="FA507" s="24">
        <v>132218.25772919279</v>
      </c>
      <c r="FB507" s="24">
        <v>103247.99911075116</v>
      </c>
      <c r="FC507" s="24">
        <v>74149.1604592933</v>
      </c>
      <c r="FD507" s="24">
        <v>65444.342610570209</v>
      </c>
      <c r="FE507" s="24">
        <v>53948.249801500941</v>
      </c>
      <c r="FF507" s="24">
        <v>51009.431855165371</v>
      </c>
      <c r="FG507" s="24">
        <v>46880.425720506311</v>
      </c>
      <c r="FH507" s="24">
        <v>44322.128379006383</v>
      </c>
      <c r="FI507" s="24">
        <v>43240.807230289669</v>
      </c>
      <c r="FJ507" s="24">
        <v>42513.412397632084</v>
      </c>
      <c r="FK507" s="24">
        <v>42020.8419765625</v>
      </c>
      <c r="FL507" s="24">
        <v>41595.498715338756</v>
      </c>
      <c r="FM507" s="24">
        <v>41198.31888327378</v>
      </c>
      <c r="FN507" s="24">
        <v>41000.822323217195</v>
      </c>
      <c r="FO507" s="24">
        <v>40865.410331935491</v>
      </c>
      <c r="FP507" s="24">
        <v>40759.946520723832</v>
      </c>
      <c r="FQ507" s="24">
        <v>40740.578530582956</v>
      </c>
      <c r="FR507" s="24">
        <v>40893.259358260759</v>
      </c>
      <c r="FS507" s="24">
        <v>41050.075610056774</v>
      </c>
      <c r="FT507" s="24">
        <v>41278.590743108063</v>
      </c>
      <c r="FU507" s="24">
        <v>40970.605718398605</v>
      </c>
      <c r="FV507" s="24">
        <v>40794.910941996619</v>
      </c>
      <c r="FW507" s="38"/>
    </row>
    <row r="508" spans="5:179" outlineLevel="2" x14ac:dyDescent="0.2">
      <c r="E508" s="367">
        <v>47238</v>
      </c>
      <c r="H508" s="24">
        <v>143253</v>
      </c>
      <c r="DA508" s="251"/>
      <c r="DB508" s="251"/>
      <c r="DC508" s="251"/>
      <c r="DD508" s="251"/>
      <c r="DE508" s="251"/>
      <c r="DF508" s="251"/>
      <c r="DG508" s="251"/>
      <c r="DH508" s="251"/>
      <c r="DI508" s="251"/>
      <c r="DJ508" s="251"/>
      <c r="DK508" s="251"/>
      <c r="DL508" s="251"/>
      <c r="FB508" s="24">
        <v>132566.20781847363</v>
      </c>
      <c r="FC508" s="24">
        <v>103519.71007658642</v>
      </c>
      <c r="FD508" s="24">
        <v>74344.293926070284</v>
      </c>
      <c r="FE508" s="24">
        <v>65616.568180966948</v>
      </c>
      <c r="FF508" s="24">
        <v>54090.221860862235</v>
      </c>
      <c r="FG508" s="24">
        <v>51143.670020703154</v>
      </c>
      <c r="FH508" s="24">
        <v>47003.797852276366</v>
      </c>
      <c r="FI508" s="24">
        <v>44438.768007991494</v>
      </c>
      <c r="FJ508" s="24">
        <v>43354.601217555559</v>
      </c>
      <c r="FK508" s="24">
        <v>42625.292147777378</v>
      </c>
      <c r="FL508" s="24">
        <v>42131.425461540399</v>
      </c>
      <c r="FM508" s="24">
        <v>41704.96285244247</v>
      </c>
      <c r="FN508" s="24">
        <v>41306.737788346749</v>
      </c>
      <c r="FO508" s="24">
        <v>41108.721489587777</v>
      </c>
      <c r="FP508" s="24">
        <v>40972.953143478342</v>
      </c>
      <c r="FQ508" s="24">
        <v>40867.211790093934</v>
      </c>
      <c r="FR508" s="24">
        <v>40847.792830487764</v>
      </c>
      <c r="FS508" s="24">
        <v>41000.875458253802</v>
      </c>
      <c r="FT508" s="24">
        <v>41158.104393061607</v>
      </c>
      <c r="FU508" s="24">
        <v>41387.220894352904</v>
      </c>
      <c r="FV508" s="24">
        <v>41078.425365718453</v>
      </c>
      <c r="FW508" s="38"/>
    </row>
    <row r="509" spans="5:179" outlineLevel="2" x14ac:dyDescent="0.2">
      <c r="E509" s="367">
        <v>47269</v>
      </c>
      <c r="H509" s="24">
        <v>143626</v>
      </c>
      <c r="DA509" s="251"/>
      <c r="DB509" s="251"/>
      <c r="DC509" s="251"/>
      <c r="DD509" s="251"/>
      <c r="DE509" s="251"/>
      <c r="DF509" s="251"/>
      <c r="DG509" s="251"/>
      <c r="DH509" s="251"/>
      <c r="DI509" s="251"/>
      <c r="DJ509" s="251"/>
      <c r="DK509" s="251"/>
      <c r="DL509" s="251"/>
      <c r="FC509" s="24">
        <v>132911.3817102336</v>
      </c>
      <c r="FD509" s="24">
        <v>103789.25313577935</v>
      </c>
      <c r="FE509" s="24">
        <v>74537.870476888929</v>
      </c>
      <c r="FF509" s="24">
        <v>65787.419611174351</v>
      </c>
      <c r="FG509" s="24">
        <v>54231.061164430757</v>
      </c>
      <c r="FH509" s="24">
        <v>51276.83713704782</v>
      </c>
      <c r="FI509" s="24">
        <v>47126.185631931236</v>
      </c>
      <c r="FJ509" s="24">
        <v>44554.477001638967</v>
      </c>
      <c r="FK509" s="24">
        <v>43467.487274071995</v>
      </c>
      <c r="FL509" s="24">
        <v>42736.279240341733</v>
      </c>
      <c r="FM509" s="24">
        <v>42241.126631478583</v>
      </c>
      <c r="FN509" s="24">
        <v>41813.553605473549</v>
      </c>
      <c r="FO509" s="24">
        <v>41414.291648964347</v>
      </c>
      <c r="FP509" s="24">
        <v>41215.759758354339</v>
      </c>
      <c r="FQ509" s="24">
        <v>41079.637900673777</v>
      </c>
      <c r="FR509" s="24">
        <v>40973.621219548848</v>
      </c>
      <c r="FS509" s="24">
        <v>40954.151697148649</v>
      </c>
      <c r="FT509" s="24">
        <v>41107.632919151154</v>
      </c>
      <c r="FU509" s="24">
        <v>41265.271244287142</v>
      </c>
      <c r="FV509" s="24">
        <v>41494.984315667592</v>
      </c>
      <c r="FW509" s="38"/>
    </row>
    <row r="510" spans="5:179" outlineLevel="2" x14ac:dyDescent="0.2">
      <c r="E510" s="367">
        <v>47299</v>
      </c>
      <c r="H510" s="24">
        <v>143997</v>
      </c>
      <c r="DA510" s="251"/>
      <c r="DB510" s="251"/>
      <c r="DC510" s="251"/>
      <c r="DD510" s="251"/>
      <c r="DE510" s="251"/>
      <c r="DF510" s="251"/>
      <c r="DG510" s="251"/>
      <c r="DH510" s="251"/>
      <c r="DI510" s="251"/>
      <c r="DJ510" s="251"/>
      <c r="DK510" s="251"/>
      <c r="DL510" s="251"/>
      <c r="FD510" s="24">
        <v>133254.70480364631</v>
      </c>
      <c r="FE510" s="24">
        <v>104057.35092387743</v>
      </c>
      <c r="FF510" s="24">
        <v>74730.409083735372</v>
      </c>
      <c r="FG510" s="24">
        <v>65957.354947922184</v>
      </c>
      <c r="FH510" s="24">
        <v>54371.145297470764</v>
      </c>
      <c r="FI510" s="24">
        <v>51409.290220597068</v>
      </c>
      <c r="FJ510" s="24">
        <v>47247.917176842646</v>
      </c>
      <c r="FK510" s="24">
        <v>44669.565571728002</v>
      </c>
      <c r="FL510" s="24">
        <v>43579.768043422111</v>
      </c>
      <c r="FM510" s="24">
        <v>42846.671227852115</v>
      </c>
      <c r="FN510" s="24">
        <v>42350.239591390287</v>
      </c>
      <c r="FO510" s="24">
        <v>41921.562102456206</v>
      </c>
      <c r="FP510" s="24">
        <v>41521.268813278373</v>
      </c>
      <c r="FQ510" s="24">
        <v>41322.224095384889</v>
      </c>
      <c r="FR510" s="24">
        <v>41185.750621637599</v>
      </c>
      <c r="FS510" s="24">
        <v>41079.460089060311</v>
      </c>
      <c r="FT510" s="24">
        <v>41059.940274980254</v>
      </c>
      <c r="FU510" s="24">
        <v>41213.817953984711</v>
      </c>
      <c r="FV510" s="24">
        <v>41371.863474326485</v>
      </c>
      <c r="FW510" s="38"/>
    </row>
    <row r="511" spans="5:179" outlineLevel="2" x14ac:dyDescent="0.2">
      <c r="E511" s="367">
        <v>47330</v>
      </c>
      <c r="H511" s="24">
        <v>144366</v>
      </c>
      <c r="DA511" s="251"/>
      <c r="DB511" s="251"/>
      <c r="DC511" s="251"/>
      <c r="DD511" s="251"/>
      <c r="DE511" s="251"/>
      <c r="DF511" s="251"/>
      <c r="DG511" s="251"/>
      <c r="DH511" s="251"/>
      <c r="DI511" s="251"/>
      <c r="DJ511" s="251"/>
      <c r="DK511" s="251"/>
      <c r="DL511" s="251"/>
      <c r="FE511" s="24">
        <v>133596.17709871181</v>
      </c>
      <c r="FF511" s="24">
        <v>104324.00344088064</v>
      </c>
      <c r="FG511" s="24">
        <v>74921.909746609585</v>
      </c>
      <c r="FH511" s="24">
        <v>66126.374191210474</v>
      </c>
      <c r="FI511" s="24">
        <v>54510.474259982249</v>
      </c>
      <c r="FJ511" s="24">
        <v>51541.029271350904</v>
      </c>
      <c r="FK511" s="24">
        <v>47368.992487010604</v>
      </c>
      <c r="FL511" s="24">
        <v>44784.033718258608</v>
      </c>
      <c r="FM511" s="24">
        <v>43691.44352560593</v>
      </c>
      <c r="FN511" s="24">
        <v>42956.468110308539</v>
      </c>
      <c r="FO511" s="24">
        <v>42458.764341275513</v>
      </c>
      <c r="FP511" s="24">
        <v>42028.988343390432</v>
      </c>
      <c r="FQ511" s="24">
        <v>41627.669281288814</v>
      </c>
      <c r="FR511" s="24">
        <v>41428.114500679418</v>
      </c>
      <c r="FS511" s="24">
        <v>41291.291306369814</v>
      </c>
      <c r="FT511" s="24">
        <v>41184.728398628307</v>
      </c>
      <c r="FU511" s="24">
        <v>41165.158563982579</v>
      </c>
      <c r="FV511" s="24">
        <v>41319.430562754482</v>
      </c>
      <c r="FW511" s="38"/>
    </row>
    <row r="512" spans="5:179" outlineLevel="2" x14ac:dyDescent="0.2">
      <c r="E512" s="367">
        <v>47361</v>
      </c>
      <c r="H512" s="24">
        <v>144733</v>
      </c>
      <c r="DA512" s="251"/>
      <c r="DB512" s="251"/>
      <c r="DC512" s="251"/>
      <c r="DD512" s="251"/>
      <c r="DE512" s="251"/>
      <c r="DF512" s="251"/>
      <c r="DG512" s="251"/>
      <c r="DH512" s="251"/>
      <c r="DI512" s="251"/>
      <c r="DJ512" s="251"/>
      <c r="DK512" s="251"/>
      <c r="DL512" s="251"/>
      <c r="FF512" s="24">
        <v>133935.79859543007</v>
      </c>
      <c r="FG512" s="24">
        <v>104589.21068678898</v>
      </c>
      <c r="FH512" s="24">
        <v>75112.37246551158</v>
      </c>
      <c r="FI512" s="24">
        <v>66294.477341039208</v>
      </c>
      <c r="FJ512" s="24">
        <v>54649.048051965219</v>
      </c>
      <c r="FK512" s="24">
        <v>51672.05428930933</v>
      </c>
      <c r="FL512" s="24">
        <v>47489.411562435096</v>
      </c>
      <c r="FM512" s="24">
        <v>44897.881441230784</v>
      </c>
      <c r="FN512" s="24">
        <v>43802.513720623436</v>
      </c>
      <c r="FO512" s="24">
        <v>43065.669887710996</v>
      </c>
      <c r="FP512" s="24">
        <v>42566.700881134268</v>
      </c>
      <c r="FQ512" s="24">
        <v>42135.832328276243</v>
      </c>
      <c r="FR512" s="24">
        <v>41733.493052995676</v>
      </c>
      <c r="FS512" s="24">
        <v>41533.430974237941</v>
      </c>
      <c r="FT512" s="24">
        <v>41396.259954870409</v>
      </c>
      <c r="FU512" s="24">
        <v>41289.426148252853</v>
      </c>
      <c r="FV512" s="24">
        <v>41269.806564155624</v>
      </c>
      <c r="FW512" s="38"/>
    </row>
    <row r="513" spans="3:179" outlineLevel="2" x14ac:dyDescent="0.2">
      <c r="E513" s="367">
        <v>47391</v>
      </c>
      <c r="H513" s="24">
        <v>145097</v>
      </c>
      <c r="DA513" s="251"/>
      <c r="DB513" s="251"/>
      <c r="DC513" s="251"/>
      <c r="DD513" s="251"/>
      <c r="DE513" s="251"/>
      <c r="DF513" s="251"/>
      <c r="DG513" s="251"/>
      <c r="DH513" s="251"/>
      <c r="DI513" s="251"/>
      <c r="DJ513" s="251"/>
      <c r="DK513" s="251"/>
      <c r="DL513" s="251"/>
      <c r="FG513" s="24">
        <v>134272.64389462746</v>
      </c>
      <c r="FH513" s="24">
        <v>104852.25002605502</v>
      </c>
      <c r="FI513" s="24">
        <v>75301.278268455251</v>
      </c>
      <c r="FJ513" s="24">
        <v>66461.206350678593</v>
      </c>
      <c r="FK513" s="24">
        <v>54786.489088155417</v>
      </c>
      <c r="FL513" s="24">
        <v>51802.008258074631</v>
      </c>
      <c r="FM513" s="24">
        <v>47608.84628574441</v>
      </c>
      <c r="FN513" s="24">
        <v>45010.798528865307</v>
      </c>
      <c r="FO513" s="24">
        <v>43912.675984891481</v>
      </c>
      <c r="FP513" s="24">
        <v>43173.979007532507</v>
      </c>
      <c r="FQ513" s="24">
        <v>42673.7551059533</v>
      </c>
      <c r="FR513" s="24">
        <v>42241.802929089412</v>
      </c>
      <c r="FS513" s="24">
        <v>41838.451780247175</v>
      </c>
      <c r="FT513" s="24">
        <v>41637.886550192437</v>
      </c>
      <c r="FU513" s="24">
        <v>41500.370549023595</v>
      </c>
      <c r="FV513" s="24">
        <v>41393.268057962203</v>
      </c>
      <c r="FW513" s="38"/>
    </row>
    <row r="514" spans="3:179" outlineLevel="2" x14ac:dyDescent="0.2">
      <c r="E514" s="367">
        <v>47422</v>
      </c>
      <c r="H514" s="24">
        <v>145460</v>
      </c>
      <c r="DA514" s="251"/>
      <c r="DB514" s="251"/>
      <c r="DC514" s="251"/>
      <c r="DD514" s="251"/>
      <c r="DE514" s="251"/>
      <c r="DF514" s="251"/>
      <c r="DG514" s="251"/>
      <c r="DH514" s="251"/>
      <c r="DI514" s="251"/>
      <c r="DJ514" s="251"/>
      <c r="DK514" s="251"/>
      <c r="DL514" s="251"/>
      <c r="FH514" s="24">
        <v>134608.56379465124</v>
      </c>
      <c r="FI514" s="24">
        <v>105114.56672977361</v>
      </c>
      <c r="FJ514" s="24">
        <v>75489.665099412814</v>
      </c>
      <c r="FK514" s="24">
        <v>66627.477313588213</v>
      </c>
      <c r="FL514" s="24">
        <v>54923.552539081349</v>
      </c>
      <c r="FM514" s="24">
        <v>51931.605210442227</v>
      </c>
      <c r="FN514" s="24">
        <v>47727.952891681991</v>
      </c>
      <c r="FO514" s="24">
        <v>45123.405404720623</v>
      </c>
      <c r="FP514" s="24">
        <v>44022.53560557637</v>
      </c>
      <c r="FQ514" s="24">
        <v>43281.990574827039</v>
      </c>
      <c r="FR514" s="24">
        <v>42780.515225759089</v>
      </c>
      <c r="FS514" s="24">
        <v>42347.482401878369</v>
      </c>
      <c r="FT514" s="24">
        <v>41943.122159346873</v>
      </c>
      <c r="FU514" s="24">
        <v>41742.055160278935</v>
      </c>
      <c r="FV514" s="24">
        <v>41604.195125060978</v>
      </c>
      <c r="FW514" s="38"/>
    </row>
    <row r="515" spans="3:179" outlineLevel="2" x14ac:dyDescent="0.2">
      <c r="E515" s="367">
        <v>47452</v>
      </c>
      <c r="H515" s="24">
        <v>145820</v>
      </c>
      <c r="DA515" s="251"/>
      <c r="DB515" s="251"/>
      <c r="DC515" s="251"/>
      <c r="DD515" s="251"/>
      <c r="DE515" s="251"/>
      <c r="DF515" s="251"/>
      <c r="DG515" s="251"/>
      <c r="DH515" s="251"/>
      <c r="DI515" s="251"/>
      <c r="DJ515" s="251"/>
      <c r="DK515" s="251"/>
      <c r="DL515" s="251"/>
      <c r="FI515" s="24">
        <v>134941.70749715416</v>
      </c>
      <c r="FJ515" s="24">
        <v>105374.7155268499</v>
      </c>
      <c r="FK515" s="24">
        <v>75676.495014412038</v>
      </c>
      <c r="FL515" s="24">
        <v>66792.374136308485</v>
      </c>
      <c r="FM515" s="24">
        <v>55059.483234214509</v>
      </c>
      <c r="FN515" s="24">
        <v>52060.131113616706</v>
      </c>
      <c r="FO515" s="24">
        <v>47846.075145504386</v>
      </c>
      <c r="FP515" s="24">
        <v>45235.081645238286</v>
      </c>
      <c r="FQ515" s="24">
        <v>44131.487295511797</v>
      </c>
      <c r="FR515" s="24">
        <v>43389.109484540619</v>
      </c>
      <c r="FS515" s="24">
        <v>42886.393030525163</v>
      </c>
      <c r="FT515" s="24">
        <v>42452.288490594692</v>
      </c>
      <c r="FU515" s="24">
        <v>42046.927493991207</v>
      </c>
      <c r="FV515" s="24">
        <v>41845.362872761405</v>
      </c>
      <c r="FW515" s="38"/>
    </row>
    <row r="516" spans="3:179" outlineLevel="2" x14ac:dyDescent="0.2">
      <c r="E516" s="367">
        <v>47483</v>
      </c>
      <c r="H516" s="24">
        <v>146178</v>
      </c>
      <c r="DA516" s="251"/>
      <c r="DB516" s="251"/>
      <c r="DC516" s="251"/>
      <c r="DD516" s="251"/>
      <c r="DE516" s="251"/>
      <c r="DF516" s="251"/>
      <c r="DG516" s="251"/>
      <c r="DH516" s="251"/>
      <c r="DI516" s="251"/>
      <c r="DJ516" s="251"/>
      <c r="DK516" s="251"/>
      <c r="DL516" s="251"/>
      <c r="FJ516" s="24">
        <v>135273.00040130984</v>
      </c>
      <c r="FK516" s="24">
        <v>105633.41905283135</v>
      </c>
      <c r="FL516" s="24">
        <v>75862.286985439059</v>
      </c>
      <c r="FM516" s="24">
        <v>66956.354865569214</v>
      </c>
      <c r="FN516" s="24">
        <v>55194.658758819154</v>
      </c>
      <c r="FO516" s="24">
        <v>52187.942983995767</v>
      </c>
      <c r="FP516" s="24">
        <v>47963.541164583323</v>
      </c>
      <c r="FQ516" s="24">
        <v>45346.137462197519</v>
      </c>
      <c r="FR516" s="24">
        <v>44239.83369828092</v>
      </c>
      <c r="FS516" s="24">
        <v>43495.633289200239</v>
      </c>
      <c r="FT516" s="24">
        <v>42991.682625264759</v>
      </c>
      <c r="FU516" s="24">
        <v>42556.512323262592</v>
      </c>
      <c r="FV516" s="24">
        <v>42150.156132331962</v>
      </c>
      <c r="FW516" s="38"/>
    </row>
    <row r="517" spans="3:179" outlineLevel="2" x14ac:dyDescent="0.2">
      <c r="E517" s="367">
        <v>47514</v>
      </c>
      <c r="H517" s="24">
        <v>147015</v>
      </c>
      <c r="DA517" s="251"/>
      <c r="DB517" s="251"/>
      <c r="DC517" s="251"/>
      <c r="DD517" s="251"/>
      <c r="DE517" s="251"/>
      <c r="DF517" s="251"/>
      <c r="DG517" s="251"/>
      <c r="DH517" s="251"/>
      <c r="DI517" s="251"/>
      <c r="DJ517" s="251"/>
      <c r="DK517" s="251"/>
      <c r="DL517" s="251"/>
      <c r="FK517" s="24">
        <v>136047.55950962912</v>
      </c>
      <c r="FL517" s="24">
        <v>106238.26500603373</v>
      </c>
      <c r="FM517" s="24">
        <v>76296.666537812285</v>
      </c>
      <c r="FN517" s="24">
        <v>67339.73997839386</v>
      </c>
      <c r="FO517" s="24">
        <v>55510.697625003748</v>
      </c>
      <c r="FP517" s="24">
        <v>52486.765708876424</v>
      </c>
      <c r="FQ517" s="24">
        <v>48238.175404720387</v>
      </c>
      <c r="FR517" s="24">
        <v>45605.784721401084</v>
      </c>
      <c r="FS517" s="24">
        <v>44493.146377380792</v>
      </c>
      <c r="FT517" s="24">
        <v>43744.684754284317</v>
      </c>
      <c r="FU517" s="24">
        <v>43237.848521345884</v>
      </c>
      <c r="FV517" s="24">
        <v>42800.186479528042</v>
      </c>
      <c r="FW517" s="38"/>
    </row>
    <row r="518" spans="3:179" outlineLevel="2" x14ac:dyDescent="0.2">
      <c r="E518" s="367">
        <v>47542</v>
      </c>
      <c r="H518" s="24">
        <v>147370</v>
      </c>
      <c r="DA518" s="251"/>
      <c r="DB518" s="251"/>
      <c r="DC518" s="251"/>
      <c r="DD518" s="251"/>
      <c r="DE518" s="251"/>
      <c r="DF518" s="251"/>
      <c r="DG518" s="251"/>
      <c r="DH518" s="251"/>
      <c r="DI518" s="251"/>
      <c r="DJ518" s="251"/>
      <c r="DK518" s="251"/>
      <c r="DL518" s="251"/>
      <c r="FL518" s="24">
        <v>136376.07621626393</v>
      </c>
      <c r="FM518" s="24">
        <v>106494.80062537287</v>
      </c>
      <c r="FN518" s="24">
        <v>76480.901592880968</v>
      </c>
      <c r="FO518" s="24">
        <v>67502.346567465254</v>
      </c>
      <c r="FP518" s="24">
        <v>55644.740393815613</v>
      </c>
      <c r="FQ518" s="24">
        <v>52613.506530062361</v>
      </c>
      <c r="FR518" s="24">
        <v>48354.657071684138</v>
      </c>
      <c r="FS518" s="24">
        <v>45715.909903022672</v>
      </c>
      <c r="FT518" s="24">
        <v>44600.584849400453</v>
      </c>
      <c r="FU518" s="24">
        <v>43850.315901362992</v>
      </c>
      <c r="FV518" s="24">
        <v>43342.255801045765</v>
      </c>
      <c r="FW518" s="38"/>
    </row>
    <row r="519" spans="3:179" outlineLevel="2" x14ac:dyDescent="0.2">
      <c r="E519" s="367">
        <v>47573</v>
      </c>
      <c r="H519" s="24">
        <v>147723</v>
      </c>
      <c r="DA519" s="251"/>
      <c r="DB519" s="251"/>
      <c r="DC519" s="251"/>
      <c r="DD519" s="251"/>
      <c r="DE519" s="251"/>
      <c r="DF519" s="251"/>
      <c r="DG519" s="251"/>
      <c r="DH519" s="251"/>
      <c r="DI519" s="251"/>
      <c r="DJ519" s="251"/>
      <c r="DK519" s="251"/>
      <c r="DL519" s="251"/>
      <c r="FM519" s="24">
        <v>136702.74212455153</v>
      </c>
      <c r="FN519" s="24">
        <v>106749.89097361713</v>
      </c>
      <c r="FO519" s="24">
        <v>76664.098703977448</v>
      </c>
      <c r="FP519" s="24">
        <v>67664.037063077078</v>
      </c>
      <c r="FQ519" s="24">
        <v>55778.027992098956</v>
      </c>
      <c r="FR519" s="24">
        <v>52739.533318452894</v>
      </c>
      <c r="FS519" s="24">
        <v>48470.48250390443</v>
      </c>
      <c r="FT519" s="24">
        <v>45825.414661085822</v>
      </c>
      <c r="FU519" s="24">
        <v>44707.418034253802</v>
      </c>
      <c r="FV519" s="24">
        <v>43955.351943387694</v>
      </c>
      <c r="FW519" s="38"/>
    </row>
    <row r="520" spans="3:179" outlineLevel="2" x14ac:dyDescent="0.2">
      <c r="E520" s="367">
        <v>47603</v>
      </c>
      <c r="H520" s="24">
        <v>148074</v>
      </c>
      <c r="DA520" s="251"/>
      <c r="DB520" s="251"/>
      <c r="DC520" s="251"/>
      <c r="DD520" s="251"/>
      <c r="DE520" s="251"/>
      <c r="DF520" s="251"/>
      <c r="DG520" s="251"/>
      <c r="DH520" s="251"/>
      <c r="DI520" s="251"/>
      <c r="DJ520" s="251"/>
      <c r="DK520" s="251"/>
      <c r="DL520" s="251"/>
      <c r="FN520" s="24">
        <v>137027.55723449186</v>
      </c>
      <c r="FO520" s="24">
        <v>107003.53605076652</v>
      </c>
      <c r="FP520" s="24">
        <v>76846.257871101698</v>
      </c>
      <c r="FQ520" s="24">
        <v>67824.811465229344</v>
      </c>
      <c r="FR520" s="24">
        <v>55910.560419853791</v>
      </c>
      <c r="FS520" s="24">
        <v>52864.846074048008</v>
      </c>
      <c r="FT520" s="24">
        <v>48585.651701381263</v>
      </c>
      <c r="FU520" s="24">
        <v>45934.29899559055</v>
      </c>
      <c r="FV520" s="24">
        <v>44813.645931940846</v>
      </c>
      <c r="FW520" s="38"/>
    </row>
    <row r="521" spans="3:179" outlineLevel="2" x14ac:dyDescent="0.2">
      <c r="E521" s="367">
        <v>47634</v>
      </c>
      <c r="H521" s="24">
        <v>148423</v>
      </c>
      <c r="DA521" s="251"/>
      <c r="DB521" s="251"/>
      <c r="DC521" s="251"/>
      <c r="DD521" s="251"/>
      <c r="DE521" s="251"/>
      <c r="DF521" s="251"/>
      <c r="DG521" s="251"/>
      <c r="DH521" s="251"/>
      <c r="DI521" s="251"/>
      <c r="DJ521" s="251"/>
      <c r="DK521" s="251"/>
      <c r="DL521" s="251"/>
      <c r="FO521" s="24">
        <v>137350.52154608499</v>
      </c>
      <c r="FP521" s="24">
        <v>107255.73585682105</v>
      </c>
      <c r="FQ521" s="24">
        <v>77027.379094253731</v>
      </c>
      <c r="FR521" s="24">
        <v>67984.669773922069</v>
      </c>
      <c r="FS521" s="24">
        <v>56042.337677080104</v>
      </c>
      <c r="FT521" s="24">
        <v>52989.444796847703</v>
      </c>
      <c r="FU521" s="24">
        <v>48700.164664114644</v>
      </c>
      <c r="FV521" s="24">
        <v>46042.562906536841</v>
      </c>
      <c r="FW521" s="38"/>
    </row>
    <row r="522" spans="3:179" outlineLevel="2" x14ac:dyDescent="0.2">
      <c r="E522" s="367">
        <v>47664</v>
      </c>
      <c r="H522" s="24">
        <v>148770</v>
      </c>
      <c r="DA522" s="251"/>
      <c r="DB522" s="251"/>
      <c r="DC522" s="251"/>
      <c r="DD522" s="251"/>
      <c r="DE522" s="251"/>
      <c r="DF522" s="251"/>
      <c r="DG522" s="251"/>
      <c r="DH522" s="251"/>
      <c r="DI522" s="251"/>
      <c r="DJ522" s="251"/>
      <c r="DK522" s="251"/>
      <c r="DL522" s="251"/>
      <c r="FP522" s="24">
        <v>137671.63505933085</v>
      </c>
      <c r="FQ522" s="24">
        <v>107506.4903917807</v>
      </c>
      <c r="FR522" s="24">
        <v>77207.462373433547</v>
      </c>
      <c r="FS522" s="24">
        <v>68143.611989155223</v>
      </c>
      <c r="FT522" s="24">
        <v>56173.359763777895</v>
      </c>
      <c r="FU522" s="24">
        <v>53113.329486851988</v>
      </c>
      <c r="FV522" s="24">
        <v>48814.021392104558</v>
      </c>
      <c r="FW522" s="38"/>
    </row>
    <row r="523" spans="3:179" outlineLevel="2" x14ac:dyDescent="0.2">
      <c r="E523" s="367">
        <v>47695</v>
      </c>
      <c r="H523" s="24">
        <v>149115</v>
      </c>
      <c r="DA523" s="251"/>
      <c r="DB523" s="251"/>
      <c r="DC523" s="251"/>
      <c r="DD523" s="251"/>
      <c r="DE523" s="251"/>
      <c r="DF523" s="251"/>
      <c r="DG523" s="251"/>
      <c r="DH523" s="251"/>
      <c r="DI523" s="251"/>
      <c r="DJ523" s="251"/>
      <c r="DK523" s="251"/>
      <c r="DL523" s="251"/>
      <c r="FQ523" s="24">
        <v>137990.89777422947</v>
      </c>
      <c r="FR523" s="24">
        <v>107755.79965564549</v>
      </c>
      <c r="FS523" s="24">
        <v>77386.507708641147</v>
      </c>
      <c r="FT523" s="24">
        <v>68301.63811092882</v>
      </c>
      <c r="FU523" s="24">
        <v>56303.62667994717</v>
      </c>
      <c r="FV523" s="24">
        <v>53236.500144060861</v>
      </c>
      <c r="FW523" s="38"/>
    </row>
    <row r="524" spans="3:179" outlineLevel="2" x14ac:dyDescent="0.2">
      <c r="E524" s="367">
        <v>47726</v>
      </c>
      <c r="H524" s="24">
        <v>149458</v>
      </c>
      <c r="DA524" s="251"/>
      <c r="DB524" s="251"/>
      <c r="DC524" s="251"/>
      <c r="DD524" s="251"/>
      <c r="DE524" s="251"/>
      <c r="DF524" s="251"/>
      <c r="DG524" s="251"/>
      <c r="DH524" s="251"/>
      <c r="DI524" s="251"/>
      <c r="DJ524" s="251"/>
      <c r="DK524" s="251"/>
      <c r="DL524" s="251"/>
      <c r="FR524" s="24">
        <v>138308.30969078085</v>
      </c>
      <c r="FS524" s="24">
        <v>108003.6636484154</v>
      </c>
      <c r="FT524" s="24">
        <v>77564.515099876531</v>
      </c>
      <c r="FU524" s="24">
        <v>68458.74813924286</v>
      </c>
      <c r="FV524" s="24">
        <v>56433.138425587931</v>
      </c>
      <c r="FW524" s="38"/>
    </row>
    <row r="525" spans="3:179" outlineLevel="2" x14ac:dyDescent="0.2">
      <c r="E525" s="367">
        <v>47756</v>
      </c>
      <c r="H525" s="24">
        <v>149799</v>
      </c>
      <c r="DA525" s="251"/>
      <c r="DB525" s="251"/>
      <c r="DC525" s="251"/>
      <c r="DD525" s="251"/>
      <c r="DE525" s="251"/>
      <c r="DF525" s="251"/>
      <c r="DG525" s="251"/>
      <c r="DH525" s="251"/>
      <c r="DI525" s="251"/>
      <c r="DJ525" s="251"/>
      <c r="DK525" s="251"/>
      <c r="DL525" s="251"/>
      <c r="FS525" s="24">
        <v>138623.87080898503</v>
      </c>
      <c r="FT525" s="24">
        <v>108250.08237009046</v>
      </c>
      <c r="FU525" s="24">
        <v>77741.484547139698</v>
      </c>
      <c r="FV525" s="24">
        <v>68614.942074097344</v>
      </c>
      <c r="FW525" s="38"/>
    </row>
    <row r="526" spans="3:179" outlineLevel="2" x14ac:dyDescent="0.2">
      <c r="E526" s="367">
        <v>47787</v>
      </c>
      <c r="H526" s="24">
        <v>150138</v>
      </c>
      <c r="DA526" s="251"/>
      <c r="DB526" s="251"/>
      <c r="DC526" s="251"/>
      <c r="DD526" s="251"/>
      <c r="DE526" s="251"/>
      <c r="DF526" s="251"/>
      <c r="DG526" s="251"/>
      <c r="DH526" s="251"/>
      <c r="DI526" s="251"/>
      <c r="DJ526" s="251"/>
      <c r="DK526" s="251"/>
      <c r="DL526" s="251"/>
      <c r="FT526" s="24">
        <v>138937.58112884194</v>
      </c>
      <c r="FU526" s="24">
        <v>108495.05582067063</v>
      </c>
      <c r="FV526" s="24">
        <v>77917.416050430635</v>
      </c>
      <c r="FW526" s="38"/>
    </row>
    <row r="527" spans="3:179" outlineLevel="2" x14ac:dyDescent="0.2">
      <c r="E527" s="367">
        <v>47817</v>
      </c>
      <c r="H527" s="24">
        <v>150475</v>
      </c>
      <c r="DA527" s="251"/>
      <c r="DB527" s="251"/>
      <c r="DC527" s="251"/>
      <c r="DD527" s="251"/>
      <c r="DE527" s="251"/>
      <c r="DF527" s="251"/>
      <c r="DG527" s="251"/>
      <c r="DH527" s="251"/>
      <c r="DI527" s="251"/>
      <c r="DJ527" s="251"/>
      <c r="DK527" s="251"/>
      <c r="DL527" s="251"/>
      <c r="FU527" s="24">
        <v>139249.44065035161</v>
      </c>
      <c r="FV527" s="24">
        <v>108738.58400015596</v>
      </c>
      <c r="FW527" s="38"/>
    </row>
    <row r="528" spans="3:179" outlineLevel="1" x14ac:dyDescent="0.2">
      <c r="C528" s="155"/>
      <c r="D528" s="155"/>
      <c r="E528" s="368">
        <v>47848</v>
      </c>
      <c r="F528" s="155"/>
      <c r="G528" s="155"/>
      <c r="H528" s="155">
        <v>150811</v>
      </c>
      <c r="I528" s="155"/>
      <c r="J528" s="155"/>
      <c r="K528" s="155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  <c r="Z528" s="155"/>
      <c r="AA528" s="155"/>
      <c r="AB528" s="155"/>
      <c r="AC528" s="155"/>
      <c r="AD528" s="155"/>
      <c r="AE528" s="155"/>
      <c r="AF528" s="155"/>
      <c r="AG528" s="155"/>
      <c r="AH528" s="155"/>
      <c r="AI528" s="155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55"/>
      <c r="AV528" s="155"/>
      <c r="AW528" s="155"/>
      <c r="AX528" s="155"/>
      <c r="AY528" s="155"/>
      <c r="AZ528" s="155"/>
      <c r="BA528" s="155"/>
      <c r="BB528" s="155"/>
      <c r="BC528" s="155"/>
      <c r="BD528" s="155"/>
      <c r="BE528" s="155"/>
      <c r="BF528" s="155"/>
      <c r="BG528" s="155"/>
      <c r="BH528" s="155"/>
      <c r="BI528" s="155"/>
      <c r="BJ528" s="155"/>
      <c r="BK528" s="155"/>
      <c r="BL528" s="155"/>
      <c r="BM528" s="155"/>
      <c r="BN528" s="155"/>
      <c r="BO528" s="155"/>
      <c r="BP528" s="155"/>
      <c r="BQ528" s="155"/>
      <c r="BR528" s="155"/>
      <c r="BS528" s="155"/>
      <c r="BT528" s="155"/>
      <c r="BU528" s="155"/>
      <c r="BV528" s="155"/>
      <c r="BW528" s="155"/>
      <c r="BX528" s="155"/>
      <c r="BY528" s="155"/>
      <c r="BZ528" s="155"/>
      <c r="CA528" s="155"/>
      <c r="CB528" s="155"/>
      <c r="CC528" s="155"/>
      <c r="CD528" s="155"/>
      <c r="CE528" s="155"/>
      <c r="CF528" s="155"/>
      <c r="CG528" s="155"/>
      <c r="CH528" s="155"/>
      <c r="CI528" s="155"/>
      <c r="CJ528" s="155"/>
      <c r="CK528" s="155"/>
      <c r="CL528" s="155"/>
      <c r="CM528" s="155"/>
      <c r="CN528" s="155"/>
      <c r="CO528" s="155"/>
      <c r="CP528" s="155"/>
      <c r="CQ528" s="155"/>
      <c r="CR528" s="155"/>
      <c r="CS528" s="155"/>
      <c r="CT528" s="155"/>
      <c r="CU528" s="155"/>
      <c r="CV528" s="155"/>
      <c r="CW528" s="155"/>
      <c r="CX528" s="155"/>
      <c r="CY528" s="155"/>
      <c r="CZ528" s="155"/>
      <c r="DA528" s="155"/>
      <c r="DB528" s="155"/>
      <c r="DC528" s="155"/>
      <c r="DD528" s="155"/>
      <c r="DE528" s="155"/>
      <c r="DF528" s="155"/>
      <c r="DG528" s="155"/>
      <c r="DH528" s="155"/>
      <c r="DI528" s="155"/>
      <c r="DJ528" s="155"/>
      <c r="DK528" s="155"/>
      <c r="DL528" s="155"/>
      <c r="DM528" s="155"/>
      <c r="DN528" s="155"/>
      <c r="DO528" s="155"/>
      <c r="DP528" s="155"/>
      <c r="DQ528" s="155"/>
      <c r="DR528" s="155"/>
      <c r="DS528" s="155"/>
      <c r="DT528" s="155"/>
      <c r="DU528" s="155"/>
      <c r="DV528" s="155"/>
      <c r="DW528" s="155"/>
      <c r="DX528" s="155"/>
      <c r="DY528" s="155"/>
      <c r="DZ528" s="155"/>
      <c r="EA528" s="155"/>
      <c r="EB528" s="155"/>
      <c r="EC528" s="155"/>
      <c r="ED528" s="155"/>
      <c r="EE528" s="155"/>
      <c r="EF528" s="155"/>
      <c r="EG528" s="155"/>
      <c r="EH528" s="155"/>
      <c r="EI528" s="155"/>
      <c r="EJ528" s="155"/>
      <c r="EK528" s="155"/>
      <c r="EL528" s="155"/>
      <c r="EM528" s="155"/>
      <c r="EN528" s="155"/>
      <c r="EO528" s="155"/>
      <c r="EP528" s="155"/>
      <c r="EQ528" s="155"/>
      <c r="ER528" s="155"/>
      <c r="ES528" s="155"/>
      <c r="ET528" s="155"/>
      <c r="EU528" s="155"/>
      <c r="EV528" s="155"/>
      <c r="EW528" s="155"/>
      <c r="EX528" s="155"/>
      <c r="EY528" s="155"/>
      <c r="EZ528" s="155"/>
      <c r="FA528" s="155"/>
      <c r="FB528" s="155"/>
      <c r="FC528" s="155"/>
      <c r="FD528" s="155"/>
      <c r="FE528" s="155"/>
      <c r="FF528" s="155"/>
      <c r="FG528" s="155"/>
      <c r="FH528" s="155"/>
      <c r="FI528" s="155"/>
      <c r="FJ528" s="155"/>
      <c r="FK528" s="155"/>
      <c r="FL528" s="155"/>
      <c r="FM528" s="155"/>
      <c r="FN528" s="155"/>
      <c r="FO528" s="155"/>
      <c r="FP528" s="155"/>
      <c r="FQ528" s="155"/>
      <c r="FR528" s="155"/>
      <c r="FS528" s="155"/>
      <c r="FT528" s="155"/>
      <c r="FU528" s="155"/>
      <c r="FV528" s="155">
        <v>139560.37477268768</v>
      </c>
    </row>
    <row r="529" spans="2:178" outlineLevel="1" x14ac:dyDescent="0.2"/>
    <row r="530" spans="2:178" outlineLevel="1" x14ac:dyDescent="0.2">
      <c r="B530" s="35" t="s">
        <v>761</v>
      </c>
    </row>
    <row r="531" spans="2:178" outlineLevel="1" x14ac:dyDescent="0.2">
      <c r="B531" s="35"/>
    </row>
    <row r="532" spans="2:178" outlineLevel="1" x14ac:dyDescent="0.2">
      <c r="C532" s="24" t="s">
        <v>762</v>
      </c>
      <c r="G532" s="244" t="s">
        <v>763</v>
      </c>
      <c r="H532" s="244"/>
      <c r="I532" s="24" t="s">
        <v>764</v>
      </c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  <c r="AA532" s="151"/>
      <c r="AB532" s="151"/>
      <c r="AC532" s="151"/>
      <c r="AD532" s="151"/>
      <c r="AE532" s="151"/>
      <c r="AF532" s="151"/>
      <c r="AG532" s="151"/>
      <c r="AH532" s="151"/>
      <c r="AI532" s="151"/>
      <c r="AJ532" s="151"/>
      <c r="AK532" s="151"/>
      <c r="AL532" s="151"/>
      <c r="AM532" s="151"/>
      <c r="AN532" s="151"/>
      <c r="AO532" s="151"/>
      <c r="AP532" s="151"/>
      <c r="AQ532" s="151"/>
      <c r="AR532" s="151"/>
      <c r="AS532" s="151"/>
      <c r="AT532" s="151"/>
      <c r="AU532" s="151"/>
      <c r="AV532" s="151"/>
      <c r="AW532" s="151"/>
      <c r="AX532" s="151"/>
      <c r="AY532" s="151"/>
      <c r="AZ532" s="151"/>
      <c r="BA532" s="151"/>
      <c r="BB532" s="151"/>
      <c r="BC532" s="151"/>
      <c r="BD532" s="151"/>
      <c r="BE532" s="151"/>
      <c r="BF532" s="151"/>
      <c r="BG532" s="151"/>
      <c r="BH532" s="151"/>
      <c r="BI532" s="151"/>
      <c r="BJ532" s="151"/>
      <c r="BK532" s="151"/>
      <c r="BL532" s="151"/>
      <c r="BM532" s="151"/>
      <c r="BN532" s="151"/>
      <c r="BO532" s="151"/>
      <c r="BP532" s="151"/>
      <c r="BQ532" s="151"/>
      <c r="BR532" s="151"/>
      <c r="BS532" s="151"/>
      <c r="BT532" s="151"/>
      <c r="BU532" s="151"/>
      <c r="BV532" s="151"/>
      <c r="BW532" s="151"/>
      <c r="BX532" s="151"/>
      <c r="BY532" s="151"/>
      <c r="BZ532" s="151"/>
      <c r="CA532" s="151"/>
      <c r="CB532" s="151"/>
      <c r="CC532" s="151"/>
      <c r="CD532" s="151"/>
      <c r="CE532" s="151"/>
      <c r="CF532" s="151"/>
      <c r="CG532" s="151"/>
      <c r="CH532" s="151"/>
      <c r="CI532" s="151"/>
      <c r="CJ532" s="151"/>
      <c r="CK532" s="151"/>
      <c r="CL532" s="151"/>
      <c r="CM532" s="151"/>
      <c r="CN532" s="151"/>
      <c r="CO532" s="151"/>
      <c r="CP532" s="151"/>
      <c r="CQ532" s="151"/>
      <c r="CR532" s="151"/>
      <c r="CS532" s="151"/>
      <c r="CT532" s="151"/>
      <c r="CU532" s="151"/>
      <c r="CV532" s="151"/>
      <c r="CW532" s="151"/>
      <c r="CX532" s="151"/>
      <c r="CY532" s="151"/>
      <c r="CZ532" s="151"/>
      <c r="DA532" s="151"/>
      <c r="DB532" s="151"/>
      <c r="DC532" s="151"/>
      <c r="DD532" s="151"/>
      <c r="DE532" s="151"/>
      <c r="DF532" s="151"/>
      <c r="DG532" s="151"/>
      <c r="DH532" s="151"/>
      <c r="DI532" s="151"/>
      <c r="DJ532" s="151"/>
      <c r="DK532" s="151"/>
      <c r="DL532" s="151"/>
      <c r="DM532" s="151"/>
      <c r="DN532" s="151"/>
      <c r="DO532" s="151"/>
      <c r="DP532" s="151"/>
      <c r="DQ532" s="151"/>
      <c r="DR532" s="151"/>
      <c r="DS532" s="151"/>
      <c r="DT532" s="151"/>
      <c r="DU532" s="151"/>
      <c r="DV532" s="151"/>
      <c r="DW532" s="151"/>
      <c r="DX532" s="151"/>
      <c r="DY532" s="151"/>
      <c r="DZ532" s="151"/>
      <c r="EA532" s="151"/>
      <c r="EB532" s="151"/>
      <c r="EC532" s="151"/>
      <c r="ED532" s="151"/>
      <c r="EE532" s="151"/>
      <c r="EF532" s="151"/>
      <c r="EG532" s="151"/>
      <c r="EH532" s="151"/>
      <c r="EI532" s="151"/>
      <c r="EJ532" s="151"/>
      <c r="EK532" s="151"/>
      <c r="EL532" s="151"/>
      <c r="EM532" s="151"/>
      <c r="EN532" s="151"/>
      <c r="EO532" s="151"/>
      <c r="EP532" s="151"/>
      <c r="EQ532" s="151"/>
      <c r="ER532" s="151"/>
      <c r="ES532" s="151"/>
      <c r="ET532" s="151"/>
      <c r="EU532" s="151"/>
      <c r="EV532" s="151"/>
      <c r="EW532" s="151"/>
      <c r="EX532" s="151"/>
      <c r="EY532" s="151"/>
      <c r="EZ532" s="151"/>
      <c r="FA532" s="151"/>
      <c r="FB532" s="151"/>
      <c r="FC532" s="151"/>
      <c r="FD532" s="151"/>
      <c r="FE532" s="151"/>
      <c r="FF532" s="151"/>
      <c r="FG532" s="151"/>
      <c r="FH532" s="151"/>
      <c r="FI532" s="151"/>
      <c r="FJ532" s="151"/>
      <c r="FK532" s="151"/>
      <c r="FL532" s="151"/>
      <c r="FM532" s="151"/>
      <c r="FN532" s="151"/>
      <c r="FO532" s="151"/>
      <c r="FP532" s="151"/>
      <c r="FQ532" s="151"/>
      <c r="FR532" s="151"/>
      <c r="FS532" s="151"/>
      <c r="FT532" s="151"/>
      <c r="FU532" s="151"/>
      <c r="FV532" s="151"/>
    </row>
    <row r="533" spans="2:178" outlineLevel="1" x14ac:dyDescent="0.2">
      <c r="C533" s="154"/>
      <c r="D533" s="154"/>
      <c r="E533" s="366">
        <v>42766</v>
      </c>
      <c r="F533" s="397"/>
      <c r="G533" s="397"/>
      <c r="H533" s="154"/>
      <c r="I533" s="154"/>
      <c r="J533" s="154"/>
      <c r="K533" s="387"/>
      <c r="L533" s="388"/>
      <c r="M533" s="388"/>
      <c r="N533" s="388"/>
      <c r="O533" s="388"/>
      <c r="P533" s="388"/>
      <c r="Q533" s="388"/>
      <c r="R533" s="388"/>
      <c r="S533" s="388"/>
      <c r="T533" s="388"/>
      <c r="U533" s="388"/>
      <c r="V533" s="388"/>
      <c r="W533" s="388"/>
      <c r="X533" s="388"/>
      <c r="Y533" s="388"/>
      <c r="Z533" s="388"/>
      <c r="AA533" s="388"/>
      <c r="AB533" s="388"/>
      <c r="AC533" s="388"/>
      <c r="AD533" s="388"/>
      <c r="AE533" s="388"/>
      <c r="AF533" s="388"/>
      <c r="AG533" s="388"/>
      <c r="AH533" s="388"/>
      <c r="AI533" s="388"/>
      <c r="AJ533" s="388"/>
      <c r="AK533" s="388"/>
      <c r="AL533" s="388"/>
      <c r="AM533" s="388"/>
      <c r="AN533" s="388"/>
      <c r="AO533" s="388"/>
      <c r="AP533" s="388"/>
      <c r="AQ533" s="388"/>
      <c r="AR533" s="388"/>
      <c r="AS533" s="388"/>
      <c r="AT533" s="388"/>
      <c r="AU533" s="388"/>
      <c r="AV533" s="388"/>
      <c r="AW533" s="388"/>
      <c r="AX533" s="388"/>
      <c r="AY533" s="388"/>
      <c r="AZ533" s="388"/>
      <c r="BA533" s="388"/>
      <c r="BB533" s="388"/>
      <c r="BC533" s="388"/>
      <c r="BD533" s="388"/>
      <c r="BE533" s="388"/>
      <c r="BF533" s="388"/>
      <c r="BG533" s="388"/>
      <c r="BH533" s="388"/>
      <c r="BI533" s="388"/>
      <c r="BJ533" s="388"/>
      <c r="BK533" s="388"/>
      <c r="BL533" s="388"/>
      <c r="BM533" s="388"/>
      <c r="BN533" s="388"/>
      <c r="BO533" s="388"/>
      <c r="BP533" s="388"/>
      <c r="BQ533" s="388"/>
      <c r="BR533" s="388"/>
      <c r="BS533" s="388"/>
      <c r="BT533" s="388"/>
      <c r="BU533" s="388"/>
      <c r="BV533" s="388"/>
      <c r="BW533" s="388"/>
      <c r="BX533" s="388"/>
      <c r="BY533" s="388"/>
      <c r="BZ533" s="388"/>
      <c r="CA533" s="388"/>
      <c r="CB533" s="388"/>
      <c r="CC533" s="388"/>
      <c r="CD533" s="388"/>
      <c r="CE533" s="388"/>
      <c r="CF533" s="388"/>
      <c r="CG533" s="388"/>
      <c r="CH533" s="388"/>
      <c r="CI533" s="388"/>
      <c r="CJ533" s="388"/>
      <c r="CK533" s="388"/>
      <c r="CL533" s="388"/>
      <c r="CM533" s="388"/>
      <c r="CN533" s="388"/>
      <c r="CO533" s="388"/>
      <c r="CP533" s="388"/>
      <c r="CQ533" s="388"/>
      <c r="CR533" s="388"/>
      <c r="CS533" s="388"/>
      <c r="CT533" s="388"/>
      <c r="CU533" s="388"/>
      <c r="CV533" s="388"/>
      <c r="CW533" s="388"/>
      <c r="CX533" s="388"/>
      <c r="CY533" s="388"/>
      <c r="CZ533" s="388"/>
      <c r="DA533" s="388"/>
      <c r="DB533" s="388"/>
      <c r="DC533" s="388"/>
      <c r="DD533" s="388"/>
      <c r="DE533" s="388"/>
      <c r="DF533" s="388"/>
      <c r="DG533" s="388"/>
      <c r="DH533" s="388"/>
      <c r="DI533" s="388"/>
      <c r="DJ533" s="388"/>
      <c r="DK533" s="388"/>
      <c r="DL533" s="388"/>
      <c r="DM533" s="388"/>
      <c r="DN533" s="388"/>
      <c r="DO533" s="388"/>
      <c r="DP533" s="388"/>
      <c r="DQ533" s="388"/>
      <c r="DR533" s="388"/>
      <c r="DS533" s="388"/>
      <c r="DT533" s="388"/>
      <c r="DU533" s="388"/>
      <c r="DV533" s="388"/>
      <c r="DW533" s="388"/>
      <c r="DX533" s="388"/>
      <c r="DY533" s="388"/>
      <c r="DZ533" s="388"/>
      <c r="EA533" s="388"/>
      <c r="EB533" s="388"/>
      <c r="EC533" s="388"/>
      <c r="ED533" s="388"/>
      <c r="EE533" s="388"/>
      <c r="EF533" s="388"/>
      <c r="EG533" s="388"/>
      <c r="EH533" s="388"/>
      <c r="EI533" s="388"/>
      <c r="EJ533" s="388"/>
      <c r="EK533" s="388"/>
      <c r="EL533" s="388"/>
      <c r="EM533" s="388"/>
      <c r="EN533" s="388"/>
      <c r="EO533" s="388"/>
      <c r="EP533" s="388"/>
      <c r="EQ533" s="388"/>
      <c r="ER533" s="388"/>
      <c r="ES533" s="388"/>
      <c r="ET533" s="388"/>
      <c r="EU533" s="388"/>
      <c r="EV533" s="388"/>
      <c r="EW533" s="388"/>
      <c r="EX533" s="388"/>
      <c r="EY533" s="388"/>
      <c r="EZ533" s="388"/>
      <c r="FA533" s="388"/>
      <c r="FB533" s="388"/>
      <c r="FC533" s="388"/>
      <c r="FD533" s="388"/>
      <c r="FE533" s="388"/>
      <c r="FF533" s="388"/>
      <c r="FG533" s="388"/>
      <c r="FH533" s="388"/>
      <c r="FI533" s="388"/>
      <c r="FJ533" s="388"/>
      <c r="FK533" s="388"/>
      <c r="FL533" s="388"/>
      <c r="FM533" s="388"/>
      <c r="FN533" s="388"/>
      <c r="FO533" s="388"/>
      <c r="FP533" s="388"/>
      <c r="FQ533" s="388"/>
      <c r="FR533" s="388"/>
      <c r="FS533" s="388"/>
      <c r="FT533" s="388"/>
      <c r="FU533" s="388"/>
      <c r="FV533" s="388"/>
    </row>
    <row r="534" spans="2:178" outlineLevel="2" x14ac:dyDescent="0.2">
      <c r="E534" s="367">
        <v>42794</v>
      </c>
      <c r="F534" s="394"/>
      <c r="G534" s="394"/>
      <c r="K534" s="389"/>
      <c r="L534" s="389"/>
      <c r="M534" s="390"/>
      <c r="N534" s="390"/>
      <c r="O534" s="390"/>
      <c r="P534" s="390"/>
      <c r="Q534" s="390"/>
      <c r="R534" s="390"/>
      <c r="S534" s="390"/>
      <c r="T534" s="390"/>
      <c r="U534" s="390"/>
      <c r="V534" s="390"/>
      <c r="W534" s="390"/>
      <c r="X534" s="390"/>
      <c r="Y534" s="390"/>
      <c r="Z534" s="390"/>
      <c r="AA534" s="390"/>
      <c r="AB534" s="390"/>
      <c r="AC534" s="390"/>
      <c r="AD534" s="390"/>
      <c r="AE534" s="390"/>
      <c r="AF534" s="390"/>
      <c r="AG534" s="390"/>
      <c r="AH534" s="390"/>
      <c r="AI534" s="390"/>
      <c r="AJ534" s="390"/>
      <c r="AK534" s="390"/>
      <c r="AL534" s="390"/>
      <c r="AM534" s="390"/>
      <c r="AN534" s="390"/>
      <c r="AO534" s="390"/>
      <c r="AP534" s="390"/>
      <c r="AQ534" s="390"/>
      <c r="AR534" s="390"/>
      <c r="AS534" s="390"/>
      <c r="AT534" s="390"/>
      <c r="AU534" s="390"/>
      <c r="AV534" s="390"/>
      <c r="AW534" s="390"/>
      <c r="AX534" s="390"/>
      <c r="AY534" s="390"/>
      <c r="AZ534" s="390"/>
      <c r="BA534" s="390"/>
      <c r="BB534" s="390"/>
      <c r="BC534" s="390"/>
      <c r="BD534" s="390"/>
      <c r="BE534" s="390"/>
      <c r="BF534" s="390"/>
      <c r="BG534" s="390"/>
      <c r="BH534" s="390"/>
      <c r="BI534" s="390"/>
      <c r="BJ534" s="390"/>
      <c r="BK534" s="390"/>
      <c r="BL534" s="390"/>
      <c r="BM534" s="390"/>
      <c r="BN534" s="390"/>
      <c r="BO534" s="390"/>
      <c r="BP534" s="390"/>
      <c r="BQ534" s="390"/>
      <c r="BR534" s="390"/>
      <c r="BS534" s="390"/>
      <c r="BT534" s="390"/>
      <c r="BU534" s="390"/>
      <c r="BV534" s="390"/>
      <c r="BW534" s="390"/>
      <c r="BX534" s="390"/>
      <c r="BY534" s="390"/>
      <c r="BZ534" s="390"/>
      <c r="CA534" s="390"/>
      <c r="CB534" s="390"/>
      <c r="CC534" s="390"/>
      <c r="CD534" s="390"/>
      <c r="CE534" s="390"/>
      <c r="CF534" s="390"/>
      <c r="CG534" s="390"/>
      <c r="CH534" s="390"/>
      <c r="CI534" s="390"/>
      <c r="CJ534" s="390"/>
      <c r="CK534" s="390"/>
      <c r="CL534" s="390"/>
      <c r="CM534" s="390"/>
      <c r="CN534" s="390"/>
      <c r="CO534" s="390"/>
      <c r="CP534" s="390"/>
      <c r="CQ534" s="390"/>
      <c r="CR534" s="390"/>
      <c r="CS534" s="390"/>
      <c r="CT534" s="390"/>
      <c r="CU534" s="390"/>
      <c r="CV534" s="390"/>
      <c r="CW534" s="390"/>
      <c r="CX534" s="390"/>
      <c r="CY534" s="390"/>
      <c r="CZ534" s="390"/>
      <c r="DA534" s="390"/>
      <c r="DB534" s="390"/>
      <c r="DC534" s="390"/>
      <c r="DD534" s="390"/>
      <c r="DE534" s="390"/>
      <c r="DF534" s="390"/>
      <c r="DG534" s="390"/>
      <c r="DH534" s="390"/>
      <c r="DI534" s="390"/>
      <c r="DJ534" s="390"/>
      <c r="DK534" s="390"/>
      <c r="DL534" s="390"/>
      <c r="DM534" s="390"/>
      <c r="DN534" s="390"/>
      <c r="DO534" s="390"/>
      <c r="DP534" s="390"/>
      <c r="DQ534" s="390"/>
      <c r="DR534" s="390"/>
      <c r="DS534" s="390"/>
      <c r="DT534" s="390"/>
      <c r="DU534" s="390"/>
      <c r="DV534" s="390"/>
      <c r="DW534" s="390"/>
      <c r="DX534" s="390"/>
      <c r="DY534" s="390"/>
      <c r="DZ534" s="390"/>
      <c r="EA534" s="390"/>
      <c r="EB534" s="390"/>
      <c r="EC534" s="390"/>
      <c r="ED534" s="390"/>
      <c r="EE534" s="390"/>
      <c r="EF534" s="390"/>
      <c r="EG534" s="390"/>
      <c r="EH534" s="390"/>
      <c r="EI534" s="390"/>
      <c r="EJ534" s="390"/>
      <c r="EK534" s="390"/>
      <c r="EL534" s="390"/>
      <c r="EM534" s="390"/>
      <c r="EN534" s="390"/>
      <c r="EO534" s="390"/>
      <c r="EP534" s="390"/>
      <c r="EQ534" s="390"/>
      <c r="ER534" s="390"/>
      <c r="ES534" s="390"/>
      <c r="ET534" s="390"/>
      <c r="EU534" s="390"/>
      <c r="EV534" s="390"/>
      <c r="EW534" s="390"/>
      <c r="EX534" s="390"/>
      <c r="EY534" s="390"/>
      <c r="EZ534" s="390"/>
      <c r="FA534" s="390"/>
      <c r="FB534" s="390"/>
      <c r="FC534" s="390"/>
      <c r="FD534" s="390"/>
      <c r="FE534" s="390"/>
      <c r="FF534" s="390"/>
      <c r="FG534" s="390"/>
      <c r="FH534" s="390"/>
      <c r="FI534" s="390"/>
      <c r="FJ534" s="390"/>
      <c r="FK534" s="390"/>
      <c r="FL534" s="390"/>
      <c r="FM534" s="390"/>
      <c r="FN534" s="390"/>
      <c r="FO534" s="390"/>
      <c r="FP534" s="390"/>
      <c r="FQ534" s="390"/>
      <c r="FR534" s="390"/>
      <c r="FS534" s="390"/>
      <c r="FT534" s="390"/>
      <c r="FU534" s="390"/>
      <c r="FV534" s="390"/>
    </row>
    <row r="535" spans="2:178" outlineLevel="2" x14ac:dyDescent="0.2">
      <c r="E535" s="367">
        <v>42825</v>
      </c>
      <c r="F535" s="394"/>
      <c r="G535" s="394"/>
      <c r="K535" s="389"/>
      <c r="L535" s="389"/>
      <c r="M535" s="389"/>
      <c r="N535" s="390"/>
      <c r="O535" s="390"/>
      <c r="P535" s="390"/>
      <c r="Q535" s="390"/>
      <c r="R535" s="390"/>
      <c r="S535" s="390"/>
      <c r="T535" s="390"/>
      <c r="U535" s="390"/>
      <c r="V535" s="390"/>
      <c r="W535" s="390"/>
      <c r="X535" s="390"/>
      <c r="Y535" s="390"/>
      <c r="Z535" s="390"/>
      <c r="AA535" s="390"/>
      <c r="AB535" s="390"/>
      <c r="AC535" s="390"/>
      <c r="AD535" s="390"/>
      <c r="AE535" s="390"/>
      <c r="AF535" s="390"/>
      <c r="AG535" s="390"/>
      <c r="AH535" s="390"/>
      <c r="AI535" s="390"/>
      <c r="AJ535" s="390"/>
      <c r="AK535" s="390"/>
      <c r="AL535" s="390"/>
      <c r="AM535" s="390"/>
      <c r="AN535" s="390"/>
      <c r="AO535" s="390"/>
      <c r="AP535" s="390"/>
      <c r="AQ535" s="390"/>
      <c r="AR535" s="390"/>
      <c r="AS535" s="390"/>
      <c r="AT535" s="390"/>
      <c r="AU535" s="390"/>
      <c r="AV535" s="390"/>
      <c r="AW535" s="390"/>
      <c r="AX535" s="390"/>
      <c r="AY535" s="390"/>
      <c r="AZ535" s="390"/>
      <c r="BA535" s="390"/>
      <c r="BB535" s="390"/>
      <c r="BC535" s="390"/>
      <c r="BD535" s="390"/>
      <c r="BE535" s="390"/>
      <c r="BF535" s="390"/>
      <c r="BG535" s="390"/>
      <c r="BH535" s="390"/>
      <c r="BI535" s="390"/>
      <c r="BJ535" s="390"/>
      <c r="BK535" s="390"/>
      <c r="BL535" s="390"/>
      <c r="BM535" s="390"/>
      <c r="BN535" s="390"/>
      <c r="BO535" s="390"/>
      <c r="BP535" s="390"/>
      <c r="BQ535" s="390"/>
      <c r="BR535" s="390"/>
      <c r="BS535" s="390"/>
      <c r="BT535" s="390"/>
      <c r="BU535" s="390"/>
      <c r="BV535" s="390"/>
      <c r="BW535" s="390"/>
      <c r="BX535" s="390"/>
      <c r="BY535" s="390"/>
      <c r="BZ535" s="390"/>
      <c r="CA535" s="390"/>
      <c r="CB535" s="390"/>
      <c r="CC535" s="390"/>
      <c r="CD535" s="390"/>
      <c r="CE535" s="390"/>
      <c r="CF535" s="390"/>
      <c r="CG535" s="390"/>
      <c r="CH535" s="390"/>
      <c r="CI535" s="390"/>
      <c r="CJ535" s="390"/>
      <c r="CK535" s="390"/>
      <c r="CL535" s="390"/>
      <c r="CM535" s="390"/>
      <c r="CN535" s="390"/>
      <c r="CO535" s="390"/>
      <c r="CP535" s="390"/>
      <c r="CQ535" s="390"/>
      <c r="CR535" s="390"/>
      <c r="CS535" s="390"/>
      <c r="CT535" s="390"/>
      <c r="CU535" s="390"/>
      <c r="CV535" s="390"/>
      <c r="CW535" s="390"/>
      <c r="CX535" s="390"/>
      <c r="CY535" s="390"/>
      <c r="CZ535" s="390"/>
      <c r="DA535" s="390"/>
      <c r="DB535" s="390"/>
      <c r="DC535" s="390"/>
      <c r="DD535" s="390"/>
      <c r="DE535" s="390"/>
      <c r="DF535" s="390"/>
      <c r="DG535" s="390"/>
      <c r="DH535" s="390"/>
      <c r="DI535" s="390"/>
      <c r="DJ535" s="390"/>
      <c r="DK535" s="390"/>
      <c r="DL535" s="390"/>
      <c r="DM535" s="390"/>
      <c r="DN535" s="390"/>
      <c r="DO535" s="390"/>
      <c r="DP535" s="390"/>
      <c r="DQ535" s="390"/>
      <c r="DR535" s="390"/>
      <c r="DS535" s="390"/>
      <c r="DT535" s="390"/>
      <c r="DU535" s="390"/>
      <c r="DV535" s="390"/>
      <c r="DW535" s="390"/>
      <c r="DX535" s="390"/>
      <c r="DY535" s="390"/>
      <c r="DZ535" s="390"/>
      <c r="EA535" s="390"/>
      <c r="EB535" s="390"/>
      <c r="EC535" s="390"/>
      <c r="ED535" s="390"/>
      <c r="EE535" s="390"/>
      <c r="EF535" s="390"/>
      <c r="EG535" s="390"/>
      <c r="EH535" s="390"/>
      <c r="EI535" s="390"/>
      <c r="EJ535" s="390"/>
      <c r="EK535" s="390"/>
      <c r="EL535" s="390"/>
      <c r="EM535" s="390"/>
      <c r="EN535" s="390"/>
      <c r="EO535" s="390"/>
      <c r="EP535" s="390"/>
      <c r="EQ535" s="390"/>
      <c r="ER535" s="390"/>
      <c r="ES535" s="390"/>
      <c r="ET535" s="390"/>
      <c r="EU535" s="390"/>
      <c r="EV535" s="390"/>
      <c r="EW535" s="390"/>
      <c r="EX535" s="390"/>
      <c r="EY535" s="390"/>
      <c r="EZ535" s="390"/>
      <c r="FA535" s="390"/>
      <c r="FB535" s="390"/>
      <c r="FC535" s="390"/>
      <c r="FD535" s="390"/>
      <c r="FE535" s="390"/>
      <c r="FF535" s="390"/>
      <c r="FG535" s="390"/>
      <c r="FH535" s="390"/>
      <c r="FI535" s="390"/>
      <c r="FJ535" s="390"/>
      <c r="FK535" s="390"/>
      <c r="FL535" s="390"/>
      <c r="FM535" s="390"/>
      <c r="FN535" s="390"/>
      <c r="FO535" s="390"/>
      <c r="FP535" s="390"/>
      <c r="FQ535" s="390"/>
      <c r="FR535" s="390"/>
      <c r="FS535" s="390"/>
      <c r="FT535" s="390"/>
      <c r="FU535" s="390"/>
      <c r="FV535" s="390"/>
    </row>
    <row r="536" spans="2:178" outlineLevel="2" x14ac:dyDescent="0.2">
      <c r="E536" s="367">
        <v>42855</v>
      </c>
      <c r="F536" s="394"/>
      <c r="G536" s="394"/>
      <c r="K536" s="389"/>
      <c r="L536" s="389"/>
      <c r="M536" s="389"/>
      <c r="N536" s="389"/>
      <c r="O536" s="390"/>
      <c r="P536" s="390"/>
      <c r="Q536" s="390"/>
      <c r="R536" s="390"/>
      <c r="S536" s="390"/>
      <c r="T536" s="390"/>
      <c r="U536" s="390"/>
      <c r="V536" s="390"/>
      <c r="W536" s="390"/>
      <c r="X536" s="390"/>
      <c r="Y536" s="390"/>
      <c r="Z536" s="390"/>
      <c r="AA536" s="390"/>
      <c r="AB536" s="390"/>
      <c r="AC536" s="390"/>
      <c r="AD536" s="390"/>
      <c r="AE536" s="390"/>
      <c r="AF536" s="390"/>
      <c r="AG536" s="390"/>
      <c r="AH536" s="390"/>
      <c r="AI536" s="390"/>
      <c r="AJ536" s="390"/>
      <c r="AK536" s="390"/>
      <c r="AL536" s="390"/>
      <c r="AM536" s="390"/>
      <c r="AN536" s="390"/>
      <c r="AO536" s="390"/>
      <c r="AP536" s="390"/>
      <c r="AQ536" s="390"/>
      <c r="AR536" s="390"/>
      <c r="AS536" s="390"/>
      <c r="AT536" s="390"/>
      <c r="AU536" s="390"/>
      <c r="AV536" s="390"/>
      <c r="AW536" s="390"/>
      <c r="AX536" s="390"/>
      <c r="AY536" s="390"/>
      <c r="AZ536" s="390"/>
      <c r="BA536" s="390"/>
      <c r="BB536" s="390"/>
      <c r="BC536" s="390"/>
      <c r="BD536" s="390"/>
      <c r="BE536" s="390"/>
      <c r="BF536" s="390"/>
      <c r="BG536" s="390"/>
      <c r="BH536" s="390"/>
      <c r="BI536" s="390"/>
      <c r="BJ536" s="390"/>
      <c r="BK536" s="390"/>
      <c r="BL536" s="390"/>
      <c r="BM536" s="390"/>
      <c r="BN536" s="390"/>
      <c r="BO536" s="390"/>
      <c r="BP536" s="390"/>
      <c r="BQ536" s="390"/>
      <c r="BR536" s="390"/>
      <c r="BS536" s="390"/>
      <c r="BT536" s="390"/>
      <c r="BU536" s="390"/>
      <c r="BV536" s="390"/>
      <c r="BW536" s="390"/>
      <c r="BX536" s="390"/>
      <c r="BY536" s="390"/>
      <c r="BZ536" s="390"/>
      <c r="CA536" s="390"/>
      <c r="CB536" s="390"/>
      <c r="CC536" s="390"/>
      <c r="CD536" s="390"/>
      <c r="CE536" s="390"/>
      <c r="CF536" s="390"/>
      <c r="CG536" s="390"/>
      <c r="CH536" s="390"/>
      <c r="CI536" s="390"/>
      <c r="CJ536" s="390"/>
      <c r="CK536" s="390"/>
      <c r="CL536" s="390"/>
      <c r="CM536" s="390"/>
      <c r="CN536" s="390"/>
      <c r="CO536" s="390"/>
      <c r="CP536" s="390"/>
      <c r="CQ536" s="390"/>
      <c r="CR536" s="390"/>
      <c r="CS536" s="390"/>
      <c r="CT536" s="390"/>
      <c r="CU536" s="390"/>
      <c r="CV536" s="390"/>
      <c r="CW536" s="390"/>
      <c r="CX536" s="390"/>
      <c r="CY536" s="390"/>
      <c r="CZ536" s="390"/>
      <c r="DA536" s="390"/>
      <c r="DB536" s="390"/>
      <c r="DC536" s="390"/>
      <c r="DD536" s="390"/>
      <c r="DE536" s="390"/>
      <c r="DF536" s="390"/>
      <c r="DG536" s="390"/>
      <c r="DH536" s="390"/>
      <c r="DI536" s="390"/>
      <c r="DJ536" s="390"/>
      <c r="DK536" s="390"/>
      <c r="DL536" s="390"/>
      <c r="DM536" s="390"/>
      <c r="DN536" s="390"/>
      <c r="DO536" s="390"/>
      <c r="DP536" s="390"/>
      <c r="DQ536" s="390"/>
      <c r="DR536" s="390"/>
      <c r="DS536" s="390"/>
      <c r="DT536" s="390"/>
      <c r="DU536" s="390"/>
      <c r="DV536" s="390"/>
      <c r="DW536" s="390"/>
      <c r="DX536" s="390"/>
      <c r="DY536" s="390"/>
      <c r="DZ536" s="390"/>
      <c r="EA536" s="390"/>
      <c r="EB536" s="390"/>
      <c r="EC536" s="390"/>
      <c r="ED536" s="390"/>
      <c r="EE536" s="390"/>
      <c r="EF536" s="390"/>
      <c r="EG536" s="390"/>
      <c r="EH536" s="390"/>
      <c r="EI536" s="390"/>
      <c r="EJ536" s="390"/>
      <c r="EK536" s="390"/>
      <c r="EL536" s="390"/>
      <c r="EM536" s="390"/>
      <c r="EN536" s="390"/>
      <c r="EO536" s="390"/>
      <c r="EP536" s="390"/>
      <c r="EQ536" s="390"/>
      <c r="ER536" s="390"/>
      <c r="ES536" s="390"/>
      <c r="ET536" s="390"/>
      <c r="EU536" s="390"/>
      <c r="EV536" s="390"/>
      <c r="EW536" s="390"/>
      <c r="EX536" s="390"/>
      <c r="EY536" s="390"/>
      <c r="EZ536" s="390"/>
      <c r="FA536" s="390"/>
      <c r="FB536" s="390"/>
      <c r="FC536" s="390"/>
      <c r="FD536" s="390"/>
      <c r="FE536" s="390"/>
      <c r="FF536" s="390"/>
      <c r="FG536" s="390"/>
      <c r="FH536" s="390"/>
      <c r="FI536" s="390"/>
      <c r="FJ536" s="390"/>
      <c r="FK536" s="390"/>
      <c r="FL536" s="390"/>
      <c r="FM536" s="390"/>
      <c r="FN536" s="390"/>
      <c r="FO536" s="390"/>
      <c r="FP536" s="390"/>
      <c r="FQ536" s="390"/>
      <c r="FR536" s="390"/>
      <c r="FS536" s="390"/>
      <c r="FT536" s="390"/>
      <c r="FU536" s="390"/>
      <c r="FV536" s="390"/>
    </row>
    <row r="537" spans="2:178" outlineLevel="2" x14ac:dyDescent="0.2">
      <c r="E537" s="367">
        <v>42886</v>
      </c>
      <c r="F537" s="394"/>
      <c r="G537" s="394"/>
      <c r="K537" s="389"/>
      <c r="L537" s="389"/>
      <c r="M537" s="389"/>
      <c r="N537" s="389"/>
      <c r="O537" s="389"/>
      <c r="P537" s="390"/>
      <c r="Q537" s="390"/>
      <c r="R537" s="390"/>
      <c r="S537" s="390"/>
      <c r="T537" s="390"/>
      <c r="U537" s="390"/>
      <c r="V537" s="390"/>
      <c r="W537" s="390"/>
      <c r="X537" s="390"/>
      <c r="Y537" s="390"/>
      <c r="Z537" s="390"/>
      <c r="AA537" s="390"/>
      <c r="AB537" s="390"/>
      <c r="AC537" s="390"/>
      <c r="AD537" s="390"/>
      <c r="AE537" s="390"/>
      <c r="AF537" s="390"/>
      <c r="AG537" s="390"/>
      <c r="AH537" s="390"/>
      <c r="AI537" s="390"/>
      <c r="AJ537" s="390"/>
      <c r="AK537" s="390"/>
      <c r="AL537" s="390"/>
      <c r="AM537" s="390"/>
      <c r="AN537" s="390"/>
      <c r="AO537" s="390"/>
      <c r="AP537" s="390"/>
      <c r="AQ537" s="390"/>
      <c r="AR537" s="390"/>
      <c r="AS537" s="390"/>
      <c r="AT537" s="390"/>
      <c r="AU537" s="390"/>
      <c r="AV537" s="390"/>
      <c r="AW537" s="390"/>
      <c r="AX537" s="390"/>
      <c r="AY537" s="390"/>
      <c r="AZ537" s="390"/>
      <c r="BA537" s="390"/>
      <c r="BB537" s="390"/>
      <c r="BC537" s="390"/>
      <c r="BD537" s="390"/>
      <c r="BE537" s="390"/>
      <c r="BF537" s="390"/>
      <c r="BG537" s="390"/>
      <c r="BH537" s="390"/>
      <c r="BI537" s="390"/>
      <c r="BJ537" s="390"/>
      <c r="BK537" s="390"/>
      <c r="BL537" s="390"/>
      <c r="BM537" s="390"/>
      <c r="BN537" s="390"/>
      <c r="BO537" s="390"/>
      <c r="BP537" s="390"/>
      <c r="BQ537" s="390"/>
      <c r="BR537" s="390"/>
      <c r="BS537" s="390"/>
      <c r="BT537" s="390"/>
      <c r="BU537" s="390"/>
      <c r="BV537" s="390"/>
      <c r="BW537" s="390"/>
      <c r="BX537" s="390"/>
      <c r="BY537" s="390"/>
      <c r="BZ537" s="390"/>
      <c r="CA537" s="390"/>
      <c r="CB537" s="390"/>
      <c r="CC537" s="390"/>
      <c r="CD537" s="390"/>
      <c r="CE537" s="390"/>
      <c r="CF537" s="390"/>
      <c r="CG537" s="390"/>
      <c r="CH537" s="390"/>
      <c r="CI537" s="390"/>
      <c r="CJ537" s="390"/>
      <c r="CK537" s="390"/>
      <c r="CL537" s="390"/>
      <c r="CM537" s="390"/>
      <c r="CN537" s="390"/>
      <c r="CO537" s="390"/>
      <c r="CP537" s="390"/>
      <c r="CQ537" s="390"/>
      <c r="CR537" s="390"/>
      <c r="CS537" s="390"/>
      <c r="CT537" s="390"/>
      <c r="CU537" s="390"/>
      <c r="CV537" s="390"/>
      <c r="CW537" s="390"/>
      <c r="CX537" s="390"/>
      <c r="CY537" s="390"/>
      <c r="CZ537" s="390"/>
      <c r="DA537" s="390"/>
      <c r="DB537" s="390"/>
      <c r="DC537" s="390"/>
      <c r="DD537" s="390"/>
      <c r="DE537" s="390"/>
      <c r="DF537" s="390"/>
      <c r="DG537" s="390"/>
      <c r="DH537" s="390"/>
      <c r="DI537" s="390"/>
      <c r="DJ537" s="390"/>
      <c r="DK537" s="390"/>
      <c r="DL537" s="390"/>
      <c r="DM537" s="390"/>
      <c r="DN537" s="390"/>
      <c r="DO537" s="390"/>
      <c r="DP537" s="390"/>
      <c r="DQ537" s="390"/>
      <c r="DR537" s="390"/>
      <c r="DS537" s="390"/>
      <c r="DT537" s="390"/>
      <c r="DU537" s="390"/>
      <c r="DV537" s="390"/>
      <c r="DW537" s="390"/>
      <c r="DX537" s="390"/>
      <c r="DY537" s="390"/>
      <c r="DZ537" s="390"/>
      <c r="EA537" s="390"/>
      <c r="EB537" s="390"/>
      <c r="EC537" s="390"/>
      <c r="ED537" s="390"/>
      <c r="EE537" s="390"/>
      <c r="EF537" s="390"/>
      <c r="EG537" s="390"/>
      <c r="EH537" s="390"/>
      <c r="EI537" s="390"/>
      <c r="EJ537" s="390"/>
      <c r="EK537" s="390"/>
      <c r="EL537" s="390"/>
      <c r="EM537" s="390"/>
      <c r="EN537" s="390"/>
      <c r="EO537" s="390"/>
      <c r="EP537" s="390"/>
      <c r="EQ537" s="390"/>
      <c r="ER537" s="390"/>
      <c r="ES537" s="390"/>
      <c r="ET537" s="390"/>
      <c r="EU537" s="390"/>
      <c r="EV537" s="390"/>
      <c r="EW537" s="390"/>
      <c r="EX537" s="390"/>
      <c r="EY537" s="390"/>
      <c r="EZ537" s="390"/>
      <c r="FA537" s="390"/>
      <c r="FB537" s="390"/>
      <c r="FC537" s="390"/>
      <c r="FD537" s="390"/>
      <c r="FE537" s="390"/>
      <c r="FF537" s="390"/>
      <c r="FG537" s="390"/>
      <c r="FH537" s="390"/>
      <c r="FI537" s="390"/>
      <c r="FJ537" s="390"/>
      <c r="FK537" s="390"/>
      <c r="FL537" s="390"/>
      <c r="FM537" s="390"/>
      <c r="FN537" s="390"/>
      <c r="FO537" s="390"/>
      <c r="FP537" s="390"/>
      <c r="FQ537" s="390"/>
      <c r="FR537" s="390"/>
      <c r="FS537" s="390"/>
      <c r="FT537" s="390"/>
      <c r="FU537" s="390"/>
      <c r="FV537" s="390"/>
    </row>
    <row r="538" spans="2:178" outlineLevel="2" x14ac:dyDescent="0.2">
      <c r="E538" s="367">
        <v>42916</v>
      </c>
      <c r="F538" s="394"/>
      <c r="G538" s="394"/>
      <c r="K538" s="389"/>
      <c r="L538" s="389"/>
      <c r="M538" s="389"/>
      <c r="N538" s="389"/>
      <c r="O538" s="389"/>
      <c r="P538" s="389"/>
      <c r="Q538" s="390"/>
      <c r="R538" s="390"/>
      <c r="S538" s="390"/>
      <c r="T538" s="390"/>
      <c r="U538" s="390"/>
      <c r="V538" s="390"/>
      <c r="W538" s="390"/>
      <c r="X538" s="390"/>
      <c r="Y538" s="390"/>
      <c r="Z538" s="390"/>
      <c r="AA538" s="390"/>
      <c r="AB538" s="390"/>
      <c r="AC538" s="390"/>
      <c r="AD538" s="390"/>
      <c r="AE538" s="390"/>
      <c r="AF538" s="390"/>
      <c r="AG538" s="390"/>
      <c r="AH538" s="390"/>
      <c r="AI538" s="390"/>
      <c r="AJ538" s="390"/>
      <c r="AK538" s="390"/>
      <c r="AL538" s="390"/>
      <c r="AM538" s="390"/>
      <c r="AN538" s="390"/>
      <c r="AO538" s="390"/>
      <c r="AP538" s="390"/>
      <c r="AQ538" s="390"/>
      <c r="AR538" s="390"/>
      <c r="AS538" s="390"/>
      <c r="AT538" s="390"/>
      <c r="AU538" s="390"/>
      <c r="AV538" s="390"/>
      <c r="AW538" s="390"/>
      <c r="AX538" s="390"/>
      <c r="AY538" s="390"/>
      <c r="AZ538" s="390"/>
      <c r="BA538" s="390"/>
      <c r="BB538" s="390"/>
      <c r="BC538" s="390"/>
      <c r="BD538" s="390"/>
      <c r="BE538" s="390"/>
      <c r="BF538" s="390"/>
      <c r="BG538" s="390"/>
      <c r="BH538" s="390"/>
      <c r="BI538" s="390"/>
      <c r="BJ538" s="390"/>
      <c r="BK538" s="390"/>
      <c r="BL538" s="390"/>
      <c r="BM538" s="390"/>
      <c r="BN538" s="390"/>
      <c r="BO538" s="390"/>
      <c r="BP538" s="390"/>
      <c r="BQ538" s="390"/>
      <c r="BR538" s="390"/>
      <c r="BS538" s="390"/>
      <c r="BT538" s="390"/>
      <c r="BU538" s="390"/>
      <c r="BV538" s="390"/>
      <c r="BW538" s="390"/>
      <c r="BX538" s="390"/>
      <c r="BY538" s="390"/>
      <c r="BZ538" s="390"/>
      <c r="CA538" s="390"/>
      <c r="CB538" s="390"/>
      <c r="CC538" s="390"/>
      <c r="CD538" s="390"/>
      <c r="CE538" s="390"/>
      <c r="CF538" s="390"/>
      <c r="CG538" s="390"/>
      <c r="CH538" s="390"/>
      <c r="CI538" s="390"/>
      <c r="CJ538" s="390"/>
      <c r="CK538" s="390"/>
      <c r="CL538" s="390"/>
      <c r="CM538" s="390"/>
      <c r="CN538" s="390"/>
      <c r="CO538" s="390"/>
      <c r="CP538" s="390"/>
      <c r="CQ538" s="390"/>
      <c r="CR538" s="390"/>
      <c r="CS538" s="390"/>
      <c r="CT538" s="390"/>
      <c r="CU538" s="390"/>
      <c r="CV538" s="390"/>
      <c r="CW538" s="390"/>
      <c r="CX538" s="390"/>
      <c r="CY538" s="390"/>
      <c r="CZ538" s="390"/>
      <c r="DA538" s="390"/>
      <c r="DB538" s="390"/>
      <c r="DC538" s="390"/>
      <c r="DD538" s="390"/>
      <c r="DE538" s="390"/>
      <c r="DF538" s="390"/>
      <c r="DG538" s="390"/>
      <c r="DH538" s="390"/>
      <c r="DI538" s="390"/>
      <c r="DJ538" s="390"/>
      <c r="DK538" s="390"/>
      <c r="DL538" s="390"/>
      <c r="DM538" s="390"/>
      <c r="DN538" s="390"/>
      <c r="DO538" s="390"/>
      <c r="DP538" s="390"/>
      <c r="DQ538" s="390"/>
      <c r="DR538" s="390"/>
      <c r="DS538" s="390"/>
      <c r="DT538" s="390"/>
      <c r="DU538" s="390"/>
      <c r="DV538" s="390"/>
      <c r="DW538" s="390"/>
      <c r="DX538" s="390"/>
      <c r="DY538" s="390"/>
      <c r="DZ538" s="390"/>
      <c r="EA538" s="390"/>
      <c r="EB538" s="390"/>
      <c r="EC538" s="390"/>
      <c r="ED538" s="390"/>
      <c r="EE538" s="390"/>
      <c r="EF538" s="390"/>
      <c r="EG538" s="390"/>
      <c r="EH538" s="390"/>
      <c r="EI538" s="390"/>
      <c r="EJ538" s="390"/>
      <c r="EK538" s="390"/>
      <c r="EL538" s="390"/>
      <c r="EM538" s="390"/>
      <c r="EN538" s="390"/>
      <c r="EO538" s="390"/>
      <c r="EP538" s="390"/>
      <c r="EQ538" s="390"/>
      <c r="ER538" s="390"/>
      <c r="ES538" s="390"/>
      <c r="ET538" s="390"/>
      <c r="EU538" s="390"/>
      <c r="EV538" s="390"/>
      <c r="EW538" s="390"/>
      <c r="EX538" s="390"/>
      <c r="EY538" s="390"/>
      <c r="EZ538" s="390"/>
      <c r="FA538" s="390"/>
      <c r="FB538" s="390"/>
      <c r="FC538" s="390"/>
      <c r="FD538" s="390"/>
      <c r="FE538" s="390"/>
      <c r="FF538" s="390"/>
      <c r="FG538" s="390"/>
      <c r="FH538" s="390"/>
      <c r="FI538" s="390"/>
      <c r="FJ538" s="390"/>
      <c r="FK538" s="390"/>
      <c r="FL538" s="390"/>
      <c r="FM538" s="390"/>
      <c r="FN538" s="390"/>
      <c r="FO538" s="390"/>
      <c r="FP538" s="390"/>
      <c r="FQ538" s="390"/>
      <c r="FR538" s="390"/>
      <c r="FS538" s="390"/>
      <c r="FT538" s="390"/>
      <c r="FU538" s="390"/>
      <c r="FV538" s="390"/>
    </row>
    <row r="539" spans="2:178" outlineLevel="2" x14ac:dyDescent="0.2">
      <c r="E539" s="367">
        <v>42947</v>
      </c>
      <c r="F539" s="394"/>
      <c r="G539" s="394"/>
      <c r="K539" s="389"/>
      <c r="L539" s="389"/>
      <c r="M539" s="389"/>
      <c r="N539" s="389"/>
      <c r="O539" s="389"/>
      <c r="P539" s="389"/>
      <c r="Q539" s="389"/>
      <c r="R539" s="390"/>
      <c r="S539" s="390"/>
      <c r="T539" s="390"/>
      <c r="U539" s="390"/>
      <c r="V539" s="390"/>
      <c r="W539" s="390"/>
      <c r="X539" s="390"/>
      <c r="Y539" s="390"/>
      <c r="Z539" s="390"/>
      <c r="AA539" s="390"/>
      <c r="AB539" s="390"/>
      <c r="AC539" s="390"/>
      <c r="AD539" s="390"/>
      <c r="AE539" s="390"/>
      <c r="AF539" s="390"/>
      <c r="AG539" s="390"/>
      <c r="AH539" s="390"/>
      <c r="AI539" s="390"/>
      <c r="AJ539" s="390"/>
      <c r="AK539" s="390"/>
      <c r="AL539" s="390"/>
      <c r="AM539" s="390"/>
      <c r="AN539" s="390"/>
      <c r="AO539" s="390"/>
      <c r="AP539" s="390"/>
      <c r="AQ539" s="390"/>
      <c r="AR539" s="390"/>
      <c r="AS539" s="390"/>
      <c r="AT539" s="390"/>
      <c r="AU539" s="390"/>
      <c r="AV539" s="390"/>
      <c r="AW539" s="390"/>
      <c r="AX539" s="390"/>
      <c r="AY539" s="390"/>
      <c r="AZ539" s="390"/>
      <c r="BA539" s="390"/>
      <c r="BB539" s="390"/>
      <c r="BC539" s="390"/>
      <c r="BD539" s="390"/>
      <c r="BE539" s="390"/>
      <c r="BF539" s="390"/>
      <c r="BG539" s="390"/>
      <c r="BH539" s="390"/>
      <c r="BI539" s="390"/>
      <c r="BJ539" s="390"/>
      <c r="BK539" s="390"/>
      <c r="BL539" s="390"/>
      <c r="BM539" s="390"/>
      <c r="BN539" s="390"/>
      <c r="BO539" s="390"/>
      <c r="BP539" s="390"/>
      <c r="BQ539" s="390"/>
      <c r="BR539" s="390"/>
      <c r="BS539" s="390"/>
      <c r="BT539" s="390"/>
      <c r="BU539" s="390"/>
      <c r="BV539" s="390"/>
      <c r="BW539" s="390"/>
      <c r="BX539" s="390"/>
      <c r="BY539" s="390"/>
      <c r="BZ539" s="390"/>
      <c r="CA539" s="390"/>
      <c r="CB539" s="390"/>
      <c r="CC539" s="390"/>
      <c r="CD539" s="390"/>
      <c r="CE539" s="390"/>
      <c r="CF539" s="390"/>
      <c r="CG539" s="390"/>
      <c r="CH539" s="390"/>
      <c r="CI539" s="390"/>
      <c r="CJ539" s="390"/>
      <c r="CK539" s="390"/>
      <c r="CL539" s="390"/>
      <c r="CM539" s="390"/>
      <c r="CN539" s="390"/>
      <c r="CO539" s="390"/>
      <c r="CP539" s="390"/>
      <c r="CQ539" s="390"/>
      <c r="CR539" s="390"/>
      <c r="CS539" s="390"/>
      <c r="CT539" s="390"/>
      <c r="CU539" s="390"/>
      <c r="CV539" s="390"/>
      <c r="CW539" s="390"/>
      <c r="CX539" s="390"/>
      <c r="CY539" s="390"/>
      <c r="CZ539" s="390"/>
      <c r="DA539" s="390"/>
      <c r="DB539" s="390"/>
      <c r="DC539" s="390"/>
      <c r="DD539" s="390"/>
      <c r="DE539" s="390"/>
      <c r="DF539" s="390"/>
      <c r="DG539" s="390"/>
      <c r="DH539" s="390"/>
      <c r="DI539" s="390"/>
      <c r="DJ539" s="390"/>
      <c r="DK539" s="390"/>
      <c r="DL539" s="390"/>
      <c r="DM539" s="390"/>
      <c r="DN539" s="390"/>
      <c r="DO539" s="390"/>
      <c r="DP539" s="390"/>
      <c r="DQ539" s="390"/>
      <c r="DR539" s="390"/>
      <c r="DS539" s="390"/>
      <c r="DT539" s="390"/>
      <c r="DU539" s="390"/>
      <c r="DV539" s="390"/>
      <c r="DW539" s="390"/>
      <c r="DX539" s="390"/>
      <c r="DY539" s="390"/>
      <c r="DZ539" s="390"/>
      <c r="EA539" s="390"/>
      <c r="EB539" s="390"/>
      <c r="EC539" s="390"/>
      <c r="ED539" s="390"/>
      <c r="EE539" s="390"/>
      <c r="EF539" s="390"/>
      <c r="EG539" s="390"/>
      <c r="EH539" s="390"/>
      <c r="EI539" s="390"/>
      <c r="EJ539" s="390"/>
      <c r="EK539" s="390"/>
      <c r="EL539" s="390"/>
      <c r="EM539" s="390"/>
      <c r="EN539" s="390"/>
      <c r="EO539" s="390"/>
      <c r="EP539" s="390"/>
      <c r="EQ539" s="390"/>
      <c r="ER539" s="390"/>
      <c r="ES539" s="390"/>
      <c r="ET539" s="390"/>
      <c r="EU539" s="390"/>
      <c r="EV539" s="390"/>
      <c r="EW539" s="390"/>
      <c r="EX539" s="390"/>
      <c r="EY539" s="390"/>
      <c r="EZ539" s="390"/>
      <c r="FA539" s="390"/>
      <c r="FB539" s="390"/>
      <c r="FC539" s="390"/>
      <c r="FD539" s="390"/>
      <c r="FE539" s="390"/>
      <c r="FF539" s="390"/>
      <c r="FG539" s="390"/>
      <c r="FH539" s="390"/>
      <c r="FI539" s="390"/>
      <c r="FJ539" s="390"/>
      <c r="FK539" s="390"/>
      <c r="FL539" s="390"/>
      <c r="FM539" s="390"/>
      <c r="FN539" s="390"/>
      <c r="FO539" s="390"/>
      <c r="FP539" s="390"/>
      <c r="FQ539" s="390"/>
      <c r="FR539" s="390"/>
      <c r="FS539" s="390"/>
      <c r="FT539" s="390"/>
      <c r="FU539" s="390"/>
      <c r="FV539" s="390"/>
    </row>
    <row r="540" spans="2:178" outlineLevel="2" x14ac:dyDescent="0.2">
      <c r="E540" s="367">
        <v>42978</v>
      </c>
      <c r="F540" s="394"/>
      <c r="G540" s="394"/>
      <c r="K540" s="389"/>
      <c r="L540" s="389"/>
      <c r="M540" s="389"/>
      <c r="N540" s="389"/>
      <c r="O540" s="389"/>
      <c r="P540" s="389"/>
      <c r="Q540" s="389"/>
      <c r="R540" s="389"/>
      <c r="S540" s="390"/>
      <c r="T540" s="390"/>
      <c r="U540" s="390"/>
      <c r="V540" s="390"/>
      <c r="W540" s="390"/>
      <c r="X540" s="390"/>
      <c r="Y540" s="390"/>
      <c r="Z540" s="390"/>
      <c r="AA540" s="390"/>
      <c r="AB540" s="390"/>
      <c r="AC540" s="390"/>
      <c r="AD540" s="390"/>
      <c r="AE540" s="390"/>
      <c r="AF540" s="390"/>
      <c r="AG540" s="390"/>
      <c r="AH540" s="390"/>
      <c r="AI540" s="390"/>
      <c r="AJ540" s="390"/>
      <c r="AK540" s="390"/>
      <c r="AL540" s="390"/>
      <c r="AM540" s="390"/>
      <c r="AN540" s="390"/>
      <c r="AO540" s="390"/>
      <c r="AP540" s="390"/>
      <c r="AQ540" s="390"/>
      <c r="AR540" s="390"/>
      <c r="AS540" s="390"/>
      <c r="AT540" s="390"/>
      <c r="AU540" s="390"/>
      <c r="AV540" s="390"/>
      <c r="AW540" s="390"/>
      <c r="AX540" s="390"/>
      <c r="AY540" s="390"/>
      <c r="AZ540" s="390"/>
      <c r="BA540" s="390"/>
      <c r="BB540" s="390"/>
      <c r="BC540" s="390"/>
      <c r="BD540" s="390"/>
      <c r="BE540" s="390"/>
      <c r="BF540" s="390"/>
      <c r="BG540" s="390"/>
      <c r="BH540" s="390"/>
      <c r="BI540" s="390"/>
      <c r="BJ540" s="390"/>
      <c r="BK540" s="390"/>
      <c r="BL540" s="390"/>
      <c r="BM540" s="390"/>
      <c r="BN540" s="390"/>
      <c r="BO540" s="390"/>
      <c r="BP540" s="390"/>
      <c r="BQ540" s="390"/>
      <c r="BR540" s="390"/>
      <c r="BS540" s="390"/>
      <c r="BT540" s="390"/>
      <c r="BU540" s="390"/>
      <c r="BV540" s="390"/>
      <c r="BW540" s="390"/>
      <c r="BX540" s="390"/>
      <c r="BY540" s="390"/>
      <c r="BZ540" s="390"/>
      <c r="CA540" s="390"/>
      <c r="CB540" s="390"/>
      <c r="CC540" s="390"/>
      <c r="CD540" s="390"/>
      <c r="CE540" s="390"/>
      <c r="CF540" s="390"/>
      <c r="CG540" s="390"/>
      <c r="CH540" s="390"/>
      <c r="CI540" s="390"/>
      <c r="CJ540" s="390"/>
      <c r="CK540" s="390"/>
      <c r="CL540" s="390"/>
      <c r="CM540" s="390"/>
      <c r="CN540" s="390"/>
      <c r="CO540" s="390"/>
      <c r="CP540" s="390"/>
      <c r="CQ540" s="390"/>
      <c r="CR540" s="390"/>
      <c r="CS540" s="390"/>
      <c r="CT540" s="390"/>
      <c r="CU540" s="390"/>
      <c r="CV540" s="390"/>
      <c r="CW540" s="390"/>
      <c r="CX540" s="390"/>
      <c r="CY540" s="390"/>
      <c r="CZ540" s="390"/>
      <c r="DA540" s="390"/>
      <c r="DB540" s="390"/>
      <c r="DC540" s="390"/>
      <c r="DD540" s="390"/>
      <c r="DE540" s="390"/>
      <c r="DF540" s="390"/>
      <c r="DG540" s="390"/>
      <c r="DH540" s="390"/>
      <c r="DI540" s="390"/>
      <c r="DJ540" s="390"/>
      <c r="DK540" s="390"/>
      <c r="DL540" s="390"/>
      <c r="DM540" s="390"/>
      <c r="DN540" s="390"/>
      <c r="DO540" s="390"/>
      <c r="DP540" s="390"/>
      <c r="DQ540" s="390"/>
      <c r="DR540" s="390"/>
      <c r="DS540" s="390"/>
      <c r="DT540" s="390"/>
      <c r="DU540" s="390"/>
      <c r="DV540" s="390"/>
      <c r="DW540" s="390"/>
      <c r="DX540" s="390"/>
      <c r="DY540" s="390"/>
      <c r="DZ540" s="390"/>
      <c r="EA540" s="390"/>
      <c r="EB540" s="390"/>
      <c r="EC540" s="390"/>
      <c r="ED540" s="390"/>
      <c r="EE540" s="390"/>
      <c r="EF540" s="390"/>
      <c r="EG540" s="390"/>
      <c r="EH540" s="390"/>
      <c r="EI540" s="390"/>
      <c r="EJ540" s="390"/>
      <c r="EK540" s="390"/>
      <c r="EL540" s="390"/>
      <c r="EM540" s="390"/>
      <c r="EN540" s="390"/>
      <c r="EO540" s="390"/>
      <c r="EP540" s="390"/>
      <c r="EQ540" s="390"/>
      <c r="ER540" s="390"/>
      <c r="ES540" s="390"/>
      <c r="ET540" s="390"/>
      <c r="EU540" s="390"/>
      <c r="EV540" s="390"/>
      <c r="EW540" s="390"/>
      <c r="EX540" s="390"/>
      <c r="EY540" s="390"/>
      <c r="EZ540" s="390"/>
      <c r="FA540" s="390"/>
      <c r="FB540" s="390"/>
      <c r="FC540" s="390"/>
      <c r="FD540" s="390"/>
      <c r="FE540" s="390"/>
      <c r="FF540" s="390"/>
      <c r="FG540" s="390"/>
      <c r="FH540" s="390"/>
      <c r="FI540" s="390"/>
      <c r="FJ540" s="390"/>
      <c r="FK540" s="390"/>
      <c r="FL540" s="390"/>
      <c r="FM540" s="390"/>
      <c r="FN540" s="390"/>
      <c r="FO540" s="390"/>
      <c r="FP540" s="390"/>
      <c r="FQ540" s="390"/>
      <c r="FR540" s="390"/>
      <c r="FS540" s="390"/>
      <c r="FT540" s="390"/>
      <c r="FU540" s="390"/>
      <c r="FV540" s="390"/>
    </row>
    <row r="541" spans="2:178" outlineLevel="2" x14ac:dyDescent="0.2">
      <c r="E541" s="367">
        <v>43008</v>
      </c>
      <c r="F541" s="394"/>
      <c r="G541" s="394"/>
      <c r="K541" s="389"/>
      <c r="L541" s="389"/>
      <c r="M541" s="389"/>
      <c r="N541" s="389"/>
      <c r="O541" s="389"/>
      <c r="P541" s="389"/>
      <c r="Q541" s="389"/>
      <c r="R541" s="389"/>
      <c r="S541" s="389"/>
      <c r="T541" s="390"/>
      <c r="U541" s="390"/>
      <c r="V541" s="390"/>
      <c r="W541" s="390"/>
      <c r="X541" s="390"/>
      <c r="Y541" s="390"/>
      <c r="Z541" s="390"/>
      <c r="AA541" s="390"/>
      <c r="AB541" s="390"/>
      <c r="AC541" s="390"/>
      <c r="AD541" s="390"/>
      <c r="AE541" s="390"/>
      <c r="AF541" s="390"/>
      <c r="AG541" s="390"/>
      <c r="AH541" s="390"/>
      <c r="AI541" s="390"/>
      <c r="AJ541" s="390"/>
      <c r="AK541" s="390"/>
      <c r="AL541" s="390"/>
      <c r="AM541" s="390"/>
      <c r="AN541" s="390"/>
      <c r="AO541" s="390"/>
      <c r="AP541" s="390"/>
      <c r="AQ541" s="390"/>
      <c r="AR541" s="390"/>
      <c r="AS541" s="390"/>
      <c r="AT541" s="390"/>
      <c r="AU541" s="390"/>
      <c r="AV541" s="390"/>
      <c r="AW541" s="390"/>
      <c r="AX541" s="390"/>
      <c r="AY541" s="390"/>
      <c r="AZ541" s="390"/>
      <c r="BA541" s="390"/>
      <c r="BB541" s="390"/>
      <c r="BC541" s="390"/>
      <c r="BD541" s="390"/>
      <c r="BE541" s="390"/>
      <c r="BF541" s="390"/>
      <c r="BG541" s="390"/>
      <c r="BH541" s="390"/>
      <c r="BI541" s="390"/>
      <c r="BJ541" s="390"/>
      <c r="BK541" s="390"/>
      <c r="BL541" s="390"/>
      <c r="BM541" s="390"/>
      <c r="BN541" s="390"/>
      <c r="BO541" s="390"/>
      <c r="BP541" s="390"/>
      <c r="BQ541" s="390"/>
      <c r="BR541" s="390"/>
      <c r="BS541" s="390"/>
      <c r="BT541" s="390"/>
      <c r="BU541" s="390"/>
      <c r="BV541" s="390"/>
      <c r="BW541" s="390"/>
      <c r="BX541" s="390"/>
      <c r="BY541" s="390"/>
      <c r="BZ541" s="390"/>
      <c r="CA541" s="390"/>
      <c r="CB541" s="390"/>
      <c r="CC541" s="390"/>
      <c r="CD541" s="390"/>
      <c r="CE541" s="390"/>
      <c r="CF541" s="390"/>
      <c r="CG541" s="390"/>
      <c r="CH541" s="390"/>
      <c r="CI541" s="390"/>
      <c r="CJ541" s="390"/>
      <c r="CK541" s="390"/>
      <c r="CL541" s="390"/>
      <c r="CM541" s="390"/>
      <c r="CN541" s="390"/>
      <c r="CO541" s="390"/>
      <c r="CP541" s="390"/>
      <c r="CQ541" s="390"/>
      <c r="CR541" s="390"/>
      <c r="CS541" s="390"/>
      <c r="CT541" s="390"/>
      <c r="CU541" s="390"/>
      <c r="CV541" s="390"/>
      <c r="CW541" s="390"/>
      <c r="CX541" s="390"/>
      <c r="CY541" s="390"/>
      <c r="CZ541" s="390"/>
      <c r="DA541" s="390"/>
      <c r="DB541" s="390"/>
      <c r="DC541" s="390"/>
      <c r="DD541" s="390"/>
      <c r="DE541" s="390"/>
      <c r="DF541" s="390"/>
      <c r="DG541" s="390"/>
      <c r="DH541" s="390"/>
      <c r="DI541" s="390"/>
      <c r="DJ541" s="390"/>
      <c r="DK541" s="390"/>
      <c r="DL541" s="390"/>
      <c r="DM541" s="390"/>
      <c r="DN541" s="390"/>
      <c r="DO541" s="390"/>
      <c r="DP541" s="390"/>
      <c r="DQ541" s="390"/>
      <c r="DR541" s="390"/>
      <c r="DS541" s="390"/>
      <c r="DT541" s="390"/>
      <c r="DU541" s="390"/>
      <c r="DV541" s="390"/>
      <c r="DW541" s="390"/>
      <c r="DX541" s="390"/>
      <c r="DY541" s="390"/>
      <c r="DZ541" s="390"/>
      <c r="EA541" s="390"/>
      <c r="EB541" s="390"/>
      <c r="EC541" s="390"/>
      <c r="ED541" s="390"/>
      <c r="EE541" s="390"/>
      <c r="EF541" s="390"/>
      <c r="EG541" s="390"/>
      <c r="EH541" s="390"/>
      <c r="EI541" s="390"/>
      <c r="EJ541" s="390"/>
      <c r="EK541" s="390"/>
      <c r="EL541" s="390"/>
      <c r="EM541" s="390"/>
      <c r="EN541" s="390"/>
      <c r="EO541" s="390"/>
      <c r="EP541" s="390"/>
      <c r="EQ541" s="390"/>
      <c r="ER541" s="390"/>
      <c r="ES541" s="390"/>
      <c r="ET541" s="390"/>
      <c r="EU541" s="390"/>
      <c r="EV541" s="390"/>
      <c r="EW541" s="390"/>
      <c r="EX541" s="390"/>
      <c r="EY541" s="390"/>
      <c r="EZ541" s="390"/>
      <c r="FA541" s="390"/>
      <c r="FB541" s="390"/>
      <c r="FC541" s="390"/>
      <c r="FD541" s="390"/>
      <c r="FE541" s="390"/>
      <c r="FF541" s="390"/>
      <c r="FG541" s="390"/>
      <c r="FH541" s="390"/>
      <c r="FI541" s="390"/>
      <c r="FJ541" s="390"/>
      <c r="FK541" s="390"/>
      <c r="FL541" s="390"/>
      <c r="FM541" s="390"/>
      <c r="FN541" s="390"/>
      <c r="FO541" s="390"/>
      <c r="FP541" s="390"/>
      <c r="FQ541" s="390"/>
      <c r="FR541" s="390"/>
      <c r="FS541" s="390"/>
      <c r="FT541" s="390"/>
      <c r="FU541" s="390"/>
      <c r="FV541" s="390"/>
    </row>
    <row r="542" spans="2:178" outlineLevel="2" x14ac:dyDescent="0.2">
      <c r="E542" s="367">
        <v>43039</v>
      </c>
      <c r="F542" s="394"/>
      <c r="G542" s="394"/>
      <c r="K542" s="389"/>
      <c r="L542" s="389"/>
      <c r="M542" s="389"/>
      <c r="N542" s="389"/>
      <c r="O542" s="389"/>
      <c r="P542" s="389"/>
      <c r="Q542" s="389"/>
      <c r="R542" s="389"/>
      <c r="S542" s="389"/>
      <c r="T542" s="389"/>
      <c r="U542" s="390"/>
      <c r="V542" s="390"/>
      <c r="W542" s="390"/>
      <c r="X542" s="390"/>
      <c r="Y542" s="390"/>
      <c r="Z542" s="390"/>
      <c r="AA542" s="390"/>
      <c r="AB542" s="390"/>
      <c r="AC542" s="390"/>
      <c r="AD542" s="390"/>
      <c r="AE542" s="390"/>
      <c r="AF542" s="390"/>
      <c r="AG542" s="390"/>
      <c r="AH542" s="390"/>
      <c r="AI542" s="390"/>
      <c r="AJ542" s="390"/>
      <c r="AK542" s="390"/>
      <c r="AL542" s="390"/>
      <c r="AM542" s="390"/>
      <c r="AN542" s="390"/>
      <c r="AO542" s="390"/>
      <c r="AP542" s="390"/>
      <c r="AQ542" s="390"/>
      <c r="AR542" s="390"/>
      <c r="AS542" s="390"/>
      <c r="AT542" s="390"/>
      <c r="AU542" s="390"/>
      <c r="AV542" s="390"/>
      <c r="AW542" s="390"/>
      <c r="AX542" s="390"/>
      <c r="AY542" s="390"/>
      <c r="AZ542" s="390"/>
      <c r="BA542" s="390"/>
      <c r="BB542" s="390"/>
      <c r="BC542" s="390"/>
      <c r="BD542" s="390"/>
      <c r="BE542" s="390"/>
      <c r="BF542" s="390"/>
      <c r="BG542" s="390"/>
      <c r="BH542" s="390"/>
      <c r="BI542" s="390"/>
      <c r="BJ542" s="390"/>
      <c r="BK542" s="390"/>
      <c r="BL542" s="390"/>
      <c r="BM542" s="390"/>
      <c r="BN542" s="390"/>
      <c r="BO542" s="390"/>
      <c r="BP542" s="390"/>
      <c r="BQ542" s="390"/>
      <c r="BR542" s="390"/>
      <c r="BS542" s="390"/>
      <c r="BT542" s="390"/>
      <c r="BU542" s="390"/>
      <c r="BV542" s="390"/>
      <c r="BW542" s="390"/>
      <c r="BX542" s="390"/>
      <c r="BY542" s="390"/>
      <c r="BZ542" s="390"/>
      <c r="CA542" s="390"/>
      <c r="CB542" s="390"/>
      <c r="CC542" s="390"/>
      <c r="CD542" s="390"/>
      <c r="CE542" s="390"/>
      <c r="CF542" s="390"/>
      <c r="CG542" s="390"/>
      <c r="CH542" s="390"/>
      <c r="CI542" s="390"/>
      <c r="CJ542" s="390"/>
      <c r="CK542" s="390"/>
      <c r="CL542" s="390"/>
      <c r="CM542" s="390"/>
      <c r="CN542" s="390"/>
      <c r="CO542" s="390"/>
      <c r="CP542" s="390"/>
      <c r="CQ542" s="390"/>
      <c r="CR542" s="390"/>
      <c r="CS542" s="390"/>
      <c r="CT542" s="390"/>
      <c r="CU542" s="390"/>
      <c r="CV542" s="390"/>
      <c r="CW542" s="390"/>
      <c r="CX542" s="390"/>
      <c r="CY542" s="390"/>
      <c r="CZ542" s="390"/>
      <c r="DA542" s="390"/>
      <c r="DB542" s="390"/>
      <c r="DC542" s="390"/>
      <c r="DD542" s="390"/>
      <c r="DE542" s="390"/>
      <c r="DF542" s="390"/>
      <c r="DG542" s="390"/>
      <c r="DH542" s="390"/>
      <c r="DI542" s="390"/>
      <c r="DJ542" s="390"/>
      <c r="DK542" s="390"/>
      <c r="DL542" s="390"/>
      <c r="DM542" s="390"/>
      <c r="DN542" s="390"/>
      <c r="DO542" s="390"/>
      <c r="DP542" s="390"/>
      <c r="DQ542" s="390"/>
      <c r="DR542" s="390"/>
      <c r="DS542" s="390"/>
      <c r="DT542" s="390"/>
      <c r="DU542" s="390"/>
      <c r="DV542" s="390"/>
      <c r="DW542" s="390"/>
      <c r="DX542" s="390"/>
      <c r="DY542" s="390"/>
      <c r="DZ542" s="390"/>
      <c r="EA542" s="390"/>
      <c r="EB542" s="390"/>
      <c r="EC542" s="390"/>
      <c r="ED542" s="390"/>
      <c r="EE542" s="390"/>
      <c r="EF542" s="390"/>
      <c r="EG542" s="390"/>
      <c r="EH542" s="390"/>
      <c r="EI542" s="390"/>
      <c r="EJ542" s="390"/>
      <c r="EK542" s="390"/>
      <c r="EL542" s="390"/>
      <c r="EM542" s="390"/>
      <c r="EN542" s="390"/>
      <c r="EO542" s="390"/>
      <c r="EP542" s="390"/>
      <c r="EQ542" s="390"/>
      <c r="ER542" s="390"/>
      <c r="ES542" s="390"/>
      <c r="ET542" s="390"/>
      <c r="EU542" s="390"/>
      <c r="EV542" s="390"/>
      <c r="EW542" s="390"/>
      <c r="EX542" s="390"/>
      <c r="EY542" s="390"/>
      <c r="EZ542" s="390"/>
      <c r="FA542" s="390"/>
      <c r="FB542" s="390"/>
      <c r="FC542" s="390"/>
      <c r="FD542" s="390"/>
      <c r="FE542" s="390"/>
      <c r="FF542" s="390"/>
      <c r="FG542" s="390"/>
      <c r="FH542" s="390"/>
      <c r="FI542" s="390"/>
      <c r="FJ542" s="390"/>
      <c r="FK542" s="390"/>
      <c r="FL542" s="390"/>
      <c r="FM542" s="390"/>
      <c r="FN542" s="390"/>
      <c r="FO542" s="390"/>
      <c r="FP542" s="390"/>
      <c r="FQ542" s="390"/>
      <c r="FR542" s="390"/>
      <c r="FS542" s="390"/>
      <c r="FT542" s="390"/>
      <c r="FU542" s="390"/>
      <c r="FV542" s="390"/>
    </row>
    <row r="543" spans="2:178" outlineLevel="2" x14ac:dyDescent="0.2">
      <c r="E543" s="367">
        <v>43069</v>
      </c>
      <c r="F543" s="394"/>
      <c r="G543" s="394"/>
      <c r="K543" s="389"/>
      <c r="L543" s="389"/>
      <c r="M543" s="389"/>
      <c r="N543" s="389"/>
      <c r="O543" s="389"/>
      <c r="P543" s="389"/>
      <c r="Q543" s="389"/>
      <c r="R543" s="389"/>
      <c r="S543" s="389"/>
      <c r="T543" s="389"/>
      <c r="U543" s="389"/>
      <c r="V543" s="390"/>
      <c r="W543" s="390"/>
      <c r="X543" s="390"/>
      <c r="Y543" s="390"/>
      <c r="Z543" s="390"/>
      <c r="AA543" s="390"/>
      <c r="AB543" s="390"/>
      <c r="AC543" s="390"/>
      <c r="AD543" s="390"/>
      <c r="AE543" s="390"/>
      <c r="AF543" s="390"/>
      <c r="AG543" s="390"/>
      <c r="AH543" s="390"/>
      <c r="AI543" s="390"/>
      <c r="AJ543" s="390"/>
      <c r="AK543" s="390"/>
      <c r="AL543" s="390"/>
      <c r="AM543" s="390"/>
      <c r="AN543" s="390"/>
      <c r="AO543" s="390"/>
      <c r="AP543" s="390"/>
      <c r="AQ543" s="390"/>
      <c r="AR543" s="390"/>
      <c r="AS543" s="390"/>
      <c r="AT543" s="390"/>
      <c r="AU543" s="390"/>
      <c r="AV543" s="390"/>
      <c r="AW543" s="390"/>
      <c r="AX543" s="390"/>
      <c r="AY543" s="390"/>
      <c r="AZ543" s="390"/>
      <c r="BA543" s="390"/>
      <c r="BB543" s="390"/>
      <c r="BC543" s="390"/>
      <c r="BD543" s="390"/>
      <c r="BE543" s="390"/>
      <c r="BF543" s="390"/>
      <c r="BG543" s="390"/>
      <c r="BH543" s="390"/>
      <c r="BI543" s="390"/>
      <c r="BJ543" s="390"/>
      <c r="BK543" s="390"/>
      <c r="BL543" s="390"/>
      <c r="BM543" s="390"/>
      <c r="BN543" s="390"/>
      <c r="BO543" s="390"/>
      <c r="BP543" s="390"/>
      <c r="BQ543" s="390"/>
      <c r="BR543" s="390"/>
      <c r="BS543" s="390"/>
      <c r="BT543" s="390"/>
      <c r="BU543" s="390"/>
      <c r="BV543" s="390"/>
      <c r="BW543" s="390"/>
      <c r="BX543" s="390"/>
      <c r="BY543" s="390"/>
      <c r="BZ543" s="390"/>
      <c r="CA543" s="390"/>
      <c r="CB543" s="390"/>
      <c r="CC543" s="390"/>
      <c r="CD543" s="390"/>
      <c r="CE543" s="390"/>
      <c r="CF543" s="390"/>
      <c r="CG543" s="390"/>
      <c r="CH543" s="390"/>
      <c r="CI543" s="390"/>
      <c r="CJ543" s="390"/>
      <c r="CK543" s="390"/>
      <c r="CL543" s="390"/>
      <c r="CM543" s="390"/>
      <c r="CN543" s="390"/>
      <c r="CO543" s="390"/>
      <c r="CP543" s="390"/>
      <c r="CQ543" s="390"/>
      <c r="CR543" s="390"/>
      <c r="CS543" s="390"/>
      <c r="CT543" s="390"/>
      <c r="CU543" s="390"/>
      <c r="CV543" s="390"/>
      <c r="CW543" s="390"/>
      <c r="CX543" s="390"/>
      <c r="CY543" s="390"/>
      <c r="CZ543" s="390"/>
      <c r="DA543" s="390"/>
      <c r="DB543" s="390"/>
      <c r="DC543" s="390"/>
      <c r="DD543" s="390"/>
      <c r="DE543" s="390"/>
      <c r="DF543" s="390"/>
      <c r="DG543" s="390"/>
      <c r="DH543" s="390"/>
      <c r="DI543" s="390"/>
      <c r="DJ543" s="390"/>
      <c r="DK543" s="390"/>
      <c r="DL543" s="390"/>
      <c r="DM543" s="390"/>
      <c r="DN543" s="390"/>
      <c r="DO543" s="390"/>
      <c r="DP543" s="390"/>
      <c r="DQ543" s="390"/>
      <c r="DR543" s="390"/>
      <c r="DS543" s="390"/>
      <c r="DT543" s="390"/>
      <c r="DU543" s="390"/>
      <c r="DV543" s="390"/>
      <c r="DW543" s="390"/>
      <c r="DX543" s="390"/>
      <c r="DY543" s="390"/>
      <c r="DZ543" s="390"/>
      <c r="EA543" s="390"/>
      <c r="EB543" s="390"/>
      <c r="EC543" s="390"/>
      <c r="ED543" s="390"/>
      <c r="EE543" s="390"/>
      <c r="EF543" s="390"/>
      <c r="EG543" s="390"/>
      <c r="EH543" s="390"/>
      <c r="EI543" s="390"/>
      <c r="EJ543" s="390"/>
      <c r="EK543" s="390"/>
      <c r="EL543" s="390"/>
      <c r="EM543" s="390"/>
      <c r="EN543" s="390"/>
      <c r="EO543" s="390"/>
      <c r="EP543" s="390"/>
      <c r="EQ543" s="390"/>
      <c r="ER543" s="390"/>
      <c r="ES543" s="390"/>
      <c r="ET543" s="390"/>
      <c r="EU543" s="390"/>
      <c r="EV543" s="390"/>
      <c r="EW543" s="390"/>
      <c r="EX543" s="390"/>
      <c r="EY543" s="390"/>
      <c r="EZ543" s="390"/>
      <c r="FA543" s="390"/>
      <c r="FB543" s="390"/>
      <c r="FC543" s="390"/>
      <c r="FD543" s="390"/>
      <c r="FE543" s="390"/>
      <c r="FF543" s="390"/>
      <c r="FG543" s="390"/>
      <c r="FH543" s="390"/>
      <c r="FI543" s="390"/>
      <c r="FJ543" s="390"/>
      <c r="FK543" s="390"/>
      <c r="FL543" s="390"/>
      <c r="FM543" s="390"/>
      <c r="FN543" s="390"/>
      <c r="FO543" s="390"/>
      <c r="FP543" s="390"/>
      <c r="FQ543" s="390"/>
      <c r="FR543" s="390"/>
      <c r="FS543" s="390"/>
      <c r="FT543" s="390"/>
      <c r="FU543" s="390"/>
      <c r="FV543" s="390"/>
    </row>
    <row r="544" spans="2:178" outlineLevel="2" x14ac:dyDescent="0.2">
      <c r="E544" s="367">
        <v>43100</v>
      </c>
      <c r="F544" s="394"/>
      <c r="G544" s="394"/>
      <c r="K544" s="389"/>
      <c r="L544" s="389"/>
      <c r="M544" s="389"/>
      <c r="N544" s="389"/>
      <c r="O544" s="389"/>
      <c r="P544" s="389"/>
      <c r="Q544" s="389"/>
      <c r="R544" s="389"/>
      <c r="S544" s="389"/>
      <c r="T544" s="389"/>
      <c r="U544" s="389"/>
      <c r="V544" s="389"/>
      <c r="W544" s="390"/>
      <c r="X544" s="390"/>
      <c r="Y544" s="390"/>
      <c r="Z544" s="390"/>
      <c r="AA544" s="390"/>
      <c r="AB544" s="390"/>
      <c r="AC544" s="390"/>
      <c r="AD544" s="390"/>
      <c r="AE544" s="390"/>
      <c r="AF544" s="390"/>
      <c r="AG544" s="390"/>
      <c r="AH544" s="390"/>
      <c r="AI544" s="390"/>
      <c r="AJ544" s="390"/>
      <c r="AK544" s="390"/>
      <c r="AL544" s="390"/>
      <c r="AM544" s="390"/>
      <c r="AN544" s="390"/>
      <c r="AO544" s="390"/>
      <c r="AP544" s="390"/>
      <c r="AQ544" s="390"/>
      <c r="AR544" s="390"/>
      <c r="AS544" s="390"/>
      <c r="AT544" s="390"/>
      <c r="AU544" s="390"/>
      <c r="AV544" s="390"/>
      <c r="AW544" s="390"/>
      <c r="AX544" s="390"/>
      <c r="AY544" s="390"/>
      <c r="AZ544" s="390"/>
      <c r="BA544" s="390"/>
      <c r="BB544" s="390"/>
      <c r="BC544" s="390"/>
      <c r="BD544" s="390"/>
      <c r="BE544" s="390"/>
      <c r="BF544" s="390"/>
      <c r="BG544" s="390"/>
      <c r="BH544" s="390"/>
      <c r="BI544" s="390"/>
      <c r="BJ544" s="390"/>
      <c r="BK544" s="390"/>
      <c r="BL544" s="390"/>
      <c r="BM544" s="390"/>
      <c r="BN544" s="390"/>
      <c r="BO544" s="390"/>
      <c r="BP544" s="390"/>
      <c r="BQ544" s="390"/>
      <c r="BR544" s="390"/>
      <c r="BS544" s="390"/>
      <c r="BT544" s="390"/>
      <c r="BU544" s="390"/>
      <c r="BV544" s="390"/>
      <c r="BW544" s="390"/>
      <c r="BX544" s="390"/>
      <c r="BY544" s="390"/>
      <c r="BZ544" s="390"/>
      <c r="CA544" s="390"/>
      <c r="CB544" s="390"/>
      <c r="CC544" s="390"/>
      <c r="CD544" s="390"/>
      <c r="CE544" s="390"/>
      <c r="CF544" s="390"/>
      <c r="CG544" s="390"/>
      <c r="CH544" s="390"/>
      <c r="CI544" s="390"/>
      <c r="CJ544" s="390"/>
      <c r="CK544" s="390"/>
      <c r="CL544" s="390"/>
      <c r="CM544" s="390"/>
      <c r="CN544" s="390"/>
      <c r="CO544" s="390"/>
      <c r="CP544" s="390"/>
      <c r="CQ544" s="390"/>
      <c r="CR544" s="390"/>
      <c r="CS544" s="390"/>
      <c r="CT544" s="390"/>
      <c r="CU544" s="390"/>
      <c r="CV544" s="390"/>
      <c r="CW544" s="390"/>
      <c r="CX544" s="390"/>
      <c r="CY544" s="390"/>
      <c r="CZ544" s="390"/>
      <c r="DA544" s="390"/>
      <c r="DB544" s="390"/>
      <c r="DC544" s="390"/>
      <c r="DD544" s="390"/>
      <c r="DE544" s="390"/>
      <c r="DF544" s="390"/>
      <c r="DG544" s="390"/>
      <c r="DH544" s="390"/>
      <c r="DI544" s="390"/>
      <c r="DJ544" s="390"/>
      <c r="DK544" s="390"/>
      <c r="DL544" s="390"/>
      <c r="DM544" s="390"/>
      <c r="DN544" s="390"/>
      <c r="DO544" s="390"/>
      <c r="DP544" s="390"/>
      <c r="DQ544" s="390"/>
      <c r="DR544" s="390"/>
      <c r="DS544" s="390"/>
      <c r="DT544" s="390"/>
      <c r="DU544" s="390"/>
      <c r="DV544" s="390"/>
      <c r="DW544" s="390"/>
      <c r="DX544" s="390"/>
      <c r="DY544" s="390"/>
      <c r="DZ544" s="390"/>
      <c r="EA544" s="390"/>
      <c r="EB544" s="390"/>
      <c r="EC544" s="390"/>
      <c r="ED544" s="390"/>
      <c r="EE544" s="390"/>
      <c r="EF544" s="390"/>
      <c r="EG544" s="390"/>
      <c r="EH544" s="390"/>
      <c r="EI544" s="390"/>
      <c r="EJ544" s="390"/>
      <c r="EK544" s="390"/>
      <c r="EL544" s="390"/>
      <c r="EM544" s="390"/>
      <c r="EN544" s="390"/>
      <c r="EO544" s="390"/>
      <c r="EP544" s="390"/>
      <c r="EQ544" s="390"/>
      <c r="ER544" s="390"/>
      <c r="ES544" s="390"/>
      <c r="ET544" s="390"/>
      <c r="EU544" s="390"/>
      <c r="EV544" s="390"/>
      <c r="EW544" s="390"/>
      <c r="EX544" s="390"/>
      <c r="EY544" s="390"/>
      <c r="EZ544" s="390"/>
      <c r="FA544" s="390"/>
      <c r="FB544" s="390"/>
      <c r="FC544" s="390"/>
      <c r="FD544" s="390"/>
      <c r="FE544" s="390"/>
      <c r="FF544" s="390"/>
      <c r="FG544" s="390"/>
      <c r="FH544" s="390"/>
      <c r="FI544" s="390"/>
      <c r="FJ544" s="390"/>
      <c r="FK544" s="390"/>
      <c r="FL544" s="390"/>
      <c r="FM544" s="390"/>
      <c r="FN544" s="390"/>
      <c r="FO544" s="390"/>
      <c r="FP544" s="390"/>
      <c r="FQ544" s="390"/>
      <c r="FR544" s="390"/>
      <c r="FS544" s="390"/>
      <c r="FT544" s="390"/>
      <c r="FU544" s="390"/>
      <c r="FV544" s="390"/>
    </row>
    <row r="545" spans="5:178" outlineLevel="2" x14ac:dyDescent="0.2">
      <c r="E545" s="367">
        <v>43131</v>
      </c>
      <c r="F545" s="394"/>
      <c r="G545" s="394"/>
      <c r="K545" s="389"/>
      <c r="L545" s="389"/>
      <c r="M545" s="389"/>
      <c r="N545" s="389"/>
      <c r="O545" s="389"/>
      <c r="P545" s="389"/>
      <c r="Q545" s="389"/>
      <c r="R545" s="389"/>
      <c r="S545" s="389"/>
      <c r="T545" s="389"/>
      <c r="U545" s="389"/>
      <c r="V545" s="389"/>
      <c r="W545" s="389"/>
      <c r="X545" s="390"/>
      <c r="Y545" s="390"/>
      <c r="Z545" s="390"/>
      <c r="AA545" s="390"/>
      <c r="AB545" s="390"/>
      <c r="AC545" s="390"/>
      <c r="AD545" s="390"/>
      <c r="AE545" s="390"/>
      <c r="AF545" s="390"/>
      <c r="AG545" s="390"/>
      <c r="AH545" s="390"/>
      <c r="AI545" s="390"/>
      <c r="AJ545" s="390"/>
      <c r="AK545" s="390"/>
      <c r="AL545" s="390"/>
      <c r="AM545" s="390"/>
      <c r="AN545" s="390"/>
      <c r="AO545" s="390"/>
      <c r="AP545" s="390"/>
      <c r="AQ545" s="390"/>
      <c r="AR545" s="390"/>
      <c r="AS545" s="390"/>
      <c r="AT545" s="390"/>
      <c r="AU545" s="390"/>
      <c r="AV545" s="390"/>
      <c r="AW545" s="390"/>
      <c r="AX545" s="390"/>
      <c r="AY545" s="390"/>
      <c r="AZ545" s="390"/>
      <c r="BA545" s="390"/>
      <c r="BB545" s="390"/>
      <c r="BC545" s="390"/>
      <c r="BD545" s="390"/>
      <c r="BE545" s="390"/>
      <c r="BF545" s="390"/>
      <c r="BG545" s="390"/>
      <c r="BH545" s="390"/>
      <c r="BI545" s="390"/>
      <c r="BJ545" s="390"/>
      <c r="BK545" s="390"/>
      <c r="BL545" s="390"/>
      <c r="BM545" s="390"/>
      <c r="BN545" s="390"/>
      <c r="BO545" s="390"/>
      <c r="BP545" s="390"/>
      <c r="BQ545" s="390"/>
      <c r="BR545" s="390"/>
      <c r="BS545" s="390"/>
      <c r="BT545" s="390"/>
      <c r="BU545" s="390"/>
      <c r="BV545" s="390"/>
      <c r="BW545" s="390"/>
      <c r="BX545" s="390"/>
      <c r="BY545" s="390"/>
      <c r="BZ545" s="390"/>
      <c r="CA545" s="390"/>
      <c r="CB545" s="390"/>
      <c r="CC545" s="390"/>
      <c r="CD545" s="390"/>
      <c r="CE545" s="390"/>
      <c r="CF545" s="390"/>
      <c r="CG545" s="390"/>
      <c r="CH545" s="390"/>
      <c r="CI545" s="390"/>
      <c r="CJ545" s="390"/>
      <c r="CK545" s="390"/>
      <c r="CL545" s="390"/>
      <c r="CM545" s="390"/>
      <c r="CN545" s="390"/>
      <c r="CO545" s="390"/>
      <c r="CP545" s="390"/>
      <c r="CQ545" s="390"/>
      <c r="CR545" s="390"/>
      <c r="CS545" s="390"/>
      <c r="CT545" s="390"/>
      <c r="CU545" s="390"/>
      <c r="CV545" s="390"/>
      <c r="CW545" s="390"/>
      <c r="CX545" s="390"/>
      <c r="CY545" s="390"/>
      <c r="CZ545" s="390"/>
      <c r="DA545" s="390"/>
      <c r="DB545" s="390"/>
      <c r="DC545" s="390"/>
      <c r="DD545" s="390"/>
      <c r="DE545" s="390"/>
      <c r="DF545" s="390"/>
      <c r="DG545" s="390"/>
      <c r="DH545" s="390"/>
      <c r="DI545" s="390"/>
      <c r="DJ545" s="390"/>
      <c r="DK545" s="390"/>
      <c r="DL545" s="390"/>
      <c r="DM545" s="390"/>
      <c r="DN545" s="390"/>
      <c r="DO545" s="390"/>
      <c r="DP545" s="390"/>
      <c r="DQ545" s="390"/>
      <c r="DR545" s="390"/>
      <c r="DS545" s="390"/>
      <c r="DT545" s="390"/>
      <c r="DU545" s="390"/>
      <c r="DV545" s="390"/>
      <c r="DW545" s="390"/>
      <c r="DX545" s="390"/>
      <c r="DY545" s="390"/>
      <c r="DZ545" s="390"/>
      <c r="EA545" s="390"/>
      <c r="EB545" s="390"/>
      <c r="EC545" s="390"/>
      <c r="ED545" s="390"/>
      <c r="EE545" s="390"/>
      <c r="EF545" s="390"/>
      <c r="EG545" s="390"/>
      <c r="EH545" s="390"/>
      <c r="EI545" s="390"/>
      <c r="EJ545" s="390"/>
      <c r="EK545" s="390"/>
      <c r="EL545" s="390"/>
      <c r="EM545" s="390"/>
      <c r="EN545" s="390"/>
      <c r="EO545" s="390"/>
      <c r="EP545" s="390"/>
      <c r="EQ545" s="390"/>
      <c r="ER545" s="390"/>
      <c r="ES545" s="390"/>
      <c r="ET545" s="390"/>
      <c r="EU545" s="390"/>
      <c r="EV545" s="390"/>
      <c r="EW545" s="390"/>
      <c r="EX545" s="390"/>
      <c r="EY545" s="390"/>
      <c r="EZ545" s="390"/>
      <c r="FA545" s="390"/>
      <c r="FB545" s="390"/>
      <c r="FC545" s="390"/>
      <c r="FD545" s="390"/>
      <c r="FE545" s="390"/>
      <c r="FF545" s="390"/>
      <c r="FG545" s="390"/>
      <c r="FH545" s="390"/>
      <c r="FI545" s="390"/>
      <c r="FJ545" s="390"/>
      <c r="FK545" s="390"/>
      <c r="FL545" s="390"/>
      <c r="FM545" s="390"/>
      <c r="FN545" s="390"/>
      <c r="FO545" s="390"/>
      <c r="FP545" s="390"/>
      <c r="FQ545" s="390"/>
      <c r="FR545" s="390"/>
      <c r="FS545" s="390"/>
      <c r="FT545" s="390"/>
      <c r="FU545" s="390"/>
      <c r="FV545" s="390"/>
    </row>
    <row r="546" spans="5:178" outlineLevel="2" x14ac:dyDescent="0.2">
      <c r="E546" s="367">
        <v>43159</v>
      </c>
      <c r="F546" s="394"/>
      <c r="G546" s="394"/>
      <c r="K546" s="389"/>
      <c r="L546" s="389"/>
      <c r="M546" s="389"/>
      <c r="N546" s="389"/>
      <c r="O546" s="389"/>
      <c r="P546" s="389"/>
      <c r="Q546" s="389"/>
      <c r="R546" s="389"/>
      <c r="S546" s="389"/>
      <c r="T546" s="389"/>
      <c r="U546" s="389"/>
      <c r="V546" s="389"/>
      <c r="W546" s="389"/>
      <c r="X546" s="389"/>
      <c r="Y546" s="390"/>
      <c r="Z546" s="390"/>
      <c r="AA546" s="390"/>
      <c r="AB546" s="390"/>
      <c r="AC546" s="390"/>
      <c r="AD546" s="390"/>
      <c r="AE546" s="390"/>
      <c r="AF546" s="390"/>
      <c r="AG546" s="390"/>
      <c r="AH546" s="390"/>
      <c r="AI546" s="390"/>
      <c r="AJ546" s="390"/>
      <c r="AK546" s="390"/>
      <c r="AL546" s="390"/>
      <c r="AM546" s="390"/>
      <c r="AN546" s="390"/>
      <c r="AO546" s="390"/>
      <c r="AP546" s="390"/>
      <c r="AQ546" s="390"/>
      <c r="AR546" s="390"/>
      <c r="AS546" s="390"/>
      <c r="AT546" s="390"/>
      <c r="AU546" s="390"/>
      <c r="AV546" s="390"/>
      <c r="AW546" s="390"/>
      <c r="AX546" s="390"/>
      <c r="AY546" s="390"/>
      <c r="AZ546" s="390"/>
      <c r="BA546" s="390"/>
      <c r="BB546" s="390"/>
      <c r="BC546" s="390"/>
      <c r="BD546" s="390"/>
      <c r="BE546" s="390"/>
      <c r="BF546" s="390"/>
      <c r="BG546" s="390"/>
      <c r="BH546" s="390"/>
      <c r="BI546" s="390"/>
      <c r="BJ546" s="390"/>
      <c r="BK546" s="390"/>
      <c r="BL546" s="390"/>
      <c r="BM546" s="390"/>
      <c r="BN546" s="390"/>
      <c r="BO546" s="390"/>
      <c r="BP546" s="390"/>
      <c r="BQ546" s="390"/>
      <c r="BR546" s="390"/>
      <c r="BS546" s="390"/>
      <c r="BT546" s="390"/>
      <c r="BU546" s="390"/>
      <c r="BV546" s="390"/>
      <c r="BW546" s="390"/>
      <c r="BX546" s="390"/>
      <c r="BY546" s="390"/>
      <c r="BZ546" s="390"/>
      <c r="CA546" s="390"/>
      <c r="CB546" s="390"/>
      <c r="CC546" s="390"/>
      <c r="CD546" s="390"/>
      <c r="CE546" s="390"/>
      <c r="CF546" s="390"/>
      <c r="CG546" s="390"/>
      <c r="CH546" s="390"/>
      <c r="CI546" s="390"/>
      <c r="CJ546" s="390"/>
      <c r="CK546" s="390"/>
      <c r="CL546" s="390"/>
      <c r="CM546" s="390"/>
      <c r="CN546" s="390"/>
      <c r="CO546" s="390"/>
      <c r="CP546" s="390"/>
      <c r="CQ546" s="390"/>
      <c r="CR546" s="390"/>
      <c r="CS546" s="390"/>
      <c r="CT546" s="390"/>
      <c r="CU546" s="390"/>
      <c r="CV546" s="390"/>
      <c r="CW546" s="390"/>
      <c r="CX546" s="390"/>
      <c r="CY546" s="390"/>
      <c r="CZ546" s="390"/>
      <c r="DA546" s="390"/>
      <c r="DB546" s="390"/>
      <c r="DC546" s="390"/>
      <c r="DD546" s="390"/>
      <c r="DE546" s="390"/>
      <c r="DF546" s="390"/>
      <c r="DG546" s="390"/>
      <c r="DH546" s="390"/>
      <c r="DI546" s="390"/>
      <c r="DJ546" s="390"/>
      <c r="DK546" s="390"/>
      <c r="DL546" s="390"/>
      <c r="DM546" s="390"/>
      <c r="DN546" s="390"/>
      <c r="DO546" s="390"/>
      <c r="DP546" s="390"/>
      <c r="DQ546" s="390"/>
      <c r="DR546" s="390"/>
      <c r="DS546" s="390"/>
      <c r="DT546" s="390"/>
      <c r="DU546" s="390"/>
      <c r="DV546" s="390"/>
      <c r="DW546" s="390"/>
      <c r="DX546" s="390"/>
      <c r="DY546" s="390"/>
      <c r="DZ546" s="390"/>
      <c r="EA546" s="390"/>
      <c r="EB546" s="390"/>
      <c r="EC546" s="390"/>
      <c r="ED546" s="390"/>
      <c r="EE546" s="390"/>
      <c r="EF546" s="390"/>
      <c r="EG546" s="390"/>
      <c r="EH546" s="390"/>
      <c r="EI546" s="390"/>
      <c r="EJ546" s="390"/>
      <c r="EK546" s="390"/>
      <c r="EL546" s="390"/>
      <c r="EM546" s="390"/>
      <c r="EN546" s="390"/>
      <c r="EO546" s="390"/>
      <c r="EP546" s="390"/>
      <c r="EQ546" s="390"/>
      <c r="ER546" s="390"/>
      <c r="ES546" s="390"/>
      <c r="ET546" s="390"/>
      <c r="EU546" s="390"/>
      <c r="EV546" s="390"/>
      <c r="EW546" s="390"/>
      <c r="EX546" s="390"/>
      <c r="EY546" s="390"/>
      <c r="EZ546" s="390"/>
      <c r="FA546" s="390"/>
      <c r="FB546" s="390"/>
      <c r="FC546" s="390"/>
      <c r="FD546" s="390"/>
      <c r="FE546" s="390"/>
      <c r="FF546" s="390"/>
      <c r="FG546" s="390"/>
      <c r="FH546" s="390"/>
      <c r="FI546" s="390"/>
      <c r="FJ546" s="390"/>
      <c r="FK546" s="390"/>
      <c r="FL546" s="390"/>
      <c r="FM546" s="390"/>
      <c r="FN546" s="390"/>
      <c r="FO546" s="390"/>
      <c r="FP546" s="390"/>
      <c r="FQ546" s="390"/>
      <c r="FR546" s="390"/>
      <c r="FS546" s="390"/>
      <c r="FT546" s="390"/>
      <c r="FU546" s="390"/>
      <c r="FV546" s="390"/>
    </row>
    <row r="547" spans="5:178" outlineLevel="2" x14ac:dyDescent="0.2">
      <c r="E547" s="367">
        <v>43190</v>
      </c>
      <c r="F547" s="394"/>
      <c r="G547" s="394"/>
      <c r="J547" s="370"/>
      <c r="K547" s="389"/>
      <c r="L547" s="389"/>
      <c r="M547" s="389"/>
      <c r="N547" s="389"/>
      <c r="O547" s="389"/>
      <c r="P547" s="389"/>
      <c r="Q547" s="389"/>
      <c r="R547" s="389"/>
      <c r="S547" s="389"/>
      <c r="T547" s="389"/>
      <c r="U547" s="389"/>
      <c r="V547" s="389"/>
      <c r="W547" s="389"/>
      <c r="X547" s="389"/>
      <c r="Y547" s="389"/>
      <c r="Z547" s="390"/>
      <c r="AA547" s="390"/>
      <c r="AB547" s="390"/>
      <c r="AC547" s="390"/>
      <c r="AD547" s="390"/>
      <c r="AE547" s="390"/>
      <c r="AF547" s="390"/>
      <c r="AG547" s="390"/>
      <c r="AH547" s="390"/>
      <c r="AI547" s="390"/>
      <c r="AJ547" s="390"/>
      <c r="AK547" s="390"/>
      <c r="AL547" s="390"/>
      <c r="AM547" s="390"/>
      <c r="AN547" s="390"/>
      <c r="AO547" s="390"/>
      <c r="AP547" s="390"/>
      <c r="AQ547" s="390"/>
      <c r="AR547" s="390"/>
      <c r="AS547" s="390"/>
      <c r="AT547" s="390"/>
      <c r="AU547" s="390"/>
      <c r="AV547" s="390"/>
      <c r="AW547" s="390"/>
      <c r="AX547" s="390"/>
      <c r="AY547" s="390"/>
      <c r="AZ547" s="390"/>
      <c r="BA547" s="390"/>
      <c r="BB547" s="390"/>
      <c r="BC547" s="390"/>
      <c r="BD547" s="390"/>
      <c r="BE547" s="390"/>
      <c r="BF547" s="390"/>
      <c r="BG547" s="390"/>
      <c r="BH547" s="390"/>
      <c r="BI547" s="390"/>
      <c r="BJ547" s="390"/>
      <c r="BK547" s="390"/>
      <c r="BL547" s="390"/>
      <c r="BM547" s="390"/>
      <c r="BN547" s="390"/>
      <c r="BO547" s="390"/>
      <c r="BP547" s="390"/>
      <c r="BQ547" s="390"/>
      <c r="BR547" s="390"/>
      <c r="BS547" s="390"/>
      <c r="BT547" s="390"/>
      <c r="BU547" s="390"/>
      <c r="BV547" s="390"/>
      <c r="BW547" s="390"/>
      <c r="BX547" s="390"/>
      <c r="BY547" s="390"/>
      <c r="BZ547" s="390"/>
      <c r="CA547" s="390"/>
      <c r="CB547" s="390"/>
      <c r="CC547" s="390"/>
      <c r="CD547" s="390"/>
      <c r="CE547" s="390"/>
      <c r="CF547" s="390"/>
      <c r="CG547" s="390"/>
      <c r="CH547" s="390"/>
      <c r="CI547" s="390"/>
      <c r="CJ547" s="390"/>
      <c r="CK547" s="390"/>
      <c r="CL547" s="390"/>
      <c r="CM547" s="390"/>
      <c r="CN547" s="390"/>
      <c r="CO547" s="390"/>
      <c r="CP547" s="390"/>
      <c r="CQ547" s="390"/>
      <c r="CR547" s="390"/>
      <c r="CS547" s="390"/>
      <c r="CT547" s="390"/>
      <c r="CU547" s="390"/>
      <c r="CV547" s="390"/>
      <c r="CW547" s="390"/>
      <c r="CX547" s="390"/>
      <c r="CY547" s="390"/>
      <c r="CZ547" s="390"/>
      <c r="DA547" s="390"/>
      <c r="DB547" s="390"/>
      <c r="DC547" s="390"/>
      <c r="DD547" s="390"/>
      <c r="DE547" s="390"/>
      <c r="DF547" s="390"/>
      <c r="DG547" s="390"/>
      <c r="DH547" s="390"/>
      <c r="DI547" s="390"/>
      <c r="DJ547" s="390"/>
      <c r="DK547" s="390"/>
      <c r="DL547" s="390"/>
      <c r="DM547" s="390"/>
      <c r="DN547" s="390"/>
      <c r="DO547" s="390"/>
      <c r="DP547" s="390"/>
      <c r="DQ547" s="390"/>
      <c r="DR547" s="390"/>
      <c r="DS547" s="390"/>
      <c r="DT547" s="390"/>
      <c r="DU547" s="390"/>
      <c r="DV547" s="390"/>
      <c r="DW547" s="390"/>
      <c r="DX547" s="390"/>
      <c r="DY547" s="390"/>
      <c r="DZ547" s="390"/>
      <c r="EA547" s="390"/>
      <c r="EB547" s="390"/>
      <c r="EC547" s="390"/>
      <c r="ED547" s="390"/>
      <c r="EE547" s="390"/>
      <c r="EF547" s="390"/>
      <c r="EG547" s="390"/>
      <c r="EH547" s="390"/>
      <c r="EI547" s="390"/>
      <c r="EJ547" s="390"/>
      <c r="EK547" s="390"/>
      <c r="EL547" s="390"/>
      <c r="EM547" s="390"/>
      <c r="EN547" s="390"/>
      <c r="EO547" s="390"/>
      <c r="EP547" s="390"/>
      <c r="EQ547" s="390"/>
      <c r="ER547" s="390"/>
      <c r="ES547" s="390"/>
      <c r="ET547" s="390"/>
      <c r="EU547" s="390"/>
      <c r="EV547" s="390"/>
      <c r="EW547" s="390"/>
      <c r="EX547" s="390"/>
      <c r="EY547" s="390"/>
      <c r="EZ547" s="390"/>
      <c r="FA547" s="390"/>
      <c r="FB547" s="390"/>
      <c r="FC547" s="390"/>
      <c r="FD547" s="390"/>
      <c r="FE547" s="390"/>
      <c r="FF547" s="390"/>
      <c r="FG547" s="390"/>
      <c r="FH547" s="390"/>
      <c r="FI547" s="390"/>
      <c r="FJ547" s="390"/>
      <c r="FK547" s="390"/>
      <c r="FL547" s="390"/>
      <c r="FM547" s="390"/>
      <c r="FN547" s="390"/>
      <c r="FO547" s="390"/>
      <c r="FP547" s="390"/>
      <c r="FQ547" s="390"/>
      <c r="FR547" s="390"/>
      <c r="FS547" s="390"/>
      <c r="FT547" s="390"/>
      <c r="FU547" s="390"/>
      <c r="FV547" s="390"/>
    </row>
    <row r="548" spans="5:178" outlineLevel="2" x14ac:dyDescent="0.2">
      <c r="E548" s="367">
        <v>43220</v>
      </c>
      <c r="F548" s="394"/>
      <c r="G548" s="394"/>
      <c r="J548" s="370"/>
      <c r="K548" s="389"/>
      <c r="L548" s="389"/>
      <c r="M548" s="389"/>
      <c r="N548" s="389"/>
      <c r="O548" s="389"/>
      <c r="P548" s="389"/>
      <c r="Q548" s="389"/>
      <c r="R548" s="389"/>
      <c r="S548" s="389"/>
      <c r="T548" s="389"/>
      <c r="U548" s="389"/>
      <c r="V548" s="389"/>
      <c r="W548" s="389"/>
      <c r="X548" s="389"/>
      <c r="Y548" s="389"/>
      <c r="Z548" s="391"/>
      <c r="AA548" s="390"/>
      <c r="AB548" s="390"/>
      <c r="AC548" s="390"/>
      <c r="AD548" s="390"/>
      <c r="AE548" s="390"/>
      <c r="AF548" s="390"/>
      <c r="AG548" s="390"/>
      <c r="AH548" s="390"/>
      <c r="AI548" s="390"/>
      <c r="AJ548" s="390"/>
      <c r="AK548" s="390"/>
      <c r="AL548" s="390"/>
      <c r="AM548" s="390"/>
      <c r="AN548" s="390"/>
      <c r="AO548" s="390"/>
      <c r="AP548" s="390"/>
      <c r="AQ548" s="390"/>
      <c r="AR548" s="390"/>
      <c r="AS548" s="390"/>
      <c r="AT548" s="390"/>
      <c r="AU548" s="390"/>
      <c r="AV548" s="390"/>
      <c r="AW548" s="390"/>
      <c r="AX548" s="390"/>
      <c r="AY548" s="390"/>
      <c r="AZ548" s="390"/>
      <c r="BA548" s="390"/>
      <c r="BB548" s="390"/>
      <c r="BC548" s="390"/>
      <c r="BD548" s="390"/>
      <c r="BE548" s="390"/>
      <c r="BF548" s="390"/>
      <c r="BG548" s="390"/>
      <c r="BH548" s="390"/>
      <c r="BI548" s="390"/>
      <c r="BJ548" s="390"/>
      <c r="BK548" s="390"/>
      <c r="BL548" s="390"/>
      <c r="BM548" s="390"/>
      <c r="BN548" s="390"/>
      <c r="BO548" s="390"/>
      <c r="BP548" s="390"/>
      <c r="BQ548" s="390"/>
      <c r="BR548" s="390"/>
      <c r="BS548" s="390"/>
      <c r="BT548" s="390"/>
      <c r="BU548" s="390"/>
      <c r="BV548" s="390"/>
      <c r="BW548" s="390"/>
      <c r="BX548" s="390"/>
      <c r="BY548" s="390"/>
      <c r="BZ548" s="390"/>
      <c r="CA548" s="390"/>
      <c r="CB548" s="390"/>
      <c r="CC548" s="390"/>
      <c r="CD548" s="390"/>
      <c r="CE548" s="390"/>
      <c r="CF548" s="390"/>
      <c r="CG548" s="390"/>
      <c r="CH548" s="390"/>
      <c r="CI548" s="390"/>
      <c r="CJ548" s="390"/>
      <c r="CK548" s="390"/>
      <c r="CL548" s="390"/>
      <c r="CM548" s="390"/>
      <c r="CN548" s="390"/>
      <c r="CO548" s="390"/>
      <c r="CP548" s="390"/>
      <c r="CQ548" s="390"/>
      <c r="CR548" s="390"/>
      <c r="CS548" s="390"/>
      <c r="CT548" s="390"/>
      <c r="CU548" s="390"/>
      <c r="CV548" s="390"/>
      <c r="CW548" s="390"/>
      <c r="CX548" s="390"/>
      <c r="CY548" s="390"/>
      <c r="CZ548" s="390"/>
      <c r="DA548" s="390"/>
      <c r="DB548" s="390"/>
      <c r="DC548" s="390"/>
      <c r="DD548" s="390"/>
      <c r="DE548" s="390"/>
      <c r="DF548" s="390"/>
      <c r="DG548" s="390"/>
      <c r="DH548" s="390"/>
      <c r="DI548" s="390"/>
      <c r="DJ548" s="390"/>
      <c r="DK548" s="390"/>
      <c r="DL548" s="390"/>
      <c r="DM548" s="390"/>
      <c r="DN548" s="390"/>
      <c r="DO548" s="390"/>
      <c r="DP548" s="390"/>
      <c r="DQ548" s="390"/>
      <c r="DR548" s="390"/>
      <c r="DS548" s="390"/>
      <c r="DT548" s="390"/>
      <c r="DU548" s="390"/>
      <c r="DV548" s="390"/>
      <c r="DW548" s="390"/>
      <c r="DX548" s="390"/>
      <c r="DY548" s="390"/>
      <c r="DZ548" s="390"/>
      <c r="EA548" s="390"/>
      <c r="EB548" s="390"/>
      <c r="EC548" s="390"/>
      <c r="ED548" s="390"/>
      <c r="EE548" s="390"/>
      <c r="EF548" s="390"/>
      <c r="EG548" s="390"/>
      <c r="EH548" s="390"/>
      <c r="EI548" s="390"/>
      <c r="EJ548" s="390"/>
      <c r="EK548" s="390"/>
      <c r="EL548" s="390"/>
      <c r="EM548" s="390"/>
      <c r="EN548" s="390"/>
      <c r="EO548" s="390"/>
      <c r="EP548" s="390"/>
      <c r="EQ548" s="390"/>
      <c r="ER548" s="390"/>
      <c r="ES548" s="390"/>
      <c r="ET548" s="390"/>
      <c r="EU548" s="390"/>
      <c r="EV548" s="390"/>
      <c r="EW548" s="390"/>
      <c r="EX548" s="390"/>
      <c r="EY548" s="390"/>
      <c r="EZ548" s="390"/>
      <c r="FA548" s="390"/>
      <c r="FB548" s="390"/>
      <c r="FC548" s="390"/>
      <c r="FD548" s="390"/>
      <c r="FE548" s="390"/>
      <c r="FF548" s="390"/>
      <c r="FG548" s="390"/>
      <c r="FH548" s="390"/>
      <c r="FI548" s="390"/>
      <c r="FJ548" s="390"/>
      <c r="FK548" s="390"/>
      <c r="FL548" s="390"/>
      <c r="FM548" s="390"/>
      <c r="FN548" s="390"/>
      <c r="FO548" s="390"/>
      <c r="FP548" s="390"/>
      <c r="FQ548" s="390"/>
      <c r="FR548" s="390"/>
      <c r="FS548" s="390"/>
      <c r="FT548" s="390"/>
      <c r="FU548" s="390"/>
      <c r="FV548" s="390"/>
    </row>
    <row r="549" spans="5:178" outlineLevel="2" x14ac:dyDescent="0.2">
      <c r="E549" s="367">
        <v>43251</v>
      </c>
      <c r="F549" s="394"/>
      <c r="G549" s="394"/>
      <c r="J549" s="370"/>
      <c r="K549" s="389"/>
      <c r="L549" s="389"/>
      <c r="M549" s="389"/>
      <c r="N549" s="389"/>
      <c r="O549" s="389"/>
      <c r="P549" s="389"/>
      <c r="Q549" s="389"/>
      <c r="R549" s="389"/>
      <c r="S549" s="389"/>
      <c r="T549" s="389"/>
      <c r="U549" s="389"/>
      <c r="V549" s="389"/>
      <c r="W549" s="389"/>
      <c r="X549" s="389"/>
      <c r="Y549" s="389"/>
      <c r="Z549" s="391"/>
      <c r="AA549" s="391"/>
      <c r="AB549" s="390"/>
      <c r="AC549" s="390"/>
      <c r="AD549" s="390"/>
      <c r="AE549" s="390"/>
      <c r="AF549" s="390"/>
      <c r="AG549" s="390"/>
      <c r="AH549" s="390"/>
      <c r="AI549" s="390"/>
      <c r="AJ549" s="390"/>
      <c r="AK549" s="390"/>
      <c r="AL549" s="390"/>
      <c r="AM549" s="390"/>
      <c r="AN549" s="390"/>
      <c r="AO549" s="390"/>
      <c r="AP549" s="390"/>
      <c r="AQ549" s="390"/>
      <c r="AR549" s="390"/>
      <c r="AS549" s="390"/>
      <c r="AT549" s="390"/>
      <c r="AU549" s="390"/>
      <c r="AV549" s="390"/>
      <c r="AW549" s="390"/>
      <c r="AX549" s="390"/>
      <c r="AY549" s="390"/>
      <c r="AZ549" s="390"/>
      <c r="BA549" s="390"/>
      <c r="BB549" s="390"/>
      <c r="BC549" s="390"/>
      <c r="BD549" s="390"/>
      <c r="BE549" s="390"/>
      <c r="BF549" s="390"/>
      <c r="BG549" s="390"/>
      <c r="BH549" s="390"/>
      <c r="BI549" s="390"/>
      <c r="BJ549" s="390"/>
      <c r="BK549" s="390"/>
      <c r="BL549" s="390"/>
      <c r="BM549" s="390"/>
      <c r="BN549" s="390"/>
      <c r="BO549" s="390"/>
      <c r="BP549" s="390"/>
      <c r="BQ549" s="390"/>
      <c r="BR549" s="390"/>
      <c r="BS549" s="390"/>
      <c r="BT549" s="390"/>
      <c r="BU549" s="390"/>
      <c r="BV549" s="390"/>
      <c r="BW549" s="390"/>
      <c r="BX549" s="390"/>
      <c r="BY549" s="390"/>
      <c r="BZ549" s="390"/>
      <c r="CA549" s="390"/>
      <c r="CB549" s="390"/>
      <c r="CC549" s="390"/>
      <c r="CD549" s="390"/>
      <c r="CE549" s="390"/>
      <c r="CF549" s="390"/>
      <c r="CG549" s="390"/>
      <c r="CH549" s="390"/>
      <c r="CI549" s="390"/>
      <c r="CJ549" s="390"/>
      <c r="CK549" s="390"/>
      <c r="CL549" s="390"/>
      <c r="CM549" s="390"/>
      <c r="CN549" s="390"/>
      <c r="CO549" s="390"/>
      <c r="CP549" s="390"/>
      <c r="CQ549" s="390"/>
      <c r="CR549" s="390"/>
      <c r="CS549" s="390"/>
      <c r="CT549" s="390"/>
      <c r="CU549" s="390"/>
      <c r="CV549" s="390"/>
      <c r="CW549" s="390"/>
      <c r="CX549" s="390"/>
      <c r="CY549" s="390"/>
      <c r="CZ549" s="390"/>
      <c r="DA549" s="390"/>
      <c r="DB549" s="390"/>
      <c r="DC549" s="390"/>
      <c r="DD549" s="390"/>
      <c r="DE549" s="390"/>
      <c r="DF549" s="390"/>
      <c r="DG549" s="390"/>
      <c r="DH549" s="390"/>
      <c r="DI549" s="390"/>
      <c r="DJ549" s="390"/>
      <c r="DK549" s="390"/>
      <c r="DL549" s="390"/>
      <c r="DM549" s="390"/>
      <c r="DN549" s="390"/>
      <c r="DO549" s="390"/>
      <c r="DP549" s="390"/>
      <c r="DQ549" s="390"/>
      <c r="DR549" s="390"/>
      <c r="DS549" s="390"/>
      <c r="DT549" s="390"/>
      <c r="DU549" s="390"/>
      <c r="DV549" s="390"/>
      <c r="DW549" s="390"/>
      <c r="DX549" s="390"/>
      <c r="DY549" s="390"/>
      <c r="DZ549" s="390"/>
      <c r="EA549" s="390"/>
      <c r="EB549" s="390"/>
      <c r="EC549" s="390"/>
      <c r="ED549" s="390"/>
      <c r="EE549" s="390"/>
      <c r="EF549" s="390"/>
      <c r="EG549" s="390"/>
      <c r="EH549" s="390"/>
      <c r="EI549" s="390"/>
      <c r="EJ549" s="390"/>
      <c r="EK549" s="390"/>
      <c r="EL549" s="390"/>
      <c r="EM549" s="390"/>
      <c r="EN549" s="390"/>
      <c r="EO549" s="390"/>
      <c r="EP549" s="390"/>
      <c r="EQ549" s="390"/>
      <c r="ER549" s="390"/>
      <c r="ES549" s="390"/>
      <c r="ET549" s="390"/>
      <c r="EU549" s="390"/>
      <c r="EV549" s="390"/>
      <c r="EW549" s="390"/>
      <c r="EX549" s="390"/>
      <c r="EY549" s="390"/>
      <c r="EZ549" s="390"/>
      <c r="FA549" s="390"/>
      <c r="FB549" s="390"/>
      <c r="FC549" s="390"/>
      <c r="FD549" s="390"/>
      <c r="FE549" s="390"/>
      <c r="FF549" s="390"/>
      <c r="FG549" s="390"/>
      <c r="FH549" s="390"/>
      <c r="FI549" s="390"/>
      <c r="FJ549" s="390"/>
      <c r="FK549" s="390"/>
      <c r="FL549" s="390"/>
      <c r="FM549" s="390"/>
      <c r="FN549" s="390"/>
      <c r="FO549" s="390"/>
      <c r="FP549" s="390"/>
      <c r="FQ549" s="390"/>
      <c r="FR549" s="390"/>
      <c r="FS549" s="390"/>
      <c r="FT549" s="390"/>
      <c r="FU549" s="390"/>
      <c r="FV549" s="390"/>
    </row>
    <row r="550" spans="5:178" outlineLevel="2" x14ac:dyDescent="0.2">
      <c r="E550" s="367">
        <v>43281</v>
      </c>
      <c r="F550" s="394"/>
      <c r="G550" s="394"/>
      <c r="J550" s="370"/>
      <c r="K550" s="389"/>
      <c r="L550" s="389"/>
      <c r="M550" s="389"/>
      <c r="N550" s="389"/>
      <c r="O550" s="389"/>
      <c r="P550" s="389"/>
      <c r="Q550" s="389"/>
      <c r="R550" s="389"/>
      <c r="S550" s="389"/>
      <c r="T550" s="389"/>
      <c r="U550" s="389"/>
      <c r="V550" s="389"/>
      <c r="W550" s="389"/>
      <c r="X550" s="389"/>
      <c r="Y550" s="389"/>
      <c r="Z550" s="391"/>
      <c r="AA550" s="391"/>
      <c r="AB550" s="391"/>
      <c r="AC550" s="390"/>
      <c r="AD550" s="390"/>
      <c r="AE550" s="390"/>
      <c r="AF550" s="390"/>
      <c r="AG550" s="390"/>
      <c r="AH550" s="390"/>
      <c r="AI550" s="390"/>
      <c r="AJ550" s="390"/>
      <c r="AK550" s="390"/>
      <c r="AL550" s="390"/>
      <c r="AM550" s="390"/>
      <c r="AN550" s="390"/>
      <c r="AO550" s="390"/>
      <c r="AP550" s="390"/>
      <c r="AQ550" s="390"/>
      <c r="AR550" s="390"/>
      <c r="AS550" s="390"/>
      <c r="AT550" s="390"/>
      <c r="AU550" s="390"/>
      <c r="AV550" s="390"/>
      <c r="AW550" s="390"/>
      <c r="AX550" s="390"/>
      <c r="AY550" s="390"/>
      <c r="AZ550" s="390"/>
      <c r="BA550" s="390"/>
      <c r="BB550" s="390"/>
      <c r="BC550" s="390"/>
      <c r="BD550" s="390"/>
      <c r="BE550" s="390"/>
      <c r="BF550" s="390"/>
      <c r="BG550" s="390"/>
      <c r="BH550" s="390"/>
      <c r="BI550" s="390"/>
      <c r="BJ550" s="390"/>
      <c r="BK550" s="390"/>
      <c r="BL550" s="390"/>
      <c r="BM550" s="390"/>
      <c r="BN550" s="390"/>
      <c r="BO550" s="390"/>
      <c r="BP550" s="390"/>
      <c r="BQ550" s="390"/>
      <c r="BR550" s="390"/>
      <c r="BS550" s="390"/>
      <c r="BT550" s="390"/>
      <c r="BU550" s="390"/>
      <c r="BV550" s="390"/>
      <c r="BW550" s="390"/>
      <c r="BX550" s="390"/>
      <c r="BY550" s="390"/>
      <c r="BZ550" s="390"/>
      <c r="CA550" s="390"/>
      <c r="CB550" s="390"/>
      <c r="CC550" s="390"/>
      <c r="CD550" s="390"/>
      <c r="CE550" s="390"/>
      <c r="CF550" s="390"/>
      <c r="CG550" s="390"/>
      <c r="CH550" s="390"/>
      <c r="CI550" s="390"/>
      <c r="CJ550" s="390"/>
      <c r="CK550" s="390"/>
      <c r="CL550" s="390"/>
      <c r="CM550" s="390"/>
      <c r="CN550" s="390"/>
      <c r="CO550" s="390"/>
      <c r="CP550" s="390"/>
      <c r="CQ550" s="390"/>
      <c r="CR550" s="390"/>
      <c r="CS550" s="390"/>
      <c r="CT550" s="390"/>
      <c r="CU550" s="390"/>
      <c r="CV550" s="390"/>
      <c r="CW550" s="390"/>
      <c r="CX550" s="390"/>
      <c r="CY550" s="390"/>
      <c r="CZ550" s="390"/>
      <c r="DA550" s="390"/>
      <c r="DB550" s="390"/>
      <c r="DC550" s="390"/>
      <c r="DD550" s="390"/>
      <c r="DE550" s="390"/>
      <c r="DF550" s="390"/>
      <c r="DG550" s="390"/>
      <c r="DH550" s="390"/>
      <c r="DI550" s="390"/>
      <c r="DJ550" s="390"/>
      <c r="DK550" s="390"/>
      <c r="DL550" s="390"/>
      <c r="DM550" s="390"/>
      <c r="DN550" s="390"/>
      <c r="DO550" s="390"/>
      <c r="DP550" s="390"/>
      <c r="DQ550" s="390"/>
      <c r="DR550" s="390"/>
      <c r="DS550" s="390"/>
      <c r="DT550" s="390"/>
      <c r="DU550" s="390"/>
      <c r="DV550" s="390"/>
      <c r="DW550" s="390"/>
      <c r="DX550" s="390"/>
      <c r="DY550" s="390"/>
      <c r="DZ550" s="390"/>
      <c r="EA550" s="390"/>
      <c r="EB550" s="390"/>
      <c r="EC550" s="390"/>
      <c r="ED550" s="390"/>
      <c r="EE550" s="390"/>
      <c r="EF550" s="390"/>
      <c r="EG550" s="390"/>
      <c r="EH550" s="390"/>
      <c r="EI550" s="390"/>
      <c r="EJ550" s="390"/>
      <c r="EK550" s="390"/>
      <c r="EL550" s="390"/>
      <c r="EM550" s="390"/>
      <c r="EN550" s="390"/>
      <c r="EO550" s="390"/>
      <c r="EP550" s="390"/>
      <c r="EQ550" s="390"/>
      <c r="ER550" s="390"/>
      <c r="ES550" s="390"/>
      <c r="ET550" s="390"/>
      <c r="EU550" s="390"/>
      <c r="EV550" s="390"/>
      <c r="EW550" s="390"/>
      <c r="EX550" s="390"/>
      <c r="EY550" s="390"/>
      <c r="EZ550" s="390"/>
      <c r="FA550" s="390"/>
      <c r="FB550" s="390"/>
      <c r="FC550" s="390"/>
      <c r="FD550" s="390"/>
      <c r="FE550" s="390"/>
      <c r="FF550" s="390"/>
      <c r="FG550" s="390"/>
      <c r="FH550" s="390"/>
      <c r="FI550" s="390"/>
      <c r="FJ550" s="390"/>
      <c r="FK550" s="390"/>
      <c r="FL550" s="390"/>
      <c r="FM550" s="390"/>
      <c r="FN550" s="390"/>
      <c r="FO550" s="390"/>
      <c r="FP550" s="390"/>
      <c r="FQ550" s="390"/>
      <c r="FR550" s="390"/>
      <c r="FS550" s="390"/>
      <c r="FT550" s="390"/>
      <c r="FU550" s="390"/>
      <c r="FV550" s="390"/>
    </row>
    <row r="551" spans="5:178" outlineLevel="2" x14ac:dyDescent="0.2">
      <c r="E551" s="367">
        <v>43312</v>
      </c>
      <c r="F551" s="394"/>
      <c r="G551" s="394"/>
      <c r="J551" s="370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91"/>
      <c r="AA551" s="391"/>
      <c r="AB551" s="391"/>
      <c r="AC551" s="391"/>
      <c r="AD551" s="390"/>
      <c r="AE551" s="390"/>
      <c r="AF551" s="390"/>
      <c r="AG551" s="390"/>
      <c r="AH551" s="390"/>
      <c r="AI551" s="390"/>
      <c r="AJ551" s="390"/>
      <c r="AK551" s="390"/>
      <c r="AL551" s="390"/>
      <c r="AM551" s="390"/>
      <c r="AN551" s="390"/>
      <c r="AO551" s="390"/>
      <c r="AP551" s="390"/>
      <c r="AQ551" s="390"/>
      <c r="AR551" s="390"/>
      <c r="AS551" s="390"/>
      <c r="AT551" s="390"/>
      <c r="AU551" s="390"/>
      <c r="AV551" s="390"/>
      <c r="AW551" s="390"/>
      <c r="AX551" s="390"/>
      <c r="AY551" s="390"/>
      <c r="AZ551" s="390"/>
      <c r="BA551" s="390"/>
      <c r="BB551" s="390"/>
      <c r="BC551" s="390"/>
      <c r="BD551" s="390"/>
      <c r="BE551" s="390"/>
      <c r="BF551" s="390"/>
      <c r="BG551" s="390"/>
      <c r="BH551" s="390"/>
      <c r="BI551" s="390"/>
      <c r="BJ551" s="390"/>
      <c r="BK551" s="390"/>
      <c r="BL551" s="390"/>
      <c r="BM551" s="390"/>
      <c r="BN551" s="390"/>
      <c r="BO551" s="390"/>
      <c r="BP551" s="390"/>
      <c r="BQ551" s="390"/>
      <c r="BR551" s="390"/>
      <c r="BS551" s="390"/>
      <c r="BT551" s="390"/>
      <c r="BU551" s="390"/>
      <c r="BV551" s="390"/>
      <c r="BW551" s="390"/>
      <c r="BX551" s="390"/>
      <c r="BY551" s="390"/>
      <c r="BZ551" s="390"/>
      <c r="CA551" s="390"/>
      <c r="CB551" s="390"/>
      <c r="CC551" s="390"/>
      <c r="CD551" s="390"/>
      <c r="CE551" s="390"/>
      <c r="CF551" s="390"/>
      <c r="CG551" s="390"/>
      <c r="CH551" s="390"/>
      <c r="CI551" s="390"/>
      <c r="CJ551" s="390"/>
      <c r="CK551" s="390"/>
      <c r="CL551" s="390"/>
      <c r="CM551" s="390"/>
      <c r="CN551" s="390"/>
      <c r="CO551" s="390"/>
      <c r="CP551" s="390"/>
      <c r="CQ551" s="390"/>
      <c r="CR551" s="390"/>
      <c r="CS551" s="390"/>
      <c r="CT551" s="390"/>
      <c r="CU551" s="390"/>
      <c r="CV551" s="390"/>
      <c r="CW551" s="390"/>
      <c r="CX551" s="390"/>
      <c r="CY551" s="390"/>
      <c r="CZ551" s="390"/>
      <c r="DA551" s="390"/>
      <c r="DB551" s="390"/>
      <c r="DC551" s="390"/>
      <c r="DD551" s="390"/>
      <c r="DE551" s="390"/>
      <c r="DF551" s="390"/>
      <c r="DG551" s="390"/>
      <c r="DH551" s="390"/>
      <c r="DI551" s="390"/>
      <c r="DJ551" s="390"/>
      <c r="DK551" s="390"/>
      <c r="DL551" s="390"/>
      <c r="DM551" s="390"/>
      <c r="DN551" s="390"/>
      <c r="DO551" s="390"/>
      <c r="DP551" s="390"/>
      <c r="DQ551" s="390"/>
      <c r="DR551" s="390"/>
      <c r="DS551" s="390"/>
      <c r="DT551" s="390"/>
      <c r="DU551" s="390"/>
      <c r="DV551" s="390"/>
      <c r="DW551" s="390"/>
      <c r="DX551" s="390"/>
      <c r="DY551" s="390"/>
      <c r="DZ551" s="390"/>
      <c r="EA551" s="390"/>
      <c r="EB551" s="390"/>
      <c r="EC551" s="390"/>
      <c r="ED551" s="390"/>
      <c r="EE551" s="390"/>
      <c r="EF551" s="390"/>
      <c r="EG551" s="390"/>
      <c r="EH551" s="390"/>
      <c r="EI551" s="390"/>
      <c r="EJ551" s="390"/>
      <c r="EK551" s="390"/>
      <c r="EL551" s="390"/>
      <c r="EM551" s="390"/>
      <c r="EN551" s="390"/>
      <c r="EO551" s="390"/>
      <c r="EP551" s="390"/>
      <c r="EQ551" s="390"/>
      <c r="ER551" s="390"/>
      <c r="ES551" s="390"/>
      <c r="ET551" s="390"/>
      <c r="EU551" s="390"/>
      <c r="EV551" s="390"/>
      <c r="EW551" s="390"/>
      <c r="EX551" s="390"/>
      <c r="EY551" s="390"/>
      <c r="EZ551" s="390"/>
      <c r="FA551" s="390"/>
      <c r="FB551" s="390"/>
      <c r="FC551" s="390"/>
      <c r="FD551" s="390"/>
      <c r="FE551" s="390"/>
      <c r="FF551" s="390"/>
      <c r="FG551" s="390"/>
      <c r="FH551" s="390"/>
      <c r="FI551" s="390"/>
      <c r="FJ551" s="390"/>
      <c r="FK551" s="390"/>
      <c r="FL551" s="390"/>
      <c r="FM551" s="390"/>
      <c r="FN551" s="390"/>
      <c r="FO551" s="390"/>
      <c r="FP551" s="390"/>
      <c r="FQ551" s="390"/>
      <c r="FR551" s="390"/>
      <c r="FS551" s="390"/>
      <c r="FT551" s="390"/>
      <c r="FU551" s="390"/>
      <c r="FV551" s="390"/>
    </row>
    <row r="552" spans="5:178" outlineLevel="2" x14ac:dyDescent="0.2">
      <c r="E552" s="367">
        <v>43343</v>
      </c>
      <c r="F552" s="394"/>
      <c r="G552" s="394"/>
      <c r="J552" s="370"/>
      <c r="K552" s="389"/>
      <c r="L552" s="389"/>
      <c r="M552" s="389"/>
      <c r="N552" s="389"/>
      <c r="O552" s="389"/>
      <c r="P552" s="389"/>
      <c r="Q552" s="389"/>
      <c r="R552" s="389"/>
      <c r="S552" s="389"/>
      <c r="T552" s="389"/>
      <c r="U552" s="389"/>
      <c r="V552" s="389"/>
      <c r="W552" s="389"/>
      <c r="X552" s="389"/>
      <c r="Y552" s="389"/>
      <c r="Z552" s="391"/>
      <c r="AA552" s="391"/>
      <c r="AB552" s="391"/>
      <c r="AC552" s="391"/>
      <c r="AD552" s="391"/>
      <c r="AE552" s="390"/>
      <c r="AF552" s="390"/>
      <c r="AG552" s="390"/>
      <c r="AH552" s="390"/>
      <c r="AI552" s="390"/>
      <c r="AJ552" s="390"/>
      <c r="AK552" s="390"/>
      <c r="AL552" s="390"/>
      <c r="AM552" s="390"/>
      <c r="AN552" s="390"/>
      <c r="AO552" s="390"/>
      <c r="AP552" s="390"/>
      <c r="AQ552" s="390"/>
      <c r="AR552" s="390"/>
      <c r="AS552" s="390"/>
      <c r="AT552" s="390"/>
      <c r="AU552" s="390"/>
      <c r="AV552" s="390"/>
      <c r="AW552" s="390"/>
      <c r="AX552" s="390"/>
      <c r="AY552" s="390"/>
      <c r="AZ552" s="390"/>
      <c r="BA552" s="390"/>
      <c r="BB552" s="390"/>
      <c r="BC552" s="390"/>
      <c r="BD552" s="390"/>
      <c r="BE552" s="390"/>
      <c r="BF552" s="390"/>
      <c r="BG552" s="390"/>
      <c r="BH552" s="390"/>
      <c r="BI552" s="390"/>
      <c r="BJ552" s="390"/>
      <c r="BK552" s="390"/>
      <c r="BL552" s="390"/>
      <c r="BM552" s="390"/>
      <c r="BN552" s="390"/>
      <c r="BO552" s="390"/>
      <c r="BP552" s="390"/>
      <c r="BQ552" s="390"/>
      <c r="BR552" s="390"/>
      <c r="BS552" s="390"/>
      <c r="BT552" s="390"/>
      <c r="BU552" s="390"/>
      <c r="BV552" s="390"/>
      <c r="BW552" s="390"/>
      <c r="BX552" s="390"/>
      <c r="BY552" s="390"/>
      <c r="BZ552" s="390"/>
      <c r="CA552" s="390"/>
      <c r="CB552" s="390"/>
      <c r="CC552" s="390"/>
      <c r="CD552" s="390"/>
      <c r="CE552" s="390"/>
      <c r="CF552" s="390"/>
      <c r="CG552" s="390"/>
      <c r="CH552" s="390"/>
      <c r="CI552" s="390"/>
      <c r="CJ552" s="390"/>
      <c r="CK552" s="390"/>
      <c r="CL552" s="390"/>
      <c r="CM552" s="390"/>
      <c r="CN552" s="390"/>
      <c r="CO552" s="390"/>
      <c r="CP552" s="390"/>
      <c r="CQ552" s="390"/>
      <c r="CR552" s="390"/>
      <c r="CS552" s="390"/>
      <c r="CT552" s="390"/>
      <c r="CU552" s="390"/>
      <c r="CV552" s="390"/>
      <c r="CW552" s="390"/>
      <c r="CX552" s="390"/>
      <c r="CY552" s="390"/>
      <c r="CZ552" s="390"/>
      <c r="DA552" s="390"/>
      <c r="DB552" s="390"/>
      <c r="DC552" s="390"/>
      <c r="DD552" s="390"/>
      <c r="DE552" s="390"/>
      <c r="DF552" s="390"/>
      <c r="DG552" s="390"/>
      <c r="DH552" s="390"/>
      <c r="DI552" s="390"/>
      <c r="DJ552" s="390"/>
      <c r="DK552" s="390"/>
      <c r="DL552" s="390"/>
      <c r="DM552" s="390"/>
      <c r="DN552" s="390"/>
      <c r="DO552" s="390"/>
      <c r="DP552" s="390"/>
      <c r="DQ552" s="390"/>
      <c r="DR552" s="390"/>
      <c r="DS552" s="390"/>
      <c r="DT552" s="390"/>
      <c r="DU552" s="390"/>
      <c r="DV552" s="390"/>
      <c r="DW552" s="390"/>
      <c r="DX552" s="390"/>
      <c r="DY552" s="390"/>
      <c r="DZ552" s="390"/>
      <c r="EA552" s="390"/>
      <c r="EB552" s="390"/>
      <c r="EC552" s="390"/>
      <c r="ED552" s="390"/>
      <c r="EE552" s="390"/>
      <c r="EF552" s="390"/>
      <c r="EG552" s="390"/>
      <c r="EH552" s="390"/>
      <c r="EI552" s="390"/>
      <c r="EJ552" s="390"/>
      <c r="EK552" s="390"/>
      <c r="EL552" s="390"/>
      <c r="EM552" s="390"/>
      <c r="EN552" s="390"/>
      <c r="EO552" s="390"/>
      <c r="EP552" s="390"/>
      <c r="EQ552" s="390"/>
      <c r="ER552" s="390"/>
      <c r="ES552" s="390"/>
      <c r="ET552" s="390"/>
      <c r="EU552" s="390"/>
      <c r="EV552" s="390"/>
      <c r="EW552" s="390"/>
      <c r="EX552" s="390"/>
      <c r="EY552" s="390"/>
      <c r="EZ552" s="390"/>
      <c r="FA552" s="390"/>
      <c r="FB552" s="390"/>
      <c r="FC552" s="390"/>
      <c r="FD552" s="390"/>
      <c r="FE552" s="390"/>
      <c r="FF552" s="390"/>
      <c r="FG552" s="390"/>
      <c r="FH552" s="390"/>
      <c r="FI552" s="390"/>
      <c r="FJ552" s="390"/>
      <c r="FK552" s="390"/>
      <c r="FL552" s="390"/>
      <c r="FM552" s="390"/>
      <c r="FN552" s="390"/>
      <c r="FO552" s="390"/>
      <c r="FP552" s="390"/>
      <c r="FQ552" s="390"/>
      <c r="FR552" s="390"/>
      <c r="FS552" s="390"/>
      <c r="FT552" s="390"/>
      <c r="FU552" s="390"/>
      <c r="FV552" s="390"/>
    </row>
    <row r="553" spans="5:178" outlineLevel="2" x14ac:dyDescent="0.2">
      <c r="E553" s="367">
        <v>43373</v>
      </c>
      <c r="F553" s="394"/>
      <c r="G553" s="394"/>
      <c r="J553" s="370"/>
      <c r="K553" s="389"/>
      <c r="L553" s="389"/>
      <c r="M553" s="389"/>
      <c r="N553" s="389"/>
      <c r="O553" s="389"/>
      <c r="P553" s="389"/>
      <c r="Q553" s="389"/>
      <c r="R553" s="389"/>
      <c r="S553" s="389"/>
      <c r="T553" s="389"/>
      <c r="U553" s="389"/>
      <c r="V553" s="389"/>
      <c r="W553" s="389"/>
      <c r="X553" s="389"/>
      <c r="Y553" s="389"/>
      <c r="Z553" s="391"/>
      <c r="AA553" s="391"/>
      <c r="AB553" s="391"/>
      <c r="AC553" s="391"/>
      <c r="AD553" s="391"/>
      <c r="AE553" s="391"/>
      <c r="AF553" s="390"/>
      <c r="AG553" s="390"/>
      <c r="AH553" s="390"/>
      <c r="AI553" s="390"/>
      <c r="AJ553" s="390"/>
      <c r="AK553" s="390"/>
      <c r="AL553" s="390"/>
      <c r="AM553" s="390"/>
      <c r="AN553" s="390"/>
      <c r="AO553" s="390"/>
      <c r="AP553" s="390"/>
      <c r="AQ553" s="390"/>
      <c r="AR553" s="390"/>
      <c r="AS553" s="390"/>
      <c r="AT553" s="390"/>
      <c r="AU553" s="390"/>
      <c r="AV553" s="390"/>
      <c r="AW553" s="390"/>
      <c r="AX553" s="390"/>
      <c r="AY553" s="390"/>
      <c r="AZ553" s="390"/>
      <c r="BA553" s="390"/>
      <c r="BB553" s="390"/>
      <c r="BC553" s="390"/>
      <c r="BD553" s="390"/>
      <c r="BE553" s="390"/>
      <c r="BF553" s="390"/>
      <c r="BG553" s="390"/>
      <c r="BH553" s="390"/>
      <c r="BI553" s="390"/>
      <c r="BJ553" s="390"/>
      <c r="BK553" s="390"/>
      <c r="BL553" s="390"/>
      <c r="BM553" s="390"/>
      <c r="BN553" s="390"/>
      <c r="BO553" s="390"/>
      <c r="BP553" s="390"/>
      <c r="BQ553" s="390"/>
      <c r="BR553" s="390"/>
      <c r="BS553" s="390"/>
      <c r="BT553" s="390"/>
      <c r="BU553" s="390"/>
      <c r="BV553" s="390"/>
      <c r="BW553" s="390"/>
      <c r="BX553" s="390"/>
      <c r="BY553" s="390"/>
      <c r="BZ553" s="390"/>
      <c r="CA553" s="390"/>
      <c r="CB553" s="390"/>
      <c r="CC553" s="390"/>
      <c r="CD553" s="390"/>
      <c r="CE553" s="390"/>
      <c r="CF553" s="390"/>
      <c r="CG553" s="390"/>
      <c r="CH553" s="390"/>
      <c r="CI553" s="390"/>
      <c r="CJ553" s="390"/>
      <c r="CK553" s="390"/>
      <c r="CL553" s="390"/>
      <c r="CM553" s="390"/>
      <c r="CN553" s="390"/>
      <c r="CO553" s="390"/>
      <c r="CP553" s="390"/>
      <c r="CQ553" s="390"/>
      <c r="CR553" s="390"/>
      <c r="CS553" s="390"/>
      <c r="CT553" s="390"/>
      <c r="CU553" s="390"/>
      <c r="CV553" s="390"/>
      <c r="CW553" s="390"/>
      <c r="CX553" s="390"/>
      <c r="CY553" s="390"/>
      <c r="CZ553" s="390"/>
      <c r="DA553" s="390"/>
      <c r="DB553" s="390"/>
      <c r="DC553" s="390"/>
      <c r="DD553" s="390"/>
      <c r="DE553" s="390"/>
      <c r="DF553" s="390"/>
      <c r="DG553" s="390"/>
      <c r="DH553" s="390"/>
      <c r="DI553" s="390"/>
      <c r="DJ553" s="390"/>
      <c r="DK553" s="390"/>
      <c r="DL553" s="390"/>
      <c r="DM553" s="390"/>
      <c r="DN553" s="390"/>
      <c r="DO553" s="390"/>
      <c r="DP553" s="390"/>
      <c r="DQ553" s="390"/>
      <c r="DR553" s="390"/>
      <c r="DS553" s="390"/>
      <c r="DT553" s="390"/>
      <c r="DU553" s="390"/>
      <c r="DV553" s="390"/>
      <c r="DW553" s="390"/>
      <c r="DX553" s="390"/>
      <c r="DY553" s="390"/>
      <c r="DZ553" s="390"/>
      <c r="EA553" s="390"/>
      <c r="EB553" s="390"/>
      <c r="EC553" s="390"/>
      <c r="ED553" s="390"/>
      <c r="EE553" s="390"/>
      <c r="EF553" s="390"/>
      <c r="EG553" s="390"/>
      <c r="EH553" s="390"/>
      <c r="EI553" s="390"/>
      <c r="EJ553" s="390"/>
      <c r="EK553" s="390"/>
      <c r="EL553" s="390"/>
      <c r="EM553" s="390"/>
      <c r="EN553" s="390"/>
      <c r="EO553" s="390"/>
      <c r="EP553" s="390"/>
      <c r="EQ553" s="390"/>
      <c r="ER553" s="390"/>
      <c r="ES553" s="390"/>
      <c r="ET553" s="390"/>
      <c r="EU553" s="390"/>
      <c r="EV553" s="390"/>
      <c r="EW553" s="390"/>
      <c r="EX553" s="390"/>
      <c r="EY553" s="390"/>
      <c r="EZ553" s="390"/>
      <c r="FA553" s="390"/>
      <c r="FB553" s="390"/>
      <c r="FC553" s="390"/>
      <c r="FD553" s="390"/>
      <c r="FE553" s="390"/>
      <c r="FF553" s="390"/>
      <c r="FG553" s="390"/>
      <c r="FH553" s="390"/>
      <c r="FI553" s="390"/>
      <c r="FJ553" s="390"/>
      <c r="FK553" s="390"/>
      <c r="FL553" s="390"/>
      <c r="FM553" s="390"/>
      <c r="FN553" s="390"/>
      <c r="FO553" s="390"/>
      <c r="FP553" s="390"/>
      <c r="FQ553" s="390"/>
      <c r="FR553" s="390"/>
      <c r="FS553" s="390"/>
      <c r="FT553" s="390"/>
      <c r="FU553" s="390"/>
      <c r="FV553" s="390"/>
    </row>
    <row r="554" spans="5:178" outlineLevel="2" x14ac:dyDescent="0.2">
      <c r="E554" s="367">
        <v>43404</v>
      </c>
      <c r="F554" s="394"/>
      <c r="G554" s="394"/>
      <c r="J554" s="370"/>
      <c r="K554" s="389"/>
      <c r="L554" s="389"/>
      <c r="M554" s="389"/>
      <c r="N554" s="389"/>
      <c r="O554" s="389"/>
      <c r="P554" s="389"/>
      <c r="Q554" s="389"/>
      <c r="R554" s="389"/>
      <c r="S554" s="389"/>
      <c r="T554" s="389"/>
      <c r="U554" s="389"/>
      <c r="V554" s="389"/>
      <c r="W554" s="389"/>
      <c r="X554" s="389"/>
      <c r="Y554" s="389"/>
      <c r="Z554" s="391"/>
      <c r="AA554" s="391"/>
      <c r="AB554" s="391"/>
      <c r="AC554" s="391"/>
      <c r="AD554" s="391"/>
      <c r="AE554" s="391"/>
      <c r="AF554" s="391"/>
      <c r="AG554" s="390"/>
      <c r="AH554" s="390"/>
      <c r="AI554" s="390"/>
      <c r="AJ554" s="390"/>
      <c r="AK554" s="390"/>
      <c r="AL554" s="390"/>
      <c r="AM554" s="390"/>
      <c r="AN554" s="390"/>
      <c r="AO554" s="390"/>
      <c r="AP554" s="390"/>
      <c r="AQ554" s="390"/>
      <c r="AR554" s="390"/>
      <c r="AS554" s="390"/>
      <c r="AT554" s="390"/>
      <c r="AU554" s="390"/>
      <c r="AV554" s="390"/>
      <c r="AW554" s="390"/>
      <c r="AX554" s="390"/>
      <c r="AY554" s="390"/>
      <c r="AZ554" s="390"/>
      <c r="BA554" s="390"/>
      <c r="BB554" s="390"/>
      <c r="BC554" s="390"/>
      <c r="BD554" s="390"/>
      <c r="BE554" s="390"/>
      <c r="BF554" s="390"/>
      <c r="BG554" s="390"/>
      <c r="BH554" s="390"/>
      <c r="BI554" s="390"/>
      <c r="BJ554" s="390"/>
      <c r="BK554" s="390"/>
      <c r="BL554" s="390"/>
      <c r="BM554" s="390"/>
      <c r="BN554" s="390"/>
      <c r="BO554" s="390"/>
      <c r="BP554" s="390"/>
      <c r="BQ554" s="390"/>
      <c r="BR554" s="390"/>
      <c r="BS554" s="390"/>
      <c r="BT554" s="390"/>
      <c r="BU554" s="390"/>
      <c r="BV554" s="390"/>
      <c r="BW554" s="390"/>
      <c r="BX554" s="390"/>
      <c r="BY554" s="390"/>
      <c r="BZ554" s="390"/>
      <c r="CA554" s="390"/>
      <c r="CB554" s="390"/>
      <c r="CC554" s="390"/>
      <c r="CD554" s="390"/>
      <c r="CE554" s="390"/>
      <c r="CF554" s="390"/>
      <c r="CG554" s="390"/>
      <c r="CH554" s="390"/>
      <c r="CI554" s="390"/>
      <c r="CJ554" s="390"/>
      <c r="CK554" s="390"/>
      <c r="CL554" s="390"/>
      <c r="CM554" s="390"/>
      <c r="CN554" s="390"/>
      <c r="CO554" s="390"/>
      <c r="CP554" s="390"/>
      <c r="CQ554" s="390"/>
      <c r="CR554" s="390"/>
      <c r="CS554" s="390"/>
      <c r="CT554" s="390"/>
      <c r="CU554" s="390"/>
      <c r="CV554" s="390"/>
      <c r="CW554" s="390"/>
      <c r="CX554" s="390"/>
      <c r="CY554" s="390"/>
      <c r="CZ554" s="390"/>
      <c r="DA554" s="390"/>
      <c r="DB554" s="390"/>
      <c r="DC554" s="390"/>
      <c r="DD554" s="390"/>
      <c r="DE554" s="390"/>
      <c r="DF554" s="390"/>
      <c r="DG554" s="390"/>
      <c r="DH554" s="390"/>
      <c r="DI554" s="390"/>
      <c r="DJ554" s="390"/>
      <c r="DK554" s="390"/>
      <c r="DL554" s="390"/>
      <c r="DM554" s="390"/>
      <c r="DN554" s="390"/>
      <c r="DO554" s="390"/>
      <c r="DP554" s="390"/>
      <c r="DQ554" s="390"/>
      <c r="DR554" s="390"/>
      <c r="DS554" s="390"/>
      <c r="DT554" s="390"/>
      <c r="DU554" s="390"/>
      <c r="DV554" s="390"/>
      <c r="DW554" s="390"/>
      <c r="DX554" s="390"/>
      <c r="DY554" s="390"/>
      <c r="DZ554" s="390"/>
      <c r="EA554" s="390"/>
      <c r="EB554" s="390"/>
      <c r="EC554" s="390"/>
      <c r="ED554" s="390"/>
      <c r="EE554" s="390"/>
      <c r="EF554" s="390"/>
      <c r="EG554" s="390"/>
      <c r="EH554" s="390"/>
      <c r="EI554" s="390"/>
      <c r="EJ554" s="390"/>
      <c r="EK554" s="390"/>
      <c r="EL554" s="390"/>
      <c r="EM554" s="390"/>
      <c r="EN554" s="390"/>
      <c r="EO554" s="390"/>
      <c r="EP554" s="390"/>
      <c r="EQ554" s="390"/>
      <c r="ER554" s="390"/>
      <c r="ES554" s="390"/>
      <c r="ET554" s="390"/>
      <c r="EU554" s="390"/>
      <c r="EV554" s="390"/>
      <c r="EW554" s="390"/>
      <c r="EX554" s="390"/>
      <c r="EY554" s="390"/>
      <c r="EZ554" s="390"/>
      <c r="FA554" s="390"/>
      <c r="FB554" s="390"/>
      <c r="FC554" s="390"/>
      <c r="FD554" s="390"/>
      <c r="FE554" s="390"/>
      <c r="FF554" s="390"/>
      <c r="FG554" s="390"/>
      <c r="FH554" s="390"/>
      <c r="FI554" s="390"/>
      <c r="FJ554" s="390"/>
      <c r="FK554" s="390"/>
      <c r="FL554" s="390"/>
      <c r="FM554" s="390"/>
      <c r="FN554" s="390"/>
      <c r="FO554" s="390"/>
      <c r="FP554" s="390"/>
      <c r="FQ554" s="390"/>
      <c r="FR554" s="390"/>
      <c r="FS554" s="390"/>
      <c r="FT554" s="390"/>
      <c r="FU554" s="390"/>
      <c r="FV554" s="390"/>
    </row>
    <row r="555" spans="5:178" outlineLevel="2" x14ac:dyDescent="0.2">
      <c r="E555" s="367">
        <v>43434</v>
      </c>
      <c r="F555" s="394"/>
      <c r="G555" s="394"/>
      <c r="J555" s="370"/>
      <c r="K555" s="389"/>
      <c r="L555" s="389"/>
      <c r="M555" s="389"/>
      <c r="N555" s="389"/>
      <c r="O555" s="389"/>
      <c r="P555" s="389"/>
      <c r="Q555" s="389"/>
      <c r="R555" s="389"/>
      <c r="S555" s="389"/>
      <c r="T555" s="389"/>
      <c r="U555" s="389"/>
      <c r="V555" s="389"/>
      <c r="W555" s="389"/>
      <c r="X555" s="389"/>
      <c r="Y555" s="389"/>
      <c r="Z555" s="391"/>
      <c r="AA555" s="391"/>
      <c r="AB555" s="391"/>
      <c r="AC555" s="391"/>
      <c r="AD555" s="391"/>
      <c r="AE555" s="391"/>
      <c r="AF555" s="391"/>
      <c r="AG555" s="391"/>
      <c r="AH555" s="390"/>
      <c r="AI555" s="390"/>
      <c r="AJ555" s="390"/>
      <c r="AK555" s="390"/>
      <c r="AL555" s="390"/>
      <c r="AM555" s="390"/>
      <c r="AN555" s="390"/>
      <c r="AO555" s="390"/>
      <c r="AP555" s="390"/>
      <c r="AQ555" s="390"/>
      <c r="AR555" s="390"/>
      <c r="AS555" s="390"/>
      <c r="AT555" s="390"/>
      <c r="AU555" s="390"/>
      <c r="AV555" s="390"/>
      <c r="AW555" s="390"/>
      <c r="AX555" s="390"/>
      <c r="AY555" s="390"/>
      <c r="AZ555" s="390"/>
      <c r="BA555" s="390"/>
      <c r="BB555" s="390"/>
      <c r="BC555" s="390"/>
      <c r="BD555" s="390"/>
      <c r="BE555" s="390"/>
      <c r="BF555" s="390"/>
      <c r="BG555" s="390"/>
      <c r="BH555" s="390"/>
      <c r="BI555" s="390"/>
      <c r="BJ555" s="390"/>
      <c r="BK555" s="390"/>
      <c r="BL555" s="390"/>
      <c r="BM555" s="390"/>
      <c r="BN555" s="390"/>
      <c r="BO555" s="390"/>
      <c r="BP555" s="390"/>
      <c r="BQ555" s="390"/>
      <c r="BR555" s="390"/>
      <c r="BS555" s="390"/>
      <c r="BT555" s="390"/>
      <c r="BU555" s="390"/>
      <c r="BV555" s="390"/>
      <c r="BW555" s="390"/>
      <c r="BX555" s="390"/>
      <c r="BY555" s="390"/>
      <c r="BZ555" s="390"/>
      <c r="CA555" s="390"/>
      <c r="CB555" s="390"/>
      <c r="CC555" s="390"/>
      <c r="CD555" s="390"/>
      <c r="CE555" s="390"/>
      <c r="CF555" s="390"/>
      <c r="CG555" s="390"/>
      <c r="CH555" s="390"/>
      <c r="CI555" s="390"/>
      <c r="CJ555" s="390"/>
      <c r="CK555" s="390"/>
      <c r="CL555" s="390"/>
      <c r="CM555" s="390"/>
      <c r="CN555" s="390"/>
      <c r="CO555" s="390"/>
      <c r="CP555" s="390"/>
      <c r="CQ555" s="390"/>
      <c r="CR555" s="390"/>
      <c r="CS555" s="390"/>
      <c r="CT555" s="390"/>
      <c r="CU555" s="390"/>
      <c r="CV555" s="390"/>
      <c r="CW555" s="390"/>
      <c r="CX555" s="390"/>
      <c r="CY555" s="390"/>
      <c r="CZ555" s="390"/>
      <c r="DA555" s="390"/>
      <c r="DB555" s="390"/>
      <c r="DC555" s="390"/>
      <c r="DD555" s="390"/>
      <c r="DE555" s="390"/>
      <c r="DF555" s="390"/>
      <c r="DG555" s="390"/>
      <c r="DH555" s="390"/>
      <c r="DI555" s="390"/>
      <c r="DJ555" s="390"/>
      <c r="DK555" s="390"/>
      <c r="DL555" s="390"/>
      <c r="DM555" s="390"/>
      <c r="DN555" s="390"/>
      <c r="DO555" s="390"/>
      <c r="DP555" s="390"/>
      <c r="DQ555" s="390"/>
      <c r="DR555" s="390"/>
      <c r="DS555" s="390"/>
      <c r="DT555" s="390"/>
      <c r="DU555" s="390"/>
      <c r="DV555" s="390"/>
      <c r="DW555" s="390"/>
      <c r="DX555" s="390"/>
      <c r="DY555" s="390"/>
      <c r="DZ555" s="390"/>
      <c r="EA555" s="390"/>
      <c r="EB555" s="390"/>
      <c r="EC555" s="390"/>
      <c r="ED555" s="390"/>
      <c r="EE555" s="390"/>
      <c r="EF555" s="390"/>
      <c r="EG555" s="390"/>
      <c r="EH555" s="390"/>
      <c r="EI555" s="390"/>
      <c r="EJ555" s="390"/>
      <c r="EK555" s="390"/>
      <c r="EL555" s="390"/>
      <c r="EM555" s="390"/>
      <c r="EN555" s="390"/>
      <c r="EO555" s="390"/>
      <c r="EP555" s="390"/>
      <c r="EQ555" s="390"/>
      <c r="ER555" s="390"/>
      <c r="ES555" s="390"/>
      <c r="ET555" s="390"/>
      <c r="EU555" s="390"/>
      <c r="EV555" s="390"/>
      <c r="EW555" s="390"/>
      <c r="EX555" s="390"/>
      <c r="EY555" s="390"/>
      <c r="EZ555" s="390"/>
      <c r="FA555" s="390"/>
      <c r="FB555" s="390"/>
      <c r="FC555" s="390"/>
      <c r="FD555" s="390"/>
      <c r="FE555" s="390"/>
      <c r="FF555" s="390"/>
      <c r="FG555" s="390"/>
      <c r="FH555" s="390"/>
      <c r="FI555" s="390"/>
      <c r="FJ555" s="390"/>
      <c r="FK555" s="390"/>
      <c r="FL555" s="390"/>
      <c r="FM555" s="390"/>
      <c r="FN555" s="390"/>
      <c r="FO555" s="390"/>
      <c r="FP555" s="390"/>
      <c r="FQ555" s="390"/>
      <c r="FR555" s="390"/>
      <c r="FS555" s="390"/>
      <c r="FT555" s="390"/>
      <c r="FU555" s="390"/>
      <c r="FV555" s="390"/>
    </row>
    <row r="556" spans="5:178" outlineLevel="2" x14ac:dyDescent="0.2">
      <c r="E556" s="367">
        <v>43465</v>
      </c>
      <c r="F556" s="394"/>
      <c r="G556" s="394"/>
      <c r="J556" s="370"/>
      <c r="K556" s="389"/>
      <c r="L556" s="389"/>
      <c r="M556" s="389"/>
      <c r="N556" s="389"/>
      <c r="O556" s="389"/>
      <c r="P556" s="389"/>
      <c r="Q556" s="389"/>
      <c r="R556" s="389"/>
      <c r="S556" s="389"/>
      <c r="T556" s="389"/>
      <c r="U556" s="389"/>
      <c r="V556" s="389"/>
      <c r="W556" s="389"/>
      <c r="X556" s="389"/>
      <c r="Y556" s="389"/>
      <c r="Z556" s="391"/>
      <c r="AA556" s="391"/>
      <c r="AB556" s="391"/>
      <c r="AC556" s="391"/>
      <c r="AD556" s="391"/>
      <c r="AE556" s="391"/>
      <c r="AF556" s="391"/>
      <c r="AG556" s="391"/>
      <c r="AH556" s="391"/>
      <c r="AI556" s="390"/>
      <c r="AJ556" s="390"/>
      <c r="AK556" s="390"/>
      <c r="AL556" s="390"/>
      <c r="AM556" s="390"/>
      <c r="AN556" s="390"/>
      <c r="AO556" s="390"/>
      <c r="AP556" s="390"/>
      <c r="AQ556" s="390"/>
      <c r="AR556" s="390"/>
      <c r="AS556" s="390"/>
      <c r="AT556" s="390"/>
      <c r="AU556" s="390"/>
      <c r="AV556" s="390"/>
      <c r="AW556" s="390"/>
      <c r="AX556" s="390"/>
      <c r="AY556" s="390"/>
      <c r="AZ556" s="390"/>
      <c r="BA556" s="390"/>
      <c r="BB556" s="390"/>
      <c r="BC556" s="390"/>
      <c r="BD556" s="390"/>
      <c r="BE556" s="390"/>
      <c r="BF556" s="390"/>
      <c r="BG556" s="390"/>
      <c r="BH556" s="390"/>
      <c r="BI556" s="390"/>
      <c r="BJ556" s="390"/>
      <c r="BK556" s="390"/>
      <c r="BL556" s="390"/>
      <c r="BM556" s="390"/>
      <c r="BN556" s="390"/>
      <c r="BO556" s="390"/>
      <c r="BP556" s="390"/>
      <c r="BQ556" s="390"/>
      <c r="BR556" s="390"/>
      <c r="BS556" s="390"/>
      <c r="BT556" s="390"/>
      <c r="BU556" s="390"/>
      <c r="BV556" s="390"/>
      <c r="BW556" s="390"/>
      <c r="BX556" s="390"/>
      <c r="BY556" s="390"/>
      <c r="BZ556" s="390"/>
      <c r="CA556" s="390"/>
      <c r="CB556" s="390"/>
      <c r="CC556" s="390"/>
      <c r="CD556" s="390"/>
      <c r="CE556" s="390"/>
      <c r="CF556" s="390"/>
      <c r="CG556" s="390"/>
      <c r="CH556" s="390"/>
      <c r="CI556" s="390"/>
      <c r="CJ556" s="390"/>
      <c r="CK556" s="390"/>
      <c r="CL556" s="390"/>
      <c r="CM556" s="390"/>
      <c r="CN556" s="390"/>
      <c r="CO556" s="390"/>
      <c r="CP556" s="390"/>
      <c r="CQ556" s="390"/>
      <c r="CR556" s="390"/>
      <c r="CS556" s="390"/>
      <c r="CT556" s="390"/>
      <c r="CU556" s="390"/>
      <c r="CV556" s="390"/>
      <c r="CW556" s="390"/>
      <c r="CX556" s="390"/>
      <c r="CY556" s="390"/>
      <c r="CZ556" s="390"/>
      <c r="DA556" s="390"/>
      <c r="DB556" s="390"/>
      <c r="DC556" s="390"/>
      <c r="DD556" s="390"/>
      <c r="DE556" s="390"/>
      <c r="DF556" s="390"/>
      <c r="DG556" s="390"/>
      <c r="DH556" s="390"/>
      <c r="DI556" s="390"/>
      <c r="DJ556" s="390"/>
      <c r="DK556" s="390"/>
      <c r="DL556" s="390"/>
      <c r="DM556" s="390"/>
      <c r="DN556" s="390"/>
      <c r="DO556" s="390"/>
      <c r="DP556" s="390"/>
      <c r="DQ556" s="390"/>
      <c r="DR556" s="390"/>
      <c r="DS556" s="390"/>
      <c r="DT556" s="390"/>
      <c r="DU556" s="390"/>
      <c r="DV556" s="390"/>
      <c r="DW556" s="390"/>
      <c r="DX556" s="390"/>
      <c r="DY556" s="390"/>
      <c r="DZ556" s="390"/>
      <c r="EA556" s="390"/>
      <c r="EB556" s="390"/>
      <c r="EC556" s="390"/>
      <c r="ED556" s="390"/>
      <c r="EE556" s="390"/>
      <c r="EF556" s="390"/>
      <c r="EG556" s="390"/>
      <c r="EH556" s="390"/>
      <c r="EI556" s="390"/>
      <c r="EJ556" s="390"/>
      <c r="EK556" s="390"/>
      <c r="EL556" s="390"/>
      <c r="EM556" s="390"/>
      <c r="EN556" s="390"/>
      <c r="EO556" s="390"/>
      <c r="EP556" s="390"/>
      <c r="EQ556" s="390"/>
      <c r="ER556" s="390"/>
      <c r="ES556" s="390"/>
      <c r="ET556" s="390"/>
      <c r="EU556" s="390"/>
      <c r="EV556" s="390"/>
      <c r="EW556" s="390"/>
      <c r="EX556" s="390"/>
      <c r="EY556" s="390"/>
      <c r="EZ556" s="390"/>
      <c r="FA556" s="390"/>
      <c r="FB556" s="390"/>
      <c r="FC556" s="390"/>
      <c r="FD556" s="390"/>
      <c r="FE556" s="390"/>
      <c r="FF556" s="390"/>
      <c r="FG556" s="390"/>
      <c r="FH556" s="390"/>
      <c r="FI556" s="390"/>
      <c r="FJ556" s="390"/>
      <c r="FK556" s="390"/>
      <c r="FL556" s="390"/>
      <c r="FM556" s="390"/>
      <c r="FN556" s="390"/>
      <c r="FO556" s="390"/>
      <c r="FP556" s="390"/>
      <c r="FQ556" s="390"/>
      <c r="FR556" s="390"/>
      <c r="FS556" s="390"/>
      <c r="FT556" s="390"/>
      <c r="FU556" s="390"/>
      <c r="FV556" s="390"/>
    </row>
    <row r="557" spans="5:178" outlineLevel="2" x14ac:dyDescent="0.2">
      <c r="E557" s="367">
        <v>43496</v>
      </c>
      <c r="F557" s="394"/>
      <c r="G557" s="394"/>
      <c r="J557" s="370"/>
      <c r="K557" s="389"/>
      <c r="L557" s="389"/>
      <c r="M557" s="389"/>
      <c r="N557" s="389"/>
      <c r="O557" s="389"/>
      <c r="P557" s="389"/>
      <c r="Q557" s="389"/>
      <c r="R557" s="389"/>
      <c r="S557" s="389"/>
      <c r="T557" s="389"/>
      <c r="U557" s="389"/>
      <c r="V557" s="389"/>
      <c r="W557" s="389"/>
      <c r="X557" s="389"/>
      <c r="Y557" s="389"/>
      <c r="Z557" s="391"/>
      <c r="AA557" s="391"/>
      <c r="AB557" s="391"/>
      <c r="AC557" s="391"/>
      <c r="AD557" s="391"/>
      <c r="AE557" s="391"/>
      <c r="AF557" s="391"/>
      <c r="AG557" s="391"/>
      <c r="AH557" s="391"/>
      <c r="AI557" s="391"/>
      <c r="AJ557" s="390"/>
      <c r="AK557" s="390"/>
      <c r="AL557" s="390"/>
      <c r="AM557" s="390"/>
      <c r="AN557" s="390"/>
      <c r="AO557" s="390"/>
      <c r="AP557" s="390"/>
      <c r="AQ557" s="390"/>
      <c r="AR557" s="390"/>
      <c r="AS557" s="390"/>
      <c r="AT557" s="390"/>
      <c r="AU557" s="390"/>
      <c r="AV557" s="390"/>
      <c r="AW557" s="390"/>
      <c r="AX557" s="390"/>
      <c r="AY557" s="390"/>
      <c r="AZ557" s="390"/>
      <c r="BA557" s="390"/>
      <c r="BB557" s="390"/>
      <c r="BC557" s="390"/>
      <c r="BD557" s="390"/>
      <c r="BE557" s="390"/>
      <c r="BF557" s="390"/>
      <c r="BG557" s="390"/>
      <c r="BH557" s="390"/>
      <c r="BI557" s="390"/>
      <c r="BJ557" s="390"/>
      <c r="BK557" s="390"/>
      <c r="BL557" s="390"/>
      <c r="BM557" s="390"/>
      <c r="BN557" s="390"/>
      <c r="BO557" s="390"/>
      <c r="BP557" s="390"/>
      <c r="BQ557" s="390"/>
      <c r="BR557" s="390"/>
      <c r="BS557" s="390"/>
      <c r="BT557" s="390"/>
      <c r="BU557" s="390"/>
      <c r="BV557" s="390"/>
      <c r="BW557" s="390"/>
      <c r="BX557" s="390"/>
      <c r="BY557" s="390"/>
      <c r="BZ557" s="390"/>
      <c r="CA557" s="390"/>
      <c r="CB557" s="390"/>
      <c r="CC557" s="390"/>
      <c r="CD557" s="390"/>
      <c r="CE557" s="390"/>
      <c r="CF557" s="390"/>
      <c r="CG557" s="390"/>
      <c r="CH557" s="390"/>
      <c r="CI557" s="390"/>
      <c r="CJ557" s="390"/>
      <c r="CK557" s="390"/>
      <c r="CL557" s="390"/>
      <c r="CM557" s="390"/>
      <c r="CN557" s="390"/>
      <c r="CO557" s="390"/>
      <c r="CP557" s="390"/>
      <c r="CQ557" s="390"/>
      <c r="CR557" s="390"/>
      <c r="CS557" s="390"/>
      <c r="CT557" s="390"/>
      <c r="CU557" s="390"/>
      <c r="CV557" s="390"/>
      <c r="CW557" s="390"/>
      <c r="CX557" s="390"/>
      <c r="CY557" s="390"/>
      <c r="CZ557" s="390"/>
      <c r="DA557" s="390"/>
      <c r="DB557" s="390"/>
      <c r="DC557" s="390"/>
      <c r="DD557" s="390"/>
      <c r="DE557" s="390"/>
      <c r="DF557" s="390"/>
      <c r="DG557" s="390"/>
      <c r="DH557" s="390"/>
      <c r="DI557" s="390"/>
      <c r="DJ557" s="390"/>
      <c r="DK557" s="390"/>
      <c r="DL557" s="390"/>
      <c r="DM557" s="390"/>
      <c r="DN557" s="390"/>
      <c r="DO557" s="390"/>
      <c r="DP557" s="390"/>
      <c r="DQ557" s="390"/>
      <c r="DR557" s="390"/>
      <c r="DS557" s="390"/>
      <c r="DT557" s="390"/>
      <c r="DU557" s="390"/>
      <c r="DV557" s="390"/>
      <c r="DW557" s="390"/>
      <c r="DX557" s="390"/>
      <c r="DY557" s="390"/>
      <c r="DZ557" s="390"/>
      <c r="EA557" s="390"/>
      <c r="EB557" s="390"/>
      <c r="EC557" s="390"/>
      <c r="ED557" s="390"/>
      <c r="EE557" s="390"/>
      <c r="EF557" s="390"/>
      <c r="EG557" s="390"/>
      <c r="EH557" s="390"/>
      <c r="EI557" s="390"/>
      <c r="EJ557" s="390"/>
      <c r="EK557" s="390"/>
      <c r="EL557" s="390"/>
      <c r="EM557" s="390"/>
      <c r="EN557" s="390"/>
      <c r="EO557" s="390"/>
      <c r="EP557" s="390"/>
      <c r="EQ557" s="390"/>
      <c r="ER557" s="390"/>
      <c r="ES557" s="390"/>
      <c r="ET557" s="390"/>
      <c r="EU557" s="390"/>
      <c r="EV557" s="390"/>
      <c r="EW557" s="390"/>
      <c r="EX557" s="390"/>
      <c r="EY557" s="390"/>
      <c r="EZ557" s="390"/>
      <c r="FA557" s="390"/>
      <c r="FB557" s="390"/>
      <c r="FC557" s="390"/>
      <c r="FD557" s="390"/>
      <c r="FE557" s="390"/>
      <c r="FF557" s="390"/>
      <c r="FG557" s="390"/>
      <c r="FH557" s="390"/>
      <c r="FI557" s="390"/>
      <c r="FJ557" s="390"/>
      <c r="FK557" s="390"/>
      <c r="FL557" s="390"/>
      <c r="FM557" s="390"/>
      <c r="FN557" s="390"/>
      <c r="FO557" s="390"/>
      <c r="FP557" s="390"/>
      <c r="FQ557" s="390"/>
      <c r="FR557" s="390"/>
      <c r="FS557" s="390"/>
      <c r="FT557" s="390"/>
      <c r="FU557" s="390"/>
      <c r="FV557" s="390"/>
    </row>
    <row r="558" spans="5:178" outlineLevel="2" x14ac:dyDescent="0.2">
      <c r="E558" s="367">
        <v>43524</v>
      </c>
      <c r="F558" s="394"/>
      <c r="G558" s="394"/>
      <c r="J558" s="370"/>
      <c r="K558" s="389"/>
      <c r="L558" s="389"/>
      <c r="M558" s="389"/>
      <c r="N558" s="389"/>
      <c r="O558" s="389"/>
      <c r="P558" s="389"/>
      <c r="Q558" s="389"/>
      <c r="R558" s="389"/>
      <c r="S558" s="389"/>
      <c r="T558" s="389"/>
      <c r="U558" s="389"/>
      <c r="V558" s="389"/>
      <c r="W558" s="389"/>
      <c r="X558" s="389"/>
      <c r="Y558" s="389"/>
      <c r="Z558" s="391"/>
      <c r="AA558" s="391"/>
      <c r="AB558" s="391"/>
      <c r="AC558" s="391"/>
      <c r="AD558" s="391"/>
      <c r="AE558" s="391"/>
      <c r="AF558" s="391"/>
      <c r="AG558" s="391"/>
      <c r="AH558" s="391"/>
      <c r="AI558" s="391"/>
      <c r="AJ558" s="391"/>
      <c r="AK558" s="390"/>
      <c r="AL558" s="390"/>
      <c r="AM558" s="390"/>
      <c r="AN558" s="390"/>
      <c r="AO558" s="390"/>
      <c r="AP558" s="390"/>
      <c r="AQ558" s="390"/>
      <c r="AR558" s="390"/>
      <c r="AS558" s="390"/>
      <c r="AT558" s="390"/>
      <c r="AU558" s="390"/>
      <c r="AV558" s="390"/>
      <c r="AW558" s="390"/>
      <c r="AX558" s="390"/>
      <c r="AY558" s="390"/>
      <c r="AZ558" s="390"/>
      <c r="BA558" s="390"/>
      <c r="BB558" s="390"/>
      <c r="BC558" s="390"/>
      <c r="BD558" s="390"/>
      <c r="BE558" s="390"/>
      <c r="BF558" s="390"/>
      <c r="BG558" s="390"/>
      <c r="BH558" s="390"/>
      <c r="BI558" s="390"/>
      <c r="BJ558" s="390"/>
      <c r="BK558" s="390"/>
      <c r="BL558" s="390"/>
      <c r="BM558" s="390"/>
      <c r="BN558" s="390"/>
      <c r="BO558" s="390"/>
      <c r="BP558" s="390"/>
      <c r="BQ558" s="390"/>
      <c r="BR558" s="390"/>
      <c r="BS558" s="390"/>
      <c r="BT558" s="390"/>
      <c r="BU558" s="390"/>
      <c r="BV558" s="390"/>
      <c r="BW558" s="390"/>
      <c r="BX558" s="390"/>
      <c r="BY558" s="390"/>
      <c r="BZ558" s="390"/>
      <c r="CA558" s="390"/>
      <c r="CB558" s="390"/>
      <c r="CC558" s="390"/>
      <c r="CD558" s="390"/>
      <c r="CE558" s="390"/>
      <c r="CF558" s="390"/>
      <c r="CG558" s="390"/>
      <c r="CH558" s="390"/>
      <c r="CI558" s="390"/>
      <c r="CJ558" s="390"/>
      <c r="CK558" s="390"/>
      <c r="CL558" s="390"/>
      <c r="CM558" s="390"/>
      <c r="CN558" s="390"/>
      <c r="CO558" s="390"/>
      <c r="CP558" s="390"/>
      <c r="CQ558" s="390"/>
      <c r="CR558" s="390"/>
      <c r="CS558" s="390"/>
      <c r="CT558" s="390"/>
      <c r="CU558" s="390"/>
      <c r="CV558" s="390"/>
      <c r="CW558" s="390"/>
      <c r="CX558" s="390"/>
      <c r="CY558" s="390"/>
      <c r="CZ558" s="390"/>
      <c r="DA558" s="390"/>
      <c r="DB558" s="390"/>
      <c r="DC558" s="390"/>
      <c r="DD558" s="390"/>
      <c r="DE558" s="390"/>
      <c r="DF558" s="390"/>
      <c r="DG558" s="390"/>
      <c r="DH558" s="390"/>
      <c r="DI558" s="390"/>
      <c r="DJ558" s="390"/>
      <c r="DK558" s="390"/>
      <c r="DL558" s="390"/>
      <c r="DM558" s="390"/>
      <c r="DN558" s="390"/>
      <c r="DO558" s="390"/>
      <c r="DP558" s="390"/>
      <c r="DQ558" s="390"/>
      <c r="DR558" s="390"/>
      <c r="DS558" s="390"/>
      <c r="DT558" s="390"/>
      <c r="DU558" s="390"/>
      <c r="DV558" s="390"/>
      <c r="DW558" s="390"/>
      <c r="DX558" s="390"/>
      <c r="DY558" s="390"/>
      <c r="DZ558" s="390"/>
      <c r="EA558" s="390"/>
      <c r="EB558" s="390"/>
      <c r="EC558" s="390"/>
      <c r="ED558" s="390"/>
      <c r="EE558" s="390"/>
      <c r="EF558" s="390"/>
      <c r="EG558" s="390"/>
      <c r="EH558" s="390"/>
      <c r="EI558" s="390"/>
      <c r="EJ558" s="390"/>
      <c r="EK558" s="390"/>
      <c r="EL558" s="390"/>
      <c r="EM558" s="390"/>
      <c r="EN558" s="390"/>
      <c r="EO558" s="390"/>
      <c r="EP558" s="390"/>
      <c r="EQ558" s="390"/>
      <c r="ER558" s="390"/>
      <c r="ES558" s="390"/>
      <c r="ET558" s="390"/>
      <c r="EU558" s="390"/>
      <c r="EV558" s="390"/>
      <c r="EW558" s="390"/>
      <c r="EX558" s="390"/>
      <c r="EY558" s="390"/>
      <c r="EZ558" s="390"/>
      <c r="FA558" s="390"/>
      <c r="FB558" s="390"/>
      <c r="FC558" s="390"/>
      <c r="FD558" s="390"/>
      <c r="FE558" s="390"/>
      <c r="FF558" s="390"/>
      <c r="FG558" s="390"/>
      <c r="FH558" s="390"/>
      <c r="FI558" s="390"/>
      <c r="FJ558" s="390"/>
      <c r="FK558" s="390"/>
      <c r="FL558" s="390"/>
      <c r="FM558" s="390"/>
      <c r="FN558" s="390"/>
      <c r="FO558" s="390"/>
      <c r="FP558" s="390"/>
      <c r="FQ558" s="390"/>
      <c r="FR558" s="390"/>
      <c r="FS558" s="390"/>
      <c r="FT558" s="390"/>
      <c r="FU558" s="390"/>
      <c r="FV558" s="390"/>
    </row>
    <row r="559" spans="5:178" outlineLevel="2" x14ac:dyDescent="0.2">
      <c r="E559" s="367">
        <v>43555</v>
      </c>
      <c r="F559" s="394"/>
      <c r="G559" s="394"/>
      <c r="J559" s="370"/>
      <c r="K559" s="389"/>
      <c r="L559" s="389"/>
      <c r="M559" s="389"/>
      <c r="N559" s="389"/>
      <c r="O559" s="389"/>
      <c r="P559" s="389"/>
      <c r="Q559" s="389"/>
      <c r="R559" s="389"/>
      <c r="S559" s="389"/>
      <c r="T559" s="389"/>
      <c r="U559" s="389"/>
      <c r="V559" s="389"/>
      <c r="W559" s="389"/>
      <c r="X559" s="389"/>
      <c r="Y559" s="389"/>
      <c r="Z559" s="391"/>
      <c r="AA559" s="391"/>
      <c r="AB559" s="391"/>
      <c r="AC559" s="391"/>
      <c r="AD559" s="391"/>
      <c r="AE559" s="391"/>
      <c r="AF559" s="391"/>
      <c r="AG559" s="391"/>
      <c r="AH559" s="391"/>
      <c r="AI559" s="391"/>
      <c r="AJ559" s="391"/>
      <c r="AK559" s="391"/>
      <c r="AL559" s="390"/>
      <c r="AM559" s="390"/>
      <c r="AN559" s="390"/>
      <c r="AO559" s="390"/>
      <c r="AP559" s="390"/>
      <c r="AQ559" s="390"/>
      <c r="AR559" s="390"/>
      <c r="AS559" s="390"/>
      <c r="AT559" s="390"/>
      <c r="AU559" s="390"/>
      <c r="AV559" s="390"/>
      <c r="AW559" s="390"/>
      <c r="AX559" s="390"/>
      <c r="AY559" s="390"/>
      <c r="AZ559" s="390"/>
      <c r="BA559" s="390"/>
      <c r="BB559" s="390"/>
      <c r="BC559" s="390"/>
      <c r="BD559" s="390"/>
      <c r="BE559" s="390"/>
      <c r="BF559" s="390"/>
      <c r="BG559" s="390"/>
      <c r="BH559" s="390"/>
      <c r="BI559" s="390"/>
      <c r="BJ559" s="390"/>
      <c r="BK559" s="390"/>
      <c r="BL559" s="390"/>
      <c r="BM559" s="390"/>
      <c r="BN559" s="390"/>
      <c r="BO559" s="390"/>
      <c r="BP559" s="390"/>
      <c r="BQ559" s="390"/>
      <c r="BR559" s="390"/>
      <c r="BS559" s="390"/>
      <c r="BT559" s="390"/>
      <c r="BU559" s="390"/>
      <c r="BV559" s="390"/>
      <c r="BW559" s="390"/>
      <c r="BX559" s="390"/>
      <c r="BY559" s="390"/>
      <c r="BZ559" s="390"/>
      <c r="CA559" s="390"/>
      <c r="CB559" s="390"/>
      <c r="CC559" s="390"/>
      <c r="CD559" s="390"/>
      <c r="CE559" s="390"/>
      <c r="CF559" s="390"/>
      <c r="CG559" s="390"/>
      <c r="CH559" s="390"/>
      <c r="CI559" s="390"/>
      <c r="CJ559" s="390"/>
      <c r="CK559" s="390"/>
      <c r="CL559" s="390"/>
      <c r="CM559" s="390"/>
      <c r="CN559" s="390"/>
      <c r="CO559" s="390"/>
      <c r="CP559" s="390"/>
      <c r="CQ559" s="390"/>
      <c r="CR559" s="390"/>
      <c r="CS559" s="390"/>
      <c r="CT559" s="390"/>
      <c r="CU559" s="390"/>
      <c r="CV559" s="390"/>
      <c r="CW559" s="390"/>
      <c r="CX559" s="390"/>
      <c r="CY559" s="390"/>
      <c r="CZ559" s="390"/>
      <c r="DA559" s="390"/>
      <c r="DB559" s="390"/>
      <c r="DC559" s="390"/>
      <c r="DD559" s="390"/>
      <c r="DE559" s="390"/>
      <c r="DF559" s="390"/>
      <c r="DG559" s="390"/>
      <c r="DH559" s="390"/>
      <c r="DI559" s="390"/>
      <c r="DJ559" s="390"/>
      <c r="DK559" s="390"/>
      <c r="DL559" s="390"/>
      <c r="DM559" s="390"/>
      <c r="DN559" s="390"/>
      <c r="DO559" s="390"/>
      <c r="DP559" s="390"/>
      <c r="DQ559" s="390"/>
      <c r="DR559" s="390"/>
      <c r="DS559" s="390"/>
      <c r="DT559" s="390"/>
      <c r="DU559" s="390"/>
      <c r="DV559" s="390"/>
      <c r="DW559" s="390"/>
      <c r="DX559" s="390"/>
      <c r="DY559" s="390"/>
      <c r="DZ559" s="390"/>
      <c r="EA559" s="390"/>
      <c r="EB559" s="390"/>
      <c r="EC559" s="390"/>
      <c r="ED559" s="390"/>
      <c r="EE559" s="390"/>
      <c r="EF559" s="390"/>
      <c r="EG559" s="390"/>
      <c r="EH559" s="390"/>
      <c r="EI559" s="390"/>
      <c r="EJ559" s="390"/>
      <c r="EK559" s="390"/>
      <c r="EL559" s="390"/>
      <c r="EM559" s="390"/>
      <c r="EN559" s="390"/>
      <c r="EO559" s="390"/>
      <c r="EP559" s="390"/>
      <c r="EQ559" s="390"/>
      <c r="ER559" s="390"/>
      <c r="ES559" s="390"/>
      <c r="ET559" s="390"/>
      <c r="EU559" s="390"/>
      <c r="EV559" s="390"/>
      <c r="EW559" s="390"/>
      <c r="EX559" s="390"/>
      <c r="EY559" s="390"/>
      <c r="EZ559" s="390"/>
      <c r="FA559" s="390"/>
      <c r="FB559" s="390"/>
      <c r="FC559" s="390"/>
      <c r="FD559" s="390"/>
      <c r="FE559" s="390"/>
      <c r="FF559" s="390"/>
      <c r="FG559" s="390"/>
      <c r="FH559" s="390"/>
      <c r="FI559" s="390"/>
      <c r="FJ559" s="390"/>
      <c r="FK559" s="390"/>
      <c r="FL559" s="390"/>
      <c r="FM559" s="390"/>
      <c r="FN559" s="390"/>
      <c r="FO559" s="390"/>
      <c r="FP559" s="390"/>
      <c r="FQ559" s="390"/>
      <c r="FR559" s="390"/>
      <c r="FS559" s="390"/>
      <c r="FT559" s="390"/>
      <c r="FU559" s="390"/>
      <c r="FV559" s="390"/>
    </row>
    <row r="560" spans="5:178" outlineLevel="2" x14ac:dyDescent="0.2">
      <c r="E560" s="367">
        <v>43585</v>
      </c>
      <c r="F560" s="398">
        <v>0.21734090664617631</v>
      </c>
      <c r="G560" s="399">
        <v>1.1371384354181833</v>
      </c>
      <c r="J560" s="370">
        <v>44</v>
      </c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  <c r="AA560" s="389"/>
      <c r="AB560" s="389"/>
      <c r="AC560" s="389"/>
      <c r="AD560" s="389"/>
      <c r="AE560" s="389"/>
      <c r="AF560" s="389"/>
      <c r="AG560" s="389"/>
      <c r="AH560" s="389"/>
      <c r="AI560" s="389"/>
      <c r="AJ560" s="389"/>
      <c r="AK560" s="389"/>
      <c r="AL560" s="389">
        <v>0.9215416791156259</v>
      </c>
      <c r="AM560" s="389">
        <v>0.83710785778308938</v>
      </c>
      <c r="AN560" s="389">
        <v>0.81248879593665968</v>
      </c>
      <c r="AO560" s="389">
        <v>0.78691365401852409</v>
      </c>
      <c r="AP560" s="389">
        <v>0.75500448162533618</v>
      </c>
      <c r="AQ560" s="389">
        <v>0.73164027487302064</v>
      </c>
      <c r="AR560" s="389">
        <v>0.7060053779504033</v>
      </c>
      <c r="AS560" s="389">
        <v>0.68610696145802208</v>
      </c>
      <c r="AT560" s="389">
        <v>0.67057066029279955</v>
      </c>
      <c r="AU560" s="389">
        <v>0.65461607409620559</v>
      </c>
      <c r="AV560" s="389">
        <v>0.63388108754108152</v>
      </c>
      <c r="AW560" s="389">
        <v>0.61147296086047209</v>
      </c>
      <c r="AX560" s="389">
        <v>0.58942336420675234</v>
      </c>
      <c r="AY560" s="389">
        <v>0.5737077980280848</v>
      </c>
      <c r="AZ560" s="389">
        <v>0.56229459217209443</v>
      </c>
      <c r="BA560" s="389">
        <v>0.55118016133851211</v>
      </c>
      <c r="BB560" s="389">
        <v>0.53217806991335526</v>
      </c>
      <c r="BC560" s="389">
        <v>0.51090528831789661</v>
      </c>
      <c r="BD560" s="389">
        <v>0.49817747236331045</v>
      </c>
      <c r="BE560" s="389">
        <v>0.48742157155661786</v>
      </c>
      <c r="BF560" s="389">
        <v>0.47624738571855391</v>
      </c>
      <c r="BG560" s="389">
        <v>0.45336121900209142</v>
      </c>
      <c r="BH560" s="389">
        <v>0.4403346280250971</v>
      </c>
      <c r="BI560" s="389">
        <v>0.4259336719450254</v>
      </c>
      <c r="BJ560" s="389">
        <v>0.38721242904093217</v>
      </c>
      <c r="BK560" s="389">
        <v>0.37245294293397074</v>
      </c>
      <c r="BL560" s="389">
        <v>0.36217508216313116</v>
      </c>
      <c r="BM560" s="389">
        <v>0.35476546160740963</v>
      </c>
      <c r="BN560" s="389">
        <v>0.34144009560800714</v>
      </c>
      <c r="BO560" s="389">
        <v>0.33277561995817151</v>
      </c>
      <c r="BP560" s="389">
        <v>0.32417089931281745</v>
      </c>
      <c r="BQ560" s="389">
        <v>0.31951000896325066</v>
      </c>
      <c r="BR560" s="389">
        <v>0.31335524350164329</v>
      </c>
      <c r="BS560" s="389">
        <v>0.30815655811174186</v>
      </c>
      <c r="BT560" s="389">
        <v>0.29913355243501644</v>
      </c>
      <c r="BU560" s="389">
        <v>0.29327756199581717</v>
      </c>
      <c r="BV560" s="389">
        <v>0.28431431132357338</v>
      </c>
      <c r="BW560" s="389">
        <v>0.27899611592470869</v>
      </c>
      <c r="BX560" s="389">
        <v>0.27481326561099489</v>
      </c>
      <c r="BY560" s="389">
        <v>0.27122796534209742</v>
      </c>
      <c r="BZ560" s="389">
        <v>0.263639079772931</v>
      </c>
      <c r="CA560" s="389">
        <v>0.25766357932476847</v>
      </c>
      <c r="CB560" s="389">
        <v>0.25061248879593667</v>
      </c>
      <c r="CC560" s="389">
        <v>0.24714669853600238</v>
      </c>
      <c r="CD560" s="392">
        <v>0.24542785715292398</v>
      </c>
      <c r="CE560" s="389">
        <v>0.24375835903125687</v>
      </c>
      <c r="CF560" s="389">
        <v>0.2421357602781852</v>
      </c>
      <c r="CG560" s="389">
        <v>0.24055778679434775</v>
      </c>
      <c r="CH560" s="389">
        <v>0.2390223192291667</v>
      </c>
      <c r="CI560" s="389">
        <v>0.23752737954542946</v>
      </c>
      <c r="CJ560" s="389">
        <v>0.23607111899261266</v>
      </c>
      <c r="CK560" s="389">
        <v>0.23465180731681617</v>
      </c>
      <c r="CL560" s="389">
        <v>0.23326782305908111</v>
      </c>
      <c r="CM560" s="389">
        <v>0.23191764481406257</v>
      </c>
      <c r="CN560" s="389">
        <v>0.23059984333815914</v>
      </c>
      <c r="CO560" s="389">
        <v>0.22931307441076518</v>
      </c>
      <c r="CP560" s="389">
        <v>0.22805607236475139</v>
      </c>
      <c r="CQ560" s="389">
        <v>0.22682764421291141</v>
      </c>
      <c r="CR560" s="389">
        <v>0.2256266643062497</v>
      </c>
      <c r="CS560" s="389">
        <v>0.22445206946784313</v>
      </c>
      <c r="CT560" s="389">
        <v>0.22330285455279175</v>
      </c>
      <c r="CU560" s="389">
        <v>0.22217806839064219</v>
      </c>
      <c r="CV560" s="389">
        <v>0.22107681007175831</v>
      </c>
      <c r="CW560" s="389">
        <v>0.2199982255435354</v>
      </c>
      <c r="CX560" s="389">
        <v>0.21894150448621635</v>
      </c>
      <c r="CY560" s="389">
        <v>0.21790587744142936</v>
      </c>
      <c r="CZ560" s="389">
        <v>0.2168906131695211</v>
      </c>
      <c r="DA560" s="389">
        <v>0.21589501621434043</v>
      </c>
      <c r="DB560" s="389">
        <v>0.21491842465640465</v>
      </c>
      <c r="DC560" s="389">
        <v>0.21396020803737739</v>
      </c>
      <c r="DD560" s="389">
        <v>0.21301976544055906</v>
      </c>
      <c r="DE560" s="389">
        <v>0.2120965237136464</v>
      </c>
      <c r="DF560" s="389">
        <v>0.21118993582140461</v>
      </c>
      <c r="DG560" s="389">
        <v>0.21029947931712045</v>
      </c>
      <c r="DH560" s="389">
        <v>0.20942465492279458</v>
      </c>
      <c r="DI560" s="389">
        <v>0.20856498520900205</v>
      </c>
      <c r="DJ560" s="389">
        <v>0.20772001336621726</v>
      </c>
      <c r="DK560" s="389">
        <v>0.20688930206016701</v>
      </c>
      <c r="DL560" s="389">
        <v>0.20607243236447237</v>
      </c>
      <c r="DM560" s="389">
        <v>0.20526900276445367</v>
      </c>
      <c r="DN560" s="389">
        <v>0.20447862822653215</v>
      </c>
      <c r="DO560" s="389">
        <v>0.20370093932815783</v>
      </c>
      <c r="DP560" s="389">
        <v>0.20293558144364071</v>
      </c>
      <c r="DQ560" s="389">
        <v>0.20218221398167094</v>
      </c>
      <c r="DR560" s="389">
        <v>0.20144050967067195</v>
      </c>
      <c r="DS560" s="389">
        <v>0.20071015388846383</v>
      </c>
      <c r="DT560" s="389">
        <v>0.19999084403300924</v>
      </c>
      <c r="DU560" s="389">
        <v>0.19928228893128438</v>
      </c>
      <c r="DV560" s="389">
        <v>0.19858420828356099</v>
      </c>
      <c r="DW560" s="389">
        <v>0.19789633214060617</v>
      </c>
      <c r="DX560" s="389">
        <v>0.19721840041151009</v>
      </c>
      <c r="DY560" s="389">
        <v>0.19655016240003076</v>
      </c>
      <c r="DZ560" s="389">
        <v>0.19589137636751486</v>
      </c>
      <c r="EA560" s="389">
        <v>0.1952418091206036</v>
      </c>
      <c r="EB560" s="389">
        <v>0.1946012356220701</v>
      </c>
      <c r="EC560" s="389">
        <v>0.19396943862326441</v>
      </c>
      <c r="ED560" s="389">
        <v>0.19334620831675253</v>
      </c>
      <c r="EE560" s="389">
        <v>0.19273134200784683</v>
      </c>
      <c r="EF560" s="389">
        <v>0.19212464380381863</v>
      </c>
      <c r="EG560" s="389">
        <v>0.19152592431967178</v>
      </c>
      <c r="EH560" s="389">
        <v>0.19093500039944164</v>
      </c>
      <c r="EI560" s="389">
        <v>0.19035169485205308</v>
      </c>
      <c r="EJ560" s="389">
        <v>0.18977583620084407</v>
      </c>
      <c r="EK560" s="389">
        <v>0.18920725844592234</v>
      </c>
      <c r="EL560" s="389">
        <v>0.18864580083858087</v>
      </c>
      <c r="EM560" s="389">
        <v>0.18809130766705262</v>
      </c>
      <c r="EN560" s="389">
        <v>0.18754362805293345</v>
      </c>
      <c r="EO560" s="389">
        <v>0.18700261575764676</v>
      </c>
      <c r="EP560" s="389">
        <v>0</v>
      </c>
      <c r="EQ560" s="389">
        <v>0</v>
      </c>
      <c r="ER560" s="389">
        <v>0</v>
      </c>
      <c r="ES560" s="389">
        <v>0</v>
      </c>
      <c r="ET560" s="389">
        <v>0</v>
      </c>
      <c r="EU560" s="389">
        <v>0</v>
      </c>
      <c r="EV560" s="389">
        <v>0</v>
      </c>
      <c r="EW560" s="389">
        <v>0</v>
      </c>
      <c r="EX560" s="389">
        <v>0</v>
      </c>
      <c r="EY560" s="389">
        <v>0</v>
      </c>
      <c r="EZ560" s="389">
        <v>0</v>
      </c>
      <c r="FA560" s="389">
        <v>0</v>
      </c>
      <c r="FB560" s="389">
        <v>0</v>
      </c>
      <c r="FC560" s="389">
        <v>0</v>
      </c>
      <c r="FD560" s="389">
        <v>0</v>
      </c>
      <c r="FE560" s="389">
        <v>0</v>
      </c>
      <c r="FF560" s="389">
        <v>0</v>
      </c>
      <c r="FG560" s="389">
        <v>0</v>
      </c>
      <c r="FH560" s="389">
        <v>0</v>
      </c>
      <c r="FI560" s="389">
        <v>0</v>
      </c>
      <c r="FJ560" s="389">
        <v>0</v>
      </c>
      <c r="FK560" s="389">
        <v>0</v>
      </c>
      <c r="FL560" s="389">
        <v>0</v>
      </c>
      <c r="FM560" s="389">
        <v>0</v>
      </c>
      <c r="FN560" s="389">
        <v>0</v>
      </c>
      <c r="FO560" s="389">
        <v>0</v>
      </c>
      <c r="FP560" s="389">
        <v>0</v>
      </c>
      <c r="FQ560" s="389">
        <v>0</v>
      </c>
      <c r="FR560" s="389">
        <v>0</v>
      </c>
      <c r="FS560" s="389">
        <v>0</v>
      </c>
      <c r="FT560" s="389">
        <v>0</v>
      </c>
      <c r="FU560" s="389">
        <v>0</v>
      </c>
      <c r="FV560" s="389">
        <v>0</v>
      </c>
    </row>
    <row r="561" spans="5:178" outlineLevel="2" x14ac:dyDescent="0.2">
      <c r="E561" s="367">
        <v>43616</v>
      </c>
      <c r="F561" s="398">
        <v>0.21889816226596034</v>
      </c>
      <c r="G561" s="399">
        <v>0.92341832315073147</v>
      </c>
      <c r="J561" s="370">
        <v>43</v>
      </c>
      <c r="K561" s="389"/>
      <c r="L561" s="389"/>
      <c r="M561" s="389"/>
      <c r="N561" s="389"/>
      <c r="O561" s="389"/>
      <c r="P561" s="389"/>
      <c r="Q561" s="389"/>
      <c r="R561" s="389"/>
      <c r="S561" s="389"/>
      <c r="T561" s="389"/>
      <c r="U561" s="389"/>
      <c r="V561" s="389"/>
      <c r="W561" s="389"/>
      <c r="X561" s="389"/>
      <c r="Y561" s="389"/>
      <c r="Z561" s="389"/>
      <c r="AA561" s="389"/>
      <c r="AB561" s="389"/>
      <c r="AC561" s="389"/>
      <c r="AD561" s="389"/>
      <c r="AE561" s="389"/>
      <c r="AF561" s="389"/>
      <c r="AG561" s="389"/>
      <c r="AH561" s="389"/>
      <c r="AI561" s="389"/>
      <c r="AJ561" s="389"/>
      <c r="AK561" s="389"/>
      <c r="AL561" s="389"/>
      <c r="AM561" s="389">
        <v>0.91295795847159034</v>
      </c>
      <c r="AN561" s="389">
        <v>0.86648650497725177</v>
      </c>
      <c r="AO561" s="389">
        <v>0.80477542503335275</v>
      </c>
      <c r="AP561" s="389">
        <v>0.74289330551089527</v>
      </c>
      <c r="AQ561" s="389">
        <v>0.70870249375705541</v>
      </c>
      <c r="AR561" s="389">
        <v>0.68826326411931726</v>
      </c>
      <c r="AS561" s="389">
        <v>0.64042349399651077</v>
      </c>
      <c r="AT561" s="389">
        <v>0.59586768378202715</v>
      </c>
      <c r="AU561" s="389">
        <v>0.57089590531248935</v>
      </c>
      <c r="AV561" s="389">
        <v>0.55353538808880376</v>
      </c>
      <c r="AW561" s="389">
        <v>0.53506311360448811</v>
      </c>
      <c r="AX561" s="389">
        <v>0.51980638319707184</v>
      </c>
      <c r="AY561" s="389">
        <v>0.5046864844525023</v>
      </c>
      <c r="AZ561" s="389">
        <v>0.49300448123695823</v>
      </c>
      <c r="BA561" s="389">
        <v>0.48113433448499981</v>
      </c>
      <c r="BB561" s="389">
        <v>0.46784455923100604</v>
      </c>
      <c r="BC561" s="389">
        <v>0.4506379776280231</v>
      </c>
      <c r="BD561" s="389">
        <v>0.43864810317107378</v>
      </c>
      <c r="BE561" s="389">
        <v>0.42463996168713442</v>
      </c>
      <c r="BF561" s="389">
        <v>0.41095679540245611</v>
      </c>
      <c r="BG561" s="389">
        <v>0.38759278897136795</v>
      </c>
      <c r="BH561" s="389">
        <v>0.37544897889371598</v>
      </c>
      <c r="BI561" s="389">
        <v>0.36308281736393799</v>
      </c>
      <c r="BJ561" s="389">
        <v>0.34854445318646737</v>
      </c>
      <c r="BK561" s="389">
        <v>0.32345294701193855</v>
      </c>
      <c r="BL561" s="389">
        <v>0.30876064721376528</v>
      </c>
      <c r="BM561" s="389">
        <v>0.29841275271097734</v>
      </c>
      <c r="BN561" s="389">
        <v>0.2877056750932166</v>
      </c>
      <c r="BO561" s="389">
        <v>0.27841822597749122</v>
      </c>
      <c r="BP561" s="389">
        <v>0.27123456367803511</v>
      </c>
      <c r="BQ561" s="389">
        <v>0.26480347552423633</v>
      </c>
      <c r="BR561" s="389">
        <v>0.25828686758115826</v>
      </c>
      <c r="BS561" s="389">
        <v>0.25337803167652995</v>
      </c>
      <c r="BT561" s="389">
        <v>0.2478192453733794</v>
      </c>
      <c r="BU561" s="389">
        <v>0.24251701843806656</v>
      </c>
      <c r="BV561" s="389">
        <v>0.23540177197003387</v>
      </c>
      <c r="BW561" s="389">
        <v>0.2303390004447029</v>
      </c>
      <c r="BX561" s="389">
        <v>0.22592617931789416</v>
      </c>
      <c r="BY561" s="389">
        <v>0.2220435808846167</v>
      </c>
      <c r="BZ561" s="389">
        <v>0.21554407689939453</v>
      </c>
      <c r="CA561" s="389">
        <v>0.21078917661546881</v>
      </c>
      <c r="CB561" s="389">
        <v>0.20637635548866007</v>
      </c>
      <c r="CC561" s="389">
        <v>0.20213457394040982</v>
      </c>
      <c r="CD561" s="392">
        <v>0.2006965755672718</v>
      </c>
      <c r="CE561" s="389">
        <v>0.19930078277873534</v>
      </c>
      <c r="CF561" s="389">
        <v>0.19794505940504936</v>
      </c>
      <c r="CG561" s="389">
        <v>0.19662742087218515</v>
      </c>
      <c r="CH561" s="389">
        <v>0.19534602048764391</v>
      </c>
      <c r="CI561" s="389">
        <v>0.1940991372233645</v>
      </c>
      <c r="CJ561" s="389">
        <v>0.19288516480543241</v>
      </c>
      <c r="CK561" s="389">
        <v>0.19170260194776403</v>
      </c>
      <c r="CL561" s="389">
        <v>0.19055004358998567</v>
      </c>
      <c r="CM561" s="389">
        <v>0.18942617301913936</v>
      </c>
      <c r="CN561" s="389">
        <v>0.18832975477124933</v>
      </c>
      <c r="CO561" s="389">
        <v>0.18725962822269343</v>
      </c>
      <c r="CP561" s="389">
        <v>0.18621470179315136</v>
      </c>
      <c r="CQ561" s="389">
        <v>0.18519394769200251</v>
      </c>
      <c r="CR561" s="389">
        <v>0.18419639714868097</v>
      </c>
      <c r="CS561" s="389">
        <v>0.18322113607491428</v>
      </c>
      <c r="CT561" s="389">
        <v>0.18226730111315431</v>
      </c>
      <c r="CU561" s="389">
        <v>0.18133407603101531</v>
      </c>
      <c r="CV561" s="389">
        <v>0.18042068842630091</v>
      </c>
      <c r="CW561" s="389">
        <v>0.17952640671133488</v>
      </c>
      <c r="CX561" s="389">
        <v>0.17865053734890177</v>
      </c>
      <c r="CY561" s="389">
        <v>0.17779242231523942</v>
      </c>
      <c r="CZ561" s="389">
        <v>0.17695143676825539</v>
      </c>
      <c r="DA561" s="389">
        <v>0.17612698690153744</v>
      </c>
      <c r="DB561" s="389">
        <v>0.17531850796682549</v>
      </c>
      <c r="DC561" s="389">
        <v>0.17452546244946016</v>
      </c>
      <c r="DD561" s="389">
        <v>0.17374733838294584</v>
      </c>
      <c r="DE561" s="389">
        <v>0.17298364779020448</v>
      </c>
      <c r="DF561" s="389">
        <v>0.17223392524035946</v>
      </c>
      <c r="DG561" s="389">
        <v>0.17149772651101583</v>
      </c>
      <c r="DH561" s="389">
        <v>0.17077462734699686</v>
      </c>
      <c r="DI561" s="389">
        <v>0.17006422230738294</v>
      </c>
      <c r="DJ561" s="389">
        <v>0.16936612369348653</v>
      </c>
      <c r="DK561" s="389">
        <v>0.16867996055110099</v>
      </c>
      <c r="DL561" s="389">
        <v>0.16800537774098503</v>
      </c>
      <c r="DM561" s="389">
        <v>0.16734203507210973</v>
      </c>
      <c r="DN561" s="389">
        <v>0.16668960649269396</v>
      </c>
      <c r="DO561" s="389">
        <v>0.16604777933450798</v>
      </c>
      <c r="DP561" s="389">
        <v>0.16541625360632725</v>
      </c>
      <c r="DQ561" s="389">
        <v>0.1647947413327833</v>
      </c>
      <c r="DR561" s="389">
        <v>0.16418296593518833</v>
      </c>
      <c r="DS561" s="389">
        <v>0.16358066165120336</v>
      </c>
      <c r="DT561" s="389">
        <v>0.16298757299048808</v>
      </c>
      <c r="DU561" s="389">
        <v>0.16240345422371238</v>
      </c>
      <c r="DV561" s="389">
        <v>0.1618280689025276</v>
      </c>
      <c r="DW561" s="389">
        <v>0.1612611894082929</v>
      </c>
      <c r="DX561" s="389">
        <v>0.16070259652753327</v>
      </c>
      <c r="DY561" s="389">
        <v>0.16015207905226883</v>
      </c>
      <c r="DZ561" s="389">
        <v>0.15960943340350145</v>
      </c>
      <c r="EA561" s="389">
        <v>0.15907446327628275</v>
      </c>
      <c r="EB561" s="389">
        <v>0.15854697930490871</v>
      </c>
      <c r="EC561" s="389">
        <v>0.15802679874689857</v>
      </c>
      <c r="ED561" s="389">
        <v>0.15751374518452005</v>
      </c>
      <c r="EE561" s="389">
        <v>0.15700764824271343</v>
      </c>
      <c r="EF561" s="389">
        <v>0.15650834332235625</v>
      </c>
      <c r="EG561" s="389">
        <v>0.15601567134788707</v>
      </c>
      <c r="EH561" s="389">
        <v>0.15552947852837756</v>
      </c>
      <c r="EI561" s="389">
        <v>0.15504961613121229</v>
      </c>
      <c r="EJ561" s="389">
        <v>0.15457594026759064</v>
      </c>
      <c r="EK561" s="389">
        <v>0.15410831168912675</v>
      </c>
      <c r="EL561" s="389">
        <v>0.1536465955948699</v>
      </c>
      <c r="EM561" s="389">
        <v>0.15319066144811774</v>
      </c>
      <c r="EN561" s="389">
        <v>0.1527403828024374</v>
      </c>
      <c r="EO561" s="389">
        <v>0.15229563713634989</v>
      </c>
      <c r="EP561" s="389">
        <v>0.15185630569616879</v>
      </c>
      <c r="EQ561" s="389">
        <v>0</v>
      </c>
      <c r="ER561" s="389">
        <v>0</v>
      </c>
      <c r="ES561" s="389">
        <v>0</v>
      </c>
      <c r="ET561" s="389">
        <v>0</v>
      </c>
      <c r="EU561" s="389">
        <v>0</v>
      </c>
      <c r="EV561" s="389">
        <v>0</v>
      </c>
      <c r="EW561" s="389">
        <v>0</v>
      </c>
      <c r="EX561" s="389">
        <v>0</v>
      </c>
      <c r="EY561" s="389">
        <v>0</v>
      </c>
      <c r="EZ561" s="389">
        <v>0</v>
      </c>
      <c r="FA561" s="389">
        <v>0</v>
      </c>
      <c r="FB561" s="389">
        <v>0</v>
      </c>
      <c r="FC561" s="389">
        <v>0</v>
      </c>
      <c r="FD561" s="389">
        <v>0</v>
      </c>
      <c r="FE561" s="389">
        <v>0</v>
      </c>
      <c r="FF561" s="389">
        <v>0</v>
      </c>
      <c r="FG561" s="389">
        <v>0</v>
      </c>
      <c r="FH561" s="389">
        <v>0</v>
      </c>
      <c r="FI561" s="389">
        <v>0</v>
      </c>
      <c r="FJ561" s="389">
        <v>0</v>
      </c>
      <c r="FK561" s="389">
        <v>0</v>
      </c>
      <c r="FL561" s="389">
        <v>0</v>
      </c>
      <c r="FM561" s="389">
        <v>0</v>
      </c>
      <c r="FN561" s="389">
        <v>0</v>
      </c>
      <c r="FO561" s="389">
        <v>0</v>
      </c>
      <c r="FP561" s="389">
        <v>0</v>
      </c>
      <c r="FQ561" s="389">
        <v>0</v>
      </c>
      <c r="FR561" s="389">
        <v>0</v>
      </c>
      <c r="FS561" s="389">
        <v>0</v>
      </c>
      <c r="FT561" s="389">
        <v>0</v>
      </c>
      <c r="FU561" s="389">
        <v>0</v>
      </c>
      <c r="FV561" s="389">
        <v>0</v>
      </c>
    </row>
    <row r="562" spans="5:178" outlineLevel="2" x14ac:dyDescent="0.2">
      <c r="E562" s="367">
        <v>43646</v>
      </c>
      <c r="F562" s="398">
        <v>0.22050361790886308</v>
      </c>
      <c r="G562" s="399">
        <v>0.86797473652407531</v>
      </c>
      <c r="J562" s="370">
        <v>42</v>
      </c>
      <c r="K562" s="389"/>
      <c r="L562" s="389"/>
      <c r="M562" s="389"/>
      <c r="N562" s="389"/>
      <c r="O562" s="389"/>
      <c r="P562" s="389"/>
      <c r="Q562" s="389"/>
      <c r="R562" s="389"/>
      <c r="S562" s="389"/>
      <c r="T562" s="389"/>
      <c r="U562" s="389"/>
      <c r="V562" s="389"/>
      <c r="W562" s="389"/>
      <c r="X562" s="389"/>
      <c r="Y562" s="389"/>
      <c r="Z562" s="389"/>
      <c r="AA562" s="389"/>
      <c r="AB562" s="389"/>
      <c r="AC562" s="389"/>
      <c r="AD562" s="389"/>
      <c r="AE562" s="389"/>
      <c r="AF562" s="389"/>
      <c r="AG562" s="389"/>
      <c r="AH562" s="389"/>
      <c r="AI562" s="389"/>
      <c r="AJ562" s="389"/>
      <c r="AK562" s="389"/>
      <c r="AL562" s="389"/>
      <c r="AM562" s="389"/>
      <c r="AN562" s="389">
        <v>0.95382822423298019</v>
      </c>
      <c r="AO562" s="389">
        <v>0.90689695811017845</v>
      </c>
      <c r="AP562" s="389">
        <v>0.77553131588251467</v>
      </c>
      <c r="AQ562" s="389">
        <v>0.67438815195044977</v>
      </c>
      <c r="AR562" s="389">
        <v>0.63642672882265905</v>
      </c>
      <c r="AS562" s="389">
        <v>0.6152002828446842</v>
      </c>
      <c r="AT562" s="389">
        <v>0.56371207458719075</v>
      </c>
      <c r="AU562" s="389">
        <v>0.52427095473175589</v>
      </c>
      <c r="AV562" s="389">
        <v>0.50182670525226869</v>
      </c>
      <c r="AW562" s="389">
        <v>0.48160854819490095</v>
      </c>
      <c r="AX562" s="389">
        <v>0.4660520905626776</v>
      </c>
      <c r="AY562" s="389">
        <v>0.45272172535257377</v>
      </c>
      <c r="AZ562" s="389">
        <v>0.44149960061283017</v>
      </c>
      <c r="BA562" s="389">
        <v>0.43094530359972238</v>
      </c>
      <c r="BB562" s="389">
        <v>0.41951366427907344</v>
      </c>
      <c r="BC562" s="389">
        <v>0.40567260727801274</v>
      </c>
      <c r="BD562" s="389">
        <v>0.39526235153927741</v>
      </c>
      <c r="BE562" s="389">
        <v>0.38528421962365944</v>
      </c>
      <c r="BF562" s="389">
        <v>0.37310618460853512</v>
      </c>
      <c r="BG562" s="389">
        <v>0.35294040619639372</v>
      </c>
      <c r="BH562" s="389">
        <v>0.34302774758730864</v>
      </c>
      <c r="BI562" s="389">
        <v>0.33287938507470505</v>
      </c>
      <c r="BJ562" s="389">
        <v>0.32305838909476609</v>
      </c>
      <c r="BK562" s="389">
        <v>0.31437662864850002</v>
      </c>
      <c r="BL562" s="389">
        <v>0.2955988843348567</v>
      </c>
      <c r="BM562" s="389">
        <v>0.28351251194887844</v>
      </c>
      <c r="BN562" s="389">
        <v>0.27188445270863071</v>
      </c>
      <c r="BO562" s="389">
        <v>0.26318959760105803</v>
      </c>
      <c r="BP562" s="389">
        <v>0.25452093181609858</v>
      </c>
      <c r="BQ562" s="389">
        <v>0.24792122251757959</v>
      </c>
      <c r="BR562" s="389">
        <v>0.24141317584820668</v>
      </c>
      <c r="BS562" s="389">
        <v>0.23591341809944086</v>
      </c>
      <c r="BT562" s="389">
        <v>0.23030890306022234</v>
      </c>
      <c r="BU562" s="389">
        <v>0.22487461861798944</v>
      </c>
      <c r="BV562" s="389">
        <v>0.22196760380792752</v>
      </c>
      <c r="BW562" s="389">
        <v>0.21747613497976875</v>
      </c>
      <c r="BX562" s="389">
        <v>0.21291919284507707</v>
      </c>
      <c r="BY562" s="389">
        <v>0.20929197166315294</v>
      </c>
      <c r="BZ562" s="389">
        <v>0.20444694697971638</v>
      </c>
      <c r="CA562" s="389">
        <v>0.20012570874854321</v>
      </c>
      <c r="CB562" s="389">
        <v>0.19539853601686594</v>
      </c>
      <c r="CC562" s="389">
        <v>0.19139156965705081</v>
      </c>
      <c r="CD562" s="392">
        <v>0.18999807471840122</v>
      </c>
      <c r="CE562" s="389">
        <v>0.18864641618211853</v>
      </c>
      <c r="CF562" s="389">
        <v>0.18733442913627088</v>
      </c>
      <c r="CG562" s="389">
        <v>0.1860601056703258</v>
      </c>
      <c r="CH562" s="389">
        <v>0.18482158036741161</v>
      </c>
      <c r="CI562" s="389">
        <v>0.18361711741354786</v>
      </c>
      <c r="CJ562" s="389">
        <v>0.18244509911408799</v>
      </c>
      <c r="CK562" s="389">
        <v>0.1813040156385004</v>
      </c>
      <c r="CL562" s="389">
        <v>0.18019245584043875</v>
      </c>
      <c r="CM562" s="389">
        <v>0.17910909902171337</v>
      </c>
      <c r="CN562" s="389">
        <v>0.17805270752702321</v>
      </c>
      <c r="CO562" s="389">
        <v>0.17702212007172405</v>
      </c>
      <c r="CP562" s="389">
        <v>0.1760162457179848</v>
      </c>
      <c r="CQ562" s="389">
        <v>0.17503405842580044</v>
      </c>
      <c r="CR562" s="389">
        <v>0.17407459211482501</v>
      </c>
      <c r="CS562" s="389">
        <v>0.17313693618110404</v>
      </c>
      <c r="CT562" s="389">
        <v>0.17222023141975976</v>
      </c>
      <c r="CU562" s="389">
        <v>0.17132366631068088</v>
      </c>
      <c r="CV562" s="389">
        <v>0.17044647362944465</v>
      </c>
      <c r="CW562" s="389">
        <v>0.1695879273501795</v>
      </c>
      <c r="CX562" s="389">
        <v>0.16874733981096166</v>
      </c>
      <c r="CY562" s="389">
        <v>0.16792405911571462</v>
      </c>
      <c r="CZ562" s="389">
        <v>0.16711746674952779</v>
      </c>
      <c r="DA562" s="389">
        <v>0.1663269753868771</v>
      </c>
      <c r="DB562" s="389">
        <v>0.16555202687448439</v>
      </c>
      <c r="DC562" s="389">
        <v>0.16479209037252338</v>
      </c>
      <c r="DD562" s="389">
        <v>0.16404666063961737</v>
      </c>
      <c r="DE562" s="389">
        <v>0.16331525644859879</v>
      </c>
      <c r="DF562" s="389">
        <v>0.16259741912135267</v>
      </c>
      <c r="DG562" s="389">
        <v>0.16189271117225382</v>
      </c>
      <c r="DH562" s="389">
        <v>0.16120071505076564</v>
      </c>
      <c r="DI562" s="389">
        <v>0.16052103197470469</v>
      </c>
      <c r="DJ562" s="389">
        <v>0.15985328084650488</v>
      </c>
      <c r="DK562" s="389">
        <v>0.15919709724555889</v>
      </c>
      <c r="DL562" s="389">
        <v>0.1585521324903735</v>
      </c>
      <c r="DM562" s="389">
        <v>0.15791805276486376</v>
      </c>
      <c r="DN562" s="389">
        <v>0.15729453830364137</v>
      </c>
      <c r="DO562" s="389">
        <v>0.15668128263162159</v>
      </c>
      <c r="DP562" s="389">
        <v>0.15607799185370019</v>
      </c>
      <c r="DQ562" s="389">
        <v>0.15548438399062947</v>
      </c>
      <c r="DR562" s="389">
        <v>0.15490018835756564</v>
      </c>
      <c r="DS562" s="389">
        <v>0.1543251449820697</v>
      </c>
      <c r="DT562" s="389">
        <v>0.15375900405861975</v>
      </c>
      <c r="DU562" s="389">
        <v>0.15320152543694443</v>
      </c>
      <c r="DV562" s="389">
        <v>0.15265247814171537</v>
      </c>
      <c r="DW562" s="389">
        <v>0.15211163992133964</v>
      </c>
      <c r="DX562" s="389">
        <v>0.15157879682378184</v>
      </c>
      <c r="DY562" s="389">
        <v>0.15105374279751208</v>
      </c>
      <c r="DZ562" s="389">
        <v>0.15053627931583222</v>
      </c>
      <c r="EA562" s="389">
        <v>0.15002621502296901</v>
      </c>
      <c r="EB562" s="389">
        <v>0.14952336540045277</v>
      </c>
      <c r="EC562" s="389">
        <v>0.14902755245241436</v>
      </c>
      <c r="ED562" s="389">
        <v>0.14853860440853839</v>
      </c>
      <c r="EE562" s="389">
        <v>0.14805635544350942</v>
      </c>
      <c r="EF562" s="389">
        <v>0.14758064541187238</v>
      </c>
      <c r="EG562" s="389">
        <v>0.14711131959731255</v>
      </c>
      <c r="EH562" s="389">
        <v>0.14664822847543224</v>
      </c>
      <c r="EI562" s="389">
        <v>0.14619122748916877</v>
      </c>
      <c r="EJ562" s="389">
        <v>0.14574017683606261</v>
      </c>
      <c r="EK562" s="389">
        <v>0.14529494126663833</v>
      </c>
      <c r="EL562" s="389">
        <v>0.144855389893217</v>
      </c>
      <c r="EM562" s="389">
        <v>0.14442139600852333</v>
      </c>
      <c r="EN562" s="389">
        <v>0.14399283691349771</v>
      </c>
      <c r="EO562" s="389">
        <v>0.14356959375376349</v>
      </c>
      <c r="EP562" s="389">
        <v>0.14315155136423693</v>
      </c>
      <c r="EQ562" s="389">
        <v>0.14273859812140238</v>
      </c>
      <c r="ER562" s="389">
        <v>0</v>
      </c>
      <c r="ES562" s="389">
        <v>0</v>
      </c>
      <c r="ET562" s="389">
        <v>0</v>
      </c>
      <c r="EU562" s="389">
        <v>0</v>
      </c>
      <c r="EV562" s="389">
        <v>0</v>
      </c>
      <c r="EW562" s="389">
        <v>0</v>
      </c>
      <c r="EX562" s="389">
        <v>0</v>
      </c>
      <c r="EY562" s="389">
        <v>0</v>
      </c>
      <c r="EZ562" s="389">
        <v>0</v>
      </c>
      <c r="FA562" s="389">
        <v>0</v>
      </c>
      <c r="FB562" s="389">
        <v>0</v>
      </c>
      <c r="FC562" s="389">
        <v>0</v>
      </c>
      <c r="FD562" s="389">
        <v>0</v>
      </c>
      <c r="FE562" s="389">
        <v>0</v>
      </c>
      <c r="FF562" s="389">
        <v>0</v>
      </c>
      <c r="FG562" s="389">
        <v>0</v>
      </c>
      <c r="FH562" s="389">
        <v>0</v>
      </c>
      <c r="FI562" s="389">
        <v>0</v>
      </c>
      <c r="FJ562" s="389">
        <v>0</v>
      </c>
      <c r="FK562" s="389">
        <v>0</v>
      </c>
      <c r="FL562" s="389">
        <v>0</v>
      </c>
      <c r="FM562" s="389">
        <v>0</v>
      </c>
      <c r="FN562" s="389">
        <v>0</v>
      </c>
      <c r="FO562" s="389">
        <v>0</v>
      </c>
      <c r="FP562" s="389">
        <v>0</v>
      </c>
      <c r="FQ562" s="389">
        <v>0</v>
      </c>
      <c r="FR562" s="389">
        <v>0</v>
      </c>
      <c r="FS562" s="389">
        <v>0</v>
      </c>
      <c r="FT562" s="389">
        <v>0</v>
      </c>
      <c r="FU562" s="389">
        <v>0</v>
      </c>
      <c r="FV562" s="389">
        <v>0</v>
      </c>
    </row>
    <row r="563" spans="5:178" outlineLevel="2" x14ac:dyDescent="0.2">
      <c r="E563" s="367">
        <v>43677</v>
      </c>
      <c r="F563" s="398">
        <v>0.22215996752990644</v>
      </c>
      <c r="G563" s="399">
        <v>0.72880718334455152</v>
      </c>
      <c r="J563" s="370">
        <v>41</v>
      </c>
      <c r="K563" s="389"/>
      <c r="L563" s="389"/>
      <c r="M563" s="389"/>
      <c r="N563" s="389"/>
      <c r="O563" s="389"/>
      <c r="P563" s="389"/>
      <c r="Q563" s="389"/>
      <c r="R563" s="389"/>
      <c r="S563" s="389"/>
      <c r="T563" s="389"/>
      <c r="U563" s="389"/>
      <c r="V563" s="389"/>
      <c r="W563" s="389"/>
      <c r="X563" s="389"/>
      <c r="Y563" s="389"/>
      <c r="Z563" s="389"/>
      <c r="AA563" s="389"/>
      <c r="AB563" s="389"/>
      <c r="AC563" s="389"/>
      <c r="AD563" s="389"/>
      <c r="AE563" s="389"/>
      <c r="AF563" s="389"/>
      <c r="AG563" s="389"/>
      <c r="AH563" s="389"/>
      <c r="AI563" s="389"/>
      <c r="AJ563" s="389"/>
      <c r="AK563" s="389"/>
      <c r="AL563" s="389"/>
      <c r="AM563" s="389"/>
      <c r="AN563" s="389"/>
      <c r="AO563" s="389">
        <v>0.96625482108164495</v>
      </c>
      <c r="AP563" s="389">
        <v>0.92671955899664082</v>
      </c>
      <c r="AQ563" s="389">
        <v>0.76341050254093734</v>
      </c>
      <c r="AR563" s="389">
        <v>0.64240254955067044</v>
      </c>
      <c r="AS563" s="389">
        <v>0.60618821119926503</v>
      </c>
      <c r="AT563" s="389">
        <v>0.57997492559025354</v>
      </c>
      <c r="AU563" s="389">
        <v>0.51922211907473514</v>
      </c>
      <c r="AV563" s="389">
        <v>0.46868091378039795</v>
      </c>
      <c r="AW563" s="389">
        <v>0.4387926001780092</v>
      </c>
      <c r="AX563" s="389">
        <v>0.41706782532132569</v>
      </c>
      <c r="AY563" s="389">
        <v>0.40102785939189772</v>
      </c>
      <c r="AZ563" s="389">
        <v>0.38914144072581802</v>
      </c>
      <c r="BA563" s="389">
        <v>0.37713060704954587</v>
      </c>
      <c r="BB563" s="389">
        <v>0.36612466384021286</v>
      </c>
      <c r="BC563" s="389">
        <v>0.35403726708074534</v>
      </c>
      <c r="BD563" s="389">
        <v>0.34379695470336591</v>
      </c>
      <c r="BE563" s="389">
        <v>0.33378633157557253</v>
      </c>
      <c r="BF563" s="389">
        <v>0.32373742690618151</v>
      </c>
      <c r="BG563" s="389">
        <v>0.30680741513460746</v>
      </c>
      <c r="BH563" s="389">
        <v>0.29641397659083729</v>
      </c>
      <c r="BI563" s="389">
        <v>0.28612581228646078</v>
      </c>
      <c r="BJ563" s="389">
        <v>0.27717750193800306</v>
      </c>
      <c r="BK563" s="389">
        <v>0.27112901836556957</v>
      </c>
      <c r="BL563" s="389">
        <v>0.26477428246035467</v>
      </c>
      <c r="BM563" s="389">
        <v>0.24982534046646057</v>
      </c>
      <c r="BN563" s="389">
        <v>0.23756567676980353</v>
      </c>
      <c r="BO563" s="389">
        <v>0.22883748528553244</v>
      </c>
      <c r="BP563" s="389">
        <v>0.22205208203734364</v>
      </c>
      <c r="BQ563" s="389">
        <v>0.21536238264314905</v>
      </c>
      <c r="BR563" s="389">
        <v>0.20901721712333354</v>
      </c>
      <c r="BS563" s="389">
        <v>0.20372479399745427</v>
      </c>
      <c r="BT563" s="389">
        <v>0.19826967431978484</v>
      </c>
      <c r="BU563" s="389">
        <v>0.19352276316167252</v>
      </c>
      <c r="BV563" s="389">
        <v>0.18903425240934452</v>
      </c>
      <c r="BW563" s="389">
        <v>0.18538793557216549</v>
      </c>
      <c r="BX563" s="389">
        <v>0.18169376680798935</v>
      </c>
      <c r="BY563" s="389">
        <v>0.17761678262783642</v>
      </c>
      <c r="BZ563" s="389">
        <v>0.17286987146972407</v>
      </c>
      <c r="CA563" s="389">
        <v>0.16941496234053346</v>
      </c>
      <c r="CB563" s="389">
        <v>0.16532840777498109</v>
      </c>
      <c r="CC563" s="389">
        <v>0.16191178018738814</v>
      </c>
      <c r="CD563" s="392">
        <v>0.16070462068544172</v>
      </c>
      <c r="CE563" s="389">
        <v>0.15953455308035316</v>
      </c>
      <c r="CF563" s="389">
        <v>0.15839961399835087</v>
      </c>
      <c r="CG563" s="389">
        <v>0.15729798564071232</v>
      </c>
      <c r="CH563" s="389">
        <v>0.156227982037146</v>
      </c>
      <c r="CI563" s="389">
        <v>0.1551880368641648</v>
      </c>
      <c r="CJ563" s="389">
        <v>0.15417669262117029</v>
      </c>
      <c r="CK563" s="389">
        <v>0.15319259098812243</v>
      </c>
      <c r="CL563" s="389">
        <v>0.15223446421460091</v>
      </c>
      <c r="CM563" s="389">
        <v>0.15130112741174814</v>
      </c>
      <c r="CN563" s="389">
        <v>0.15039147163677219</v>
      </c>
      <c r="CO563" s="389">
        <v>0.14950445767500936</v>
      </c>
      <c r="CP563" s="389">
        <v>0.14863911043749101</v>
      </c>
      <c r="CQ563" s="389">
        <v>0.14779451390293866</v>
      </c>
      <c r="CR563" s="389">
        <v>0.14696980654244532</v>
      </c>
      <c r="CS563" s="389">
        <v>0.14616417717307414</v>
      </c>
      <c r="CT563" s="389">
        <v>0.14537686119342</v>
      </c>
      <c r="CU563" s="389">
        <v>0.1446071371600347</v>
      </c>
      <c r="CV563" s="389">
        <v>0.14385432366865419</v>
      </c>
      <c r="CW563" s="389">
        <v>0.14311777650851171</v>
      </c>
      <c r="CX563" s="389">
        <v>0.14239688606178286</v>
      </c>
      <c r="CY563" s="389">
        <v>0.14169107492347113</v>
      </c>
      <c r="CZ563" s="389">
        <v>0.14099979571987614</v>
      </c>
      <c r="DA563" s="389">
        <v>0.1403225291062625</v>
      </c>
      <c r="DB563" s="389">
        <v>0.13965878192650152</v>
      </c>
      <c r="DC563" s="389">
        <v>0.13900808551935059</v>
      </c>
      <c r="DD563" s="389">
        <v>0.13836999415769086</v>
      </c>
      <c r="DE563" s="389">
        <v>0.13774408360850121</v>
      </c>
      <c r="DF563" s="389">
        <v>0.13712994980262877</v>
      </c>
      <c r="DG563" s="389">
        <v>0.13652720760454948</v>
      </c>
      <c r="DH563" s="389">
        <v>0.13593548967331104</v>
      </c>
      <c r="DI563" s="389">
        <v>0.13535444540673847</v>
      </c>
      <c r="DJ563" s="389">
        <v>0.13478373996176818</v>
      </c>
      <c r="DK563" s="389">
        <v>0.13422305334447407</v>
      </c>
      <c r="DL563" s="389">
        <v>0.1336720795639727</v>
      </c>
      <c r="DM563" s="389">
        <v>0.13313052584494905</v>
      </c>
      <c r="DN563" s="389">
        <v>0.132598111894037</v>
      </c>
      <c r="DO563" s="389">
        <v>0.13207456921573524</v>
      </c>
      <c r="DP563" s="389">
        <v>0.13155964047393262</v>
      </c>
      <c r="DQ563" s="389">
        <v>0.13105307889547538</v>
      </c>
      <c r="DR563" s="389">
        <v>0.13055464771252615</v>
      </c>
      <c r="DS563" s="389">
        <v>0.13006411964075243</v>
      </c>
      <c r="DT563" s="389">
        <v>0.12958127639064304</v>
      </c>
      <c r="DU563" s="389">
        <v>0.12910590820948145</v>
      </c>
      <c r="DV563" s="389">
        <v>0.12863781345171807</v>
      </c>
      <c r="DW563" s="389">
        <v>0.12817679817567293</v>
      </c>
      <c r="DX563" s="389">
        <v>0.12772267576467328</v>
      </c>
      <c r="DY563" s="389">
        <v>0.12727526657088631</v>
      </c>
      <c r="DZ563" s="389">
        <v>0.12683439758024978</v>
      </c>
      <c r="EA563" s="389">
        <v>0.12639990209703209</v>
      </c>
      <c r="EB563" s="389">
        <v>0.12597161944666954</v>
      </c>
      <c r="EC563" s="389">
        <v>0.12554939469563642</v>
      </c>
      <c r="ED563" s="389">
        <v>0.12513307838720017</v>
      </c>
      <c r="EE563" s="389">
        <v>0.12472252629200195</v>
      </c>
      <c r="EF563" s="389">
        <v>0.12431759917248567</v>
      </c>
      <c r="EG563" s="389">
        <v>0.12391816256026982</v>
      </c>
      <c r="EH563" s="389">
        <v>0.12352408654562679</v>
      </c>
      <c r="EI563" s="389">
        <v>0.12313524557829514</v>
      </c>
      <c r="EJ563" s="389">
        <v>0.12275151827890603</v>
      </c>
      <c r="EK563" s="389">
        <v>0.12237278726035994</v>
      </c>
      <c r="EL563" s="389">
        <v>0.1219989389585345</v>
      </c>
      <c r="EM563" s="389">
        <v>0.12162986347175096</v>
      </c>
      <c r="EN563" s="389">
        <v>0.1212654544084653</v>
      </c>
      <c r="EO563" s="389">
        <v>0.12090560874268809</v>
      </c>
      <c r="EP563" s="389">
        <v>0.12055022667667194</v>
      </c>
      <c r="EQ563" s="389">
        <v>0.12019921151043615</v>
      </c>
      <c r="ER563" s="389">
        <v>0.11985246951772735</v>
      </c>
      <c r="ES563" s="389">
        <v>0</v>
      </c>
      <c r="ET563" s="389">
        <v>0</v>
      </c>
      <c r="EU563" s="389">
        <v>0</v>
      </c>
      <c r="EV563" s="389">
        <v>0</v>
      </c>
      <c r="EW563" s="389">
        <v>0</v>
      </c>
      <c r="EX563" s="389">
        <v>0</v>
      </c>
      <c r="EY563" s="389">
        <v>0</v>
      </c>
      <c r="EZ563" s="389">
        <v>0</v>
      </c>
      <c r="FA563" s="389">
        <v>0</v>
      </c>
      <c r="FB563" s="389">
        <v>0</v>
      </c>
      <c r="FC563" s="389">
        <v>0</v>
      </c>
      <c r="FD563" s="389">
        <v>0</v>
      </c>
      <c r="FE563" s="389">
        <v>0</v>
      </c>
      <c r="FF563" s="389">
        <v>0</v>
      </c>
      <c r="FG563" s="389">
        <v>0</v>
      </c>
      <c r="FH563" s="389">
        <v>0</v>
      </c>
      <c r="FI563" s="389">
        <v>0</v>
      </c>
      <c r="FJ563" s="389">
        <v>0</v>
      </c>
      <c r="FK563" s="389">
        <v>0</v>
      </c>
      <c r="FL563" s="389">
        <v>0</v>
      </c>
      <c r="FM563" s="389">
        <v>0</v>
      </c>
      <c r="FN563" s="389">
        <v>0</v>
      </c>
      <c r="FO563" s="389">
        <v>0</v>
      </c>
      <c r="FP563" s="389">
        <v>0</v>
      </c>
      <c r="FQ563" s="389">
        <v>0</v>
      </c>
      <c r="FR563" s="389">
        <v>0</v>
      </c>
      <c r="FS563" s="389">
        <v>0</v>
      </c>
      <c r="FT563" s="389">
        <v>0</v>
      </c>
      <c r="FU563" s="389">
        <v>0</v>
      </c>
      <c r="FV563" s="389">
        <v>0</v>
      </c>
    </row>
    <row r="564" spans="5:178" outlineLevel="2" x14ac:dyDescent="0.2">
      <c r="E564" s="367">
        <v>43708</v>
      </c>
      <c r="F564" s="398">
        <v>0.2238701261734613</v>
      </c>
      <c r="G564" s="399">
        <v>1.0270126398429811</v>
      </c>
      <c r="J564" s="370">
        <v>40</v>
      </c>
      <c r="K564" s="389"/>
      <c r="L564" s="389"/>
      <c r="M564" s="389"/>
      <c r="N564" s="389"/>
      <c r="O564" s="389"/>
      <c r="P564" s="389"/>
      <c r="Q564" s="389"/>
      <c r="R564" s="389"/>
      <c r="S564" s="389"/>
      <c r="T564" s="389"/>
      <c r="U564" s="389"/>
      <c r="V564" s="389"/>
      <c r="W564" s="389"/>
      <c r="X564" s="389"/>
      <c r="Y564" s="389"/>
      <c r="Z564" s="389"/>
      <c r="AA564" s="389"/>
      <c r="AB564" s="389"/>
      <c r="AC564" s="389"/>
      <c r="AD564" s="389"/>
      <c r="AE564" s="389"/>
      <c r="AF564" s="389"/>
      <c r="AG564" s="389"/>
      <c r="AH564" s="389"/>
      <c r="AI564" s="389"/>
      <c r="AJ564" s="389"/>
      <c r="AK564" s="389"/>
      <c r="AL564" s="389"/>
      <c r="AM564" s="389"/>
      <c r="AN564" s="389"/>
      <c r="AO564" s="389"/>
      <c r="AP564" s="389">
        <v>0.97214373713602797</v>
      </c>
      <c r="AQ564" s="389">
        <v>0.93378973538025722</v>
      </c>
      <c r="AR564" s="389">
        <v>0.78495496226568207</v>
      </c>
      <c r="AS564" s="389">
        <v>0.6795570736169616</v>
      </c>
      <c r="AT564" s="389">
        <v>0.6373669339667879</v>
      </c>
      <c r="AU564" s="389">
        <v>0.61253531828878738</v>
      </c>
      <c r="AV564" s="389">
        <v>0.57221898445626429</v>
      </c>
      <c r="AW564" s="389">
        <v>0.53147477370475016</v>
      </c>
      <c r="AX564" s="389">
        <v>0.51013256807300467</v>
      </c>
      <c r="AY564" s="389">
        <v>0.49451506052982969</v>
      </c>
      <c r="AZ564" s="389">
        <v>0.48253450679807897</v>
      </c>
      <c r="BA564" s="389">
        <v>0.4718302066350431</v>
      </c>
      <c r="BB564" s="389">
        <v>0.45408069168517112</v>
      </c>
      <c r="BC564" s="389">
        <v>0.43932631516823678</v>
      </c>
      <c r="BD564" s="389">
        <v>0.4287843131468872</v>
      </c>
      <c r="BE564" s="389">
        <v>0.41843411802025776</v>
      </c>
      <c r="BF564" s="389">
        <v>0.40840851917700088</v>
      </c>
      <c r="BG564" s="389">
        <v>0.394782852463612</v>
      </c>
      <c r="BH564" s="389">
        <v>0.38567940215266355</v>
      </c>
      <c r="BI564" s="389">
        <v>0.37617020648749938</v>
      </c>
      <c r="BJ564" s="389">
        <v>0.36719954556520329</v>
      </c>
      <c r="BK564" s="389">
        <v>0.36134943527623881</v>
      </c>
      <c r="BL564" s="389">
        <v>0.35560260562289286</v>
      </c>
      <c r="BM564" s="389">
        <v>0.34866067147167529</v>
      </c>
      <c r="BN564" s="389">
        <v>0.32839553532566595</v>
      </c>
      <c r="BO564" s="389">
        <v>0.314799377365311</v>
      </c>
      <c r="BP564" s="389">
        <v>0.30491394509896497</v>
      </c>
      <c r="BQ564" s="389">
        <v>0.29807529158336593</v>
      </c>
      <c r="BR564" s="389">
        <v>0.28971693728652259</v>
      </c>
      <c r="BS564" s="389">
        <v>0.28357911665547791</v>
      </c>
      <c r="BT564" s="389">
        <v>0.27659291937470953</v>
      </c>
      <c r="BU564" s="389">
        <v>0.27067641439141887</v>
      </c>
      <c r="BV564" s="389">
        <v>0.26265003356620659</v>
      </c>
      <c r="BW564" s="389">
        <v>0.25878438691876976</v>
      </c>
      <c r="BX564" s="389">
        <v>0.2546236527409943</v>
      </c>
      <c r="BY564" s="389">
        <v>0.25092030423524375</v>
      </c>
      <c r="BZ564" s="389">
        <v>0.2433881950233488</v>
      </c>
      <c r="CA564" s="389">
        <v>0.23882171549135761</v>
      </c>
      <c r="CB564" s="389">
        <v>0.23386424498166769</v>
      </c>
      <c r="CC564" s="389">
        <v>0.22991744926338775</v>
      </c>
      <c r="CD564" s="392">
        <v>0.22816109472032017</v>
      </c>
      <c r="CE564" s="389">
        <v>0.22646000272350952</v>
      </c>
      <c r="CF564" s="389">
        <v>0.22481117948554116</v>
      </c>
      <c r="CG564" s="389">
        <v>0.22321185828055645</v>
      </c>
      <c r="CH564" s="389">
        <v>0.22165947752257292</v>
      </c>
      <c r="CI564" s="389">
        <v>0.22015166139417364</v>
      </c>
      <c r="CJ564" s="389">
        <v>0.21868620268053407</v>
      </c>
      <c r="CK564" s="389">
        <v>0.2172610475166932</v>
      </c>
      <c r="CL564" s="389">
        <v>0.21587428179987886</v>
      </c>
      <c r="CM564" s="389">
        <v>0.21452411905523783</v>
      </c>
      <c r="CN564" s="389">
        <v>0.21320888957387957</v>
      </c>
      <c r="CO564" s="389">
        <v>0.21192703066777055</v>
      </c>
      <c r="CP564" s="389">
        <v>0.21067707790760823</v>
      </c>
      <c r="CQ564" s="389">
        <v>0.20945765722804505</v>
      </c>
      <c r="CR564" s="389">
        <v>0.2082674778001033</v>
      </c>
      <c r="CS564" s="389">
        <v>0.20710532558377726</v>
      </c>
      <c r="CT564" s="389">
        <v>0.20597005748505195</v>
      </c>
      <c r="CU564" s="389">
        <v>0.20486059605117241</v>
      </c>
      <c r="CV564" s="389">
        <v>0.20377592464624761</v>
      </c>
      <c r="CW564" s="389">
        <v>0.20271508305637184</v>
      </c>
      <c r="CX564" s="389">
        <v>0.20167716347957043</v>
      </c>
      <c r="CY564" s="389">
        <v>0.20066130686117792</v>
      </c>
      <c r="CZ564" s="389">
        <v>0.1996666995398538</v>
      </c>
      <c r="DA564" s="389">
        <v>0.19869257017343533</v>
      </c>
      <c r="DB564" s="389">
        <v>0.19773818691731421</v>
      </c>
      <c r="DC564" s="389">
        <v>0.19680285483106005</v>
      </c>
      <c r="DD564" s="389">
        <v>0.19588591349168186</v>
      </c>
      <c r="DE564" s="389">
        <v>0.19498673479424938</v>
      </c>
      <c r="DF564" s="389">
        <v>0.19410472092265321</v>
      </c>
      <c r="DG564" s="389">
        <v>0.19323930247508603</v>
      </c>
      <c r="DH564" s="389">
        <v>0.19238993673042715</v>
      </c>
      <c r="DI564" s="389">
        <v>0.19155610604311854</v>
      </c>
      <c r="DJ564" s="389">
        <v>0.19073731635537175</v>
      </c>
      <c r="DK564" s="389">
        <v>0.18993309581665266</v>
      </c>
      <c r="DL564" s="389">
        <v>0.18914299350137451</v>
      </c>
      <c r="DM564" s="389">
        <v>0.18836657821660716</v>
      </c>
      <c r="DN564" s="389">
        <v>0.1876034373923923</v>
      </c>
      <c r="DO564" s="389">
        <v>0.18685317604794982</v>
      </c>
      <c r="DP564" s="389">
        <v>0.18611541582768731</v>
      </c>
      <c r="DQ564" s="389">
        <v>0.18538979410148143</v>
      </c>
      <c r="DR564" s="389">
        <v>0.18467596312420298</v>
      </c>
      <c r="DS564" s="389">
        <v>0.18397358924990659</v>
      </c>
      <c r="DT564" s="389">
        <v>0.18328235219650993</v>
      </c>
      <c r="DU564" s="389">
        <v>0.18260194435715585</v>
      </c>
      <c r="DV564" s="389">
        <v>0.18193207015477533</v>
      </c>
      <c r="DW564" s="389">
        <v>0.1812724454366694</v>
      </c>
      <c r="DX564" s="389">
        <v>0.18062279690619487</v>
      </c>
      <c r="DY564" s="389">
        <v>0.17998286158888319</v>
      </c>
      <c r="DZ564" s="389">
        <v>0.17935238633054049</v>
      </c>
      <c r="EA564" s="389">
        <v>0.17873112732507804</v>
      </c>
      <c r="EB564" s="389">
        <v>0.1781188496700041</v>
      </c>
      <c r="EC564" s="389">
        <v>0.17751532694767133</v>
      </c>
      <c r="ED564" s="389">
        <v>0.1769203408305263</v>
      </c>
      <c r="EE564" s="389">
        <v>0.17633368070874392</v>
      </c>
      <c r="EF564" s="389">
        <v>0.17575514333875306</v>
      </c>
      <c r="EG564" s="389">
        <v>0.17518453251127741</v>
      </c>
      <c r="EH564" s="389">
        <v>0.17462165873761457</v>
      </c>
      <c r="EI564" s="389">
        <v>0.1740663389529768</v>
      </c>
      <c r="EJ564" s="389">
        <v>0.17351839623580195</v>
      </c>
      <c r="EK564" s="389">
        <v>0.17297765954202116</v>
      </c>
      <c r="EL564" s="389">
        <v>0.17244396345334861</v>
      </c>
      <c r="EM564" s="389">
        <v>0.17191714793872018</v>
      </c>
      <c r="EN564" s="389">
        <v>0.17139705812807449</v>
      </c>
      <c r="EO564" s="389">
        <v>0.17088354409772391</v>
      </c>
      <c r="EP564" s="389">
        <v>0.17037646066661674</v>
      </c>
      <c r="EQ564" s="389">
        <v>0.16987566720284053</v>
      </c>
      <c r="ER564" s="389">
        <v>0.16938102743976025</v>
      </c>
      <c r="ES564" s="389">
        <v>0.1688924093012259</v>
      </c>
      <c r="ET564" s="389">
        <v>0</v>
      </c>
      <c r="EU564" s="389">
        <v>0</v>
      </c>
      <c r="EV564" s="389">
        <v>0</v>
      </c>
      <c r="EW564" s="389">
        <v>0</v>
      </c>
      <c r="EX564" s="389">
        <v>0</v>
      </c>
      <c r="EY564" s="389">
        <v>0</v>
      </c>
      <c r="EZ564" s="389">
        <v>0</v>
      </c>
      <c r="FA564" s="389">
        <v>0</v>
      </c>
      <c r="FB564" s="389">
        <v>0</v>
      </c>
      <c r="FC564" s="389">
        <v>0</v>
      </c>
      <c r="FD564" s="389">
        <v>0</v>
      </c>
      <c r="FE564" s="389">
        <v>0</v>
      </c>
      <c r="FF564" s="389">
        <v>0</v>
      </c>
      <c r="FG564" s="389">
        <v>0</v>
      </c>
      <c r="FH564" s="389">
        <v>0</v>
      </c>
      <c r="FI564" s="389">
        <v>0</v>
      </c>
      <c r="FJ564" s="389">
        <v>0</v>
      </c>
      <c r="FK564" s="389">
        <v>0</v>
      </c>
      <c r="FL564" s="389">
        <v>0</v>
      </c>
      <c r="FM564" s="389">
        <v>0</v>
      </c>
      <c r="FN564" s="389">
        <v>0</v>
      </c>
      <c r="FO564" s="389">
        <v>0</v>
      </c>
      <c r="FP564" s="389">
        <v>0</v>
      </c>
      <c r="FQ564" s="389">
        <v>0</v>
      </c>
      <c r="FR564" s="389">
        <v>0</v>
      </c>
      <c r="FS564" s="389">
        <v>0</v>
      </c>
      <c r="FT564" s="389">
        <v>0</v>
      </c>
      <c r="FU564" s="389">
        <v>0</v>
      </c>
      <c r="FV564" s="389">
        <v>0</v>
      </c>
    </row>
    <row r="565" spans="5:178" outlineLevel="2" x14ac:dyDescent="0.2">
      <c r="E565" s="367">
        <v>43738</v>
      </c>
      <c r="F565" s="398">
        <v>0.22563725420002645</v>
      </c>
      <c r="G565" s="399">
        <v>1.0685824445825478</v>
      </c>
      <c r="J565" s="370">
        <v>39</v>
      </c>
      <c r="K565" s="389"/>
      <c r="L565" s="389"/>
      <c r="M565" s="389"/>
      <c r="N565" s="389"/>
      <c r="O565" s="389"/>
      <c r="P565" s="389"/>
      <c r="Q565" s="389"/>
      <c r="R565" s="389"/>
      <c r="S565" s="389"/>
      <c r="T565" s="389"/>
      <c r="U565" s="389"/>
      <c r="V565" s="389"/>
      <c r="W565" s="389"/>
      <c r="X565" s="389"/>
      <c r="Y565" s="389"/>
      <c r="Z565" s="389"/>
      <c r="AA565" s="389"/>
      <c r="AB565" s="389"/>
      <c r="AC565" s="389"/>
      <c r="AD565" s="389"/>
      <c r="AE565" s="389"/>
      <c r="AF565" s="389"/>
      <c r="AG565" s="389"/>
      <c r="AH565" s="389"/>
      <c r="AI565" s="389"/>
      <c r="AJ565" s="389"/>
      <c r="AK565" s="389"/>
      <c r="AL565" s="389"/>
      <c r="AM565" s="389"/>
      <c r="AN565" s="389"/>
      <c r="AO565" s="389"/>
      <c r="AP565" s="389"/>
      <c r="AQ565" s="389">
        <v>0.96708362912372603</v>
      </c>
      <c r="AR565" s="389">
        <v>0.92755787292028757</v>
      </c>
      <c r="AS565" s="389">
        <v>0.81156724029603522</v>
      </c>
      <c r="AT565" s="389">
        <v>0.71267941217269259</v>
      </c>
      <c r="AU565" s="389">
        <v>0.66084877563176747</v>
      </c>
      <c r="AV565" s="389">
        <v>0.63754457255228347</v>
      </c>
      <c r="AW565" s="389">
        <v>0.59026706812562724</v>
      </c>
      <c r="AX565" s="389">
        <v>0.55256093282090202</v>
      </c>
      <c r="AY565" s="389">
        <v>0.53035013422764032</v>
      </c>
      <c r="AZ565" s="389">
        <v>0.51504247142052828</v>
      </c>
      <c r="BA565" s="389">
        <v>0.50161154765693206</v>
      </c>
      <c r="BB565" s="389">
        <v>0.48719329596174715</v>
      </c>
      <c r="BC565" s="389">
        <v>0.47105334018751072</v>
      </c>
      <c r="BD565" s="389">
        <v>0.45962971122697932</v>
      </c>
      <c r="BE565" s="389">
        <v>0.44855695087023573</v>
      </c>
      <c r="BF565" s="389">
        <v>0.43803089275660329</v>
      </c>
      <c r="BG565" s="389">
        <v>0.42362080079639014</v>
      </c>
      <c r="BH565" s="389">
        <v>0.41385359803513583</v>
      </c>
      <c r="BI565" s="389">
        <v>0.40389056163455811</v>
      </c>
      <c r="BJ565" s="389">
        <v>0.39423759516290913</v>
      </c>
      <c r="BK565" s="389">
        <v>0.38705702838771799</v>
      </c>
      <c r="BL565" s="389">
        <v>0.381443130727114</v>
      </c>
      <c r="BM565" s="389">
        <v>0.37514381532887814</v>
      </c>
      <c r="BN565" s="389">
        <v>0.36495230634908976</v>
      </c>
      <c r="BO565" s="389">
        <v>0.34607883935929762</v>
      </c>
      <c r="BP565" s="389">
        <v>0.33144843455484568</v>
      </c>
      <c r="BQ565" s="389">
        <v>0.32164043311873231</v>
      </c>
      <c r="BR565" s="389">
        <v>0.31317878795296727</v>
      </c>
      <c r="BS565" s="389">
        <v>0.30449682994296345</v>
      </c>
      <c r="BT565" s="389">
        <v>0.29623917815149364</v>
      </c>
      <c r="BU565" s="389">
        <v>0.28895253482166899</v>
      </c>
      <c r="BV565" s="389">
        <v>0.2778797744649254</v>
      </c>
      <c r="BW565" s="389">
        <v>0.27265754408296816</v>
      </c>
      <c r="BX565" s="389">
        <v>0.26830024560802263</v>
      </c>
      <c r="BY565" s="389">
        <v>0.26385319004838725</v>
      </c>
      <c r="BZ565" s="389">
        <v>0.25777418749439018</v>
      </c>
      <c r="CA565" s="389">
        <v>0.2518420601698857</v>
      </c>
      <c r="CB565" s="389">
        <v>0.24615472489453544</v>
      </c>
      <c r="CC565" s="389">
        <v>0.24111200868195801</v>
      </c>
      <c r="CD565" s="392">
        <v>0.2392236866954407</v>
      </c>
      <c r="CE565" s="389">
        <v>0.23739624119148686</v>
      </c>
      <c r="CF565" s="389">
        <v>0.23562629506434898</v>
      </c>
      <c r="CG565" s="389">
        <v>0.23391073334878712</v>
      </c>
      <c r="CH565" s="389">
        <v>0.23224667733175838</v>
      </c>
      <c r="CI565" s="389">
        <v>0.23063146174342583</v>
      </c>
      <c r="CJ565" s="389">
        <v>0.2290626146017663</v>
      </c>
      <c r="CK565" s="389">
        <v>0.22753783935177987</v>
      </c>
      <c r="CL565" s="389">
        <v>0.22605499899538531</v>
      </c>
      <c r="CM565" s="389">
        <v>0.22461210195376438</v>
      </c>
      <c r="CN565" s="389">
        <v>0.2232072894419404</v>
      </c>
      <c r="CO565" s="389">
        <v>0.2218388241671686</v>
      </c>
      <c r="CP565" s="389">
        <v>0.22050508018938333</v>
      </c>
      <c r="CQ565" s="389">
        <v>0.21920453380441271</v>
      </c>
      <c r="CR565" s="389">
        <v>0.21793575532964987</v>
      </c>
      <c r="CS565" s="389">
        <v>0.216697401687969</v>
      </c>
      <c r="CT565" s="389">
        <v>0.21548820969935958</v>
      </c>
      <c r="CU565" s="389">
        <v>0.2143069900014424</v>
      </c>
      <c r="CV565" s="389">
        <v>0.21315262153002193</v>
      </c>
      <c r="CW565" s="389">
        <v>0.21202404649941611</v>
      </c>
      <c r="CX565" s="389">
        <v>0.21092026582968881</v>
      </c>
      <c r="CY565" s="389">
        <v>0.2098403349742827</v>
      </c>
      <c r="CZ565" s="389">
        <v>0.20878336010706666</v>
      </c>
      <c r="DA565" s="389">
        <v>0.20774849463259429</v>
      </c>
      <c r="DB565" s="389">
        <v>0.20673493598752615</v>
      </c>
      <c r="DC565" s="389">
        <v>0.20574192270479724</v>
      </c>
      <c r="DD565" s="389">
        <v>0.20476873171526982</v>
      </c>
      <c r="DE565" s="389">
        <v>0.20381467586438823</v>
      </c>
      <c r="DF565" s="389">
        <v>0.20287910162377729</v>
      </c>
      <c r="DG565" s="389">
        <v>0.20196138697986593</v>
      </c>
      <c r="DH565" s="389">
        <v>0.20106093948349474</v>
      </c>
      <c r="DI565" s="389">
        <v>0.20017719444612983</v>
      </c>
      <c r="DJ565" s="389">
        <v>0.19930961326976926</v>
      </c>
      <c r="DK565" s="389">
        <v>0.19845768189892923</v>
      </c>
      <c r="DL565" s="389">
        <v>0.19762090938425081</v>
      </c>
      <c r="DM565" s="389">
        <v>0.19679882654828948</v>
      </c>
      <c r="DN565" s="389">
        <v>0.19599098474496482</v>
      </c>
      <c r="DO565" s="389">
        <v>0.19519695470495976</v>
      </c>
      <c r="DP565" s="389">
        <v>0.19441632546008239</v>
      </c>
      <c r="DQ565" s="389">
        <v>0.19364870334025688</v>
      </c>
      <c r="DR565" s="389">
        <v>0.19289371103738723</v>
      </c>
      <c r="DS565" s="389">
        <v>0.19215098673086306</v>
      </c>
      <c r="DT565" s="389">
        <v>0.19142018326994234</v>
      </c>
      <c r="DU565" s="389">
        <v>0.19070096740866768</v>
      </c>
      <c r="DV565" s="389">
        <v>0.18999301908935459</v>
      </c>
      <c r="DW565" s="389">
        <v>0.18929603077102972</v>
      </c>
      <c r="DX565" s="389">
        <v>0.18860970679950734</v>
      </c>
      <c r="DY565" s="389">
        <v>0.18793376281607199</v>
      </c>
      <c r="DZ565" s="389">
        <v>0.18726792520198754</v>
      </c>
      <c r="EA565" s="389">
        <v>0.18661193055628225</v>
      </c>
      <c r="EB565" s="389">
        <v>0.18596552520446738</v>
      </c>
      <c r="EC565" s="389">
        <v>0.18532846473603712</v>
      </c>
      <c r="ED565" s="389">
        <v>0.18470051356876613</v>
      </c>
      <c r="EE565" s="389">
        <v>0.18408144453798114</v>
      </c>
      <c r="EF565" s="389">
        <v>0.18347103850912336</v>
      </c>
      <c r="EG565" s="389">
        <v>0.18286908401204754</v>
      </c>
      <c r="EH565" s="389">
        <v>0.18227537689562645</v>
      </c>
      <c r="EI565" s="389">
        <v>0.18168972000133154</v>
      </c>
      <c r="EJ565" s="389">
        <v>0.18111192285456615</v>
      </c>
      <c r="EK565" s="389">
        <v>0.18054180137261494</v>
      </c>
      <c r="EL565" s="389">
        <v>0.17997917758815585</v>
      </c>
      <c r="EM565" s="389">
        <v>0.17942387938736151</v>
      </c>
      <c r="EN565" s="389">
        <v>0.17887574026168171</v>
      </c>
      <c r="EO565" s="389">
        <v>0.17833459907246788</v>
      </c>
      <c r="EP565" s="389">
        <v>0.17780029982765685</v>
      </c>
      <c r="EQ565" s="389">
        <v>0.17727269146978636</v>
      </c>
      <c r="ER565" s="389">
        <v>0.17675162767466621</v>
      </c>
      <c r="ES565" s="389">
        <v>0.17623696666007457</v>
      </c>
      <c r="ET565" s="389">
        <v>0.17572857100389039</v>
      </c>
      <c r="EU565" s="389">
        <v>0</v>
      </c>
      <c r="EV565" s="389">
        <v>0</v>
      </c>
      <c r="EW565" s="389">
        <v>0</v>
      </c>
      <c r="EX565" s="389">
        <v>0</v>
      </c>
      <c r="EY565" s="389">
        <v>0</v>
      </c>
      <c r="EZ565" s="389">
        <v>0</v>
      </c>
      <c r="FA565" s="389">
        <v>0</v>
      </c>
      <c r="FB565" s="389">
        <v>0</v>
      </c>
      <c r="FC565" s="389">
        <v>0</v>
      </c>
      <c r="FD565" s="389">
        <v>0</v>
      </c>
      <c r="FE565" s="389">
        <v>0</v>
      </c>
      <c r="FF565" s="389">
        <v>0</v>
      </c>
      <c r="FG565" s="389">
        <v>0</v>
      </c>
      <c r="FH565" s="389">
        <v>0</v>
      </c>
      <c r="FI565" s="389">
        <v>0</v>
      </c>
      <c r="FJ565" s="389">
        <v>0</v>
      </c>
      <c r="FK565" s="389">
        <v>0</v>
      </c>
      <c r="FL565" s="389">
        <v>0</v>
      </c>
      <c r="FM565" s="389">
        <v>0</v>
      </c>
      <c r="FN565" s="389">
        <v>0</v>
      </c>
      <c r="FO565" s="389">
        <v>0</v>
      </c>
      <c r="FP565" s="389">
        <v>0</v>
      </c>
      <c r="FQ565" s="389">
        <v>0</v>
      </c>
      <c r="FR565" s="389">
        <v>0</v>
      </c>
      <c r="FS565" s="389">
        <v>0</v>
      </c>
      <c r="FT565" s="389">
        <v>0</v>
      </c>
      <c r="FU565" s="389">
        <v>0</v>
      </c>
      <c r="FV565" s="389">
        <v>0</v>
      </c>
    </row>
    <row r="566" spans="5:178" outlineLevel="2" x14ac:dyDescent="0.2">
      <c r="E566" s="367">
        <v>43769</v>
      </c>
      <c r="F566" s="398">
        <v>0.22746478486907193</v>
      </c>
      <c r="G566" s="399">
        <v>1.1215434506585378</v>
      </c>
      <c r="J566" s="370">
        <v>38</v>
      </c>
      <c r="K566" s="389"/>
      <c r="L566" s="389"/>
      <c r="M566" s="389"/>
      <c r="N566" s="389"/>
      <c r="O566" s="389"/>
      <c r="P566" s="389"/>
      <c r="Q566" s="389"/>
      <c r="R566" s="389"/>
      <c r="S566" s="389"/>
      <c r="T566" s="389"/>
      <c r="U566" s="389"/>
      <c r="V566" s="389"/>
      <c r="W566" s="389"/>
      <c r="X566" s="389"/>
      <c r="Y566" s="389"/>
      <c r="Z566" s="389"/>
      <c r="AA566" s="389"/>
      <c r="AB566" s="389"/>
      <c r="AC566" s="389"/>
      <c r="AD566" s="389"/>
      <c r="AE566" s="389"/>
      <c r="AF566" s="389"/>
      <c r="AG566" s="389"/>
      <c r="AH566" s="389"/>
      <c r="AI566" s="389"/>
      <c r="AJ566" s="389"/>
      <c r="AK566" s="389"/>
      <c r="AL566" s="389"/>
      <c r="AM566" s="389"/>
      <c r="AN566" s="389"/>
      <c r="AO566" s="389"/>
      <c r="AP566" s="389"/>
      <c r="AQ566" s="389"/>
      <c r="AR566" s="389">
        <v>0.96452397686111258</v>
      </c>
      <c r="AS566" s="389">
        <v>0.92429042547440121</v>
      </c>
      <c r="AT566" s="389">
        <v>0.80613072390117313</v>
      </c>
      <c r="AU566" s="389">
        <v>0.71146672433367575</v>
      </c>
      <c r="AV566" s="389">
        <v>0.65446288587338486</v>
      </c>
      <c r="AW566" s="389">
        <v>0.62318213764394226</v>
      </c>
      <c r="AX566" s="389">
        <v>0.58219170676325893</v>
      </c>
      <c r="AY566" s="389">
        <v>0.55257609342055469</v>
      </c>
      <c r="AZ566" s="389">
        <v>0.53361085581445644</v>
      </c>
      <c r="BA566" s="389">
        <v>0.51923014542898849</v>
      </c>
      <c r="BB566" s="389">
        <v>0.50544412607449851</v>
      </c>
      <c r="BC566" s="389">
        <v>0.48971184516408067</v>
      </c>
      <c r="BD566" s="389">
        <v>0.47655295453316754</v>
      </c>
      <c r="BE566" s="389">
        <v>0.46355625236524844</v>
      </c>
      <c r="BF566" s="389">
        <v>0.45091636481591607</v>
      </c>
      <c r="BG566" s="389">
        <v>0.43568146185867979</v>
      </c>
      <c r="BH566" s="389">
        <v>0.42530140022706386</v>
      </c>
      <c r="BI566" s="389">
        <v>0.41573228091041792</v>
      </c>
      <c r="BJ566" s="389">
        <v>0.40553603287019518</v>
      </c>
      <c r="BK566" s="389">
        <v>0.39788073741687841</v>
      </c>
      <c r="BL566" s="389">
        <v>0.39123101043412445</v>
      </c>
      <c r="BM566" s="389">
        <v>0.38426771908958207</v>
      </c>
      <c r="BN566" s="389">
        <v>0.37492566362112772</v>
      </c>
      <c r="BO566" s="389">
        <v>0.36509704276369143</v>
      </c>
      <c r="BP566" s="389">
        <v>0.34735362491214794</v>
      </c>
      <c r="BQ566" s="389">
        <v>0.33623830891495921</v>
      </c>
      <c r="BR566" s="389">
        <v>0.32728550575769044</v>
      </c>
      <c r="BS566" s="389">
        <v>0.31982483645996646</v>
      </c>
      <c r="BT566" s="389">
        <v>0.31152078715467374</v>
      </c>
      <c r="BU566" s="389">
        <v>0.30464399632372818</v>
      </c>
      <c r="BV566" s="389">
        <v>0.29454506136130182</v>
      </c>
      <c r="BW566" s="389">
        <v>0.28898740336270745</v>
      </c>
      <c r="BX566" s="389">
        <v>0.28410012434448828</v>
      </c>
      <c r="BY566" s="389">
        <v>0.2796237227658539</v>
      </c>
      <c r="BZ566" s="389">
        <v>0.27291993296210199</v>
      </c>
      <c r="CA566" s="389">
        <v>0.26755690111910041</v>
      </c>
      <c r="CB566" s="389">
        <v>0.26085311131534844</v>
      </c>
      <c r="CC566" s="389">
        <v>0.25511163972536088</v>
      </c>
      <c r="CD566" s="392">
        <v>0.25306198467261531</v>
      </c>
      <c r="CE566" s="389">
        <v>0.251080073807946</v>
      </c>
      <c r="CF566" s="389">
        <v>0.24916205658167997</v>
      </c>
      <c r="CG566" s="389">
        <v>0.24730438851219805</v>
      </c>
      <c r="CH566" s="389">
        <v>0.24550380025057769</v>
      </c>
      <c r="CI566" s="389">
        <v>0.24375727040920769</v>
      </c>
      <c r="CJ566" s="389">
        <v>0.24206200162233965</v>
      </c>
      <c r="CK566" s="389">
        <v>0.24041539939175557</v>
      </c>
      <c r="CL566" s="389">
        <v>0.23881505334076222</v>
      </c>
      <c r="CM566" s="389">
        <v>0.2372587205575335</v>
      </c>
      <c r="CN566" s="389">
        <v>0.23574431075676541</v>
      </c>
      <c r="CO566" s="389">
        <v>0.23426987302851424</v>
      </c>
      <c r="CP566" s="389">
        <v>0.23283358397645751</v>
      </c>
      <c r="CQ566" s="389">
        <v>0.23143373707580522</v>
      </c>
      <c r="CR566" s="389">
        <v>0.23006873310466916</v>
      </c>
      <c r="CS566" s="389">
        <v>0.22873707152261621</v>
      </c>
      <c r="CT566" s="389">
        <v>0.22743734268702889</v>
      </c>
      <c r="CU566" s="389">
        <v>0.2261682208122601</v>
      </c>
      <c r="CV566" s="389">
        <v>0.22492845758883803</v>
      </c>
      <c r="CW566" s="389">
        <v>0.22371687639046439</v>
      </c>
      <c r="CX566" s="389">
        <v>0.22253236700555945</v>
      </c>
      <c r="CY566" s="389">
        <v>0.22137388083785925</v>
      </c>
      <c r="CZ566" s="389">
        <v>0.22024042652725809</v>
      </c>
      <c r="DA566" s="389">
        <v>0.21913106594787862</v>
      </c>
      <c r="DB566" s="389">
        <v>0.21804491054537195</v>
      </c>
      <c r="DC566" s="389">
        <v>0.21698111797981226</v>
      </c>
      <c r="DD566" s="389">
        <v>0.21593888904435879</v>
      </c>
      <c r="DE566" s="389">
        <v>0.21491746483317331</v>
      </c>
      <c r="DF566" s="389">
        <v>0.21391612413499561</v>
      </c>
      <c r="DG566" s="389">
        <v>0.21293418103132433</v>
      </c>
      <c r="DH566" s="389">
        <v>0.21197098268039663</v>
      </c>
      <c r="DI566" s="389">
        <v>0.21102590727013054</v>
      </c>
      <c r="DJ566" s="389">
        <v>0.21009836212493979</v>
      </c>
      <c r="DK566" s="389">
        <v>0.20918778195286711</v>
      </c>
      <c r="DL566" s="389">
        <v>0.20829362722084788</v>
      </c>
      <c r="DM566" s="389">
        <v>0.20741538264712636</v>
      </c>
      <c r="DN566" s="389">
        <v>0.20655255580091947</v>
      </c>
      <c r="DO566" s="389">
        <v>0.20570467580038201</v>
      </c>
      <c r="DP566" s="389">
        <v>0.20487129210078203</v>
      </c>
      <c r="DQ566" s="389">
        <v>0.20405197336555167</v>
      </c>
      <c r="DR566" s="389">
        <v>0.20324630641356722</v>
      </c>
      <c r="DS566" s="389">
        <v>0.20245389523661597</v>
      </c>
      <c r="DT566" s="389">
        <v>0.20167436008156062</v>
      </c>
      <c r="DU566" s="389">
        <v>0.20090733659219906</v>
      </c>
      <c r="DV566" s="389">
        <v>0.20015247500626177</v>
      </c>
      <c r="DW566" s="389">
        <v>0.19940943940338837</v>
      </c>
      <c r="DX566" s="389">
        <v>0.19867790700028198</v>
      </c>
      <c r="DY566" s="389">
        <v>0.19795756748956544</v>
      </c>
      <c r="DZ566" s="389">
        <v>0.19724812241915712</v>
      </c>
      <c r="EA566" s="389">
        <v>0.19654928460924884</v>
      </c>
      <c r="EB566" s="389">
        <v>0.19586077760420884</v>
      </c>
      <c r="EC566" s="389">
        <v>0.19518233515695171</v>
      </c>
      <c r="ED566" s="389">
        <v>0.19451370074351576</v>
      </c>
      <c r="EE566" s="389">
        <v>0.19385462710576634</v>
      </c>
      <c r="EF566" s="389">
        <v>0.19320487582031109</v>
      </c>
      <c r="EG566" s="389">
        <v>0.19256421689185999</v>
      </c>
      <c r="EH566" s="389">
        <v>0.19193242836939967</v>
      </c>
      <c r="EI566" s="389">
        <v>0.19130929598367946</v>
      </c>
      <c r="EJ566" s="389">
        <v>0.19069461280461406</v>
      </c>
      <c r="EK566" s="389">
        <v>0.19008817891731858</v>
      </c>
      <c r="EL566" s="389">
        <v>0.18948980111558339</v>
      </c>
      <c r="EM566" s="389">
        <v>0.18889929261168287</v>
      </c>
      <c r="EN566" s="389">
        <v>0.18831647276149652</v>
      </c>
      <c r="EO566" s="389">
        <v>0.18774116680398936</v>
      </c>
      <c r="EP566" s="389">
        <v>0.18717320561417081</v>
      </c>
      <c r="EQ566" s="389">
        <v>0.18661242546871024</v>
      </c>
      <c r="ER566" s="389">
        <v>0.18605866782344635</v>
      </c>
      <c r="ES566" s="389">
        <v>0.18551177910208</v>
      </c>
      <c r="ET566" s="389">
        <v>0.18497161049538907</v>
      </c>
      <c r="EU566" s="389">
        <v>0.18443801777034727</v>
      </c>
      <c r="EV566" s="389">
        <v>0</v>
      </c>
      <c r="EW566" s="389">
        <v>0</v>
      </c>
      <c r="EX566" s="389">
        <v>0</v>
      </c>
      <c r="EY566" s="389">
        <v>0</v>
      </c>
      <c r="EZ566" s="389">
        <v>0</v>
      </c>
      <c r="FA566" s="389">
        <v>0</v>
      </c>
      <c r="FB566" s="389">
        <v>0</v>
      </c>
      <c r="FC566" s="389">
        <v>0</v>
      </c>
      <c r="FD566" s="389">
        <v>0</v>
      </c>
      <c r="FE566" s="389">
        <v>0</v>
      </c>
      <c r="FF566" s="389">
        <v>0</v>
      </c>
      <c r="FG566" s="389">
        <v>0</v>
      </c>
      <c r="FH566" s="389">
        <v>0</v>
      </c>
      <c r="FI566" s="389">
        <v>0</v>
      </c>
      <c r="FJ566" s="389">
        <v>0</v>
      </c>
      <c r="FK566" s="389">
        <v>0</v>
      </c>
      <c r="FL566" s="389">
        <v>0</v>
      </c>
      <c r="FM566" s="389">
        <v>0</v>
      </c>
      <c r="FN566" s="389">
        <v>0</v>
      </c>
      <c r="FO566" s="389">
        <v>0</v>
      </c>
      <c r="FP566" s="389">
        <v>0</v>
      </c>
      <c r="FQ566" s="389">
        <v>0</v>
      </c>
      <c r="FR566" s="389">
        <v>0</v>
      </c>
      <c r="FS566" s="389">
        <v>0</v>
      </c>
      <c r="FT566" s="389">
        <v>0</v>
      </c>
      <c r="FU566" s="389">
        <v>0</v>
      </c>
      <c r="FV566" s="389">
        <v>0</v>
      </c>
    </row>
    <row r="567" spans="5:178" outlineLevel="2" x14ac:dyDescent="0.2">
      <c r="E567" s="367">
        <v>43799</v>
      </c>
      <c r="F567" s="398">
        <v>0.2293564558452163</v>
      </c>
      <c r="G567" s="399">
        <v>1.1258851816934448</v>
      </c>
      <c r="J567" s="370">
        <v>37</v>
      </c>
      <c r="K567" s="389"/>
      <c r="L567" s="389"/>
      <c r="M567" s="389"/>
      <c r="N567" s="389"/>
      <c r="O567" s="389"/>
      <c r="P567" s="389"/>
      <c r="Q567" s="389"/>
      <c r="R567" s="389"/>
      <c r="S567" s="389"/>
      <c r="T567" s="389"/>
      <c r="U567" s="389"/>
      <c r="V567" s="389"/>
      <c r="W567" s="389"/>
      <c r="X567" s="389"/>
      <c r="Y567" s="389"/>
      <c r="Z567" s="389"/>
      <c r="AA567" s="389"/>
      <c r="AB567" s="389"/>
      <c r="AC567" s="389"/>
      <c r="AD567" s="389"/>
      <c r="AE567" s="389"/>
      <c r="AF567" s="389"/>
      <c r="AG567" s="389"/>
      <c r="AH567" s="389"/>
      <c r="AI567" s="389"/>
      <c r="AJ567" s="389"/>
      <c r="AK567" s="389"/>
      <c r="AL567" s="389"/>
      <c r="AM567" s="389"/>
      <c r="AN567" s="389"/>
      <c r="AO567" s="389"/>
      <c r="AP567" s="389"/>
      <c r="AQ567" s="389"/>
      <c r="AR567" s="389"/>
      <c r="AS567" s="389">
        <v>0.96712647923740247</v>
      </c>
      <c r="AT567" s="389">
        <v>0.91841286528107291</v>
      </c>
      <c r="AU567" s="389">
        <v>0.78939068915060162</v>
      </c>
      <c r="AV567" s="389">
        <v>0.69601227429642998</v>
      </c>
      <c r="AW567" s="389">
        <v>0.62907189839610178</v>
      </c>
      <c r="AX567" s="389">
        <v>0.60198036680825673</v>
      </c>
      <c r="AY567" s="389">
        <v>0.56980295776448697</v>
      </c>
      <c r="AZ567" s="389">
        <v>0.54501285675725586</v>
      </c>
      <c r="BA567" s="389">
        <v>0.52866133454560948</v>
      </c>
      <c r="BB567" s="389">
        <v>0.51380148030287964</v>
      </c>
      <c r="BC567" s="389">
        <v>0.49847281612706168</v>
      </c>
      <c r="BD567" s="389">
        <v>0.48544558253185777</v>
      </c>
      <c r="BE567" s="389">
        <v>0.47196374536517455</v>
      </c>
      <c r="BF567" s="389">
        <v>0.45976048074327686</v>
      </c>
      <c r="BG567" s="389">
        <v>0.44446022929067636</v>
      </c>
      <c r="BH567" s="389">
        <v>0.43350712449034678</v>
      </c>
      <c r="BI567" s="389">
        <v>0.42329275049367104</v>
      </c>
      <c r="BJ567" s="389">
        <v>0.41310678922021282</v>
      </c>
      <c r="BK567" s="389">
        <v>0.40617408475515338</v>
      </c>
      <c r="BL567" s="389">
        <v>0.39936923754457249</v>
      </c>
      <c r="BM567" s="389">
        <v>0.39293375573581851</v>
      </c>
      <c r="BN567" s="389">
        <v>0.38301771533292611</v>
      </c>
      <c r="BO567" s="389">
        <v>0.37403929479620973</v>
      </c>
      <c r="BP567" s="389">
        <v>0.36224801466096518</v>
      </c>
      <c r="BQ567" s="389">
        <v>0.34551292068588313</v>
      </c>
      <c r="BR567" s="389">
        <v>0.33308235427824578</v>
      </c>
      <c r="BS567" s="389">
        <v>0.32390504467900727</v>
      </c>
      <c r="BT567" s="389">
        <v>0.31562273586111861</v>
      </c>
      <c r="BU567" s="389">
        <v>0.30809336420849254</v>
      </c>
      <c r="BV567" s="389">
        <v>0.29925700728786353</v>
      </c>
      <c r="BW567" s="389">
        <v>0.29353184355954598</v>
      </c>
      <c r="BX567" s="389">
        <v>0.28846017246522992</v>
      </c>
      <c r="BY567" s="389">
        <v>0.28391413675043686</v>
      </c>
      <c r="BZ567" s="389">
        <v>0.2768393686692901</v>
      </c>
      <c r="CA567" s="389">
        <v>0.2717819039365828</v>
      </c>
      <c r="CB567" s="389">
        <v>0.26443721498487022</v>
      </c>
      <c r="CC567" s="389">
        <v>0.2582290349618559</v>
      </c>
      <c r="CD567" s="392">
        <v>0.25609923064117535</v>
      </c>
      <c r="CE567" s="389">
        <v>0.25404164094180676</v>
      </c>
      <c r="CF567" s="389">
        <v>0.25205205768254191</v>
      </c>
      <c r="CG567" s="389">
        <v>0.25012661540741848</v>
      </c>
      <c r="CH567" s="389">
        <v>0.24826175591338223</v>
      </c>
      <c r="CI567" s="389">
        <v>0.24645419719517192</v>
      </c>
      <c r="CJ567" s="389">
        <v>0.24470090616874823</v>
      </c>
      <c r="CK567" s="389">
        <v>0.24299907463917045</v>
      </c>
      <c r="CL567" s="389">
        <v>0.24134609806437127</v>
      </c>
      <c r="CM567" s="389">
        <v>0.23973955673658137</v>
      </c>
      <c r="CN567" s="389">
        <v>0.23817719906119034</v>
      </c>
      <c r="CO567" s="389">
        <v>0.23665692666095922</v>
      </c>
      <c r="CP567" s="389">
        <v>0.23517678107356091</v>
      </c>
      <c r="CQ567" s="389">
        <v>0.23373493184392144</v>
      </c>
      <c r="CR567" s="389">
        <v>0.23232966584093379</v>
      </c>
      <c r="CS567" s="389">
        <v>0.23095937765178479</v>
      </c>
      <c r="CT567" s="389">
        <v>0.22962256092713315</v>
      </c>
      <c r="CU567" s="389">
        <v>0.22831780056733772</v>
      </c>
      <c r="CV567" s="389">
        <v>0.22704376565435577</v>
      </c>
      <c r="CW567" s="389">
        <v>0.22579920304624657</v>
      </c>
      <c r="CX567" s="389">
        <v>0.22458293156174339</v>
      </c>
      <c r="CY567" s="389">
        <v>0.22339383669140359</v>
      </c>
      <c r="CZ567" s="389">
        <v>0.22223086577962603</v>
      </c>
      <c r="DA567" s="389">
        <v>0.22109302362854122</v>
      </c>
      <c r="DB567" s="389">
        <v>0.2199793684805888</v>
      </c>
      <c r="DC567" s="389">
        <v>0.21888900834163877</v>
      </c>
      <c r="DD567" s="389">
        <v>0.21782109761088997</v>
      </c>
      <c r="DE567" s="389">
        <v>0.2167748339876035</v>
      </c>
      <c r="DF567" s="389">
        <v>0.21574945562805675</v>
      </c>
      <c r="DG567" s="389">
        <v>0.21474423852902877</v>
      </c>
      <c r="DH567" s="389">
        <v>0.21375849411668305</v>
      </c>
      <c r="DI567" s="389">
        <v>0.2127915670219688</v>
      </c>
      <c r="DJ567" s="389">
        <v>0.21184283302563839</v>
      </c>
      <c r="DK567" s="389">
        <v>0.21091169715773356</v>
      </c>
      <c r="DL567" s="389">
        <v>0.20999759193793263</v>
      </c>
      <c r="DM567" s="389">
        <v>0.20909997574452485</v>
      </c>
      <c r="DN567" s="389">
        <v>0.20821833130099027</v>
      </c>
      <c r="DO567" s="389">
        <v>0.20735216427024239</v>
      </c>
      <c r="DP567" s="389">
        <v>0.20650100194755322</v>
      </c>
      <c r="DQ567" s="389">
        <v>0.20566439204403716</v>
      </c>
      <c r="DR567" s="389">
        <v>0.20484190155333168</v>
      </c>
      <c r="DS567" s="389">
        <v>0.20403311569480179</v>
      </c>
      <c r="DT567" s="389">
        <v>0.20323763692720362</v>
      </c>
      <c r="DU567" s="389">
        <v>0.2024550840272954</v>
      </c>
      <c r="DV567" s="389">
        <v>0.20168509122837538</v>
      </c>
      <c r="DW567" s="389">
        <v>0.20092730741417059</v>
      </c>
      <c r="DX567" s="389">
        <v>0.2001813953639022</v>
      </c>
      <c r="DY567" s="389">
        <v>0.19944703104471112</v>
      </c>
      <c r="DZ567" s="389">
        <v>0.19872390294795494</v>
      </c>
      <c r="EA567" s="389">
        <v>0.19801171146618116</v>
      </c>
      <c r="EB567" s="389">
        <v>0.19731016830784801</v>
      </c>
      <c r="EC567" s="389">
        <v>0.19661899594710575</v>
      </c>
      <c r="ED567" s="389">
        <v>0.19593792710617042</v>
      </c>
      <c r="EE567" s="389">
        <v>0.19526670426802198</v>
      </c>
      <c r="EF567" s="389">
        <v>0.19460507921733744</v>
      </c>
      <c r="EG567" s="389">
        <v>0.19395281260773725</v>
      </c>
      <c r="EH567" s="389">
        <v>0.19330967355357115</v>
      </c>
      <c r="EI567" s="389">
        <v>0.19267543924460667</v>
      </c>
      <c r="EJ567" s="389">
        <v>0.19204989458211169</v>
      </c>
      <c r="EK567" s="389">
        <v>0.19143283183493093</v>
      </c>
      <c r="EL567" s="389">
        <v>0.19082405031426686</v>
      </c>
      <c r="EM567" s="389">
        <v>0.19022335606596788</v>
      </c>
      <c r="EN567" s="389">
        <v>0.18963056157921376</v>
      </c>
      <c r="EO567" s="389">
        <v>0.18904548551057254</v>
      </c>
      <c r="EP567" s="389">
        <v>0.18846795242247247</v>
      </c>
      <c r="EQ567" s="389">
        <v>0.18789779253520439</v>
      </c>
      <c r="ER567" s="389">
        <v>0.18733484149163029</v>
      </c>
      <c r="ES567" s="389">
        <v>0.18677894013383092</v>
      </c>
      <c r="ET567" s="389">
        <v>0.18622993429098095</v>
      </c>
      <c r="EU567" s="389">
        <v>0.1856876745777864</v>
      </c>
      <c r="EV567" s="389">
        <v>0.18515201620286459</v>
      </c>
      <c r="EW567" s="389">
        <v>0</v>
      </c>
      <c r="EX567" s="389">
        <v>0</v>
      </c>
      <c r="EY567" s="389">
        <v>0</v>
      </c>
      <c r="EZ567" s="389">
        <v>0</v>
      </c>
      <c r="FA567" s="389">
        <v>0</v>
      </c>
      <c r="FB567" s="389">
        <v>0</v>
      </c>
      <c r="FC567" s="389">
        <v>0</v>
      </c>
      <c r="FD567" s="389">
        <v>0</v>
      </c>
      <c r="FE567" s="389">
        <v>0</v>
      </c>
      <c r="FF567" s="389">
        <v>0</v>
      </c>
      <c r="FG567" s="389">
        <v>0</v>
      </c>
      <c r="FH567" s="389">
        <v>0</v>
      </c>
      <c r="FI567" s="389">
        <v>0</v>
      </c>
      <c r="FJ567" s="389">
        <v>0</v>
      </c>
      <c r="FK567" s="389">
        <v>0</v>
      </c>
      <c r="FL567" s="389">
        <v>0</v>
      </c>
      <c r="FM567" s="389">
        <v>0</v>
      </c>
      <c r="FN567" s="389">
        <v>0</v>
      </c>
      <c r="FO567" s="389">
        <v>0</v>
      </c>
      <c r="FP567" s="389">
        <v>0</v>
      </c>
      <c r="FQ567" s="389">
        <v>0</v>
      </c>
      <c r="FR567" s="389">
        <v>0</v>
      </c>
      <c r="FS567" s="389">
        <v>0</v>
      </c>
      <c r="FT567" s="389">
        <v>0</v>
      </c>
      <c r="FU567" s="389">
        <v>0</v>
      </c>
      <c r="FV567" s="389">
        <v>0</v>
      </c>
    </row>
    <row r="568" spans="5:178" outlineLevel="2" x14ac:dyDescent="0.2">
      <c r="E568" s="367">
        <v>43830</v>
      </c>
      <c r="F568" s="398">
        <v>0.23131634530914669</v>
      </c>
      <c r="G568" s="399">
        <v>1.1491383420631547</v>
      </c>
      <c r="J568" s="370">
        <v>36</v>
      </c>
      <c r="K568" s="389"/>
      <c r="L568" s="389"/>
      <c r="M568" s="389"/>
      <c r="N568" s="389"/>
      <c r="O568" s="389"/>
      <c r="P568" s="389"/>
      <c r="Q568" s="389"/>
      <c r="R568" s="389"/>
      <c r="S568" s="389"/>
      <c r="T568" s="389"/>
      <c r="U568" s="389"/>
      <c r="V568" s="389"/>
      <c r="W568" s="389"/>
      <c r="X568" s="389"/>
      <c r="Y568" s="389"/>
      <c r="Z568" s="389"/>
      <c r="AA568" s="389"/>
      <c r="AB568" s="389"/>
      <c r="AC568" s="389"/>
      <c r="AD568" s="389"/>
      <c r="AE568" s="389"/>
      <c r="AF568" s="389"/>
      <c r="AG568" s="389"/>
      <c r="AH568" s="389"/>
      <c r="AI568" s="389"/>
      <c r="AJ568" s="389"/>
      <c r="AK568" s="389"/>
      <c r="AL568" s="389"/>
      <c r="AM568" s="389"/>
      <c r="AN568" s="389"/>
      <c r="AO568" s="389"/>
      <c r="AP568" s="389"/>
      <c r="AQ568" s="389"/>
      <c r="AR568" s="389"/>
      <c r="AS568" s="389"/>
      <c r="AT568" s="389">
        <v>0.96319905811117656</v>
      </c>
      <c r="AU568" s="389">
        <v>0.91117652005718608</v>
      </c>
      <c r="AV568" s="389">
        <v>0.78837776469598853</v>
      </c>
      <c r="AW568" s="389">
        <v>0.68162475822050295</v>
      </c>
      <c r="AX568" s="389">
        <v>0.61175679085022283</v>
      </c>
      <c r="AY568" s="389">
        <v>0.58444201496930448</v>
      </c>
      <c r="AZ568" s="389">
        <v>0.55716087797493907</v>
      </c>
      <c r="BA568" s="389">
        <v>0.53566562946766461</v>
      </c>
      <c r="BB568" s="389">
        <v>0.51935076948952985</v>
      </c>
      <c r="BC568" s="389">
        <v>0.50216129846102098</v>
      </c>
      <c r="BD568" s="389">
        <v>0.48914304936506603</v>
      </c>
      <c r="BE568" s="389">
        <v>0.47701623076276173</v>
      </c>
      <c r="BF568" s="389">
        <v>0.46388024556387186</v>
      </c>
      <c r="BG568" s="389">
        <v>0.44796905222437139</v>
      </c>
      <c r="BH568" s="389">
        <v>0.43713733075435202</v>
      </c>
      <c r="BI568" s="389">
        <v>0.42655790093347912</v>
      </c>
      <c r="BJ568" s="389">
        <v>0.41678580438987467</v>
      </c>
      <c r="BK568" s="389">
        <v>0.40960390211084013</v>
      </c>
      <c r="BL568" s="389">
        <v>0.40279202758388699</v>
      </c>
      <c r="BM568" s="389">
        <v>0.3954251114288117</v>
      </c>
      <c r="BN568" s="389">
        <v>0.38659490370868727</v>
      </c>
      <c r="BO568" s="389">
        <v>0.37877386258514845</v>
      </c>
      <c r="BP568" s="389">
        <v>0.37012866874106465</v>
      </c>
      <c r="BQ568" s="389">
        <v>0.36077705827937095</v>
      </c>
      <c r="BR568" s="389">
        <v>0.34355394836430914</v>
      </c>
      <c r="BS568" s="389">
        <v>0.33132621310234633</v>
      </c>
      <c r="BT568" s="389">
        <v>0.32215961651669328</v>
      </c>
      <c r="BU568" s="389">
        <v>0.3144226726095366</v>
      </c>
      <c r="BV568" s="389">
        <v>0.30618114540408714</v>
      </c>
      <c r="BW568" s="389">
        <v>0.2999411319485325</v>
      </c>
      <c r="BX568" s="389">
        <v>0.29398704902867717</v>
      </c>
      <c r="BY568" s="389">
        <v>0.28902531326213105</v>
      </c>
      <c r="BZ568" s="389">
        <v>0.28298713312589352</v>
      </c>
      <c r="CA568" s="389">
        <v>0.27763855016398958</v>
      </c>
      <c r="CB568" s="389">
        <v>0.27128080060549997</v>
      </c>
      <c r="CC568" s="389">
        <v>0.26581448154066101</v>
      </c>
      <c r="CD568" s="392">
        <v>0.26356229741145298</v>
      </c>
      <c r="CE568" s="389">
        <v>0.26138850576219747</v>
      </c>
      <c r="CF568" s="389">
        <v>0.25928842019910098</v>
      </c>
      <c r="CG568" s="389">
        <v>0.25725774562844056</v>
      </c>
      <c r="CH568" s="389">
        <v>0.25529253676012098</v>
      </c>
      <c r="CI568" s="389">
        <v>0.25338916190271826</v>
      </c>
      <c r="CJ568" s="389">
        <v>0.25154427126697709</v>
      </c>
      <c r="CK568" s="389">
        <v>0.24975476912588992</v>
      </c>
      <c r="CL568" s="389">
        <v>0.24801778928623314</v>
      </c>
      <c r="CM568" s="389">
        <v>0.24633067341374523</v>
      </c>
      <c r="CN568" s="389">
        <v>0.24469095182588702</v>
      </c>
      <c r="CO568" s="389">
        <v>0.24309632642535717</v>
      </c>
      <c r="CP568" s="389">
        <v>0.24154465549665885</v>
      </c>
      <c r="CQ568" s="389">
        <v>0.24003394012890111</v>
      </c>
      <c r="CR568" s="389">
        <v>0.2385623120622089</v>
      </c>
      <c r="CS568" s="389">
        <v>0.23712802278379239</v>
      </c>
      <c r="CT568" s="389">
        <v>0.23572943372388577</v>
      </c>
      <c r="CU568" s="389">
        <v>0.23436500742217542</v>
      </c>
      <c r="CV568" s="389">
        <v>0.23303329955264837</v>
      </c>
      <c r="CW568" s="389">
        <v>0.23173295170951169</v>
      </c>
      <c r="CX568" s="389">
        <v>0.23046268486940166</v>
      </c>
      <c r="CY568" s="389">
        <v>0.2292212934558488</v>
      </c>
      <c r="CZ568" s="389">
        <v>0.22800763994119569</v>
      </c>
      <c r="DA568" s="389">
        <v>0.22682064992910794</v>
      </c>
      <c r="DB568" s="389">
        <v>0.22565930766767014</v>
      </c>
      <c r="DC568" s="389">
        <v>0.22452265194899085</v>
      </c>
      <c r="DD568" s="389">
        <v>0.22340977235638423</v>
      </c>
      <c r="DE568" s="389">
        <v>0.22231980582466532</v>
      </c>
      <c r="DF568" s="389">
        <v>0.22125193348299721</v>
      </c>
      <c r="DG568" s="389">
        <v>0.22020537775312723</v>
      </c>
      <c r="DH568" s="389">
        <v>0.21917939967883271</v>
      </c>
      <c r="DI568" s="389">
        <v>0.21817329646500661</v>
      </c>
      <c r="DJ568" s="389">
        <v>0.21718639920711338</v>
      </c>
      <c r="DK568" s="389">
        <v>0.21621807079376465</v>
      </c>
      <c r="DL568" s="389">
        <v>0.21526770396695349</v>
      </c>
      <c r="DM568" s="389">
        <v>0.21433471952605929</v>
      </c>
      <c r="DN568" s="389">
        <v>0.21341856466313608</v>
      </c>
      <c r="DO568" s="389">
        <v>0.21251871141823531</v>
      </c>
      <c r="DP568" s="389">
        <v>0.21163465524461531</v>
      </c>
      <c r="DQ568" s="389">
        <v>0.21076591367467076</v>
      </c>
      <c r="DR568" s="389">
        <v>0.20991202507829182</v>
      </c>
      <c r="DS568" s="389">
        <v>0.20907254750613796</v>
      </c>
      <c r="DT568" s="389">
        <v>0.20824705761101631</v>
      </c>
      <c r="DU568" s="389">
        <v>0.20743514964117407</v>
      </c>
      <c r="DV568" s="389">
        <v>0.20663643449987992</v>
      </c>
      <c r="DW568" s="389">
        <v>0.20585053886617005</v>
      </c>
      <c r="DX568" s="389">
        <v>0.20507710437208798</v>
      </c>
      <c r="DY568" s="389">
        <v>0.20431578683215809</v>
      </c>
      <c r="DZ568" s="389">
        <v>0.2035662555211977</v>
      </c>
      <c r="EA568" s="389">
        <v>0.20282819249690617</v>
      </c>
      <c r="EB568" s="389">
        <v>0.20210129196397078</v>
      </c>
      <c r="EC568" s="389">
        <v>0.20138525967669957</v>
      </c>
      <c r="ED568" s="389">
        <v>0.20067981237743893</v>
      </c>
      <c r="EE568" s="389">
        <v>0.19998467726825656</v>
      </c>
      <c r="EF568" s="389">
        <v>0.19929959151357535</v>
      </c>
      <c r="EG568" s="389">
        <v>0.19862430177162538</v>
      </c>
      <c r="EH568" s="389">
        <v>0.19795856375275234</v>
      </c>
      <c r="EI568" s="389">
        <v>0.19730214180277258</v>
      </c>
      <c r="EJ568" s="389">
        <v>0.19665480850970377</v>
      </c>
      <c r="EK568" s="389">
        <v>0.19601634433233112</v>
      </c>
      <c r="EL568" s="389">
        <v>0.19538653724918104</v>
      </c>
      <c r="EM568" s="389">
        <v>0.19476518242658505</v>
      </c>
      <c r="EN568" s="389">
        <v>0.19415208190461272</v>
      </c>
      <c r="EO568" s="389">
        <v>0.19354704429974062</v>
      </c>
      <c r="EP568" s="389">
        <v>0.19294988452320999</v>
      </c>
      <c r="EQ568" s="389">
        <v>0.19236042351409738</v>
      </c>
      <c r="ER568" s="389">
        <v>0.1917784879861951</v>
      </c>
      <c r="ES568" s="389">
        <v>0.19120391018786007</v>
      </c>
      <c r="ET568" s="389">
        <v>0.19063652767404868</v>
      </c>
      <c r="EU568" s="389">
        <v>0.19007618308981078</v>
      </c>
      <c r="EV568" s="389">
        <v>0.18952272396456432</v>
      </c>
      <c r="EW568" s="389">
        <v>0.18897600251651747</v>
      </c>
      <c r="EX568" s="389">
        <v>0</v>
      </c>
      <c r="EY568" s="389">
        <v>0</v>
      </c>
      <c r="EZ568" s="389">
        <v>0</v>
      </c>
      <c r="FA568" s="389">
        <v>0</v>
      </c>
      <c r="FB568" s="389">
        <v>0</v>
      </c>
      <c r="FC568" s="389">
        <v>0</v>
      </c>
      <c r="FD568" s="389">
        <v>0</v>
      </c>
      <c r="FE568" s="389">
        <v>0</v>
      </c>
      <c r="FF568" s="389">
        <v>0</v>
      </c>
      <c r="FG568" s="389">
        <v>0</v>
      </c>
      <c r="FH568" s="389">
        <v>0</v>
      </c>
      <c r="FI568" s="389">
        <v>0</v>
      </c>
      <c r="FJ568" s="389">
        <v>0</v>
      </c>
      <c r="FK568" s="389">
        <v>0</v>
      </c>
      <c r="FL568" s="389">
        <v>0</v>
      </c>
      <c r="FM568" s="389">
        <v>0</v>
      </c>
      <c r="FN568" s="389">
        <v>0</v>
      </c>
      <c r="FO568" s="389">
        <v>0</v>
      </c>
      <c r="FP568" s="389">
        <v>0</v>
      </c>
      <c r="FQ568" s="389">
        <v>0</v>
      </c>
      <c r="FR568" s="389">
        <v>0</v>
      </c>
      <c r="FS568" s="389">
        <v>0</v>
      </c>
      <c r="FT568" s="389">
        <v>0</v>
      </c>
      <c r="FU568" s="389">
        <v>0</v>
      </c>
      <c r="FV568" s="389">
        <v>0</v>
      </c>
    </row>
    <row r="569" spans="5:178" outlineLevel="2" x14ac:dyDescent="0.2">
      <c r="E569" s="367">
        <v>43861</v>
      </c>
      <c r="F569" s="398">
        <v>0.23334891349568357</v>
      </c>
      <c r="G569" s="399">
        <v>1.0524437408814331</v>
      </c>
      <c r="J569" s="370">
        <v>35</v>
      </c>
      <c r="K569" s="389"/>
      <c r="L569" s="389"/>
      <c r="M569" s="389"/>
      <c r="N569" s="389"/>
      <c r="O569" s="389"/>
      <c r="P569" s="389"/>
      <c r="Q569" s="389"/>
      <c r="R569" s="389"/>
      <c r="S569" s="389"/>
      <c r="T569" s="389"/>
      <c r="U569" s="389"/>
      <c r="V569" s="389"/>
      <c r="W569" s="389"/>
      <c r="X569" s="389"/>
      <c r="Y569" s="389"/>
      <c r="Z569" s="389"/>
      <c r="AA569" s="389"/>
      <c r="AB569" s="389"/>
      <c r="AC569" s="389"/>
      <c r="AD569" s="389"/>
      <c r="AE569" s="389"/>
      <c r="AF569" s="389"/>
      <c r="AG569" s="389"/>
      <c r="AH569" s="389"/>
      <c r="AI569" s="389"/>
      <c r="AJ569" s="389"/>
      <c r="AK569" s="389"/>
      <c r="AL569" s="389"/>
      <c r="AM569" s="389"/>
      <c r="AN569" s="389"/>
      <c r="AO569" s="389"/>
      <c r="AP569" s="389"/>
      <c r="AQ569" s="389"/>
      <c r="AR569" s="389"/>
      <c r="AS569" s="389"/>
      <c r="AT569" s="389"/>
      <c r="AU569" s="389">
        <v>0.98453209590100543</v>
      </c>
      <c r="AV569" s="389">
        <v>0.88296512996402032</v>
      </c>
      <c r="AW569" s="389">
        <v>0.69903157469988908</v>
      </c>
      <c r="AX569" s="389">
        <v>0.64797067823396881</v>
      </c>
      <c r="AY569" s="389">
        <v>0.56832778506338477</v>
      </c>
      <c r="AZ569" s="389">
        <v>0.54193147045966572</v>
      </c>
      <c r="BA569" s="389">
        <v>0.5167456874810854</v>
      </c>
      <c r="BB569" s="389">
        <v>0.49566226167658628</v>
      </c>
      <c r="BC569" s="389">
        <v>0.47748747436026767</v>
      </c>
      <c r="BD569" s="389">
        <v>0.46504589932411983</v>
      </c>
      <c r="BE569" s="389">
        <v>0.45225125256397325</v>
      </c>
      <c r="BF569" s="389">
        <v>0.43912034701906588</v>
      </c>
      <c r="BG569" s="389">
        <v>0.42340024883150074</v>
      </c>
      <c r="BH569" s="389">
        <v>0.41223645717744378</v>
      </c>
      <c r="BI569" s="389">
        <v>0.40095497494872051</v>
      </c>
      <c r="BJ569" s="389">
        <v>0.39128753488684892</v>
      </c>
      <c r="BK569" s="389">
        <v>0.38289787820706817</v>
      </c>
      <c r="BL569" s="389">
        <v>0.37652577423585193</v>
      </c>
      <c r="BM569" s="389">
        <v>0.36934664918120985</v>
      </c>
      <c r="BN569" s="389">
        <v>0.36109149601533341</v>
      </c>
      <c r="BO569" s="389">
        <v>0.3531389757557416</v>
      </c>
      <c r="BP569" s="389">
        <v>0.34451393792662832</v>
      </c>
      <c r="BQ569" s="389">
        <v>0.33681361175560709</v>
      </c>
      <c r="BR569" s="389">
        <v>0.32754968223544839</v>
      </c>
      <c r="BS569" s="389">
        <v>0.31493997780692018</v>
      </c>
      <c r="BT569" s="389">
        <v>0.30460002017552706</v>
      </c>
      <c r="BU569" s="389">
        <v>0.29627761525269847</v>
      </c>
      <c r="BV569" s="389">
        <v>0.28375197552036047</v>
      </c>
      <c r="BW569" s="389">
        <v>0.27707723864285955</v>
      </c>
      <c r="BX569" s="389">
        <v>0.27178116278287773</v>
      </c>
      <c r="BY569" s="389">
        <v>0.26719123037089343</v>
      </c>
      <c r="BZ569" s="389">
        <v>0.26117219812367598</v>
      </c>
      <c r="CA569" s="389">
        <v>0.25639732338007332</v>
      </c>
      <c r="CB569" s="389">
        <v>0.25051279464676013</v>
      </c>
      <c r="CC569" s="389">
        <v>0.24558660345001512</v>
      </c>
      <c r="CD569" s="392">
        <v>0.24344743978417968</v>
      </c>
      <c r="CE569" s="389">
        <v>0.24138476638504669</v>
      </c>
      <c r="CF569" s="389">
        <v>0.23939388910639647</v>
      </c>
      <c r="CG569" s="389">
        <v>0.23747051589249069</v>
      </c>
      <c r="CH569" s="389">
        <v>0.23561071306159603</v>
      </c>
      <c r="CI569" s="389">
        <v>0.23381086730127246</v>
      </c>
      <c r="CJ569" s="389">
        <v>0.23206765250989403</v>
      </c>
      <c r="CK569" s="389">
        <v>0.23037800076725826</v>
      </c>
      <c r="CL569" s="389">
        <v>0.22873907683726413</v>
      </c>
      <c r="CM569" s="389">
        <v>0.22714825570340316</v>
      </c>
      <c r="CN569" s="389">
        <v>0.22560310271777242</v>
      </c>
      <c r="CO569" s="389">
        <v>0.22410135601003384</v>
      </c>
      <c r="CP569" s="389">
        <v>0.22264091085699417</v>
      </c>
      <c r="CQ569" s="389">
        <v>0.22121980575846942</v>
      </c>
      <c r="CR569" s="389">
        <v>0.21983621000254375</v>
      </c>
      <c r="CS569" s="389">
        <v>0.2184884125346471</v>
      </c>
      <c r="CT569" s="389">
        <v>0.21717481197113911</v>
      </c>
      <c r="CU569" s="389">
        <v>0.21589390762021365</v>
      </c>
      <c r="CV569" s="389">
        <v>0.21464429139163066</v>
      </c>
      <c r="CW569" s="389">
        <v>0.21342464049263624</v>
      </c>
      <c r="CX569" s="389">
        <v>0.212233710820913</v>
      </c>
      <c r="CY569" s="389">
        <v>0.21107033097691372</v>
      </c>
      <c r="CZ569" s="389">
        <v>0.20993339682777376</v>
      </c>
      <c r="DA569" s="389">
        <v>0.20882186656345225</v>
      </c>
      <c r="DB569" s="389">
        <v>0.20773475619302667</v>
      </c>
      <c r="DC569" s="389">
        <v>0.20667113543534063</v>
      </c>
      <c r="DD569" s="389">
        <v>0.20563012396363797</v>
      </c>
      <c r="DE569" s="389">
        <v>0.2046108879685265</v>
      </c>
      <c r="DF569" s="389">
        <v>0.20361263700770807</v>
      </c>
      <c r="DG569" s="389">
        <v>0.20263462111448569</v>
      </c>
      <c r="DH569" s="389">
        <v>0.20167612814016916</v>
      </c>
      <c r="DI569" s="389">
        <v>0.20073648130823576</v>
      </c>
      <c r="DJ569" s="389">
        <v>0.19981503696049005</v>
      </c>
      <c r="DK569" s="389">
        <v>0.1989111824775755</v>
      </c>
      <c r="DL569" s="389">
        <v>0.19802433435803854</v>
      </c>
      <c r="DM569" s="389">
        <v>0.19715393644178505</v>
      </c>
      <c r="DN569" s="389">
        <v>0.19629945826520978</v>
      </c>
      <c r="DO569" s="389">
        <v>0.1954603935365623</v>
      </c>
      <c r="DP569" s="389">
        <v>0.19463625872124726</v>
      </c>
      <c r="DQ569" s="389">
        <v>0.19382659172776456</v>
      </c>
      <c r="DR569" s="389">
        <v>0.19303095068589476</v>
      </c>
      <c r="DS569" s="389">
        <v>0.1922489128095364</v>
      </c>
      <c r="DT569" s="389">
        <v>0.19148007333731287</v>
      </c>
      <c r="DU569" s="389">
        <v>0.19072404454471176</v>
      </c>
      <c r="DV569" s="389">
        <v>0.18998045482208697</v>
      </c>
      <c r="DW569" s="389">
        <v>0.18924894781337204</v>
      </c>
      <c r="DX569" s="389">
        <v>0.18852918161081109</v>
      </c>
      <c r="DY569" s="389">
        <v>0.18782082800143013</v>
      </c>
      <c r="DZ569" s="389">
        <v>0.18712357176134689</v>
      </c>
      <c r="EA569" s="389">
        <v>0.18643710999435142</v>
      </c>
      <c r="EB569" s="389">
        <v>0.1857611515114963</v>
      </c>
      <c r="EC569" s="389">
        <v>0.18509541624871001</v>
      </c>
      <c r="ED569" s="389">
        <v>0.18443963471969529</v>
      </c>
      <c r="EE569" s="389">
        <v>0.18379354750160146</v>
      </c>
      <c r="EF569" s="389">
        <v>0.1831569047511625</v>
      </c>
      <c r="EG569" s="389">
        <v>0.18252946574918233</v>
      </c>
      <c r="EH569" s="389">
        <v>0.18191099847141254</v>
      </c>
      <c r="EI569" s="389">
        <v>0.18130127918402736</v>
      </c>
      <c r="EJ569" s="389">
        <v>0.1807000920620373</v>
      </c>
      <c r="EK569" s="389">
        <v>0.18010722882911159</v>
      </c>
      <c r="EL569" s="389">
        <v>0.1795224884173989</v>
      </c>
      <c r="EM569" s="389">
        <v>0.17894567664603808</v>
      </c>
      <c r="EN569" s="389">
        <v>0.17837660591715301</v>
      </c>
      <c r="EO569" s="389">
        <v>0.17781509492821287</v>
      </c>
      <c r="EP569" s="389">
        <v>0.17726096839971997</v>
      </c>
      <c r="EQ569" s="389">
        <v>0.17671405681726643</v>
      </c>
      <c r="ER569" s="389">
        <v>0.17617419618706553</v>
      </c>
      <c r="ES569" s="389">
        <v>0.17564122780413116</v>
      </c>
      <c r="ET569" s="389">
        <v>0.1751149980323341</v>
      </c>
      <c r="EU569" s="389">
        <v>0.17459535809561919</v>
      </c>
      <c r="EV569" s="389">
        <v>0.17408216387971723</v>
      </c>
      <c r="EW569" s="389">
        <v>0.17357527574373044</v>
      </c>
      <c r="EX569" s="389">
        <v>0.17307455834101157</v>
      </c>
      <c r="EY569" s="389">
        <v>0</v>
      </c>
      <c r="EZ569" s="389">
        <v>0</v>
      </c>
      <c r="FA569" s="389">
        <v>0</v>
      </c>
      <c r="FB569" s="389">
        <v>0</v>
      </c>
      <c r="FC569" s="389">
        <v>0</v>
      </c>
      <c r="FD569" s="389">
        <v>0</v>
      </c>
      <c r="FE569" s="389">
        <v>0</v>
      </c>
      <c r="FF569" s="389">
        <v>0</v>
      </c>
      <c r="FG569" s="389">
        <v>0</v>
      </c>
      <c r="FH569" s="389">
        <v>0</v>
      </c>
      <c r="FI569" s="389">
        <v>0</v>
      </c>
      <c r="FJ569" s="389">
        <v>0</v>
      </c>
      <c r="FK569" s="389">
        <v>0</v>
      </c>
      <c r="FL569" s="389">
        <v>0</v>
      </c>
      <c r="FM569" s="389">
        <v>0</v>
      </c>
      <c r="FN569" s="389">
        <v>0</v>
      </c>
      <c r="FO569" s="389">
        <v>0</v>
      </c>
      <c r="FP569" s="389">
        <v>0</v>
      </c>
      <c r="FQ569" s="389">
        <v>0</v>
      </c>
      <c r="FR569" s="389">
        <v>0</v>
      </c>
      <c r="FS569" s="389">
        <v>0</v>
      </c>
      <c r="FT569" s="389">
        <v>0</v>
      </c>
      <c r="FU569" s="389">
        <v>0</v>
      </c>
      <c r="FV569" s="389">
        <v>0</v>
      </c>
    </row>
    <row r="570" spans="5:178" outlineLevel="2" x14ac:dyDescent="0.2">
      <c r="E570" s="367">
        <v>43890</v>
      </c>
      <c r="F570" s="398">
        <v>0.23545905065650563</v>
      </c>
      <c r="G570" s="399">
        <v>0.8637350924279712</v>
      </c>
      <c r="J570" s="370">
        <v>34</v>
      </c>
      <c r="K570" s="389"/>
      <c r="L570" s="389"/>
      <c r="M570" s="389"/>
      <c r="N570" s="389"/>
      <c r="O570" s="389"/>
      <c r="P570" s="389"/>
      <c r="Q570" s="389"/>
      <c r="R570" s="389"/>
      <c r="S570" s="389"/>
      <c r="T570" s="389"/>
      <c r="U570" s="389"/>
      <c r="V570" s="389"/>
      <c r="W570" s="389"/>
      <c r="X570" s="389"/>
      <c r="Y570" s="389"/>
      <c r="Z570" s="389"/>
      <c r="AA570" s="389"/>
      <c r="AB570" s="389"/>
      <c r="AC570" s="389"/>
      <c r="AD570" s="389"/>
      <c r="AE570" s="389"/>
      <c r="AF570" s="389"/>
      <c r="AG570" s="389"/>
      <c r="AH570" s="389"/>
      <c r="AI570" s="389"/>
      <c r="AJ570" s="389"/>
      <c r="AK570" s="389"/>
      <c r="AL570" s="389"/>
      <c r="AM570" s="389"/>
      <c r="AN570" s="389"/>
      <c r="AO570" s="389"/>
      <c r="AP570" s="389"/>
      <c r="AQ570" s="389"/>
      <c r="AR570" s="389"/>
      <c r="AS570" s="389"/>
      <c r="AT570" s="389"/>
      <c r="AU570" s="389"/>
      <c r="AV570" s="389">
        <v>0.98739447502522382</v>
      </c>
      <c r="AW570" s="389">
        <v>0.86715028288994755</v>
      </c>
      <c r="AX570" s="389">
        <v>0.63442700417629849</v>
      </c>
      <c r="AY570" s="389">
        <v>0.58203808477758334</v>
      </c>
      <c r="AZ570" s="389">
        <v>0.49560019923626097</v>
      </c>
      <c r="BA570" s="389">
        <v>0.46998045952055584</v>
      </c>
      <c r="BB570" s="389">
        <v>0.442943077178508</v>
      </c>
      <c r="BC570" s="389">
        <v>0.41903472585856782</v>
      </c>
      <c r="BD570" s="389">
        <v>0.40393874762129783</v>
      </c>
      <c r="BE570" s="389">
        <v>0.39078404577325382</v>
      </c>
      <c r="BF570" s="389">
        <v>0.37799971902578577</v>
      </c>
      <c r="BG570" s="389">
        <v>0.36349123232736053</v>
      </c>
      <c r="BH570" s="389">
        <v>0.35305687173527123</v>
      </c>
      <c r="BI570" s="389">
        <v>0.34326108890279572</v>
      </c>
      <c r="BJ570" s="389">
        <v>0.33449980204089452</v>
      </c>
      <c r="BK570" s="389">
        <v>0.32713061469495142</v>
      </c>
      <c r="BL570" s="389">
        <v>0.32120461308573545</v>
      </c>
      <c r="BM570" s="389">
        <v>0.31534246925248088</v>
      </c>
      <c r="BN570" s="389">
        <v>0.30797328190653778</v>
      </c>
      <c r="BO570" s="389">
        <v>0.3010127843267475</v>
      </c>
      <c r="BP570" s="389">
        <v>0.29380962719830395</v>
      </c>
      <c r="BQ570" s="389">
        <v>0.28663201318024495</v>
      </c>
      <c r="BR570" s="389">
        <v>0.2794416276069937</v>
      </c>
      <c r="BS570" s="389">
        <v>0.27232787136489611</v>
      </c>
      <c r="BT570" s="389">
        <v>0.26087178635742475</v>
      </c>
      <c r="BU570" s="389">
        <v>0.2511909475216797</v>
      </c>
      <c r="BV570" s="389">
        <v>0.23798515945286658</v>
      </c>
      <c r="BW570" s="389">
        <v>0.23288930893114854</v>
      </c>
      <c r="BX570" s="389">
        <v>0.22751248419520045</v>
      </c>
      <c r="BY570" s="389">
        <v>0.22288918121559662</v>
      </c>
      <c r="BZ570" s="389">
        <v>0.21765284358676357</v>
      </c>
      <c r="CA570" s="389">
        <v>0.21292736816562152</v>
      </c>
      <c r="CB570" s="389">
        <v>0.20802309097178764</v>
      </c>
      <c r="CC570" s="389">
        <v>0.20337424488179925</v>
      </c>
      <c r="CD570" s="392">
        <v>0.20155164536616091</v>
      </c>
      <c r="CE570" s="389">
        <v>0.19979604489569633</v>
      </c>
      <c r="CF570" s="389">
        <v>0.19810321958841978</v>
      </c>
      <c r="CG570" s="389">
        <v>0.19646931698299644</v>
      </c>
      <c r="CH570" s="389">
        <v>0.19489081461165347</v>
      </c>
      <c r="CI570" s="389">
        <v>0.19336448412229618</v>
      </c>
      <c r="CJ570" s="389">
        <v>0.19188736008823881</v>
      </c>
      <c r="CK570" s="389">
        <v>0.19045671279521389</v>
      </c>
      <c r="CL570" s="389">
        <v>0.1890700244171023</v>
      </c>
      <c r="CM570" s="389">
        <v>0.18772496809041414</v>
      </c>
      <c r="CN570" s="389">
        <v>0.18641938947778353</v>
      </c>
      <c r="CO570" s="389">
        <v>0.18515129047636672</v>
      </c>
      <c r="CP570" s="389">
        <v>0.18391881478096692</v>
      </c>
      <c r="CQ570" s="389">
        <v>0.18272023505623006</v>
      </c>
      <c r="CR570" s="389">
        <v>0.18155394150917917</v>
      </c>
      <c r="CS570" s="389">
        <v>0.18041843168408722</v>
      </c>
      <c r="CT570" s="389">
        <v>0.17931230132738718</v>
      </c>
      <c r="CU570" s="389">
        <v>0.1782342361918724</v>
      </c>
      <c r="CV570" s="389">
        <v>0.17718300466759976</v>
      </c>
      <c r="CW570" s="389">
        <v>0.17615745114224871</v>
      </c>
      <c r="CX570" s="389">
        <v>0.17515649000670094</v>
      </c>
      <c r="CY570" s="389">
        <v>0.1741791002326693</v>
      </c>
      <c r="CZ570" s="389">
        <v>0.17322432045865122</v>
      </c>
      <c r="DA570" s="389">
        <v>0.17229124452855971</v>
      </c>
      <c r="DB570" s="389">
        <v>0.17137901743432457</v>
      </c>
      <c r="DC570" s="389">
        <v>0.17048683161972461</v>
      </c>
      <c r="DD570" s="389">
        <v>0.1696139236078637</v>
      </c>
      <c r="DE570" s="389">
        <v>0.16875957091916166</v>
      </c>
      <c r="DF570" s="389">
        <v>0.16792308925059646</v>
      </c>
      <c r="DG570" s="389">
        <v>0.16710382989029401</v>
      </c>
      <c r="DH570" s="389">
        <v>0.16630117734449526</v>
      </c>
      <c r="DI570" s="389">
        <v>0.16551454715648209</v>
      </c>
      <c r="DJ570" s="389">
        <v>0.16474338389928991</v>
      </c>
      <c r="DK570" s="389">
        <v>0.1639871593259927</v>
      </c>
      <c r="DL570" s="389">
        <v>0.16324537066307776</v>
      </c>
      <c r="DM570" s="389">
        <v>0.16251753903394356</v>
      </c>
      <c r="DN570" s="389">
        <v>0.16180320800089976</v>
      </c>
      <c r="DO570" s="389">
        <v>0.1611019422152305</v>
      </c>
      <c r="DP570" s="389">
        <v>0.16041332616593515</v>
      </c>
      <c r="DQ570" s="389">
        <v>0.15973696301869167</v>
      </c>
      <c r="DR570" s="389">
        <v>0.15907247353741455</v>
      </c>
      <c r="DS570" s="389">
        <v>0.15841949508151787</v>
      </c>
      <c r="DT570" s="389">
        <v>0.15777768067265185</v>
      </c>
      <c r="DU570" s="389">
        <v>0.15714669812526447</v>
      </c>
      <c r="DV570" s="389">
        <v>0.15652622923586937</v>
      </c>
      <c r="DW570" s="389">
        <v>0.15591596902636698</v>
      </c>
      <c r="DX570" s="389">
        <v>0.15531562503719093</v>
      </c>
      <c r="DY570" s="389">
        <v>0.15472491666642821</v>
      </c>
      <c r="DZ570" s="389">
        <v>0.15414357455140176</v>
      </c>
      <c r="EA570" s="389">
        <v>0.1535713399895145</v>
      </c>
      <c r="EB570" s="389">
        <v>0.15300796439542569</v>
      </c>
      <c r="EC570" s="389">
        <v>0.15245320879188404</v>
      </c>
      <c r="ED570" s="389">
        <v>0.15190684333176577</v>
      </c>
      <c r="EE570" s="389">
        <v>0.15136864684907142</v>
      </c>
      <c r="EF570" s="389">
        <v>0.15083840643681959</v>
      </c>
      <c r="EG570" s="389">
        <v>0.15031591704994421</v>
      </c>
      <c r="EH570" s="389">
        <v>0.14980098113145568</v>
      </c>
      <c r="EI570" s="389">
        <v>0.1492934082602628</v>
      </c>
      <c r="EJ570" s="389">
        <v>0.14879301481918092</v>
      </c>
      <c r="EK570" s="389">
        <v>0.14829962368176611</v>
      </c>
      <c r="EL570" s="389">
        <v>0.14781306391671933</v>
      </c>
      <c r="EM570" s="389">
        <v>0.14733317050870301</v>
      </c>
      <c r="EN570" s="389">
        <v>0.14685978409449657</v>
      </c>
      <c r="EO570" s="389">
        <v>0.14639275071350089</v>
      </c>
      <c r="EP570" s="389">
        <v>0.14593192157167395</v>
      </c>
      <c r="EQ570" s="389">
        <v>0.14547715281804557</v>
      </c>
      <c r="ER570" s="389">
        <v>0.14502830533302485</v>
      </c>
      <c r="ES570" s="389">
        <v>0.14458524452776578</v>
      </c>
      <c r="ET570" s="389">
        <v>0.14414784015391349</v>
      </c>
      <c r="EU570" s="389">
        <v>0.14371596612309753</v>
      </c>
      <c r="EV570" s="389">
        <v>0.14328950033558494</v>
      </c>
      <c r="EW570" s="389">
        <v>0.14286832451754611</v>
      </c>
      <c r="EX570" s="389">
        <v>0.14245232406642411</v>
      </c>
      <c r="EY570" s="389">
        <v>0.14204138790393103</v>
      </c>
      <c r="EZ570" s="389">
        <v>0</v>
      </c>
      <c r="FA570" s="389">
        <v>0</v>
      </c>
      <c r="FB570" s="389">
        <v>0</v>
      </c>
      <c r="FC570" s="389">
        <v>0</v>
      </c>
      <c r="FD570" s="389">
        <v>0</v>
      </c>
      <c r="FE570" s="389">
        <v>0</v>
      </c>
      <c r="FF570" s="389">
        <v>0</v>
      </c>
      <c r="FG570" s="389">
        <v>0</v>
      </c>
      <c r="FH570" s="389">
        <v>0</v>
      </c>
      <c r="FI570" s="389">
        <v>0</v>
      </c>
      <c r="FJ570" s="389">
        <v>0</v>
      </c>
      <c r="FK570" s="389">
        <v>0</v>
      </c>
      <c r="FL570" s="389">
        <v>0</v>
      </c>
      <c r="FM570" s="389">
        <v>0</v>
      </c>
      <c r="FN570" s="389">
        <v>0</v>
      </c>
      <c r="FO570" s="389">
        <v>0</v>
      </c>
      <c r="FP570" s="389">
        <v>0</v>
      </c>
      <c r="FQ570" s="389">
        <v>0</v>
      </c>
      <c r="FR570" s="389">
        <v>0</v>
      </c>
      <c r="FS570" s="389">
        <v>0</v>
      </c>
      <c r="FT570" s="389">
        <v>0</v>
      </c>
      <c r="FU570" s="389">
        <v>0</v>
      </c>
      <c r="FV570" s="389">
        <v>0</v>
      </c>
    </row>
    <row r="571" spans="5:178" outlineLevel="2" x14ac:dyDescent="0.2">
      <c r="E571" s="367">
        <v>43921</v>
      </c>
      <c r="F571" s="398">
        <v>0.23765213266383764</v>
      </c>
      <c r="G571" s="399">
        <v>0.81170789471017468</v>
      </c>
      <c r="J571" s="370">
        <v>33</v>
      </c>
      <c r="K571" s="389"/>
      <c r="L571" s="389"/>
      <c r="M571" s="389"/>
      <c r="N571" s="389"/>
      <c r="O571" s="389"/>
      <c r="P571" s="389"/>
      <c r="Q571" s="389"/>
      <c r="R571" s="389"/>
      <c r="S571" s="389"/>
      <c r="T571" s="389"/>
      <c r="U571" s="389"/>
      <c r="V571" s="389"/>
      <c r="W571" s="389"/>
      <c r="X571" s="389"/>
      <c r="Y571" s="389"/>
      <c r="Z571" s="389"/>
      <c r="AA571" s="389"/>
      <c r="AB571" s="389"/>
      <c r="AC571" s="389"/>
      <c r="AD571" s="389"/>
      <c r="AE571" s="389"/>
      <c r="AF571" s="389"/>
      <c r="AG571" s="389"/>
      <c r="AH571" s="389"/>
      <c r="AI571" s="389"/>
      <c r="AJ571" s="389"/>
      <c r="AK571" s="389"/>
      <c r="AL571" s="389"/>
      <c r="AM571" s="389"/>
      <c r="AN571" s="389"/>
      <c r="AO571" s="389"/>
      <c r="AP571" s="389"/>
      <c r="AQ571" s="389"/>
      <c r="AR571" s="389"/>
      <c r="AS571" s="389"/>
      <c r="AT571" s="389"/>
      <c r="AU571" s="389"/>
      <c r="AV571" s="389"/>
      <c r="AW571" s="389">
        <v>0.98598488566100695</v>
      </c>
      <c r="AX571" s="389">
        <v>0.86841692020806749</v>
      </c>
      <c r="AY571" s="389">
        <v>0.61437825105505939</v>
      </c>
      <c r="AZ571" s="389">
        <v>0.56008440475022081</v>
      </c>
      <c r="BA571" s="389">
        <v>0.46825988811463343</v>
      </c>
      <c r="BB571" s="389">
        <v>0.44388065560899009</v>
      </c>
      <c r="BC571" s="389">
        <v>0.41537933065070176</v>
      </c>
      <c r="BD571" s="389">
        <v>0.39357149867504171</v>
      </c>
      <c r="BE571" s="389">
        <v>0.37811365197762292</v>
      </c>
      <c r="BF571" s="389">
        <v>0.36404946510943176</v>
      </c>
      <c r="BG571" s="389">
        <v>0.34916085975071154</v>
      </c>
      <c r="BH571" s="389">
        <v>0.33951320051035433</v>
      </c>
      <c r="BI571" s="389">
        <v>0.32952203356561</v>
      </c>
      <c r="BJ571" s="389">
        <v>0.31987437432525273</v>
      </c>
      <c r="BK571" s="389">
        <v>0.31335754244773778</v>
      </c>
      <c r="BL571" s="389">
        <v>0.3077043870841103</v>
      </c>
      <c r="BM571" s="389">
        <v>0.30192364314456765</v>
      </c>
      <c r="BN571" s="389">
        <v>0.29470998135243892</v>
      </c>
      <c r="BO571" s="389">
        <v>0.28801648836981059</v>
      </c>
      <c r="BP571" s="389">
        <v>0.28122485032878597</v>
      </c>
      <c r="BQ571" s="389">
        <v>0.27551280793012073</v>
      </c>
      <c r="BR571" s="389">
        <v>0.26993816861321035</v>
      </c>
      <c r="BS571" s="389">
        <v>0.26415742467366771</v>
      </c>
      <c r="BT571" s="389">
        <v>0.25722838355088823</v>
      </c>
      <c r="BU571" s="389">
        <v>0.24538227500245363</v>
      </c>
      <c r="BV571" s="389">
        <v>0.22960054961232701</v>
      </c>
      <c r="BW571" s="389">
        <v>0.22339778192168025</v>
      </c>
      <c r="BX571" s="389">
        <v>0.21822553734419473</v>
      </c>
      <c r="BY571" s="389">
        <v>0.21308273628422808</v>
      </c>
      <c r="BZ571" s="389">
        <v>0.2070958877220532</v>
      </c>
      <c r="CA571" s="389">
        <v>0.20243399744822849</v>
      </c>
      <c r="CB571" s="389">
        <v>0.19711453528314848</v>
      </c>
      <c r="CC571" s="389">
        <v>0.19290411227794679</v>
      </c>
      <c r="CD571" s="392">
        <v>0.19112397029884856</v>
      </c>
      <c r="CE571" s="389">
        <v>0.18941115530648797</v>
      </c>
      <c r="CF571" s="389">
        <v>0.18776130366293925</v>
      </c>
      <c r="CG571" s="389">
        <v>0.18617044591230766</v>
      </c>
      <c r="CH571" s="389">
        <v>0.18463496164677717</v>
      </c>
      <c r="CI571" s="389">
        <v>0.183151540574888</v>
      </c>
      <c r="CJ571" s="389">
        <v>0.18171714880476145</v>
      </c>
      <c r="CK571" s="389">
        <v>0.18032899953258111</v>
      </c>
      <c r="CL571" s="389">
        <v>0.17898452746878002</v>
      </c>
      <c r="CM571" s="389">
        <v>0.17768136644882887</v>
      </c>
      <c r="CN571" s="389">
        <v>0.17641732976816837</v>
      </c>
      <c r="CO571" s="389">
        <v>0.17519039285622925</v>
      </c>
      <c r="CP571" s="389">
        <v>0.17399867796615728</v>
      </c>
      <c r="CQ571" s="389">
        <v>0.17284044060754508</v>
      </c>
      <c r="CR571" s="389">
        <v>0.17171405749131249</v>
      </c>
      <c r="CS571" s="389">
        <v>0.17061801579057576</v>
      </c>
      <c r="CT571" s="389">
        <v>0.16955090355022764</v>
      </c>
      <c r="CU571" s="389">
        <v>0.16851140110210072</v>
      </c>
      <c r="CV571" s="389">
        <v>0.16749827336284298</v>
      </c>
      <c r="CW571" s="389">
        <v>0.16651036290869936</v>
      </c>
      <c r="CX571" s="389">
        <v>0.16554658373581049</v>
      </c>
      <c r="CY571" s="389">
        <v>0.16460591562686722</v>
      </c>
      <c r="CZ571" s="389">
        <v>0.16368739905535645</v>
      </c>
      <c r="DA571" s="389">
        <v>0.16279013056751307</v>
      </c>
      <c r="DB571" s="389">
        <v>0.16191325858968214</v>
      </c>
      <c r="DC571" s="389">
        <v>0.16105597961531776</v>
      </c>
      <c r="DD571" s="389">
        <v>0.16021753473145467</v>
      </c>
      <c r="DE571" s="389">
        <v>0.15939720644932881</v>
      </c>
      <c r="DF571" s="389">
        <v>0.1585943158080132</v>
      </c>
      <c r="DG571" s="389">
        <v>0.15780821972356893</v>
      </c>
      <c r="DH571" s="389">
        <v>0.15703830855936771</v>
      </c>
      <c r="DI571" s="389">
        <v>0.15628400389599845</v>
      </c>
      <c r="DJ571" s="389">
        <v>0.15554475648157101</v>
      </c>
      <c r="DK571" s="389">
        <v>0.15482004434533753</v>
      </c>
      <c r="DL571" s="389">
        <v>0.15410937105939554</v>
      </c>
      <c r="DM571" s="389">
        <v>0.15341226413486153</v>
      </c>
      <c r="DN571" s="389">
        <v>0.1527282735403295</v>
      </c>
      <c r="DO571" s="389">
        <v>0.15205697033169382</v>
      </c>
      <c r="DP571" s="389">
        <v>0.15139794538352622</v>
      </c>
      <c r="DQ571" s="389">
        <v>0.15075080821318626</v>
      </c>
      <c r="DR571" s="389">
        <v>0.15011518588971987</v>
      </c>
      <c r="DS571" s="389">
        <v>0.1494907220203773</v>
      </c>
      <c r="DT571" s="389">
        <v>0.14887707580827647</v>
      </c>
      <c r="DU571" s="389">
        <v>0.1482739211753544</v>
      </c>
      <c r="DV571" s="389">
        <v>0.14768094594529985</v>
      </c>
      <c r="DW571" s="389">
        <v>0.14709785108165557</v>
      </c>
      <c r="DX571" s="389">
        <v>0.14652434997671826</v>
      </c>
      <c r="DY571" s="389">
        <v>0.14596016778726226</v>
      </c>
      <c r="DZ571" s="389">
        <v>0.14540504081346795</v>
      </c>
      <c r="EA571" s="389">
        <v>0.14485871591775482</v>
      </c>
      <c r="EB571" s="389">
        <v>0.14432094998051101</v>
      </c>
      <c r="EC571" s="389">
        <v>0.14379150938996668</v>
      </c>
      <c r="ED571" s="389">
        <v>0.14327016956369695</v>
      </c>
      <c r="EE571" s="389">
        <v>0.14275671449944999</v>
      </c>
      <c r="EF571" s="389">
        <v>0.14225093635318961</v>
      </c>
      <c r="EG571" s="389">
        <v>0.14175263504241464</v>
      </c>
      <c r="EH571" s="389">
        <v>0.14126161787297575</v>
      </c>
      <c r="EI571" s="389">
        <v>0.14077769918775476</v>
      </c>
      <c r="EJ571" s="389">
        <v>0.14030070003570014</v>
      </c>
      <c r="EK571" s="389">
        <v>0.13983044785983265</v>
      </c>
      <c r="EL571" s="389">
        <v>0.13936677620294322</v>
      </c>
      <c r="EM571" s="389">
        <v>0.1389095244298022</v>
      </c>
      <c r="EN571" s="389">
        <v>0.13845853746479278</v>
      </c>
      <c r="EO571" s="389">
        <v>0.13801366554395908</v>
      </c>
      <c r="EP571" s="389">
        <v>0.13757476398053906</v>
      </c>
      <c r="EQ571" s="389">
        <v>0.13714169294311951</v>
      </c>
      <c r="ER571" s="389">
        <v>0.13671431724561256</v>
      </c>
      <c r="ES571" s="389">
        <v>0.1362925061483142</v>
      </c>
      <c r="ET571" s="389">
        <v>0.13587613316935548</v>
      </c>
      <c r="EU571" s="389">
        <v>0.13546507590590837</v>
      </c>
      <c r="EV571" s="389">
        <v>0.13505921586455219</v>
      </c>
      <c r="EW571" s="389">
        <v>0.13465843830024748</v>
      </c>
      <c r="EX571" s="389">
        <v>0.13426263206340452</v>
      </c>
      <c r="EY571" s="389">
        <v>0.13387168945456651</v>
      </c>
      <c r="EZ571" s="389">
        <v>0.13348550608626097</v>
      </c>
      <c r="FA571" s="389">
        <v>0</v>
      </c>
      <c r="FB571" s="389">
        <v>0</v>
      </c>
      <c r="FC571" s="389">
        <v>0</v>
      </c>
      <c r="FD571" s="389">
        <v>0</v>
      </c>
      <c r="FE571" s="389">
        <v>0</v>
      </c>
      <c r="FF571" s="389">
        <v>0</v>
      </c>
      <c r="FG571" s="389">
        <v>0</v>
      </c>
      <c r="FH571" s="389">
        <v>0</v>
      </c>
      <c r="FI571" s="389">
        <v>0</v>
      </c>
      <c r="FJ571" s="389">
        <v>0</v>
      </c>
      <c r="FK571" s="389">
        <v>0</v>
      </c>
      <c r="FL571" s="389">
        <v>0</v>
      </c>
      <c r="FM571" s="389">
        <v>0</v>
      </c>
      <c r="FN571" s="389">
        <v>0</v>
      </c>
      <c r="FO571" s="389">
        <v>0</v>
      </c>
      <c r="FP571" s="389">
        <v>0</v>
      </c>
      <c r="FQ571" s="389">
        <v>0</v>
      </c>
      <c r="FR571" s="389">
        <v>0</v>
      </c>
      <c r="FS571" s="389">
        <v>0</v>
      </c>
      <c r="FT571" s="389">
        <v>0</v>
      </c>
      <c r="FU571" s="389">
        <v>0</v>
      </c>
      <c r="FV571" s="389">
        <v>0</v>
      </c>
    </row>
    <row r="572" spans="5:178" outlineLevel="2" x14ac:dyDescent="0.2">
      <c r="E572" s="367">
        <v>43951</v>
      </c>
      <c r="F572" s="398">
        <v>0.23993408574642167</v>
      </c>
      <c r="G572" s="399">
        <v>0.74460308472458436</v>
      </c>
      <c r="J572" s="370">
        <v>32</v>
      </c>
      <c r="K572" s="389"/>
      <c r="L572" s="389"/>
      <c r="M572" s="389"/>
      <c r="N572" s="389"/>
      <c r="O572" s="389"/>
      <c r="P572" s="389"/>
      <c r="Q572" s="389"/>
      <c r="R572" s="389"/>
      <c r="S572" s="389"/>
      <c r="T572" s="389"/>
      <c r="U572" s="389"/>
      <c r="V572" s="389"/>
      <c r="W572" s="389"/>
      <c r="X572" s="389"/>
      <c r="Y572" s="389"/>
      <c r="Z572" s="389"/>
      <c r="AA572" s="389"/>
      <c r="AB572" s="389"/>
      <c r="AC572" s="389"/>
      <c r="AD572" s="389"/>
      <c r="AE572" s="389"/>
      <c r="AF572" s="389"/>
      <c r="AG572" s="389"/>
      <c r="AH572" s="389"/>
      <c r="AI572" s="389"/>
      <c r="AJ572" s="389"/>
      <c r="AK572" s="389"/>
      <c r="AL572" s="389"/>
      <c r="AM572" s="389"/>
      <c r="AN572" s="389"/>
      <c r="AO572" s="389"/>
      <c r="AP572" s="389"/>
      <c r="AQ572" s="389"/>
      <c r="AR572" s="389"/>
      <c r="AS572" s="389"/>
      <c r="AT572" s="389"/>
      <c r="AU572" s="389"/>
      <c r="AV572" s="389"/>
      <c r="AW572" s="389"/>
      <c r="AX572" s="389">
        <v>0.98628144654088046</v>
      </c>
      <c r="AY572" s="389">
        <v>0.86645047169811318</v>
      </c>
      <c r="AZ572" s="389">
        <v>0.59451650943396228</v>
      </c>
      <c r="BA572" s="389">
        <v>0.54237421383647799</v>
      </c>
      <c r="BB572" s="389">
        <v>0.45230935534591193</v>
      </c>
      <c r="BC572" s="389">
        <v>0.42315251572327045</v>
      </c>
      <c r="BD572" s="389">
        <v>0.39357311320754718</v>
      </c>
      <c r="BE572" s="389">
        <v>0.36875000000000002</v>
      </c>
      <c r="BF572" s="389">
        <v>0.35163128930817611</v>
      </c>
      <c r="BG572" s="389">
        <v>0.33520047169811323</v>
      </c>
      <c r="BH572" s="389">
        <v>0.32393867924528302</v>
      </c>
      <c r="BI572" s="389">
        <v>0.31393474842767294</v>
      </c>
      <c r="BJ572" s="389">
        <v>0.30416666666666664</v>
      </c>
      <c r="BK572" s="389">
        <v>0.29704205974842768</v>
      </c>
      <c r="BL572" s="389">
        <v>0.29076257861635219</v>
      </c>
      <c r="BM572" s="389">
        <v>0.28497444968553459</v>
      </c>
      <c r="BN572" s="389">
        <v>0.27802672955974844</v>
      </c>
      <c r="BO572" s="389">
        <v>0.27166863207547171</v>
      </c>
      <c r="BP572" s="389">
        <v>0.26527122641509432</v>
      </c>
      <c r="BQ572" s="389">
        <v>0.25920794025157234</v>
      </c>
      <c r="BR572" s="389">
        <v>0.25343946540880502</v>
      </c>
      <c r="BS572" s="389">
        <v>0.24761202830188681</v>
      </c>
      <c r="BT572" s="389">
        <v>0.24151926100628932</v>
      </c>
      <c r="BU572" s="389">
        <v>0.23516116352201258</v>
      </c>
      <c r="BV572" s="389">
        <v>0.21523191823899371</v>
      </c>
      <c r="BW572" s="389">
        <v>0.20826454402515723</v>
      </c>
      <c r="BX572" s="389">
        <v>0.20257468553459118</v>
      </c>
      <c r="BY572" s="389">
        <v>0.19771029874213836</v>
      </c>
      <c r="BZ572" s="389">
        <v>0.19185338050314465</v>
      </c>
      <c r="CA572" s="389">
        <v>0.18731328616352202</v>
      </c>
      <c r="CB572" s="389">
        <v>0.18304834905660378</v>
      </c>
      <c r="CC572" s="389">
        <v>0.1786556603773585</v>
      </c>
      <c r="CD572" s="392">
        <v>0.17695651107286967</v>
      </c>
      <c r="CE572" s="389">
        <v>0.17532353544515628</v>
      </c>
      <c r="CF572" s="389">
        <v>0.17375232080601619</v>
      </c>
      <c r="CG572" s="389">
        <v>0.17223886426440776</v>
      </c>
      <c r="CH572" s="389">
        <v>0.17077952452384598</v>
      </c>
      <c r="CI572" s="389">
        <v>0.16937098047972493</v>
      </c>
      <c r="CJ572" s="389">
        <v>0.16801019550612487</v>
      </c>
      <c r="CK572" s="389">
        <v>0.1666943865264412</v>
      </c>
      <c r="CL572" s="389">
        <v>0.16542099712508185</v>
      </c>
      <c r="CM572" s="389">
        <v>0.16418767408787055</v>
      </c>
      <c r="CN572" s="389">
        <v>0.1629922468637767</v>
      </c>
      <c r="CO572" s="389">
        <v>0.16183270952558079</v>
      </c>
      <c r="CP572" s="389">
        <v>0.16070720487625306</v>
      </c>
      <c r="CQ572" s="389">
        <v>0.1596140104043961</v>
      </c>
      <c r="CR572" s="389">
        <v>0.15855152583859816</v>
      </c>
      <c r="CS572" s="389">
        <v>0.15751826208892386</v>
      </c>
      <c r="CT572" s="389">
        <v>0.15651283139559946</v>
      </c>
      <c r="CU572" s="389">
        <v>0.15553393853144382</v>
      </c>
      <c r="CV572" s="389">
        <v>0.15458037292675</v>
      </c>
      <c r="CW572" s="389">
        <v>0.15365100160390396</v>
      </c>
      <c r="CX572" s="389">
        <v>0.15274476282468197</v>
      </c>
      <c r="CY572" s="389">
        <v>0.15186066036639234</v>
      </c>
      <c r="CZ572" s="389">
        <v>0.15099775835424512</v>
      </c>
      <c r="DA572" s="389">
        <v>0.15015517658686958</v>
      </c>
      <c r="DB572" s="389">
        <v>0.14933208630004555</v>
      </c>
      <c r="DC572" s="389">
        <v>0.14852770632067552</v>
      </c>
      <c r="DD572" s="389">
        <v>0.1477412995690088</v>
      </c>
      <c r="DE572" s="389">
        <v>0.14697216987227363</v>
      </c>
      <c r="DF572" s="389">
        <v>0.14621965905731374</v>
      </c>
      <c r="DG572" s="389">
        <v>0.14548314429367012</v>
      </c>
      <c r="DH572" s="389">
        <v>0.14476203566188073</v>
      </c>
      <c r="DI572" s="389">
        <v>0.14405577392466695</v>
      </c>
      <c r="DJ572" s="389">
        <v>0.14336382848120491</v>
      </c>
      <c r="DK572" s="389">
        <v>0.14268569548687954</v>
      </c>
      <c r="DL572" s="389">
        <v>0.14202089612285526</v>
      </c>
      <c r="DM572" s="389">
        <v>0.14136897500148599</v>
      </c>
      <c r="DN572" s="389">
        <v>0.14072949869507873</v>
      </c>
      <c r="DO572" s="389">
        <v>0.14010205437683293</v>
      </c>
      <c r="DP572" s="389">
        <v>0.13948624856393749</v>
      </c>
      <c r="DQ572" s="389">
        <v>0.13888170595382615</v>
      </c>
      <c r="DR572" s="389">
        <v>0.13828806834550017</v>
      </c>
      <c r="DS572" s="389">
        <v>0.13770499363862931</v>
      </c>
      <c r="DT572" s="389">
        <v>0.13713215490385575</v>
      </c>
      <c r="DU572" s="389">
        <v>0.13656923951836106</v>
      </c>
      <c r="DV572" s="389">
        <v>0.13601594836132477</v>
      </c>
      <c r="DW572" s="389">
        <v>0.13547199506440438</v>
      </c>
      <c r="DX572" s="389">
        <v>0.13493710531282496</v>
      </c>
      <c r="DY572" s="389">
        <v>0.13441101619306622</v>
      </c>
      <c r="DZ572" s="389">
        <v>0.13389347558350298</v>
      </c>
      <c r="EA572" s="389">
        <v>0.13338424158467799</v>
      </c>
      <c r="EB572" s="389">
        <v>0.13288308198618096</v>
      </c>
      <c r="EC572" s="389">
        <v>0.13238977376737335</v>
      </c>
      <c r="ED572" s="389">
        <v>0.13190410262943467</v>
      </c>
      <c r="EE572" s="389">
        <v>0.13142586255642313</v>
      </c>
      <c r="EF572" s="389">
        <v>0.13095485540323751</v>
      </c>
      <c r="EG572" s="389">
        <v>0.13049089050854318</v>
      </c>
      <c r="EH572" s="389">
        <v>0.13003378433088572</v>
      </c>
      <c r="EI572" s="389">
        <v>0.12958336010635915</v>
      </c>
      <c r="EJ572" s="389">
        <v>0.12913944752632928</v>
      </c>
      <c r="EK572" s="389">
        <v>0.12870188243383046</v>
      </c>
      <c r="EL572" s="389">
        <v>0.12827050653736413</v>
      </c>
      <c r="EM572" s="389">
        <v>0.12784516714092706</v>
      </c>
      <c r="EN572" s="389">
        <v>0.12742571688918577</v>
      </c>
      <c r="EO572" s="389">
        <v>0.12701201352680011</v>
      </c>
      <c r="EP572" s="389">
        <v>0.12660391967096984</v>
      </c>
      <c r="EQ572" s="389">
        <v>0.12620130259635129</v>
      </c>
      <c r="ER572" s="389">
        <v>0.12580403403155238</v>
      </c>
      <c r="ES572" s="389">
        <v>0.12541198996647202</v>
      </c>
      <c r="ET572" s="389">
        <v>0.12502505046980547</v>
      </c>
      <c r="EU572" s="389">
        <v>0.12464309951608298</v>
      </c>
      <c r="EV572" s="389">
        <v>0.1242660248216568</v>
      </c>
      <c r="EW572" s="389">
        <v>0.12389371768909135</v>
      </c>
      <c r="EX572" s="389">
        <v>0.12352607285944948</v>
      </c>
      <c r="EY572" s="389">
        <v>0.12316298837200375</v>
      </c>
      <c r="EZ572" s="389">
        <v>0.12280436543093332</v>
      </c>
      <c r="FA572" s="389">
        <v>0.12245010827859613</v>
      </c>
      <c r="FB572" s="389">
        <v>0</v>
      </c>
      <c r="FC572" s="389">
        <v>0</v>
      </c>
      <c r="FD572" s="389">
        <v>0</v>
      </c>
      <c r="FE572" s="389">
        <v>0</v>
      </c>
      <c r="FF572" s="389">
        <v>0</v>
      </c>
      <c r="FG572" s="389">
        <v>0</v>
      </c>
      <c r="FH572" s="389">
        <v>0</v>
      </c>
      <c r="FI572" s="389">
        <v>0</v>
      </c>
      <c r="FJ572" s="389">
        <v>0</v>
      </c>
      <c r="FK572" s="389">
        <v>0</v>
      </c>
      <c r="FL572" s="389">
        <v>0</v>
      </c>
      <c r="FM572" s="389">
        <v>0</v>
      </c>
      <c r="FN572" s="389">
        <v>0</v>
      </c>
      <c r="FO572" s="389">
        <v>0</v>
      </c>
      <c r="FP572" s="389">
        <v>0</v>
      </c>
      <c r="FQ572" s="389">
        <v>0</v>
      </c>
      <c r="FR572" s="389">
        <v>0</v>
      </c>
      <c r="FS572" s="389">
        <v>0</v>
      </c>
      <c r="FT572" s="389">
        <v>0</v>
      </c>
      <c r="FU572" s="389">
        <v>0</v>
      </c>
      <c r="FV572" s="389">
        <v>0</v>
      </c>
    </row>
    <row r="573" spans="5:178" outlineLevel="2" x14ac:dyDescent="0.2">
      <c r="E573" s="367">
        <v>43982</v>
      </c>
      <c r="F573" s="398">
        <v>0.2423114621970692</v>
      </c>
      <c r="G573" s="399">
        <v>0.64708375711984389</v>
      </c>
      <c r="J573" s="370">
        <v>31</v>
      </c>
      <c r="K573" s="389"/>
      <c r="L573" s="389"/>
      <c r="M573" s="389"/>
      <c r="N573" s="389"/>
      <c r="O573" s="389"/>
      <c r="P573" s="389"/>
      <c r="Q573" s="389"/>
      <c r="R573" s="389"/>
      <c r="S573" s="389"/>
      <c r="T573" s="389"/>
      <c r="U573" s="389"/>
      <c r="V573" s="389"/>
      <c r="W573" s="389"/>
      <c r="X573" s="389"/>
      <c r="Y573" s="389"/>
      <c r="Z573" s="389"/>
      <c r="AA573" s="389"/>
      <c r="AB573" s="389"/>
      <c r="AC573" s="389"/>
      <c r="AD573" s="389"/>
      <c r="AE573" s="389"/>
      <c r="AF573" s="389"/>
      <c r="AG573" s="389"/>
      <c r="AH573" s="389"/>
      <c r="AI573" s="389"/>
      <c r="AJ573" s="389"/>
      <c r="AK573" s="389"/>
      <c r="AL573" s="389"/>
      <c r="AM573" s="389"/>
      <c r="AN573" s="389"/>
      <c r="AO573" s="389"/>
      <c r="AP573" s="389"/>
      <c r="AQ573" s="389"/>
      <c r="AR573" s="389"/>
      <c r="AS573" s="389"/>
      <c r="AT573" s="389"/>
      <c r="AU573" s="389"/>
      <c r="AV573" s="389"/>
      <c r="AW573" s="389"/>
      <c r="AX573" s="389"/>
      <c r="AY573" s="389">
        <v>0.98715714592633264</v>
      </c>
      <c r="AZ573" s="389">
        <v>0.85608682851527373</v>
      </c>
      <c r="BA573" s="389">
        <v>0.55375458531267652</v>
      </c>
      <c r="BB573" s="389">
        <v>0.50617873369777122</v>
      </c>
      <c r="BC573" s="389">
        <v>0.39841493399536893</v>
      </c>
      <c r="BD573" s="389">
        <v>0.37438431484885376</v>
      </c>
      <c r="BE573" s="389">
        <v>0.34167243560669358</v>
      </c>
      <c r="BF573" s="389">
        <v>0.31685405775305753</v>
      </c>
      <c r="BG573" s="389">
        <v>0.29897432224901133</v>
      </c>
      <c r="BH573" s="389">
        <v>0.28790591455603032</v>
      </c>
      <c r="BI573" s="389">
        <v>0.27776053726735256</v>
      </c>
      <c r="BJ573" s="389">
        <v>0.26874507650808049</v>
      </c>
      <c r="BK573" s="389">
        <v>0.26182234847580627</v>
      </c>
      <c r="BL573" s="389">
        <v>0.25595792254501765</v>
      </c>
      <c r="BM573" s="389">
        <v>0.25026855410470028</v>
      </c>
      <c r="BN573" s="389">
        <v>0.24378346979860432</v>
      </c>
      <c r="BO573" s="389">
        <v>0.23803840124768247</v>
      </c>
      <c r="BP573" s="389">
        <v>0.23230924701407621</v>
      </c>
      <c r="BQ573" s="389">
        <v>0.22728032274235516</v>
      </c>
      <c r="BR573" s="389">
        <v>0.22198881223492714</v>
      </c>
      <c r="BS573" s="389">
        <v>0.21715085977099297</v>
      </c>
      <c r="BT573" s="389">
        <v>0.21236065025900552</v>
      </c>
      <c r="BU573" s="389">
        <v>0.20738742609788896</v>
      </c>
      <c r="BV573" s="389">
        <v>0.19247571077319711</v>
      </c>
      <c r="BW573" s="389">
        <v>0.18488458141366881</v>
      </c>
      <c r="BX573" s="389">
        <v>0.17921112729066704</v>
      </c>
      <c r="BY573" s="389">
        <v>0.1748824329808312</v>
      </c>
      <c r="BZ573" s="389">
        <v>0.16947156509353639</v>
      </c>
      <c r="CA573" s="389">
        <v>0.16505534203846489</v>
      </c>
      <c r="CB573" s="389">
        <v>0.16090966237775814</v>
      </c>
      <c r="CC573" s="389">
        <v>0.15679581135168255</v>
      </c>
      <c r="CD573" s="392">
        <v>0.15525744966590932</v>
      </c>
      <c r="CE573" s="389">
        <v>0.15378083489165964</v>
      </c>
      <c r="CF573" s="389">
        <v>0.15236172714668331</v>
      </c>
      <c r="CG573" s="389">
        <v>0.15099629166462036</v>
      </c>
      <c r="CH573" s="389">
        <v>0.14968104980587382</v>
      </c>
      <c r="CI573" s="389">
        <v>0.14841283716801415</v>
      </c>
      <c r="CJ573" s="389">
        <v>0.14718876760553609</v>
      </c>
      <c r="CK573" s="389">
        <v>0.14600620219395838</v>
      </c>
      <c r="CL573" s="389">
        <v>0.14486272235121683</v>
      </c>
      <c r="CM573" s="389">
        <v>0.14375610647087439</v>
      </c>
      <c r="CN573" s="389">
        <v>0.14268430953498562</v>
      </c>
      <c r="CO573" s="389">
        <v>0.14164544526568687</v>
      </c>
      <c r="CP573" s="389">
        <v>0.140637770448441</v>
      </c>
      <c r="CQ573" s="389">
        <v>0.13965967111997499</v>
      </c>
      <c r="CR573" s="389">
        <v>0.13870965036311297</v>
      </c>
      <c r="CS573" s="389">
        <v>0.13778631749111356</v>
      </c>
      <c r="CT573" s="389">
        <v>0.13688837843747359</v>
      </c>
      <c r="CU573" s="389">
        <v>0.13601462719482246</v>
      </c>
      <c r="CV573" s="389">
        <v>0.13516393816955485</v>
      </c>
      <c r="CW573" s="389">
        <v>0.13433525933810228</v>
      </c>
      <c r="CX573" s="389">
        <v>0.1335276061068924</v>
      </c>
      <c r="CY573" s="389">
        <v>0.13274005579164819</v>
      </c>
      <c r="CZ573" s="389">
        <v>0.13197174264317318</v>
      </c>
      <c r="DA573" s="389">
        <v>0.13122185335651648</v>
      </c>
      <c r="DB573" s="389">
        <v>0.13048962300869876</v>
      </c>
      <c r="DC573" s="389">
        <v>0.12977433137726005</v>
      </c>
      <c r="DD573" s="389">
        <v>0.12907529959793929</v>
      </c>
      <c r="DE573" s="389">
        <v>0.12839188712499591</v>
      </c>
      <c r="DF573" s="389">
        <v>0.12772348896215463</v>
      </c>
      <c r="DG573" s="389">
        <v>0.12706953313601449</v>
      </c>
      <c r="DH573" s="389">
        <v>0.12642947838710217</v>
      </c>
      <c r="DI573" s="389">
        <v>0.12580281205664715</v>
      </c>
      <c r="DJ573" s="389">
        <v>0.12518904814967205</v>
      </c>
      <c r="DK573" s="389">
        <v>0.12458772555718912</v>
      </c>
      <c r="DL573" s="389">
        <v>0.12399840642220689</v>
      </c>
      <c r="DM573" s="389">
        <v>0.12342067463593204</v>
      </c>
      <c r="DN573" s="389">
        <v>0.1228541344520199</v>
      </c>
      <c r="DO573" s="389">
        <v>0.12229840920802336</v>
      </c>
      <c r="DP573" s="389">
        <v>0.12175314014432594</v>
      </c>
      <c r="DQ573" s="389">
        <v>0.12121798531185299</v>
      </c>
      <c r="DR573" s="389">
        <v>0.1206926185607408</v>
      </c>
      <c r="DS573" s="389">
        <v>0.12017672860293153</v>
      </c>
      <c r="DT573" s="389">
        <v>0.11967001814236031</v>
      </c>
      <c r="DU573" s="389">
        <v>0.11917220306701963</v>
      </c>
      <c r="DV573" s="389">
        <v>0.11868301169773975</v>
      </c>
      <c r="DW573" s="389">
        <v>0.11820218408901628</v>
      </c>
      <c r="DX573" s="389">
        <v>0.11772947137765388</v>
      </c>
      <c r="DY573" s="389">
        <v>0.11726463517539058</v>
      </c>
      <c r="DZ573" s="389">
        <v>0.11680744700201728</v>
      </c>
      <c r="EA573" s="389">
        <v>0.11635768775582488</v>
      </c>
      <c r="EB573" s="389">
        <v>0.11591514721849319</v>
      </c>
      <c r="EC573" s="389">
        <v>0.11547962359179202</v>
      </c>
      <c r="ED573" s="389">
        <v>0.11505092306369497</v>
      </c>
      <c r="EE573" s="389">
        <v>0.11462885940171286</v>
      </c>
      <c r="EF573" s="389">
        <v>0.11421325357144151</v>
      </c>
      <c r="EG573" s="389">
        <v>0.1138039333784874</v>
      </c>
      <c r="EH573" s="389">
        <v>0.11340073313208826</v>
      </c>
      <c r="EI573" s="389">
        <v>0.11300349332888401</v>
      </c>
      <c r="EJ573" s="389">
        <v>0.11261206035541968</v>
      </c>
      <c r="EK573" s="389">
        <v>0.11222628620807683</v>
      </c>
      <c r="EL573" s="389">
        <v>0.11184602822923248</v>
      </c>
      <c r="EM573" s="389">
        <v>0.11147114885854117</v>
      </c>
      <c r="EN573" s="389">
        <v>0.11110151539832069</v>
      </c>
      <c r="EO573" s="389">
        <v>0.11073699979210075</v>
      </c>
      <c r="EP573" s="389">
        <v>0.1103774784154674</v>
      </c>
      <c r="EQ573" s="389">
        <v>0.1100228318783988</v>
      </c>
      <c r="ER573" s="389">
        <v>0.10967294483835097</v>
      </c>
      <c r="ES573" s="389">
        <v>0.10932770582340547</v>
      </c>
      <c r="ET573" s="389">
        <v>0.10898700706484127</v>
      </c>
      <c r="EU573" s="389">
        <v>0.10865074433854105</v>
      </c>
      <c r="EV573" s="389">
        <v>0.10831881681468222</v>
      </c>
      <c r="EW573" s="389">
        <v>0.10799112691520464</v>
      </c>
      <c r="EX573" s="389">
        <v>0.10766758017858043</v>
      </c>
      <c r="EY573" s="389">
        <v>0.10734808513144622</v>
      </c>
      <c r="EZ573" s="389">
        <v>0.10703255316668782</v>
      </c>
      <c r="FA573" s="389">
        <v>0.10672089842759544</v>
      </c>
      <c r="FB573" s="389">
        <v>0.10641303769773329</v>
      </c>
      <c r="FC573" s="389">
        <v>0</v>
      </c>
      <c r="FD573" s="389">
        <v>0</v>
      </c>
      <c r="FE573" s="389">
        <v>0</v>
      </c>
      <c r="FF573" s="389">
        <v>0</v>
      </c>
      <c r="FG573" s="389">
        <v>0</v>
      </c>
      <c r="FH573" s="389">
        <v>0</v>
      </c>
      <c r="FI573" s="389">
        <v>0</v>
      </c>
      <c r="FJ573" s="389">
        <v>0</v>
      </c>
      <c r="FK573" s="389">
        <v>0</v>
      </c>
      <c r="FL573" s="389">
        <v>0</v>
      </c>
      <c r="FM573" s="389">
        <v>0</v>
      </c>
      <c r="FN573" s="389">
        <v>0</v>
      </c>
      <c r="FO573" s="389">
        <v>0</v>
      </c>
      <c r="FP573" s="389">
        <v>0</v>
      </c>
      <c r="FQ573" s="389">
        <v>0</v>
      </c>
      <c r="FR573" s="389">
        <v>0</v>
      </c>
      <c r="FS573" s="389">
        <v>0</v>
      </c>
      <c r="FT573" s="389">
        <v>0</v>
      </c>
      <c r="FU573" s="389">
        <v>0</v>
      </c>
      <c r="FV573" s="389">
        <v>0</v>
      </c>
    </row>
    <row r="574" spans="5:178" outlineLevel="2" x14ac:dyDescent="0.2">
      <c r="E574" s="367">
        <v>44012</v>
      </c>
      <c r="F574" s="398">
        <v>0.2447915293344135</v>
      </c>
      <c r="G574" s="399">
        <v>0.6104787727516473</v>
      </c>
      <c r="J574" s="370">
        <v>30</v>
      </c>
      <c r="K574" s="389"/>
      <c r="L574" s="389"/>
      <c r="M574" s="389"/>
      <c r="N574" s="389"/>
      <c r="O574" s="389"/>
      <c r="P574" s="389"/>
      <c r="Q574" s="389"/>
      <c r="R574" s="389"/>
      <c r="S574" s="389"/>
      <c r="T574" s="389"/>
      <c r="U574" s="389"/>
      <c r="V574" s="389"/>
      <c r="W574" s="389"/>
      <c r="X574" s="389"/>
      <c r="Y574" s="389"/>
      <c r="Z574" s="389"/>
      <c r="AA574" s="389"/>
      <c r="AB574" s="389"/>
      <c r="AC574" s="389"/>
      <c r="AD574" s="389"/>
      <c r="AE574" s="389"/>
      <c r="AF574" s="389"/>
      <c r="AG574" s="389"/>
      <c r="AH574" s="389"/>
      <c r="AI574" s="389"/>
      <c r="AJ574" s="389"/>
      <c r="AK574" s="389"/>
      <c r="AL574" s="389"/>
      <c r="AM574" s="389"/>
      <c r="AN574" s="389"/>
      <c r="AO574" s="389"/>
      <c r="AP574" s="389"/>
      <c r="AQ574" s="389"/>
      <c r="AR574" s="389"/>
      <c r="AS574" s="389"/>
      <c r="AT574" s="389"/>
      <c r="AU574" s="389"/>
      <c r="AV574" s="389"/>
      <c r="AW574" s="389"/>
      <c r="AX574" s="389"/>
      <c r="AY574" s="389"/>
      <c r="AZ574" s="389">
        <v>0.98735747622142145</v>
      </c>
      <c r="BA574" s="389">
        <v>0.85337879465604405</v>
      </c>
      <c r="BB574" s="389">
        <v>0.54537552009047252</v>
      </c>
      <c r="BC574" s="389">
        <v>0.49675497303547167</v>
      </c>
      <c r="BD574" s="389">
        <v>0.38766467773379809</v>
      </c>
      <c r="BE574" s="389">
        <v>0.36181417684342004</v>
      </c>
      <c r="BF574" s="389">
        <v>0.33133033446142679</v>
      </c>
      <c r="BG574" s="389">
        <v>0.30581741765058362</v>
      </c>
      <c r="BH574" s="389">
        <v>0.2921283832254471</v>
      </c>
      <c r="BI574" s="389">
        <v>0.28086995417296118</v>
      </c>
      <c r="BJ574" s="389">
        <v>0.27172986521955622</v>
      </c>
      <c r="BK574" s="389">
        <v>0.26538328452430182</v>
      </c>
      <c r="BL574" s="389">
        <v>0.25938272751057062</v>
      </c>
      <c r="BM574" s="389">
        <v>0.25366067736245557</v>
      </c>
      <c r="BN574" s="389">
        <v>0.24763480154275924</v>
      </c>
      <c r="BO574" s="389">
        <v>0.24179459696680705</v>
      </c>
      <c r="BP574" s="389">
        <v>0.23660424174395936</v>
      </c>
      <c r="BQ574" s="389">
        <v>0.23179366861058834</v>
      </c>
      <c r="BR574" s="389">
        <v>0.22671302821358943</v>
      </c>
      <c r="BS574" s="389">
        <v>0.22202060950805561</v>
      </c>
      <c r="BT574" s="389">
        <v>0.21730287199655665</v>
      </c>
      <c r="BU574" s="389">
        <v>0.2131759066242436</v>
      </c>
      <c r="BV574" s="389">
        <v>0.2004743056317464</v>
      </c>
      <c r="BW574" s="389">
        <v>0.19553713846854984</v>
      </c>
      <c r="BX574" s="389">
        <v>0.17708816852197251</v>
      </c>
      <c r="BY574" s="389">
        <v>0.16874140215547434</v>
      </c>
      <c r="BZ574" s="389">
        <v>0.16180404932103401</v>
      </c>
      <c r="CA574" s="389">
        <v>0.15712007021748856</v>
      </c>
      <c r="CB574" s="389">
        <v>0.1529931048451755</v>
      </c>
      <c r="CC574" s="389">
        <v>0.14944003240807163</v>
      </c>
      <c r="CD574" s="392">
        <v>0.14792600406572398</v>
      </c>
      <c r="CE574" s="389">
        <v>0.146474666207764</v>
      </c>
      <c r="CF574" s="389">
        <v>0.14508158229043128</v>
      </c>
      <c r="CG574" s="389">
        <v>0.1437427522780515</v>
      </c>
      <c r="CH574" s="389">
        <v>0.14245455833377521</v>
      </c>
      <c r="CI574" s="389">
        <v>0.14121371860172413</v>
      </c>
      <c r="CJ574" s="389">
        <v>0.14001724768705504</v>
      </c>
      <c r="CK574" s="389">
        <v>0.13886242271108851</v>
      </c>
      <c r="CL574" s="389">
        <v>0.13774675403108363</v>
      </c>
      <c r="CM574" s="389">
        <v>0.1366679598821311</v>
      </c>
      <c r="CN574" s="389">
        <v>0.13562394433220309</v>
      </c>
      <c r="CO574" s="389">
        <v>0.13461277804830088</v>
      </c>
      <c r="CP574" s="389">
        <v>0.13363268145771443</v>
      </c>
      <c r="CQ574" s="389">
        <v>0.13268200995808804</v>
      </c>
      <c r="CR574" s="389">
        <v>0.1317592408866948</v>
      </c>
      <c r="CS574" s="389">
        <v>0.13086296200570549</v>
      </c>
      <c r="CT574" s="389">
        <v>0.1299918612983591</v>
      </c>
      <c r="CU574" s="389">
        <v>0.12914471790240709</v>
      </c>
      <c r="CV574" s="389">
        <v>0.12832039403330231</v>
      </c>
      <c r="CW574" s="389">
        <v>0.12751782777132381</v>
      </c>
      <c r="CX574" s="389">
        <v>0.12673602660499236</v>
      </c>
      <c r="CY574" s="389">
        <v>0.12597406163836658</v>
      </c>
      <c r="CZ574" s="389">
        <v>0.12523106238264362</v>
      </c>
      <c r="DA574" s="389">
        <v>0.12450621206333154</v>
      </c>
      <c r="DB574" s="389">
        <v>0.12379874338345706</v>
      </c>
      <c r="DC574" s="389">
        <v>0.12310793469109101</v>
      </c>
      <c r="DD574" s="389">
        <v>0.12243310650615272</v>
      </c>
      <c r="DE574" s="389">
        <v>0.12177361836716193</v>
      </c>
      <c r="DF574" s="389">
        <v>0.12112886596351231</v>
      </c>
      <c r="DG574" s="389">
        <v>0.1204982785230595</v>
      </c>
      <c r="DH574" s="389">
        <v>0.11988131642845713</v>
      </c>
      <c r="DI574" s="389">
        <v>0.11927746903882548</v>
      </c>
      <c r="DJ574" s="389">
        <v>0.11868625269606987</v>
      </c>
      <c r="DK574" s="389">
        <v>0.11810720889754037</v>
      </c>
      <c r="DL574" s="389">
        <v>0.11753990261879718</v>
      </c>
      <c r="DM574" s="389">
        <v>0.1169839207720509</v>
      </c>
      <c r="DN574" s="389">
        <v>0.11643887078743295</v>
      </c>
      <c r="DO574" s="389">
        <v>0.11590437930563685</v>
      </c>
      <c r="DP574" s="389">
        <v>0.11538009097169358</v>
      </c>
      <c r="DQ574" s="389">
        <v>0.11486566732071667</v>
      </c>
      <c r="DR574" s="389">
        <v>0.1143607857474033</v>
      </c>
      <c r="DS574" s="389">
        <v>0.11386513855191345</v>
      </c>
      <c r="DT574" s="389">
        <v>0.11337843205549311</v>
      </c>
      <c r="DU574" s="389">
        <v>0.11290038577986601</v>
      </c>
      <c r="DV574" s="389">
        <v>0.11243073168500212</v>
      </c>
      <c r="DW574" s="389">
        <v>0.11196921346039401</v>
      </c>
      <c r="DX574" s="389">
        <v>0.1115155858654361</v>
      </c>
      <c r="DY574" s="389">
        <v>0.11106961411491482</v>
      </c>
      <c r="DZ574" s="389">
        <v>0.11063107330599188</v>
      </c>
      <c r="EA574" s="389">
        <v>0.1101997478833916</v>
      </c>
      <c r="EB574" s="389">
        <v>0.10977543113980441</v>
      </c>
      <c r="EC574" s="389">
        <v>0.10935792474878391</v>
      </c>
      <c r="ED574" s="389">
        <v>0.10894703832765615</v>
      </c>
      <c r="EE574" s="389">
        <v>0.10854258902817819</v>
      </c>
      <c r="EF574" s="389">
        <v>0.10814440115287632</v>
      </c>
      <c r="EG574" s="389">
        <v>0.10775230579517213</v>
      </c>
      <c r="EH574" s="389">
        <v>0.10736614050156422</v>
      </c>
      <c r="EI574" s="389">
        <v>0.10698574895427752</v>
      </c>
      <c r="EJ574" s="389">
        <v>0.106610980672923</v>
      </c>
      <c r="EK574" s="389">
        <v>0.10624169073382973</v>
      </c>
      <c r="EL574" s="389">
        <v>0.10587773950581959</v>
      </c>
      <c r="EM574" s="389">
        <v>0.10551899240129148</v>
      </c>
      <c r="EN574" s="389">
        <v>0.10516531964157305</v>
      </c>
      <c r="EO574" s="389">
        <v>0.10481659603557848</v>
      </c>
      <c r="EP574" s="389">
        <v>0.1044727007708844</v>
      </c>
      <c r="EQ574" s="389">
        <v>0.10413351721640605</v>
      </c>
      <c r="ER574" s="389">
        <v>0.10379893273591483</v>
      </c>
      <c r="ES574" s="389">
        <v>0.10346883851169748</v>
      </c>
      <c r="ET574" s="389">
        <v>0.10314312937770839</v>
      </c>
      <c r="EU574" s="389">
        <v>0.10282170366161247</v>
      </c>
      <c r="EV574" s="389">
        <v>0.10250446303516315</v>
      </c>
      <c r="EW574" s="389">
        <v>0.10219131237239618</v>
      </c>
      <c r="EX574" s="389">
        <v>0.10188215961516023</v>
      </c>
      <c r="EY574" s="389">
        <v>0.10157691564553674</v>
      </c>
      <c r="EZ574" s="389">
        <v>0.10127549416473361</v>
      </c>
      <c r="FA574" s="389">
        <v>0.10097781157806662</v>
      </c>
      <c r="FB574" s="389">
        <v>0.10068378688566793</v>
      </c>
      <c r="FC574" s="389">
        <v>0.10039334157858558</v>
      </c>
      <c r="FD574" s="389">
        <v>0</v>
      </c>
      <c r="FE574" s="389">
        <v>0</v>
      </c>
      <c r="FF574" s="389">
        <v>0</v>
      </c>
      <c r="FG574" s="389">
        <v>0</v>
      </c>
      <c r="FH574" s="389">
        <v>0</v>
      </c>
      <c r="FI574" s="389">
        <v>0</v>
      </c>
      <c r="FJ574" s="389">
        <v>0</v>
      </c>
      <c r="FK574" s="389">
        <v>0</v>
      </c>
      <c r="FL574" s="389">
        <v>0</v>
      </c>
      <c r="FM574" s="389">
        <v>0</v>
      </c>
      <c r="FN574" s="389">
        <v>0</v>
      </c>
      <c r="FO574" s="389">
        <v>0</v>
      </c>
      <c r="FP574" s="389">
        <v>0</v>
      </c>
      <c r="FQ574" s="389">
        <v>0</v>
      </c>
      <c r="FR574" s="389">
        <v>0</v>
      </c>
      <c r="FS574" s="389">
        <v>0</v>
      </c>
      <c r="FT574" s="389">
        <v>0</v>
      </c>
      <c r="FU574" s="389">
        <v>0</v>
      </c>
      <c r="FV574" s="389">
        <v>0</v>
      </c>
    </row>
    <row r="575" spans="5:178" outlineLevel="2" x14ac:dyDescent="0.2">
      <c r="E575" s="367">
        <v>44043</v>
      </c>
      <c r="F575" s="398">
        <v>0.24738237457042409</v>
      </c>
      <c r="G575" s="399">
        <v>0.62940466137111839</v>
      </c>
      <c r="J575" s="370">
        <v>29</v>
      </c>
      <c r="K575" s="389"/>
      <c r="L575" s="389"/>
      <c r="M575" s="389"/>
      <c r="N575" s="389"/>
      <c r="O575" s="389"/>
      <c r="P575" s="389"/>
      <c r="Q575" s="389"/>
      <c r="R575" s="389"/>
      <c r="S575" s="389"/>
      <c r="T575" s="389"/>
      <c r="U575" s="389"/>
      <c r="V575" s="389"/>
      <c r="W575" s="389"/>
      <c r="X575" s="389"/>
      <c r="Y575" s="389"/>
      <c r="Z575" s="389"/>
      <c r="AA575" s="389"/>
      <c r="AB575" s="389"/>
      <c r="AC575" s="389"/>
      <c r="AD575" s="389"/>
      <c r="AE575" s="389"/>
      <c r="AF575" s="389"/>
      <c r="AG575" s="389"/>
      <c r="AH575" s="389"/>
      <c r="AI575" s="389"/>
      <c r="AJ575" s="389"/>
      <c r="AK575" s="389"/>
      <c r="AL575" s="389"/>
      <c r="AM575" s="389"/>
      <c r="AN575" s="389"/>
      <c r="AO575" s="389"/>
      <c r="AP575" s="389"/>
      <c r="AQ575" s="389"/>
      <c r="AR575" s="389"/>
      <c r="AS575" s="389"/>
      <c r="AT575" s="389"/>
      <c r="AU575" s="389"/>
      <c r="AV575" s="389"/>
      <c r="AW575" s="389"/>
      <c r="AX575" s="389"/>
      <c r="AY575" s="389"/>
      <c r="AZ575" s="389"/>
      <c r="BA575" s="389">
        <v>0.98554799483350664</v>
      </c>
      <c r="BB575" s="389">
        <v>0.8592445578552752</v>
      </c>
      <c r="BC575" s="389">
        <v>0.56515609740730244</v>
      </c>
      <c r="BD575" s="389">
        <v>0.52518665532558362</v>
      </c>
      <c r="BE575" s="389">
        <v>0.41329584475317394</v>
      </c>
      <c r="BF575" s="389">
        <v>0.38776265633367984</v>
      </c>
      <c r="BG575" s="389">
        <v>0.35588161169391674</v>
      </c>
      <c r="BH575" s="389">
        <v>0.33267964590618404</v>
      </c>
      <c r="BI575" s="389">
        <v>0.3192514885171534</v>
      </c>
      <c r="BJ575" s="389">
        <v>0.30897363198185429</v>
      </c>
      <c r="BK575" s="389">
        <v>0.30198783983870459</v>
      </c>
      <c r="BL575" s="389">
        <v>0.29504142645622655</v>
      </c>
      <c r="BM575" s="389">
        <v>0.28847304917619632</v>
      </c>
      <c r="BN575" s="389">
        <v>0.28236146551995717</v>
      </c>
      <c r="BO575" s="389">
        <v>0.27687994203446431</v>
      </c>
      <c r="BP575" s="389">
        <v>0.27179220615568789</v>
      </c>
      <c r="BQ575" s="389">
        <v>0.26701162461015027</v>
      </c>
      <c r="BR575" s="389">
        <v>0.26211290678259774</v>
      </c>
      <c r="BS575" s="389">
        <v>0.25752134328828402</v>
      </c>
      <c r="BT575" s="389">
        <v>0.25300853731531359</v>
      </c>
      <c r="BU575" s="389">
        <v>0.24826733453044766</v>
      </c>
      <c r="BV575" s="389">
        <v>0.2409822638061935</v>
      </c>
      <c r="BW575" s="389">
        <v>0.2367766121664619</v>
      </c>
      <c r="BX575" s="389">
        <v>0.22868033897237186</v>
      </c>
      <c r="BY575" s="389">
        <v>0.18654506505371263</v>
      </c>
      <c r="BZ575" s="389">
        <v>0.17302239863907004</v>
      </c>
      <c r="CA575" s="389">
        <v>0.1660208549916517</v>
      </c>
      <c r="CB575" s="389">
        <v>0.16034243770280063</v>
      </c>
      <c r="CC575" s="389">
        <v>0.15570361969568094</v>
      </c>
      <c r="CD575" s="392">
        <v>0.15407292962724473</v>
      </c>
      <c r="CE575" s="389">
        <v>0.1525119638104869</v>
      </c>
      <c r="CF575" s="389">
        <v>0.15101563199061541</v>
      </c>
      <c r="CG575" s="389">
        <v>0.14957936008340683</v>
      </c>
      <c r="CH575" s="389">
        <v>0.14819902404522295</v>
      </c>
      <c r="CI575" s="389">
        <v>0.1468708938800691</v>
      </c>
      <c r="CJ575" s="389">
        <v>0.14559158598890817</v>
      </c>
      <c r="CK575" s="389">
        <v>0.14435802242453824</v>
      </c>
      <c r="CL575" s="389">
        <v>0.14316739589437252</v>
      </c>
      <c r="CM575" s="389">
        <v>0.14201713957247661</v>
      </c>
      <c r="CN575" s="389">
        <v>0.14090490095531696</v>
      </c>
      <c r="CO575" s="389">
        <v>0.13982851913337943</v>
      </c>
      <c r="CP575" s="389">
        <v>0.13878600496103444</v>
      </c>
      <c r="CQ575" s="389">
        <v>0.1377755236957669</v>
      </c>
      <c r="CR575" s="389">
        <v>0.13679537974972844</v>
      </c>
      <c r="CS575" s="389">
        <v>0.13584400325503695</v>
      </c>
      <c r="CT575" s="389">
        <v>0.13491993819206935</v>
      </c>
      <c r="CU575" s="389">
        <v>0.13402183186929545</v>
      </c>
      <c r="CV575" s="389">
        <v>0.13314842557564391</v>
      </c>
      <c r="CW575" s="389">
        <v>0.13229854625329587</v>
      </c>
      <c r="CX575" s="389">
        <v>0.13147109906119842</v>
      </c>
      <c r="CY575" s="389">
        <v>0.13066506071831477</v>
      </c>
      <c r="CZ575" s="389">
        <v>0.12987947353133675</v>
      </c>
      <c r="DA575" s="389">
        <v>0.12911344002481617</v>
      </c>
      <c r="DB575" s="389">
        <v>0.12836611810285156</v>
      </c>
      <c r="DC575" s="389">
        <v>0.12763671668094786</v>
      </c>
      <c r="DD575" s="389">
        <v>0.12692449173472889</v>
      </c>
      <c r="DE575" s="389">
        <v>0.12622874271906645</v>
      </c>
      <c r="DF575" s="389">
        <v>0.12554880931707635</v>
      </c>
      <c r="DG575" s="389">
        <v>0.12488406848348739</v>
      </c>
      <c r="DH575" s="389">
        <v>0.1242339317512401</v>
      </c>
      <c r="DI575" s="389">
        <v>0.12359784277392527</v>
      </c>
      <c r="DJ575" s="389">
        <v>0.12297527507992036</v>
      </c>
      <c r="DK575" s="389">
        <v>0.12236573001690053</v>
      </c>
      <c r="DL575" s="389">
        <v>0.12176873486784762</v>
      </c>
      <c r="DM575" s="389">
        <v>0.12118384112181833</v>
      </c>
      <c r="DN575" s="389">
        <v>0.12061062288459358</v>
      </c>
      <c r="DO575" s="389">
        <v>0.12004867541596578</v>
      </c>
      <c r="DP575" s="389">
        <v>0.11949761378184984</v>
      </c>
      <c r="DQ575" s="389">
        <v>0.11895707161066342</v>
      </c>
      <c r="DR575" s="389">
        <v>0.1184266999445283</v>
      </c>
      <c r="DS575" s="389">
        <v>0.11790616617682416</v>
      </c>
      <c r="DT575" s="389">
        <v>0.11739515306848837</v>
      </c>
      <c r="DU575" s="389">
        <v>0.11689335783622207</v>
      </c>
      <c r="DV575" s="389">
        <v>0.11640049130644149</v>
      </c>
      <c r="DW575" s="389">
        <v>0.11591627712941617</v>
      </c>
      <c r="DX575" s="389">
        <v>0.11544045104857351</v>
      </c>
      <c r="DY575" s="389">
        <v>0.11497276022042863</v>
      </c>
      <c r="DZ575" s="389">
        <v>0.11451296258102386</v>
      </c>
      <c r="EA575" s="389">
        <v>0.1140608262551473</v>
      </c>
      <c r="EB575" s="389">
        <v>0.11361612900494016</v>
      </c>
      <c r="EC575" s="389">
        <v>0.11317865771481189</v>
      </c>
      <c r="ED575" s="389">
        <v>0.11274820790985619</v>
      </c>
      <c r="EE575" s="389">
        <v>0.11232458330520984</v>
      </c>
      <c r="EF575" s="389">
        <v>0.11190759538402087</v>
      </c>
      <c r="EG575" s="389">
        <v>0.11149706300189262</v>
      </c>
      <c r="EH575" s="389">
        <v>0.11109281201585319</v>
      </c>
      <c r="EI575" s="389">
        <v>0.11069467493606411</v>
      </c>
      <c r="EJ575" s="389">
        <v>0.11030249059863126</v>
      </c>
      <c r="EK575" s="389">
        <v>0.10991610385801556</v>
      </c>
      <c r="EL575" s="389">
        <v>0.10953536529766382</v>
      </c>
      <c r="EM575" s="389">
        <v>0.10916013095759199</v>
      </c>
      <c r="EN575" s="389">
        <v>0.10879026207775258</v>
      </c>
      <c r="EO575" s="389">
        <v>0.10842562485611193</v>
      </c>
      <c r="EP575" s="389">
        <v>0.10806609022044587</v>
      </c>
      <c r="EQ575" s="389">
        <v>0.10771153361293878</v>
      </c>
      <c r="ER575" s="389">
        <v>0.10736183478674234</v>
      </c>
      <c r="ES575" s="389">
        <v>0.1070168776137117</v>
      </c>
      <c r="ET575" s="389">
        <v>0.10667654990259801</v>
      </c>
      <c r="EU575" s="389">
        <v>0.10634074322702784</v>
      </c>
      <c r="EV575" s="389">
        <v>0.10600935276264944</v>
      </c>
      <c r="EW575" s="389">
        <v>0.10568227713287201</v>
      </c>
      <c r="EX575" s="389">
        <v>0.10535941826266332</v>
      </c>
      <c r="EY575" s="389">
        <v>0.1050406812399115</v>
      </c>
      <c r="EZ575" s="389">
        <v>0.10472597418388974</v>
      </c>
      <c r="FA575" s="389">
        <v>0.10441520812039543</v>
      </c>
      <c r="FB575" s="389">
        <v>0.10410829686316578</v>
      </c>
      <c r="FC575" s="389">
        <v>0.10380515690119821</v>
      </c>
      <c r="FD575" s="389">
        <v>0.10350570729162863</v>
      </c>
      <c r="FE575" s="389">
        <v>0</v>
      </c>
      <c r="FF575" s="389">
        <v>0</v>
      </c>
      <c r="FG575" s="389">
        <v>0</v>
      </c>
      <c r="FH575" s="389">
        <v>0</v>
      </c>
      <c r="FI575" s="389">
        <v>0</v>
      </c>
      <c r="FJ575" s="389">
        <v>0</v>
      </c>
      <c r="FK575" s="389">
        <v>0</v>
      </c>
      <c r="FL575" s="389">
        <v>0</v>
      </c>
      <c r="FM575" s="389">
        <v>0</v>
      </c>
      <c r="FN575" s="389">
        <v>0</v>
      </c>
      <c r="FO575" s="389">
        <v>0</v>
      </c>
      <c r="FP575" s="389">
        <v>0</v>
      </c>
      <c r="FQ575" s="389">
        <v>0</v>
      </c>
      <c r="FR575" s="389">
        <v>0</v>
      </c>
      <c r="FS575" s="389">
        <v>0</v>
      </c>
      <c r="FT575" s="389">
        <v>0</v>
      </c>
      <c r="FU575" s="389">
        <v>0</v>
      </c>
      <c r="FV575" s="389">
        <v>0</v>
      </c>
    </row>
    <row r="576" spans="5:178" outlineLevel="2" x14ac:dyDescent="0.2">
      <c r="E576" s="367">
        <v>44074</v>
      </c>
      <c r="F576" s="398">
        <v>0.25009303017110113</v>
      </c>
      <c r="G576" s="399">
        <v>0.76730488856639689</v>
      </c>
      <c r="J576" s="370">
        <v>28</v>
      </c>
      <c r="K576" s="389"/>
      <c r="L576" s="389"/>
      <c r="M576" s="389"/>
      <c r="N576" s="389"/>
      <c r="O576" s="389"/>
      <c r="P576" s="389"/>
      <c r="Q576" s="389"/>
      <c r="R576" s="389"/>
      <c r="S576" s="389"/>
      <c r="T576" s="389"/>
      <c r="U576" s="389"/>
      <c r="V576" s="389"/>
      <c r="W576" s="389"/>
      <c r="X576" s="389"/>
      <c r="Y576" s="389"/>
      <c r="Z576" s="389"/>
      <c r="AA576" s="389"/>
      <c r="AB576" s="389"/>
      <c r="AC576" s="389"/>
      <c r="AD576" s="389"/>
      <c r="AE576" s="389"/>
      <c r="AF576" s="389"/>
      <c r="AG576" s="389"/>
      <c r="AH576" s="389"/>
      <c r="AI576" s="389"/>
      <c r="AJ576" s="389"/>
      <c r="AK576" s="389"/>
      <c r="AL576" s="389"/>
      <c r="AM576" s="389"/>
      <c r="AN576" s="389"/>
      <c r="AO576" s="389"/>
      <c r="AP576" s="389"/>
      <c r="AQ576" s="389"/>
      <c r="AR576" s="389"/>
      <c r="AS576" s="389"/>
      <c r="AT576" s="389"/>
      <c r="AU576" s="389"/>
      <c r="AV576" s="389"/>
      <c r="AW576" s="389"/>
      <c r="AX576" s="389"/>
      <c r="AY576" s="389"/>
      <c r="AZ576" s="389"/>
      <c r="BA576" s="389"/>
      <c r="BB576" s="389">
        <v>0.98867023051835889</v>
      </c>
      <c r="BC576" s="389">
        <v>0.8553536820287021</v>
      </c>
      <c r="BD576" s="389">
        <v>0.55704407192500693</v>
      </c>
      <c r="BE576" s="389">
        <v>0.51392654093647716</v>
      </c>
      <c r="BF576" s="389">
        <v>0.3860026114093999</v>
      </c>
      <c r="BG576" s="389">
        <v>0.36016371077762621</v>
      </c>
      <c r="BH576" s="389">
        <v>0.33559538377764375</v>
      </c>
      <c r="BI576" s="389">
        <v>0.31532475744925026</v>
      </c>
      <c r="BJ576" s="389">
        <v>0.3035382840815275</v>
      </c>
      <c r="BK576" s="389">
        <v>0.29569234552576573</v>
      </c>
      <c r="BL576" s="389">
        <v>0.28957368448787685</v>
      </c>
      <c r="BM576" s="389">
        <v>0.28377705824145583</v>
      </c>
      <c r="BN576" s="389">
        <v>0.27747103150671298</v>
      </c>
      <c r="BO576" s="389">
        <v>0.27175637775266559</v>
      </c>
      <c r="BP576" s="389">
        <v>0.26645158646048633</v>
      </c>
      <c r="BQ576" s="389">
        <v>0.26164448530057555</v>
      </c>
      <c r="BR576" s="389">
        <v>0.25715941893213262</v>
      </c>
      <c r="BS576" s="389">
        <v>0.2525338282910492</v>
      </c>
      <c r="BT576" s="389">
        <v>0.24804290674457957</v>
      </c>
      <c r="BU576" s="389">
        <v>0.24368665429272376</v>
      </c>
      <c r="BV576" s="389">
        <v>0.24399697872813822</v>
      </c>
      <c r="BW576" s="389">
        <v>0.24028479585921811</v>
      </c>
      <c r="BX576" s="389">
        <v>0.23556552236970765</v>
      </c>
      <c r="BY576" s="389">
        <v>0.22843391553320178</v>
      </c>
      <c r="BZ576" s="389">
        <v>0.21080982967287121</v>
      </c>
      <c r="CA576" s="389">
        <v>0.20256573901129463</v>
      </c>
      <c r="CB576" s="389">
        <v>0.19666957473841992</v>
      </c>
      <c r="CC576" s="389">
        <v>0.19189760464666927</v>
      </c>
      <c r="CD576" s="392">
        <v>0.1898177053530499</v>
      </c>
      <c r="CE576" s="389">
        <v>0.18782973713794002</v>
      </c>
      <c r="CF576" s="389">
        <v>0.18592676949948286</v>
      </c>
      <c r="CG576" s="389">
        <v>0.18410259692693839</v>
      </c>
      <c r="CH576" s="389">
        <v>0.18235164317119251</v>
      </c>
      <c r="CI576" s="389">
        <v>0.18066888062593967</v>
      </c>
      <c r="CJ576" s="389">
        <v>0.17904976206689527</v>
      </c>
      <c r="CK576" s="389">
        <v>0.17749016256102099</v>
      </c>
      <c r="CL576" s="389">
        <v>0.17598632979429743</v>
      </c>
      <c r="CM576" s="389">
        <v>0.17453484140674269</v>
      </c>
      <c r="CN576" s="389">
        <v>0.17313256819037906</v>
      </c>
      <c r="CO576" s="389">
        <v>0.17177664221687294</v>
      </c>
      <c r="CP576" s="389">
        <v>0.1704644291294492</v>
      </c>
      <c r="CQ576" s="389">
        <v>0.16919350396804755</v>
      </c>
      <c r="CR576" s="389">
        <v>0.16796163000487177</v>
      </c>
      <c r="CS576" s="389">
        <v>0.16676674015506399</v>
      </c>
      <c r="CT576" s="389">
        <v>0.16560692059851082</v>
      </c>
      <c r="CU576" s="389">
        <v>0.16448039630708935</v>
      </c>
      <c r="CV576" s="389">
        <v>0.16338551821957156</v>
      </c>
      <c r="CW576" s="389">
        <v>0.16232075184595818</v>
      </c>
      <c r="CX576" s="389">
        <v>0.16128466711581246</v>
      </c>
      <c r="CY576" s="389">
        <v>0.16027592931246695</v>
      </c>
      <c r="CZ576" s="389">
        <v>0.15929329095780453</v>
      </c>
      <c r="DA576" s="389">
        <v>0.15833558453146471</v>
      </c>
      <c r="DB576" s="389">
        <v>0.15740171592445687</v>
      </c>
      <c r="DC576" s="389">
        <v>0.15649065854079036</v>
      </c>
      <c r="DD576" s="389">
        <v>0.15560144797229095</v>
      </c>
      <c r="DE576" s="389">
        <v>0.15473317718160079</v>
      </c>
      <c r="DF576" s="389">
        <v>0.15388499213675208</v>
      </c>
      <c r="DG576" s="389">
        <v>0.15305608784788002</v>
      </c>
      <c r="DH576" s="389">
        <v>0.15224570476280502</v>
      </c>
      <c r="DI576" s="389">
        <v>0.15145312548351722</v>
      </c>
      <c r="DJ576" s="389">
        <v>0.15067767177017222</v>
      </c>
      <c r="DK576" s="389">
        <v>0.14991870180316746</v>
      </c>
      <c r="DL576" s="389">
        <v>0.14917560767730295</v>
      </c>
      <c r="DM576" s="389">
        <v>0.14844781310501487</v>
      </c>
      <c r="DN576" s="389">
        <v>0.1477347713082755</v>
      </c>
      <c r="DO576" s="389">
        <v>0.14703596308102182</v>
      </c>
      <c r="DP576" s="389">
        <v>0.14635089500596768</v>
      </c>
      <c r="DQ576" s="389">
        <v>0.1456790978113974</v>
      </c>
      <c r="DR576" s="389">
        <v>0.14502012485507373</v>
      </c>
      <c r="DS576" s="389">
        <v>0.14437355072374136</v>
      </c>
      <c r="DT576" s="389">
        <v>0.14373896993790289</v>
      </c>
      <c r="DU576" s="389">
        <v>0.14311599575259357</v>
      </c>
      <c r="DV576" s="389">
        <v>0.14250425904581659</v>
      </c>
      <c r="DW576" s="389">
        <v>0.14190340728712839</v>
      </c>
      <c r="DX576" s="389">
        <v>0.14131310357959737</v>
      </c>
      <c r="DY576" s="389">
        <v>0.14073302576901583</v>
      </c>
      <c r="DZ576" s="389">
        <v>0.14016286561482907</v>
      </c>
      <c r="EA576" s="389">
        <v>0.13960232801776393</v>
      </c>
      <c r="EB576" s="389">
        <v>0.13905113029960947</v>
      </c>
      <c r="EC576" s="389">
        <v>0.13850900153101622</v>
      </c>
      <c r="ED576" s="389">
        <v>0.13797568190355805</v>
      </c>
      <c r="EE576" s="389">
        <v>0.13745092214263502</v>
      </c>
      <c r="EF576" s="389">
        <v>0.13693448295809824</v>
      </c>
      <c r="EG576" s="389">
        <v>0.13642613452975258</v>
      </c>
      <c r="EH576" s="389">
        <v>0.13592565602513587</v>
      </c>
      <c r="EI576" s="389">
        <v>0.13543283514719681</v>
      </c>
      <c r="EJ576" s="389">
        <v>0.13494746770969449</v>
      </c>
      <c r="EK576" s="389">
        <v>0.13446935723832326</v>
      </c>
      <c r="EL576" s="389">
        <v>0.13399831459573175</v>
      </c>
      <c r="EM576" s="389">
        <v>0.13353415762875409</v>
      </c>
      <c r="EN576" s="389">
        <v>0.13307671083630759</v>
      </c>
      <c r="EO576" s="389">
        <v>0.1326258050565329</v>
      </c>
      <c r="EP576" s="389">
        <v>0.13218127717186703</v>
      </c>
      <c r="EQ576" s="389">
        <v>0.13174296983084013</v>
      </c>
      <c r="ER576" s="389">
        <v>0.13131073118548112</v>
      </c>
      <c r="ES576" s="389">
        <v>0.13088441464330311</v>
      </c>
      <c r="ET576" s="389">
        <v>0.13046387863291539</v>
      </c>
      <c r="EU576" s="389">
        <v>0.13004898638238249</v>
      </c>
      <c r="EV576" s="389">
        <v>0.12963960570951472</v>
      </c>
      <c r="EW576" s="389">
        <v>0.12923560882333357</v>
      </c>
      <c r="EX576" s="389">
        <v>0.12883687213601314</v>
      </c>
      <c r="EY576" s="389">
        <v>0.12844327608464534</v>
      </c>
      <c r="EZ576" s="389">
        <v>0.12805470496222662</v>
      </c>
      <c r="FA576" s="389">
        <v>0.12767104675730356</v>
      </c>
      <c r="FB576" s="389">
        <v>0.12729219300175579</v>
      </c>
      <c r="FC576" s="389">
        <v>0.12691803862622997</v>
      </c>
      <c r="FD576" s="389">
        <v>0.12654848182277245</v>
      </c>
      <c r="FE576" s="389">
        <v>0.12618342391423792</v>
      </c>
      <c r="FF576" s="389">
        <v>0</v>
      </c>
      <c r="FG576" s="389">
        <v>0</v>
      </c>
      <c r="FH576" s="389">
        <v>0</v>
      </c>
      <c r="FI576" s="389">
        <v>0</v>
      </c>
      <c r="FJ576" s="389">
        <v>0</v>
      </c>
      <c r="FK576" s="389">
        <v>0</v>
      </c>
      <c r="FL576" s="389">
        <v>0</v>
      </c>
      <c r="FM576" s="389">
        <v>0</v>
      </c>
      <c r="FN576" s="389">
        <v>0</v>
      </c>
      <c r="FO576" s="389">
        <v>0</v>
      </c>
      <c r="FP576" s="389">
        <v>0</v>
      </c>
      <c r="FQ576" s="389">
        <v>0</v>
      </c>
      <c r="FR576" s="389">
        <v>0</v>
      </c>
      <c r="FS576" s="389">
        <v>0</v>
      </c>
      <c r="FT576" s="389">
        <v>0</v>
      </c>
      <c r="FU576" s="389">
        <v>0</v>
      </c>
      <c r="FV576" s="389">
        <v>0</v>
      </c>
    </row>
    <row r="577" spans="5:178" outlineLevel="2" x14ac:dyDescent="0.2">
      <c r="E577" s="367">
        <v>44104</v>
      </c>
      <c r="F577" s="398">
        <v>0.25293362225739358</v>
      </c>
      <c r="G577" s="399">
        <v>0.76656015894788621</v>
      </c>
      <c r="J577" s="370">
        <v>27</v>
      </c>
      <c r="K577" s="389"/>
      <c r="L577" s="389"/>
      <c r="M577" s="389"/>
      <c r="N577" s="389"/>
      <c r="O577" s="389"/>
      <c r="P577" s="389"/>
      <c r="Q577" s="389"/>
      <c r="R577" s="389"/>
      <c r="S577" s="389"/>
      <c r="T577" s="389"/>
      <c r="U577" s="389"/>
      <c r="V577" s="389"/>
      <c r="W577" s="389"/>
      <c r="X577" s="389"/>
      <c r="Y577" s="389"/>
      <c r="Z577" s="389"/>
      <c r="AA577" s="389"/>
      <c r="AB577" s="389"/>
      <c r="AC577" s="389"/>
      <c r="AD577" s="389"/>
      <c r="AE577" s="389"/>
      <c r="AF577" s="389"/>
      <c r="AG577" s="389"/>
      <c r="AH577" s="389"/>
      <c r="AI577" s="389"/>
      <c r="AJ577" s="389"/>
      <c r="AK577" s="389"/>
      <c r="AL577" s="389"/>
      <c r="AM577" s="389"/>
      <c r="AN577" s="389"/>
      <c r="AO577" s="389"/>
      <c r="AP577" s="389"/>
      <c r="AQ577" s="389"/>
      <c r="AR577" s="389"/>
      <c r="AS577" s="389"/>
      <c r="AT577" s="389"/>
      <c r="AU577" s="389"/>
      <c r="AV577" s="389"/>
      <c r="AW577" s="389"/>
      <c r="AX577" s="389"/>
      <c r="AY577" s="389"/>
      <c r="AZ577" s="389"/>
      <c r="BA577" s="389"/>
      <c r="BB577" s="389"/>
      <c r="BC577" s="389">
        <v>0.9861606731364313</v>
      </c>
      <c r="BD577" s="389">
        <v>0.86734129544526817</v>
      </c>
      <c r="BE577" s="389">
        <v>0.57167875906930199</v>
      </c>
      <c r="BF577" s="389">
        <v>0.52316869230870522</v>
      </c>
      <c r="BG577" s="389">
        <v>0.39909537416220059</v>
      </c>
      <c r="BH577" s="389">
        <v>0.37687476133415854</v>
      </c>
      <c r="BI577" s="389">
        <v>0.34724069367815336</v>
      </c>
      <c r="BJ577" s="389">
        <v>0.32203099693190945</v>
      </c>
      <c r="BK577" s="389">
        <v>0.31050261380245708</v>
      </c>
      <c r="BL577" s="389">
        <v>0.30265462254585679</v>
      </c>
      <c r="BM577" s="389">
        <v>0.29528725491487035</v>
      </c>
      <c r="BN577" s="389">
        <v>0.28780137734880107</v>
      </c>
      <c r="BO577" s="389">
        <v>0.28088171391701672</v>
      </c>
      <c r="BP577" s="389">
        <v>0.27483770722778927</v>
      </c>
      <c r="BQ577" s="389">
        <v>0.26915581422909285</v>
      </c>
      <c r="BR577" s="389">
        <v>0.26346075345983172</v>
      </c>
      <c r="BS577" s="389">
        <v>0.2585162556127622</v>
      </c>
      <c r="BT577" s="389">
        <v>0.25347299948645696</v>
      </c>
      <c r="BU577" s="389">
        <v>0.24829148176922167</v>
      </c>
      <c r="BV577" s="389">
        <v>0.23993653134587783</v>
      </c>
      <c r="BW577" s="389">
        <v>0.23575576419156472</v>
      </c>
      <c r="BX577" s="389">
        <v>0.23099561513240194</v>
      </c>
      <c r="BY577" s="389">
        <v>0.22447756870284291</v>
      </c>
      <c r="BZ577" s="389">
        <v>0.21632671872325296</v>
      </c>
      <c r="CA577" s="389">
        <v>0.20665499124343256</v>
      </c>
      <c r="CB577" s="389">
        <v>0.19935346246527</v>
      </c>
      <c r="CC577" s="389">
        <v>0.19388883768089224</v>
      </c>
      <c r="CD577" s="392">
        <v>0.19171135295971778</v>
      </c>
      <c r="CE577" s="389">
        <v>0.1896334723716098</v>
      </c>
      <c r="CF577" s="389">
        <v>0.18764743363568417</v>
      </c>
      <c r="CG577" s="389">
        <v>0.18574631297668009</v>
      </c>
      <c r="CH577" s="389">
        <v>0.18392391090679275</v>
      </c>
      <c r="CI577" s="389">
        <v>0.18217465658909551</v>
      </c>
      <c r="CJ577" s="389">
        <v>0.18049352729696935</v>
      </c>
      <c r="CK577" s="389">
        <v>0.17887598021956774</v>
      </c>
      <c r="CL577" s="389">
        <v>0.17731789442742363</v>
      </c>
      <c r="CM577" s="389">
        <v>0.17581552124843286</v>
      </c>
      <c r="CN577" s="389">
        <v>0.17436544164428253</v>
      </c>
      <c r="CO577" s="389">
        <v>0.17296452944413687</v>
      </c>
      <c r="CP577" s="389">
        <v>0.17160991950321183</v>
      </c>
      <c r="CQ577" s="389">
        <v>0.17029898002158231</v>
      </c>
      <c r="CR577" s="389">
        <v>0.16902928839280204</v>
      </c>
      <c r="CS577" s="389">
        <v>0.16779861005999475</v>
      </c>
      <c r="CT577" s="389">
        <v>0.1666048799445706</v>
      </c>
      <c r="CU577" s="389">
        <v>0.16544618608392889</v>
      </c>
      <c r="CV577" s="389">
        <v>0.1643207551727508</v>
      </c>
      <c r="CW577" s="389">
        <v>0.16322693975035163</v>
      </c>
      <c r="CX577" s="389">
        <v>0.1621632068160751</v>
      </c>
      <c r="CY577" s="389">
        <v>0.16112812768748014</v>
      </c>
      <c r="CZ577" s="389">
        <v>0.1601203689433465</v>
      </c>
      <c r="DA577" s="389">
        <v>0.15913868431633249</v>
      </c>
      <c r="DB577" s="389">
        <v>0.15818190741924781</v>
      </c>
      <c r="DC577" s="389">
        <v>0.15724894520502047</v>
      </c>
      <c r="DD577" s="389">
        <v>0.15633877207405181</v>
      </c>
      <c r="DE577" s="389">
        <v>0.15545042455420141</v>
      </c>
      <c r="DF577" s="389">
        <v>0.15458299648846238</v>
      </c>
      <c r="DG577" s="389">
        <v>0.15373563467377196</v>
      </c>
      <c r="DH577" s="389">
        <v>0.15290753490157122</v>
      </c>
      <c r="DI577" s="389">
        <v>0.15209793835688556</v>
      </c>
      <c r="DJ577" s="389">
        <v>0.15130612833799617</v>
      </c>
      <c r="DK577" s="389">
        <v>0.15053142726334373</v>
      </c>
      <c r="DL577" s="389">
        <v>0.14977319393626193</v>
      </c>
      <c r="DM577" s="389">
        <v>0.14903082104157045</v>
      </c>
      <c r="DN577" s="389">
        <v>0.14830373285103784</v>
      </c>
      <c r="DO577" s="389">
        <v>0.14759138311732739</v>
      </c>
      <c r="DP577" s="389">
        <v>0.14689325313830626</v>
      </c>
      <c r="DQ577" s="389">
        <v>0.1462088499755885</v>
      </c>
      <c r="DR577" s="389">
        <v>0.14553770481292355</v>
      </c>
      <c r="DS577" s="389">
        <v>0.14487937144157539</v>
      </c>
      <c r="DT577" s="389">
        <v>0.14423342486118571</v>
      </c>
      <c r="DU577" s="389">
        <v>0.14359945998580684</v>
      </c>
      <c r="DV577" s="389">
        <v>0.14297709044584028</v>
      </c>
      <c r="DW577" s="389">
        <v>0.14236594747755119</v>
      </c>
      <c r="DX577" s="389">
        <v>0.14176567889265437</v>
      </c>
      <c r="DY577" s="389">
        <v>0.14117594812120321</v>
      </c>
      <c r="DZ577" s="389">
        <v>0.14059643332166594</v>
      </c>
      <c r="EA577" s="389">
        <v>0.14002682655265949</v>
      </c>
      <c r="EB577" s="389">
        <v>0.13946683300132773</v>
      </c>
      <c r="EC577" s="389">
        <v>0.13891617026382111</v>
      </c>
      <c r="ED577" s="389">
        <v>0.13837456767374834</v>
      </c>
      <c r="EE577" s="389">
        <v>0.13784176567484777</v>
      </c>
      <c r="EF577" s="389">
        <v>0.13731751523445998</v>
      </c>
      <c r="EG577" s="389">
        <v>0.13680157729468603</v>
      </c>
      <c r="EH577" s="389">
        <v>0.13629372225838929</v>
      </c>
      <c r="EI577" s="389">
        <v>0.13579372950744281</v>
      </c>
      <c r="EJ577" s="389">
        <v>0.13530138695084629</v>
      </c>
      <c r="EK577" s="389">
        <v>0.13481649060053755</v>
      </c>
      <c r="EL577" s="389">
        <v>0.13433884417290468</v>
      </c>
      <c r="EM577" s="389">
        <v>0.13386825871416896</v>
      </c>
      <c r="EN577" s="389">
        <v>0.13340455224795844</v>
      </c>
      <c r="EO577" s="389">
        <v>0.13294754944352805</v>
      </c>
      <c r="EP577" s="389">
        <v>0.13249708130320331</v>
      </c>
      <c r="EQ577" s="389">
        <v>0.13205298486773956</v>
      </c>
      <c r="ER577" s="389">
        <v>0.13161510293838896</v>
      </c>
      <c r="ES577" s="389">
        <v>0.13118328381456076</v>
      </c>
      <c r="ET577" s="389">
        <v>0.13075738104604764</v>
      </c>
      <c r="EU577" s="389">
        <v>0.13033725319886499</v>
      </c>
      <c r="EV577" s="389">
        <v>0.12992276363382527</v>
      </c>
      <c r="EW577" s="389">
        <v>0.12951378029703195</v>
      </c>
      <c r="EX577" s="389">
        <v>0.1291101755215377</v>
      </c>
      <c r="EY577" s="389">
        <v>0.12871182583946833</v>
      </c>
      <c r="EZ577" s="389">
        <v>0.12831861180396092</v>
      </c>
      <c r="FA577" s="389">
        <v>0.12793041782031461</v>
      </c>
      <c r="FB577" s="389">
        <v>0.12754713198579198</v>
      </c>
      <c r="FC577" s="389">
        <v>0.1271686459375494</v>
      </c>
      <c r="FD577" s="389">
        <v>0.12679485470821161</v>
      </c>
      <c r="FE577" s="389">
        <v>0.12642565658863761</v>
      </c>
      <c r="FF577" s="389">
        <v>0.12606095299745593</v>
      </c>
      <c r="FG577" s="389">
        <v>0</v>
      </c>
      <c r="FH577" s="389">
        <v>0</v>
      </c>
      <c r="FI577" s="389">
        <v>0</v>
      </c>
      <c r="FJ577" s="389">
        <v>0</v>
      </c>
      <c r="FK577" s="389">
        <v>0</v>
      </c>
      <c r="FL577" s="389">
        <v>0</v>
      </c>
      <c r="FM577" s="389">
        <v>0</v>
      </c>
      <c r="FN577" s="389">
        <v>0</v>
      </c>
      <c r="FO577" s="389">
        <v>0</v>
      </c>
      <c r="FP577" s="389">
        <v>0</v>
      </c>
      <c r="FQ577" s="389">
        <v>0</v>
      </c>
      <c r="FR577" s="389">
        <v>0</v>
      </c>
      <c r="FS577" s="389">
        <v>0</v>
      </c>
      <c r="FT577" s="389">
        <v>0</v>
      </c>
      <c r="FU577" s="389">
        <v>0</v>
      </c>
      <c r="FV577" s="389">
        <v>0</v>
      </c>
    </row>
    <row r="578" spans="5:178" outlineLevel="2" x14ac:dyDescent="0.2">
      <c r="E578" s="367">
        <v>44135</v>
      </c>
      <c r="F578" s="398">
        <v>0.25591554985594378</v>
      </c>
      <c r="G578" s="399">
        <v>0.66019011785092818</v>
      </c>
      <c r="J578" s="370">
        <v>26</v>
      </c>
      <c r="K578" s="389"/>
      <c r="L578" s="389"/>
      <c r="M578" s="389"/>
      <c r="N578" s="389"/>
      <c r="O578" s="389"/>
      <c r="P578" s="389"/>
      <c r="Q578" s="389"/>
      <c r="R578" s="389"/>
      <c r="S578" s="389"/>
      <c r="T578" s="389"/>
      <c r="U578" s="389"/>
      <c r="V578" s="389"/>
      <c r="W578" s="389"/>
      <c r="X578" s="389"/>
      <c r="Y578" s="389"/>
      <c r="Z578" s="389"/>
      <c r="AA578" s="389"/>
      <c r="AB578" s="389"/>
      <c r="AC578" s="389"/>
      <c r="AD578" s="389"/>
      <c r="AE578" s="389"/>
      <c r="AF578" s="389"/>
      <c r="AG578" s="389"/>
      <c r="AH578" s="389"/>
      <c r="AI578" s="389"/>
      <c r="AJ578" s="389"/>
      <c r="AK578" s="389"/>
      <c r="AL578" s="389"/>
      <c r="AM578" s="389"/>
      <c r="AN578" s="389"/>
      <c r="AO578" s="389"/>
      <c r="AP578" s="389"/>
      <c r="AQ578" s="389"/>
      <c r="AR578" s="389"/>
      <c r="AS578" s="389"/>
      <c r="AT578" s="389"/>
      <c r="AU578" s="389"/>
      <c r="AV578" s="389"/>
      <c r="AW578" s="389"/>
      <c r="AX578" s="389"/>
      <c r="AY578" s="389"/>
      <c r="AZ578" s="389"/>
      <c r="BA578" s="389"/>
      <c r="BB578" s="389"/>
      <c r="BC578" s="389"/>
      <c r="BD578" s="389">
        <v>0.98691884303267663</v>
      </c>
      <c r="BE578" s="389">
        <v>0.85890850406408059</v>
      </c>
      <c r="BF578" s="389">
        <v>0.53809214540158623</v>
      </c>
      <c r="BG578" s="389">
        <v>0.48817513268124357</v>
      </c>
      <c r="BH578" s="389">
        <v>0.3769590574219493</v>
      </c>
      <c r="BI578" s="389">
        <v>0.35497562863684373</v>
      </c>
      <c r="BJ578" s="389">
        <v>0.31311461428955673</v>
      </c>
      <c r="BK578" s="389">
        <v>0.28527287398397982</v>
      </c>
      <c r="BL578" s="389">
        <v>0.27259845309086617</v>
      </c>
      <c r="BM578" s="389">
        <v>0.26336160805075015</v>
      </c>
      <c r="BN578" s="389">
        <v>0.25529248915917158</v>
      </c>
      <c r="BO578" s="389">
        <v>0.24828613226794724</v>
      </c>
      <c r="BP578" s="389">
        <v>0.24187019871025303</v>
      </c>
      <c r="BQ578" s="389">
        <v>0.23599220641199739</v>
      </c>
      <c r="BR578" s="389">
        <v>0.23042910655829119</v>
      </c>
      <c r="BS578" s="389">
        <v>0.22520057992691872</v>
      </c>
      <c r="BT578" s="389">
        <v>0.2206805612957824</v>
      </c>
      <c r="BU578" s="389">
        <v>0.2161605426646461</v>
      </c>
      <c r="BV578" s="389">
        <v>0.20461448636450114</v>
      </c>
      <c r="BW578" s="389">
        <v>0.2008488975484311</v>
      </c>
      <c r="BX578" s="389">
        <v>0.19706362795457677</v>
      </c>
      <c r="BY578" s="389">
        <v>0.19281257995315976</v>
      </c>
      <c r="BZ578" s="389">
        <v>0.18724291984019209</v>
      </c>
      <c r="CA578" s="389">
        <v>0.1825260934312124</v>
      </c>
      <c r="CB578" s="389">
        <v>0.17456193868781694</v>
      </c>
      <c r="CC578" s="389">
        <v>0.16895291701928061</v>
      </c>
      <c r="CD578" s="392">
        <v>0.1669842778865708</v>
      </c>
      <c r="CE578" s="389">
        <v>0.16510894706235499</v>
      </c>
      <c r="CF578" s="389">
        <v>0.16331939902189074</v>
      </c>
      <c r="CG578" s="389">
        <v>0.1616089486001954</v>
      </c>
      <c r="CH578" s="389">
        <v>0.15997163278451385</v>
      </c>
      <c r="CI578" s="389">
        <v>0.15840211234538482</v>
      </c>
      <c r="CJ578" s="389">
        <v>0.15689558947086338</v>
      </c>
      <c r="CK578" s="389">
        <v>0.15544773840198611</v>
      </c>
      <c r="CL578" s="389">
        <v>0.15405464670110139</v>
      </c>
      <c r="CM578" s="389">
        <v>0.15271276527049155</v>
      </c>
      <c r="CN578" s="389">
        <v>0.15141886561432455</v>
      </c>
      <c r="CO578" s="389">
        <v>0.15017000312964862</v>
      </c>
      <c r="CP578" s="389">
        <v>0.14896348544187529</v>
      </c>
      <c r="CQ578" s="389">
        <v>0.14779684498175957</v>
      </c>
      <c r="CR578" s="389">
        <v>0.14666781514532731</v>
      </c>
      <c r="CS578" s="389">
        <v>0.14557430949380837</v>
      </c>
      <c r="CT578" s="389">
        <v>0.14451440354371595</v>
      </c>
      <c r="CU578" s="389">
        <v>0.14348631877256671</v>
      </c>
      <c r="CV578" s="389">
        <v>0.14248840852706152</v>
      </c>
      <c r="CW578" s="389">
        <v>0.14151914557070916</v>
      </c>
      <c r="CX578" s="389">
        <v>0.1405771110490977</v>
      </c>
      <c r="CY578" s="389">
        <v>0.13966098468504848</v>
      </c>
      <c r="CZ578" s="389">
        <v>0.13876953604410941</v>
      </c>
      <c r="DA578" s="389">
        <v>0.13790161673433463</v>
      </c>
      <c r="DB578" s="389">
        <v>0.13705615342393984</v>
      </c>
      <c r="DC578" s="389">
        <v>0.13623214157689795</v>
      </c>
      <c r="DD578" s="389">
        <v>0.13542863982041925</v>
      </c>
      <c r="DE578" s="389">
        <v>0.13464476486998656</v>
      </c>
      <c r="DF578" s="389">
        <v>0.13387968694756028</v>
      </c>
      <c r="DG578" s="389">
        <v>0.13313262563702535</v>
      </c>
      <c r="DH578" s="389">
        <v>0.13240284612817294</v>
      </c>
      <c r="DI578" s="389">
        <v>0.13168965580668285</v>
      </c>
      <c r="DJ578" s="389">
        <v>0.13099240115287808</v>
      </c>
      <c r="DK578" s="389">
        <v>0.13031046491658371</v>
      </c>
      <c r="DL578" s="389">
        <v>0.12964326353936106</v>
      </c>
      <c r="DM578" s="389">
        <v>0.12899024479879451</v>
      </c>
      <c r="DN578" s="389">
        <v>0.12835088565246427</v>
      </c>
      <c r="DO578" s="389">
        <v>0.12772469026180561</v>
      </c>
      <c r="DP578" s="389">
        <v>0.12711118817829681</v>
      </c>
      <c r="DQ578" s="389">
        <v>0.12650993267637009</v>
      </c>
      <c r="DR578" s="389">
        <v>0.12592049921915477</v>
      </c>
      <c r="DS578" s="389">
        <v>0.12534248404466017</v>
      </c>
      <c r="DT578" s="389">
        <v>0.12477550286132805</v>
      </c>
      <c r="DU578" s="389">
        <v>0.1242191896430437</v>
      </c>
      <c r="DV578" s="389">
        <v>0.1236731955147235</v>
      </c>
      <c r="DW578" s="389">
        <v>0.12313718772049992</v>
      </c>
      <c r="DX578" s="389">
        <v>0.12261084866732981</v>
      </c>
      <c r="DY578" s="389">
        <v>0.1220938750375639</v>
      </c>
      <c r="DZ578" s="389">
        <v>0.12158597696464679</v>
      </c>
      <c r="EA578" s="389">
        <v>0.12108687726668182</v>
      </c>
      <c r="EB578" s="389">
        <v>0.12059631073309732</v>
      </c>
      <c r="EC578" s="389">
        <v>0.12011402346009724</v>
      </c>
      <c r="ED578" s="389">
        <v>0.11963977223098356</v>
      </c>
      <c r="EE578" s="389">
        <v>0.1191733239377938</v>
      </c>
      <c r="EF578" s="389">
        <v>0.11871445504102233</v>
      </c>
      <c r="EG578" s="389">
        <v>0.11826295106448116</v>
      </c>
      <c r="EH578" s="389">
        <v>0.11781860612261692</v>
      </c>
      <c r="EI578" s="389">
        <v>0.11738122247783671</v>
      </c>
      <c r="EJ578" s="389">
        <v>0.11695061012560461</v>
      </c>
      <c r="EK578" s="389">
        <v>0.11652658640526332</v>
      </c>
      <c r="EL578" s="389">
        <v>0.11610897563470725</v>
      </c>
      <c r="EM578" s="389">
        <v>0.11569760876718986</v>
      </c>
      <c r="EN578" s="389">
        <v>0.1152923230686896</v>
      </c>
      <c r="EO578" s="389">
        <v>0.1148929618143871</v>
      </c>
      <c r="EP578" s="389">
        <v>0.114499374002924</v>
      </c>
      <c r="EQ578" s="389">
        <v>0.11411141408721788</v>
      </c>
      <c r="ER578" s="389">
        <v>0.1137289417207067</v>
      </c>
      <c r="ES578" s="389">
        <v>0.11335182151798245</v>
      </c>
      <c r="ET578" s="389">
        <v>0.11297992282885452</v>
      </c>
      <c r="EU578" s="389">
        <v>0.11261311952495773</v>
      </c>
      <c r="EV578" s="389">
        <v>0.11225128979808456</v>
      </c>
      <c r="EW578" s="389">
        <v>0.11189431596948494</v>
      </c>
      <c r="EX578" s="389">
        <v>0.11154208430943204</v>
      </c>
      <c r="EY578" s="389">
        <v>0.11119448486640272</v>
      </c>
      <c r="EZ578" s="389">
        <v>0.1108514113052719</v>
      </c>
      <c r="FA578" s="389">
        <v>0.11051276075395891</v>
      </c>
      <c r="FB578" s="389">
        <v>0.11017843365800832</v>
      </c>
      <c r="FC578" s="389">
        <v>0.10984833364262088</v>
      </c>
      <c r="FD578" s="389">
        <v>0.1095223673816856</v>
      </c>
      <c r="FE578" s="389">
        <v>0.10920044447339507</v>
      </c>
      <c r="FF578" s="389">
        <v>0.10888247732205442</v>
      </c>
      <c r="FG578" s="389">
        <v>0.10856838102572021</v>
      </c>
      <c r="FH578" s="389">
        <v>0</v>
      </c>
      <c r="FI578" s="389">
        <v>0</v>
      </c>
      <c r="FJ578" s="389">
        <v>0</v>
      </c>
      <c r="FK578" s="389">
        <v>0</v>
      </c>
      <c r="FL578" s="389">
        <v>0</v>
      </c>
      <c r="FM578" s="389">
        <v>0</v>
      </c>
      <c r="FN578" s="389">
        <v>0</v>
      </c>
      <c r="FO578" s="389">
        <v>0</v>
      </c>
      <c r="FP578" s="389">
        <v>0</v>
      </c>
      <c r="FQ578" s="389">
        <v>0</v>
      </c>
      <c r="FR578" s="389">
        <v>0</v>
      </c>
      <c r="FS578" s="389">
        <v>0</v>
      </c>
      <c r="FT578" s="389">
        <v>0</v>
      </c>
      <c r="FU578" s="389">
        <v>0</v>
      </c>
      <c r="FV578" s="389">
        <v>0</v>
      </c>
    </row>
    <row r="579" spans="5:178" outlineLevel="2" x14ac:dyDescent="0.2">
      <c r="E579" s="367">
        <v>44165</v>
      </c>
      <c r="F579" s="398">
        <v>0.25905170148610129</v>
      </c>
      <c r="G579" s="399">
        <v>0.7371821874811727</v>
      </c>
      <c r="J579" s="370">
        <v>25</v>
      </c>
      <c r="K579" s="389"/>
      <c r="L579" s="389"/>
      <c r="M579" s="389"/>
      <c r="N579" s="389"/>
      <c r="O579" s="389"/>
      <c r="P579" s="389"/>
      <c r="Q579" s="389"/>
      <c r="R579" s="389"/>
      <c r="S579" s="389"/>
      <c r="T579" s="389"/>
      <c r="U579" s="389"/>
      <c r="V579" s="389"/>
      <c r="W579" s="389"/>
      <c r="X579" s="389"/>
      <c r="Y579" s="389"/>
      <c r="Z579" s="389"/>
      <c r="AA579" s="389"/>
      <c r="AB579" s="389"/>
      <c r="AC579" s="389"/>
      <c r="AD579" s="389"/>
      <c r="AE579" s="389"/>
      <c r="AF579" s="389"/>
      <c r="AG579" s="389"/>
      <c r="AH579" s="389"/>
      <c r="AI579" s="389"/>
      <c r="AJ579" s="389"/>
      <c r="AK579" s="389"/>
      <c r="AL579" s="389"/>
      <c r="AM579" s="389"/>
      <c r="AN579" s="389"/>
      <c r="AO579" s="389"/>
      <c r="AP579" s="389"/>
      <c r="AQ579" s="389"/>
      <c r="AR579" s="389"/>
      <c r="AS579" s="389"/>
      <c r="AT579" s="389"/>
      <c r="AU579" s="389"/>
      <c r="AV579" s="389"/>
      <c r="AW579" s="389"/>
      <c r="AX579" s="389"/>
      <c r="AY579" s="389"/>
      <c r="AZ579" s="389"/>
      <c r="BA579" s="389"/>
      <c r="BB579" s="389"/>
      <c r="BC579" s="389"/>
      <c r="BD579" s="389"/>
      <c r="BE579" s="389">
        <v>0.98289450752318919</v>
      </c>
      <c r="BF579" s="389">
        <v>0.83243717765829039</v>
      </c>
      <c r="BG579" s="389">
        <v>0.53172261991595715</v>
      </c>
      <c r="BH579" s="389">
        <v>0.49006913200921759</v>
      </c>
      <c r="BI579" s="389">
        <v>0.369472182596291</v>
      </c>
      <c r="BJ579" s="389">
        <v>0.34503392051432663</v>
      </c>
      <c r="BK579" s="389">
        <v>0.31747794036960775</v>
      </c>
      <c r="BL579" s="389">
        <v>0.29537635310900395</v>
      </c>
      <c r="BM579" s="389">
        <v>0.28394472021223721</v>
      </c>
      <c r="BN579" s="389">
        <v>0.27483039742836674</v>
      </c>
      <c r="BO579" s="389">
        <v>0.26729752583574856</v>
      </c>
      <c r="BP579" s="389">
        <v>0.25995184642495206</v>
      </c>
      <c r="BQ579" s="389">
        <v>0.25318710826808505</v>
      </c>
      <c r="BR579" s="389">
        <v>0.24771980557832701</v>
      </c>
      <c r="BS579" s="389">
        <v>0.24242033036192639</v>
      </c>
      <c r="BT579" s="389">
        <v>0.23745651009224056</v>
      </c>
      <c r="BU579" s="389">
        <v>0.23247978001691186</v>
      </c>
      <c r="BV579" s="389">
        <v>0.22785161469394077</v>
      </c>
      <c r="BW579" s="389">
        <v>0.22387539455593497</v>
      </c>
      <c r="BX579" s="389">
        <v>0.22014446072514379</v>
      </c>
      <c r="BY579" s="389">
        <v>0.21559375423602997</v>
      </c>
      <c r="BZ579" s="389">
        <v>0.21008772212934335</v>
      </c>
      <c r="CA579" s="389">
        <v>0.20562092937690823</v>
      </c>
      <c r="CB579" s="389">
        <v>0.19927575990343466</v>
      </c>
      <c r="CC579" s="389">
        <v>0.1909682999722439</v>
      </c>
      <c r="CD579" s="392">
        <v>0.18865638485325176</v>
      </c>
      <c r="CE579" s="389">
        <v>0.18645816094324202</v>
      </c>
      <c r="CF579" s="389">
        <v>0.18436412705532726</v>
      </c>
      <c r="CG579" s="389">
        <v>0.18236588003011206</v>
      </c>
      <c r="CH579" s="389">
        <v>0.18045595507160461</v>
      </c>
      <c r="CI579" s="389">
        <v>0.17862769375419696</v>
      </c>
      <c r="CJ579" s="389">
        <v>0.17687513418184239</v>
      </c>
      <c r="CK579" s="389">
        <v>0.17519291901669368</v>
      </c>
      <c r="CL579" s="389">
        <v>0.17357621802520307</v>
      </c>
      <c r="CM579" s="389">
        <v>0.17202066249710296</v>
      </c>
      <c r="CN579" s="389">
        <v>0.17052228943514705</v>
      </c>
      <c r="CO579" s="389">
        <v>0.16907749383290555</v>
      </c>
      <c r="CP579" s="389">
        <v>0.16768298768471679</v>
      </c>
      <c r="CQ579" s="389">
        <v>0.16633576462842092</v>
      </c>
      <c r="CR579" s="389">
        <v>0.16503306932423834</v>
      </c>
      <c r="CS579" s="389">
        <v>0.16377237083444274</v>
      </c>
      <c r="CT579" s="389">
        <v>0.16255133939756838</v>
      </c>
      <c r="CU579" s="389">
        <v>0.16136782609482933</v>
      </c>
      <c r="CV579" s="389">
        <v>0.1602198449905696</v>
      </c>
      <c r="CW579" s="389">
        <v>0.1591055573970411</v>
      </c>
      <c r="CX579" s="389">
        <v>0.15802325796981817</v>
      </c>
      <c r="CY579" s="389">
        <v>0.15697136238618706</v>
      </c>
      <c r="CZ579" s="389">
        <v>0.15594839639684838</v>
      </c>
      <c r="DA579" s="389">
        <v>0.15495298607278324</v>
      </c>
      <c r="DB579" s="389">
        <v>0.15398384909536275</v>
      </c>
      <c r="DC579" s="389">
        <v>0.15303978695971501</v>
      </c>
      <c r="DD579" s="389">
        <v>0.15211967797975917</v>
      </c>
      <c r="DE579" s="389">
        <v>0.15122247099881542</v>
      </c>
      <c r="DF579" s="389">
        <v>0.15034717972279218</v>
      </c>
      <c r="DG579" s="389">
        <v>0.14949287760405747</v>
      </c>
      <c r="DH579" s="389">
        <v>0.14865869321354372</v>
      </c>
      <c r="DI579" s="389">
        <v>0.14784380604669847</v>
      </c>
      <c r="DJ579" s="389">
        <v>0.14704744271578721</v>
      </c>
      <c r="DK579" s="389">
        <v>0.14626887348697715</v>
      </c>
      <c r="DL579" s="389">
        <v>0.14550740912572527</v>
      </c>
      <c r="DM579" s="389">
        <v>0.14476239801839075</v>
      </c>
      <c r="DN579" s="389">
        <v>0.14403322354179587</v>
      </c>
      <c r="DO579" s="389">
        <v>0.14331930165576084</v>
      </c>
      <c r="DP579" s="389">
        <v>0.1426200786965032</v>
      </c>
      <c r="DQ579" s="389">
        <v>0.14193502935129715</v>
      </c>
      <c r="DR579" s="389">
        <v>0.14126365479696684</v>
      </c>
      <c r="DS579" s="389">
        <v>0.14060548098670286</v>
      </c>
      <c r="DT579" s="389">
        <v>0.13996005707136422</v>
      </c>
      <c r="DU579" s="389">
        <v>0.13932695394290476</v>
      </c>
      <c r="DV579" s="389">
        <v>0.13870576288885728</v>
      </c>
      <c r="DW579" s="389">
        <v>0.138096094347957</v>
      </c>
      <c r="DX579" s="389">
        <v>0.13749757675799526</v>
      </c>
      <c r="DY579" s="389">
        <v>0.13690985548789239</v>
      </c>
      <c r="DZ579" s="389">
        <v>0.13633259184677413</v>
      </c>
      <c r="EA579" s="389">
        <v>0.13576546216354091</v>
      </c>
      <c r="EB579" s="389">
        <v>0.13520815693105015</v>
      </c>
      <c r="EC579" s="389">
        <v>0.13466038000959288</v>
      </c>
      <c r="ED579" s="389">
        <v>0.13412184788484394</v>
      </c>
      <c r="EE579" s="389">
        <v>0.13359228897591674</v>
      </c>
      <c r="EF579" s="389">
        <v>0.13307144298955173</v>
      </c>
      <c r="EG579" s="389">
        <v>0.13255906031682982</v>
      </c>
      <c r="EH579" s="389">
        <v>0.13205490146912313</v>
      </c>
      <c r="EI579" s="389">
        <v>0.13155873655028738</v>
      </c>
      <c r="EJ579" s="389">
        <v>0.13107034476236246</v>
      </c>
      <c r="EK579" s="389">
        <v>0.1305895139422826</v>
      </c>
      <c r="EL579" s="389">
        <v>0.13011604012731151</v>
      </c>
      <c r="EM579" s="389">
        <v>0.12964972714711065</v>
      </c>
      <c r="EN579" s="389">
        <v>0.12919038624052318</v>
      </c>
      <c r="EO579" s="389">
        <v>0.12873783569531383</v>
      </c>
      <c r="EP579" s="389">
        <v>0.1282919005092491</v>
      </c>
      <c r="EQ579" s="389">
        <v>0.12785241207103257</v>
      </c>
      <c r="ER579" s="389">
        <v>0.12741920785972716</v>
      </c>
      <c r="ES579" s="389">
        <v>0.12699213116140631</v>
      </c>
      <c r="ET579" s="389">
        <v>0.12657103080187265</v>
      </c>
      <c r="EU579" s="389">
        <v>0.12615576089437214</v>
      </c>
      <c r="EV579" s="389">
        <v>0.12574618060131629</v>
      </c>
      <c r="EW579" s="389">
        <v>0.12534215390909564</v>
      </c>
      <c r="EX579" s="389">
        <v>0.12494354941513983</v>
      </c>
      <c r="EY579" s="389">
        <v>0.124550240126441</v>
      </c>
      <c r="EZ579" s="389">
        <v>0.12416210326881322</v>
      </c>
      <c r="FA579" s="389">
        <v>0.12377902010621658</v>
      </c>
      <c r="FB579" s="389">
        <v>0.12340087576951964</v>
      </c>
      <c r="FC579" s="389">
        <v>0.12302755909412109</v>
      </c>
      <c r="FD579" s="389">
        <v>0.1226589624658907</v>
      </c>
      <c r="FE579" s="389">
        <v>0.12229498167492771</v>
      </c>
      <c r="FF579" s="389">
        <v>0.12193551577667035</v>
      </c>
      <c r="FG579" s="389">
        <v>0.12158046695992118</v>
      </c>
      <c r="FH579" s="389">
        <v>0.12122974042138238</v>
      </c>
      <c r="FI579" s="389">
        <v>0</v>
      </c>
      <c r="FJ579" s="389">
        <v>0</v>
      </c>
      <c r="FK579" s="389">
        <v>0</v>
      </c>
      <c r="FL579" s="389">
        <v>0</v>
      </c>
      <c r="FM579" s="389">
        <v>0</v>
      </c>
      <c r="FN579" s="389">
        <v>0</v>
      </c>
      <c r="FO579" s="389">
        <v>0</v>
      </c>
      <c r="FP579" s="389">
        <v>0</v>
      </c>
      <c r="FQ579" s="389">
        <v>0</v>
      </c>
      <c r="FR579" s="389">
        <v>0</v>
      </c>
      <c r="FS579" s="389">
        <v>0</v>
      </c>
      <c r="FT579" s="389">
        <v>0</v>
      </c>
      <c r="FU579" s="389">
        <v>0</v>
      </c>
      <c r="FV579" s="389">
        <v>0</v>
      </c>
    </row>
    <row r="580" spans="5:178" outlineLevel="2" x14ac:dyDescent="0.2">
      <c r="E580" s="367">
        <v>44196</v>
      </c>
      <c r="F580" s="398">
        <v>0.26235671901936614</v>
      </c>
      <c r="G580" s="399">
        <v>0.72599333593102711</v>
      </c>
      <c r="J580" s="370">
        <v>24</v>
      </c>
      <c r="K580" s="389"/>
      <c r="L580" s="389"/>
      <c r="M580" s="389"/>
      <c r="N580" s="389"/>
      <c r="O580" s="389"/>
      <c r="P580" s="389"/>
      <c r="Q580" s="389"/>
      <c r="R580" s="389"/>
      <c r="S580" s="389"/>
      <c r="T580" s="389"/>
      <c r="U580" s="389"/>
      <c r="V580" s="389"/>
      <c r="W580" s="389"/>
      <c r="X580" s="389"/>
      <c r="Y580" s="389"/>
      <c r="Z580" s="389"/>
      <c r="AA580" s="389"/>
      <c r="AB580" s="389"/>
      <c r="AC580" s="389"/>
      <c r="AD580" s="389"/>
      <c r="AE580" s="389"/>
      <c r="AF580" s="389"/>
      <c r="AG580" s="389"/>
      <c r="AH580" s="389"/>
      <c r="AI580" s="389"/>
      <c r="AJ580" s="389"/>
      <c r="AK580" s="389"/>
      <c r="AL580" s="389"/>
      <c r="AM580" s="389"/>
      <c r="AN580" s="389"/>
      <c r="AO580" s="389"/>
      <c r="AP580" s="389"/>
      <c r="AQ580" s="389"/>
      <c r="AR580" s="389"/>
      <c r="AS580" s="389"/>
      <c r="AT580" s="389"/>
      <c r="AU580" s="389"/>
      <c r="AV580" s="389"/>
      <c r="AW580" s="389"/>
      <c r="AX580" s="389"/>
      <c r="AY580" s="389"/>
      <c r="AZ580" s="389"/>
      <c r="BA580" s="389"/>
      <c r="BB580" s="389"/>
      <c r="BC580" s="389"/>
      <c r="BD580" s="389"/>
      <c r="BE580" s="389"/>
      <c r="BF580" s="389">
        <v>0.9819470837596842</v>
      </c>
      <c r="BG580" s="389">
        <v>0.83496002608705433</v>
      </c>
      <c r="BH580" s="389">
        <v>0.53717967458648641</v>
      </c>
      <c r="BI580" s="389">
        <v>0.49399547974317742</v>
      </c>
      <c r="BJ580" s="389">
        <v>0.37794744358112287</v>
      </c>
      <c r="BK580" s="389">
        <v>0.3580223314180338</v>
      </c>
      <c r="BL580" s="389">
        <v>0.32663915531917287</v>
      </c>
      <c r="BM580" s="389">
        <v>0.29965254742334119</v>
      </c>
      <c r="BN580" s="389">
        <v>0.28705879707195303</v>
      </c>
      <c r="BO580" s="389">
        <v>0.27759099546849875</v>
      </c>
      <c r="BP580" s="389">
        <v>0.26880348127241854</v>
      </c>
      <c r="BQ580" s="389">
        <v>0.26170263006982786</v>
      </c>
      <c r="BR580" s="389">
        <v>0.25441062372797502</v>
      </c>
      <c r="BS580" s="389">
        <v>0.24802941540260645</v>
      </c>
      <c r="BT580" s="389">
        <v>0.24228351680478563</v>
      </c>
      <c r="BU580" s="389">
        <v>0.23710546141477293</v>
      </c>
      <c r="BV580" s="389">
        <v>0.22329169149809408</v>
      </c>
      <c r="BW580" s="389">
        <v>0.21922121147380613</v>
      </c>
      <c r="BX580" s="389">
        <v>0.21513948702956159</v>
      </c>
      <c r="BY580" s="389">
        <v>0.21081038534627192</v>
      </c>
      <c r="BZ580" s="389">
        <v>0.20545804144693197</v>
      </c>
      <c r="CA580" s="389">
        <v>0.2010502288239461</v>
      </c>
      <c r="CB580" s="389">
        <v>0.19563041840486659</v>
      </c>
      <c r="CC580" s="389">
        <v>0.19046922964478877</v>
      </c>
      <c r="CD580" s="392">
        <v>0.18806980894050329</v>
      </c>
      <c r="CE580" s="389">
        <v>0.18579298375653971</v>
      </c>
      <c r="CF580" s="389">
        <v>0.18362812419176344</v>
      </c>
      <c r="CG580" s="389">
        <v>0.18156587326701673</v>
      </c>
      <c r="CH580" s="389">
        <v>0.17959795536492107</v>
      </c>
      <c r="CI580" s="389">
        <v>0.17771701898914874</v>
      </c>
      <c r="CJ580" s="389">
        <v>0.17591650677477524</v>
      </c>
      <c r="CK580" s="389">
        <v>0.17419054731460576</v>
      </c>
      <c r="CL580" s="389">
        <v>0.17253386458374251</v>
      </c>
      <c r="CM580" s="389">
        <v>0.17094170166126921</v>
      </c>
      <c r="CN580" s="389">
        <v>0.16940975614461198</v>
      </c>
      <c r="CO580" s="389">
        <v>0.16793412518636081</v>
      </c>
      <c r="CP580" s="389">
        <v>0.1665112584963859</v>
      </c>
      <c r="CQ580" s="389">
        <v>0.16513791797393096</v>
      </c>
      <c r="CR580" s="389">
        <v>0.16381114288699436</v>
      </c>
      <c r="CS580" s="389">
        <v>0.16252821971597112</v>
      </c>
      <c r="CT580" s="389">
        <v>0.16128665593736544</v>
      </c>
      <c r="CU580" s="389">
        <v>0.16008415715051608</v>
      </c>
      <c r="CV580" s="389">
        <v>0.15891860705263583</v>
      </c>
      <c r="CW580" s="389">
        <v>0.15778804985033149</v>
      </c>
      <c r="CX580" s="389">
        <v>0.15669067476320897</v>
      </c>
      <c r="CY580" s="389">
        <v>0.15562480233032971</v>
      </c>
      <c r="CZ580" s="389">
        <v>0.15458887227561582</v>
      </c>
      <c r="DA580" s="389">
        <v>0.15358143272572447</v>
      </c>
      <c r="DB580" s="389">
        <v>0.15260113060494554</v>
      </c>
      <c r="DC580" s="389">
        <v>0.15164670305750894</v>
      </c>
      <c r="DD580" s="389">
        <v>0.15071696976928758</v>
      </c>
      <c r="DE580" s="389">
        <v>0.14981082607900031</v>
      </c>
      <c r="DF580" s="389">
        <v>0.14892723678428124</v>
      </c>
      <c r="DG580" s="389">
        <v>0.14806523056087711</v>
      </c>
      <c r="DH580" s="389">
        <v>0.14722389492417062</v>
      </c>
      <c r="DI580" s="389">
        <v>0.14640237167152673</v>
      </c>
      <c r="DJ580" s="389">
        <v>0.14559985275190013</v>
      </c>
      <c r="DK580" s="389">
        <v>0.14481557651593074</v>
      </c>
      <c r="DL580" s="389">
        <v>0.14404882430558721</v>
      </c>
      <c r="DM580" s="389">
        <v>0.14329891734743525</v>
      </c>
      <c r="DN580" s="389">
        <v>0.14256521391793764</v>
      </c>
      <c r="DO580" s="389">
        <v>0.14184710675293999</v>
      </c>
      <c r="DP580" s="389">
        <v>0.14114402067674534</v>
      </c>
      <c r="DQ580" s="389">
        <v>0.1404554104290052</v>
      </c>
      <c r="DR580" s="389">
        <v>0.13978075867011933</v>
      </c>
      <c r="DS580" s="389">
        <v>0.13911957414798259</v>
      </c>
      <c r="DT580" s="389">
        <v>0.13847139001080389</v>
      </c>
      <c r="DU580" s="389">
        <v>0.13783576225236954</v>
      </c>
      <c r="DV580" s="389">
        <v>0.13721226827757735</v>
      </c>
      <c r="DW580" s="389">
        <v>0.1366005055773426</v>
      </c>
      <c r="DX580" s="389">
        <v>0.13600009050310874</v>
      </c>
      <c r="DY580" s="389">
        <v>0.13541065713218803</v>
      </c>
      <c r="DZ580" s="389">
        <v>0.13483185621604341</v>
      </c>
      <c r="EA580" s="389">
        <v>0.13426335420440488</v>
      </c>
      <c r="EB580" s="389">
        <v>0.13370483233880906</v>
      </c>
      <c r="EC580" s="389">
        <v>0.13315598580977092</v>
      </c>
      <c r="ED580" s="389">
        <v>0.13261652297234997</v>
      </c>
      <c r="EE580" s="389">
        <v>0.13208616461536307</v>
      </c>
      <c r="EF580" s="389">
        <v>0.13156464327994166</v>
      </c>
      <c r="EG580" s="389">
        <v>0.13105170262352209</v>
      </c>
      <c r="EH580" s="389">
        <v>0.13054709682571564</v>
      </c>
      <c r="EI580" s="389">
        <v>0.13005059003282046</v>
      </c>
      <c r="EJ580" s="389">
        <v>0.12956195583802488</v>
      </c>
      <c r="EK580" s="389">
        <v>0.12908097679461036</v>
      </c>
      <c r="EL580" s="389">
        <v>0.12860744395969342</v>
      </c>
      <c r="EM580" s="389">
        <v>0.12814115646625662</v>
      </c>
      <c r="EN580" s="389">
        <v>0.1276819211214083</v>
      </c>
      <c r="EO580" s="389">
        <v>0.1272295520289829</v>
      </c>
      <c r="EP580" s="389">
        <v>0.12678387023474891</v>
      </c>
      <c r="EQ580" s="389">
        <v>0.1263447033926331</v>
      </c>
      <c r="ER580" s="389">
        <v>0.12591188545049839</v>
      </c>
      <c r="ES580" s="389">
        <v>0.12548525635412863</v>
      </c>
      <c r="ET580" s="389">
        <v>0.12506466176817999</v>
      </c>
      <c r="EU580" s="389">
        <v>0.12464995281295661</v>
      </c>
      <c r="EV580" s="389">
        <v>0.12424098581595389</v>
      </c>
      <c r="EW580" s="389">
        <v>0.12383762207719723</v>
      </c>
      <c r="EX580" s="389">
        <v>0.12343972764747331</v>
      </c>
      <c r="EY580" s="389">
        <v>0.12304717311862223</v>
      </c>
      <c r="EZ580" s="389">
        <v>0.12265983342511885</v>
      </c>
      <c r="FA580" s="389">
        <v>0.12227758765622718</v>
      </c>
      <c r="FB580" s="389">
        <v>0.1219003188780669</v>
      </c>
      <c r="FC580" s="389">
        <v>0.12152791396497471</v>
      </c>
      <c r="FD580" s="389">
        <v>0.12116026343959059</v>
      </c>
      <c r="FE580" s="389">
        <v>0.12079726132113701</v>
      </c>
      <c r="FF580" s="389">
        <v>0.120438804981397</v>
      </c>
      <c r="FG580" s="389">
        <v>0.12008479500793169</v>
      </c>
      <c r="FH580" s="389">
        <v>0.11973513507410879</v>
      </c>
      <c r="FI580" s="389">
        <v>0.11938973181554208</v>
      </c>
      <c r="FJ580" s="389">
        <v>0</v>
      </c>
      <c r="FK580" s="389">
        <v>0</v>
      </c>
      <c r="FL580" s="389">
        <v>0</v>
      </c>
      <c r="FM580" s="389">
        <v>0</v>
      </c>
      <c r="FN580" s="389">
        <v>0</v>
      </c>
      <c r="FO580" s="389">
        <v>0</v>
      </c>
      <c r="FP580" s="389">
        <v>0</v>
      </c>
      <c r="FQ580" s="389">
        <v>0</v>
      </c>
      <c r="FR580" s="389">
        <v>0</v>
      </c>
      <c r="FS580" s="389">
        <v>0</v>
      </c>
      <c r="FT580" s="389">
        <v>0</v>
      </c>
      <c r="FU580" s="389">
        <v>0</v>
      </c>
      <c r="FV580" s="389">
        <v>0</v>
      </c>
    </row>
    <row r="581" spans="5:178" outlineLevel="2" x14ac:dyDescent="0.2">
      <c r="E581" s="367">
        <v>44227</v>
      </c>
      <c r="F581" s="398">
        <v>0.26584732159868651</v>
      </c>
      <c r="G581" s="399">
        <v>0.70305280753995869</v>
      </c>
      <c r="J581" s="370">
        <v>23</v>
      </c>
      <c r="K581" s="389"/>
      <c r="L581" s="389"/>
      <c r="M581" s="389"/>
      <c r="N581" s="389"/>
      <c r="O581" s="389"/>
      <c r="P581" s="389"/>
      <c r="Q581" s="389"/>
      <c r="R581" s="389"/>
      <c r="S581" s="389"/>
      <c r="T581" s="389"/>
      <c r="U581" s="389"/>
      <c r="V581" s="389"/>
      <c r="W581" s="389"/>
      <c r="X581" s="389"/>
      <c r="Y581" s="389"/>
      <c r="Z581" s="389"/>
      <c r="AA581" s="389"/>
      <c r="AB581" s="389"/>
      <c r="AC581" s="389"/>
      <c r="AD581" s="389"/>
      <c r="AE581" s="389"/>
      <c r="AF581" s="389"/>
      <c r="AG581" s="389"/>
      <c r="AH581" s="389"/>
      <c r="AI581" s="389"/>
      <c r="AJ581" s="389"/>
      <c r="AK581" s="389"/>
      <c r="AL581" s="389"/>
      <c r="AM581" s="389"/>
      <c r="AN581" s="389"/>
      <c r="AO581" s="389"/>
      <c r="AP581" s="389"/>
      <c r="AQ581" s="389"/>
      <c r="AR581" s="389"/>
      <c r="AS581" s="389"/>
      <c r="AT581" s="389"/>
      <c r="AU581" s="389"/>
      <c r="AV581" s="389"/>
      <c r="AW581" s="389"/>
      <c r="AX581" s="389"/>
      <c r="AY581" s="389"/>
      <c r="AZ581" s="389"/>
      <c r="BA581" s="389"/>
      <c r="BB581" s="389"/>
      <c r="BC581" s="389"/>
      <c r="BD581" s="389"/>
      <c r="BE581" s="389"/>
      <c r="BF581" s="389"/>
      <c r="BG581" s="389">
        <v>0.98072448066324369</v>
      </c>
      <c r="BH581" s="389">
        <v>0.83296905176880687</v>
      </c>
      <c r="BI581" s="389">
        <v>0.53807527438880776</v>
      </c>
      <c r="BJ581" s="389">
        <v>0.48114371849828064</v>
      </c>
      <c r="BK581" s="389">
        <v>0.36110509209100761</v>
      </c>
      <c r="BL581" s="389">
        <v>0.34224410005181594</v>
      </c>
      <c r="BM581" s="389">
        <v>0.31241697677705027</v>
      </c>
      <c r="BN581" s="389">
        <v>0.28752178623580948</v>
      </c>
      <c r="BO581" s="389">
        <v>0.27583965330444205</v>
      </c>
      <c r="BP581" s="389">
        <v>0.26688963210702343</v>
      </c>
      <c r="BQ581" s="389">
        <v>0.25958358848744639</v>
      </c>
      <c r="BR581" s="389">
        <v>0.25215978143106127</v>
      </c>
      <c r="BS581" s="389">
        <v>0.24582881906825568</v>
      </c>
      <c r="BT581" s="389">
        <v>0.23987469970323613</v>
      </c>
      <c r="BU581" s="389">
        <v>0.23452352913467428</v>
      </c>
      <c r="BV581" s="389">
        <v>0.21808846389373027</v>
      </c>
      <c r="BW581" s="389">
        <v>0.21377361156908004</v>
      </c>
      <c r="BX581" s="389">
        <v>0.20988741815441142</v>
      </c>
      <c r="BY581" s="389">
        <v>0.20537472325592351</v>
      </c>
      <c r="BZ581" s="389">
        <v>0.19999528946252768</v>
      </c>
      <c r="CA581" s="389">
        <v>0.1959300956239107</v>
      </c>
      <c r="CB581" s="389">
        <v>0.19104997880258137</v>
      </c>
      <c r="CC581" s="389">
        <v>0.18690470582693486</v>
      </c>
      <c r="CD581" s="392">
        <v>0.18445062788353744</v>
      </c>
      <c r="CE581" s="389">
        <v>0.18212702602780681</v>
      </c>
      <c r="CF581" s="389">
        <v>0.17992214581935354</v>
      </c>
      <c r="CG581" s="389">
        <v>0.17782569324931194</v>
      </c>
      <c r="CH581" s="389">
        <v>0.17582860700796824</v>
      </c>
      <c r="CI581" s="389">
        <v>0.17392287297763834</v>
      </c>
      <c r="CJ581" s="389">
        <v>0.17210137196055958</v>
      </c>
      <c r="CK581" s="389">
        <v>0.17035775379676207</v>
      </c>
      <c r="CL581" s="389">
        <v>0.16868633260855495</v>
      </c>
      <c r="CM581" s="389">
        <v>0.16708199908716978</v>
      </c>
      <c r="CN581" s="389">
        <v>0.16554014662474964</v>
      </c>
      <c r="CO581" s="389">
        <v>0.16405660876953929</v>
      </c>
      <c r="CP581" s="389">
        <v>0.16262760599947812</v>
      </c>
      <c r="CQ581" s="389">
        <v>0.16124970020939389</v>
      </c>
      <c r="CR581" s="389">
        <v>0.15991975561867375</v>
      </c>
      <c r="CS581" s="389">
        <v>0.15863490505093594</v>
      </c>
      <c r="CT581" s="389">
        <v>0.15739252073057675</v>
      </c>
      <c r="CU581" s="389">
        <v>0.15619018889488678</v>
      </c>
      <c r="CV581" s="389">
        <v>0.15502568764354449</v>
      </c>
      <c r="CW581" s="389">
        <v>0.15389696754642088</v>
      </c>
      <c r="CX581" s="389">
        <v>0.15280213461087433</v>
      </c>
      <c r="CY581" s="389">
        <v>0.1517394352750237</v>
      </c>
      <c r="CZ581" s="389">
        <v>0.15070724314690423</v>
      </c>
      <c r="DA581" s="389">
        <v>0.14970404725331157</v>
      </c>
      <c r="DB581" s="389">
        <v>0.14872844159837867</v>
      </c>
      <c r="DC581" s="389">
        <v>0.14777911586198311</v>
      </c>
      <c r="DD581" s="389">
        <v>0.14685484709309934</v>
      </c>
      <c r="DE581" s="389">
        <v>0.14595449227412691</v>
      </c>
      <c r="DF581" s="389">
        <v>0.14507698164977095</v>
      </c>
      <c r="DG581" s="389">
        <v>0.14422131272883268</v>
      </c>
      <c r="DH581" s="389">
        <v>0.14338654487975316</v>
      </c>
      <c r="DI581" s="389">
        <v>0.14257179445134688</v>
      </c>
      <c r="DJ581" s="389">
        <v>0.1417762303591642</v>
      </c>
      <c r="DK581" s="389">
        <v>0.14099907008561452</v>
      </c>
      <c r="DL581" s="389">
        <v>0.14023957604855419</v>
      </c>
      <c r="DM581" s="389">
        <v>0.13949705229869333</v>
      </c>
      <c r="DN581" s="389">
        <v>0.13877084151103317</v>
      </c>
      <c r="DO581" s="389">
        <v>0.13806032223973924</v>
      </c>
      <c r="DP581" s="389">
        <v>0.13736490640948412</v>
      </c>
      <c r="DQ581" s="389">
        <v>0.13668403701944074</v>
      </c>
      <c r="DR581" s="389">
        <v>0.136017186038841</v>
      </c>
      <c r="DS581" s="389">
        <v>0.13536385247540242</v>
      </c>
      <c r="DT581" s="389">
        <v>0.13472356060000376</v>
      </c>
      <c r="DU581" s="389">
        <v>0.13409585831281687</v>
      </c>
      <c r="DV581" s="389">
        <v>0.1334803156376978</v>
      </c>
      <c r="DW581" s="389">
        <v>0.13287652333304839</v>
      </c>
      <c r="DX581" s="389">
        <v>0.13228409160859367</v>
      </c>
      <c r="DY581" s="389">
        <v>0.13170264893861641</v>
      </c>
      <c r="DZ581" s="389">
        <v>0.13113184096315186</v>
      </c>
      <c r="EA581" s="389">
        <v>0.13057132946950251</v>
      </c>
      <c r="EB581" s="389">
        <v>0.13002079144719131</v>
      </c>
      <c r="EC581" s="389">
        <v>0.12947991821014423</v>
      </c>
      <c r="ED581" s="389">
        <v>0.12894841458049458</v>
      </c>
      <c r="EE581" s="389">
        <v>0.12842599812893596</v>
      </c>
      <c r="EF581" s="389">
        <v>0.12791239846702759</v>
      </c>
      <c r="EG581" s="389">
        <v>0.12740735658728389</v>
      </c>
      <c r="EH581" s="389">
        <v>0.12691062424726221</v>
      </c>
      <c r="EI581" s="389">
        <v>0.12642196339420655</v>
      </c>
      <c r="EJ581" s="389">
        <v>0.12594114562711237</v>
      </c>
      <c r="EK581" s="389">
        <v>0.12546795169335467</v>
      </c>
      <c r="EL581" s="389">
        <v>0.1250021710172734</v>
      </c>
      <c r="EM581" s="389">
        <v>0.12454360125833235</v>
      </c>
      <c r="EN581" s="389">
        <v>0.12409204789667358</v>
      </c>
      <c r="EO581" s="389">
        <v>0.12364732384407172</v>
      </c>
      <c r="EP581" s="389">
        <v>0.12320924907845954</v>
      </c>
      <c r="EQ581" s="389">
        <v>0.12277765030034705</v>
      </c>
      <c r="ER581" s="389">
        <v>0.12235236060959247</v>
      </c>
      <c r="ES581" s="389">
        <v>0.12193321920110939</v>
      </c>
      <c r="ET581" s="389">
        <v>0.12152007107820499</v>
      </c>
      <c r="EU581" s="389">
        <v>0.12111276678234933</v>
      </c>
      <c r="EV581" s="389">
        <v>0.12071116213826832</v>
      </c>
      <c r="EW581" s="389">
        <v>0.12031511801333813</v>
      </c>
      <c r="EX581" s="389">
        <v>0.11992450009033888</v>
      </c>
      <c r="EY581" s="389">
        <v>0.11953917865269349</v>
      </c>
      <c r="EZ581" s="389">
        <v>0.11915902838138646</v>
      </c>
      <c r="FA581" s="389">
        <v>0.11878392816281491</v>
      </c>
      <c r="FB581" s="389">
        <v>0.1184137609068787</v>
      </c>
      <c r="FC581" s="389">
        <v>0.11804841337466948</v>
      </c>
      <c r="FD581" s="389">
        <v>0.11768777601516069</v>
      </c>
      <c r="FE581" s="389">
        <v>0.11733174281034707</v>
      </c>
      <c r="FF581" s="389">
        <v>0.11698021112831798</v>
      </c>
      <c r="FG581" s="389">
        <v>0.11663308158378638</v>
      </c>
      <c r="FH581" s="389">
        <v>0.11629025790562858</v>
      </c>
      <c r="FI581" s="389">
        <v>0.1159516468110196</v>
      </c>
      <c r="FJ581" s="389">
        <v>0.11561715788577712</v>
      </c>
      <c r="FK581" s="389">
        <v>0</v>
      </c>
      <c r="FL581" s="389">
        <v>0</v>
      </c>
      <c r="FM581" s="389">
        <v>0</v>
      </c>
      <c r="FN581" s="389">
        <v>0</v>
      </c>
      <c r="FO581" s="389">
        <v>0</v>
      </c>
      <c r="FP581" s="389">
        <v>0</v>
      </c>
      <c r="FQ581" s="389">
        <v>0</v>
      </c>
      <c r="FR581" s="389">
        <v>0</v>
      </c>
      <c r="FS581" s="389">
        <v>0</v>
      </c>
      <c r="FT581" s="389">
        <v>0</v>
      </c>
      <c r="FU581" s="389">
        <v>0</v>
      </c>
      <c r="FV581" s="389">
        <v>0</v>
      </c>
    </row>
    <row r="582" spans="5:178" outlineLevel="2" x14ac:dyDescent="0.2">
      <c r="E582" s="367">
        <v>44255</v>
      </c>
      <c r="F582" s="398">
        <v>0.26954270659218371</v>
      </c>
      <c r="G582" s="399">
        <v>0.5856326216203015</v>
      </c>
      <c r="J582" s="370">
        <v>22</v>
      </c>
      <c r="K582" s="389"/>
      <c r="L582" s="389"/>
      <c r="M582" s="389"/>
      <c r="N582" s="389"/>
      <c r="O582" s="389"/>
      <c r="P582" s="389"/>
      <c r="Q582" s="389"/>
      <c r="R582" s="389"/>
      <c r="S582" s="389"/>
      <c r="T582" s="389"/>
      <c r="U582" s="389"/>
      <c r="V582" s="389"/>
      <c r="W582" s="389"/>
      <c r="X582" s="389"/>
      <c r="Y582" s="389"/>
      <c r="Z582" s="389"/>
      <c r="AA582" s="389"/>
      <c r="AB582" s="389"/>
      <c r="AC582" s="389"/>
      <c r="AD582" s="389"/>
      <c r="AE582" s="389"/>
      <c r="AF582" s="389"/>
      <c r="AG582" s="389"/>
      <c r="AH582" s="389"/>
      <c r="AI582" s="389"/>
      <c r="AJ582" s="389"/>
      <c r="AK582" s="389"/>
      <c r="AL582" s="389"/>
      <c r="AM582" s="389"/>
      <c r="AN582" s="389"/>
      <c r="AO582" s="389"/>
      <c r="AP582" s="389"/>
      <c r="AQ582" s="389"/>
      <c r="AR582" s="389"/>
      <c r="AS582" s="389"/>
      <c r="AT582" s="389"/>
      <c r="AU582" s="389"/>
      <c r="AV582" s="389"/>
      <c r="AW582" s="389"/>
      <c r="AX582" s="389"/>
      <c r="AY582" s="389"/>
      <c r="AZ582" s="389"/>
      <c r="BA582" s="389"/>
      <c r="BB582" s="389"/>
      <c r="BC582" s="389"/>
      <c r="BD582" s="389"/>
      <c r="BE582" s="389"/>
      <c r="BF582" s="389"/>
      <c r="BG582" s="389"/>
      <c r="BH582" s="389">
        <v>0.98416489780919547</v>
      </c>
      <c r="BI582" s="389">
        <v>0.81665127478616573</v>
      </c>
      <c r="BJ582" s="389">
        <v>0.5031646028653074</v>
      </c>
      <c r="BK582" s="389">
        <v>0.44628878391250321</v>
      </c>
      <c r="BL582" s="389">
        <v>0.330371000730107</v>
      </c>
      <c r="BM582" s="389">
        <v>0.31103525304735058</v>
      </c>
      <c r="BN582" s="389">
        <v>0.27500374723792304</v>
      </c>
      <c r="BO582" s="389">
        <v>0.24934362897025902</v>
      </c>
      <c r="BP582" s="389">
        <v>0.23728477557671201</v>
      </c>
      <c r="BQ582" s="389">
        <v>0.22844129407839706</v>
      </c>
      <c r="BR582" s="389">
        <v>0.22096132366948879</v>
      </c>
      <c r="BS582" s="389">
        <v>0.21430816317649731</v>
      </c>
      <c r="BT582" s="389">
        <v>0.20801763861153955</v>
      </c>
      <c r="BU582" s="389">
        <v>0.20269897833371209</v>
      </c>
      <c r="BV582" s="389">
        <v>0.18435443552091443</v>
      </c>
      <c r="BW582" s="389">
        <v>0.18061686788931383</v>
      </c>
      <c r="BX582" s="389">
        <v>0.1770388600660481</v>
      </c>
      <c r="BY582" s="389">
        <v>0.17344151165995386</v>
      </c>
      <c r="BZ582" s="389">
        <v>0.16862087138995935</v>
      </c>
      <c r="CA582" s="389">
        <v>0.16494616065255127</v>
      </c>
      <c r="CB582" s="389">
        <v>0.16129079049797165</v>
      </c>
      <c r="CC582" s="389">
        <v>0.15785300190021226</v>
      </c>
      <c r="CD582" s="392">
        <v>0.1556888638985742</v>
      </c>
      <c r="CE582" s="389">
        <v>0.15364465315901221</v>
      </c>
      <c r="CF582" s="389">
        <v>0.15170912707650525</v>
      </c>
      <c r="CG582" s="389">
        <v>0.14987249437553732</v>
      </c>
      <c r="CH582" s="389">
        <v>0.14812618029851643</v>
      </c>
      <c r="CI582" s="389">
        <v>0.1464626369080671</v>
      </c>
      <c r="CJ582" s="389">
        <v>0.14487518856233286</v>
      </c>
      <c r="CK582" s="389">
        <v>0.14335790507455551</v>
      </c>
      <c r="CL582" s="389">
        <v>0.14190549685511822</v>
      </c>
      <c r="CM582" s="389">
        <v>0.14051322765174715</v>
      </c>
      <c r="CN582" s="389">
        <v>0.13917684148557893</v>
      </c>
      <c r="CO582" s="389">
        <v>0.13789250112019677</v>
      </c>
      <c r="CP582" s="389">
        <v>0.13665673596272612</v>
      </c>
      <c r="CQ582" s="389">
        <v>0.13546639772702251</v>
      </c>
      <c r="CR582" s="389">
        <v>0.13431862252217494</v>
      </c>
      <c r="CS582" s="389">
        <v>0.13321079828917248</v>
      </c>
      <c r="CT582" s="389">
        <v>0.13214053671236786</v>
      </c>
      <c r="CU582" s="389">
        <v>0.13110564889343182</v>
      </c>
      <c r="CV582" s="389">
        <v>0.13010412420362016</v>
      </c>
      <c r="CW582" s="389">
        <v>0.12913411183272874</v>
      </c>
      <c r="CX582" s="389">
        <v>0.12819390463568051</v>
      </c>
      <c r="CY582" s="389">
        <v>0.12728192494453344</v>
      </c>
      <c r="CZ582" s="389">
        <v>0.12639671206809816</v>
      </c>
      <c r="DA582" s="389">
        <v>0.1255369112458504</v>
      </c>
      <c r="DB582" s="389">
        <v>0.12470126385939147</v>
      </c>
      <c r="DC582" s="389">
        <v>0.12388859873489658</v>
      </c>
      <c r="DD582" s="389">
        <v>0.12309782439502544</v>
      </c>
      <c r="DE582" s="389">
        <v>0.12232792213960716</v>
      </c>
      <c r="DF582" s="389">
        <v>0.12157793985183522</v>
      </c>
      <c r="DG582" s="389">
        <v>0.12084698644132341</v>
      </c>
      <c r="DH582" s="389">
        <v>0.12013422684768559</v>
      </c>
      <c r="DI582" s="389">
        <v>0.11943887753870359</v>
      </c>
      <c r="DJ582" s="389">
        <v>0.11876020244596994</v>
      </c>
      <c r="DK582" s="389">
        <v>0.11809750928839309</v>
      </c>
      <c r="DL582" s="389">
        <v>0.1174501462403589</v>
      </c>
      <c r="DM582" s="389">
        <v>0.11681749890681797</v>
      </c>
      <c r="DN582" s="389">
        <v>0.11619898757227412</v>
      </c>
      <c r="DO582" s="389">
        <v>0.11559406469469612</v>
      </c>
      <c r="DP582" s="389">
        <v>0.11500221261886756</v>
      </c>
      <c r="DQ582" s="389">
        <v>0.11442294148671237</v>
      </c>
      <c r="DR582" s="389">
        <v>0.11385578732475497</v>
      </c>
      <c r="DS582" s="389">
        <v>0.11330031029115177</v>
      </c>
      <c r="DT582" s="389">
        <v>0.11275609306671898</v>
      </c>
      <c r="DU582" s="389">
        <v>0.11222273937611363</v>
      </c>
      <c r="DV582" s="389">
        <v>0.1116998726268454</v>
      </c>
      <c r="DW582" s="389">
        <v>0.11118713465512675</v>
      </c>
      <c r="DX582" s="389">
        <v>0.11068418456874095</v>
      </c>
      <c r="DY582" s="389">
        <v>0.11019069767813672</v>
      </c>
      <c r="DZ582" s="389">
        <v>0.10970636450787008</v>
      </c>
      <c r="EA582" s="389">
        <v>0.10923088988131568</v>
      </c>
      <c r="EB582" s="389">
        <v>0.10876399207228372</v>
      </c>
      <c r="EC582" s="389">
        <v>0.10830540201780983</v>
      </c>
      <c r="ED582" s="389">
        <v>0.10785486258694621</v>
      </c>
      <c r="EE582" s="389">
        <v>0.10741212790088246</v>
      </c>
      <c r="EF582" s="389">
        <v>0.10697696270017107</v>
      </c>
      <c r="EG582" s="389">
        <v>0.10654914175522788</v>
      </c>
      <c r="EH582" s="389">
        <v>0.1061284493166367</v>
      </c>
      <c r="EI582" s="389">
        <v>0.10571467860210336</v>
      </c>
      <c r="EJ582" s="389">
        <v>0.10530763131719237</v>
      </c>
      <c r="EK582" s="389">
        <v>0.10490711720723488</v>
      </c>
      <c r="EL582" s="389">
        <v>0.10451295363802733</v>
      </c>
      <c r="EM582" s="389">
        <v>0.10412496520314997</v>
      </c>
      <c r="EN582" s="389">
        <v>0.10374298335591985</v>
      </c>
      <c r="EO582" s="389">
        <v>0.10336684606416363</v>
      </c>
      <c r="EP582" s="389">
        <v>0.10299639748614833</v>
      </c>
      <c r="EQ582" s="389">
        <v>0.10263148766614656</v>
      </c>
      <c r="ER582" s="389">
        <v>0.10227197224823853</v>
      </c>
      <c r="ES582" s="389">
        <v>0.10191771220706725</v>
      </c>
      <c r="ET582" s="389">
        <v>0.10156857359436693</v>
      </c>
      <c r="EU582" s="389">
        <v>0.10122442730017799</v>
      </c>
      <c r="EV582" s="389">
        <v>0.10088514882774886</v>
      </c>
      <c r="EW582" s="389">
        <v>0.10055061808120222</v>
      </c>
      <c r="EX582" s="389">
        <v>0.10022071916511405</v>
      </c>
      <c r="EY582" s="389">
        <v>9.9895340195220769E-2</v>
      </c>
      <c r="EZ582" s="389">
        <v>9.9574373119526452E-2</v>
      </c>
      <c r="FA582" s="389">
        <v>9.9257713549139134E-2</v>
      </c>
      <c r="FB582" s="389">
        <v>9.8945260598213514E-2</v>
      </c>
      <c r="FC582" s="389">
        <v>9.8636916732422752E-2</v>
      </c>
      <c r="FD582" s="389">
        <v>9.8332587625426002E-2</v>
      </c>
      <c r="FE582" s="389">
        <v>9.803218202283355E-2</v>
      </c>
      <c r="FF582" s="389">
        <v>9.7735611613210344E-2</v>
      </c>
      <c r="FG582" s="389">
        <v>9.7442790905688179E-2</v>
      </c>
      <c r="FH582" s="389">
        <v>9.7153637113788494E-2</v>
      </c>
      <c r="FI582" s="389">
        <v>9.6868070045084825E-2</v>
      </c>
      <c r="FJ582" s="389">
        <v>9.6586011996359508E-2</v>
      </c>
      <c r="FK582" s="389">
        <v>9.6307387653931889E-2</v>
      </c>
      <c r="FL582" s="389">
        <v>0</v>
      </c>
      <c r="FM582" s="389">
        <v>0</v>
      </c>
      <c r="FN582" s="389">
        <v>0</v>
      </c>
      <c r="FO582" s="389">
        <v>0</v>
      </c>
      <c r="FP582" s="389">
        <v>0</v>
      </c>
      <c r="FQ582" s="389">
        <v>0</v>
      </c>
      <c r="FR582" s="389">
        <v>0</v>
      </c>
      <c r="FS582" s="389">
        <v>0</v>
      </c>
      <c r="FT582" s="389">
        <v>0</v>
      </c>
      <c r="FU582" s="389">
        <v>0</v>
      </c>
      <c r="FV582" s="389">
        <v>0</v>
      </c>
    </row>
    <row r="583" spans="5:178" outlineLevel="2" x14ac:dyDescent="0.2">
      <c r="E583" s="367">
        <v>44286</v>
      </c>
      <c r="F583" s="398">
        <v>0.27346505037490276</v>
      </c>
      <c r="G583" s="399">
        <v>0.54992100161933499</v>
      </c>
      <c r="J583" s="370">
        <v>21</v>
      </c>
      <c r="K583" s="389"/>
      <c r="L583" s="389"/>
      <c r="M583" s="389"/>
      <c r="N583" s="389"/>
      <c r="O583" s="389"/>
      <c r="P583" s="389"/>
      <c r="Q583" s="389"/>
      <c r="R583" s="389"/>
      <c r="S583" s="389"/>
      <c r="T583" s="389"/>
      <c r="U583" s="389"/>
      <c r="V583" s="389"/>
      <c r="W583" s="389"/>
      <c r="X583" s="389"/>
      <c r="Y583" s="389"/>
      <c r="Z583" s="389"/>
      <c r="AA583" s="389"/>
      <c r="AB583" s="389"/>
      <c r="AC583" s="389"/>
      <c r="AD583" s="389"/>
      <c r="AE583" s="389"/>
      <c r="AF583" s="389"/>
      <c r="AG583" s="389"/>
      <c r="AH583" s="389"/>
      <c r="AI583" s="389"/>
      <c r="AJ583" s="389"/>
      <c r="AK583" s="389"/>
      <c r="AL583" s="389"/>
      <c r="AM583" s="389"/>
      <c r="AN583" s="389"/>
      <c r="AO583" s="389"/>
      <c r="AP583" s="389"/>
      <c r="AQ583" s="389"/>
      <c r="AR583" s="389"/>
      <c r="AS583" s="389"/>
      <c r="AT583" s="389"/>
      <c r="AU583" s="389"/>
      <c r="AV583" s="389"/>
      <c r="AW583" s="389"/>
      <c r="AX583" s="389"/>
      <c r="AY583" s="389"/>
      <c r="AZ583" s="389"/>
      <c r="BA583" s="389"/>
      <c r="BB583" s="389"/>
      <c r="BC583" s="389"/>
      <c r="BD583" s="389"/>
      <c r="BE583" s="389"/>
      <c r="BF583" s="389"/>
      <c r="BG583" s="389"/>
      <c r="BH583" s="389"/>
      <c r="BI583" s="389">
        <v>0.98470147338159042</v>
      </c>
      <c r="BJ583" s="389">
        <v>0.8031469787976796</v>
      </c>
      <c r="BK583" s="389">
        <v>0.46603179492444857</v>
      </c>
      <c r="BL583" s="389">
        <v>0.42781542515871795</v>
      </c>
      <c r="BM583" s="389">
        <v>0.30549994010643944</v>
      </c>
      <c r="BN583" s="389">
        <v>0.2855339938737444</v>
      </c>
      <c r="BO583" s="389">
        <v>0.25789739377449217</v>
      </c>
      <c r="BP583" s="389">
        <v>0.23561271112480106</v>
      </c>
      <c r="BQ583" s="389">
        <v>0.22451528997039547</v>
      </c>
      <c r="BR583" s="389">
        <v>0.21576655201327927</v>
      </c>
      <c r="BS583" s="389">
        <v>0.20838680972671425</v>
      </c>
      <c r="BT583" s="389">
        <v>0.20162739360336773</v>
      </c>
      <c r="BU583" s="389">
        <v>0.19580916200352516</v>
      </c>
      <c r="BV583" s="389">
        <v>0.17711809298903092</v>
      </c>
      <c r="BW583" s="389">
        <v>0.17295121241679073</v>
      </c>
      <c r="BX583" s="389">
        <v>0.16913941509659974</v>
      </c>
      <c r="BY583" s="389">
        <v>0.16552441090405051</v>
      </c>
      <c r="BZ583" s="389">
        <v>0.16118212776152097</v>
      </c>
      <c r="CA583" s="389">
        <v>0.15743450211338705</v>
      </c>
      <c r="CB583" s="389">
        <v>0.15394356315348154</v>
      </c>
      <c r="CC583" s="389">
        <v>0.15038417441004842</v>
      </c>
      <c r="CD583" s="392">
        <v>0.14822719518836019</v>
      </c>
      <c r="CE583" s="389">
        <v>0.14619502537136717</v>
      </c>
      <c r="CF583" s="389">
        <v>0.14427546970469227</v>
      </c>
      <c r="CG583" s="389">
        <v>0.14245797115242981</v>
      </c>
      <c r="CH583" s="389">
        <v>0.14073333550674347</v>
      </c>
      <c r="CI583" s="389">
        <v>0.13909351089499239</v>
      </c>
      <c r="CJ583" s="389">
        <v>0.1375314096497065</v>
      </c>
      <c r="CK583" s="389">
        <v>0.13604076320673711</v>
      </c>
      <c r="CL583" s="389">
        <v>0.13461600299950949</v>
      </c>
      <c r="CM583" s="389">
        <v>0.13325216199525791</v>
      </c>
      <c r="CN583" s="389">
        <v>0.13194479275629162</v>
      </c>
      <c r="CO583" s="389">
        <v>0.13068989883146867</v>
      </c>
      <c r="CP583" s="389">
        <v>0.1294838769773633</v>
      </c>
      <c r="CQ583" s="389">
        <v>0.12832346823632987</v>
      </c>
      <c r="CR583" s="389">
        <v>0.12720571630332991</v>
      </c>
      <c r="CS583" s="389">
        <v>0.12612793192626212</v>
      </c>
      <c r="CT583" s="389">
        <v>0.12508766232832658</v>
      </c>
      <c r="CU583" s="389">
        <v>0.12408266483231505</v>
      </c>
      <c r="CV583" s="389">
        <v>0.12311088401795674</v>
      </c>
      <c r="CW583" s="389">
        <v>0.12217043186376508</v>
      </c>
      <c r="CX583" s="389">
        <v>0.12125957042112911</v>
      </c>
      <c r="CY583" s="389">
        <v>0.12037669664592864</v>
      </c>
      <c r="CZ583" s="389">
        <v>0.11952032907571966</v>
      </c>
      <c r="DA583" s="389">
        <v>0.11868909609161986</v>
      </c>
      <c r="DB583" s="389">
        <v>0.11788172554580664</v>
      </c>
      <c r="DC583" s="389">
        <v>0.11709703556987833</v>
      </c>
      <c r="DD583" s="389">
        <v>0.11633392640767545</v>
      </c>
      <c r="DE583" s="389">
        <v>0.11559137313966651</v>
      </c>
      <c r="DF583" s="389">
        <v>0.11486841918556949</v>
      </c>
      <c r="DG583" s="389">
        <v>0.11416417048824247</v>
      </c>
      <c r="DH583" s="389">
        <v>0.11347779029559954</v>
      </c>
      <c r="DI583" s="389">
        <v>0.11280849446887008</v>
      </c>
      <c r="DJ583" s="389">
        <v>0.11215554725528637</v>
      </c>
      <c r="DK583" s="389">
        <v>0.1115182574715691</v>
      </c>
      <c r="DL583" s="389">
        <v>0.11089597505162355</v>
      </c>
      <c r="DM583" s="389">
        <v>0.11028808791787519</v>
      </c>
      <c r="DN583" s="389">
        <v>0.10969401914081481</v>
      </c>
      <c r="DO583" s="389">
        <v>0.10911322435574256</v>
      </c>
      <c r="DP583" s="389">
        <v>0.1085451894094997</v>
      </c>
      <c r="DQ583" s="389">
        <v>0.10798942821325755</v>
      </c>
      <c r="DR583" s="389">
        <v>0.10744548078027032</v>
      </c>
      <c r="DS583" s="389">
        <v>0.10691291142996114</v>
      </c>
      <c r="DT583" s="389">
        <v>0.10639130714184881</v>
      </c>
      <c r="DU583" s="389">
        <v>0.10588027604469008</v>
      </c>
      <c r="DV583" s="389">
        <v>0.10537944602783826</v>
      </c>
      <c r="DW583" s="389">
        <v>0.10488846346324771</v>
      </c>
      <c r="DX583" s="389">
        <v>0.10440699202780127</v>
      </c>
      <c r="DY583" s="389">
        <v>0.10393471161673985</v>
      </c>
      <c r="DZ583" s="389">
        <v>0.10347131733993839</v>
      </c>
      <c r="EA583" s="389">
        <v>0.10301651859362951</v>
      </c>
      <c r="EB583" s="389">
        <v>0.1025700382009288</v>
      </c>
      <c r="EC583" s="389">
        <v>0.10213161161518576</v>
      </c>
      <c r="ED583" s="389">
        <v>0.10170098618077741</v>
      </c>
      <c r="EE583" s="389">
        <v>0.10127792044648817</v>
      </c>
      <c r="EF583" s="389">
        <v>0.10086218352708948</v>
      </c>
      <c r="EG583" s="389">
        <v>0.1004535545091516</v>
      </c>
      <c r="EH583" s="389">
        <v>0.10005182189749148</v>
      </c>
      <c r="EI583" s="389">
        <v>9.9656783098997545E-2</v>
      </c>
      <c r="EJ583" s="389">
        <v>9.9268243940869069E-2</v>
      </c>
      <c r="EK583" s="389">
        <v>9.8886018220578145E-2</v>
      </c>
      <c r="EL583" s="389">
        <v>9.8509927285102036E-2</v>
      </c>
      <c r="EM583" s="389">
        <v>9.8139799637190703E-2</v>
      </c>
      <c r="EN583" s="389">
        <v>9.7775470566630815E-2</v>
      </c>
      <c r="EO583" s="389">
        <v>9.7416781804642097E-2</v>
      </c>
      <c r="EP583" s="389">
        <v>9.7063581199701987E-2</v>
      </c>
      <c r="EQ583" s="389">
        <v>9.6715722413237878E-2</v>
      </c>
      <c r="ER583" s="389">
        <v>9.6373064633756778E-2</v>
      </c>
      <c r="ES583" s="389">
        <v>9.6035472308099473E-2</v>
      </c>
      <c r="ET583" s="389">
        <v>9.5702814888614179E-2</v>
      </c>
      <c r="EU583" s="389">
        <v>9.5374966595141497E-2</v>
      </c>
      <c r="EV583" s="389">
        <v>9.5051806190790483E-2</v>
      </c>
      <c r="EW583" s="389">
        <v>9.4733216770566772E-2</v>
      </c>
      <c r="EX583" s="389">
        <v>9.4419085561986887E-2</v>
      </c>
      <c r="EY583" s="389">
        <v>9.4109303736878855E-2</v>
      </c>
      <c r="EZ583" s="389">
        <v>9.3803766233632332E-2</v>
      </c>
      <c r="FA583" s="389">
        <v>9.350237158921465E-2</v>
      </c>
      <c r="FB583" s="389">
        <v>9.3205021780322611E-2</v>
      </c>
      <c r="FC583" s="389">
        <v>9.2911622073085426E-2</v>
      </c>
      <c r="FD583" s="389">
        <v>9.2622080880776697E-2</v>
      </c>
      <c r="FE583" s="389">
        <v>9.2336309629034372E-2</v>
      </c>
      <c r="FF583" s="389">
        <v>9.2054222628121352E-2</v>
      </c>
      <c r="FG583" s="389">
        <v>9.1775736951795098E-2</v>
      </c>
      <c r="FH583" s="389">
        <v>9.1500772322382989E-2</v>
      </c>
      <c r="FI583" s="389">
        <v>9.1229251001689549E-2</v>
      </c>
      <c r="FJ583" s="389">
        <v>9.0961097687387263E-2</v>
      </c>
      <c r="FK583" s="389">
        <v>9.0696239414566546E-2</v>
      </c>
      <c r="FL583" s="389">
        <v>9.0434605462141909E-2</v>
      </c>
      <c r="FM583" s="389">
        <v>0</v>
      </c>
      <c r="FN583" s="389">
        <v>0</v>
      </c>
      <c r="FO583" s="389">
        <v>0</v>
      </c>
      <c r="FP583" s="389">
        <v>0</v>
      </c>
      <c r="FQ583" s="389">
        <v>0</v>
      </c>
      <c r="FR583" s="389">
        <v>0</v>
      </c>
      <c r="FS583" s="389">
        <v>0</v>
      </c>
      <c r="FT583" s="389">
        <v>0</v>
      </c>
      <c r="FU583" s="389">
        <v>0</v>
      </c>
      <c r="FV583" s="389">
        <v>0</v>
      </c>
    </row>
    <row r="584" spans="5:178" outlineLevel="2" x14ac:dyDescent="0.2">
      <c r="E584" s="367">
        <v>44316</v>
      </c>
      <c r="F584" s="398">
        <v>0.27764013993078662</v>
      </c>
      <c r="G584" s="399">
        <v>0.64135829791938204</v>
      </c>
      <c r="J584" s="370">
        <v>20</v>
      </c>
      <c r="K584" s="389"/>
      <c r="L584" s="389"/>
      <c r="M584" s="389"/>
      <c r="N584" s="389"/>
      <c r="O584" s="389"/>
      <c r="P584" s="389"/>
      <c r="Q584" s="389"/>
      <c r="R584" s="389"/>
      <c r="S584" s="389"/>
      <c r="T584" s="389"/>
      <c r="U584" s="389"/>
      <c r="V584" s="389"/>
      <c r="W584" s="389"/>
      <c r="X584" s="389"/>
      <c r="Y584" s="389"/>
      <c r="Z584" s="389"/>
      <c r="AA584" s="389"/>
      <c r="AB584" s="389"/>
      <c r="AC584" s="389"/>
      <c r="AD584" s="389"/>
      <c r="AE584" s="389"/>
      <c r="AF584" s="389"/>
      <c r="AG584" s="389"/>
      <c r="AH584" s="389"/>
      <c r="AI584" s="389"/>
      <c r="AJ584" s="389"/>
      <c r="AK584" s="389"/>
      <c r="AL584" s="389"/>
      <c r="AM584" s="389"/>
      <c r="AN584" s="389"/>
      <c r="AO584" s="389"/>
      <c r="AP584" s="389"/>
      <c r="AQ584" s="389"/>
      <c r="AR584" s="389"/>
      <c r="AS584" s="389"/>
      <c r="AT584" s="389"/>
      <c r="AU584" s="389"/>
      <c r="AV584" s="389"/>
      <c r="AW584" s="389"/>
      <c r="AX584" s="389"/>
      <c r="AY584" s="389"/>
      <c r="AZ584" s="389"/>
      <c r="BA584" s="389"/>
      <c r="BB584" s="389"/>
      <c r="BC584" s="389"/>
      <c r="BD584" s="389"/>
      <c r="BE584" s="389"/>
      <c r="BF584" s="389"/>
      <c r="BG584" s="389"/>
      <c r="BH584" s="389"/>
      <c r="BI584" s="389"/>
      <c r="BJ584" s="389">
        <v>0.98473386990006706</v>
      </c>
      <c r="BK584" s="389">
        <v>0.81215446913219536</v>
      </c>
      <c r="BL584" s="389">
        <v>0.49342835099316584</v>
      </c>
      <c r="BM584" s="389">
        <v>0.45383867389190446</v>
      </c>
      <c r="BN584" s="389">
        <v>0.33763986724310308</v>
      </c>
      <c r="BO584" s="389">
        <v>0.31772176747456027</v>
      </c>
      <c r="BP584" s="389">
        <v>0.28857277205348625</v>
      </c>
      <c r="BQ584" s="389">
        <v>0.26794706158952186</v>
      </c>
      <c r="BR584" s="389">
        <v>0.25626007203933404</v>
      </c>
      <c r="BS584" s="389">
        <v>0.24699265454445848</v>
      </c>
      <c r="BT584" s="389">
        <v>0.23933676334302684</v>
      </c>
      <c r="BU584" s="389">
        <v>0.23247522221258451</v>
      </c>
      <c r="BV584" s="389">
        <v>0.2114432062525394</v>
      </c>
      <c r="BW584" s="389">
        <v>0.20609732157938707</v>
      </c>
      <c r="BX584" s="389">
        <v>0.2013449168443302</v>
      </c>
      <c r="BY584" s="389">
        <v>0.19671120809689244</v>
      </c>
      <c r="BZ584" s="389">
        <v>0.19106858345469238</v>
      </c>
      <c r="CA584" s="389">
        <v>0.18674074513688843</v>
      </c>
      <c r="CB584" s="389">
        <v>0.18228964560117236</v>
      </c>
      <c r="CC584" s="389">
        <v>0.17806680758010837</v>
      </c>
      <c r="CD584" s="392">
        <v>0.17538907924888569</v>
      </c>
      <c r="CE584" s="389">
        <v>0.17287345151654634</v>
      </c>
      <c r="CF584" s="389">
        <v>0.17050338568696016</v>
      </c>
      <c r="CG584" s="389">
        <v>0.16826465875797422</v>
      </c>
      <c r="CH584" s="389">
        <v>0.16614495833824577</v>
      </c>
      <c r="CI584" s="389">
        <v>0.16413356146671085</v>
      </c>
      <c r="CJ584" s="389">
        <v>0.16222107745758588</v>
      </c>
      <c r="CK584" s="389">
        <v>0.16039924015203808</v>
      </c>
      <c r="CL584" s="389">
        <v>0.1586607386897422</v>
      </c>
      <c r="CM584" s="389">
        <v>0.15699907859900192</v>
      </c>
      <c r="CN584" s="389">
        <v>0.155408466961069</v>
      </c>
      <c r="CO584" s="389">
        <v>0.15388371684716806</v>
      </c>
      <c r="CP584" s="389">
        <v>0.15242016730219007</v>
      </c>
      <c r="CQ584" s="389">
        <v>0.15101361595877</v>
      </c>
      <c r="CR584" s="389">
        <v>0.14966026198092872</v>
      </c>
      <c r="CS584" s="389">
        <v>0.14835665750840635</v>
      </c>
      <c r="CT584" s="389">
        <v>0.14709966613770983</v>
      </c>
      <c r="CU584" s="389">
        <v>0.14588642726022638</v>
      </c>
      <c r="CV584" s="389">
        <v>0.1447143253009319</v>
      </c>
      <c r="CW584" s="389">
        <v>0.14358096307760845</v>
      </c>
      <c r="CX584" s="389">
        <v>0.14248413864080597</v>
      </c>
      <c r="CY584" s="389">
        <v>0.14142182506709419</v>
      </c>
      <c r="CZ584" s="389">
        <v>0.14039215276857703</v>
      </c>
      <c r="DA584" s="389">
        <v>0.13939339395484696</v>
      </c>
      <c r="DB584" s="389">
        <v>0.13842394894313284</v>
      </c>
      <c r="DC584" s="389">
        <v>0.13748233406112573</v>
      </c>
      <c r="DD584" s="389">
        <v>0.13656717092701406</v>
      </c>
      <c r="DE584" s="389">
        <v>0.13567717692431927</v>
      </c>
      <c r="DF584" s="389">
        <v>0.13481115671653976</v>
      </c>
      <c r="DG584" s="389">
        <v>0.13396799466943046</v>
      </c>
      <c r="DH584" s="389">
        <v>0.13314664806782847</v>
      </c>
      <c r="DI584" s="389">
        <v>0.13234614102993986</v>
      </c>
      <c r="DJ584" s="389">
        <v>0.13156555903548658</v>
      </c>
      <c r="DK584" s="389">
        <v>0.1308040439955043</v>
      </c>
      <c r="DL584" s="389">
        <v>0.1300607898012423</v>
      </c>
      <c r="DM584" s="389">
        <v>0.1293350382978333</v>
      </c>
      <c r="DN584" s="389">
        <v>0.1286260756354147</v>
      </c>
      <c r="DO584" s="389">
        <v>0.12793322895638165</v>
      </c>
      <c r="DP584" s="389">
        <v>0.12725586338260375</v>
      </c>
      <c r="DQ584" s="389">
        <v>0.12659337927087086</v>
      </c>
      <c r="DR584" s="389">
        <v>0.12594520970865755</v>
      </c>
      <c r="DS584" s="389">
        <v>0.1253108182256063</v>
      </c>
      <c r="DT584" s="389">
        <v>0.12468969669900064</v>
      </c>
      <c r="DU584" s="389">
        <v>0.12408136343399336</v>
      </c>
      <c r="DV584" s="389">
        <v>0.12348536140153328</v>
      </c>
      <c r="DW584" s="389">
        <v>0.12290125661882967</v>
      </c>
      <c r="DX584" s="389">
        <v>0.12232863665885972</v>
      </c>
      <c r="DY584" s="389">
        <v>0.12176710927688043</v>
      </c>
      <c r="DZ584" s="389">
        <v>0.12121630114319019</v>
      </c>
      <c r="EA584" s="389">
        <v>0.12067585667251203</v>
      </c>
      <c r="EB584" s="389">
        <v>0.12014543694136955</v>
      </c>
      <c r="EC584" s="389">
        <v>0.1196247186857043</v>
      </c>
      <c r="ED584" s="389">
        <v>0.11911339337176512</v>
      </c>
      <c r="EE584" s="389">
        <v>0.11861116633399121</v>
      </c>
      <c r="EF584" s="389">
        <v>0.11811775597422543</v>
      </c>
      <c r="EG584" s="389">
        <v>0.11763289301714135</v>
      </c>
      <c r="EH584" s="389">
        <v>0.1171563198172574</v>
      </c>
      <c r="EI584" s="389">
        <v>0.11668778971334368</v>
      </c>
      <c r="EJ584" s="389">
        <v>0.11622706642642043</v>
      </c>
      <c r="EK584" s="389">
        <v>0.11577392349789338</v>
      </c>
      <c r="EL584" s="389">
        <v>0.11532814376468638</v>
      </c>
      <c r="EM584" s="389">
        <v>0.11488951886851115</v>
      </c>
      <c r="EN584" s="389">
        <v>0.11445784879666755</v>
      </c>
      <c r="EO584" s="389">
        <v>0.11403294145199665</v>
      </c>
      <c r="EP584" s="389">
        <v>0.11361461224981219</v>
      </c>
      <c r="EQ584" s="389">
        <v>0.11320268373982359</v>
      </c>
      <c r="ER584" s="389">
        <v>0.11279698525122984</v>
      </c>
      <c r="ES584" s="389">
        <v>0.11239735255931646</v>
      </c>
      <c r="ET584" s="389">
        <v>0.11200362757202441</v>
      </c>
      <c r="EU584" s="389">
        <v>0.1116156580350853</v>
      </c>
      <c r="EV584" s="389">
        <v>0.11123329725443092</v>
      </c>
      <c r="EW584" s="389">
        <v>0.11085640383468663</v>
      </c>
      <c r="EX584" s="389">
        <v>0.11048484143265414</v>
      </c>
      <c r="EY584" s="389">
        <v>0.11011847852477302</v>
      </c>
      <c r="EZ584" s="389">
        <v>0.10975718818762896</v>
      </c>
      <c r="FA584" s="389">
        <v>0.10940084789064868</v>
      </c>
      <c r="FB584" s="389">
        <v>0.10904933930018473</v>
      </c>
      <c r="FC584" s="389">
        <v>0.10870254809425499</v>
      </c>
      <c r="FD584" s="389">
        <v>0.10836036378725532</v>
      </c>
      <c r="FE584" s="389">
        <v>0.10802267956401261</v>
      </c>
      <c r="FF584" s="389">
        <v>0.10768939212259458</v>
      </c>
      <c r="FG584" s="389">
        <v>0.10736040152533058</v>
      </c>
      <c r="FH584" s="389">
        <v>0.10703561105754049</v>
      </c>
      <c r="FI584" s="389">
        <v>0.10671492709350114</v>
      </c>
      <c r="FJ584" s="389">
        <v>0.10639825896921423</v>
      </c>
      <c r="FK584" s="389">
        <v>0.10608551886156982</v>
      </c>
      <c r="FL584" s="389">
        <v>0.10577662167352654</v>
      </c>
      <c r="FM584" s="389">
        <v>0.10547148492495562</v>
      </c>
      <c r="FN584" s="389">
        <v>0</v>
      </c>
      <c r="FO584" s="389">
        <v>0</v>
      </c>
      <c r="FP584" s="389">
        <v>0</v>
      </c>
      <c r="FQ584" s="389">
        <v>0</v>
      </c>
      <c r="FR584" s="389">
        <v>0</v>
      </c>
      <c r="FS584" s="389">
        <v>0</v>
      </c>
      <c r="FT584" s="389">
        <v>0</v>
      </c>
      <c r="FU584" s="389">
        <v>0</v>
      </c>
      <c r="FV584" s="389">
        <v>0</v>
      </c>
    </row>
    <row r="585" spans="5:178" outlineLevel="2" x14ac:dyDescent="0.2">
      <c r="E585" s="367">
        <v>44347</v>
      </c>
      <c r="F585" s="398">
        <v>0.28209817799201259</v>
      </c>
      <c r="G585" s="399">
        <v>0.23915942774228241</v>
      </c>
      <c r="J585" s="370">
        <v>19</v>
      </c>
      <c r="K585" s="389"/>
      <c r="L585" s="389"/>
      <c r="M585" s="389"/>
      <c r="N585" s="389"/>
      <c r="O585" s="389"/>
      <c r="P585" s="389"/>
      <c r="Q585" s="389"/>
      <c r="R585" s="389"/>
      <c r="S585" s="389"/>
      <c r="T585" s="389"/>
      <c r="U585" s="389"/>
      <c r="V585" s="389"/>
      <c r="W585" s="389"/>
      <c r="X585" s="389"/>
      <c r="Y585" s="389"/>
      <c r="Z585" s="389"/>
      <c r="AA585" s="389"/>
      <c r="AB585" s="389"/>
      <c r="AC585" s="389"/>
      <c r="AD585" s="389"/>
      <c r="AE585" s="389"/>
      <c r="AF585" s="389"/>
      <c r="AG585" s="389"/>
      <c r="AH585" s="389"/>
      <c r="AI585" s="389"/>
      <c r="AJ585" s="389"/>
      <c r="AK585" s="389"/>
      <c r="AL585" s="389"/>
      <c r="AM585" s="389"/>
      <c r="AN585" s="389"/>
      <c r="AO585" s="389"/>
      <c r="AP585" s="389"/>
      <c r="AQ585" s="389"/>
      <c r="AR585" s="389"/>
      <c r="AS585" s="389"/>
      <c r="AT585" s="389"/>
      <c r="AU585" s="389"/>
      <c r="AV585" s="389"/>
      <c r="AW585" s="389"/>
      <c r="AX585" s="389"/>
      <c r="AY585" s="389"/>
      <c r="AZ585" s="389"/>
      <c r="BA585" s="389"/>
      <c r="BB585" s="389"/>
      <c r="BC585" s="389"/>
      <c r="BD585" s="389"/>
      <c r="BE585" s="389"/>
      <c r="BF585" s="389"/>
      <c r="BG585" s="389"/>
      <c r="BH585" s="389"/>
      <c r="BI585" s="389"/>
      <c r="BJ585" s="389"/>
      <c r="BK585" s="389">
        <v>0.98422437967003662</v>
      </c>
      <c r="BL585" s="389">
        <v>0.72894720242225441</v>
      </c>
      <c r="BM585" s="389">
        <v>0.24517871581518841</v>
      </c>
      <c r="BN585" s="389">
        <v>0.20102877000625061</v>
      </c>
      <c r="BO585" s="389">
        <v>0.1623380719450864</v>
      </c>
      <c r="BP585" s="389">
        <v>0.14898241227642603</v>
      </c>
      <c r="BQ585" s="389">
        <v>0.13483539106449596</v>
      </c>
      <c r="BR585" s="389">
        <v>0.12396850610437944</v>
      </c>
      <c r="BS585" s="389">
        <v>0.11676023465590109</v>
      </c>
      <c r="BT585" s="389">
        <v>0.11122643835694994</v>
      </c>
      <c r="BU585" s="389">
        <v>0.1062718269556092</v>
      </c>
      <c r="BV585" s="389">
        <v>8.9991570279212993E-2</v>
      </c>
      <c r="BW585" s="389">
        <v>8.6017559051054293E-2</v>
      </c>
      <c r="BX585" s="389">
        <v>8.2232786452807904E-2</v>
      </c>
      <c r="BY585" s="389">
        <v>7.8562703933296243E-2</v>
      </c>
      <c r="BZ585" s="389">
        <v>7.452561316183344E-2</v>
      </c>
      <c r="CA585" s="389">
        <v>7.1973758909985489E-2</v>
      </c>
      <c r="CB585" s="389">
        <v>6.9777443902215242E-2</v>
      </c>
      <c r="CC585" s="389">
        <v>6.7466438815710253E-2</v>
      </c>
      <c r="CD585" s="392">
        <v>6.640025698413414E-2</v>
      </c>
      <c r="CE585" s="389">
        <v>6.5401744955176172E-2</v>
      </c>
      <c r="CF585" s="389">
        <v>6.4463679460692591E-2</v>
      </c>
      <c r="CG585" s="389">
        <v>6.3579893300360388E-2</v>
      </c>
      <c r="CH585" s="389">
        <v>6.2745082785014381E-2</v>
      </c>
      <c r="CI585" s="389">
        <v>6.1954656683080554E-2</v>
      </c>
      <c r="CJ585" s="389">
        <v>6.1204616453899061E-2</v>
      </c>
      <c r="CK585" s="389">
        <v>6.0491460355860872E-2</v>
      </c>
      <c r="CL585" s="389">
        <v>5.9812105978053913E-2</v>
      </c>
      <c r="CM585" s="389">
        <v>5.9163827135789583E-2</v>
      </c>
      <c r="CN585" s="389">
        <v>5.854420207177647E-2</v>
      </c>
      <c r="CO585" s="389">
        <v>5.7951070634446766E-2</v>
      </c>
      <c r="CP585" s="389">
        <v>5.7382498642981922E-2</v>
      </c>
      <c r="CQ585" s="389">
        <v>5.6836748049616394E-2</v>
      </c>
      <c r="CR585" s="389">
        <v>5.6312251811750973E-2</v>
      </c>
      <c r="CS585" s="389">
        <v>5.5807592615911041E-2</v>
      </c>
      <c r="CT585" s="389">
        <v>5.5321484771571713E-2</v>
      </c>
      <c r="CU585" s="389">
        <v>5.4852758728939993E-2</v>
      </c>
      <c r="CV585" s="389">
        <v>5.4400347780808621E-2</v>
      </c>
      <c r="CW585" s="389">
        <v>5.3963276591818231E-2</v>
      </c>
      <c r="CX585" s="389">
        <v>5.3540651264237564E-2</v>
      </c>
      <c r="CY585" s="389">
        <v>5.3131650701696467E-2</v>
      </c>
      <c r="CZ585" s="389">
        <v>5.2735519074186589E-2</v>
      </c>
      <c r="DA585" s="389">
        <v>5.2351559221364356E-2</v>
      </c>
      <c r="DB585" s="389">
        <v>5.197912685848835E-2</v>
      </c>
      <c r="DC585" s="389">
        <v>5.1617625471539273E-2</v>
      </c>
      <c r="DD585" s="389">
        <v>5.1266501806241746E-2</v>
      </c>
      <c r="DE585" s="389">
        <v>5.0925241870640986E-2</v>
      </c>
      <c r="DF585" s="389">
        <v>5.0593367383214766E-2</v>
      </c>
      <c r="DG585" s="389">
        <v>5.0270432608724901E-2</v>
      </c>
      <c r="DH585" s="389">
        <v>4.9956021532521724E-2</v>
      </c>
      <c r="DI585" s="389">
        <v>4.9649745331130951E-2</v>
      </c>
      <c r="DJ585" s="389">
        <v>4.9351240102920461E-2</v>
      </c>
      <c r="DK585" s="389">
        <v>4.9060164827672621E-2</v>
      </c>
      <c r="DL585" s="389">
        <v>4.8776199528135486E-2</v>
      </c>
      <c r="DM585" s="389">
        <v>4.849904361022906E-2</v>
      </c>
      <c r="DN585" s="389">
        <v>4.8228414361646051E-2</v>
      </c>
      <c r="DO585" s="389">
        <v>4.7964045591202556E-2</v>
      </c>
      <c r="DP585" s="389">
        <v>4.7705686393530629E-2</v>
      </c>
      <c r="DQ585" s="389">
        <v>4.7453100025625854E-2</v>
      </c>
      <c r="DR585" s="389">
        <v>4.7206062883416292E-2</v>
      </c>
      <c r="DS585" s="389">
        <v>4.6964363567945082E-2</v>
      </c>
      <c r="DT585" s="389">
        <v>4.6727802031993476E-2</v>
      </c>
      <c r="DU585" s="389">
        <v>4.649618879904191E-2</v>
      </c>
      <c r="DV585" s="389">
        <v>4.626934424739626E-2</v>
      </c>
      <c r="DW585" s="389">
        <v>4.6047097953119259E-2</v>
      </c>
      <c r="DX585" s="389">
        <v>4.5829288086113397E-2</v>
      </c>
      <c r="DY585" s="389">
        <v>4.5615760854323478E-2</v>
      </c>
      <c r="DZ585" s="389">
        <v>4.540636999156946E-2</v>
      </c>
      <c r="EA585" s="389">
        <v>4.5200976284999354E-2</v>
      </c>
      <c r="EB585" s="389">
        <v>4.4999447138571881E-2</v>
      </c>
      <c r="EC585" s="389">
        <v>4.4801656169351119E-2</v>
      </c>
      <c r="ED585" s="389">
        <v>4.4607482833722879E-2</v>
      </c>
      <c r="EE585" s="389">
        <v>4.441681208093376E-2</v>
      </c>
      <c r="EF585" s="389">
        <v>4.4229534031611936E-2</v>
      </c>
      <c r="EG585" s="389">
        <v>4.4045543679157598E-2</v>
      </c>
      <c r="EH585" s="389">
        <v>4.3864740612095325E-2</v>
      </c>
      <c r="EI585" s="389">
        <v>4.3687028755662966E-2</v>
      </c>
      <c r="EJ585" s="389">
        <v>4.3512316131073016E-2</v>
      </c>
      <c r="EK585" s="389">
        <v>4.3340514631029191E-2</v>
      </c>
      <c r="EL585" s="389">
        <v>4.3171539810209748E-2</v>
      </c>
      <c r="EM585" s="389">
        <v>4.3005310689547001E-2</v>
      </c>
      <c r="EN585" s="389">
        <v>4.284174957323636E-2</v>
      </c>
      <c r="EO585" s="389">
        <v>4.2680781877502953E-2</v>
      </c>
      <c r="EP585" s="389">
        <v>4.2522335970239175E-2</v>
      </c>
      <c r="EQ585" s="389">
        <v>4.2366343020702413E-2</v>
      </c>
      <c r="ER585" s="389">
        <v>4.2212736858531906E-2</v>
      </c>
      <c r="ES585" s="389">
        <v>4.2061453841405992E-2</v>
      </c>
      <c r="ET585" s="389">
        <v>4.191243273071768E-2</v>
      </c>
      <c r="EU585" s="389">
        <v>4.1765614574697747E-2</v>
      </c>
      <c r="EV585" s="389">
        <v>4.162094259846106E-2</v>
      </c>
      <c r="EW585" s="389">
        <v>4.1478362100494395E-2</v>
      </c>
      <c r="EX585" s="389">
        <v>4.1337820355141934E-2</v>
      </c>
      <c r="EY585" s="389">
        <v>4.1199266520680108E-2</v>
      </c>
      <c r="EZ585" s="389">
        <v>4.1062651552605182E-2</v>
      </c>
      <c r="FA585" s="389">
        <v>4.0927928121785785E-2</v>
      </c>
      <c r="FB585" s="389">
        <v>4.0795050537159865E-2</v>
      </c>
      <c r="FC585" s="389">
        <v>4.0663974672678849E-2</v>
      </c>
      <c r="FD585" s="389">
        <v>4.0534657898224899E-2</v>
      </c>
      <c r="FE585" s="389">
        <v>4.0407059014247071E-2</v>
      </c>
      <c r="FF585" s="389">
        <v>4.0281138189880543E-2</v>
      </c>
      <c r="FG585" s="389">
        <v>4.0156856904331094E-2</v>
      </c>
      <c r="FH585" s="389">
        <v>4.0034177891321521E-2</v>
      </c>
      <c r="FI585" s="389">
        <v>3.9913065086412292E-2</v>
      </c>
      <c r="FJ585" s="389">
        <v>3.9793483577021074E-2</v>
      </c>
      <c r="FK585" s="389">
        <v>3.9675399554978542E-2</v>
      </c>
      <c r="FL585" s="389">
        <v>3.9558780271468932E-2</v>
      </c>
      <c r="FM585" s="389">
        <v>3.9443593994214411E-2</v>
      </c>
      <c r="FN585" s="389">
        <v>3.932980996677124E-2</v>
      </c>
      <c r="FO585" s="389">
        <v>0</v>
      </c>
      <c r="FP585" s="389">
        <v>0</v>
      </c>
      <c r="FQ585" s="389">
        <v>0</v>
      </c>
      <c r="FR585" s="389">
        <v>0</v>
      </c>
      <c r="FS585" s="389">
        <v>0</v>
      </c>
      <c r="FT585" s="389">
        <v>0</v>
      </c>
      <c r="FU585" s="389">
        <v>0</v>
      </c>
      <c r="FV585" s="389">
        <v>0</v>
      </c>
    </row>
    <row r="586" spans="5:178" outlineLevel="2" x14ac:dyDescent="0.2">
      <c r="E586" s="367">
        <v>44377</v>
      </c>
      <c r="F586" s="398">
        <v>0.28687482147639459</v>
      </c>
      <c r="G586" s="399">
        <v>0.23482464424189667</v>
      </c>
      <c r="J586" s="370">
        <v>18</v>
      </c>
      <c r="K586" s="389"/>
      <c r="L586" s="389"/>
      <c r="M586" s="389"/>
      <c r="N586" s="389"/>
      <c r="O586" s="389"/>
      <c r="P586" s="389"/>
      <c r="Q586" s="389"/>
      <c r="R586" s="389"/>
      <c r="S586" s="389"/>
      <c r="T586" s="389"/>
      <c r="U586" s="389"/>
      <c r="V586" s="389"/>
      <c r="W586" s="389"/>
      <c r="X586" s="389"/>
      <c r="Y586" s="389"/>
      <c r="Z586" s="389"/>
      <c r="AA586" s="389"/>
      <c r="AB586" s="389"/>
      <c r="AC586" s="389"/>
      <c r="AD586" s="389"/>
      <c r="AE586" s="389"/>
      <c r="AF586" s="389"/>
      <c r="AG586" s="389"/>
      <c r="AH586" s="389"/>
      <c r="AI586" s="389"/>
      <c r="AJ586" s="389"/>
      <c r="AK586" s="389"/>
      <c r="AL586" s="389"/>
      <c r="AM586" s="389"/>
      <c r="AN586" s="389"/>
      <c r="AO586" s="389"/>
      <c r="AP586" s="389"/>
      <c r="AQ586" s="389"/>
      <c r="AR586" s="389"/>
      <c r="AS586" s="389"/>
      <c r="AT586" s="389"/>
      <c r="AU586" s="389"/>
      <c r="AV586" s="389"/>
      <c r="AW586" s="389"/>
      <c r="AX586" s="389"/>
      <c r="AY586" s="389"/>
      <c r="AZ586" s="389"/>
      <c r="BA586" s="389"/>
      <c r="BB586" s="389"/>
      <c r="BC586" s="389"/>
      <c r="BD586" s="389"/>
      <c r="BE586" s="389"/>
      <c r="BF586" s="389"/>
      <c r="BG586" s="389"/>
      <c r="BH586" s="389"/>
      <c r="BI586" s="389"/>
      <c r="BJ586" s="389"/>
      <c r="BK586" s="389"/>
      <c r="BL586" s="389">
        <v>0.98478266993436436</v>
      </c>
      <c r="BM586" s="389">
        <v>0.72770500577481056</v>
      </c>
      <c r="BN586" s="389">
        <v>0.24195611143975887</v>
      </c>
      <c r="BO586" s="389">
        <v>0.19659708724189415</v>
      </c>
      <c r="BP586" s="389">
        <v>0.1603143750528184</v>
      </c>
      <c r="BQ586" s="389">
        <v>0.14673652778951521</v>
      </c>
      <c r="BR586" s="389">
        <v>0.13257274852812756</v>
      </c>
      <c r="BS586" s="389">
        <v>0.12165413110228457</v>
      </c>
      <c r="BT586" s="389">
        <v>0.11475252824023212</v>
      </c>
      <c r="BU586" s="389">
        <v>0.10900025352826841</v>
      </c>
      <c r="BV586" s="389">
        <v>9.1563142623735883E-2</v>
      </c>
      <c r="BW586" s="389">
        <v>8.7281331868503342E-2</v>
      </c>
      <c r="BX586" s="389">
        <v>8.3179807881912163E-2</v>
      </c>
      <c r="BY586" s="389">
        <v>7.8869827319079405E-2</v>
      </c>
      <c r="BZ586" s="389">
        <v>7.4402095833685455E-2</v>
      </c>
      <c r="CA586" s="389">
        <v>7.1787937688385595E-2</v>
      </c>
      <c r="CB586" s="389">
        <v>6.9444209696047782E-2</v>
      </c>
      <c r="CC586" s="389">
        <v>6.7365277895151982E-2</v>
      </c>
      <c r="CD586" s="392">
        <v>6.6243604288261607E-2</v>
      </c>
      <c r="CE586" s="389">
        <v>6.5196747086517376E-2</v>
      </c>
      <c r="CF586" s="389">
        <v>6.4216333166878886E-2</v>
      </c>
      <c r="CG586" s="389">
        <v>6.3295270183507474E-2</v>
      </c>
      <c r="CH586" s="389">
        <v>6.2427502717072654E-2</v>
      </c>
      <c r="CI586" s="389">
        <v>6.1607823208193899E-2</v>
      </c>
      <c r="CJ586" s="389">
        <v>6.0831723641731748E-2</v>
      </c>
      <c r="CK586" s="389">
        <v>6.0095277950891368E-2</v>
      </c>
      <c r="CL586" s="389">
        <v>5.9395047863406721E-2</v>
      </c>
      <c r="CM586" s="389">
        <v>5.8728006837306751E-2</v>
      </c>
      <c r="CN586" s="389">
        <v>5.8091478100215463E-2</v>
      </c>
      <c r="CO586" s="389">
        <v>5.7483083789383466E-2</v>
      </c>
      <c r="CP586" s="389">
        <v>5.6900702906160568E-2</v>
      </c>
      <c r="CQ586" s="389">
        <v>5.6342436326908198E-2</v>
      </c>
      <c r="CR586" s="389">
        <v>5.5806577506113703E-2</v>
      </c>
      <c r="CS586" s="389">
        <v>5.5291587803948661E-2</v>
      </c>
      <c r="CT586" s="389">
        <v>5.4796075595857016E-2</v>
      </c>
      <c r="CU586" s="389">
        <v>5.4318778494556096E-2</v>
      </c>
      <c r="CV586" s="389">
        <v>5.3858548148435201E-2</v>
      </c>
      <c r="CW586" s="389">
        <v>5.3414337184439373E-2</v>
      </c>
      <c r="CX586" s="389">
        <v>5.2985187945239619E-2</v>
      </c>
      <c r="CY586" s="389">
        <v>5.2570222735071573E-2</v>
      </c>
      <c r="CZ586" s="389">
        <v>5.2168635340001594E-2</v>
      </c>
      <c r="DA586" s="389">
        <v>5.177968362949989E-2</v>
      </c>
      <c r="DB586" s="389">
        <v>5.1402683079309106E-2</v>
      </c>
      <c r="DC586" s="389">
        <v>5.1037001082399627E-2</v>
      </c>
      <c r="DD586" s="389">
        <v>5.0682051936615811E-2</v>
      </c>
      <c r="DE586" s="389">
        <v>5.0337292415459686E-2</v>
      </c>
      <c r="DF586" s="389">
        <v>5.0002217843121206E-2</v>
      </c>
      <c r="DG586" s="389">
        <v>4.9676358606968479E-2</v>
      </c>
      <c r="DH586" s="389">
        <v>4.9359277050749682E-2</v>
      </c>
      <c r="DI586" s="389">
        <v>4.90505647001135E-2</v>
      </c>
      <c r="DJ586" s="389">
        <v>4.8749839779041813E-2</v>
      </c>
      <c r="DK586" s="389">
        <v>4.8456744981648293E-2</v>
      </c>
      <c r="DL586" s="389">
        <v>4.8170945468733663E-2</v>
      </c>
      <c r="DM586" s="389">
        <v>4.7892127062658919E-2</v>
      </c>
      <c r="DN586" s="389">
        <v>4.7619994617635483E-2</v>
      </c>
      <c r="DO586" s="389">
        <v>4.7354270545538944E-2</v>
      </c>
      <c r="DP586" s="389">
        <v>4.7094693479921616E-2</v>
      </c>
      <c r="DQ586" s="389">
        <v>4.6841017063095139E-2</v>
      </c>
      <c r="DR586" s="389">
        <v>4.6593008843040747E-2</v>
      </c>
      <c r="DS586" s="389">
        <v>4.6350449268527938E-2</v>
      </c>
      <c r="DT586" s="389">
        <v>4.6113130772222621E-2</v>
      </c>
      <c r="DU586" s="389">
        <v>4.58808569327777E-2</v>
      </c>
      <c r="DV586" s="389">
        <v>4.5653441707950444E-2</v>
      </c>
      <c r="DW586" s="389">
        <v>4.5430708731704142E-2</v>
      </c>
      <c r="DX586" s="389">
        <v>4.5212490669048817E-2</v>
      </c>
      <c r="DY586" s="389">
        <v>4.4998628623070254E-2</v>
      </c>
      <c r="DZ586" s="389">
        <v>4.4788971589206396E-2</v>
      </c>
      <c r="EA586" s="389">
        <v>4.4583375952363252E-2</v>
      </c>
      <c r="EB586" s="389">
        <v>4.4381705022932767E-2</v>
      </c>
      <c r="EC586" s="389">
        <v>4.418382860818737E-2</v>
      </c>
      <c r="ED586" s="389">
        <v>4.3989622615891823E-2</v>
      </c>
      <c r="EE586" s="389">
        <v>4.3798968687294458E-2</v>
      </c>
      <c r="EF586" s="389">
        <v>4.3611753856945851E-2</v>
      </c>
      <c r="EG586" s="389">
        <v>4.342787023704648E-2</v>
      </c>
      <c r="EH586" s="389">
        <v>4.3247214724249423E-2</v>
      </c>
      <c r="EI586" s="389">
        <v>4.3069688727045204E-2</v>
      </c>
      <c r="EJ586" s="389">
        <v>4.2895197912034284E-2</v>
      </c>
      <c r="EK586" s="389">
        <v>4.2723651967551957E-2</v>
      </c>
      <c r="EL586" s="389">
        <v>4.2554964383253624E-2</v>
      </c>
      <c r="EM586" s="389">
        <v>4.2389052244395681E-2</v>
      </c>
      <c r="EN586" s="389">
        <v>4.2225836039662422E-2</v>
      </c>
      <c r="EO586" s="389">
        <v>4.2065239481491858E-2</v>
      </c>
      <c r="EP586" s="389">
        <v>4.1907189337945905E-2</v>
      </c>
      <c r="EQ586" s="389">
        <v>4.1751615275254575E-2</v>
      </c>
      <c r="ER586" s="389">
        <v>4.1598449710237885E-2</v>
      </c>
      <c r="ES586" s="389">
        <v>4.1447627671878096E-2</v>
      </c>
      <c r="ET586" s="389">
        <v>4.1299086671375634E-2</v>
      </c>
      <c r="EU586" s="389">
        <v>4.1152766580078104E-2</v>
      </c>
      <c r="EV586" s="389">
        <v>4.1008609514721753E-2</v>
      </c>
      <c r="EW586" s="389">
        <v>4.0866559729470717E-2</v>
      </c>
      <c r="EX586" s="389">
        <v>4.0726563514281021E-2</v>
      </c>
      <c r="EY586" s="389">
        <v>4.058856909915351E-2</v>
      </c>
      <c r="EZ586" s="389">
        <v>4.0452526563874866E-2</v>
      </c>
      <c r="FA586" s="389">
        <v>4.0318387752876862E-2</v>
      </c>
      <c r="FB586" s="389">
        <v>4.0186106194872367E-2</v>
      </c>
      <c r="FC586" s="389">
        <v>4.0055637026953431E-2</v>
      </c>
      <c r="FD586" s="389">
        <v>3.9926936922859597E-2</v>
      </c>
      <c r="FE586" s="389">
        <v>3.9799964025147273E-2</v>
      </c>
      <c r="FF586" s="389">
        <v>3.9674677881010631E-2</v>
      </c>
      <c r="FG586" s="389">
        <v>3.9551039381522414E-2</v>
      </c>
      <c r="FH586" s="389">
        <v>3.9429010704080836E-2</v>
      </c>
      <c r="FI586" s="389">
        <v>3.9308555257862914E-2</v>
      </c>
      <c r="FJ586" s="389">
        <v>3.918963763209992E-2</v>
      </c>
      <c r="FK586" s="389">
        <v>3.9072223547002842E-2</v>
      </c>
      <c r="FL586" s="389">
        <v>3.8956279807178078E-2</v>
      </c>
      <c r="FM586" s="389">
        <v>3.8841774257384748E-2</v>
      </c>
      <c r="FN586" s="389">
        <v>3.8728675740495044E-2</v>
      </c>
      <c r="FO586" s="389">
        <v>3.8616954057528213E-2</v>
      </c>
      <c r="FP586" s="389">
        <v>0</v>
      </c>
      <c r="FQ586" s="389">
        <v>0</v>
      </c>
      <c r="FR586" s="389">
        <v>0</v>
      </c>
      <c r="FS586" s="389">
        <v>0</v>
      </c>
      <c r="FT586" s="389">
        <v>0</v>
      </c>
      <c r="FU586" s="389">
        <v>0</v>
      </c>
      <c r="FV586" s="389">
        <v>0</v>
      </c>
    </row>
    <row r="587" spans="5:178" outlineLevel="2" x14ac:dyDescent="0.2">
      <c r="E587" s="367">
        <v>44408</v>
      </c>
      <c r="F587" s="398">
        <v>0.2920125382052518</v>
      </c>
      <c r="G587" s="399">
        <v>0.23324796618793078</v>
      </c>
      <c r="J587" s="370">
        <v>17</v>
      </c>
      <c r="K587" s="389"/>
      <c r="L587" s="389"/>
      <c r="M587" s="389"/>
      <c r="N587" s="389"/>
      <c r="O587" s="389"/>
      <c r="P587" s="389"/>
      <c r="Q587" s="389"/>
      <c r="R587" s="389"/>
      <c r="S587" s="389"/>
      <c r="T587" s="389"/>
      <c r="U587" s="389"/>
      <c r="V587" s="389"/>
      <c r="W587" s="389"/>
      <c r="X587" s="389"/>
      <c r="Y587" s="389"/>
      <c r="Z587" s="389"/>
      <c r="AA587" s="389"/>
      <c r="AB587" s="389"/>
      <c r="AC587" s="389"/>
      <c r="AD587" s="389"/>
      <c r="AE587" s="389"/>
      <c r="AF587" s="389"/>
      <c r="AG587" s="389"/>
      <c r="AH587" s="389"/>
      <c r="AI587" s="389"/>
      <c r="AJ587" s="389"/>
      <c r="AK587" s="389"/>
      <c r="AL587" s="389"/>
      <c r="AM587" s="389"/>
      <c r="AN587" s="389"/>
      <c r="AO587" s="389"/>
      <c r="AP587" s="389"/>
      <c r="AQ587" s="389"/>
      <c r="AR587" s="389"/>
      <c r="AS587" s="389"/>
      <c r="AT587" s="389"/>
      <c r="AU587" s="389"/>
      <c r="AV587" s="389"/>
      <c r="AW587" s="389"/>
      <c r="AX587" s="389"/>
      <c r="AY587" s="389"/>
      <c r="AZ587" s="389"/>
      <c r="BA587" s="389"/>
      <c r="BB587" s="389"/>
      <c r="BC587" s="389"/>
      <c r="BD587" s="389"/>
      <c r="BE587" s="389"/>
      <c r="BF587" s="389"/>
      <c r="BG587" s="389"/>
      <c r="BH587" s="389"/>
      <c r="BI587" s="389"/>
      <c r="BJ587" s="389"/>
      <c r="BK587" s="389"/>
      <c r="BL587" s="389"/>
      <c r="BM587" s="389">
        <v>0.98314877779819887</v>
      </c>
      <c r="BN587" s="389">
        <v>0.73849591067818421</v>
      </c>
      <c r="BO587" s="389">
        <v>0.24566371071494211</v>
      </c>
      <c r="BP587" s="389">
        <v>0.19587392023525088</v>
      </c>
      <c r="BQ587" s="389">
        <v>0.15768585737915825</v>
      </c>
      <c r="BR587" s="389">
        <v>0.14337897445322551</v>
      </c>
      <c r="BS587" s="389">
        <v>0.12961771733137292</v>
      </c>
      <c r="BT587" s="389">
        <v>0.1193025179195001</v>
      </c>
      <c r="BU587" s="389">
        <v>0.11251952766035656</v>
      </c>
      <c r="BV587" s="389">
        <v>9.3836151442749496E-2</v>
      </c>
      <c r="BW587" s="389">
        <v>8.9028900937327696E-2</v>
      </c>
      <c r="BX587" s="389">
        <v>8.4233137290939161E-2</v>
      </c>
      <c r="BY587" s="389">
        <v>7.9810696563131778E-2</v>
      </c>
      <c r="BZ587" s="389">
        <v>7.5348051828707963E-2</v>
      </c>
      <c r="CA587" s="389">
        <v>7.2734791398639961E-2</v>
      </c>
      <c r="CB587" s="389">
        <v>7.0110044109538694E-2</v>
      </c>
      <c r="CC587" s="389">
        <v>6.811133063775042E-2</v>
      </c>
      <c r="CD587" s="392">
        <v>6.6912968659894767E-2</v>
      </c>
      <c r="CE587" s="389">
        <v>6.5798826281957837E-2</v>
      </c>
      <c r="CF587" s="389">
        <v>6.4758997970988483E-2</v>
      </c>
      <c r="CG587" s="389">
        <v>6.3785166823426109E-2</v>
      </c>
      <c r="CH587" s="389">
        <v>6.2870288113417008E-2</v>
      </c>
      <c r="CI587" s="389">
        <v>6.2008347079402393E-2</v>
      </c>
      <c r="CJ587" s="389">
        <v>6.1194171127005571E-2</v>
      </c>
      <c r="CK587" s="389">
        <v>6.0423282509156094E-2</v>
      </c>
      <c r="CL587" s="389">
        <v>5.969178151976489E-2</v>
      </c>
      <c r="CM587" s="389">
        <v>5.8996252972083392E-2</v>
      </c>
      <c r="CN587" s="389">
        <v>5.8333690645186148E-2</v>
      </c>
      <c r="CO587" s="389">
        <v>5.7701435739292303E-2</v>
      </c>
      <c r="CP587" s="389">
        <v>5.7097126357285151E-2</v>
      </c>
      <c r="CQ587" s="389">
        <v>5.6518655741490065E-2</v>
      </c>
      <c r="CR587" s="389">
        <v>5.5964137519513443E-2</v>
      </c>
      <c r="CS587" s="389">
        <v>5.5431876604064442E-2</v>
      </c>
      <c r="CT587" s="389">
        <v>5.4920344686170908E-2</v>
      </c>
      <c r="CU587" s="389">
        <v>5.4428159485031588E-2</v>
      </c>
      <c r="CV587" s="389">
        <v>5.3954067089383564E-2</v>
      </c>
      <c r="CW587" s="389">
        <v>5.3496926857968655E-2</v>
      </c>
      <c r="CX587" s="389">
        <v>5.3055698450086237E-2</v>
      </c>
      <c r="CY587" s="389">
        <v>5.2629430638385315E-2</v>
      </c>
      <c r="CZ587" s="389">
        <v>5.2217251620195297E-2</v>
      </c>
      <c r="DA587" s="389">
        <v>5.1818360594727421E-2</v>
      </c>
      <c r="DB587" s="389">
        <v>5.1432020414322904E-2</v>
      </c>
      <c r="DC587" s="389">
        <v>5.1057551150810905E-2</v>
      </c>
      <c r="DD587" s="389">
        <v>5.069432444466155E-2</v>
      </c>
      <c r="DE587" s="389">
        <v>5.0341758526286591E-2</v>
      </c>
      <c r="DF587" s="389">
        <v>4.9999313816562023E-2</v>
      </c>
      <c r="DG587" s="389">
        <v>4.9666489028211733E-2</v>
      </c>
      <c r="DH587" s="389">
        <v>4.9342817701713816E-2</v>
      </c>
      <c r="DI587" s="389">
        <v>4.9027865119362392E-2</v>
      </c>
      <c r="DJ587" s="389">
        <v>4.8721225549416707E-2</v>
      </c>
      <c r="DK587" s="389">
        <v>4.8422519779209125E-2</v>
      </c>
      <c r="DL587" s="389">
        <v>4.8131392901904546E-2</v>
      </c>
      <c r="DM587" s="389">
        <v>4.7847512326507323E-2</v>
      </c>
      <c r="DN587" s="389">
        <v>4.7570565984854603E-2</v>
      </c>
      <c r="DO587" s="389">
        <v>4.7300260712848825E-2</v>
      </c>
      <c r="DP587" s="389">
        <v>4.7036320786169553E-2</v>
      </c>
      <c r="DQ587" s="389">
        <v>4.6778486593256209E-2</v>
      </c>
      <c r="DR587" s="389">
        <v>4.6526513430534558E-2</v>
      </c>
      <c r="DS587" s="389">
        <v>4.6280170406733413E-2</v>
      </c>
      <c r="DT587" s="389">
        <v>4.6039239444750385E-2</v>
      </c>
      <c r="DU587" s="389">
        <v>4.5803514370916266E-2</v>
      </c>
      <c r="DV587" s="389">
        <v>4.5572800082711563E-2</v>
      </c>
      <c r="DW587" s="389">
        <v>4.5346911787032998E-2</v>
      </c>
      <c r="DX587" s="389">
        <v>4.5125674302014522E-2</v>
      </c>
      <c r="DY587" s="389">
        <v>4.4908921416199891E-2</v>
      </c>
      <c r="DZ587" s="389">
        <v>4.4696495299553024E-2</v>
      </c>
      <c r="EA587" s="389">
        <v>4.4488245961398526E-2</v>
      </c>
      <c r="EB587" s="389">
        <v>4.4284030750914166E-2</v>
      </c>
      <c r="EC587" s="389">
        <v>4.4083713896263962E-2</v>
      </c>
      <c r="ED587" s="389">
        <v>4.3887166078870568E-2</v>
      </c>
      <c r="EE587" s="389">
        <v>4.3694264039688582E-2</v>
      </c>
      <c r="EF587" s="389">
        <v>4.3504890214659961E-2</v>
      </c>
      <c r="EG587" s="389">
        <v>4.3318932396816751E-2</v>
      </c>
      <c r="EH587" s="389">
        <v>4.3136283422748167E-2</v>
      </c>
      <c r="EI587" s="389">
        <v>4.2956840881371874E-2</v>
      </c>
      <c r="EJ587" s="389">
        <v>4.2780506843149227E-2</v>
      </c>
      <c r="EK587" s="389">
        <v>4.2607187608061418E-2</v>
      </c>
      <c r="EL587" s="389">
        <v>4.243679347082141E-2</v>
      </c>
      <c r="EM587" s="389">
        <v>4.2269238501939144E-2</v>
      </c>
      <c r="EN587" s="389">
        <v>4.2104440343383683E-2</v>
      </c>
      <c r="EO587" s="389">
        <v>4.194232001770045E-2</v>
      </c>
      <c r="EP587" s="389">
        <v>4.1782801749543387E-2</v>
      </c>
      <c r="EQ587" s="389">
        <v>4.1625812798674035E-2</v>
      </c>
      <c r="ER587" s="389">
        <v>4.1471283303562922E-2</v>
      </c>
      <c r="ES587" s="389">
        <v>4.1319146134802365E-2</v>
      </c>
      <c r="ET587" s="389">
        <v>4.1169336757608116E-2</v>
      </c>
      <c r="EU587" s="389">
        <v>4.1021793102747818E-2</v>
      </c>
      <c r="EV587" s="389">
        <v>4.0876455445289582E-2</v>
      </c>
      <c r="EW587" s="389">
        <v>4.0733266290614009E-2</v>
      </c>
      <c r="EX587" s="389">
        <v>4.0592170267178297E-2</v>
      </c>
      <c r="EY587" s="389">
        <v>4.0453114025562668E-2</v>
      </c>
      <c r="EZ587" s="389">
        <v>4.031604614336616E-2</v>
      </c>
      <c r="FA587" s="389">
        <v>4.0180917035553675E-2</v>
      </c>
      <c r="FB587" s="389">
        <v>4.0047678869886867E-2</v>
      </c>
      <c r="FC587" s="389">
        <v>3.9916285487099766E-2</v>
      </c>
      <c r="FD587" s="389">
        <v>3.9786692325506488E-2</v>
      </c>
      <c r="FE587" s="389">
        <v>3.9658856349751158E-2</v>
      </c>
      <c r="FF587" s="389">
        <v>3.953273598343271E-2</v>
      </c>
      <c r="FG587" s="389">
        <v>3.9408291045356716E-2</v>
      </c>
      <c r="FH587" s="389">
        <v>3.9285482689184151E-2</v>
      </c>
      <c r="FI587" s="389">
        <v>3.9164273346264718E-2</v>
      </c>
      <c r="FJ587" s="389">
        <v>3.9044626671456396E-2</v>
      </c>
      <c r="FK587" s="389">
        <v>3.8926507491748225E-2</v>
      </c>
      <c r="FL587" s="389">
        <v>3.8809881757515242E-2</v>
      </c>
      <c r="FM587" s="389">
        <v>3.8694716496246964E-2</v>
      </c>
      <c r="FN587" s="389">
        <v>3.8580979768601746E-2</v>
      </c>
      <c r="FO587" s="389">
        <v>3.8468640626649425E-2</v>
      </c>
      <c r="FP587" s="389">
        <v>3.8357669074173602E-2</v>
      </c>
      <c r="FQ587" s="389">
        <v>0</v>
      </c>
      <c r="FR587" s="389">
        <v>0</v>
      </c>
      <c r="FS587" s="389">
        <v>0</v>
      </c>
      <c r="FT587" s="389">
        <v>0</v>
      </c>
      <c r="FU587" s="389">
        <v>0</v>
      </c>
      <c r="FV587" s="389">
        <v>0</v>
      </c>
    </row>
    <row r="588" spans="5:178" outlineLevel="2" x14ac:dyDescent="0.2">
      <c r="E588" s="367">
        <v>44439</v>
      </c>
      <c r="F588" s="398">
        <v>0.29756240495074487</v>
      </c>
      <c r="G588" s="399">
        <v>0.26246192001434004</v>
      </c>
      <c r="J588" s="370">
        <v>16</v>
      </c>
      <c r="K588" s="389"/>
      <c r="L588" s="389"/>
      <c r="M588" s="389"/>
      <c r="N588" s="389"/>
      <c r="O588" s="389"/>
      <c r="P588" s="389"/>
      <c r="Q588" s="389"/>
      <c r="R588" s="389"/>
      <c r="S588" s="389"/>
      <c r="T588" s="389"/>
      <c r="U588" s="389"/>
      <c r="V588" s="389"/>
      <c r="W588" s="389"/>
      <c r="X588" s="389"/>
      <c r="Y588" s="389"/>
      <c r="Z588" s="389"/>
      <c r="AA588" s="389"/>
      <c r="AB588" s="389"/>
      <c r="AC588" s="389"/>
      <c r="AD588" s="389"/>
      <c r="AE588" s="389"/>
      <c r="AF588" s="389"/>
      <c r="AG588" s="389"/>
      <c r="AH588" s="389"/>
      <c r="AI588" s="389"/>
      <c r="AJ588" s="389"/>
      <c r="AK588" s="389"/>
      <c r="AL588" s="389"/>
      <c r="AM588" s="389"/>
      <c r="AN588" s="389"/>
      <c r="AO588" s="389"/>
      <c r="AP588" s="389"/>
      <c r="AQ588" s="389"/>
      <c r="AR588" s="389"/>
      <c r="AS588" s="389"/>
      <c r="AT588" s="389"/>
      <c r="AU588" s="389"/>
      <c r="AV588" s="389"/>
      <c r="AW588" s="389"/>
      <c r="AX588" s="389"/>
      <c r="AY588" s="389"/>
      <c r="AZ588" s="389"/>
      <c r="BA588" s="389"/>
      <c r="BB588" s="389"/>
      <c r="BC588" s="389"/>
      <c r="BD588" s="389"/>
      <c r="BE588" s="389"/>
      <c r="BF588" s="389"/>
      <c r="BG588" s="389"/>
      <c r="BH588" s="389"/>
      <c r="BI588" s="389"/>
      <c r="BJ588" s="389"/>
      <c r="BK588" s="389"/>
      <c r="BL588" s="389"/>
      <c r="BM588" s="389"/>
      <c r="BN588" s="389">
        <v>0.97796141811666504</v>
      </c>
      <c r="BO588" s="389">
        <v>0.44845562769997438</v>
      </c>
      <c r="BP588" s="389">
        <v>0.23312630264786849</v>
      </c>
      <c r="BQ588" s="389">
        <v>0.19127441403699388</v>
      </c>
      <c r="BR588" s="389">
        <v>0.15775424813385083</v>
      </c>
      <c r="BS588" s="389">
        <v>0.14547866922277303</v>
      </c>
      <c r="BT588" s="389">
        <v>0.13448810835940805</v>
      </c>
      <c r="BU588" s="389">
        <v>0.12439601539932198</v>
      </c>
      <c r="BV588" s="389">
        <v>0.10598787068330573</v>
      </c>
      <c r="BW588" s="389">
        <v>0.10002246169758197</v>
      </c>
      <c r="BX588" s="389">
        <v>9.5284610602965988E-2</v>
      </c>
      <c r="BY588" s="389">
        <v>9.1298965194816048E-2</v>
      </c>
      <c r="BZ588" s="389">
        <v>8.6085761895558333E-2</v>
      </c>
      <c r="CA588" s="389">
        <v>8.3134399306299206E-2</v>
      </c>
      <c r="CB588" s="389">
        <v>8.0428548295261623E-2</v>
      </c>
      <c r="CC588" s="389">
        <v>7.8098800127457069E-2</v>
      </c>
      <c r="CD588" s="392">
        <v>7.664217144561121E-2</v>
      </c>
      <c r="CE588" s="389">
        <v>7.5293716448465553E-2</v>
      </c>
      <c r="CF588" s="389">
        <v>7.404002942833067E-2</v>
      </c>
      <c r="CG588" s="389">
        <v>7.2869964199284293E-2</v>
      </c>
      <c r="CH588" s="389">
        <v>7.1774162178215195E-2</v>
      </c>
      <c r="CI588" s="389">
        <v>7.0744696298046444E-2</v>
      </c>
      <c r="CJ588" s="389">
        <v>6.9774798457460999E-2</v>
      </c>
      <c r="CK588" s="389">
        <v>6.8858648202485565E-2</v>
      </c>
      <c r="CL588" s="389">
        <v>6.7991206955023809E-2</v>
      </c>
      <c r="CM588" s="389">
        <v>6.7168086576716565E-2</v>
      </c>
      <c r="CN588" s="389">
        <v>6.638544413385733E-2</v>
      </c>
      <c r="CO588" s="389">
        <v>6.5639896880911472E-2</v>
      </c>
      <c r="CP588" s="389">
        <v>6.4928453007460155E-2</v>
      </c>
      <c r="CQ588" s="389">
        <v>6.4248454792356816E-2</v>
      </c>
      <c r="CR588" s="389">
        <v>6.3597531609724964E-2</v>
      </c>
      <c r="CS588" s="389">
        <v>6.2973560821891122E-2</v>
      </c>
      <c r="CT588" s="389">
        <v>6.2374635034453486E-2</v>
      </c>
      <c r="CU588" s="389">
        <v>6.179903452006022E-2</v>
      </c>
      <c r="CV588" s="389">
        <v>6.1245203869337253E-2</v>
      </c>
      <c r="CW588" s="389">
        <v>6.0711732120538722E-2</v>
      </c>
      <c r="CX588" s="389">
        <v>6.0197335768819672E-2</v>
      </c>
      <c r="CY588" s="389">
        <v>5.9700844172385421E-2</v>
      </c>
      <c r="CZ588" s="389">
        <v>5.9221186964102654E-2</v>
      </c>
      <c r="DA588" s="389">
        <v>5.8757383149339211E-2</v>
      </c>
      <c r="DB588" s="389">
        <v>5.8308531628222686E-2</v>
      </c>
      <c r="DC588" s="389">
        <v>5.7873802926468619E-2</v>
      </c>
      <c r="DD588" s="389">
        <v>5.745243195593451E-2</v>
      </c>
      <c r="DE588" s="389">
        <v>5.7043711656012873E-2</v>
      </c>
      <c r="DF588" s="389">
        <v>5.664698739135731E-2</v>
      </c>
      <c r="DG588" s="389">
        <v>5.6261652001377338E-2</v>
      </c>
      <c r="DH588" s="389">
        <v>5.5887141413326152E-2</v>
      </c>
      <c r="DI588" s="389">
        <v>5.5522930744334571E-2</v>
      </c>
      <c r="DJ588" s="389">
        <v>5.5168530828963711E-2</v>
      </c>
      <c r="DK588" s="389">
        <v>5.4823485118187951E-2</v>
      </c>
      <c r="DL588" s="389">
        <v>5.4487366903528463E-2</v>
      </c>
      <c r="DM588" s="389">
        <v>5.4159776826607595E-2</v>
      </c>
      <c r="DN588" s="389">
        <v>5.3840340639912193E-2</v>
      </c>
      <c r="DO588" s="389">
        <v>5.3528707189215541E-2</v>
      </c>
      <c r="DP588" s="389">
        <v>5.3224546592061724E-2</v>
      </c>
      <c r="DQ588" s="389">
        <v>5.2927548590077554E-2</v>
      </c>
      <c r="DR588" s="389">
        <v>5.2637421055748444E-2</v>
      </c>
      <c r="DS588" s="389">
        <v>5.2353888636748801E-2</v>
      </c>
      <c r="DT588" s="389">
        <v>5.2076691523026096E-2</v>
      </c>
      <c r="DU588" s="389">
        <v>5.1805584323651767E-2</v>
      </c>
      <c r="DV588" s="389">
        <v>5.1540335042017403E-2</v>
      </c>
      <c r="DW588" s="389">
        <v>5.1280724139309002E-2</v>
      </c>
      <c r="DX588" s="389">
        <v>5.1026543677367503E-2</v>
      </c>
      <c r="DY588" s="389">
        <v>5.0777596533063969E-2</v>
      </c>
      <c r="DZ588" s="389">
        <v>5.0533695677209473E-2</v>
      </c>
      <c r="EA588" s="389">
        <v>5.0294663511795408E-2</v>
      </c>
      <c r="EB588" s="389">
        <v>5.0060331260041897E-2</v>
      </c>
      <c r="EC588" s="389">
        <v>4.9830538404327676E-2</v>
      </c>
      <c r="ED588" s="389">
        <v>4.960513216760034E-2</v>
      </c>
      <c r="EE588" s="389">
        <v>4.9383967034326966E-2</v>
      </c>
      <c r="EF588" s="389">
        <v>4.9166904307453747E-2</v>
      </c>
      <c r="EG588" s="389">
        <v>4.8953811698202759E-2</v>
      </c>
      <c r="EH588" s="389">
        <v>4.8744562945853588E-2</v>
      </c>
      <c r="EI588" s="389">
        <v>4.8539037464940857E-2</v>
      </c>
      <c r="EJ588" s="389">
        <v>4.8337120017549577E-2</v>
      </c>
      <c r="EK588" s="389">
        <v>4.8138700408614989E-2</v>
      </c>
      <c r="EL588" s="389">
        <v>4.7943673202333115E-2</v>
      </c>
      <c r="EM588" s="389">
        <v>4.7751937457965819E-2</v>
      </c>
      <c r="EN588" s="389">
        <v>4.7563396483484822E-2</v>
      </c>
      <c r="EO588" s="389">
        <v>4.7377957605640786E-2</v>
      </c>
      <c r="EP588" s="389">
        <v>4.7195531955172787E-2</v>
      </c>
      <c r="EQ588" s="389">
        <v>4.7016034265987654E-2</v>
      </c>
      <c r="ER588" s="389">
        <v>4.6839382687242449E-2</v>
      </c>
      <c r="ES588" s="389">
        <v>4.6665498607357137E-2</v>
      </c>
      <c r="ET588" s="389">
        <v>4.6494306489067584E-2</v>
      </c>
      <c r="EU588" s="389">
        <v>4.6325733714705747E-2</v>
      </c>
      <c r="EV588" s="389">
        <v>4.61597104409621E-2</v>
      </c>
      <c r="EW588" s="389">
        <v>4.5996169462447674E-2</v>
      </c>
      <c r="EX588" s="389">
        <v>4.5835046083429219E-2</v>
      </c>
      <c r="EY588" s="389">
        <v>4.5676277997162229E-2</v>
      </c>
      <c r="EZ588" s="389">
        <v>4.5519805172293058E-2</v>
      </c>
      <c r="FA588" s="389">
        <v>4.5365569745843035E-2</v>
      </c>
      <c r="FB588" s="389">
        <v>4.5213515922326669E-2</v>
      </c>
      <c r="FC588" s="389">
        <v>4.5063589878590354E-2</v>
      </c>
      <c r="FD588" s="389">
        <v>4.4915739673990082E-2</v>
      </c>
      <c r="FE588" s="389">
        <v>4.4769915165556451E-2</v>
      </c>
      <c r="FF588" s="389">
        <v>4.4626067927820548E-2</v>
      </c>
      <c r="FG588" s="389">
        <v>4.4484151177000171E-2</v>
      </c>
      <c r="FH588" s="389">
        <v>4.4344119699267263E-2</v>
      </c>
      <c r="FI588" s="389">
        <v>4.4205929782837793E-2</v>
      </c>
      <c r="FJ588" s="389">
        <v>4.4069539153644997E-2</v>
      </c>
      <c r="FK588" s="389">
        <v>4.3934906914372983E-2</v>
      </c>
      <c r="FL588" s="389">
        <v>4.3801993486644548E-2</v>
      </c>
      <c r="FM588" s="389">
        <v>4.3670760556170855E-2</v>
      </c>
      <c r="FN588" s="389">
        <v>4.354117102068452E-2</v>
      </c>
      <c r="FO588" s="389">
        <v>4.3413188940489837E-2</v>
      </c>
      <c r="FP588" s="389">
        <v>4.328677949147533E-2</v>
      </c>
      <c r="FQ588" s="389">
        <v>4.3161908920444025E-2</v>
      </c>
      <c r="FR588" s="389">
        <v>0</v>
      </c>
      <c r="FS588" s="389">
        <v>0</v>
      </c>
      <c r="FT588" s="389">
        <v>0</v>
      </c>
      <c r="FU588" s="389">
        <v>0</v>
      </c>
      <c r="FV588" s="389">
        <v>0</v>
      </c>
    </row>
    <row r="589" spans="5:178" outlineLevel="2" x14ac:dyDescent="0.2">
      <c r="E589" s="367">
        <v>44469</v>
      </c>
      <c r="F589" s="398">
        <v>0.30358652858227847</v>
      </c>
      <c r="G589" s="399">
        <v>0.29417525263002348</v>
      </c>
      <c r="J589" s="370">
        <v>15</v>
      </c>
      <c r="K589" s="389"/>
      <c r="L589" s="389"/>
      <c r="M589" s="389"/>
      <c r="N589" s="389"/>
      <c r="O589" s="389"/>
      <c r="P589" s="389"/>
      <c r="Q589" s="389"/>
      <c r="R589" s="389"/>
      <c r="S589" s="389"/>
      <c r="T589" s="389"/>
      <c r="U589" s="389"/>
      <c r="V589" s="389"/>
      <c r="W589" s="389"/>
      <c r="X589" s="389"/>
      <c r="Y589" s="389"/>
      <c r="Z589" s="389"/>
      <c r="AA589" s="389"/>
      <c r="AB589" s="389"/>
      <c r="AC589" s="389"/>
      <c r="AD589" s="389"/>
      <c r="AE589" s="389"/>
      <c r="AF589" s="389"/>
      <c r="AG589" s="389"/>
      <c r="AH589" s="389"/>
      <c r="AI589" s="389"/>
      <c r="AJ589" s="389"/>
      <c r="AK589" s="389"/>
      <c r="AL589" s="389"/>
      <c r="AM589" s="389"/>
      <c r="AN589" s="389"/>
      <c r="AO589" s="389"/>
      <c r="AP589" s="389"/>
      <c r="AQ589" s="389"/>
      <c r="AR589" s="389"/>
      <c r="AS589" s="389"/>
      <c r="AT589" s="389"/>
      <c r="AU589" s="389"/>
      <c r="AV589" s="389"/>
      <c r="AW589" s="389"/>
      <c r="AX589" s="389"/>
      <c r="AY589" s="389"/>
      <c r="AZ589" s="389"/>
      <c r="BA589" s="389"/>
      <c r="BB589" s="389"/>
      <c r="BC589" s="389"/>
      <c r="BD589" s="389"/>
      <c r="BE589" s="389"/>
      <c r="BF589" s="389"/>
      <c r="BG589" s="389"/>
      <c r="BH589" s="389"/>
      <c r="BI589" s="389"/>
      <c r="BJ589" s="389"/>
      <c r="BK589" s="389"/>
      <c r="BL589" s="389"/>
      <c r="BM589" s="389"/>
      <c r="BN589" s="389"/>
      <c r="BO589" s="389">
        <v>0.9726221284803408</v>
      </c>
      <c r="BP589" s="389">
        <v>0.40672721343777535</v>
      </c>
      <c r="BQ589" s="389">
        <v>0.2245318494980261</v>
      </c>
      <c r="BR589" s="389">
        <v>0.18920287793743193</v>
      </c>
      <c r="BS589" s="389">
        <v>0.15961174209573237</v>
      </c>
      <c r="BT589" s="389">
        <v>0.14803199866787853</v>
      </c>
      <c r="BU589" s="389">
        <v>0.13586945209566298</v>
      </c>
      <c r="BV589" s="389">
        <v>0.11364661315053666</v>
      </c>
      <c r="BW589" s="389">
        <v>0.10695825325571875</v>
      </c>
      <c r="BX589" s="389">
        <v>0.10135918019024359</v>
      </c>
      <c r="BY589" s="389">
        <v>0.10529310141468526</v>
      </c>
      <c r="BZ589" s="389">
        <v>9.9360997981003396E-2</v>
      </c>
      <c r="CA589" s="389">
        <v>9.5683787665387737E-2</v>
      </c>
      <c r="CB589" s="389">
        <v>9.219390693188835E-2</v>
      </c>
      <c r="CC589" s="389">
        <v>8.9307643740763609E-2</v>
      </c>
      <c r="CD589" s="392">
        <v>8.7535495649582726E-2</v>
      </c>
      <c r="CE589" s="389">
        <v>8.5902862197664326E-2</v>
      </c>
      <c r="CF589" s="389">
        <v>8.4391473081011262E-2</v>
      </c>
      <c r="CG589" s="389">
        <v>8.2986302777269635E-2</v>
      </c>
      <c r="CH589" s="389">
        <v>8.1674858304374223E-2</v>
      </c>
      <c r="CI589" s="389">
        <v>8.0446650279519111E-2</v>
      </c>
      <c r="CJ589" s="389">
        <v>7.9292793806335943E-2</v>
      </c>
      <c r="CK589" s="389">
        <v>7.8205702992308695E-2</v>
      </c>
      <c r="CL589" s="389">
        <v>7.717885409670612E-2</v>
      </c>
      <c r="CM589" s="389">
        <v>7.6206599728911278E-2</v>
      </c>
      <c r="CN589" s="389">
        <v>7.5284021530823628E-2</v>
      </c>
      <c r="CO589" s="389">
        <v>7.440681222619569E-2</v>
      </c>
      <c r="CP589" s="389">
        <v>7.3571180331591754E-2</v>
      </c>
      <c r="CQ589" s="389">
        <v>7.27737725354696E-2</v>
      </c>
      <c r="CR589" s="389">
        <v>7.2011609983640895E-2</v>
      </c>
      <c r="CS589" s="389">
        <v>7.1282035606973215E-2</v>
      </c>
      <c r="CT589" s="389">
        <v>7.0582670289007304E-2</v>
      </c>
      <c r="CU589" s="389">
        <v>6.9911376164448286E-2</v>
      </c>
      <c r="CV589" s="389">
        <v>6.9266225710903045E-2</v>
      </c>
      <c r="CW589" s="389">
        <v>6.8645475578534204E-2</v>
      </c>
      <c r="CX589" s="389">
        <v>6.8047544318771969E-2</v>
      </c>
      <c r="CY589" s="389">
        <v>6.7470993340593324E-2</v>
      </c>
      <c r="CZ589" s="389">
        <v>6.6914510553293172E-2</v>
      </c>
      <c r="DA589" s="389">
        <v>6.6376896257037604E-2</v>
      </c>
      <c r="DB589" s="389">
        <v>6.5857050923393209E-2</v>
      </c>
      <c r="DC589" s="389">
        <v>6.535396457238804E-2</v>
      </c>
      <c r="DD589" s="389">
        <v>6.4866707504173962E-2</v>
      </c>
      <c r="DE589" s="389">
        <v>6.439442218483675E-2</v>
      </c>
      <c r="DF589" s="389">
        <v>6.3936316119477268E-2</v>
      </c>
      <c r="DG589" s="389">
        <v>6.3491655573013478E-2</v>
      </c>
      <c r="DH589" s="389">
        <v>6.3059760021504693E-2</v>
      </c>
      <c r="DI589" s="389">
        <v>6.2639997235167708E-2</v>
      </c>
      <c r="DJ589" s="389">
        <v>6.2231778909418611E-2</v>
      </c>
      <c r="DK589" s="389">
        <v>6.1834556772848909E-2</v>
      </c>
      <c r="DL589" s="389">
        <v>6.1447819111511898E-2</v>
      </c>
      <c r="DM589" s="389">
        <v>6.1071087657647641E-2</v>
      </c>
      <c r="DN589" s="389">
        <v>6.0703914798316203E-2</v>
      </c>
      <c r="DO589" s="389">
        <v>6.0345881065593535E-2</v>
      </c>
      <c r="DP589" s="389">
        <v>5.9996592875209025E-2</v>
      </c>
      <c r="DQ589" s="389">
        <v>5.9655680484935671E-2</v>
      </c>
      <c r="DR589" s="389">
        <v>5.9322796147811517E-2</v>
      </c>
      <c r="DS589" s="389">
        <v>5.8997612438488931E-2</v>
      </c>
      <c r="DT589" s="389">
        <v>5.8679820733759103E-2</v>
      </c>
      <c r="DU589" s="389">
        <v>5.8369129830662621E-2</v>
      </c>
      <c r="DV589" s="389">
        <v>5.8065264687630055E-2</v>
      </c>
      <c r="DW589" s="389">
        <v>5.7767965275850784E-2</v>
      </c>
      <c r="DX589" s="389">
        <v>5.7476985529586716E-2</v>
      </c>
      <c r="DY589" s="389">
        <v>5.7192092385464431E-2</v>
      </c>
      <c r="DZ589" s="389">
        <v>5.6913064901923147E-2</v>
      </c>
      <c r="EA589" s="389">
        <v>5.6639693450995121E-2</v>
      </c>
      <c r="EB589" s="389">
        <v>5.6371778975464568E-2</v>
      </c>
      <c r="EC589" s="389">
        <v>5.6109132305215477E-2</v>
      </c>
      <c r="ED589" s="389">
        <v>5.5851573527246415E-2</v>
      </c>
      <c r="EE589" s="389">
        <v>5.5598931404419516E-2</v>
      </c>
      <c r="EF589" s="389">
        <v>5.5351042838527389E-2</v>
      </c>
      <c r="EG589" s="389">
        <v>5.5107752373720148E-2</v>
      </c>
      <c r="EH589" s="389">
        <v>5.4868911736737171E-2</v>
      </c>
      <c r="EI589" s="389">
        <v>5.4634379410746906E-2</v>
      </c>
      <c r="EJ589" s="389">
        <v>5.4404020239915168E-2</v>
      </c>
      <c r="EK589" s="389">
        <v>5.417770506210387E-2</v>
      </c>
      <c r="EL589" s="389">
        <v>5.395531036735389E-2</v>
      </c>
      <c r="EM589" s="389">
        <v>5.3736717980029422E-2</v>
      </c>
      <c r="EN589" s="389">
        <v>5.352181476270032E-2</v>
      </c>
      <c r="EO589" s="389">
        <v>5.3310492340018861E-2</v>
      </c>
      <c r="EP589" s="389">
        <v>5.3102646841006219E-2</v>
      </c>
      <c r="EQ589" s="389">
        <v>5.2898178658308752E-2</v>
      </c>
      <c r="ER589" s="389">
        <v>5.2696992223112138E-2</v>
      </c>
      <c r="ES589" s="389">
        <v>5.2498995794517764E-2</v>
      </c>
      <c r="ET589" s="389">
        <v>5.2304101262290736E-2</v>
      </c>
      <c r="EU589" s="389">
        <v>5.2112223961982389E-2</v>
      </c>
      <c r="EV589" s="389">
        <v>5.1923282501515559E-2</v>
      </c>
      <c r="EW589" s="389">
        <v>5.1737198598397989E-2</v>
      </c>
      <c r="EX589" s="389">
        <v>5.1553896926798487E-2</v>
      </c>
      <c r="EY589" s="389">
        <v>5.1373304973783868E-2</v>
      </c>
      <c r="EZ589" s="389">
        <v>5.1195352904071713E-2</v>
      </c>
      <c r="FA589" s="389">
        <v>5.1019973432706464E-2</v>
      </c>
      <c r="FB589" s="389">
        <v>5.0847101705112786E-2</v>
      </c>
      <c r="FC589" s="389">
        <v>5.0676675184024148E-2</v>
      </c>
      <c r="FD589" s="389">
        <v>5.0508633542823242E-2</v>
      </c>
      <c r="FE589" s="389">
        <v>5.0342918564866411E-2</v>
      </c>
      <c r="FF589" s="389">
        <v>5.0179474048398003E-2</v>
      </c>
      <c r="FG589" s="389">
        <v>5.0018245716688864E-2</v>
      </c>
      <c r="FH589" s="389">
        <v>4.985918113306189E-2</v>
      </c>
      <c r="FI589" s="389">
        <v>4.9702229620492054E-2</v>
      </c>
      <c r="FJ589" s="389">
        <v>4.9547342185490659E-2</v>
      </c>
      <c r="FK589" s="389">
        <v>4.9394471446005991E-2</v>
      </c>
      <c r="FL589" s="389">
        <v>4.9243571563090303E-2</v>
      </c>
      <c r="FM589" s="389">
        <v>4.9094598176102205E-2</v>
      </c>
      <c r="FN589" s="389">
        <v>4.8947508341228761E-2</v>
      </c>
      <c r="FO589" s="389">
        <v>4.8802260473127294E-2</v>
      </c>
      <c r="FP589" s="389">
        <v>4.865881428950062E-2</v>
      </c>
      <c r="FQ589" s="389">
        <v>4.8517130758432066E-2</v>
      </c>
      <c r="FR589" s="389">
        <v>4.8377172048318304E-2</v>
      </c>
      <c r="FS589" s="389">
        <v>0</v>
      </c>
      <c r="FT589" s="389">
        <v>0</v>
      </c>
      <c r="FU589" s="389">
        <v>0</v>
      </c>
      <c r="FV589" s="389">
        <v>0</v>
      </c>
    </row>
    <row r="590" spans="5:178" outlineLevel="2" x14ac:dyDescent="0.2">
      <c r="E590" s="367">
        <v>44500</v>
      </c>
      <c r="F590" s="398">
        <v>0.31016136489161555</v>
      </c>
      <c r="G590" s="399">
        <v>0.26315407597408097</v>
      </c>
      <c r="J590" s="370">
        <v>14</v>
      </c>
      <c r="K590" s="389"/>
      <c r="L590" s="389"/>
      <c r="M590" s="389"/>
      <c r="N590" s="389"/>
      <c r="O590" s="389"/>
      <c r="P590" s="389"/>
      <c r="Q590" s="389"/>
      <c r="R590" s="389"/>
      <c r="S590" s="389"/>
      <c r="T590" s="389"/>
      <c r="U590" s="389"/>
      <c r="V590" s="389"/>
      <c r="W590" s="389"/>
      <c r="X590" s="389"/>
      <c r="Y590" s="389"/>
      <c r="Z590" s="389"/>
      <c r="AA590" s="389"/>
      <c r="AB590" s="389"/>
      <c r="AC590" s="389"/>
      <c r="AD590" s="389"/>
      <c r="AE590" s="389"/>
      <c r="AF590" s="389"/>
      <c r="AG590" s="389"/>
      <c r="AH590" s="389"/>
      <c r="AI590" s="389"/>
      <c r="AJ590" s="389"/>
      <c r="AK590" s="389"/>
      <c r="AL590" s="389"/>
      <c r="AM590" s="389"/>
      <c r="AN590" s="389"/>
      <c r="AO590" s="389"/>
      <c r="AP590" s="389"/>
      <c r="AQ590" s="389"/>
      <c r="AR590" s="389"/>
      <c r="AS590" s="389"/>
      <c r="AT590" s="389"/>
      <c r="AU590" s="389"/>
      <c r="AV590" s="389"/>
      <c r="AW590" s="389"/>
      <c r="AX590" s="389"/>
      <c r="AY590" s="389"/>
      <c r="AZ590" s="389"/>
      <c r="BA590" s="389"/>
      <c r="BB590" s="389"/>
      <c r="BC590" s="389"/>
      <c r="BD590" s="389"/>
      <c r="BE590" s="389"/>
      <c r="BF590" s="389"/>
      <c r="BG590" s="389"/>
      <c r="BH590" s="389"/>
      <c r="BI590" s="389"/>
      <c r="BJ590" s="389"/>
      <c r="BK590" s="389"/>
      <c r="BL590" s="389"/>
      <c r="BM590" s="389"/>
      <c r="BN590" s="389"/>
      <c r="BO590" s="389"/>
      <c r="BP590" s="389">
        <v>0.97604419204498905</v>
      </c>
      <c r="BQ590" s="389">
        <v>0.36182236834822268</v>
      </c>
      <c r="BR590" s="389">
        <v>0.19839372101004063</v>
      </c>
      <c r="BS590" s="389">
        <v>0.16614636954379905</v>
      </c>
      <c r="BT590" s="389">
        <v>0.14060199484130939</v>
      </c>
      <c r="BU590" s="389">
        <v>0.12935472086612865</v>
      </c>
      <c r="BV590" s="389">
        <v>0.10824394185956406</v>
      </c>
      <c r="BW590" s="389">
        <v>9.896161978457485E-2</v>
      </c>
      <c r="BX590" s="389">
        <v>9.3343517872759685E-2</v>
      </c>
      <c r="BY590" s="389">
        <v>9.6293713260934541E-2</v>
      </c>
      <c r="BZ590" s="389">
        <v>9.1085206956483228E-2</v>
      </c>
      <c r="CA590" s="389">
        <v>8.7670065203192635E-2</v>
      </c>
      <c r="CB590" s="389">
        <v>8.4354554813855398E-2</v>
      </c>
      <c r="CC590" s="389">
        <v>8.1620227380912846E-2</v>
      </c>
      <c r="CD590" s="392">
        <v>7.9890032407248415E-2</v>
      </c>
      <c r="CE590" s="389">
        <v>7.8304759719438566E-2</v>
      </c>
      <c r="CF590" s="389">
        <v>7.6844289664249055E-2</v>
      </c>
      <c r="CG590" s="389">
        <v>7.5492278565850057E-2</v>
      </c>
      <c r="CH590" s="389">
        <v>7.4235285363459899E-2</v>
      </c>
      <c r="CI590" s="389">
        <v>7.3062134476800697E-2</v>
      </c>
      <c r="CJ590" s="389">
        <v>7.1963442642613035E-2</v>
      </c>
      <c r="CK590" s="389">
        <v>7.0931261888818931E-2</v>
      </c>
      <c r="CL590" s="389">
        <v>6.9958806265486687E-2</v>
      </c>
      <c r="CM590" s="389">
        <v>6.9040239969132888E-2</v>
      </c>
      <c r="CN590" s="389">
        <v>6.8170511134088438E-2</v>
      </c>
      <c r="CO590" s="389">
        <v>6.7345220049739737E-2</v>
      </c>
      <c r="CP590" s="389">
        <v>6.6560513647921649E-2</v>
      </c>
      <c r="CQ590" s="389">
        <v>6.5813000262234064E-2</v>
      </c>
      <c r="CR590" s="389">
        <v>6.5099680192353931E-2</v>
      </c>
      <c r="CS590" s="389">
        <v>6.4417888708279719E-2</v>
      </c>
      <c r="CT590" s="389">
        <v>6.3765248932398197E-2</v>
      </c>
      <c r="CU590" s="389">
        <v>6.31396326292855E-2</v>
      </c>
      <c r="CV590" s="389">
        <v>6.2539127374421896E-2</v>
      </c>
      <c r="CW590" s="389">
        <v>6.1962008905247064E-2</v>
      </c>
      <c r="CX590" s="389">
        <v>6.1406717710512364E-2</v>
      </c>
      <c r="CY590" s="389">
        <v>6.0871839107529933E-2</v>
      </c>
      <c r="CZ590" s="389">
        <v>6.0356086206637995E-2</v>
      </c>
      <c r="DA590" s="389">
        <v>5.9858285278863735E-2</v>
      </c>
      <c r="DB590" s="389">
        <v>5.937736313433678E-2</v>
      </c>
      <c r="DC590" s="389">
        <v>5.8912336191378131E-2</v>
      </c>
      <c r="DD590" s="389">
        <v>5.8462300973764363E-2</v>
      </c>
      <c r="DE590" s="389">
        <v>5.8026425819748678E-2</v>
      </c>
      <c r="DF590" s="389">
        <v>5.7603943623523231E-2</v>
      </c>
      <c r="DG590" s="389">
        <v>5.7194145459843519E-2</v>
      </c>
      <c r="DH590" s="389">
        <v>5.6796374966980298E-2</v>
      </c>
      <c r="DI590" s="389">
        <v>5.6410023383159105E-2</v>
      </c>
      <c r="DJ590" s="389">
        <v>5.6034525148079002E-2</v>
      </c>
      <c r="DK590" s="389">
        <v>5.5669353994666944E-2</v>
      </c>
      <c r="DL590" s="389">
        <v>5.5314019467472997E-2</v>
      </c>
      <c r="DM590" s="389">
        <v>5.496806381347543E-2</v>
      </c>
      <c r="DN590" s="389">
        <v>5.4631059198893848E-2</v>
      </c>
      <c r="DO590" s="389">
        <v>5.4302605212175781E-2</v>
      </c>
      <c r="DP590" s="389">
        <v>5.3982326618854812E-2</v>
      </c>
      <c r="DQ590" s="389">
        <v>5.3669871338651844E-2</v>
      </c>
      <c r="DR590" s="389">
        <v>5.3364908619155757E-2</v>
      </c>
      <c r="DS590" s="389">
        <v>5.3067127383790172E-2</v>
      </c>
      <c r="DT590" s="389">
        <v>5.2776234734651421E-2</v>
      </c>
      <c r="DU590" s="389">
        <v>5.2491954593263786E-2</v>
      </c>
      <c r="DV590" s="389">
        <v>5.2214026464412193E-2</v>
      </c>
      <c r="DW590" s="389">
        <v>5.1942204310031194E-2</v>
      </c>
      <c r="DX590" s="389">
        <v>5.1676255521698522E-2</v>
      </c>
      <c r="DY590" s="389">
        <v>5.1415959981639628E-2</v>
      </c>
      <c r="DZ590" s="389">
        <v>5.1161109203327768E-2</v>
      </c>
      <c r="EA590" s="389">
        <v>5.0911505543787351E-2</v>
      </c>
      <c r="EB590" s="389">
        <v>5.0666961480602221E-2</v>
      </c>
      <c r="EC590" s="389">
        <v>5.0427298947408133E-2</v>
      </c>
      <c r="ED590" s="389">
        <v>5.0192348722332615E-2</v>
      </c>
      <c r="EE590" s="389">
        <v>4.9961949864442613E-2</v>
      </c>
      <c r="EF590" s="389">
        <v>4.9735949193787092E-2</v>
      </c>
      <c r="EG590" s="389">
        <v>4.9514200811084333E-2</v>
      </c>
      <c r="EH590" s="389">
        <v>4.929656565351323E-2</v>
      </c>
      <c r="EI590" s="389">
        <v>4.9082911083428223E-2</v>
      </c>
      <c r="EJ590" s="389">
        <v>4.8873110507138273E-2</v>
      </c>
      <c r="EK590" s="389">
        <v>4.8667043021173972E-2</v>
      </c>
      <c r="EL590" s="389">
        <v>4.8464593083718685E-2</v>
      </c>
      <c r="EM590" s="389">
        <v>4.8265650209104852E-2</v>
      </c>
      <c r="EN590" s="389">
        <v>4.8070108683476637E-2</v>
      </c>
      <c r="EO590" s="389">
        <v>4.7877867299898319E-2</v>
      </c>
      <c r="EP590" s="389">
        <v>4.7688829111348571E-2</v>
      </c>
      <c r="EQ590" s="389">
        <v>4.750290120018321E-2</v>
      </c>
      <c r="ER590" s="389">
        <v>4.7319994462778202E-2</v>
      </c>
      <c r="ES590" s="389">
        <v>4.7140023408179438E-2</v>
      </c>
      <c r="ET590" s="389">
        <v>4.6962905969689626E-2</v>
      </c>
      <c r="EU590" s="389">
        <v>4.6788563328416855E-2</v>
      </c>
      <c r="EV590" s="389">
        <v>4.6616919747892602E-2</v>
      </c>
      <c r="EW590" s="389">
        <v>4.6447902418943886E-2</v>
      </c>
      <c r="EX590" s="389">
        <v>4.6281441314072691E-2</v>
      </c>
      <c r="EY590" s="389">
        <v>4.6117469050658208E-2</v>
      </c>
      <c r="EZ590" s="389">
        <v>4.5955920762353733E-2</v>
      </c>
      <c r="FA590" s="389">
        <v>4.5796733978101453E-2</v>
      </c>
      <c r="FB590" s="389">
        <v>4.5639848508234999E-2</v>
      </c>
      <c r="FC590" s="389">
        <v>4.5485206337181359E-2</v>
      </c>
      <c r="FD590" s="389">
        <v>4.5332751522313024E-2</v>
      </c>
      <c r="FE590" s="389">
        <v>4.5182430098535717E-2</v>
      </c>
      <c r="FF590" s="389">
        <v>4.5034189988229292E-2</v>
      </c>
      <c r="FG590" s="389">
        <v>4.4887980916188938E-2</v>
      </c>
      <c r="FH590" s="389">
        <v>4.4743754329239688E-2</v>
      </c>
      <c r="FI590" s="389">
        <v>4.4601463320222683E-2</v>
      </c>
      <c r="FJ590" s="389">
        <v>4.4461062556073447E-2</v>
      </c>
      <c r="FK590" s="389">
        <v>4.4322508209732665E-2</v>
      </c>
      <c r="FL590" s="389">
        <v>4.4185757895649797E-2</v>
      </c>
      <c r="FM590" s="389">
        <v>4.4050770608655893E-2</v>
      </c>
      <c r="FN590" s="389">
        <v>4.3917506665998939E-2</v>
      </c>
      <c r="FO590" s="389">
        <v>4.378592765234892E-2</v>
      </c>
      <c r="FP590" s="389">
        <v>4.3655996367593583E-2</v>
      </c>
      <c r="FQ590" s="389">
        <v>4.3527676777258217E-2</v>
      </c>
      <c r="FR590" s="389">
        <v>4.3400933965394357E-2</v>
      </c>
      <c r="FS590" s="389">
        <v>4.3275734089792205E-2</v>
      </c>
      <c r="FT590" s="389">
        <v>0</v>
      </c>
      <c r="FU590" s="389">
        <v>0</v>
      </c>
      <c r="FV590" s="389">
        <v>0</v>
      </c>
    </row>
    <row r="591" spans="5:178" outlineLevel="2" x14ac:dyDescent="0.2">
      <c r="E591" s="367">
        <v>44530</v>
      </c>
      <c r="F591" s="398">
        <v>0.3173823604200538</v>
      </c>
      <c r="G591" s="399">
        <v>0.22998823130123025</v>
      </c>
      <c r="J591" s="370">
        <v>13</v>
      </c>
      <c r="K591" s="389"/>
      <c r="L591" s="389"/>
      <c r="M591" s="389"/>
      <c r="N591" s="389"/>
      <c r="O591" s="389"/>
      <c r="P591" s="389"/>
      <c r="Q591" s="389"/>
      <c r="R591" s="389"/>
      <c r="S591" s="389"/>
      <c r="T591" s="389"/>
      <c r="U591" s="389"/>
      <c r="V591" s="389"/>
      <c r="W591" s="389"/>
      <c r="X591" s="389"/>
      <c r="Y591" s="389"/>
      <c r="Z591" s="389"/>
      <c r="AA591" s="389"/>
      <c r="AB591" s="389"/>
      <c r="AC591" s="389"/>
      <c r="AD591" s="389"/>
      <c r="AE591" s="389"/>
      <c r="AF591" s="389"/>
      <c r="AG591" s="389"/>
      <c r="AH591" s="389"/>
      <c r="AI591" s="389"/>
      <c r="AJ591" s="389"/>
      <c r="AK591" s="389"/>
      <c r="AL591" s="389"/>
      <c r="AM591" s="389"/>
      <c r="AN591" s="389"/>
      <c r="AO591" s="389"/>
      <c r="AP591" s="389"/>
      <c r="AQ591" s="389"/>
      <c r="AR591" s="389"/>
      <c r="AS591" s="389"/>
      <c r="AT591" s="389"/>
      <c r="AU591" s="389"/>
      <c r="AV591" s="389"/>
      <c r="AW591" s="389"/>
      <c r="AX591" s="389"/>
      <c r="AY591" s="389"/>
      <c r="AZ591" s="389"/>
      <c r="BA591" s="389"/>
      <c r="BB591" s="389"/>
      <c r="BC591" s="389"/>
      <c r="BD591" s="389"/>
      <c r="BE591" s="389"/>
      <c r="BF591" s="389"/>
      <c r="BG591" s="389"/>
      <c r="BH591" s="389"/>
      <c r="BI591" s="389"/>
      <c r="BJ591" s="389"/>
      <c r="BK591" s="389"/>
      <c r="BL591" s="389"/>
      <c r="BM591" s="389"/>
      <c r="BN591" s="389"/>
      <c r="BO591" s="389"/>
      <c r="BP591" s="389"/>
      <c r="BQ591" s="389">
        <v>0.90652635201009346</v>
      </c>
      <c r="BR591" s="389">
        <v>0.30937087801800767</v>
      </c>
      <c r="BS591" s="389">
        <v>0.17907897000630843</v>
      </c>
      <c r="BT591" s="389">
        <v>0.148815736651947</v>
      </c>
      <c r="BU591" s="389">
        <v>0.12290531628147043</v>
      </c>
      <c r="BV591" s="389">
        <v>0.10379078970006309</v>
      </c>
      <c r="BW591" s="389">
        <v>9.3427768538165964E-2</v>
      </c>
      <c r="BX591" s="389">
        <v>8.4842576131215236E-2</v>
      </c>
      <c r="BY591" s="389">
        <v>8.775592131674026E-2</v>
      </c>
      <c r="BZ591" s="389">
        <v>8.2491254229511951E-2</v>
      </c>
      <c r="CA591" s="389">
        <v>7.8958536445489474E-2</v>
      </c>
      <c r="CB591" s="389">
        <v>7.5752709755118428E-2</v>
      </c>
      <c r="CC591" s="389">
        <v>7.299420771921776E-2</v>
      </c>
      <c r="CD591" s="392">
        <v>7.1333463729398153E-2</v>
      </c>
      <c r="CE591" s="389">
        <v>6.9821328755518608E-2</v>
      </c>
      <c r="CF591" s="389">
        <v>6.8435851216362253E-2</v>
      </c>
      <c r="CG591" s="389">
        <v>6.7159447179608783E-2</v>
      </c>
      <c r="CH591" s="389">
        <v>6.597783279621218E-2</v>
      </c>
      <c r="CI591" s="389">
        <v>6.4879261009682609E-2</v>
      </c>
      <c r="CJ591" s="389">
        <v>6.385396472090768E-2</v>
      </c>
      <c r="CK591" s="389">
        <v>6.2893743258425713E-2</v>
      </c>
      <c r="CL591" s="389">
        <v>6.1991650349282786E-2</v>
      </c>
      <c r="CM591" s="389">
        <v>6.1141755290651259E-2</v>
      </c>
      <c r="CN591" s="389">
        <v>6.0338957777257854E-2</v>
      </c>
      <c r="CO591" s="389">
        <v>5.9578842640362714E-2</v>
      </c>
      <c r="CP591" s="389">
        <v>5.8857564673850317E-2</v>
      </c>
      <c r="CQ591" s="389">
        <v>5.8171756419591436E-2</v>
      </c>
      <c r="CR591" s="389">
        <v>5.7518453669816762E-2</v>
      </c>
      <c r="CS591" s="389">
        <v>5.6895034782550272E-2</v>
      </c>
      <c r="CT591" s="389">
        <v>5.6299170869144981E-2</v>
      </c>
      <c r="CU591" s="389">
        <v>5.5728784614718863E-2</v>
      </c>
      <c r="CV591" s="389">
        <v>5.5182016009697236E-2</v>
      </c>
      <c r="CW591" s="389">
        <v>5.4657193656321351E-2</v>
      </c>
      <c r="CX591" s="389">
        <v>5.4152810604356505E-2</v>
      </c>
      <c r="CY591" s="389">
        <v>5.3667503890936039E-2</v>
      </c>
      <c r="CZ591" s="389">
        <v>5.3200037128715273E-2</v>
      </c>
      <c r="DA591" s="389">
        <v>5.274928561736001E-2</v>
      </c>
      <c r="DB591" s="389">
        <v>5.2314223555352694E-2</v>
      </c>
      <c r="DC591" s="389">
        <v>5.1893913009130169E-2</v>
      </c>
      <c r="DD591" s="389">
        <v>5.1487494359817622E-2</v>
      </c>
      <c r="DE591" s="389">
        <v>5.1094177998141921E-2</v>
      </c>
      <c r="DF591" s="389">
        <v>5.0713237078381698E-2</v>
      </c>
      <c r="DG591" s="389">
        <v>5.0344001174637922E-2</v>
      </c>
      <c r="DH591" s="389">
        <v>4.9985850708959889E-2</v>
      </c>
      <c r="DI591" s="389">
        <v>4.963821204222519E-2</v>
      </c>
      <c r="DJ591" s="389">
        <v>4.9300553136146848E-2</v>
      </c>
      <c r="DK591" s="389">
        <v>4.8972379709141631E-2</v>
      </c>
      <c r="DL591" s="389">
        <v>4.8653231820648568E-2</v>
      </c>
      <c r="DM591" s="389">
        <v>4.8342680828317962E-2</v>
      </c>
      <c r="DN591" s="389">
        <v>4.80403266706746E-2</v>
      </c>
      <c r="DO591" s="389">
        <v>4.7745795434701629E-2</v>
      </c>
      <c r="DP591" s="389">
        <v>4.7458737173530843E-2</v>
      </c>
      <c r="DQ591" s="389">
        <v>4.7178823944260581E-2</v>
      </c>
      <c r="DR591" s="389">
        <v>4.6905748040007099E-2</v>
      </c>
      <c r="DS591" s="389">
        <v>4.6639220393759943E-2</v>
      </c>
      <c r="DT591" s="389">
        <v>4.6378969134557815E-2</v>
      </c>
      <c r="DU591" s="389">
        <v>4.6124738279016975E-2</v>
      </c>
      <c r="DV591" s="389">
        <v>4.5876286543394811E-2</v>
      </c>
      <c r="DW591" s="389">
        <v>4.5633386263219278E-2</v>
      </c>
      <c r="DX591" s="389">
        <v>4.5395822409103892E-2</v>
      </c>
      <c r="DY591" s="389">
        <v>4.5163391688740048E-2</v>
      </c>
      <c r="DZ591" s="389">
        <v>4.4935901726245078E-2</v>
      </c>
      <c r="EA591" s="389">
        <v>4.4713170311074218E-2</v>
      </c>
      <c r="EB591" s="389">
        <v>4.4495024709599026E-2</v>
      </c>
      <c r="EC591" s="389">
        <v>4.4281301033235736E-2</v>
      </c>
      <c r="ED591" s="389">
        <v>4.4071843657687008E-2</v>
      </c>
      <c r="EE591" s="389">
        <v>4.3866504688457951E-2</v>
      </c>
      <c r="EF591" s="389">
        <v>4.3665143468329386E-2</v>
      </c>
      <c r="EG591" s="389">
        <v>4.3467626122931799E-2</v>
      </c>
      <c r="EH591" s="389">
        <v>4.3273825140967385E-2</v>
      </c>
      <c r="EI591" s="389">
        <v>4.3083618985985873E-2</v>
      </c>
      <c r="EJ591" s="389">
        <v>4.2896891736934575E-2</v>
      </c>
      <c r="EK591" s="389">
        <v>4.2713532754983422E-2</v>
      </c>
      <c r="EL591" s="389">
        <v>4.2533436374373727E-2</v>
      </c>
      <c r="EM591" s="389">
        <v>4.2356501615259563E-2</v>
      </c>
      <c r="EN591" s="389">
        <v>4.2182631916707271E-2</v>
      </c>
      <c r="EO591" s="389">
        <v>4.2011734888193805E-2</v>
      </c>
      <c r="EP591" s="389">
        <v>4.1843722078099874E-2</v>
      </c>
      <c r="EQ591" s="389">
        <v>4.1678508757834874E-2</v>
      </c>
      <c r="ER591" s="389">
        <v>4.1516013720354759E-2</v>
      </c>
      <c r="ES591" s="389">
        <v>4.1356159091946877E-2</v>
      </c>
      <c r="ET591" s="389">
        <v>4.1198870156256354E-2</v>
      </c>
      <c r="EU591" s="389">
        <v>4.1044075189619056E-2</v>
      </c>
      <c r="EV591" s="389">
        <v>4.0891705306848714E-2</v>
      </c>
      <c r="EW591" s="389">
        <v>4.0741694316698315E-2</v>
      </c>
      <c r="EX591" s="389">
        <v>4.05939785862834E-2</v>
      </c>
      <c r="EY591" s="389">
        <v>4.0448496913814282E-2</v>
      </c>
      <c r="EZ591" s="389">
        <v>4.0305190409039224E-2</v>
      </c>
      <c r="FA591" s="389">
        <v>4.0164002380849433E-2</v>
      </c>
      <c r="FB591" s="389">
        <v>4.0024878231541869E-2</v>
      </c>
      <c r="FC591" s="389">
        <v>3.9887765357276513E-2</v>
      </c>
      <c r="FD591" s="389">
        <v>3.9752613054301313E-2</v>
      </c>
      <c r="FE591" s="389">
        <v>3.9619372430552136E-2</v>
      </c>
      <c r="FF591" s="389">
        <v>3.9487996322265559E-2</v>
      </c>
      <c r="FG591" s="389">
        <v>3.9358439215270061E-2</v>
      </c>
      <c r="FH591" s="389">
        <v>3.9230657170647401E-2</v>
      </c>
      <c r="FI591" s="389">
        <v>3.9104607754478229E-2</v>
      </c>
      <c r="FJ591" s="389">
        <v>3.8980249971408545E-2</v>
      </c>
      <c r="FK591" s="389">
        <v>3.8857544201792403E-2</v>
      </c>
      <c r="FL591" s="389">
        <v>3.8736452142184123E-2</v>
      </c>
      <c r="FM591" s="389">
        <v>3.8616936748970515E-2</v>
      </c>
      <c r="FN591" s="389">
        <v>3.8498962184947659E-2</v>
      </c>
      <c r="FO591" s="389">
        <v>3.838249376866168E-2</v>
      </c>
      <c r="FP591" s="389">
        <v>3.8267497926344922E-2</v>
      </c>
      <c r="FQ591" s="389">
        <v>3.8153942146291107E-2</v>
      </c>
      <c r="FR591" s="389">
        <v>3.804179493552385E-2</v>
      </c>
      <c r="FS591" s="389">
        <v>3.793102577862284E-2</v>
      </c>
      <c r="FT591" s="389">
        <v>3.7821605098580971E-2</v>
      </c>
      <c r="FU591" s="389">
        <v>0</v>
      </c>
      <c r="FV591" s="389">
        <v>0</v>
      </c>
    </row>
    <row r="592" spans="5:178" outlineLevel="2" x14ac:dyDescent="0.2">
      <c r="E592" s="367">
        <v>44561</v>
      </c>
      <c r="F592" s="398">
        <v>0.32537059510959354</v>
      </c>
      <c r="G592" s="399">
        <v>0.24580411040365333</v>
      </c>
      <c r="J592" s="370">
        <v>12</v>
      </c>
      <c r="K592" s="389"/>
      <c r="L592" s="389"/>
      <c r="M592" s="389"/>
      <c r="N592" s="389"/>
      <c r="O592" s="389"/>
      <c r="P592" s="389"/>
      <c r="Q592" s="389"/>
      <c r="R592" s="389"/>
      <c r="S592" s="389"/>
      <c r="T592" s="389"/>
      <c r="U592" s="389"/>
      <c r="V592" s="389"/>
      <c r="W592" s="389"/>
      <c r="X592" s="389"/>
      <c r="Y592" s="389"/>
      <c r="Z592" s="389"/>
      <c r="AA592" s="389"/>
      <c r="AB592" s="389"/>
      <c r="AC592" s="389"/>
      <c r="AD592" s="389"/>
      <c r="AE592" s="389"/>
      <c r="AF592" s="389"/>
      <c r="AG592" s="389"/>
      <c r="AH592" s="389"/>
      <c r="AI592" s="389"/>
      <c r="AJ592" s="389"/>
      <c r="AK592" s="389"/>
      <c r="AL592" s="389"/>
      <c r="AM592" s="389"/>
      <c r="AN592" s="389"/>
      <c r="AO592" s="389"/>
      <c r="AP592" s="389"/>
      <c r="AQ592" s="389"/>
      <c r="AR592" s="389"/>
      <c r="AS592" s="389"/>
      <c r="AT592" s="389"/>
      <c r="AU592" s="389"/>
      <c r="AV592" s="389"/>
      <c r="AW592" s="389"/>
      <c r="AX592" s="389"/>
      <c r="AY592" s="389"/>
      <c r="AZ592" s="389"/>
      <c r="BA592" s="389"/>
      <c r="BB592" s="389"/>
      <c r="BC592" s="389"/>
      <c r="BD592" s="389"/>
      <c r="BE592" s="389"/>
      <c r="BF592" s="389"/>
      <c r="BG592" s="389"/>
      <c r="BH592" s="389"/>
      <c r="BI592" s="389"/>
      <c r="BJ592" s="389"/>
      <c r="BK592" s="389"/>
      <c r="BL592" s="389"/>
      <c r="BM592" s="389"/>
      <c r="BN592" s="389"/>
      <c r="BO592" s="389"/>
      <c r="BP592" s="389"/>
      <c r="BQ592" s="389"/>
      <c r="BR592" s="389">
        <v>0.84328962378715211</v>
      </c>
      <c r="BS592" s="389">
        <v>0.30141187149638754</v>
      </c>
      <c r="BT592" s="389">
        <v>0.18082626988702574</v>
      </c>
      <c r="BU592" s="389">
        <v>0.14755958441176109</v>
      </c>
      <c r="BV592" s="389">
        <v>0.11280252198765993</v>
      </c>
      <c r="BW592" s="389">
        <v>0.10271947793874121</v>
      </c>
      <c r="BX592" s="389">
        <v>9.2415637304809686E-2</v>
      </c>
      <c r="BY592" s="389">
        <v>9.9180599340063541E-2</v>
      </c>
      <c r="BZ592" s="389">
        <v>9.1790046980606693E-2</v>
      </c>
      <c r="CA592" s="389">
        <v>8.728211670326165E-2</v>
      </c>
      <c r="CB592" s="389">
        <v>8.3215779595942244E-2</v>
      </c>
      <c r="CC592" s="389">
        <v>7.9977429682420914E-2</v>
      </c>
      <c r="CD592" s="392">
        <v>7.8013888760863001E-2</v>
      </c>
      <c r="CE592" s="389">
        <v>7.6238938378766469E-2</v>
      </c>
      <c r="CF592" s="389">
        <v>7.4622816588700236E-2</v>
      </c>
      <c r="CG592" s="389">
        <v>7.3142062238489486E-2</v>
      </c>
      <c r="CH592" s="389">
        <v>7.1777882180254743E-2</v>
      </c>
      <c r="CI592" s="389">
        <v>7.0515010290212038E-2</v>
      </c>
      <c r="CJ592" s="389">
        <v>6.934089168781811E-2</v>
      </c>
      <c r="CK592" s="389">
        <v>6.8245087608032828E-2</v>
      </c>
      <c r="CL592" s="389">
        <v>6.7218833433893219E-2</v>
      </c>
      <c r="CM592" s="389">
        <v>6.6254705209684656E-2</v>
      </c>
      <c r="CN592" s="389">
        <v>6.5346364388759071E-2</v>
      </c>
      <c r="CO592" s="389">
        <v>6.4488359926976532E-2</v>
      </c>
      <c r="CP592" s="389">
        <v>6.3675973032343888E-2</v>
      </c>
      <c r="CQ592" s="389">
        <v>6.2905094070802053E-2</v>
      </c>
      <c r="CR592" s="389">
        <v>6.2172124010152319E-2</v>
      </c>
      <c r="CS592" s="389">
        <v>6.1473894799361543E-2</v>
      </c>
      <c r="CT592" s="389">
        <v>6.0807604510826445E-2</v>
      </c>
      <c r="CU592" s="389">
        <v>6.0170764102395316E-2</v>
      </c>
      <c r="CV592" s="389">
        <v>5.9561153405959064E-2</v>
      </c>
      <c r="CW592" s="389">
        <v>5.8976784502413053E-2</v>
      </c>
      <c r="CX592" s="389">
        <v>5.8415871054965617E-2</v>
      </c>
      <c r="CY592" s="389">
        <v>5.7876802483111112E-2</v>
      </c>
      <c r="CZ592" s="389">
        <v>5.7358122095465557E-2</v>
      </c>
      <c r="DA592" s="389">
        <v>5.685850848053909E-2</v>
      </c>
      <c r="DB592" s="389">
        <v>5.6376759594368185E-2</v>
      </c>
      <c r="DC592" s="389">
        <v>5.5911779092900606E-2</v>
      </c>
      <c r="DD592" s="389">
        <v>5.5462564542560489E-2</v>
      </c>
      <c r="DE592" s="389">
        <v>5.5028197210021279E-2</v>
      </c>
      <c r="DF592" s="389">
        <v>5.460783318599316E-2</v>
      </c>
      <c r="DG592" s="389">
        <v>5.4200695640875172E-2</v>
      </c>
      <c r="DH592" s="389">
        <v>5.3806068044778936E-2</v>
      </c>
      <c r="DI592" s="389">
        <v>5.3423288212486833E-2</v>
      </c>
      <c r="DJ592" s="389">
        <v>5.305174305674052E-2</v>
      </c>
      <c r="DK592" s="389">
        <v>5.2690863951932107E-2</v>
      </c>
      <c r="DL592" s="389">
        <v>5.2340122625618407E-2</v>
      </c>
      <c r="DM592" s="389">
        <v>5.199902750794913E-2</v>
      </c>
      <c r="DN592" s="389">
        <v>5.1667120479607247E-2</v>
      </c>
      <c r="DO592" s="389">
        <v>5.1343973967605816E-2</v>
      </c>
      <c r="DP592" s="389">
        <v>5.1029188345598914E-2</v>
      </c>
      <c r="DQ592" s="389">
        <v>5.0722389601498448E-2</v>
      </c>
      <c r="DR592" s="389">
        <v>5.0423227240356271E-2</v>
      </c>
      <c r="DS592" s="389">
        <v>5.0131372394836865E-2</v>
      </c>
      <c r="DT592" s="389">
        <v>4.9846516119308772E-2</v>
      </c>
      <c r="DU592" s="389">
        <v>4.9568367846731201E-2</v>
      </c>
      <c r="DV592" s="389">
        <v>4.9296653990201174E-2</v>
      </c>
      <c r="DW592" s="389">
        <v>4.9031116673324902E-2</v>
      </c>
      <c r="DX592" s="389">
        <v>4.8771512575551977E-2</v>
      </c>
      <c r="DY592" s="389">
        <v>4.8517611880309827E-2</v>
      </c>
      <c r="DZ592" s="389">
        <v>4.8269197315241562E-2</v>
      </c>
      <c r="EA592" s="389">
        <v>4.8026063275119317E-2</v>
      </c>
      <c r="EB592" s="389">
        <v>4.7788015019105241E-2</v>
      </c>
      <c r="EC592" s="389">
        <v>4.7554867934988365E-2</v>
      </c>
      <c r="ED592" s="389">
        <v>4.7326446863860297E-2</v>
      </c>
      <c r="EE592" s="389">
        <v>4.7102585479419264E-2</v>
      </c>
      <c r="EF592" s="389">
        <v>4.6883125716730603E-2</v>
      </c>
      <c r="EG592" s="389">
        <v>4.6667917245829894E-2</v>
      </c>
      <c r="EH592" s="389">
        <v>4.6456816986046798E-2</v>
      </c>
      <c r="EI592" s="389">
        <v>4.624968865735974E-2</v>
      </c>
      <c r="EJ592" s="389">
        <v>4.6046402365474241E-2</v>
      </c>
      <c r="EK592" s="389">
        <v>4.584683421765428E-2</v>
      </c>
      <c r="EL592" s="389">
        <v>4.5650865966635423E-2</v>
      </c>
      <c r="EM592" s="389">
        <v>4.5458384680213848E-2</v>
      </c>
      <c r="EN592" s="389">
        <v>4.5269282434340322E-2</v>
      </c>
      <c r="EO592" s="389">
        <v>4.5083456027758588E-2</v>
      </c>
      <c r="EP592" s="389">
        <v>4.4900806716414651E-2</v>
      </c>
      <c r="EQ592" s="389">
        <v>4.4721239966029641E-2</v>
      </c>
      <c r="ER592" s="389">
        <v>4.4544665221379419E-2</v>
      </c>
      <c r="ES592" s="389">
        <v>4.4370995690956816E-2</v>
      </c>
      <c r="ET592" s="389">
        <v>4.4200148145813342E-2</v>
      </c>
      <c r="EU592" s="389">
        <v>4.4032042731484075E-2</v>
      </c>
      <c r="EV592" s="389">
        <v>4.3866602791996882E-2</v>
      </c>
      <c r="EW592" s="389">
        <v>4.3703754705054471E-2</v>
      </c>
      <c r="EX592" s="389">
        <v>4.3543427727556247E-2</v>
      </c>
      <c r="EY592" s="389">
        <v>4.3385553850698137E-2</v>
      </c>
      <c r="EZ592" s="389">
        <v>4.3230067663952917E-2</v>
      </c>
      <c r="FA592" s="389">
        <v>4.30769062272916E-2</v>
      </c>
      <c r="FB592" s="389">
        <v>4.2926008951059309E-2</v>
      </c>
      <c r="FC592" s="389">
        <v>4.2777317482966662E-2</v>
      </c>
      <c r="FD592" s="389">
        <v>4.2630775601701705E-2</v>
      </c>
      <c r="FE592" s="389">
        <v>4.2486329116706079E-2</v>
      </c>
      <c r="FF592" s="389">
        <v>4.234392577369589E-2</v>
      </c>
      <c r="FG592" s="389">
        <v>4.220351516554012E-2</v>
      </c>
      <c r="FH592" s="389">
        <v>4.2065048648139113E-2</v>
      </c>
      <c r="FI592" s="389">
        <v>4.1928479260973844E-2</v>
      </c>
      <c r="FJ592" s="389">
        <v>4.1793761652020263E-2</v>
      </c>
      <c r="FK592" s="389">
        <v>4.1660852006747254E-2</v>
      </c>
      <c r="FL592" s="389">
        <v>4.1529707980936706E-2</v>
      </c>
      <c r="FM592" s="389">
        <v>4.1400288637083525E-2</v>
      </c>
      <c r="FN592" s="389">
        <v>4.1272554384151526E-2</v>
      </c>
      <c r="FO592" s="389">
        <v>4.1146466920476417E-2</v>
      </c>
      <c r="FP592" s="389">
        <v>4.1021989179622791E-2</v>
      </c>
      <c r="FQ592" s="389">
        <v>4.0899085279015084E-2</v>
      </c>
      <c r="FR592" s="389">
        <v>4.0777720471175144E-2</v>
      </c>
      <c r="FS592" s="389">
        <v>4.0657861097410965E-2</v>
      </c>
      <c r="FT592" s="389">
        <v>4.0539474543811384E-2</v>
      </c>
      <c r="FU592" s="389">
        <v>4.0422529199411451E-2</v>
      </c>
      <c r="FV592" s="389">
        <v>0</v>
      </c>
    </row>
    <row r="593" spans="5:178" outlineLevel="2" x14ac:dyDescent="0.2">
      <c r="E593" s="367">
        <v>44592</v>
      </c>
      <c r="F593" s="398">
        <v>0.33428254164466659</v>
      </c>
      <c r="G593" s="399">
        <v>0.25812737106347028</v>
      </c>
      <c r="J593" s="370">
        <v>11</v>
      </c>
      <c r="K593" s="389"/>
      <c r="L593" s="389"/>
      <c r="M593" s="389"/>
      <c r="N593" s="389"/>
      <c r="O593" s="389"/>
      <c r="P593" s="389"/>
      <c r="Q593" s="389"/>
      <c r="R593" s="389"/>
      <c r="S593" s="389"/>
      <c r="T593" s="389"/>
      <c r="U593" s="389"/>
      <c r="V593" s="389"/>
      <c r="W593" s="389"/>
      <c r="X593" s="389"/>
      <c r="Y593" s="389"/>
      <c r="Z593" s="389"/>
      <c r="AA593" s="389"/>
      <c r="AB593" s="389"/>
      <c r="AC593" s="389"/>
      <c r="AD593" s="389"/>
      <c r="AE593" s="389"/>
      <c r="AF593" s="389"/>
      <c r="AG593" s="389"/>
      <c r="AH593" s="389"/>
      <c r="AI593" s="389"/>
      <c r="AJ593" s="389"/>
      <c r="AK593" s="389"/>
      <c r="AL593" s="389"/>
      <c r="AM593" s="389"/>
      <c r="AN593" s="389"/>
      <c r="AO593" s="389"/>
      <c r="AP593" s="389"/>
      <c r="AQ593" s="389"/>
      <c r="AR593" s="389"/>
      <c r="AS593" s="389"/>
      <c r="AT593" s="389"/>
      <c r="AU593" s="389"/>
      <c r="AV593" s="389"/>
      <c r="AW593" s="389"/>
      <c r="AX593" s="389"/>
      <c r="AY593" s="389"/>
      <c r="AZ593" s="389"/>
      <c r="BA593" s="389"/>
      <c r="BB593" s="389"/>
      <c r="BC593" s="389"/>
      <c r="BD593" s="389"/>
      <c r="BE593" s="389"/>
      <c r="BF593" s="389"/>
      <c r="BG593" s="389"/>
      <c r="BH593" s="389"/>
      <c r="BI593" s="389"/>
      <c r="BJ593" s="389"/>
      <c r="BK593" s="389"/>
      <c r="BL593" s="389"/>
      <c r="BM593" s="389"/>
      <c r="BN593" s="389"/>
      <c r="BO593" s="389"/>
      <c r="BP593" s="389"/>
      <c r="BQ593" s="389"/>
      <c r="BR593" s="389"/>
      <c r="BS593" s="389">
        <v>0.80270296548371411</v>
      </c>
      <c r="BT593" s="389">
        <v>0.32184086857883648</v>
      </c>
      <c r="BU593" s="389">
        <v>0.18991411440609302</v>
      </c>
      <c r="BV593" s="389">
        <v>0.15113271754982985</v>
      </c>
      <c r="BW593" s="389">
        <v>0.11648031113271755</v>
      </c>
      <c r="BX593" s="389">
        <v>0.10608977475287636</v>
      </c>
      <c r="BY593" s="389">
        <v>0.11285691135958516</v>
      </c>
      <c r="BZ593" s="389">
        <v>0.10113757899854156</v>
      </c>
      <c r="CA593" s="389">
        <v>9.5005671690163662E-2</v>
      </c>
      <c r="CB593" s="389">
        <v>9.0234970021066271E-2</v>
      </c>
      <c r="CC593" s="389">
        <v>8.6287473667152809E-2</v>
      </c>
      <c r="CD593" s="392">
        <v>8.3987056336996199E-2</v>
      </c>
      <c r="CE593" s="389">
        <v>8.1925074317147295E-2</v>
      </c>
      <c r="CF593" s="389">
        <v>8.0061137724930453E-2</v>
      </c>
      <c r="CG593" s="389">
        <v>7.836399251322862E-2</v>
      </c>
      <c r="CH593" s="389">
        <v>7.6809001317259526E-2</v>
      </c>
      <c r="CI593" s="389">
        <v>7.5376428804492829E-2</v>
      </c>
      <c r="CJ593" s="389">
        <v>7.4050243492004106E-2</v>
      </c>
      <c r="CK593" s="389">
        <v>7.2817261066873112E-2</v>
      </c>
      <c r="CL593" s="389">
        <v>7.1666519422027966E-2</v>
      </c>
      <c r="CM593" s="389">
        <v>7.0588814531013122E-2</v>
      </c>
      <c r="CN593" s="389">
        <v>6.9576350241972701E-2</v>
      </c>
      <c r="CO593" s="389">
        <v>6.8622470228533877E-2</v>
      </c>
      <c r="CP593" s="389">
        <v>6.7721450161306526E-2</v>
      </c>
      <c r="CQ593" s="389">
        <v>6.6868334674126201E-2</v>
      </c>
      <c r="CR593" s="389">
        <v>6.6058808098577226E-2</v>
      </c>
      <c r="CS593" s="389">
        <v>6.5289090966861862E-2</v>
      </c>
      <c r="CT593" s="389">
        <v>6.4555856399363495E-2</v>
      </c>
      <c r="CU593" s="389">
        <v>6.3856161995302252E-2</v>
      </c>
      <c r="CV593" s="389">
        <v>6.3187393925698526E-2</v>
      </c>
      <c r="CW593" s="389">
        <v>6.254722071547493E-2</v>
      </c>
      <c r="CX593" s="389">
        <v>6.1933554782241079E-2</v>
      </c>
      <c r="CY593" s="389">
        <v>6.1344520232143485E-2</v>
      </c>
      <c r="CZ593" s="389">
        <v>6.0778425739064272E-2</v>
      </c>
      <c r="DA593" s="389">
        <v>6.0233741581157942E-2</v>
      </c>
      <c r="DB593" s="389">
        <v>5.9709080098659932E-2</v>
      </c>
      <c r="DC593" s="389">
        <v>5.9203178983760582E-2</v>
      </c>
      <c r="DD593" s="389">
        <v>5.8714886927771368E-2</v>
      </c>
      <c r="DE593" s="389">
        <v>5.8243151240632798E-2</v>
      </c>
      <c r="DF593" s="389">
        <v>5.7787007128802956E-2</v>
      </c>
      <c r="DG593" s="389">
        <v>5.7345568374040666E-2</v>
      </c>
      <c r="DH593" s="389">
        <v>5.6918019200798774E-2</v>
      </c>
      <c r="DI593" s="389">
        <v>5.6503607156337274E-2</v>
      </c>
      <c r="DJ593" s="389">
        <v>5.6101636857128608E-2</v>
      </c>
      <c r="DK593" s="389">
        <v>5.5711464479105029E-2</v>
      </c>
      <c r="DL593" s="389">
        <v>5.5332492888910866E-2</v>
      </c>
      <c r="DM593" s="389">
        <v>5.4964167329439977E-2</v>
      </c>
      <c r="DN593" s="389">
        <v>5.4605971586244438E-2</v>
      </c>
      <c r="DO593" s="389">
        <v>5.4257424572434591E-2</v>
      </c>
      <c r="DP593" s="389">
        <v>5.3918077278875175E-2</v>
      </c>
      <c r="DQ593" s="389">
        <v>5.3587510044162193E-2</v>
      </c>
      <c r="DR593" s="389">
        <v>5.3265330105306895E-2</v>
      </c>
      <c r="DS593" s="389">
        <v>5.2951169395480037E-2</v>
      </c>
      <c r="DT593" s="389">
        <v>5.2644682559754047E-2</v>
      </c>
      <c r="DU593" s="389">
        <v>5.234554516366962E-2</v>
      </c>
      <c r="DV593" s="389">
        <v>5.2053452072759174E-2</v>
      </c>
      <c r="DW593" s="389">
        <v>5.1768115983983294E-2</v>
      </c>
      <c r="DX593" s="389">
        <v>5.1489266092449908E-2</v>
      </c>
      <c r="DY593" s="389">
        <v>5.1216646878859927E-2</v>
      </c>
      <c r="DZ593" s="389">
        <v>5.0950017004906971E-2</v>
      </c>
      <c r="EA593" s="389">
        <v>5.0689148305398064E-2</v>
      </c>
      <c r="EB593" s="389">
        <v>5.0433824867194638E-2</v>
      </c>
      <c r="EC593" s="389">
        <v>5.0183842186228678E-2</v>
      </c>
      <c r="ED593" s="389">
        <v>4.9939006394852471E-2</v>
      </c>
      <c r="EE593" s="389">
        <v>4.969913355265726E-2</v>
      </c>
      <c r="EF593" s="389">
        <v>4.9464048994659018E-2</v>
      </c>
      <c r="EG593" s="389">
        <v>4.9233586731420177E-2</v>
      </c>
      <c r="EH593" s="389">
        <v>4.9007588896262076E-2</v>
      </c>
      <c r="EI593" s="389">
        <v>4.8785905235239714E-2</v>
      </c>
      <c r="EJ593" s="389">
        <v>4.8568392636003835E-2</v>
      </c>
      <c r="EK593" s="389">
        <v>4.8354914692077373E-2</v>
      </c>
      <c r="EL593" s="389">
        <v>4.8145341299426707E-2</v>
      </c>
      <c r="EM593" s="389">
        <v>4.793954828252258E-2</v>
      </c>
      <c r="EN593" s="389">
        <v>4.7737417047364124E-2</v>
      </c>
      <c r="EO593" s="389">
        <v>4.7538834259186279E-2</v>
      </c>
      <c r="EP593" s="389">
        <v>4.7343691542791728E-2</v>
      </c>
      <c r="EQ593" s="389">
        <v>4.7151885203644918E-2</v>
      </c>
      <c r="ER593" s="389">
        <v>4.6963315968040285E-2</v>
      </c>
      <c r="ES593" s="389">
        <v>4.6777888740814844E-2</v>
      </c>
      <c r="ET593" s="389">
        <v>4.6595512379214561E-2</v>
      </c>
      <c r="EU593" s="389">
        <v>4.6416099481651076E-2</v>
      </c>
      <c r="EV593" s="389">
        <v>4.623956619019761E-2</v>
      </c>
      <c r="EW593" s="389">
        <v>4.6065832005774895E-2</v>
      </c>
      <c r="EX593" s="389">
        <v>4.5894819615070241E-2</v>
      </c>
      <c r="EY593" s="389">
        <v>4.5726454728314651E-2</v>
      </c>
      <c r="EZ593" s="389">
        <v>4.5560665927118202E-2</v>
      </c>
      <c r="FA593" s="389">
        <v>4.539738452163105E-2</v>
      </c>
      <c r="FB593" s="389">
        <v>4.523654441635875E-2</v>
      </c>
      <c r="FC593" s="389">
        <v>4.5078081984015708E-2</v>
      </c>
      <c r="FD593" s="389">
        <v>4.4921935946851017E-2</v>
      </c>
      <c r="FE593" s="389">
        <v>4.4768047264926614E-2</v>
      </c>
      <c r="FF593" s="389">
        <v>4.4616359030868809E-2</v>
      </c>
      <c r="FG593" s="389">
        <v>4.446681637065248E-2</v>
      </c>
      <c r="FH593" s="389">
        <v>4.4319366350011435E-2</v>
      </c>
      <c r="FI593" s="389">
        <v>4.4173957886099499E-2</v>
      </c>
      <c r="FJ593" s="389">
        <v>4.4030541664056545E-2</v>
      </c>
      <c r="FK593" s="389">
        <v>4.3889070058158508E-2</v>
      </c>
      <c r="FL593" s="389">
        <v>4.3749497057255629E-2</v>
      </c>
      <c r="FM593" s="389">
        <v>4.361177819422455E-2</v>
      </c>
      <c r="FN593" s="389">
        <v>4.3475870479179744E-2</v>
      </c>
      <c r="FO593" s="389">
        <v>4.3341732336209124E-2</v>
      </c>
      <c r="FP593" s="389">
        <v>4.3209323543414439E-2</v>
      </c>
      <c r="FQ593" s="389">
        <v>4.3078605176053941E-2</v>
      </c>
      <c r="FR593" s="389">
        <v>4.2949539552597865E-2</v>
      </c>
      <c r="FS593" s="389">
        <v>4.2822090183521407E-2</v>
      </c>
      <c r="FT593" s="389">
        <v>4.269622172267161E-2</v>
      </c>
      <c r="FU593" s="389">
        <v>4.2571899921055915E-2</v>
      </c>
      <c r="FV593" s="389">
        <v>4.2449091582910166E-2</v>
      </c>
    </row>
    <row r="594" spans="5:178" outlineLevel="2" x14ac:dyDescent="0.2">
      <c r="E594" s="367">
        <v>44620</v>
      </c>
      <c r="F594" s="398">
        <v>0.34432484860020901</v>
      </c>
      <c r="G594" s="399">
        <v>0.24965996230696352</v>
      </c>
      <c r="J594" s="370">
        <v>10</v>
      </c>
      <c r="K594" s="389"/>
      <c r="L594" s="389"/>
      <c r="M594" s="389"/>
      <c r="N594" s="389"/>
      <c r="O594" s="389"/>
      <c r="P594" s="389"/>
      <c r="Q594" s="389"/>
      <c r="R594" s="389"/>
      <c r="S594" s="389"/>
      <c r="T594" s="389"/>
      <c r="U594" s="389"/>
      <c r="V594" s="389"/>
      <c r="W594" s="389"/>
      <c r="X594" s="389"/>
      <c r="Y594" s="389"/>
      <c r="Z594" s="389"/>
      <c r="AA594" s="389"/>
      <c r="AB594" s="389"/>
      <c r="AC594" s="389"/>
      <c r="AD594" s="389"/>
      <c r="AE594" s="389"/>
      <c r="AF594" s="389"/>
      <c r="AG594" s="389"/>
      <c r="AH594" s="389"/>
      <c r="AI594" s="389"/>
      <c r="AJ594" s="389"/>
      <c r="AK594" s="389"/>
      <c r="AL594" s="389"/>
      <c r="AM594" s="389"/>
      <c r="AN594" s="389"/>
      <c r="AO594" s="389"/>
      <c r="AP594" s="389"/>
      <c r="AQ594" s="389"/>
      <c r="AR594" s="389"/>
      <c r="AS594" s="389"/>
      <c r="AT594" s="389"/>
      <c r="AU594" s="389"/>
      <c r="AV594" s="389"/>
      <c r="AW594" s="389"/>
      <c r="AX594" s="389"/>
      <c r="AY594" s="389"/>
      <c r="AZ594" s="389"/>
      <c r="BA594" s="389"/>
      <c r="BB594" s="389"/>
      <c r="BC594" s="389"/>
      <c r="BD594" s="389"/>
      <c r="BE594" s="389"/>
      <c r="BF594" s="389"/>
      <c r="BG594" s="389"/>
      <c r="BH594" s="389"/>
      <c r="BI594" s="389"/>
      <c r="BJ594" s="389"/>
      <c r="BK594" s="389"/>
      <c r="BL594" s="389"/>
      <c r="BM594" s="389"/>
      <c r="BN594" s="389"/>
      <c r="BO594" s="389"/>
      <c r="BP594" s="389"/>
      <c r="BQ594" s="389"/>
      <c r="BR594" s="389"/>
      <c r="BS594" s="389"/>
      <c r="BT594" s="389">
        <v>0.82646740791236695</v>
      </c>
      <c r="BU594" s="389">
        <v>0.29663736160409959</v>
      </c>
      <c r="BV594" s="389">
        <v>0.17627700336146307</v>
      </c>
      <c r="BW594" s="389">
        <v>0.14214522460684986</v>
      </c>
      <c r="BX594" s="389">
        <v>0.10947674008603465</v>
      </c>
      <c r="BY594" s="389">
        <v>0.1147304952868997</v>
      </c>
      <c r="BZ594" s="389">
        <v>0.10247760983521779</v>
      </c>
      <c r="CA594" s="389">
        <v>9.4837921064384947E-2</v>
      </c>
      <c r="CB594" s="389">
        <v>9.0101314026468579E-2</v>
      </c>
      <c r="CC594" s="389">
        <v>8.5964128722879105E-2</v>
      </c>
      <c r="CD594" s="392">
        <v>8.3456966746883424E-2</v>
      </c>
      <c r="CE594" s="389">
        <v>8.1232010510855407E-2</v>
      </c>
      <c r="CF594" s="389">
        <v>7.9237668139365738E-2</v>
      </c>
      <c r="CG594" s="389">
        <v>7.7434874667917097E-2</v>
      </c>
      <c r="CH594" s="389">
        <v>7.5793401282753553E-2</v>
      </c>
      <c r="CI594" s="389">
        <v>7.4289418803972385E-2</v>
      </c>
      <c r="CJ594" s="389">
        <v>7.2903839281483918E-2</v>
      </c>
      <c r="CK594" s="389">
        <v>7.1621157116613557E-2</v>
      </c>
      <c r="CL594" s="389">
        <v>7.0428620484348947E-2</v>
      </c>
      <c r="CM594" s="389">
        <v>6.9315626870020269E-2</v>
      </c>
      <c r="CN594" s="389">
        <v>6.8273274168870107E-2</v>
      </c>
      <c r="CO594" s="389">
        <v>6.7294021967921516E-2</v>
      </c>
      <c r="CP594" s="389">
        <v>6.6371432289735285E-2</v>
      </c>
      <c r="CQ594" s="389">
        <v>6.5499968581353568E-2</v>
      </c>
      <c r="CR594" s="389">
        <v>6.4674838028574821E-2</v>
      </c>
      <c r="CS594" s="389">
        <v>6.389186653080077E-2</v>
      </c>
      <c r="CT594" s="389">
        <v>6.3147398598944623E-2</v>
      </c>
      <c r="CU594" s="389">
        <v>6.2438216485751395E-2</v>
      </c>
      <c r="CV594" s="389">
        <v>6.176147431065921E-2</v>
      </c>
      <c r="CW594" s="389">
        <v>6.1114643986693633E-2</v>
      </c>
      <c r="CX594" s="389">
        <v>6.0495470518665516E-2</v>
      </c>
      <c r="CY594" s="389">
        <v>5.9901934803607386E-2</v>
      </c>
      <c r="CZ594" s="389">
        <v>5.9332222483023202E-2</v>
      </c>
      <c r="DA594" s="389">
        <v>5.8784697711736611E-2</v>
      </c>
      <c r="DB594" s="389">
        <v>5.8257880947703254E-2</v>
      </c>
      <c r="DC594" s="389">
        <v>5.7750430050866122E-2</v>
      </c>
      <c r="DD594" s="389">
        <v>5.7261124121175448E-2</v>
      </c>
      <c r="DE594" s="389">
        <v>5.6788849616574065E-2</v>
      </c>
      <c r="DF594" s="389">
        <v>5.6332588378625349E-2</v>
      </c>
      <c r="DG594" s="389">
        <v>5.5891407262121516E-2</v>
      </c>
      <c r="DH594" s="389">
        <v>5.5464449119632685E-2</v>
      </c>
      <c r="DI594" s="389">
        <v>5.5050924935675843E-2</v>
      </c>
      <c r="DJ594" s="389">
        <v>5.4650106940383247E-2</v>
      </c>
      <c r="DK594" s="389">
        <v>5.4261322561045655E-2</v>
      </c>
      <c r="DL594" s="389">
        <v>5.3883949093097412E-2</v>
      </c>
      <c r="DM594" s="389">
        <v>5.3517408991079249E-2</v>
      </c>
      <c r="DN594" s="389">
        <v>5.3161165695704025E-2</v>
      </c>
      <c r="DO594" s="389">
        <v>5.2814719926019556E-2</v>
      </c>
      <c r="DP594" s="389">
        <v>5.2477606376334918E-2</v>
      </c>
      <c r="DQ594" s="389">
        <v>5.2149390766459969E-2</v>
      </c>
      <c r="DR594" s="389">
        <v>5.1829667201235774E-2</v>
      </c>
      <c r="DS594" s="389">
        <v>5.1518055801564044E-2</v>
      </c>
      <c r="DT594" s="389">
        <v>5.1214200574392431E-2</v>
      </c>
      <c r="DU594" s="389">
        <v>5.0917767493546782E-2</v>
      </c>
      <c r="DV594" s="389">
        <v>5.0628442767062513E-2</v>
      </c>
      <c r="DW594" s="389">
        <v>5.0345931269864898E-2</v>
      </c>
      <c r="DX594" s="389">
        <v>5.0069955123379119E-2</v>
      </c>
      <c r="DY594" s="389">
        <v>4.9800252405985353E-2</v>
      </c>
      <c r="DZ594" s="389">
        <v>4.9536575980240125E-2</v>
      </c>
      <c r="EA594" s="389">
        <v>4.9278692424510433E-2</v>
      </c>
      <c r="EB594" s="389">
        <v>4.9026381058156154E-2</v>
      </c>
      <c r="EC594" s="389">
        <v>4.8779433050684766E-2</v>
      </c>
      <c r="ED594" s="389">
        <v>4.8537650606420034E-2</v>
      </c>
      <c r="EE594" s="389">
        <v>4.8300846217197206E-2</v>
      </c>
      <c r="EF594" s="389">
        <v>4.8068841976445092E-2</v>
      </c>
      <c r="EG594" s="389">
        <v>4.7841468948753428E-2</v>
      </c>
      <c r="EH594" s="389">
        <v>4.7618566589672576E-2</v>
      </c>
      <c r="EI594" s="389">
        <v>4.7399982211059143E-2</v>
      </c>
      <c r="EJ594" s="389">
        <v>4.7185570487781242E-2</v>
      </c>
      <c r="EK594" s="389">
        <v>4.6975193002035391E-2</v>
      </c>
      <c r="EL594" s="389">
        <v>4.6768717821916106E-2</v>
      </c>
      <c r="EM594" s="389">
        <v>4.6566019111220901E-2</v>
      </c>
      <c r="EN594" s="389">
        <v>4.6366976767777637E-2</v>
      </c>
      <c r="EO594" s="389">
        <v>4.6171476087850473E-2</v>
      </c>
      <c r="EP594" s="389">
        <v>4.5979407454419495E-2</v>
      </c>
      <c r="EQ594" s="389">
        <v>4.5790666047342742E-2</v>
      </c>
      <c r="ER594" s="389">
        <v>4.5605151573599255E-2</v>
      </c>
      <c r="ES594" s="389">
        <v>4.5422768015980608E-2</v>
      </c>
      <c r="ET594" s="389">
        <v>4.5243423398751287E-2</v>
      </c>
      <c r="EU594" s="389">
        <v>4.5067029568933013E-2</v>
      </c>
      <c r="EV594" s="389">
        <v>4.4893501991990901E-2</v>
      </c>
      <c r="EW594" s="389">
        <v>4.4722759560808123E-2</v>
      </c>
      <c r="EX594" s="389">
        <v>4.4554724416934359E-2</v>
      </c>
      <c r="EY594" s="389">
        <v>4.4389321783182473E-2</v>
      </c>
      <c r="EZ594" s="389">
        <v>4.4226479806727059E-2</v>
      </c>
      <c r="FA594" s="389">
        <v>4.4066129411931283E-2</v>
      </c>
      <c r="FB594" s="389">
        <v>4.3908204162193522E-2</v>
      </c>
      <c r="FC594" s="389">
        <v>4.3752640130164319E-2</v>
      </c>
      <c r="FD594" s="389">
        <v>4.35993757757379E-2</v>
      </c>
      <c r="FE594" s="389">
        <v>4.3448351831270833E-2</v>
      </c>
      <c r="FF594" s="389">
        <v>4.3299511193525105E-2</v>
      </c>
      <c r="FG594" s="389">
        <v>4.3152798821872083E-2</v>
      </c>
      <c r="FH594" s="389">
        <v>4.3008161642331323E-2</v>
      </c>
      <c r="FI594" s="389">
        <v>4.2865548457050977E-2</v>
      </c>
      <c r="FJ594" s="389">
        <v>4.2724909858866664E-2</v>
      </c>
      <c r="FK594" s="389">
        <v>4.2586198150604444E-2</v>
      </c>
      <c r="FL594" s="389">
        <v>4.2449367268817303E-2</v>
      </c>
      <c r="FM594" s="389">
        <v>4.2314372711669337E-2</v>
      </c>
      <c r="FN594" s="389">
        <v>4.2181171470701974E-2</v>
      </c>
      <c r="FO594" s="389">
        <v>4.2049721966236339E-2</v>
      </c>
      <c r="FP594" s="389">
        <v>4.1919983986184087E-2</v>
      </c>
      <c r="FQ594" s="389">
        <v>4.1791918628054738E-2</v>
      </c>
      <c r="FR594" s="389">
        <v>4.1665488243963371E-2</v>
      </c>
      <c r="FS594" s="389">
        <v>4.15406563884557E-2</v>
      </c>
      <c r="FT594" s="389">
        <v>4.1417387768980816E-2</v>
      </c>
      <c r="FU594" s="389">
        <v>4.1295648198853369E-2</v>
      </c>
      <c r="FV594" s="389">
        <v>4.1175404552558005E-2</v>
      </c>
    </row>
    <row r="595" spans="5:178" outlineLevel="2" x14ac:dyDescent="0.2">
      <c r="E595" s="367">
        <v>44651</v>
      </c>
      <c r="F595" s="398">
        <v>0.35577755254228061</v>
      </c>
      <c r="G595" s="399">
        <v>0.28932279968311037</v>
      </c>
      <c r="J595" s="370">
        <v>9</v>
      </c>
      <c r="K595" s="389"/>
      <c r="L595" s="389"/>
      <c r="M595" s="389"/>
      <c r="N595" s="389"/>
      <c r="O595" s="389"/>
      <c r="P595" s="389"/>
      <c r="Q595" s="389"/>
      <c r="R595" s="389"/>
      <c r="S595" s="389"/>
      <c r="T595" s="389"/>
      <c r="U595" s="389"/>
      <c r="V595" s="389"/>
      <c r="W595" s="389"/>
      <c r="X595" s="389"/>
      <c r="Y595" s="389"/>
      <c r="Z595" s="389"/>
      <c r="AA595" s="389"/>
      <c r="AB595" s="389"/>
      <c r="AC595" s="389"/>
      <c r="AD595" s="389"/>
      <c r="AE595" s="389"/>
      <c r="AF595" s="389"/>
      <c r="AG595" s="389"/>
      <c r="AH595" s="389"/>
      <c r="AI595" s="389"/>
      <c r="AJ595" s="389"/>
      <c r="AK595" s="389"/>
      <c r="AL595" s="389"/>
      <c r="AM595" s="389"/>
      <c r="AN595" s="389"/>
      <c r="AO595" s="389"/>
      <c r="AP595" s="389"/>
      <c r="AQ595" s="389"/>
      <c r="AR595" s="389"/>
      <c r="AS595" s="389"/>
      <c r="AT595" s="389"/>
      <c r="AU595" s="389"/>
      <c r="AV595" s="389"/>
      <c r="AW595" s="389"/>
      <c r="AX595" s="389"/>
      <c r="AY595" s="389"/>
      <c r="AZ595" s="389"/>
      <c r="BA595" s="389"/>
      <c r="BB595" s="389"/>
      <c r="BC595" s="389"/>
      <c r="BD595" s="389"/>
      <c r="BE595" s="389"/>
      <c r="BF595" s="389"/>
      <c r="BG595" s="389"/>
      <c r="BH595" s="389"/>
      <c r="BI595" s="389"/>
      <c r="BJ595" s="389"/>
      <c r="BK595" s="389"/>
      <c r="BL595" s="389"/>
      <c r="BM595" s="389"/>
      <c r="BN595" s="389"/>
      <c r="BO595" s="389"/>
      <c r="BP595" s="389"/>
      <c r="BQ595" s="389"/>
      <c r="BR595" s="389"/>
      <c r="BS595" s="389"/>
      <c r="BT595" s="389"/>
      <c r="BU595" s="389">
        <v>0.82012653832799665</v>
      </c>
      <c r="BV595" s="389">
        <v>0.31534277226958835</v>
      </c>
      <c r="BW595" s="389">
        <v>0.19389041060658668</v>
      </c>
      <c r="BX595" s="389">
        <v>0.16257088846880907</v>
      </c>
      <c r="BY595" s="389">
        <v>0.14622635443591425</v>
      </c>
      <c r="BZ595" s="389">
        <v>0.13188148605377878</v>
      </c>
      <c r="CA595" s="389">
        <v>0.11918264470249347</v>
      </c>
      <c r="CB595" s="389">
        <v>0.10924861437958927</v>
      </c>
      <c r="CC595" s="389">
        <v>0.10293455756593753</v>
      </c>
      <c r="CD595" s="392">
        <v>9.9621029197475577E-2</v>
      </c>
      <c r="CE595" s="389">
        <v>9.6715560833820866E-2</v>
      </c>
      <c r="CF595" s="389">
        <v>9.4137131511667346E-2</v>
      </c>
      <c r="CG595" s="389">
        <v>9.1825953086763959E-2</v>
      </c>
      <c r="CH595" s="389">
        <v>8.9736754443976982E-2</v>
      </c>
      <c r="CI595" s="389">
        <v>8.7834504395501417E-2</v>
      </c>
      <c r="CJ595" s="389">
        <v>8.6091588080788928E-2</v>
      </c>
      <c r="CK595" s="389">
        <v>8.4485885096114682E-2</v>
      </c>
      <c r="CL595" s="389">
        <v>8.2999426508142959E-2</v>
      </c>
      <c r="CM595" s="389">
        <v>8.1617434642153472E-2</v>
      </c>
      <c r="CN595" s="389">
        <v>8.0327622589185715E-2</v>
      </c>
      <c r="CO595" s="389">
        <v>7.9119673989949679E-2</v>
      </c>
      <c r="CP595" s="389">
        <v>7.7984850505413761E-2</v>
      </c>
      <c r="CQ595" s="389">
        <v>7.6915691373188197E-2</v>
      </c>
      <c r="CR595" s="389">
        <v>7.5905780462358144E-2</v>
      </c>
      <c r="CS595" s="389">
        <v>7.4949563536632194E-2</v>
      </c>
      <c r="CT595" s="389">
        <v>7.4042203366764273E-2</v>
      </c>
      <c r="CU595" s="389">
        <v>7.3179463725499383E-2</v>
      </c>
      <c r="CV595" s="389">
        <v>7.2357615670335565E-2</v>
      </c>
      <c r="CW595" s="389">
        <v>7.1573361202970989E-2</v>
      </c>
      <c r="CX595" s="389">
        <v>7.0823770605742756E-2</v>
      </c>
      <c r="CY595" s="389">
        <v>7.0106230638164221E-2</v>
      </c>
      <c r="CZ595" s="389">
        <v>6.9418401427562185E-2</v>
      </c>
      <c r="DA595" s="389">
        <v>6.8758180372963468E-2</v>
      </c>
      <c r="DB595" s="389">
        <v>6.8123671746667516E-2</v>
      </c>
      <c r="DC595" s="389">
        <v>6.7513160955583101E-2</v>
      </c>
      <c r="DD595" s="389">
        <v>6.6925092637307435E-2</v>
      </c>
      <c r="DE595" s="389">
        <v>6.6358051930533665E-2</v>
      </c>
      <c r="DF595" s="389">
        <v>6.5810748387636286E-2</v>
      </c>
      <c r="DG595" s="389">
        <v>6.5282002097961311E-2</v>
      </c>
      <c r="DH595" s="389">
        <v>6.4770731669916981E-2</v>
      </c>
      <c r="DI595" s="389">
        <v>6.427594378326143E-2</v>
      </c>
      <c r="DJ595" s="389">
        <v>6.3796724073647101E-2</v>
      </c>
      <c r="DK595" s="389">
        <v>6.3332229152275432E-2</v>
      </c>
      <c r="DL595" s="389">
        <v>6.288167959653726E-2</v>
      </c>
      <c r="DM595" s="389">
        <v>6.2444353774390948E-2</v>
      </c>
      <c r="DN595" s="389">
        <v>6.2019582387212578E-2</v>
      </c>
      <c r="DO595" s="389">
        <v>6.1606743633918326E-2</v>
      </c>
      <c r="DP595" s="389">
        <v>6.1205258914072698E-2</v>
      </c>
      <c r="DQ595" s="389">
        <v>6.081458900006402E-2</v>
      </c>
      <c r="DR595" s="389">
        <v>6.0434230618723064E-2</v>
      </c>
      <c r="DS595" s="389">
        <v>6.0063713391368873E-2</v>
      </c>
      <c r="DT595" s="389">
        <v>5.9702597088485881E-2</v>
      </c>
      <c r="DU595" s="389">
        <v>5.9350469161319294E-2</v>
      </c>
      <c r="DV595" s="389">
        <v>5.9006942517814069E-2</v>
      </c>
      <c r="DW595" s="389">
        <v>5.8671653514681656E-2</v>
      </c>
      <c r="DX595" s="389">
        <v>5.8344260141084237E-2</v>
      </c>
      <c r="DY595" s="389">
        <v>5.802444037259108E-2</v>
      </c>
      <c r="DZ595" s="389">
        <v>5.7711890676766943E-2</v>
      </c>
      <c r="EA595" s="389">
        <v>5.7406324654077058E-2</v>
      </c>
      <c r="EB595" s="389">
        <v>5.7107471799792746E-2</v>
      </c>
      <c r="EC595" s="389">
        <v>5.6815076374307036E-2</v>
      </c>
      <c r="ED595" s="389">
        <v>5.6528896370763096E-2</v>
      </c>
      <c r="EE595" s="389">
        <v>5.6248702570193307E-2</v>
      </c>
      <c r="EF595" s="389">
        <v>5.5974277675492096E-2</v>
      </c>
      <c r="EG595" s="389">
        <v>5.5705415516527954E-2</v>
      </c>
      <c r="EH595" s="389">
        <v>5.5441920319555624E-2</v>
      </c>
      <c r="EI595" s="389">
        <v>5.5183606034840842E-2</v>
      </c>
      <c r="EJ595" s="389">
        <v>5.4930295717066806E-2</v>
      </c>
      <c r="EK595" s="389">
        <v>5.4681820953670947E-2</v>
      </c>
      <c r="EL595" s="389">
        <v>5.4438021336768637E-2</v>
      </c>
      <c r="EM595" s="389">
        <v>5.4198743974771216E-2</v>
      </c>
      <c r="EN595" s="389">
        <v>5.3963843040201707E-2</v>
      </c>
      <c r="EO595" s="389">
        <v>5.3733179350564174E-2</v>
      </c>
      <c r="EP595" s="389">
        <v>5.3506619979434678E-2</v>
      </c>
      <c r="EQ595" s="389">
        <v>5.3284037895218725E-2</v>
      </c>
      <c r="ER595" s="389">
        <v>5.306531162526746E-2</v>
      </c>
      <c r="ES595" s="389">
        <v>5.2850324943265116E-2</v>
      </c>
      <c r="ET595" s="389">
        <v>5.263896657799582E-2</v>
      </c>
      <c r="EU595" s="389">
        <v>5.2431129941775061E-2</v>
      </c>
      <c r="EV595" s="389">
        <v>5.2226712876987151E-2</v>
      </c>
      <c r="EW595" s="389">
        <v>5.2025617419312643E-2</v>
      </c>
      <c r="EX595" s="389">
        <v>5.1827749576355255E-2</v>
      </c>
      <c r="EY595" s="389">
        <v>5.1633019120492507E-2</v>
      </c>
      <c r="EZ595" s="389">
        <v>5.1441339394877487E-2</v>
      </c>
      <c r="FA595" s="389">
        <v>5.1252627131610842E-2</v>
      </c>
      <c r="FB595" s="389">
        <v>5.1066802281186631E-2</v>
      </c>
      <c r="FC595" s="389">
        <v>5.0883787852390859E-2</v>
      </c>
      <c r="FD595" s="389">
        <v>5.0703509761900148E-2</v>
      </c>
      <c r="FE595" s="389">
        <v>5.0525896692890079E-2</v>
      </c>
      <c r="FF595" s="389">
        <v>5.0350879962018855E-2</v>
      </c>
      <c r="FG595" s="389">
        <v>5.0178393394203602E-2</v>
      </c>
      <c r="FH595" s="389">
        <v>5.0008373204652297E-2</v>
      </c>
      <c r="FI595" s="389">
        <v>4.9840757887657461E-2</v>
      </c>
      <c r="FJ595" s="389">
        <v>4.9675488111695927E-2</v>
      </c>
      <c r="FK595" s="389">
        <v>4.951250662041394E-2</v>
      </c>
      <c r="FL595" s="389">
        <v>4.9351758139109962E-2</v>
      </c>
      <c r="FM595" s="389">
        <v>4.9193189286355403E-2</v>
      </c>
      <c r="FN595" s="389">
        <v>4.9036748490421889E-2</v>
      </c>
      <c r="FO595" s="389">
        <v>4.8882385910207451E-2</v>
      </c>
      <c r="FP595" s="389">
        <v>4.8730053360376349E-2</v>
      </c>
      <c r="FQ595" s="389">
        <v>4.8579704240448995E-2</v>
      </c>
      <c r="FR595" s="389">
        <v>4.8431293467596094E-2</v>
      </c>
      <c r="FS595" s="389">
        <v>4.8284777412909874E-2</v>
      </c>
      <c r="FT595" s="389">
        <v>4.8140113840940302E-2</v>
      </c>
      <c r="FU595" s="389">
        <v>4.7997261852299467E-2</v>
      </c>
      <c r="FV595" s="389">
        <v>4.7856181829151072E-2</v>
      </c>
    </row>
    <row r="596" spans="5:178" outlineLevel="2" x14ac:dyDescent="0.2">
      <c r="E596" s="367">
        <v>44681</v>
      </c>
      <c r="F596" s="398">
        <v>0.36903212215395553</v>
      </c>
      <c r="G596" s="399">
        <v>0.28179122386300454</v>
      </c>
      <c r="J596" s="370">
        <v>8</v>
      </c>
      <c r="K596" s="389"/>
      <c r="L596" s="389"/>
      <c r="M596" s="389"/>
      <c r="N596" s="389"/>
      <c r="O596" s="389"/>
      <c r="P596" s="389"/>
      <c r="Q596" s="389"/>
      <c r="R596" s="389"/>
      <c r="S596" s="389"/>
      <c r="T596" s="389"/>
      <c r="U596" s="389"/>
      <c r="V596" s="389"/>
      <c r="W596" s="389"/>
      <c r="X596" s="389"/>
      <c r="Y596" s="389"/>
      <c r="Z596" s="389"/>
      <c r="AA596" s="389"/>
      <c r="AB596" s="389"/>
      <c r="AC596" s="389"/>
      <c r="AD596" s="389"/>
      <c r="AE596" s="389"/>
      <c r="AF596" s="389"/>
      <c r="AG596" s="389"/>
      <c r="AH596" s="389"/>
      <c r="AI596" s="389"/>
      <c r="AJ596" s="389"/>
      <c r="AK596" s="389"/>
      <c r="AL596" s="389"/>
      <c r="AM596" s="389"/>
      <c r="AN596" s="389"/>
      <c r="AO596" s="389"/>
      <c r="AP596" s="389"/>
      <c r="AQ596" s="389"/>
      <c r="AR596" s="389"/>
      <c r="AS596" s="389"/>
      <c r="AT596" s="389"/>
      <c r="AU596" s="389"/>
      <c r="AV596" s="389"/>
      <c r="AW596" s="389"/>
      <c r="AX596" s="389"/>
      <c r="AY596" s="389"/>
      <c r="AZ596" s="389"/>
      <c r="BA596" s="389"/>
      <c r="BB596" s="389"/>
      <c r="BC596" s="389"/>
      <c r="BD596" s="389"/>
      <c r="BE596" s="389"/>
      <c r="BF596" s="389"/>
      <c r="BG596" s="389"/>
      <c r="BH596" s="389"/>
      <c r="BI596" s="389"/>
      <c r="BJ596" s="389"/>
      <c r="BK596" s="389"/>
      <c r="BL596" s="389"/>
      <c r="BM596" s="389"/>
      <c r="BN596" s="389"/>
      <c r="BO596" s="389"/>
      <c r="BP596" s="389"/>
      <c r="BQ596" s="389"/>
      <c r="BR596" s="389"/>
      <c r="BS596" s="389"/>
      <c r="BT596" s="389"/>
      <c r="BU596" s="389"/>
      <c r="BV596" s="389">
        <v>0.78654192203239026</v>
      </c>
      <c r="BW596" s="389">
        <v>0.30200994681310217</v>
      </c>
      <c r="BX596" s="389">
        <v>0.19432141884848042</v>
      </c>
      <c r="BY596" s="389">
        <v>0.20280741827743506</v>
      </c>
      <c r="BZ596" s="389">
        <v>0.14760858161632393</v>
      </c>
      <c r="CA596" s="389">
        <v>0.13342540886182694</v>
      </c>
      <c r="CB596" s="389">
        <v>0.11665925193059808</v>
      </c>
      <c r="CC596" s="389">
        <v>0.10399001334652493</v>
      </c>
      <c r="CD596" s="392">
        <v>0.10025499195387365</v>
      </c>
      <c r="CE596" s="389">
        <v>9.7027720493496644E-2</v>
      </c>
      <c r="CF596" s="389">
        <v>9.4197886526086377E-2</v>
      </c>
      <c r="CG596" s="389">
        <v>9.1686578204966479E-2</v>
      </c>
      <c r="CH596" s="389">
        <v>8.943556377529617E-2</v>
      </c>
      <c r="CI596" s="389">
        <v>8.7400750607828273E-2</v>
      </c>
      <c r="CJ596" s="389">
        <v>8.5548019437521258E-2</v>
      </c>
      <c r="CK596" s="389">
        <v>8.3850474266689359E-2</v>
      </c>
      <c r="CL596" s="389">
        <v>8.228657052420027E-2</v>
      </c>
      <c r="CM596" s="389">
        <v>8.0838807039314176E-2</v>
      </c>
      <c r="CN596" s="389">
        <v>7.9492790825892917E-2</v>
      </c>
      <c r="CO596" s="389">
        <v>7.82365548245922E-2</v>
      </c>
      <c r="CP596" s="389">
        <v>7.7060051228902041E-2</v>
      </c>
      <c r="CQ596" s="389">
        <v>7.5954769173958187E-2</v>
      </c>
      <c r="CR596" s="389">
        <v>7.4913442113995629E-2</v>
      </c>
      <c r="CS596" s="389">
        <v>7.3929820941149582E-2</v>
      </c>
      <c r="CT596" s="389">
        <v>7.29984960055622E-2</v>
      </c>
      <c r="CU596" s="389">
        <v>7.2114755999480154E-2</v>
      </c>
      <c r="CV596" s="389">
        <v>7.1274474972013821E-2</v>
      </c>
      <c r="CW596" s="389">
        <v>7.047402105152191E-2</v>
      </c>
      <c r="CX596" s="389">
        <v>6.9710182092336009E-2</v>
      </c>
      <c r="CY596" s="389">
        <v>6.8980104642440962E-2</v>
      </c>
      <c r="CZ596" s="389">
        <v>6.8281243488546292E-2</v>
      </c>
      <c r="DA596" s="389">
        <v>6.761131966893523E-2</v>
      </c>
      <c r="DB596" s="389">
        <v>6.6968285316995918E-2</v>
      </c>
      <c r="DC596" s="389">
        <v>6.6350294054117909E-2</v>
      </c>
      <c r="DD596" s="389">
        <v>6.5755675921051054E-2</v>
      </c>
      <c r="DE596" s="389">
        <v>6.5182916044181818E-2</v>
      </c>
      <c r="DF596" s="389">
        <v>6.4630636393504665E-2</v>
      </c>
      <c r="DG596" s="389">
        <v>6.4097580113990818E-2</v>
      </c>
      <c r="DH596" s="389">
        <v>6.3582598010113317E-2</v>
      </c>
      <c r="DI596" s="389">
        <v>6.30846368407849E-2</v>
      </c>
      <c r="DJ596" s="389">
        <v>6.2602729143617683E-2</v>
      </c>
      <c r="DK596" s="389">
        <v>6.213598435675885E-2</v>
      </c>
      <c r="DL596" s="389">
        <v>6.1683581046287524E-2</v>
      </c>
      <c r="DM596" s="389">
        <v>6.1244760079321038E-2</v>
      </c>
      <c r="DN596" s="389">
        <v>6.0818818609155258E-2</v>
      </c>
      <c r="DO596" s="389">
        <v>6.0405104760173842E-2</v>
      </c>
      <c r="DP596" s="389">
        <v>6.0003012917856945E-2</v>
      </c>
      <c r="DQ596" s="389">
        <v>5.9611979543745024E-2</v>
      </c>
      <c r="DR596" s="389">
        <v>5.923147944725924E-2</v>
      </c>
      <c r="DS596" s="389">
        <v>5.8861022456306533E-2</v>
      </c>
      <c r="DT596" s="389">
        <v>5.8500150436981327E-2</v>
      </c>
      <c r="DU596" s="389">
        <v>5.8148434619708242E-2</v>
      </c>
      <c r="DV596" s="389">
        <v>5.7805473195094298E-2</v>
      </c>
      <c r="DW596" s="389">
        <v>5.7470889147764069E-2</v>
      </c>
      <c r="DX596" s="389">
        <v>5.7144328300696455E-2</v>
      </c>
      <c r="DY596" s="389">
        <v>5.6825457546190755E-2</v>
      </c>
      <c r="DZ596" s="389">
        <v>5.651396324267241E-2</v>
      </c>
      <c r="EA596" s="389">
        <v>5.6209549759183519E-2</v>
      </c>
      <c r="EB596" s="389">
        <v>5.5911938151667478E-2</v>
      </c>
      <c r="EC596" s="389">
        <v>5.5620864957104284E-2</v>
      </c>
      <c r="ED596" s="389">
        <v>5.5336081093233874E-2</v>
      </c>
      <c r="EE596" s="389">
        <v>5.5057350853058906E-2</v>
      </c>
      <c r="EF596" s="389">
        <v>5.4784450984580291E-2</v>
      </c>
      <c r="EG596" s="389">
        <v>5.4517169847314126E-2</v>
      </c>
      <c r="EH596" s="389">
        <v>5.4255306638096128E-2</v>
      </c>
      <c r="EI596" s="389">
        <v>5.3998670679512223E-2</v>
      </c>
      <c r="EJ596" s="389">
        <v>5.3747080765026392E-2</v>
      </c>
      <c r="EK596" s="389">
        <v>5.3500364555516274E-2</v>
      </c>
      <c r="EL596" s="389">
        <v>5.3258358022491292E-2</v>
      </c>
      <c r="EM596" s="389">
        <v>5.302090493376313E-2</v>
      </c>
      <c r="EN596" s="389">
        <v>5.2787856377777165E-2</v>
      </c>
      <c r="EO596" s="389">
        <v>5.2559070323199356E-2</v>
      </c>
      <c r="EP596" s="389">
        <v>5.233441121069627E-2</v>
      </c>
      <c r="EQ596" s="389">
        <v>5.2113749574150034E-2</v>
      </c>
      <c r="ER596" s="389">
        <v>5.1896961688819569E-2</v>
      </c>
      <c r="ES596" s="389">
        <v>5.1683929244200393E-2</v>
      </c>
      <c r="ET596" s="389">
        <v>5.1474539039549946E-2</v>
      </c>
      <c r="EU596" s="389">
        <v>5.1268682700235685E-2</v>
      </c>
      <c r="EV596" s="389">
        <v>5.106625641323595E-2</v>
      </c>
      <c r="EW596" s="389">
        <v>5.0867160680275539E-2</v>
      </c>
      <c r="EX596" s="389">
        <v>5.067130008721666E-2</v>
      </c>
      <c r="EY596" s="389">
        <v>5.0478583088448617E-2</v>
      </c>
      <c r="EZ596" s="389">
        <v>5.0288921805130934E-2</v>
      </c>
      <c r="FA596" s="389">
        <v>5.0102231836245167E-2</v>
      </c>
      <c r="FB596" s="389">
        <v>4.9918432081500264E-2</v>
      </c>
      <c r="FC596" s="389">
        <v>4.9737444575218177E-2</v>
      </c>
      <c r="FD596" s="389">
        <v>4.9559194330400153E-2</v>
      </c>
      <c r="FE596" s="389">
        <v>4.9383609192240621E-2</v>
      </c>
      <c r="FF596" s="389">
        <v>4.921061970041616E-2</v>
      </c>
      <c r="FG596" s="389">
        <v>4.9040158959531857E-2</v>
      </c>
      <c r="FH596" s="389">
        <v>4.8872162517157362E-2</v>
      </c>
      <c r="FI596" s="389">
        <v>4.8706568248929771E-2</v>
      </c>
      <c r="FJ596" s="389">
        <v>4.8543316250242177E-2</v>
      </c>
      <c r="FK596" s="389">
        <v>4.8382348734074161E-2</v>
      </c>
      <c r="FL596" s="389">
        <v>4.822360993455449E-2</v>
      </c>
      <c r="FM596" s="389">
        <v>4.8067046015878252E-2</v>
      </c>
      <c r="FN596" s="389">
        <v>4.7912604986228319E-2</v>
      </c>
      <c r="FO596" s="389">
        <v>4.7760236616378134E-2</v>
      </c>
      <c r="FP596" s="389">
        <v>4.760989236267632E-2</v>
      </c>
      <c r="FQ596" s="389">
        <v>4.7461525294135248E-2</v>
      </c>
      <c r="FR596" s="389">
        <v>4.7315090023366896E-2</v>
      </c>
      <c r="FS596" s="389">
        <v>4.7170542641126439E-2</v>
      </c>
      <c r="FT596" s="389">
        <v>4.7027840654242481E-2</v>
      </c>
      <c r="FU596" s="389">
        <v>4.6886942926727231E-2</v>
      </c>
      <c r="FV596" s="389">
        <v>4.6747809623875002E-2</v>
      </c>
    </row>
    <row r="597" spans="5:178" outlineLevel="2" x14ac:dyDescent="0.2">
      <c r="E597" s="367">
        <v>44712</v>
      </c>
      <c r="F597" s="398">
        <v>0.38465715020372471</v>
      </c>
      <c r="G597" s="399">
        <v>0.47659068456215742</v>
      </c>
      <c r="J597" s="370">
        <v>7</v>
      </c>
      <c r="K597" s="389"/>
      <c r="L597" s="389"/>
      <c r="M597" s="389"/>
      <c r="N597" s="389"/>
      <c r="O597" s="389"/>
      <c r="P597" s="389"/>
      <c r="Q597" s="389"/>
      <c r="R597" s="389"/>
      <c r="S597" s="389"/>
      <c r="T597" s="389"/>
      <c r="U597" s="389"/>
      <c r="V597" s="389"/>
      <c r="W597" s="389"/>
      <c r="X597" s="389"/>
      <c r="Y597" s="389"/>
      <c r="Z597" s="389"/>
      <c r="AA597" s="389"/>
      <c r="AB597" s="389"/>
      <c r="AC597" s="389"/>
      <c r="AD597" s="389"/>
      <c r="AE597" s="389"/>
      <c r="AF597" s="389"/>
      <c r="AG597" s="389"/>
      <c r="AH597" s="389"/>
      <c r="AI597" s="389"/>
      <c r="AJ597" s="389"/>
      <c r="AK597" s="389"/>
      <c r="AL597" s="389"/>
      <c r="AM597" s="389"/>
      <c r="AN597" s="389"/>
      <c r="AO597" s="389"/>
      <c r="AP597" s="389"/>
      <c r="AQ597" s="389"/>
      <c r="AR597" s="389"/>
      <c r="AS597" s="389"/>
      <c r="AT597" s="389"/>
      <c r="AU597" s="389"/>
      <c r="AV597" s="389"/>
      <c r="AW597" s="389"/>
      <c r="AX597" s="389"/>
      <c r="AY597" s="389"/>
      <c r="AZ597" s="389"/>
      <c r="BA597" s="389"/>
      <c r="BB597" s="389"/>
      <c r="BC597" s="389"/>
      <c r="BD597" s="389"/>
      <c r="BE597" s="389"/>
      <c r="BF597" s="389"/>
      <c r="BG597" s="389"/>
      <c r="BH597" s="389"/>
      <c r="BI597" s="389"/>
      <c r="BJ597" s="389"/>
      <c r="BK597" s="389"/>
      <c r="BL597" s="389"/>
      <c r="BM597" s="389"/>
      <c r="BN597" s="389"/>
      <c r="BO597" s="389"/>
      <c r="BP597" s="389"/>
      <c r="BQ597" s="389"/>
      <c r="BR597" s="389"/>
      <c r="BS597" s="389"/>
      <c r="BT597" s="389"/>
      <c r="BU597" s="389"/>
      <c r="BV597" s="389"/>
      <c r="BW597" s="389">
        <v>0.32688705619233993</v>
      </c>
      <c r="BX597" s="389">
        <v>0.15570310315907185</v>
      </c>
      <c r="BY597" s="389">
        <v>0.61561364271736096</v>
      </c>
      <c r="BZ597" s="389">
        <v>0.50176125244618397</v>
      </c>
      <c r="CA597" s="389">
        <v>0.33577718758736369</v>
      </c>
      <c r="CB597" s="389">
        <v>0.30108331003634331</v>
      </c>
      <c r="CC597" s="389">
        <v>0.18332401453732178</v>
      </c>
      <c r="CD597" s="392">
        <v>0.17587727172277937</v>
      </c>
      <c r="CE597" s="389">
        <v>0.16956026731797444</v>
      </c>
      <c r="CF597" s="389">
        <v>0.16410201530613483</v>
      </c>
      <c r="CG597" s="389">
        <v>0.15931594535960955</v>
      </c>
      <c r="CH597" s="389">
        <v>0.15506859465967773</v>
      </c>
      <c r="CI597" s="389">
        <v>0.15126147642054683</v>
      </c>
      <c r="CJ597" s="389">
        <v>0.14782001721842816</v>
      </c>
      <c r="CK597" s="389">
        <v>0.14468651148087708</v>
      </c>
      <c r="CL597" s="389">
        <v>0.14181547027543739</v>
      </c>
      <c r="CM597" s="389">
        <v>0.13917045548397411</v>
      </c>
      <c r="CN597" s="389">
        <v>0.13672186755108159</v>
      </c>
      <c r="CO597" s="389">
        <v>0.1344453637629506</v>
      </c>
      <c r="CP597" s="389">
        <v>0.13232070435154678</v>
      </c>
      <c r="CQ597" s="389">
        <v>0.13033089556199978</v>
      </c>
      <c r="CR597" s="389">
        <v>0.12846154305350557</v>
      </c>
      <c r="CS597" s="389">
        <v>0.12670035698973403</v>
      </c>
      <c r="CT597" s="389">
        <v>0.12503676831692129</v>
      </c>
      <c r="CU597" s="389">
        <v>0.12346162774825267</v>
      </c>
      <c r="CV597" s="389">
        <v>0.12196696709594518</v>
      </c>
      <c r="CW597" s="389">
        <v>0.12054580818043734</v>
      </c>
      <c r="CX597" s="389">
        <v>0.11919200845346938</v>
      </c>
      <c r="CY597" s="389">
        <v>0.11790013524513046</v>
      </c>
      <c r="CZ597" s="389">
        <v>0.11666536254050557</v>
      </c>
      <c r="DA597" s="389">
        <v>0.11548338564575854</v>
      </c>
      <c r="DB597" s="389">
        <v>0.11435035017568247</v>
      </c>
      <c r="DC597" s="389">
        <v>0.11326279259391503</v>
      </c>
      <c r="DD597" s="389">
        <v>0.11221759013873972</v>
      </c>
      <c r="DE597" s="389">
        <v>0.11121191842474348</v>
      </c>
      <c r="DF597" s="389">
        <v>0.1102432153613026</v>
      </c>
      <c r="DG597" s="389">
        <v>0.10930915030002186</v>
      </c>
      <c r="DH597" s="389">
        <v>0.10840759753453486</v>
      </c>
      <c r="DI597" s="389">
        <v>0.10753661344191613</v>
      </c>
      <c r="DJ597" s="389">
        <v>0.10669441668602647</v>
      </c>
      <c r="DK597" s="389">
        <v>0.10587937100738477</v>
      </c>
      <c r="DL597" s="389">
        <v>0.10508997020761746</v>
      </c>
      <c r="DM597" s="389">
        <v>0.10432482500373226</v>
      </c>
      <c r="DN597" s="389">
        <v>0.10358265148186112</v>
      </c>
      <c r="DO597" s="389">
        <v>0.10286226092438792</v>
      </c>
      <c r="DP597" s="389">
        <v>0.10216255082058869</v>
      </c>
      <c r="DQ597" s="389">
        <v>0.10148249690067018</v>
      </c>
      <c r="DR597" s="389">
        <v>0.10082114605766006</v>
      </c>
      <c r="DS597" s="389">
        <v>0.1001776100419739</v>
      </c>
      <c r="DT597" s="389">
        <v>9.955105983044274E-2</v>
      </c>
      <c r="DU597" s="389">
        <v>9.8940720585764419E-2</v>
      </c>
      <c r="DV597" s="389">
        <v>9.8345867134235321E-2</v>
      </c>
      <c r="DW597" s="389">
        <v>9.776581989963927E-2</v>
      </c>
      <c r="DX597" s="389">
        <v>9.7199941239634532E-2</v>
      </c>
      <c r="DY597" s="389">
        <v>9.6647632138160119E-2</v>
      </c>
      <c r="DZ597" s="389">
        <v>9.6108329213486332E-2</v>
      </c>
      <c r="EA597" s="389">
        <v>9.5581502006748364E-2</v>
      </c>
      <c r="EB597" s="389">
        <v>9.506665052025759E-2</v>
      </c>
      <c r="EC597" s="389">
        <v>9.4563302978715028E-2</v>
      </c>
      <c r="ED597" s="389">
        <v>9.4071013789744376E-2</v>
      </c>
      <c r="EE597" s="389">
        <v>9.3589361683005093E-2</v>
      </c>
      <c r="EF597" s="389">
        <v>9.3117948009605017E-2</v>
      </c>
      <c r="EG597" s="389">
        <v>9.2656395185666193E-2</v>
      </c>
      <c r="EH597" s="389">
        <v>9.2204345265750456E-2</v>
      </c>
      <c r="EI597" s="389">
        <v>9.1761458633470086E-2</v>
      </c>
      <c r="EJ597" s="389">
        <v>9.132741279801769E-2</v>
      </c>
      <c r="EK597" s="389">
        <v>9.09019012865874E-2</v>
      </c>
      <c r="EL597" s="389">
        <v>9.0484632623741568E-2</v>
      </c>
      <c r="EM597" s="389">
        <v>9.0075329389731118E-2</v>
      </c>
      <c r="EN597" s="389">
        <v>8.9673727350615198E-2</v>
      </c>
      <c r="EO597" s="389">
        <v>8.9279574653767652E-2</v>
      </c>
      <c r="EP597" s="389">
        <v>8.8892631083010737E-2</v>
      </c>
      <c r="EQ597" s="389">
        <v>8.8512667368196726E-2</v>
      </c>
      <c r="ER597" s="389">
        <v>8.8139464544572582E-2</v>
      </c>
      <c r="ES597" s="389">
        <v>8.7772813357718527E-2</v>
      </c>
      <c r="ET597" s="389">
        <v>8.7412513710259099E-2</v>
      </c>
      <c r="EU597" s="389">
        <v>8.705837414690816E-2</v>
      </c>
      <c r="EV597" s="389">
        <v>8.6710211374731339E-2</v>
      </c>
      <c r="EW597" s="389">
        <v>8.6367849815801173E-2</v>
      </c>
      <c r="EX597" s="389">
        <v>8.6031121189677817E-2</v>
      </c>
      <c r="EY597" s="389">
        <v>8.5699864123382305E-2</v>
      </c>
      <c r="EZ597" s="389">
        <v>8.5373923786736916E-2</v>
      </c>
      <c r="FA597" s="389">
        <v>8.5053151551135783E-2</v>
      </c>
      <c r="FB597" s="389">
        <v>8.4737404669978797E-2</v>
      </c>
      <c r="FC597" s="389">
        <v>8.4426545979153084E-2</v>
      </c>
      <c r="FD597" s="389">
        <v>8.4120443616085477E-2</v>
      </c>
      <c r="FE597" s="389">
        <v>8.3818970756013383E-2</v>
      </c>
      <c r="FF597" s="389">
        <v>8.3522005364234278E-2</v>
      </c>
      <c r="FG597" s="389">
        <v>8.3229429963196377E-2</v>
      </c>
      <c r="FH597" s="389">
        <v>8.2941131413385896E-2</v>
      </c>
      <c r="FI597" s="389">
        <v>8.2657000707050662E-2</v>
      </c>
      <c r="FJ597" s="389">
        <v>8.23769327738757E-2</v>
      </c>
      <c r="FK597" s="389">
        <v>8.2100826297797191E-2</v>
      </c>
      <c r="FL597" s="389">
        <v>8.1828583544204275E-2</v>
      </c>
      <c r="FM597" s="389">
        <v>8.1560110196835456E-2</v>
      </c>
      <c r="FN597" s="389">
        <v>8.1295315203731205E-2</v>
      </c>
      <c r="FO597" s="389">
        <v>8.1034110631650114E-2</v>
      </c>
      <c r="FP597" s="389">
        <v>8.0776411528402578E-2</v>
      </c>
      <c r="FQ597" s="389">
        <v>8.0522135792595539E-2</v>
      </c>
      <c r="FR597" s="389">
        <v>8.0271204050317971E-2</v>
      </c>
      <c r="FS597" s="389">
        <v>8.0023539538333507E-2</v>
      </c>
      <c r="FT597" s="389">
        <v>7.9779067993374614E-2</v>
      </c>
      <c r="FU597" s="389">
        <v>7.9537717547164599E-2</v>
      </c>
      <c r="FV597" s="389">
        <v>7.929941862681783E-2</v>
      </c>
    </row>
    <row r="598" spans="5:178" outlineLevel="2" x14ac:dyDescent="0.2">
      <c r="E598" s="367">
        <v>44742</v>
      </c>
      <c r="F598" s="398">
        <v>0.40351939358624317</v>
      </c>
      <c r="G598" s="399">
        <v>0.83931676119691501</v>
      </c>
      <c r="J598" s="370">
        <v>6</v>
      </c>
      <c r="K598" s="389"/>
      <c r="L598" s="389"/>
      <c r="M598" s="389"/>
      <c r="N598" s="389"/>
      <c r="O598" s="389"/>
      <c r="P598" s="389"/>
      <c r="Q598" s="389"/>
      <c r="R598" s="389"/>
      <c r="S598" s="389"/>
      <c r="T598" s="389"/>
      <c r="U598" s="389"/>
      <c r="V598" s="389"/>
      <c r="W598" s="389"/>
      <c r="X598" s="389"/>
      <c r="Y598" s="389"/>
      <c r="Z598" s="389"/>
      <c r="AA598" s="389"/>
      <c r="AB598" s="389"/>
      <c r="AC598" s="389"/>
      <c r="AD598" s="389"/>
      <c r="AE598" s="389"/>
      <c r="AF598" s="389"/>
      <c r="AG598" s="389"/>
      <c r="AH598" s="389"/>
      <c r="AI598" s="389"/>
      <c r="AJ598" s="389"/>
      <c r="AK598" s="389"/>
      <c r="AL598" s="389"/>
      <c r="AM598" s="389"/>
      <c r="AN598" s="389"/>
      <c r="AO598" s="389"/>
      <c r="AP598" s="389"/>
      <c r="AQ598" s="389"/>
      <c r="AR598" s="389"/>
      <c r="AS598" s="389"/>
      <c r="AT598" s="389"/>
      <c r="AU598" s="389"/>
      <c r="AV598" s="389"/>
      <c r="AW598" s="389"/>
      <c r="AX598" s="389"/>
      <c r="AY598" s="389"/>
      <c r="AZ598" s="389"/>
      <c r="BA598" s="389"/>
      <c r="BB598" s="389"/>
      <c r="BC598" s="389"/>
      <c r="BD598" s="389"/>
      <c r="BE598" s="389"/>
      <c r="BF598" s="389"/>
      <c r="BG598" s="389"/>
      <c r="BH598" s="389"/>
      <c r="BI598" s="389"/>
      <c r="BJ598" s="389"/>
      <c r="BK598" s="389"/>
      <c r="BL598" s="389"/>
      <c r="BM598" s="389"/>
      <c r="BN598" s="389"/>
      <c r="BO598" s="389"/>
      <c r="BP598" s="389"/>
      <c r="BQ598" s="389"/>
      <c r="BR598" s="389"/>
      <c r="BS598" s="389"/>
      <c r="BT598" s="389"/>
      <c r="BU598" s="389"/>
      <c r="BV598" s="389"/>
      <c r="BW598" s="389"/>
      <c r="BX598" s="389">
        <v>0.23813817592126602</v>
      </c>
      <c r="BY598" s="389">
        <v>0.7983489906615221</v>
      </c>
      <c r="BZ598" s="389">
        <v>0.65399401666387069</v>
      </c>
      <c r="CA598" s="389">
        <v>0.56111250908684229</v>
      </c>
      <c r="CB598" s="389">
        <v>0.37840407090532907</v>
      </c>
      <c r="CC598" s="389">
        <v>0.33868059050494881</v>
      </c>
      <c r="CD598" s="392">
        <v>0.32284919348022545</v>
      </c>
      <c r="CE598" s="389">
        <v>0.30973484554388225</v>
      </c>
      <c r="CF598" s="389">
        <v>0.29861006310635219</v>
      </c>
      <c r="CG598" s="389">
        <v>0.28899761672674557</v>
      </c>
      <c r="CH598" s="389">
        <v>0.28056894017787443</v>
      </c>
      <c r="CI598" s="389">
        <v>0.27308899407609682</v>
      </c>
      <c r="CJ598" s="389">
        <v>0.26638433480879148</v>
      </c>
      <c r="CK598" s="389">
        <v>0.26032363222924532</v>
      </c>
      <c r="CL598" s="389">
        <v>0.25480526191269265</v>
      </c>
      <c r="CM598" s="389">
        <v>0.24974911397722405</v>
      </c>
      <c r="CN598" s="389">
        <v>0.24509101779532236</v>
      </c>
      <c r="CO598" s="389">
        <v>0.2407788460305107</v>
      </c>
      <c r="CP598" s="389">
        <v>0.23676972909180685</v>
      </c>
      <c r="CQ598" s="389">
        <v>0.23302802302496611</v>
      </c>
      <c r="CR598" s="389">
        <v>0.22952380038121459</v>
      </c>
      <c r="CS598" s="389">
        <v>0.226231711501202</v>
      </c>
      <c r="CT598" s="389">
        <v>0.22313011293708424</v>
      </c>
      <c r="CU598" s="389">
        <v>0.22020039168558345</v>
      </c>
      <c r="CV598" s="389">
        <v>0.21742643507386458</v>
      </c>
      <c r="CW598" s="389">
        <v>0.21479421044501837</v>
      </c>
      <c r="CX598" s="389">
        <v>0.21229142863087952</v>
      </c>
      <c r="CY598" s="389">
        <v>0.20990727208113094</v>
      </c>
      <c r="CZ598" s="389">
        <v>0.20763217340165041</v>
      </c>
      <c r="DA598" s="389">
        <v>0.20545763356939956</v>
      </c>
      <c r="DB598" s="389">
        <v>0.20337607165213284</v>
      </c>
      <c r="DC598" s="389">
        <v>0.20138069974942951</v>
      </c>
      <c r="DD598" s="389">
        <v>0.19946541827895178</v>
      </c>
      <c r="DE598" s="389">
        <v>0.19762472779151866</v>
      </c>
      <c r="DF598" s="389">
        <v>0.19585365430401622</v>
      </c>
      <c r="DG598" s="389">
        <v>0.19414768575678021</v>
      </c>
      <c r="DH598" s="389">
        <v>0.19250271767961019</v>
      </c>
      <c r="DI598" s="389">
        <v>0.19091500652266249</v>
      </c>
      <c r="DJ598" s="389">
        <v>0.1893811294005312</v>
      </c>
      <c r="DK598" s="389">
        <v>0.18789794922865424</v>
      </c>
      <c r="DL598" s="389">
        <v>0.18646258441481287</v>
      </c>
      <c r="DM598" s="389">
        <v>0.18507238241546903</v>
      </c>
      <c r="DN598" s="389">
        <v>0.18372489658502258</v>
      </c>
      <c r="DO598" s="389">
        <v>0.18241786584186975</v>
      </c>
      <c r="DP598" s="389">
        <v>0.18114919675310923</v>
      </c>
      <c r="DQ598" s="389">
        <v>0.17991694770351424</v>
      </c>
      <c r="DR598" s="389">
        <v>0.17871931486679685</v>
      </c>
      <c r="DS598" s="389">
        <v>0.17755461974045367</v>
      </c>
      <c r="DT598" s="389">
        <v>0.17642129804136192</v>
      </c>
      <c r="DU598" s="389">
        <v>0.17531788978915766</v>
      </c>
      <c r="DV598" s="389">
        <v>0.17424303042940031</v>
      </c>
      <c r="DW598" s="389">
        <v>0.17319544286947375</v>
      </c>
      <c r="DX598" s="389">
        <v>0.17217393031781814</v>
      </c>
      <c r="DY598" s="389">
        <v>0.17117736983199588</v>
      </c>
      <c r="DZ598" s="389">
        <v>0.17020470649373748</v>
      </c>
      <c r="EA598" s="389">
        <v>0.16925494813986391</v>
      </c>
      <c r="EB598" s="389">
        <v>0.16832716058716352</v>
      </c>
      <c r="EC598" s="389">
        <v>0.16742046329714863</v>
      </c>
      <c r="ED598" s="389">
        <v>0.1665340254333619</v>
      </c>
      <c r="EE598" s="389">
        <v>0.16566706226970146</v>
      </c>
      <c r="EF598" s="389">
        <v>0.16481883191324059</v>
      </c>
      <c r="EG598" s="389">
        <v>0.16398863230934865</v>
      </c>
      <c r="EH598" s="389">
        <v>0.16317579850067798</v>
      </c>
      <c r="EI598" s="389">
        <v>0.16237970011484493</v>
      </c>
      <c r="EJ598" s="389">
        <v>0.16159973905848379</v>
      </c>
      <c r="EK598" s="389">
        <v>0.16083534739783353</v>
      </c>
      <c r="EL598" s="389">
        <v>0.16008598540819713</v>
      </c>
      <c r="EM598" s="389">
        <v>0.15935113977651955</v>
      </c>
      <c r="EN598" s="389">
        <v>0.15863032194300969</v>
      </c>
      <c r="EO598" s="389">
        <v>0.15792306656920707</v>
      </c>
      <c r="EP598" s="389">
        <v>0.15722893012120029</v>
      </c>
      <c r="EQ598" s="389">
        <v>0.15654748955785391</v>
      </c>
      <c r="ER598" s="389">
        <v>0.15587834111492321</v>
      </c>
      <c r="ES598" s="389">
        <v>0.1552210991768406</v>
      </c>
      <c r="ET598" s="389">
        <v>0.15457539522876179</v>
      </c>
      <c r="EU598" s="389">
        <v>0.15394087688217714</v>
      </c>
      <c r="EV598" s="389">
        <v>0.15331720696803169</v>
      </c>
      <c r="EW598" s="389">
        <v>0.15270406269186682</v>
      </c>
      <c r="EX598" s="389">
        <v>0.15210113484600768</v>
      </c>
      <c r="EY598" s="389">
        <v>0.1515081270742763</v>
      </c>
      <c r="EZ598" s="389">
        <v>0.15092475518512119</v>
      </c>
      <c r="FA598" s="389">
        <v>0.15035074650942085</v>
      </c>
      <c r="FB598" s="389">
        <v>0.14978583929954961</v>
      </c>
      <c r="FC598" s="389">
        <v>0.14922978216659458</v>
      </c>
      <c r="FD598" s="389">
        <v>0.14868233355287808</v>
      </c>
      <c r="FE598" s="389">
        <v>0.1481432612371851</v>
      </c>
      <c r="FF598" s="389">
        <v>0.14761234187031386</v>
      </c>
      <c r="FG598" s="389">
        <v>0.14708936053876601</v>
      </c>
      <c r="FH598" s="389">
        <v>0.14657411035457363</v>
      </c>
      <c r="FI598" s="389">
        <v>0.14606639206942293</v>
      </c>
      <c r="FJ598" s="389">
        <v>0.14556601371138397</v>
      </c>
      <c r="FK598" s="389">
        <v>0.14507279024268885</v>
      </c>
      <c r="FL598" s="389">
        <v>0.14458654323712555</v>
      </c>
      <c r="FM598" s="389">
        <v>0.14410710057572554</v>
      </c>
      <c r="FN598" s="389">
        <v>0.14363429615952444</v>
      </c>
      <c r="FO598" s="389">
        <v>0.14316796963827155</v>
      </c>
      <c r="FP598" s="389">
        <v>0.1427079661540441</v>
      </c>
      <c r="FQ598" s="389">
        <v>0.14225413609880547</v>
      </c>
      <c r="FR598" s="389">
        <v>0.14180633488501421</v>
      </c>
      <c r="FS598" s="389">
        <v>0.14136442272845709</v>
      </c>
      <c r="FT598" s="389">
        <v>0.14092826444254097</v>
      </c>
      <c r="FU598" s="389">
        <v>0.14049772924333076</v>
      </c>
      <c r="FV598" s="389">
        <v>0.14007269056467397</v>
      </c>
    </row>
    <row r="599" spans="5:178" outlineLevel="2" x14ac:dyDescent="0.2">
      <c r="E599" s="367">
        <v>44773</v>
      </c>
      <c r="F599" s="398">
        <v>0.42702615476678851</v>
      </c>
      <c r="G599" s="399">
        <v>0.86090451149123093</v>
      </c>
      <c r="J599" s="370">
        <v>5</v>
      </c>
      <c r="K599" s="389"/>
      <c r="L599" s="389"/>
      <c r="M599" s="389"/>
      <c r="N599" s="389"/>
      <c r="O599" s="389"/>
      <c r="P599" s="389"/>
      <c r="Q599" s="389"/>
      <c r="R599" s="389"/>
      <c r="S599" s="389"/>
      <c r="T599" s="389"/>
      <c r="U599" s="389"/>
      <c r="V599" s="389"/>
      <c r="W599" s="389"/>
      <c r="X599" s="389"/>
      <c r="Y599" s="389"/>
      <c r="Z599" s="389"/>
      <c r="AA599" s="389"/>
      <c r="AB599" s="389"/>
      <c r="AC599" s="389"/>
      <c r="AD599" s="389"/>
      <c r="AE599" s="389"/>
      <c r="AF599" s="389"/>
      <c r="AG599" s="389"/>
      <c r="AH599" s="389"/>
      <c r="AI599" s="389"/>
      <c r="AJ599" s="389"/>
      <c r="AK599" s="389"/>
      <c r="AL599" s="389"/>
      <c r="AM599" s="389"/>
      <c r="AN599" s="389"/>
      <c r="AO599" s="389"/>
      <c r="AP599" s="389"/>
      <c r="AQ599" s="389"/>
      <c r="AR599" s="389"/>
      <c r="AS599" s="389"/>
      <c r="AT599" s="389"/>
      <c r="AU599" s="389"/>
      <c r="AV599" s="389"/>
      <c r="AW599" s="389"/>
      <c r="AX599" s="389"/>
      <c r="AY599" s="389"/>
      <c r="AZ599" s="389"/>
      <c r="BA599" s="389"/>
      <c r="BB599" s="389"/>
      <c r="BC599" s="389"/>
      <c r="BD599" s="389"/>
      <c r="BE599" s="389"/>
      <c r="BF599" s="389"/>
      <c r="BG599" s="389"/>
      <c r="BH599" s="389"/>
      <c r="BI599" s="389"/>
      <c r="BJ599" s="389"/>
      <c r="BK599" s="389"/>
      <c r="BL599" s="389"/>
      <c r="BM599" s="389"/>
      <c r="BN599" s="389"/>
      <c r="BO599" s="389"/>
      <c r="BP599" s="389"/>
      <c r="BQ599" s="389"/>
      <c r="BR599" s="389"/>
      <c r="BS599" s="389"/>
      <c r="BT599" s="389"/>
      <c r="BU599" s="389"/>
      <c r="BV599" s="389"/>
      <c r="BW599" s="389"/>
      <c r="BX599" s="389"/>
      <c r="BY599" s="389">
        <v>0.98805301348351116</v>
      </c>
      <c r="BZ599" s="389">
        <v>0.80424541073265821</v>
      </c>
      <c r="CA599" s="389">
        <v>0.67145448638111227</v>
      </c>
      <c r="CB599" s="389">
        <v>0.56617209075648456</v>
      </c>
      <c r="CC599" s="389">
        <v>0.36762874316348082</v>
      </c>
      <c r="CD599" s="392">
        <v>0.34739166641260244</v>
      </c>
      <c r="CE599" s="389">
        <v>0.33115307598774668</v>
      </c>
      <c r="CF599" s="389">
        <v>0.31770141884752334</v>
      </c>
      <c r="CG599" s="389">
        <v>0.30629050007095782</v>
      </c>
      <c r="CH599" s="389">
        <v>0.29643081557845496</v>
      </c>
      <c r="CI599" s="389">
        <v>0.28778534821464874</v>
      </c>
      <c r="CJ599" s="389">
        <v>0.28011301323643573</v>
      </c>
      <c r="CK599" s="389">
        <v>0.27323590595336023</v>
      </c>
      <c r="CL599" s="389">
        <v>0.26701931832546971</v>
      </c>
      <c r="CM599" s="389">
        <v>0.26135901208444506</v>
      </c>
      <c r="CN599" s="389">
        <v>0.25617281687227683</v>
      </c>
      <c r="CO599" s="389">
        <v>0.25139491155290672</v>
      </c>
      <c r="CP599" s="389">
        <v>0.24697182804226958</v>
      </c>
      <c r="CQ599" s="389">
        <v>0.2428595941167799</v>
      </c>
      <c r="CR599" s="389">
        <v>0.23902164903747086</v>
      </c>
      <c r="CS599" s="389">
        <v>0.23542729560293052</v>
      </c>
      <c r="CT599" s="389">
        <v>0.23205053214476812</v>
      </c>
      <c r="CU599" s="389">
        <v>0.22886915853216938</v>
      </c>
      <c r="CV599" s="389">
        <v>0.22586408302380953</v>
      </c>
      <c r="CW599" s="389">
        <v>0.2230187785188642</v>
      </c>
      <c r="CX599" s="389">
        <v>0.22031885143174104</v>
      </c>
      <c r="CY599" s="389">
        <v>0.21775169650920895</v>
      </c>
      <c r="CZ599" s="389">
        <v>0.21530621796681348</v>
      </c>
      <c r="DA599" s="389">
        <v>0.21297260233109166</v>
      </c>
      <c r="DB599" s="389">
        <v>0.2107421319788346</v>
      </c>
      <c r="DC599" s="389">
        <v>0.20860703099149372</v>
      </c>
      <c r="DD599" s="389">
        <v>0.20656033687961825</v>
      </c>
      <c r="DE599" s="389">
        <v>0.20459579317581034</v>
      </c>
      <c r="DF599" s="389">
        <v>0.20270775898162799</v>
      </c>
      <c r="DG599" s="389">
        <v>0.20089113238001097</v>
      </c>
      <c r="DH599" s="389">
        <v>0.19914128525830782</v>
      </c>
      <c r="DI599" s="389">
        <v>0.19745400757678602</v>
      </c>
      <c r="DJ599" s="389">
        <v>0.1958254594991663</v>
      </c>
      <c r="DK599" s="389">
        <v>0.19425213010129647</v>
      </c>
      <c r="DL599" s="389">
        <v>0.19273080161084394</v>
      </c>
      <c r="DM599" s="389">
        <v>0.19125851831924182</v>
      </c>
      <c r="DN599" s="389">
        <v>0.1898325594578788</v>
      </c>
      <c r="DO599" s="389">
        <v>0.1884504154519048</v>
      </c>
      <c r="DP599" s="389">
        <v>0.18710976706328764</v>
      </c>
      <c r="DQ599" s="389">
        <v>0.18580846701472686</v>
      </c>
      <c r="DR599" s="389">
        <v>0.18454452375144179</v>
      </c>
      <c r="DS599" s="389">
        <v>0.18331608705160785</v>
      </c>
      <c r="DT599" s="389">
        <v>0.18212143524059099</v>
      </c>
      <c r="DU599" s="389">
        <v>0.18095896380093143</v>
      </c>
      <c r="DV599" s="389">
        <v>0.17982717520066011</v>
      </c>
      <c r="DW599" s="389">
        <v>0.17872466978814569</v>
      </c>
      <c r="DX599" s="389">
        <v>0.17765013762315382</v>
      </c>
      <c r="DY599" s="389">
        <v>0.17660235113189976</v>
      </c>
      <c r="DZ599" s="389">
        <v>0.17558015848916642</v>
      </c>
      <c r="EA599" s="389">
        <v>0.17458247764352877</v>
      </c>
      <c r="EB599" s="389">
        <v>0.17360829091275243</v>
      </c>
      <c r="EC599" s="389">
        <v>0.1726566400858511</v>
      </c>
      <c r="ED599" s="389">
        <v>0.17172662197633839</v>
      </c>
      <c r="EE599" s="389">
        <v>0.17081738437812533</v>
      </c>
      <c r="EF599" s="389">
        <v>0.16992812238146554</v>
      </c>
      <c r="EG599" s="389">
        <v>0.16905807501148382</v>
      </c>
      <c r="EH599" s="389">
        <v>0.16820652215626672</v>
      </c>
      <c r="EI599" s="389">
        <v>0.16737278175534909</v>
      </c>
      <c r="EJ599" s="389">
        <v>0.16655620722277667</v>
      </c>
      <c r="EK599" s="389">
        <v>0.16575618508184958</v>
      </c>
      <c r="EL599" s="389">
        <v>0.16497213279119635</v>
      </c>
      <c r="EM599" s="389">
        <v>0.16420349674406437</v>
      </c>
      <c r="EN599" s="389">
        <v>0.16344975042466681</v>
      </c>
      <c r="EO599" s="389">
        <v>0.16271039270715021</v>
      </c>
      <c r="EP599" s="389">
        <v>0.16198494628425883</v>
      </c>
      <c r="EQ599" s="389">
        <v>0.16127295621411253</v>
      </c>
      <c r="ER599" s="389">
        <v>0.16057398857469424</v>
      </c>
      <c r="ES599" s="389">
        <v>0.15988762921669111</v>
      </c>
      <c r="ET599" s="389">
        <v>0.15921348260626281</v>
      </c>
      <c r="EU599" s="389">
        <v>0.15855117075013353</v>
      </c>
      <c r="EV599" s="389">
        <v>0.15790033219614147</v>
      </c>
      <c r="EW599" s="389">
        <v>0.15726062110303346</v>
      </c>
      <c r="EX599" s="389">
        <v>0.15663170637387613</v>
      </c>
      <c r="EY599" s="389">
        <v>0.1560132708479805</v>
      </c>
      <c r="EZ599" s="389">
        <v>0.155405010546703</v>
      </c>
      <c r="FA599" s="389">
        <v>0.15480663396890823</v>
      </c>
      <c r="FB599" s="389">
        <v>0.15421786143225494</v>
      </c>
      <c r="FC599" s="389">
        <v>0.15363842445680539</v>
      </c>
      <c r="FD599" s="389">
        <v>0.15306806518776708</v>
      </c>
      <c r="FE599" s="389">
        <v>0.15250653585444832</v>
      </c>
      <c r="FF599" s="389">
        <v>0.1519535982627597</v>
      </c>
      <c r="FG599" s="389">
        <v>0.15140902331881875</v>
      </c>
      <c r="FH599" s="389">
        <v>0.15087259058141794</v>
      </c>
      <c r="FI599" s="389">
        <v>0.15034408784130188</v>
      </c>
      <c r="FJ599" s="389">
        <v>0.14982331072536595</v>
      </c>
      <c r="FK599" s="389">
        <v>0.14931006232404245</v>
      </c>
      <c r="FL599" s="389">
        <v>0.14880415284027682</v>
      </c>
      <c r="FM599" s="389">
        <v>0.1483053992586236</v>
      </c>
      <c r="FN599" s="389">
        <v>0.1478136250331071</v>
      </c>
      <c r="FO599" s="389">
        <v>0.14732865979259405</v>
      </c>
      <c r="FP599" s="389">
        <v>0.14685033906252529</v>
      </c>
      <c r="FQ599" s="389">
        <v>0.14637850400193583</v>
      </c>
      <c r="FR599" s="389">
        <v>0.14591300115477704</v>
      </c>
      <c r="FS599" s="389">
        <v>0.14545368221462582</v>
      </c>
      <c r="FT599" s="389">
        <v>0.14500040380193177</v>
      </c>
      <c r="FU599" s="389">
        <v>0.14455302725301836</v>
      </c>
      <c r="FV599" s="389">
        <v>0.14411141842010611</v>
      </c>
    </row>
    <row r="600" spans="5:178" outlineLevel="2" x14ac:dyDescent="0.2">
      <c r="E600" s="367">
        <v>44804</v>
      </c>
      <c r="F600" s="398">
        <v>0.45766771915959747</v>
      </c>
      <c r="G600" s="399">
        <v>1.1990529596504229</v>
      </c>
      <c r="J600" s="370">
        <v>4</v>
      </c>
      <c r="K600" s="389"/>
      <c r="L600" s="389"/>
      <c r="M600" s="389"/>
      <c r="N600" s="389"/>
      <c r="O600" s="389"/>
      <c r="P600" s="389"/>
      <c r="Q600" s="389"/>
      <c r="R600" s="389"/>
      <c r="S600" s="389"/>
      <c r="T600" s="389"/>
      <c r="U600" s="389"/>
      <c r="V600" s="389"/>
      <c r="W600" s="389"/>
      <c r="X600" s="389"/>
      <c r="Y600" s="389"/>
      <c r="Z600" s="389"/>
      <c r="AA600" s="389"/>
      <c r="AB600" s="389"/>
      <c r="AC600" s="389"/>
      <c r="AD600" s="389"/>
      <c r="AE600" s="389"/>
      <c r="AF600" s="389"/>
      <c r="AG600" s="389"/>
      <c r="AH600" s="389"/>
      <c r="AI600" s="389"/>
      <c r="AJ600" s="389"/>
      <c r="AK600" s="389"/>
      <c r="AL600" s="389"/>
      <c r="AM600" s="389"/>
      <c r="AN600" s="389"/>
      <c r="AO600" s="389"/>
      <c r="AP600" s="389"/>
      <c r="AQ600" s="389"/>
      <c r="AR600" s="389"/>
      <c r="AS600" s="389"/>
      <c r="AT600" s="389"/>
      <c r="AU600" s="389"/>
      <c r="AV600" s="389"/>
      <c r="AW600" s="389"/>
      <c r="AX600" s="389"/>
      <c r="AY600" s="389"/>
      <c r="AZ600" s="389"/>
      <c r="BA600" s="389"/>
      <c r="BB600" s="389"/>
      <c r="BC600" s="389"/>
      <c r="BD600" s="389"/>
      <c r="BE600" s="389"/>
      <c r="BF600" s="389"/>
      <c r="BG600" s="389"/>
      <c r="BH600" s="389"/>
      <c r="BI600" s="389"/>
      <c r="BJ600" s="389"/>
      <c r="BK600" s="389"/>
      <c r="BL600" s="389"/>
      <c r="BM600" s="389"/>
      <c r="BN600" s="389"/>
      <c r="BO600" s="389"/>
      <c r="BP600" s="389"/>
      <c r="BQ600" s="389"/>
      <c r="BR600" s="389"/>
      <c r="BS600" s="389"/>
      <c r="BT600" s="389"/>
      <c r="BU600" s="389"/>
      <c r="BV600" s="389"/>
      <c r="BW600" s="389"/>
      <c r="BX600" s="389"/>
      <c r="BY600" s="389"/>
      <c r="BZ600" s="389">
        <v>0.98600044905364981</v>
      </c>
      <c r="CA600" s="389">
        <v>0.79767098931373681</v>
      </c>
      <c r="CB600" s="389">
        <v>0.66681432845240329</v>
      </c>
      <c r="CC600" s="389">
        <v>0.54876783319477396</v>
      </c>
      <c r="CD600" s="392">
        <v>0.51202697472125736</v>
      </c>
      <c r="CE600" s="389">
        <v>0.48384112315592875</v>
      </c>
      <c r="CF600" s="389">
        <v>0.46122429440247337</v>
      </c>
      <c r="CG600" s="389">
        <v>0.4424890582747768</v>
      </c>
      <c r="CH600" s="389">
        <v>0.42659612735300539</v>
      </c>
      <c r="CI600" s="389">
        <v>0.4128637287952644</v>
      </c>
      <c r="CJ600" s="389">
        <v>0.4008224709185032</v>
      </c>
      <c r="CK600" s="389">
        <v>0.39013657504937754</v>
      </c>
      <c r="CL600" s="389">
        <v>0.38055825860250275</v>
      </c>
      <c r="CM600" s="389">
        <v>0.37189990254250638</v>
      </c>
      <c r="CN600" s="389">
        <v>0.36401632560657871</v>
      </c>
      <c r="CO600" s="389">
        <v>0.35679308233688828</v>
      </c>
      <c r="CP600" s="389">
        <v>0.35013849819003939</v>
      </c>
      <c r="CQ600" s="389">
        <v>0.34397810374045762</v>
      </c>
      <c r="CR600" s="389">
        <v>0.33825065523331449</v>
      </c>
      <c r="CS600" s="389">
        <v>0.33290523150176726</v>
      </c>
      <c r="CT600" s="389">
        <v>0.32789907801297913</v>
      </c>
      <c r="CU600" s="389">
        <v>0.32319598009154343</v>
      </c>
      <c r="CV600" s="389">
        <v>0.31876501777804289</v>
      </c>
      <c r="CW600" s="389">
        <v>0.31457960042434535</v>
      </c>
      <c r="CX600" s="389">
        <v>0.31061670936938762</v>
      </c>
      <c r="CY600" s="389">
        <v>0.30685629747533477</v>
      </c>
      <c r="CZ600" s="389">
        <v>0.30328080836282983</v>
      </c>
      <c r="DA600" s="389">
        <v>0.29987478801460132</v>
      </c>
      <c r="DB600" s="389">
        <v>0.29662456839401652</v>
      </c>
      <c r="DC600" s="389">
        <v>0.29351800774578185</v>
      </c>
      <c r="DD600" s="389">
        <v>0.2905442759046174</v>
      </c>
      <c r="DE600" s="389">
        <v>0.28769367563526527</v>
      </c>
      <c r="DF600" s="389">
        <v>0.28495749303780948</v>
      </c>
      <c r="DG600" s="389">
        <v>0.2823278715661619</v>
      </c>
      <c r="DH600" s="389">
        <v>0.27979770535820991</v>
      </c>
      <c r="DI600" s="389">
        <v>0.27736054845845154</v>
      </c>
      <c r="DJ600" s="389">
        <v>0.27501053719613816</v>
      </c>
      <c r="DK600" s="389">
        <v>0.27274232351350741</v>
      </c>
      <c r="DL600" s="389">
        <v>0.27055101745593652</v>
      </c>
      <c r="DM600" s="389">
        <v>0.2684321373656024</v>
      </c>
      <c r="DN600" s="389">
        <v>0.26638156658257617</v>
      </c>
      <c r="DO600" s="389">
        <v>0.26439551566724828</v>
      </c>
      <c r="DP600" s="389">
        <v>0.26247048932703826</v>
      </c>
      <c r="DQ600" s="389">
        <v>0.26060325736720397</v>
      </c>
      <c r="DR600" s="389">
        <v>0.25879082909694517</v>
      </c>
      <c r="DS600" s="389">
        <v>0.25703043071310233</v>
      </c>
      <c r="DT600" s="389">
        <v>0.25531948525862019</v>
      </c>
      <c r="DU600" s="389">
        <v>0.25365559481475408</v>
      </c>
      <c r="DV600" s="389">
        <v>0.25203652463725146</v>
      </c>
      <c r="DW600" s="389">
        <v>0.25046018898940681</v>
      </c>
      <c r="DX600" s="389">
        <v>0.24892463846056109</v>
      </c>
      <c r="DY600" s="389">
        <v>0.24742804858854228</v>
      </c>
      <c r="DZ600" s="389">
        <v>0.24596870962974915</v>
      </c>
      <c r="EA600" s="389">
        <v>0.24454501734187944</v>
      </c>
      <c r="EB600" s="389">
        <v>0.24315546466236543</v>
      </c>
      <c r="EC600" s="389">
        <v>0.24179863418093814</v>
      </c>
      <c r="ED600" s="389">
        <v>0.24047319131785772</v>
      </c>
      <c r="EE600" s="389">
        <v>0.23917787813055882</v>
      </c>
      <c r="EF600" s="389">
        <v>0.2379115076810947</v>
      </c>
      <c r="EG600" s="389">
        <v>0.23667295890504919</v>
      </c>
      <c r="EH600" s="389">
        <v>0.2354611719297369</v>
      </c>
      <c r="EI600" s="389">
        <v>0.23427514379570122</v>
      </c>
      <c r="EJ600" s="389">
        <v>0.23311392454088659</v>
      </c>
      <c r="EK600" s="389">
        <v>0.23197661361152447</v>
      </c>
      <c r="EL600" s="389">
        <v>0.23086235656784507</v>
      </c>
      <c r="EM600" s="389">
        <v>0.22977034205627048</v>
      </c>
      <c r="EN600" s="389">
        <v>0.22869979902286114</v>
      </c>
      <c r="EO600" s="389">
        <v>0.22764999414550746</v>
      </c>
      <c r="EP600" s="389">
        <v>0.22662022946476137</v>
      </c>
      <c r="EQ600" s="389">
        <v>0.22560984019530683</v>
      </c>
      <c r="ER600" s="389">
        <v>0.2246181927019375</v>
      </c>
      <c r="ES600" s="389">
        <v>0.22364468262554979</v>
      </c>
      <c r="ET600" s="389">
        <v>0.22268873314612161</v>
      </c>
      <c r="EU600" s="389">
        <v>0.22174979337094006</v>
      </c>
      <c r="EV600" s="389">
        <v>0.22082733683748809</v>
      </c>
      <c r="EW600" s="389">
        <v>0.21992086012142695</v>
      </c>
      <c r="EX600" s="389">
        <v>0.21902988154102238</v>
      </c>
      <c r="EY600" s="389">
        <v>0.21815393995017437</v>
      </c>
      <c r="EZ600" s="389">
        <v>0.21729259361294395</v>
      </c>
      <c r="FA600" s="389">
        <v>0.21644541915311757</v>
      </c>
      <c r="FB600" s="389">
        <v>0.2156120105729401</v>
      </c>
      <c r="FC600" s="389">
        <v>0.2147919783356689</v>
      </c>
      <c r="FD600" s="389">
        <v>0.21398494850707594</v>
      </c>
      <c r="FE600" s="389">
        <v>0.21319056195145222</v>
      </c>
      <c r="FF600" s="389">
        <v>0.21240847357805048</v>
      </c>
      <c r="FG600" s="389">
        <v>0.21163835163425004</v>
      </c>
      <c r="FH600" s="389">
        <v>0.21087987704204142</v>
      </c>
      <c r="FI600" s="389">
        <v>0.21013274277471175</v>
      </c>
      <c r="FJ600" s="389">
        <v>0.20939665327086907</v>
      </c>
      <c r="FK600" s="389">
        <v>0.20867132388317708</v>
      </c>
      <c r="FL600" s="389">
        <v>0.20795648035938513</v>
      </c>
      <c r="FM600" s="389">
        <v>0.2072518583534281</v>
      </c>
      <c r="FN600" s="389">
        <v>0.20655720296454921</v>
      </c>
      <c r="FO600" s="389">
        <v>0.2058722683025575</v>
      </c>
      <c r="FP600" s="389">
        <v>0.20519681707747622</v>
      </c>
      <c r="FQ600" s="389">
        <v>0.20453062021197529</v>
      </c>
      <c r="FR600" s="389">
        <v>0.20387345647509739</v>
      </c>
      <c r="FS600" s="389">
        <v>0.20322511213590391</v>
      </c>
      <c r="FT600" s="389">
        <v>0.20258538063576595</v>
      </c>
      <c r="FU600" s="389">
        <v>0.20195406227811791</v>
      </c>
      <c r="FV600" s="389">
        <v>0.20133096393458194</v>
      </c>
    </row>
    <row r="601" spans="5:178" outlineLevel="2" x14ac:dyDescent="0.2">
      <c r="E601" s="367">
        <v>44834</v>
      </c>
      <c r="F601" s="398">
        <v>0.50043828006450497</v>
      </c>
      <c r="G601" s="399">
        <v>1.2111465335825105</v>
      </c>
      <c r="J601" s="370">
        <v>3</v>
      </c>
      <c r="K601" s="389"/>
      <c r="L601" s="389"/>
      <c r="M601" s="389"/>
      <c r="N601" s="389"/>
      <c r="O601" s="389"/>
      <c r="P601" s="389"/>
      <c r="Q601" s="389"/>
      <c r="R601" s="389"/>
      <c r="S601" s="389"/>
      <c r="T601" s="389"/>
      <c r="U601" s="389"/>
      <c r="V601" s="389"/>
      <c r="W601" s="389"/>
      <c r="X601" s="389"/>
      <c r="Y601" s="389"/>
      <c r="Z601" s="389"/>
      <c r="AA601" s="389"/>
      <c r="AB601" s="389"/>
      <c r="AC601" s="389"/>
      <c r="AD601" s="389"/>
      <c r="AE601" s="389"/>
      <c r="AF601" s="389"/>
      <c r="AG601" s="389"/>
      <c r="AH601" s="389"/>
      <c r="AI601" s="389"/>
      <c r="AJ601" s="389"/>
      <c r="AK601" s="389"/>
      <c r="AL601" s="389"/>
      <c r="AM601" s="389"/>
      <c r="AN601" s="389"/>
      <c r="AO601" s="389"/>
      <c r="AP601" s="389"/>
      <c r="AQ601" s="389"/>
      <c r="AR601" s="389"/>
      <c r="AS601" s="389"/>
      <c r="AT601" s="389"/>
      <c r="AU601" s="389"/>
      <c r="AV601" s="389"/>
      <c r="AW601" s="389"/>
      <c r="AX601" s="389"/>
      <c r="AY601" s="389"/>
      <c r="AZ601" s="389"/>
      <c r="BA601" s="389"/>
      <c r="BB601" s="389"/>
      <c r="BC601" s="389"/>
      <c r="BD601" s="389"/>
      <c r="BE601" s="389"/>
      <c r="BF601" s="389"/>
      <c r="BG601" s="389"/>
      <c r="BH601" s="389"/>
      <c r="BI601" s="389"/>
      <c r="BJ601" s="389"/>
      <c r="BK601" s="389"/>
      <c r="BL601" s="389"/>
      <c r="BM601" s="389"/>
      <c r="BN601" s="389"/>
      <c r="BO601" s="389"/>
      <c r="BP601" s="389"/>
      <c r="BQ601" s="389"/>
      <c r="BR601" s="389"/>
      <c r="BS601" s="389"/>
      <c r="BT601" s="389"/>
      <c r="BU601" s="389"/>
      <c r="BV601" s="389"/>
      <c r="BW601" s="389"/>
      <c r="BX601" s="389"/>
      <c r="BY601" s="389"/>
      <c r="BZ601" s="389"/>
      <c r="CA601" s="389">
        <v>0.98686573470896866</v>
      </c>
      <c r="CB601" s="389">
        <v>0.77450790520792989</v>
      </c>
      <c r="CC601" s="389">
        <v>0.60610408817211869</v>
      </c>
      <c r="CD601" s="392">
        <v>0.55430267159276037</v>
      </c>
      <c r="CE601" s="389">
        <v>0.51719124709486453</v>
      </c>
      <c r="CF601" s="389">
        <v>0.48872111477529512</v>
      </c>
      <c r="CG601" s="389">
        <v>0.46587617408696824</v>
      </c>
      <c r="CH601" s="389">
        <v>0.44695197552736082</v>
      </c>
      <c r="CI601" s="389">
        <v>0.43089874948805262</v>
      </c>
      <c r="CJ601" s="389">
        <v>0.41702784680846589</v>
      </c>
      <c r="CK601" s="389">
        <v>0.40486514155008912</v>
      </c>
      <c r="CL601" s="389">
        <v>0.39407146839666274</v>
      </c>
      <c r="CM601" s="389">
        <v>0.38439654564298315</v>
      </c>
      <c r="CN601" s="389">
        <v>0.37565086193970032</v>
      </c>
      <c r="CO601" s="389">
        <v>0.36768777173477429</v>
      </c>
      <c r="CP601" s="389">
        <v>0.36039167528056992</v>
      </c>
      <c r="CQ601" s="389">
        <v>0.35366997340992112</v>
      </c>
      <c r="CR601" s="389">
        <v>0.34744744560323682</v>
      </c>
      <c r="CS601" s="389">
        <v>0.34166223040496807</v>
      </c>
      <c r="CT601" s="389">
        <v>0.33626289306053536</v>
      </c>
      <c r="CU601" s="389">
        <v>0.33120624781753011</v>
      </c>
      <c r="CV601" s="389">
        <v>0.32645571474157098</v>
      </c>
      <c r="CW601" s="389">
        <v>0.32198006201644402</v>
      </c>
      <c r="CX601" s="389">
        <v>0.31775243080238597</v>
      </c>
      <c r="CY601" s="389">
        <v>0.31374957027354283</v>
      </c>
      <c r="CZ601" s="389">
        <v>0.30995123109788847</v>
      </c>
      <c r="DA601" s="389">
        <v>0.30633967982351035</v>
      </c>
      <c r="DB601" s="389">
        <v>0.30289930656487535</v>
      </c>
      <c r="DC601" s="389">
        <v>0.29961630543037931</v>
      </c>
      <c r="DD601" s="389">
        <v>0.29647841220373633</v>
      </c>
      <c r="DE601" s="389">
        <v>0.29347468748728989</v>
      </c>
      <c r="DF601" s="389">
        <v>0.29059533624006745</v>
      </c>
      <c r="DG601" s="389">
        <v>0.28783155667429788</v>
      </c>
      <c r="DH601" s="389">
        <v>0.28517541300325555</v>
      </c>
      <c r="DI601" s="389">
        <v>0.28261972769554222</v>
      </c>
      <c r="DJ601" s="389">
        <v>0.28015798978214801</v>
      </c>
      <c r="DK601" s="389">
        <v>0.27778427645170384</v>
      </c>
      <c r="DL601" s="389">
        <v>0.27549318570626796</v>
      </c>
      <c r="DM601" s="389">
        <v>0.27327977827143779</v>
      </c>
      <c r="DN601" s="389">
        <v>0.27113952728766688</v>
      </c>
      <c r="DO601" s="389">
        <v>0.26906827457464927</v>
      </c>
      <c r="DP601" s="389">
        <v>0.26706219247272189</v>
      </c>
      <c r="DQ601" s="389">
        <v>0.26511775043599978</v>
      </c>
      <c r="DR601" s="389">
        <v>0.26323168569019645</v>
      </c>
      <c r="DS601" s="389">
        <v>0.26140097738058948</v>
      </c>
      <c r="DT601" s="389">
        <v>0.25962282372761225</v>
      </c>
      <c r="DU601" s="389">
        <v>0.25789462178318023</v>
      </c>
      <c r="DV601" s="389">
        <v>0.25621394944328874</v>
      </c>
      <c r="DW601" s="389">
        <v>0.254578549424193</v>
      </c>
      <c r="DX601" s="389">
        <v>0.25298631495257617</v>
      </c>
      <c r="DY601" s="389">
        <v>0.25143527695614398</v>
      </c>
      <c r="DZ601" s="389">
        <v>0.24992359257131189</v>
      </c>
      <c r="EA601" s="389">
        <v>0.24844953481011048</v>
      </c>
      <c r="EB601" s="389">
        <v>0.24701148324994898</v>
      </c>
      <c r="EC601" s="389">
        <v>0.24560791562811987</v>
      </c>
      <c r="ED601" s="389">
        <v>0.24423740023844198</v>
      </c>
      <c r="EE601" s="389">
        <v>0.24289858904068673</v>
      </c>
      <c r="EF601" s="389">
        <v>0.241590211404758</v>
      </c>
      <c r="EG601" s="389">
        <v>0.24031106842132638</v>
      </c>
      <c r="EH601" s="389">
        <v>0.23906002771898932</v>
      </c>
      <c r="EI601" s="389">
        <v>0.23783601873525118</v>
      </c>
      <c r="EJ601" s="389">
        <v>0.23663802839486836</v>
      </c>
      <c r="EK601" s="389">
        <v>0.23546509715452679</v>
      </c>
      <c r="EL601" s="389">
        <v>0.23431631537752837</v>
      </c>
      <c r="EM601" s="389">
        <v>0.23319082000627664</v>
      </c>
      <c r="EN601" s="389">
        <v>0.2320877915039318</v>
      </c>
      <c r="EO601" s="389">
        <v>0.23100645103975193</v>
      </c>
      <c r="EP601" s="389">
        <v>0.22994605789538608</v>
      </c>
      <c r="EQ601" s="389">
        <v>0.22890590707181033</v>
      </c>
      <c r="ER601" s="389">
        <v>0.22788532707872511</v>
      </c>
      <c r="ES601" s="389">
        <v>0.22688367789011862</v>
      </c>
      <c r="ET601" s="389">
        <v>0.22590034905135875</v>
      </c>
      <c r="EU601" s="389">
        <v>0.2249347579246524</v>
      </c>
      <c r="EV601" s="389">
        <v>0.22398634806101683</v>
      </c>
      <c r="EW601" s="389">
        <v>0.22305458768806666</v>
      </c>
      <c r="EX601" s="389">
        <v>0.22213896830395641</v>
      </c>
      <c r="EY601" s="389">
        <v>0.22123900336873964</v>
      </c>
      <c r="EZ601" s="389">
        <v>0.22035422708522534</v>
      </c>
      <c r="FA601" s="389">
        <v>0.21948419326215321</v>
      </c>
      <c r="FB601" s="389">
        <v>0.21862847425316342</v>
      </c>
      <c r="FC601" s="389">
        <v>0.21778665996563257</v>
      </c>
      <c r="FD601" s="389">
        <v>0.21695835693397458</v>
      </c>
      <c r="FE601" s="389">
        <v>0.21614318745248393</v>
      </c>
      <c r="FF601" s="389">
        <v>0.21534078876323112</v>
      </c>
      <c r="FG601" s="389">
        <v>0.21455081229490494</v>
      </c>
      <c r="FH601" s="389">
        <v>0.21377292294884831</v>
      </c>
      <c r="FI601" s="389">
        <v>0.2130067984288507</v>
      </c>
      <c r="FJ601" s="389">
        <v>0.21225212861154683</v>
      </c>
      <c r="FK601" s="389">
        <v>0.21150861495453085</v>
      </c>
      <c r="FL601" s="389">
        <v>0.21077596993953102</v>
      </c>
      <c r="FM601" s="389">
        <v>0.21005391654820546</v>
      </c>
      <c r="FN601" s="389">
        <v>0.20934218776831104</v>
      </c>
      <c r="FO601" s="389">
        <v>0.20864052612817766</v>
      </c>
      <c r="FP601" s="389">
        <v>0.2079486832575812</v>
      </c>
      <c r="FQ601" s="389">
        <v>0.20726641947325281</v>
      </c>
      <c r="FR601" s="389">
        <v>0.20659350338740265</v>
      </c>
      <c r="FS601" s="389">
        <v>0.20592971153775169</v>
      </c>
      <c r="FT601" s="389">
        <v>0.20527482803768432</v>
      </c>
      <c r="FU601" s="389">
        <v>0.20462864424523405</v>
      </c>
      <c r="FV601" s="389">
        <v>0.2039909584497081</v>
      </c>
    </row>
    <row r="602" spans="5:178" outlineLevel="2" x14ac:dyDescent="0.2">
      <c r="E602" s="367">
        <v>44865</v>
      </c>
      <c r="F602" s="398">
        <v>0.56759216498059817</v>
      </c>
      <c r="G602" s="399">
        <v>1.3460921697953432</v>
      </c>
      <c r="J602" s="370">
        <v>2</v>
      </c>
      <c r="K602" s="389"/>
      <c r="L602" s="389"/>
      <c r="M602" s="389"/>
      <c r="N602" s="389"/>
      <c r="O602" s="389"/>
      <c r="P602" s="389"/>
      <c r="Q602" s="389"/>
      <c r="R602" s="389"/>
      <c r="S602" s="389"/>
      <c r="T602" s="389"/>
      <c r="U602" s="389"/>
      <c r="V602" s="389"/>
      <c r="W602" s="389"/>
      <c r="X602" s="389"/>
      <c r="Y602" s="389"/>
      <c r="Z602" s="389"/>
      <c r="AA602" s="389"/>
      <c r="AB602" s="389"/>
      <c r="AC602" s="389"/>
      <c r="AD602" s="389"/>
      <c r="AE602" s="389"/>
      <c r="AF602" s="389"/>
      <c r="AG602" s="389"/>
      <c r="AH602" s="389"/>
      <c r="AI602" s="389"/>
      <c r="AJ602" s="389"/>
      <c r="AK602" s="389"/>
      <c r="AL602" s="389"/>
      <c r="AM602" s="389"/>
      <c r="AN602" s="389"/>
      <c r="AO602" s="389"/>
      <c r="AP602" s="389"/>
      <c r="AQ602" s="389"/>
      <c r="AR602" s="389"/>
      <c r="AS602" s="389"/>
      <c r="AT602" s="389"/>
      <c r="AU602" s="389"/>
      <c r="AV602" s="389"/>
      <c r="AW602" s="389"/>
      <c r="AX602" s="389"/>
      <c r="AY602" s="389"/>
      <c r="AZ602" s="389"/>
      <c r="BA602" s="389"/>
      <c r="BB602" s="389"/>
      <c r="BC602" s="389"/>
      <c r="BD602" s="389"/>
      <c r="BE602" s="389"/>
      <c r="BF602" s="389"/>
      <c r="BG602" s="389"/>
      <c r="BH602" s="389"/>
      <c r="BI602" s="389"/>
      <c r="BJ602" s="389"/>
      <c r="BK602" s="389"/>
      <c r="BL602" s="389"/>
      <c r="BM602" s="389"/>
      <c r="BN602" s="389"/>
      <c r="BO602" s="389"/>
      <c r="BP602" s="389"/>
      <c r="BQ602" s="389"/>
      <c r="BR602" s="389"/>
      <c r="BS602" s="389"/>
      <c r="BT602" s="389"/>
      <c r="BU602" s="389"/>
      <c r="BV602" s="389"/>
      <c r="BW602" s="389"/>
      <c r="BX602" s="389"/>
      <c r="BY602" s="389"/>
      <c r="BZ602" s="389"/>
      <c r="CA602" s="389"/>
      <c r="CB602" s="389">
        <v>0.98574074342019591</v>
      </c>
      <c r="CC602" s="389">
        <v>0.76403136891756973</v>
      </c>
      <c r="CD602" s="392">
        <v>0.67363605026067908</v>
      </c>
      <c r="CE602" s="389">
        <v>0.61606293312882832</v>
      </c>
      <c r="CF602" s="389">
        <v>0.57481656322938834</v>
      </c>
      <c r="CG602" s="389">
        <v>0.54317429606700718</v>
      </c>
      <c r="CH602" s="389">
        <v>0.51778397794502506</v>
      </c>
      <c r="CI602" s="389">
        <v>0.49675125003439813</v>
      </c>
      <c r="CJ602" s="389">
        <v>0.47890937766611524</v>
      </c>
      <c r="CK602" s="389">
        <v>0.4634929825667084</v>
      </c>
      <c r="CL602" s="389">
        <v>0.44997511180717142</v>
      </c>
      <c r="CM602" s="389">
        <v>0.43797881035867486</v>
      </c>
      <c r="CN602" s="389">
        <v>0.42722591019259787</v>
      </c>
      <c r="CO602" s="389">
        <v>0.41750578465363997</v>
      </c>
      <c r="CP602" s="389">
        <v>0.4086554489799552</v>
      </c>
      <c r="CQ602" s="389">
        <v>0.40054642332966872</v>
      </c>
      <c r="CR602" s="389">
        <v>0.39307579116015295</v>
      </c>
      <c r="CS602" s="389">
        <v>0.38615995090081173</v>
      </c>
      <c r="CT602" s="389">
        <v>0.37973014850858117</v>
      </c>
      <c r="CU602" s="389">
        <v>0.37372921838171524</v>
      </c>
      <c r="CV602" s="389">
        <v>0.3681091630223457</v>
      </c>
      <c r="CW602" s="389">
        <v>0.36282932676918211</v>
      </c>
      <c r="CX602" s="389">
        <v>0.35785499796505632</v>
      </c>
      <c r="CY602" s="389">
        <v>0.35315632516516576</v>
      </c>
      <c r="CZ602" s="389">
        <v>0.34870746694260163</v>
      </c>
      <c r="DA602" s="389">
        <v>0.34448591778995569</v>
      </c>
      <c r="DB602" s="389">
        <v>0.34047196839865063</v>
      </c>
      <c r="DC602" s="389">
        <v>0.33664826963370975</v>
      </c>
      <c r="DD602" s="389">
        <v>0.33299947735462648</v>
      </c>
      <c r="DE602" s="389">
        <v>0.32951196086928108</v>
      </c>
      <c r="DF602" s="389">
        <v>0.32617356191513514</v>
      </c>
      <c r="DG602" s="389">
        <v>0.32297339409026266</v>
      </c>
      <c r="DH602" s="389">
        <v>0.31990167491395594</v>
      </c>
      <c r="DI602" s="389">
        <v>0.31694958439616727</v>
      </c>
      <c r="DJ602" s="389">
        <v>0.31410914528679051</v>
      </c>
      <c r="DK602" s="389">
        <v>0.3113731211663181</v>
      </c>
      <c r="DL602" s="389">
        <v>0.30873492930525703</v>
      </c>
      <c r="DM602" s="389">
        <v>0.30618856581643999</v>
      </c>
      <c r="DN602" s="389">
        <v>0.30372854109277703</v>
      </c>
      <c r="DO602" s="389">
        <v>0.30134982389319176</v>
      </c>
      <c r="DP602" s="389">
        <v>0.29904779273399473</v>
      </c>
      <c r="DQ602" s="389">
        <v>0.29681819347866478</v>
      </c>
      <c r="DR602" s="389">
        <v>0.2946571022087997</v>
      </c>
      <c r="DS602" s="389">
        <v>0.29256089261263857</v>
      </c>
      <c r="DT602" s="389">
        <v>0.29052620725260048</v>
      </c>
      <c r="DU602" s="389">
        <v>0.28854993217555791</v>
      </c>
      <c r="DV602" s="389">
        <v>0.28662917441361824</v>
      </c>
      <c r="DW602" s="389">
        <v>0.28476124199256947</v>
      </c>
      <c r="DX602" s="389">
        <v>0.28294362612269097</v>
      </c>
      <c r="DY602" s="389">
        <v>0.28117398529452303</v>
      </c>
      <c r="DZ602" s="389">
        <v>0.27945013104224137</v>
      </c>
      <c r="EA602" s="389">
        <v>0.2777700151708733</v>
      </c>
      <c r="EB602" s="389">
        <v>0.27613171827189276</v>
      </c>
      <c r="EC602" s="389">
        <v>0.2745334393756394</v>
      </c>
      <c r="ED602" s="389">
        <v>0.27297348660928511</v>
      </c>
      <c r="EE602" s="389">
        <v>0.27145026874631312</v>
      </c>
      <c r="EF602" s="389">
        <v>0.2699622875481984</v>
      </c>
      <c r="EG602" s="389">
        <v>0.2685081308115651</v>
      </c>
      <c r="EH602" s="389">
        <v>0.26708646604491393</v>
      </c>
      <c r="EI602" s="389">
        <v>0.26569603470831094</v>
      </c>
      <c r="EJ602" s="389">
        <v>0.26433564695746181</v>
      </c>
      <c r="EK602" s="389">
        <v>0.26300417684053901</v>
      </c>
      <c r="EL602" s="389">
        <v>0.2617005579021584</v>
      </c>
      <c r="EM602" s="389">
        <v>0.26042377915413439</v>
      </c>
      <c r="EN602" s="389">
        <v>0.25917288137721428</v>
      </c>
      <c r="EO602" s="389">
        <v>0.25794695372197379</v>
      </c>
      <c r="EP602" s="389">
        <v>0.25674513058054937</v>
      </c>
      <c r="EQ602" s="389">
        <v>0.25556658870394144</v>
      </c>
      <c r="ER602" s="389">
        <v>0.25441054454231554</v>
      </c>
      <c r="ES602" s="389">
        <v>0.25327625178809515</v>
      </c>
      <c r="ET602" s="389">
        <v>0.25216299910373435</v>
      </c>
      <c r="EU602" s="389">
        <v>0.25107010801790236</v>
      </c>
      <c r="EV602" s="389">
        <v>0.24999693097545267</v>
      </c>
      <c r="EW602" s="389">
        <v>0.2489428495279995</v>
      </c>
      <c r="EX602" s="389">
        <v>0.24790727265321472</v>
      </c>
      <c r="EY602" s="389">
        <v>0.24688963519210755</v>
      </c>
      <c r="EZ602" s="389">
        <v>0.24588939639457549</v>
      </c>
      <c r="FA602" s="389">
        <v>0.244906038564424</v>
      </c>
      <c r="FB602" s="389">
        <v>0.2439390657958769</v>
      </c>
      <c r="FC602" s="389">
        <v>0.24298800279432664</v>
      </c>
      <c r="FD602" s="389">
        <v>0.24205239377473484</v>
      </c>
      <c r="FE602" s="389">
        <v>0.24113180143168078</v>
      </c>
      <c r="FF602" s="389">
        <v>0.24022580597558599</v>
      </c>
      <c r="FG602" s="389">
        <v>0.23933400423012555</v>
      </c>
      <c r="FH602" s="389">
        <v>0.23845600878626208</v>
      </c>
      <c r="FI602" s="389">
        <v>0.23759144720873213</v>
      </c>
      <c r="FJ602" s="389">
        <v>0.23673996129116395</v>
      </c>
      <c r="FK602" s="389">
        <v>0.2359012063563265</v>
      </c>
      <c r="FL602" s="389">
        <v>0.23507485059829555</v>
      </c>
      <c r="FM602" s="389">
        <v>0.23426057446358731</v>
      </c>
      <c r="FN602" s="389">
        <v>0.23345807006854727</v>
      </c>
      <c r="FO602" s="389">
        <v>0.23266704065049654</v>
      </c>
      <c r="FP602" s="389">
        <v>0.23188720005033772</v>
      </c>
      <c r="FQ602" s="389">
        <v>0.23111827222449988</v>
      </c>
      <c r="FR602" s="389">
        <v>0.23035999078426586</v>
      </c>
      <c r="FS602" s="389">
        <v>0.2296120985606776</v>
      </c>
      <c r="FT602" s="389">
        <v>0.22887434719334626</v>
      </c>
      <c r="FU602" s="389">
        <v>0.22814649674162485</v>
      </c>
      <c r="FV602" s="389">
        <v>0.22742831531671248</v>
      </c>
    </row>
    <row r="603" spans="5:178" outlineLevel="2" x14ac:dyDescent="0.2">
      <c r="E603" s="367">
        <v>44895</v>
      </c>
      <c r="F603" s="398">
        <v>0.70391869966039478</v>
      </c>
      <c r="G603" s="399">
        <v>1.4030156439069719</v>
      </c>
      <c r="J603" s="370">
        <v>1</v>
      </c>
      <c r="K603" s="389"/>
      <c r="L603" s="389"/>
      <c r="M603" s="389"/>
      <c r="N603" s="389"/>
      <c r="O603" s="389"/>
      <c r="P603" s="389"/>
      <c r="Q603" s="389"/>
      <c r="R603" s="389"/>
      <c r="S603" s="389"/>
      <c r="T603" s="389"/>
      <c r="U603" s="389"/>
      <c r="V603" s="389"/>
      <c r="W603" s="389"/>
      <c r="X603" s="389"/>
      <c r="Y603" s="389"/>
      <c r="Z603" s="389"/>
      <c r="AA603" s="389"/>
      <c r="AB603" s="389"/>
      <c r="AC603" s="389"/>
      <c r="AD603" s="389"/>
      <c r="AE603" s="389"/>
      <c r="AF603" s="389"/>
      <c r="AG603" s="389"/>
      <c r="AH603" s="389"/>
      <c r="AI603" s="389"/>
      <c r="AJ603" s="389"/>
      <c r="AK603" s="389"/>
      <c r="AL603" s="389"/>
      <c r="AM603" s="389"/>
      <c r="AN603" s="389"/>
      <c r="AO603" s="389"/>
      <c r="AP603" s="389"/>
      <c r="AQ603" s="389"/>
      <c r="AR603" s="389"/>
      <c r="AS603" s="389"/>
      <c r="AT603" s="389"/>
      <c r="AU603" s="389"/>
      <c r="AV603" s="389"/>
      <c r="AW603" s="389"/>
      <c r="AX603" s="389"/>
      <c r="AY603" s="389"/>
      <c r="AZ603" s="389"/>
      <c r="BA603" s="389"/>
      <c r="BB603" s="389"/>
      <c r="BC603" s="389"/>
      <c r="BD603" s="389"/>
      <c r="BE603" s="389"/>
      <c r="BF603" s="389"/>
      <c r="BG603" s="389"/>
      <c r="BH603" s="389"/>
      <c r="BI603" s="389"/>
      <c r="BJ603" s="389"/>
      <c r="BK603" s="389"/>
      <c r="BL603" s="389"/>
      <c r="BM603" s="389"/>
      <c r="BN603" s="389"/>
      <c r="BO603" s="389"/>
      <c r="BP603" s="389"/>
      <c r="BQ603" s="389"/>
      <c r="BR603" s="389"/>
      <c r="BS603" s="389"/>
      <c r="BT603" s="389"/>
      <c r="BU603" s="389"/>
      <c r="BV603" s="389"/>
      <c r="BW603" s="389"/>
      <c r="BX603" s="389"/>
      <c r="BY603" s="389"/>
      <c r="BZ603" s="389"/>
      <c r="CA603" s="389"/>
      <c r="CB603" s="389"/>
      <c r="CC603" s="389">
        <v>0.9876089476621871</v>
      </c>
      <c r="CD603" s="392">
        <v>0.79634068682680614</v>
      </c>
      <c r="CE603" s="389">
        <v>0.70212273574039896</v>
      </c>
      <c r="CF603" s="389">
        <v>0.64211496969213777</v>
      </c>
      <c r="CG603" s="389">
        <v>0.599124375495244</v>
      </c>
      <c r="CH603" s="389">
        <v>0.56614402182135382</v>
      </c>
      <c r="CI603" s="389">
        <v>0.53967999927649957</v>
      </c>
      <c r="CJ603" s="389">
        <v>0.51775784048618823</v>
      </c>
      <c r="CK603" s="389">
        <v>0.49916147196775434</v>
      </c>
      <c r="CL603" s="389">
        <v>0.48309314917199286</v>
      </c>
      <c r="CM603" s="389">
        <v>0.46900363541245105</v>
      </c>
      <c r="CN603" s="389">
        <v>0.456500035006081</v>
      </c>
      <c r="CO603" s="389">
        <v>0.44529241676945641</v>
      </c>
      <c r="CP603" s="389">
        <v>0.43516124707847526</v>
      </c>
      <c r="CQ603" s="389">
        <v>0.42593664888034777</v>
      </c>
      <c r="CR603" s="389">
        <v>0.41748470918447644</v>
      </c>
      <c r="CS603" s="389">
        <v>0.40969815931895059</v>
      </c>
      <c r="CT603" s="389">
        <v>0.40248986237440137</v>
      </c>
      <c r="CU603" s="389">
        <v>0.3957881568404471</v>
      </c>
      <c r="CV603" s="389">
        <v>0.38953345969941439</v>
      </c>
      <c r="CW603" s="389">
        <v>0.38367574373779667</v>
      </c>
      <c r="CX603" s="389">
        <v>0.37817263404986062</v>
      </c>
      <c r="CY603" s="389">
        <v>0.37298795109372501</v>
      </c>
      <c r="CZ603" s="389">
        <v>0.36809058106827647</v>
      </c>
      <c r="DA603" s="389">
        <v>0.36345358976571907</v>
      </c>
      <c r="DB603" s="389">
        <v>0.35905351996694373</v>
      </c>
      <c r="DC603" s="389">
        <v>0.35486982889717983</v>
      </c>
      <c r="DD603" s="389">
        <v>0.35088443376215317</v>
      </c>
      <c r="DE603" s="389">
        <v>0.34708134154915926</v>
      </c>
      <c r="DF603" s="389">
        <v>0.34344634515209455</v>
      </c>
      <c r="DG603" s="389">
        <v>0.33996677216046089</v>
      </c>
      <c r="DH603" s="389">
        <v>0.33663127580874641</v>
      </c>
      <c r="DI603" s="389">
        <v>0.33342965993521928</v>
      </c>
      <c r="DJ603" s="389">
        <v>0.33035273157056155</v>
      </c>
      <c r="DK603" s="389">
        <v>0.32739217612313876</v>
      </c>
      <c r="DL603" s="389">
        <v>0.32454045116011987</v>
      </c>
      <c r="DM603" s="389">
        <v>0.3217906955818971</v>
      </c>
      <c r="DN603" s="389">
        <v>0.31913665160924176</v>
      </c>
      <c r="DO603" s="389">
        <v>0.3165725974908512</v>
      </c>
      <c r="DP603" s="389">
        <v>0.31409328922479385</v>
      </c>
      <c r="DQ603" s="389">
        <v>0.31169390989432366</v>
      </c>
      <c r="DR603" s="389">
        <v>0.30937002546422043</v>
      </c>
      <c r="DS603" s="389">
        <v>0.30711754608162917</v>
      </c>
      <c r="DT603" s="389">
        <v>0.3049326920855101</v>
      </c>
      <c r="DU603" s="389">
        <v>0.30281196405914029</v>
      </c>
      <c r="DV603" s="389">
        <v>0.30075211636670796</v>
      </c>
      <c r="DW603" s="389">
        <v>0.29875013370264797</v>
      </c>
      <c r="DX603" s="389">
        <v>0.29680321025468609</v>
      </c>
      <c r="DY603" s="389">
        <v>0.29490873114153532</v>
      </c>
      <c r="DZ603" s="389">
        <v>0.29306425583610834</v>
      </c>
      <c r="EA603" s="389">
        <v>0.29126750332685453</v>
      </c>
      <c r="EB603" s="389">
        <v>0.28951633880484101</v>
      </c>
      <c r="EC603" s="389">
        <v>0.28780876169369607</v>
      </c>
      <c r="ED603" s="389">
        <v>0.28614289486445005</v>
      </c>
      <c r="EE603" s="389">
        <v>0.28451697489844668</v>
      </c>
      <c r="EF603" s="389">
        <v>0.28292934327946689</v>
      </c>
      <c r="EG603" s="389">
        <v>0.28137843841155441</v>
      </c>
      <c r="EH603" s="389">
        <v>0.27986278837215234</v>
      </c>
      <c r="EI603" s="389">
        <v>0.27838100432143148</v>
      </c>
      <c r="EJ603" s="389">
        <v>0.27693177449838818</v>
      </c>
      <c r="EK603" s="389">
        <v>0.27551385874265583</v>
      </c>
      <c r="EL603" s="389">
        <v>0.27412608348821588</v>
      </c>
      <c r="EM603" s="389">
        <v>0.27276733718147567</v>
      </c>
      <c r="EN603" s="389">
        <v>0.2714365660816348</v>
      </c>
      <c r="EO603" s="389">
        <v>0.27013277040602801</v>
      </c>
      <c r="EP603" s="389">
        <v>0.26885500078727886</v>
      </c>
      <c r="EQ603" s="389">
        <v>0.2676023550127446</v>
      </c>
      <c r="ER603" s="389">
        <v>0.26637397501991555</v>
      </c>
      <c r="ES603" s="389">
        <v>0.26516904412424364</v>
      </c>
      <c r="ET603" s="389">
        <v>0.26398678445833718</v>
      </c>
      <c r="EU603" s="389">
        <v>0.2628264546036459</v>
      </c>
      <c r="EV603" s="389">
        <v>0.26168734739767957</v>
      </c>
      <c r="EW603" s="389">
        <v>0.26056878790151394</v>
      </c>
      <c r="EX603" s="389">
        <v>0.2594701315138509</v>
      </c>
      <c r="EY603" s="389">
        <v>0.25839076221924145</v>
      </c>
      <c r="EZ603" s="389">
        <v>0.25733009095928144</v>
      </c>
      <c r="FA603" s="389">
        <v>0.25628755411665682</v>
      </c>
      <c r="FB603" s="389">
        <v>0.25526261210286383</v>
      </c>
      <c r="FC603" s="389">
        <v>0.25425474804128934</v>
      </c>
      <c r="FD603" s="389">
        <v>0.25326346653809251</v>
      </c>
      <c r="FE603" s="389">
        <v>0.25228829253402169</v>
      </c>
      <c r="FF603" s="389">
        <v>0.25132877023090761</v>
      </c>
      <c r="FG603" s="389">
        <v>0.2503844620871325</v>
      </c>
      <c r="FH603" s="389">
        <v>0.24945494787687247</v>
      </c>
      <c r="FI603" s="389">
        <v>0.24853982380835735</v>
      </c>
      <c r="FJ603" s="389">
        <v>0.24763870169680102</v>
      </c>
      <c r="FK603" s="389">
        <v>0.24675120818801979</v>
      </c>
      <c r="FL603" s="389">
        <v>0.24587698402909011</v>
      </c>
      <c r="FM603" s="389">
        <v>0.24501568338269658</v>
      </c>
      <c r="FN603" s="389">
        <v>0.24416697318209457</v>
      </c>
      <c r="FO603" s="389">
        <v>0.24333053252386205</v>
      </c>
      <c r="FP603" s="389">
        <v>0.2425060520958357</v>
      </c>
      <c r="FQ603" s="389">
        <v>0.2416932336378374</v>
      </c>
      <c r="FR603" s="389">
        <v>0.2408917894329804</v>
      </c>
      <c r="FS603" s="389">
        <v>0.24010144182751561</v>
      </c>
      <c r="FT603" s="389">
        <v>0.23932192277733777</v>
      </c>
      <c r="FU603" s="389">
        <v>0.23855297341940709</v>
      </c>
      <c r="FV603" s="389">
        <v>0.23779434366647931</v>
      </c>
    </row>
    <row r="604" spans="5:178" outlineLevel="2" x14ac:dyDescent="0.2">
      <c r="E604" s="367">
        <v>44926</v>
      </c>
      <c r="F604" s="394"/>
      <c r="G604" s="394"/>
      <c r="K604" s="389"/>
      <c r="L604" s="389"/>
      <c r="M604" s="389"/>
      <c r="N604" s="389"/>
      <c r="O604" s="389"/>
      <c r="P604" s="389"/>
      <c r="Q604" s="389"/>
      <c r="R604" s="389"/>
      <c r="S604" s="389"/>
      <c r="T604" s="389"/>
      <c r="U604" s="389"/>
      <c r="V604" s="389"/>
      <c r="W604" s="389"/>
      <c r="X604" s="389"/>
      <c r="Y604" s="389"/>
      <c r="Z604" s="389"/>
      <c r="AA604" s="389"/>
      <c r="AB604" s="389"/>
      <c r="AC604" s="389"/>
      <c r="AD604" s="389"/>
      <c r="AE604" s="389"/>
      <c r="AF604" s="389"/>
      <c r="AG604" s="389"/>
      <c r="AH604" s="389"/>
      <c r="AI604" s="389"/>
      <c r="AJ604" s="389"/>
      <c r="AK604" s="389"/>
      <c r="AL604" s="389"/>
      <c r="AM604" s="389"/>
      <c r="AN604" s="389"/>
      <c r="AO604" s="389"/>
      <c r="AP604" s="389"/>
      <c r="AQ604" s="389"/>
      <c r="AR604" s="389"/>
      <c r="AS604" s="389"/>
      <c r="AT604" s="389"/>
      <c r="AU604" s="389"/>
      <c r="AV604" s="389"/>
      <c r="AW604" s="389"/>
      <c r="AX604" s="389"/>
      <c r="AY604" s="389"/>
      <c r="AZ604" s="389"/>
      <c r="BA604" s="389"/>
      <c r="BB604" s="389"/>
      <c r="BC604" s="389"/>
      <c r="BD604" s="389"/>
      <c r="BE604" s="389"/>
      <c r="BF604" s="389"/>
      <c r="BG604" s="389"/>
      <c r="BH604" s="389"/>
      <c r="BI604" s="389"/>
      <c r="BJ604" s="389"/>
      <c r="BK604" s="389"/>
      <c r="BL604" s="389"/>
      <c r="BM604" s="389"/>
      <c r="BN604" s="389"/>
      <c r="BO604" s="389"/>
      <c r="BP604" s="389"/>
      <c r="BQ604" s="389"/>
      <c r="BR604" s="389"/>
      <c r="BS604" s="389"/>
      <c r="BT604" s="389"/>
      <c r="BU604" s="389"/>
      <c r="BV604" s="389"/>
      <c r="BW604" s="389"/>
      <c r="BX604" s="389"/>
      <c r="BY604" s="389"/>
      <c r="BZ604" s="389"/>
      <c r="CA604" s="389"/>
      <c r="CB604" s="389"/>
      <c r="CC604" s="389"/>
      <c r="CD604" s="389">
        <v>0.92539917361921653</v>
      </c>
      <c r="CE604" s="389">
        <v>0.7226355474341648</v>
      </c>
      <c r="CF604" s="389">
        <v>0.51897198610898398</v>
      </c>
      <c r="CG604" s="389">
        <v>0.45804672977855226</v>
      </c>
      <c r="CH604" s="389">
        <v>0.37758526425877459</v>
      </c>
      <c r="CI604" s="389">
        <v>0.35701639770687632</v>
      </c>
      <c r="CJ604" s="389">
        <v>0.32811737172887384</v>
      </c>
      <c r="CK604" s="389">
        <v>0.31021177921573367</v>
      </c>
      <c r="CL604" s="389">
        <v>0.30264358315396928</v>
      </c>
      <c r="CM604" s="389">
        <v>0.29755252698217405</v>
      </c>
      <c r="CN604" s="389">
        <v>0.29410501323909727</v>
      </c>
      <c r="CO604" s="389">
        <v>0.29112802421200584</v>
      </c>
      <c r="CP604" s="389">
        <v>0.28834815178981765</v>
      </c>
      <c r="CQ604" s="389">
        <v>0.28696586800686741</v>
      </c>
      <c r="CR604" s="389">
        <v>0.2860181158054515</v>
      </c>
      <c r="CS604" s="389">
        <v>0.2852799717289965</v>
      </c>
      <c r="CT604" s="389">
        <v>0.28514441464044565</v>
      </c>
      <c r="CU604" s="389">
        <v>0.28621303189639169</v>
      </c>
      <c r="CV604" s="389">
        <v>0.28731059309795681</v>
      </c>
      <c r="CW604" s="389">
        <v>0.28890997671499308</v>
      </c>
      <c r="CX604" s="389">
        <v>0.28675438116980762</v>
      </c>
      <c r="CY604" s="389">
        <v>0.28552468866225228</v>
      </c>
      <c r="CZ604" s="389">
        <v>0.28406623792816599</v>
      </c>
      <c r="DA604" s="389">
        <v>0.28006457789944733</v>
      </c>
      <c r="DB604" s="389">
        <v>0.26674616507365012</v>
      </c>
      <c r="DC604" s="389">
        <v>0.25972050394725654</v>
      </c>
      <c r="DD604" s="389">
        <v>0.25637307277300136</v>
      </c>
      <c r="DE604" s="389">
        <v>0.25295564347084237</v>
      </c>
      <c r="DF604" s="389">
        <v>0.24956428789038998</v>
      </c>
      <c r="DG604" s="389">
        <v>0.24960255108760629</v>
      </c>
      <c r="DH604" s="389">
        <v>0.25063171318877075</v>
      </c>
      <c r="DI604" s="389">
        <v>0.25206760068152706</v>
      </c>
      <c r="DJ604" s="389">
        <v>0.25284986999165576</v>
      </c>
      <c r="DK604" s="389">
        <v>0.25317799892426734</v>
      </c>
      <c r="DL604" s="389">
        <v>0.25290521939967581</v>
      </c>
      <c r="DM604" s="389">
        <v>0.24826136945865274</v>
      </c>
      <c r="DN604" s="389">
        <v>0.23993771108895359</v>
      </c>
      <c r="DO604" s="389">
        <v>0.23245317406953342</v>
      </c>
      <c r="DP604" s="389">
        <v>0.2242825015799145</v>
      </c>
      <c r="DQ604" s="389">
        <v>0.21642872160568077</v>
      </c>
      <c r="DR604" s="389">
        <v>0.20793464314816348</v>
      </c>
      <c r="DS604" s="389">
        <v>0.21847716815682647</v>
      </c>
      <c r="DT604" s="389">
        <v>0.22637353136817323</v>
      </c>
      <c r="DU604" s="389">
        <v>0.24714669853600238</v>
      </c>
      <c r="DV604" s="389">
        <v>0.21678851315812131</v>
      </c>
      <c r="DW604" s="389">
        <v>0.21531383127108933</v>
      </c>
      <c r="DX604" s="389">
        <v>0.21388057599513485</v>
      </c>
      <c r="DY604" s="389">
        <v>0.21248673859895487</v>
      </c>
      <c r="DZ604" s="389">
        <v>0.21113044704216266</v>
      </c>
      <c r="EA604" s="389">
        <v>0.20980995410766853</v>
      </c>
      <c r="EB604" s="389">
        <v>0.20852362677841482</v>
      </c>
      <c r="EC604" s="389">
        <v>0.2072699367064188</v>
      </c>
      <c r="ED604" s="389">
        <v>0.20604745164319438</v>
      </c>
      <c r="EE604" s="389">
        <v>0.2048548277184635</v>
      </c>
      <c r="EF604" s="389">
        <v>0.20369080246919979</v>
      </c>
      <c r="EG604" s="389">
        <v>0.20255418853391213</v>
      </c>
      <c r="EH604" s="389">
        <v>0.20144386793806285</v>
      </c>
      <c r="EI604" s="389">
        <v>0.20035878690590833</v>
      </c>
      <c r="EJ604" s="389">
        <v>0.1992979511421191</v>
      </c>
      <c r="EK604" s="389">
        <v>0.19826042153347853</v>
      </c>
      <c r="EL604" s="389">
        <v>0.19724531022694952</v>
      </c>
      <c r="EM604" s="389">
        <v>0.1962517770455825</v>
      </c>
      <c r="EN604" s="389">
        <v>0.19527902620823526</v>
      </c>
      <c r="EO604" s="389">
        <v>0.19432630332297979</v>
      </c>
      <c r="EP604" s="389">
        <v>0.19339289262748433</v>
      </c>
      <c r="EQ604" s="389">
        <v>0.19247811445262614</v>
      </c>
      <c r="ER604" s="389">
        <v>0.19158132288820151</v>
      </c>
      <c r="ES604" s="389">
        <v>0.19070190363187853</v>
      </c>
      <c r="ET604" s="389">
        <v>0.18983927200454961</v>
      </c>
      <c r="EU604" s="389">
        <v>0.18899287111700536</v>
      </c>
      <c r="EV604" s="389">
        <v>0.18816217017441522</v>
      </c>
      <c r="EW604" s="389">
        <v>0.18734666290647611</v>
      </c>
      <c r="EX604" s="389">
        <v>0.18654586611231352</v>
      </c>
      <c r="EY604" s="389">
        <v>0.18575931831030321</v>
      </c>
      <c r="EZ604" s="389">
        <v>0.18498657848394276</v>
      </c>
      <c r="FA604" s="389">
        <v>0.18422722491576152</v>
      </c>
      <c r="FB604" s="389">
        <v>0.18348085410202111</v>
      </c>
      <c r="FC604" s="389">
        <v>0.18274707974163926</v>
      </c>
      <c r="FD604" s="389">
        <v>0.18202553179338324</v>
      </c>
      <c r="FE604" s="389">
        <v>0.18131585559592225</v>
      </c>
      <c r="FF604" s="389">
        <v>0.18061771104582225</v>
      </c>
      <c r="FG604" s="389">
        <v>0.17993077182900344</v>
      </c>
      <c r="FH604" s="389">
        <v>0.17925472470157841</v>
      </c>
      <c r="FI604" s="389">
        <v>0.17858926881634707</v>
      </c>
      <c r="FJ604" s="389">
        <v>0.17793411509154292</v>
      </c>
      <c r="FK604" s="389">
        <v>0.17728898561871914</v>
      </c>
      <c r="FL604" s="389">
        <v>0.17665361310692304</v>
      </c>
      <c r="FM604" s="389">
        <v>0.17602774036054683</v>
      </c>
      <c r="FN604" s="389">
        <v>0.17541111978845703</v>
      </c>
      <c r="FO604" s="389">
        <v>0.17480351294220076</v>
      </c>
      <c r="FP604" s="389">
        <v>0.1742046900812658</v>
      </c>
      <c r="FQ604" s="389">
        <v>0.17361442976352981</v>
      </c>
      <c r="FR604" s="389">
        <v>0.1730325184591848</v>
      </c>
      <c r="FS604" s="389">
        <v>0.17245875018655404</v>
      </c>
      <c r="FT604" s="389">
        <v>0.17189292616834145</v>
      </c>
      <c r="FU604" s="389">
        <v>0.1713348545069672</v>
      </c>
      <c r="FV604" s="389">
        <v>0.17078434987774083</v>
      </c>
    </row>
    <row r="605" spans="5:178" outlineLevel="2" x14ac:dyDescent="0.2">
      <c r="E605" s="367">
        <v>44957</v>
      </c>
      <c r="F605" s="394"/>
      <c r="G605" s="394"/>
      <c r="K605" s="389"/>
      <c r="L605" s="389"/>
      <c r="M605" s="389"/>
      <c r="N605" s="389"/>
      <c r="O605" s="389"/>
      <c r="P605" s="389"/>
      <c r="Q605" s="389"/>
      <c r="R605" s="389"/>
      <c r="S605" s="389"/>
      <c r="T605" s="389"/>
      <c r="U605" s="389"/>
      <c r="V605" s="389"/>
      <c r="W605" s="389"/>
      <c r="X605" s="389"/>
      <c r="Y605" s="389"/>
      <c r="Z605" s="389"/>
      <c r="AA605" s="389"/>
      <c r="AB605" s="389"/>
      <c r="AC605" s="389"/>
      <c r="AD605" s="389"/>
      <c r="AE605" s="389"/>
      <c r="AF605" s="389"/>
      <c r="AG605" s="389"/>
      <c r="AH605" s="389"/>
      <c r="AI605" s="389"/>
      <c r="AJ605" s="389"/>
      <c r="AK605" s="389"/>
      <c r="AL605" s="389"/>
      <c r="AM605" s="389"/>
      <c r="AN605" s="389"/>
      <c r="AO605" s="389"/>
      <c r="AP605" s="389"/>
      <c r="AQ605" s="389"/>
      <c r="AR605" s="389"/>
      <c r="AS605" s="389"/>
      <c r="AT605" s="389"/>
      <c r="AU605" s="389"/>
      <c r="AV605" s="389"/>
      <c r="AW605" s="389"/>
      <c r="AX605" s="389"/>
      <c r="AY605" s="389"/>
      <c r="AZ605" s="389"/>
      <c r="BA605" s="389"/>
      <c r="BB605" s="389"/>
      <c r="BC605" s="389"/>
      <c r="BD605" s="389"/>
      <c r="BE605" s="389"/>
      <c r="BF605" s="389"/>
      <c r="BG605" s="389"/>
      <c r="BH605" s="389"/>
      <c r="BI605" s="389"/>
      <c r="BJ605" s="389"/>
      <c r="BK605" s="389"/>
      <c r="BL605" s="389"/>
      <c r="BM605" s="389"/>
      <c r="BN605" s="389"/>
      <c r="BO605" s="389"/>
      <c r="BP605" s="389"/>
      <c r="BQ605" s="389"/>
      <c r="BR605" s="389"/>
      <c r="BS605" s="389"/>
      <c r="BT605" s="389"/>
      <c r="BU605" s="389"/>
      <c r="BV605" s="389"/>
      <c r="BW605" s="389"/>
      <c r="BX605" s="389"/>
      <c r="BY605" s="389"/>
      <c r="BZ605" s="389"/>
      <c r="CA605" s="389"/>
      <c r="CB605" s="389"/>
      <c r="CC605" s="389"/>
      <c r="CD605" s="389"/>
      <c r="CE605" s="389">
        <v>0.92539917361921653</v>
      </c>
      <c r="CF605" s="389">
        <v>0.7226355474341648</v>
      </c>
      <c r="CG605" s="389">
        <v>0.51897198610898398</v>
      </c>
      <c r="CH605" s="389">
        <v>0.45804672977855226</v>
      </c>
      <c r="CI605" s="389">
        <v>0.37758526425877459</v>
      </c>
      <c r="CJ605" s="389">
        <v>0.35701639770687632</v>
      </c>
      <c r="CK605" s="389">
        <v>0.32811737172887384</v>
      </c>
      <c r="CL605" s="389">
        <v>0.31021177921573367</v>
      </c>
      <c r="CM605" s="389">
        <v>0.30264358315396928</v>
      </c>
      <c r="CN605" s="389">
        <v>0.29755252698217405</v>
      </c>
      <c r="CO605" s="389">
        <v>0.29410501323909727</v>
      </c>
      <c r="CP605" s="389">
        <v>0.29112802421200584</v>
      </c>
      <c r="CQ605" s="389">
        <v>0.28834815178981765</v>
      </c>
      <c r="CR605" s="389">
        <v>0.28696586800686741</v>
      </c>
      <c r="CS605" s="389">
        <v>0.2860181158054515</v>
      </c>
      <c r="CT605" s="389">
        <v>0.2852799717289965</v>
      </c>
      <c r="CU605" s="389">
        <v>0.28514441464044565</v>
      </c>
      <c r="CV605" s="389">
        <v>0.28621303189639169</v>
      </c>
      <c r="CW605" s="389">
        <v>0.28731059309795681</v>
      </c>
      <c r="CX605" s="389">
        <v>0.28890997671499308</v>
      </c>
      <c r="CY605" s="389">
        <v>0.28675438116980762</v>
      </c>
      <c r="CZ605" s="389">
        <v>0.28552468866225228</v>
      </c>
      <c r="DA605" s="389">
        <v>0.28406623792816599</v>
      </c>
      <c r="DB605" s="389">
        <v>0.28006457789944733</v>
      </c>
      <c r="DC605" s="389">
        <v>0.26674616507365012</v>
      </c>
      <c r="DD605" s="389">
        <v>0.25972050394725654</v>
      </c>
      <c r="DE605" s="389">
        <v>0.25637307277300136</v>
      </c>
      <c r="DF605" s="389">
        <v>0.25295564347084237</v>
      </c>
      <c r="DG605" s="389">
        <v>0.24956428789038998</v>
      </c>
      <c r="DH605" s="389">
        <v>0.24960255108760629</v>
      </c>
      <c r="DI605" s="389">
        <v>0.25063171318877075</v>
      </c>
      <c r="DJ605" s="389">
        <v>0.25206760068152706</v>
      </c>
      <c r="DK605" s="389">
        <v>0.25284986999165576</v>
      </c>
      <c r="DL605" s="389">
        <v>0.25317799892426734</v>
      </c>
      <c r="DM605" s="389">
        <v>0.25290521939967581</v>
      </c>
      <c r="DN605" s="389">
        <v>0.24826136945865274</v>
      </c>
      <c r="DO605" s="389">
        <v>0.23993771108895359</v>
      </c>
      <c r="DP605" s="389">
        <v>0.23245317406953342</v>
      </c>
      <c r="DQ605" s="389">
        <v>0.2242825015799145</v>
      </c>
      <c r="DR605" s="389">
        <v>0.21642872160568077</v>
      </c>
      <c r="DS605" s="389">
        <v>0.20793464314816348</v>
      </c>
      <c r="DT605" s="389">
        <v>0.21847716815682647</v>
      </c>
      <c r="DU605" s="389">
        <v>0.22637353136817323</v>
      </c>
      <c r="DV605" s="389">
        <v>0.24714669853600238</v>
      </c>
      <c r="DW605" s="389">
        <v>0.21678851315812131</v>
      </c>
      <c r="DX605" s="389">
        <v>0.21531383127108933</v>
      </c>
      <c r="DY605" s="389">
        <v>0.21388057599513485</v>
      </c>
      <c r="DZ605" s="389">
        <v>0.21248673859895487</v>
      </c>
      <c r="EA605" s="389">
        <v>0.21113044704216266</v>
      </c>
      <c r="EB605" s="389">
        <v>0.20980995410766853</v>
      </c>
      <c r="EC605" s="389">
        <v>0.20852362677841482</v>
      </c>
      <c r="ED605" s="389">
        <v>0.2072699367064188</v>
      </c>
      <c r="EE605" s="389">
        <v>0.20604745164319438</v>
      </c>
      <c r="EF605" s="389">
        <v>0.2048548277184635</v>
      </c>
      <c r="EG605" s="389">
        <v>0.20369080246919979</v>
      </c>
      <c r="EH605" s="389">
        <v>0.20255418853391213</v>
      </c>
      <c r="EI605" s="389">
        <v>0.20144386793806285</v>
      </c>
      <c r="EJ605" s="389">
        <v>0.20035878690590833</v>
      </c>
      <c r="EK605" s="389">
        <v>0.1992979511421191</v>
      </c>
      <c r="EL605" s="389">
        <v>0.19826042153347853</v>
      </c>
      <c r="EM605" s="389">
        <v>0.19724531022694952</v>
      </c>
      <c r="EN605" s="389">
        <v>0.1962517770455825</v>
      </c>
      <c r="EO605" s="389">
        <v>0.19527902620823526</v>
      </c>
      <c r="EP605" s="389">
        <v>0.19432630332297979</v>
      </c>
      <c r="EQ605" s="389">
        <v>0.19339289262748433</v>
      </c>
      <c r="ER605" s="389">
        <v>0.19247811445262614</v>
      </c>
      <c r="ES605" s="389">
        <v>0.19158132288820151</v>
      </c>
      <c r="ET605" s="389">
        <v>0.19070190363187853</v>
      </c>
      <c r="EU605" s="389">
        <v>0.18983927200454961</v>
      </c>
      <c r="EV605" s="389">
        <v>0.18899287111700536</v>
      </c>
      <c r="EW605" s="389">
        <v>0.18816217017441522</v>
      </c>
      <c r="EX605" s="389">
        <v>0.18734666290647611</v>
      </c>
      <c r="EY605" s="389">
        <v>0.18654586611231352</v>
      </c>
      <c r="EZ605" s="389">
        <v>0.18575931831030321</v>
      </c>
      <c r="FA605" s="389">
        <v>0.18498657848394276</v>
      </c>
      <c r="FB605" s="389">
        <v>0.18422722491576152</v>
      </c>
      <c r="FC605" s="389">
        <v>0.18348085410202111</v>
      </c>
      <c r="FD605" s="389">
        <v>0.18274707974163926</v>
      </c>
      <c r="FE605" s="389">
        <v>0.18202553179338324</v>
      </c>
      <c r="FF605" s="389">
        <v>0.18131585559592225</v>
      </c>
      <c r="FG605" s="389">
        <v>0.18061771104582225</v>
      </c>
      <c r="FH605" s="389">
        <v>0.17993077182900344</v>
      </c>
      <c r="FI605" s="389">
        <v>0.17925472470157841</v>
      </c>
      <c r="FJ605" s="389">
        <v>0.17858926881634707</v>
      </c>
      <c r="FK605" s="389">
        <v>0.17793411509154292</v>
      </c>
      <c r="FL605" s="389">
        <v>0.17728898561871914</v>
      </c>
      <c r="FM605" s="389">
        <v>0.17665361310692304</v>
      </c>
      <c r="FN605" s="389">
        <v>0.17602774036054683</v>
      </c>
      <c r="FO605" s="389">
        <v>0.17541111978845703</v>
      </c>
      <c r="FP605" s="389">
        <v>0.17480351294220076</v>
      </c>
      <c r="FQ605" s="389">
        <v>0.1742046900812658</v>
      </c>
      <c r="FR605" s="389">
        <v>0.17361442976352981</v>
      </c>
      <c r="FS605" s="389">
        <v>0.1730325184591848</v>
      </c>
      <c r="FT605" s="389">
        <v>0.17245875018655404</v>
      </c>
      <c r="FU605" s="389">
        <v>0.17189292616834145</v>
      </c>
      <c r="FV605" s="389">
        <v>0.1713348545069672</v>
      </c>
    </row>
    <row r="606" spans="5:178" outlineLevel="2" x14ac:dyDescent="0.2">
      <c r="E606" s="367">
        <v>44985</v>
      </c>
      <c r="F606" s="394"/>
      <c r="G606" s="394"/>
      <c r="K606" s="389"/>
      <c r="L606" s="389"/>
      <c r="M606" s="389"/>
      <c r="N606" s="389"/>
      <c r="O606" s="389"/>
      <c r="P606" s="389"/>
      <c r="Q606" s="389"/>
      <c r="R606" s="389"/>
      <c r="S606" s="389"/>
      <c r="T606" s="389"/>
      <c r="U606" s="389"/>
      <c r="V606" s="389"/>
      <c r="W606" s="389"/>
      <c r="X606" s="389"/>
      <c r="Y606" s="389"/>
      <c r="Z606" s="389"/>
      <c r="AA606" s="389"/>
      <c r="AB606" s="389"/>
      <c r="AC606" s="389"/>
      <c r="AD606" s="389"/>
      <c r="AE606" s="389"/>
      <c r="AF606" s="389"/>
      <c r="AG606" s="389"/>
      <c r="AH606" s="389"/>
      <c r="AI606" s="389"/>
      <c r="AJ606" s="389"/>
      <c r="AK606" s="389"/>
      <c r="AL606" s="389"/>
      <c r="AM606" s="389"/>
      <c r="AN606" s="389"/>
      <c r="AO606" s="389"/>
      <c r="AP606" s="389"/>
      <c r="AQ606" s="389"/>
      <c r="AR606" s="389"/>
      <c r="AS606" s="389"/>
      <c r="AT606" s="389"/>
      <c r="AU606" s="389"/>
      <c r="AV606" s="389"/>
      <c r="AW606" s="389"/>
      <c r="AX606" s="389"/>
      <c r="AY606" s="389"/>
      <c r="AZ606" s="389"/>
      <c r="BA606" s="389"/>
      <c r="BB606" s="389"/>
      <c r="BC606" s="389"/>
      <c r="BD606" s="389"/>
      <c r="BE606" s="389"/>
      <c r="BF606" s="389"/>
      <c r="BG606" s="389"/>
      <c r="BH606" s="389"/>
      <c r="BI606" s="389"/>
      <c r="BJ606" s="389"/>
      <c r="BK606" s="389"/>
      <c r="BL606" s="389"/>
      <c r="BM606" s="389"/>
      <c r="BN606" s="389"/>
      <c r="BO606" s="389"/>
      <c r="BP606" s="389"/>
      <c r="BQ606" s="389"/>
      <c r="BR606" s="389"/>
      <c r="BS606" s="389"/>
      <c r="BT606" s="389"/>
      <c r="BU606" s="389"/>
      <c r="BV606" s="389"/>
      <c r="BW606" s="389"/>
      <c r="BX606" s="389"/>
      <c r="BY606" s="389"/>
      <c r="BZ606" s="389"/>
      <c r="CA606" s="389"/>
      <c r="CB606" s="389"/>
      <c r="CC606" s="389"/>
      <c r="CD606" s="389"/>
      <c r="CE606" s="389"/>
      <c r="CF606" s="389">
        <v>0.92539917361921653</v>
      </c>
      <c r="CG606" s="389">
        <v>0.7226355474341648</v>
      </c>
      <c r="CH606" s="389">
        <v>0.51897198610898398</v>
      </c>
      <c r="CI606" s="389">
        <v>0.45804672977855226</v>
      </c>
      <c r="CJ606" s="389">
        <v>0.37758526425877459</v>
      </c>
      <c r="CK606" s="389">
        <v>0.35701639770687632</v>
      </c>
      <c r="CL606" s="389">
        <v>0.32811737172887384</v>
      </c>
      <c r="CM606" s="389">
        <v>0.31021177921573367</v>
      </c>
      <c r="CN606" s="389">
        <v>0.30264358315396928</v>
      </c>
      <c r="CO606" s="389">
        <v>0.29755252698217405</v>
      </c>
      <c r="CP606" s="389">
        <v>0.29410501323909727</v>
      </c>
      <c r="CQ606" s="389">
        <v>0.29112802421200584</v>
      </c>
      <c r="CR606" s="389">
        <v>0.28834815178981765</v>
      </c>
      <c r="CS606" s="389">
        <v>0.28696586800686741</v>
      </c>
      <c r="CT606" s="389">
        <v>0.2860181158054515</v>
      </c>
      <c r="CU606" s="389">
        <v>0.2852799717289965</v>
      </c>
      <c r="CV606" s="389">
        <v>0.28514441464044565</v>
      </c>
      <c r="CW606" s="389">
        <v>0.28621303189639169</v>
      </c>
      <c r="CX606" s="389">
        <v>0.28731059309795681</v>
      </c>
      <c r="CY606" s="389">
        <v>0.28890997671499308</v>
      </c>
      <c r="CZ606" s="389">
        <v>0.28675438116980762</v>
      </c>
      <c r="DA606" s="389">
        <v>0.28552468866225228</v>
      </c>
      <c r="DB606" s="389">
        <v>0.28406623792816599</v>
      </c>
      <c r="DC606" s="389">
        <v>0.28006457789944733</v>
      </c>
      <c r="DD606" s="389">
        <v>0.26674616507365012</v>
      </c>
      <c r="DE606" s="389">
        <v>0.25972050394725654</v>
      </c>
      <c r="DF606" s="389">
        <v>0.25637307277300136</v>
      </c>
      <c r="DG606" s="389">
        <v>0.25295564347084237</v>
      </c>
      <c r="DH606" s="389">
        <v>0.24956428789038998</v>
      </c>
      <c r="DI606" s="389">
        <v>0.24960255108760629</v>
      </c>
      <c r="DJ606" s="389">
        <v>0.25063171318877075</v>
      </c>
      <c r="DK606" s="389">
        <v>0.25206760068152706</v>
      </c>
      <c r="DL606" s="389">
        <v>0.25284986999165576</v>
      </c>
      <c r="DM606" s="389">
        <v>0.25317799892426734</v>
      </c>
      <c r="DN606" s="389">
        <v>0.25290521939967581</v>
      </c>
      <c r="DO606" s="389">
        <v>0.24826136945865274</v>
      </c>
      <c r="DP606" s="389">
        <v>0.23993771108895359</v>
      </c>
      <c r="DQ606" s="389">
        <v>0.23245317406953342</v>
      </c>
      <c r="DR606" s="389">
        <v>0.2242825015799145</v>
      </c>
      <c r="DS606" s="389">
        <v>0.21642872160568077</v>
      </c>
      <c r="DT606" s="389">
        <v>0.20793464314816348</v>
      </c>
      <c r="DU606" s="389">
        <v>0.21847716815682647</v>
      </c>
      <c r="DV606" s="389">
        <v>0.22637353136817323</v>
      </c>
      <c r="DW606" s="389">
        <v>0.24714669853600238</v>
      </c>
      <c r="DX606" s="389">
        <v>0.21678851315812131</v>
      </c>
      <c r="DY606" s="389">
        <v>0.21531383127108933</v>
      </c>
      <c r="DZ606" s="389">
        <v>0.21388057599513485</v>
      </c>
      <c r="EA606" s="389">
        <v>0.21248673859895487</v>
      </c>
      <c r="EB606" s="389">
        <v>0.21113044704216266</v>
      </c>
      <c r="EC606" s="389">
        <v>0.20980995410766853</v>
      </c>
      <c r="ED606" s="389">
        <v>0.20852362677841482</v>
      </c>
      <c r="EE606" s="389">
        <v>0.2072699367064188</v>
      </c>
      <c r="EF606" s="389">
        <v>0.20604745164319438</v>
      </c>
      <c r="EG606" s="389">
        <v>0.2048548277184635</v>
      </c>
      <c r="EH606" s="389">
        <v>0.20369080246919979</v>
      </c>
      <c r="EI606" s="389">
        <v>0.20255418853391213</v>
      </c>
      <c r="EJ606" s="389">
        <v>0.20144386793806285</v>
      </c>
      <c r="EK606" s="389">
        <v>0.20035878690590833</v>
      </c>
      <c r="EL606" s="389">
        <v>0.1992979511421191</v>
      </c>
      <c r="EM606" s="389">
        <v>0.19826042153347853</v>
      </c>
      <c r="EN606" s="389">
        <v>0.19724531022694952</v>
      </c>
      <c r="EO606" s="389">
        <v>0.1962517770455825</v>
      </c>
      <c r="EP606" s="389">
        <v>0.19527902620823526</v>
      </c>
      <c r="EQ606" s="389">
        <v>0.19432630332297979</v>
      </c>
      <c r="ER606" s="389">
        <v>0.19339289262748433</v>
      </c>
      <c r="ES606" s="389">
        <v>0.19247811445262614</v>
      </c>
      <c r="ET606" s="389">
        <v>0.19158132288820151</v>
      </c>
      <c r="EU606" s="389">
        <v>0.19070190363187853</v>
      </c>
      <c r="EV606" s="389">
        <v>0.18983927200454961</v>
      </c>
      <c r="EW606" s="389">
        <v>0.18899287111700536</v>
      </c>
      <c r="EX606" s="389">
        <v>0.18816217017441522</v>
      </c>
      <c r="EY606" s="389">
        <v>0.18734666290647611</v>
      </c>
      <c r="EZ606" s="389">
        <v>0.18654586611231352</v>
      </c>
      <c r="FA606" s="389">
        <v>0.18575931831030321</v>
      </c>
      <c r="FB606" s="389">
        <v>0.18498657848394276</v>
      </c>
      <c r="FC606" s="389">
        <v>0.18422722491576152</v>
      </c>
      <c r="FD606" s="389">
        <v>0.18348085410202111</v>
      </c>
      <c r="FE606" s="389">
        <v>0.18274707974163926</v>
      </c>
      <c r="FF606" s="389">
        <v>0.18202553179338324</v>
      </c>
      <c r="FG606" s="389">
        <v>0.18131585559592225</v>
      </c>
      <c r="FH606" s="389">
        <v>0.18061771104582225</v>
      </c>
      <c r="FI606" s="389">
        <v>0.17993077182900344</v>
      </c>
      <c r="FJ606" s="389">
        <v>0.17925472470157841</v>
      </c>
      <c r="FK606" s="389">
        <v>0.17858926881634707</v>
      </c>
      <c r="FL606" s="389">
        <v>0.17793411509154292</v>
      </c>
      <c r="FM606" s="389">
        <v>0.17728898561871914</v>
      </c>
      <c r="FN606" s="389">
        <v>0.17665361310692304</v>
      </c>
      <c r="FO606" s="389">
        <v>0.17602774036054683</v>
      </c>
      <c r="FP606" s="389">
        <v>0.17541111978845703</v>
      </c>
      <c r="FQ606" s="389">
        <v>0.17480351294220076</v>
      </c>
      <c r="FR606" s="389">
        <v>0.1742046900812658</v>
      </c>
      <c r="FS606" s="389">
        <v>0.17361442976352981</v>
      </c>
      <c r="FT606" s="389">
        <v>0.1730325184591848</v>
      </c>
      <c r="FU606" s="389">
        <v>0.17245875018655404</v>
      </c>
      <c r="FV606" s="389">
        <v>0.17189292616834145</v>
      </c>
    </row>
    <row r="607" spans="5:178" outlineLevel="2" x14ac:dyDescent="0.2">
      <c r="E607" s="367">
        <v>45016</v>
      </c>
      <c r="F607" s="394"/>
      <c r="G607" s="394"/>
      <c r="K607" s="389"/>
      <c r="L607" s="389"/>
      <c r="M607" s="389"/>
      <c r="N607" s="389"/>
      <c r="O607" s="389"/>
      <c r="P607" s="389"/>
      <c r="Q607" s="389"/>
      <c r="R607" s="389"/>
      <c r="S607" s="389"/>
      <c r="T607" s="389"/>
      <c r="U607" s="389"/>
      <c r="V607" s="389"/>
      <c r="W607" s="389"/>
      <c r="X607" s="389"/>
      <c r="Y607" s="389"/>
      <c r="Z607" s="389"/>
      <c r="AA607" s="389"/>
      <c r="AB607" s="389"/>
      <c r="AC607" s="389"/>
      <c r="AD607" s="389"/>
      <c r="AE607" s="389"/>
      <c r="AF607" s="389"/>
      <c r="AG607" s="389"/>
      <c r="AH607" s="389"/>
      <c r="AI607" s="389"/>
      <c r="AJ607" s="389"/>
      <c r="AK607" s="389"/>
      <c r="AL607" s="389"/>
      <c r="AM607" s="389"/>
      <c r="AN607" s="389"/>
      <c r="AO607" s="389"/>
      <c r="AP607" s="389"/>
      <c r="AQ607" s="389"/>
      <c r="AR607" s="389"/>
      <c r="AS607" s="389"/>
      <c r="AT607" s="389"/>
      <c r="AU607" s="389"/>
      <c r="AV607" s="389"/>
      <c r="AW607" s="389"/>
      <c r="AX607" s="389"/>
      <c r="AY607" s="389"/>
      <c r="AZ607" s="389"/>
      <c r="BA607" s="389"/>
      <c r="BB607" s="389"/>
      <c r="BC607" s="389"/>
      <c r="BD607" s="389"/>
      <c r="BE607" s="389"/>
      <c r="BF607" s="389"/>
      <c r="BG607" s="389"/>
      <c r="BH607" s="389"/>
      <c r="BI607" s="389"/>
      <c r="BJ607" s="389"/>
      <c r="BK607" s="389"/>
      <c r="BL607" s="389"/>
      <c r="BM607" s="389"/>
      <c r="BN607" s="389"/>
      <c r="BO607" s="389"/>
      <c r="BP607" s="389"/>
      <c r="BQ607" s="389"/>
      <c r="BR607" s="389"/>
      <c r="BS607" s="389"/>
      <c r="BT607" s="389"/>
      <c r="BU607" s="389"/>
      <c r="BV607" s="389"/>
      <c r="BW607" s="389"/>
      <c r="BX607" s="389"/>
      <c r="BY607" s="389"/>
      <c r="BZ607" s="389"/>
      <c r="CA607" s="389"/>
      <c r="CB607" s="389"/>
      <c r="CC607" s="389"/>
      <c r="CD607" s="389"/>
      <c r="CE607" s="389"/>
      <c r="CF607" s="389"/>
      <c r="CG607" s="389">
        <v>0.92539917361921653</v>
      </c>
      <c r="CH607" s="389">
        <v>0.7226355474341648</v>
      </c>
      <c r="CI607" s="389">
        <v>0.51897198610898398</v>
      </c>
      <c r="CJ607" s="389">
        <v>0.45804672977855226</v>
      </c>
      <c r="CK607" s="389">
        <v>0.37758526425877459</v>
      </c>
      <c r="CL607" s="389">
        <v>0.35701639770687632</v>
      </c>
      <c r="CM607" s="389">
        <v>0.32811737172887384</v>
      </c>
      <c r="CN607" s="389">
        <v>0.31021177921573367</v>
      </c>
      <c r="CO607" s="389">
        <v>0.30264358315396928</v>
      </c>
      <c r="CP607" s="389">
        <v>0.29755252698217405</v>
      </c>
      <c r="CQ607" s="389">
        <v>0.29410501323909727</v>
      </c>
      <c r="CR607" s="389">
        <v>0.29112802421200584</v>
      </c>
      <c r="CS607" s="389">
        <v>0.28834815178981765</v>
      </c>
      <c r="CT607" s="389">
        <v>0.28696586800686741</v>
      </c>
      <c r="CU607" s="389">
        <v>0.2860181158054515</v>
      </c>
      <c r="CV607" s="389">
        <v>0.2852799717289965</v>
      </c>
      <c r="CW607" s="389">
        <v>0.28514441464044565</v>
      </c>
      <c r="CX607" s="389">
        <v>0.28621303189639169</v>
      </c>
      <c r="CY607" s="389">
        <v>0.28731059309795681</v>
      </c>
      <c r="CZ607" s="389">
        <v>0.28890997671499308</v>
      </c>
      <c r="DA607" s="389">
        <v>0.28675438116980762</v>
      </c>
      <c r="DB607" s="389">
        <v>0.28552468866225228</v>
      </c>
      <c r="DC607" s="389">
        <v>0.28406623792816599</v>
      </c>
      <c r="DD607" s="389">
        <v>0.28006457789944733</v>
      </c>
      <c r="DE607" s="389">
        <v>0.26674616507365012</v>
      </c>
      <c r="DF607" s="389">
        <v>0.25972050394725654</v>
      </c>
      <c r="DG607" s="389">
        <v>0.25637307277300136</v>
      </c>
      <c r="DH607" s="389">
        <v>0.25295564347084237</v>
      </c>
      <c r="DI607" s="389">
        <v>0.24956428789038998</v>
      </c>
      <c r="DJ607" s="389">
        <v>0.24960255108760629</v>
      </c>
      <c r="DK607" s="389">
        <v>0.25063171318877075</v>
      </c>
      <c r="DL607" s="389">
        <v>0.25206760068152706</v>
      </c>
      <c r="DM607" s="389">
        <v>0.25284986999165576</v>
      </c>
      <c r="DN607" s="389">
        <v>0.25317799892426734</v>
      </c>
      <c r="DO607" s="389">
        <v>0.25290521939967581</v>
      </c>
      <c r="DP607" s="389">
        <v>0.24826136945865274</v>
      </c>
      <c r="DQ607" s="389">
        <v>0.23993771108895359</v>
      </c>
      <c r="DR607" s="389">
        <v>0.23245317406953342</v>
      </c>
      <c r="DS607" s="389">
        <v>0.2242825015799145</v>
      </c>
      <c r="DT607" s="389">
        <v>0.21642872160568077</v>
      </c>
      <c r="DU607" s="389">
        <v>0.20793464314816348</v>
      </c>
      <c r="DV607" s="389">
        <v>0.21847716815682647</v>
      </c>
      <c r="DW607" s="389">
        <v>0.22637353136817323</v>
      </c>
      <c r="DX607" s="389">
        <v>0.24714669853600238</v>
      </c>
      <c r="DY607" s="389">
        <v>0.21678851315812131</v>
      </c>
      <c r="DZ607" s="389">
        <v>0.21531383127108933</v>
      </c>
      <c r="EA607" s="389">
        <v>0.21388057599513485</v>
      </c>
      <c r="EB607" s="389">
        <v>0.21248673859895487</v>
      </c>
      <c r="EC607" s="389">
        <v>0.21113044704216266</v>
      </c>
      <c r="ED607" s="389">
        <v>0.20980995410766853</v>
      </c>
      <c r="EE607" s="389">
        <v>0.20852362677841482</v>
      </c>
      <c r="EF607" s="389">
        <v>0.2072699367064188</v>
      </c>
      <c r="EG607" s="389">
        <v>0.20604745164319438</v>
      </c>
      <c r="EH607" s="389">
        <v>0.2048548277184635</v>
      </c>
      <c r="EI607" s="389">
        <v>0.20369080246919979</v>
      </c>
      <c r="EJ607" s="389">
        <v>0.20255418853391213</v>
      </c>
      <c r="EK607" s="389">
        <v>0.20144386793806285</v>
      </c>
      <c r="EL607" s="389">
        <v>0.20035878690590833</v>
      </c>
      <c r="EM607" s="389">
        <v>0.1992979511421191</v>
      </c>
      <c r="EN607" s="389">
        <v>0.19826042153347853</v>
      </c>
      <c r="EO607" s="389">
        <v>0.19724531022694952</v>
      </c>
      <c r="EP607" s="389">
        <v>0.1962517770455825</v>
      </c>
      <c r="EQ607" s="389">
        <v>0.19527902620823526</v>
      </c>
      <c r="ER607" s="389">
        <v>0.19432630332297979</v>
      </c>
      <c r="ES607" s="389">
        <v>0.19339289262748433</v>
      </c>
      <c r="ET607" s="389">
        <v>0.19247811445262614</v>
      </c>
      <c r="EU607" s="389">
        <v>0.19158132288820151</v>
      </c>
      <c r="EV607" s="389">
        <v>0.19070190363187853</v>
      </c>
      <c r="EW607" s="389">
        <v>0.18983927200454961</v>
      </c>
      <c r="EX607" s="389">
        <v>0.18899287111700536</v>
      </c>
      <c r="EY607" s="389">
        <v>0.18816217017441522</v>
      </c>
      <c r="EZ607" s="389">
        <v>0.18734666290647611</v>
      </c>
      <c r="FA607" s="389">
        <v>0.18654586611231352</v>
      </c>
      <c r="FB607" s="389">
        <v>0.18575931831030321</v>
      </c>
      <c r="FC607" s="389">
        <v>0.18498657848394276</v>
      </c>
      <c r="FD607" s="389">
        <v>0.18422722491576152</v>
      </c>
      <c r="FE607" s="389">
        <v>0.18348085410202111</v>
      </c>
      <c r="FF607" s="389">
        <v>0.18274707974163926</v>
      </c>
      <c r="FG607" s="389">
        <v>0.18202553179338324</v>
      </c>
      <c r="FH607" s="389">
        <v>0.18131585559592225</v>
      </c>
      <c r="FI607" s="389">
        <v>0.18061771104582225</v>
      </c>
      <c r="FJ607" s="389">
        <v>0.17993077182900344</v>
      </c>
      <c r="FK607" s="389">
        <v>0.17925472470157841</v>
      </c>
      <c r="FL607" s="389">
        <v>0.17858926881634707</v>
      </c>
      <c r="FM607" s="389">
        <v>0.17793411509154292</v>
      </c>
      <c r="FN607" s="389">
        <v>0.17728898561871914</v>
      </c>
      <c r="FO607" s="389">
        <v>0.17665361310692304</v>
      </c>
      <c r="FP607" s="389">
        <v>0.17602774036054683</v>
      </c>
      <c r="FQ607" s="389">
        <v>0.17541111978845703</v>
      </c>
      <c r="FR607" s="389">
        <v>0.17480351294220076</v>
      </c>
      <c r="FS607" s="389">
        <v>0.1742046900812658</v>
      </c>
      <c r="FT607" s="389">
        <v>0.17361442976352981</v>
      </c>
      <c r="FU607" s="389">
        <v>0.1730325184591848</v>
      </c>
      <c r="FV607" s="389">
        <v>0.17245875018655404</v>
      </c>
    </row>
    <row r="608" spans="5:178" outlineLevel="2" x14ac:dyDescent="0.2">
      <c r="E608" s="367">
        <v>45046</v>
      </c>
      <c r="F608" s="394"/>
      <c r="G608" s="394"/>
      <c r="K608" s="389"/>
      <c r="L608" s="389"/>
      <c r="M608" s="389"/>
      <c r="N608" s="389"/>
      <c r="O608" s="389"/>
      <c r="P608" s="389"/>
      <c r="Q608" s="389"/>
      <c r="R608" s="389"/>
      <c r="S608" s="389"/>
      <c r="T608" s="389"/>
      <c r="U608" s="389"/>
      <c r="V608" s="389"/>
      <c r="W608" s="389"/>
      <c r="X608" s="389"/>
      <c r="Y608" s="389"/>
      <c r="Z608" s="389"/>
      <c r="AA608" s="389"/>
      <c r="AB608" s="389"/>
      <c r="AC608" s="389"/>
      <c r="AD608" s="389"/>
      <c r="AE608" s="389"/>
      <c r="AF608" s="389"/>
      <c r="AG608" s="389"/>
      <c r="AH608" s="389"/>
      <c r="AI608" s="389"/>
      <c r="AJ608" s="389"/>
      <c r="AK608" s="389"/>
      <c r="AL608" s="389"/>
      <c r="AM608" s="389"/>
      <c r="AN608" s="389"/>
      <c r="AO608" s="389"/>
      <c r="AP608" s="389"/>
      <c r="AQ608" s="389"/>
      <c r="AR608" s="389"/>
      <c r="AS608" s="389"/>
      <c r="AT608" s="389"/>
      <c r="AU608" s="389"/>
      <c r="AV608" s="389"/>
      <c r="AW608" s="389"/>
      <c r="AX608" s="389"/>
      <c r="AY608" s="389"/>
      <c r="AZ608" s="389"/>
      <c r="BA608" s="389"/>
      <c r="BB608" s="389"/>
      <c r="BC608" s="389"/>
      <c r="BD608" s="389"/>
      <c r="BE608" s="389"/>
      <c r="BF608" s="389"/>
      <c r="BG608" s="389"/>
      <c r="BH608" s="389"/>
      <c r="BI608" s="389"/>
      <c r="BJ608" s="389"/>
      <c r="BK608" s="389"/>
      <c r="BL608" s="389"/>
      <c r="BM608" s="389"/>
      <c r="BN608" s="389"/>
      <c r="BO608" s="389"/>
      <c r="BP608" s="389"/>
      <c r="BQ608" s="389"/>
      <c r="BR608" s="389"/>
      <c r="BS608" s="389"/>
      <c r="BT608" s="389"/>
      <c r="BU608" s="389"/>
      <c r="BV608" s="389"/>
      <c r="BW608" s="389"/>
      <c r="BX608" s="389"/>
      <c r="BY608" s="389"/>
      <c r="BZ608" s="389"/>
      <c r="CA608" s="389"/>
      <c r="CB608" s="389"/>
      <c r="CC608" s="389"/>
      <c r="CD608" s="389"/>
      <c r="CE608" s="389"/>
      <c r="CF608" s="389"/>
      <c r="CG608" s="389"/>
      <c r="CH608" s="389">
        <v>0.92539917361921653</v>
      </c>
      <c r="CI608" s="389">
        <v>0.7226355474341648</v>
      </c>
      <c r="CJ608" s="389">
        <v>0.51897198610898398</v>
      </c>
      <c r="CK608" s="389">
        <v>0.45804672977855226</v>
      </c>
      <c r="CL608" s="389">
        <v>0.37758526425877459</v>
      </c>
      <c r="CM608" s="389">
        <v>0.35701639770687632</v>
      </c>
      <c r="CN608" s="389">
        <v>0.32811737172887384</v>
      </c>
      <c r="CO608" s="389">
        <v>0.31021177921573367</v>
      </c>
      <c r="CP608" s="389">
        <v>0.30264358315396928</v>
      </c>
      <c r="CQ608" s="389">
        <v>0.29755252698217405</v>
      </c>
      <c r="CR608" s="389">
        <v>0.29410501323909727</v>
      </c>
      <c r="CS608" s="389">
        <v>0.29112802421200584</v>
      </c>
      <c r="CT608" s="389">
        <v>0.28834815178981765</v>
      </c>
      <c r="CU608" s="389">
        <v>0.28696586800686741</v>
      </c>
      <c r="CV608" s="389">
        <v>0.2860181158054515</v>
      </c>
      <c r="CW608" s="389">
        <v>0.2852799717289965</v>
      </c>
      <c r="CX608" s="389">
        <v>0.28514441464044565</v>
      </c>
      <c r="CY608" s="389">
        <v>0.28621303189639169</v>
      </c>
      <c r="CZ608" s="389">
        <v>0.28731059309795681</v>
      </c>
      <c r="DA608" s="389">
        <v>0.28890997671499308</v>
      </c>
      <c r="DB608" s="389">
        <v>0.28675438116980762</v>
      </c>
      <c r="DC608" s="389">
        <v>0.28552468866225228</v>
      </c>
      <c r="DD608" s="389">
        <v>0.28406623792816599</v>
      </c>
      <c r="DE608" s="389">
        <v>0.28006457789944733</v>
      </c>
      <c r="DF608" s="389">
        <v>0.26674616507365012</v>
      </c>
      <c r="DG608" s="389">
        <v>0.25972050394725654</v>
      </c>
      <c r="DH608" s="389">
        <v>0.25637307277300136</v>
      </c>
      <c r="DI608" s="389">
        <v>0.25295564347084237</v>
      </c>
      <c r="DJ608" s="389">
        <v>0.24956428789038998</v>
      </c>
      <c r="DK608" s="389">
        <v>0.24960255108760629</v>
      </c>
      <c r="DL608" s="389">
        <v>0.25063171318877075</v>
      </c>
      <c r="DM608" s="389">
        <v>0.25206760068152706</v>
      </c>
      <c r="DN608" s="389">
        <v>0.25284986999165576</v>
      </c>
      <c r="DO608" s="389">
        <v>0.25317799892426734</v>
      </c>
      <c r="DP608" s="389">
        <v>0.25290521939967581</v>
      </c>
      <c r="DQ608" s="389">
        <v>0.24826136945865274</v>
      </c>
      <c r="DR608" s="389">
        <v>0.23993771108895359</v>
      </c>
      <c r="DS608" s="389">
        <v>0.23245317406953342</v>
      </c>
      <c r="DT608" s="389">
        <v>0.2242825015799145</v>
      </c>
      <c r="DU608" s="389">
        <v>0.21642872160568077</v>
      </c>
      <c r="DV608" s="389">
        <v>0.20793464314816348</v>
      </c>
      <c r="DW608" s="389">
        <v>0.21847716815682647</v>
      </c>
      <c r="DX608" s="389">
        <v>0.22637353136817323</v>
      </c>
      <c r="DY608" s="389">
        <v>0.24714669853600238</v>
      </c>
      <c r="DZ608" s="389">
        <v>0.21678851315812131</v>
      </c>
      <c r="EA608" s="389">
        <v>0.21531383127108933</v>
      </c>
      <c r="EB608" s="389">
        <v>0.21388057599513485</v>
      </c>
      <c r="EC608" s="389">
        <v>0.21248673859895487</v>
      </c>
      <c r="ED608" s="389">
        <v>0.21113044704216266</v>
      </c>
      <c r="EE608" s="389">
        <v>0.20980995410766853</v>
      </c>
      <c r="EF608" s="389">
        <v>0.20852362677841482</v>
      </c>
      <c r="EG608" s="389">
        <v>0.2072699367064188</v>
      </c>
      <c r="EH608" s="389">
        <v>0.20604745164319438</v>
      </c>
      <c r="EI608" s="389">
        <v>0.2048548277184635</v>
      </c>
      <c r="EJ608" s="389">
        <v>0.20369080246919979</v>
      </c>
      <c r="EK608" s="389">
        <v>0.20255418853391213</v>
      </c>
      <c r="EL608" s="389">
        <v>0.20144386793806285</v>
      </c>
      <c r="EM608" s="389">
        <v>0.20035878690590833</v>
      </c>
      <c r="EN608" s="389">
        <v>0.1992979511421191</v>
      </c>
      <c r="EO608" s="389">
        <v>0.19826042153347853</v>
      </c>
      <c r="EP608" s="389">
        <v>0.19724531022694952</v>
      </c>
      <c r="EQ608" s="389">
        <v>0.1962517770455825</v>
      </c>
      <c r="ER608" s="389">
        <v>0.19527902620823526</v>
      </c>
      <c r="ES608" s="389">
        <v>0.19432630332297979</v>
      </c>
      <c r="ET608" s="389">
        <v>0.19339289262748433</v>
      </c>
      <c r="EU608" s="389">
        <v>0.19247811445262614</v>
      </c>
      <c r="EV608" s="389">
        <v>0.19158132288820151</v>
      </c>
      <c r="EW608" s="389">
        <v>0.19070190363187853</v>
      </c>
      <c r="EX608" s="389">
        <v>0.18983927200454961</v>
      </c>
      <c r="EY608" s="389">
        <v>0.18899287111700536</v>
      </c>
      <c r="EZ608" s="389">
        <v>0.18816217017441522</v>
      </c>
      <c r="FA608" s="389">
        <v>0.18734666290647611</v>
      </c>
      <c r="FB608" s="389">
        <v>0.18654586611231352</v>
      </c>
      <c r="FC608" s="389">
        <v>0.18575931831030321</v>
      </c>
      <c r="FD608" s="389">
        <v>0.18498657848394276</v>
      </c>
      <c r="FE608" s="389">
        <v>0.18422722491576152</v>
      </c>
      <c r="FF608" s="389">
        <v>0.18348085410202111</v>
      </c>
      <c r="FG608" s="389">
        <v>0.18274707974163926</v>
      </c>
      <c r="FH608" s="389">
        <v>0.18202553179338324</v>
      </c>
      <c r="FI608" s="389">
        <v>0.18131585559592225</v>
      </c>
      <c r="FJ608" s="389">
        <v>0.18061771104582225</v>
      </c>
      <c r="FK608" s="389">
        <v>0.17993077182900344</v>
      </c>
      <c r="FL608" s="389">
        <v>0.17925472470157841</v>
      </c>
      <c r="FM608" s="389">
        <v>0.17858926881634707</v>
      </c>
      <c r="FN608" s="389">
        <v>0.17793411509154292</v>
      </c>
      <c r="FO608" s="389">
        <v>0.17728898561871914</v>
      </c>
      <c r="FP608" s="389">
        <v>0.17665361310692304</v>
      </c>
      <c r="FQ608" s="389">
        <v>0.17602774036054683</v>
      </c>
      <c r="FR608" s="389">
        <v>0.17541111978845703</v>
      </c>
      <c r="FS608" s="389">
        <v>0.17480351294220076</v>
      </c>
      <c r="FT608" s="389">
        <v>0.1742046900812658</v>
      </c>
      <c r="FU608" s="389">
        <v>0.17361442976352981</v>
      </c>
      <c r="FV608" s="389">
        <v>0.1730325184591848</v>
      </c>
    </row>
    <row r="609" spans="5:178" outlineLevel="2" x14ac:dyDescent="0.2">
      <c r="E609" s="367">
        <v>45077</v>
      </c>
      <c r="F609" s="394"/>
      <c r="G609" s="394"/>
      <c r="K609" s="389"/>
      <c r="L609" s="389"/>
      <c r="M609" s="389"/>
      <c r="N609" s="389"/>
      <c r="O609" s="389"/>
      <c r="P609" s="389"/>
      <c r="Q609" s="389"/>
      <c r="R609" s="389"/>
      <c r="S609" s="389"/>
      <c r="T609" s="389"/>
      <c r="U609" s="389"/>
      <c r="V609" s="389"/>
      <c r="W609" s="389"/>
      <c r="X609" s="389"/>
      <c r="Y609" s="389"/>
      <c r="Z609" s="389"/>
      <c r="AA609" s="389"/>
      <c r="AB609" s="389"/>
      <c r="AC609" s="389"/>
      <c r="AD609" s="389"/>
      <c r="AE609" s="389"/>
      <c r="AF609" s="389"/>
      <c r="AG609" s="389"/>
      <c r="AH609" s="389"/>
      <c r="AI609" s="389"/>
      <c r="AJ609" s="389"/>
      <c r="AK609" s="389"/>
      <c r="AL609" s="389"/>
      <c r="AM609" s="389"/>
      <c r="AN609" s="389"/>
      <c r="AO609" s="389"/>
      <c r="AP609" s="389"/>
      <c r="AQ609" s="389"/>
      <c r="AR609" s="389"/>
      <c r="AS609" s="389"/>
      <c r="AT609" s="389"/>
      <c r="AU609" s="389"/>
      <c r="AV609" s="389"/>
      <c r="AW609" s="389"/>
      <c r="AX609" s="389"/>
      <c r="AY609" s="389"/>
      <c r="AZ609" s="389"/>
      <c r="BA609" s="389"/>
      <c r="BB609" s="389"/>
      <c r="BC609" s="389"/>
      <c r="BD609" s="389"/>
      <c r="BE609" s="389"/>
      <c r="BF609" s="389"/>
      <c r="BG609" s="389"/>
      <c r="BH609" s="389"/>
      <c r="BI609" s="389"/>
      <c r="BJ609" s="389"/>
      <c r="BK609" s="389"/>
      <c r="BL609" s="389"/>
      <c r="BM609" s="389"/>
      <c r="BN609" s="389"/>
      <c r="BO609" s="389"/>
      <c r="BP609" s="389"/>
      <c r="BQ609" s="389"/>
      <c r="BR609" s="389"/>
      <c r="BS609" s="389"/>
      <c r="BT609" s="389"/>
      <c r="BU609" s="389"/>
      <c r="BV609" s="389"/>
      <c r="BW609" s="389"/>
      <c r="BX609" s="389"/>
      <c r="BY609" s="389"/>
      <c r="BZ609" s="389"/>
      <c r="CA609" s="389"/>
      <c r="CB609" s="389"/>
      <c r="CC609" s="389"/>
      <c r="CD609" s="389"/>
      <c r="CE609" s="389"/>
      <c r="CF609" s="389"/>
      <c r="CG609" s="389"/>
      <c r="CH609" s="389"/>
      <c r="CI609" s="389">
        <v>0.92539917361921653</v>
      </c>
      <c r="CJ609" s="389">
        <v>0.7226355474341648</v>
      </c>
      <c r="CK609" s="389">
        <v>0.51897198610898398</v>
      </c>
      <c r="CL609" s="389">
        <v>0.45804672977855226</v>
      </c>
      <c r="CM609" s="389">
        <v>0.37758526425877459</v>
      </c>
      <c r="CN609" s="389">
        <v>0.35701639770687632</v>
      </c>
      <c r="CO609" s="389">
        <v>0.32811737172887384</v>
      </c>
      <c r="CP609" s="389">
        <v>0.31021177921573367</v>
      </c>
      <c r="CQ609" s="389">
        <v>0.30264358315396928</v>
      </c>
      <c r="CR609" s="389">
        <v>0.29755252698217405</v>
      </c>
      <c r="CS609" s="389">
        <v>0.29410501323909727</v>
      </c>
      <c r="CT609" s="389">
        <v>0.29112802421200584</v>
      </c>
      <c r="CU609" s="389">
        <v>0.28834815178981765</v>
      </c>
      <c r="CV609" s="389">
        <v>0.28696586800686741</v>
      </c>
      <c r="CW609" s="389">
        <v>0.2860181158054515</v>
      </c>
      <c r="CX609" s="389">
        <v>0.2852799717289965</v>
      </c>
      <c r="CY609" s="389">
        <v>0.28514441464044565</v>
      </c>
      <c r="CZ609" s="389">
        <v>0.28621303189639169</v>
      </c>
      <c r="DA609" s="389">
        <v>0.28731059309795681</v>
      </c>
      <c r="DB609" s="389">
        <v>0.28890997671499308</v>
      </c>
      <c r="DC609" s="389">
        <v>0.28675438116980762</v>
      </c>
      <c r="DD609" s="389">
        <v>0.28552468866225228</v>
      </c>
      <c r="DE609" s="389">
        <v>0.28406623792816599</v>
      </c>
      <c r="DF609" s="389">
        <v>0.28006457789944733</v>
      </c>
      <c r="DG609" s="389">
        <v>0.26674616507365012</v>
      </c>
      <c r="DH609" s="389">
        <v>0.25972050394725654</v>
      </c>
      <c r="DI609" s="389">
        <v>0.25637307277300136</v>
      </c>
      <c r="DJ609" s="389">
        <v>0.25295564347084237</v>
      </c>
      <c r="DK609" s="389">
        <v>0.24956428789038998</v>
      </c>
      <c r="DL609" s="389">
        <v>0.24960255108760629</v>
      </c>
      <c r="DM609" s="389">
        <v>0.25063171318877075</v>
      </c>
      <c r="DN609" s="389">
        <v>0.25206760068152706</v>
      </c>
      <c r="DO609" s="389">
        <v>0.25284986999165576</v>
      </c>
      <c r="DP609" s="389">
        <v>0.25317799892426734</v>
      </c>
      <c r="DQ609" s="389">
        <v>0.25290521939967581</v>
      </c>
      <c r="DR609" s="389">
        <v>0.24826136945865274</v>
      </c>
      <c r="DS609" s="389">
        <v>0.23993771108895359</v>
      </c>
      <c r="DT609" s="389">
        <v>0.23245317406953342</v>
      </c>
      <c r="DU609" s="389">
        <v>0.2242825015799145</v>
      </c>
      <c r="DV609" s="389">
        <v>0.21642872160568077</v>
      </c>
      <c r="DW609" s="389">
        <v>0.20793464314816348</v>
      </c>
      <c r="DX609" s="389">
        <v>0.21847716815682647</v>
      </c>
      <c r="DY609" s="389">
        <v>0.22637353136817323</v>
      </c>
      <c r="DZ609" s="389">
        <v>0.24714669853600238</v>
      </c>
      <c r="EA609" s="389">
        <v>0.21678851315812131</v>
      </c>
      <c r="EB609" s="389">
        <v>0.21531383127108933</v>
      </c>
      <c r="EC609" s="389">
        <v>0.21388057599513485</v>
      </c>
      <c r="ED609" s="389">
        <v>0.21248673859895487</v>
      </c>
      <c r="EE609" s="389">
        <v>0.21113044704216266</v>
      </c>
      <c r="EF609" s="389">
        <v>0.20980995410766853</v>
      </c>
      <c r="EG609" s="389">
        <v>0.20852362677841482</v>
      </c>
      <c r="EH609" s="389">
        <v>0.2072699367064188</v>
      </c>
      <c r="EI609" s="389">
        <v>0.20604745164319438</v>
      </c>
      <c r="EJ609" s="389">
        <v>0.2048548277184635</v>
      </c>
      <c r="EK609" s="389">
        <v>0.20369080246919979</v>
      </c>
      <c r="EL609" s="389">
        <v>0.20255418853391213</v>
      </c>
      <c r="EM609" s="389">
        <v>0.20144386793806285</v>
      </c>
      <c r="EN609" s="389">
        <v>0.20035878690590833</v>
      </c>
      <c r="EO609" s="389">
        <v>0.1992979511421191</v>
      </c>
      <c r="EP609" s="389">
        <v>0.19826042153347853</v>
      </c>
      <c r="EQ609" s="389">
        <v>0.19724531022694952</v>
      </c>
      <c r="ER609" s="389">
        <v>0.1962517770455825</v>
      </c>
      <c r="ES609" s="389">
        <v>0.19527902620823526</v>
      </c>
      <c r="ET609" s="389">
        <v>0.19432630332297979</v>
      </c>
      <c r="EU609" s="389">
        <v>0.19339289262748433</v>
      </c>
      <c r="EV609" s="389">
        <v>0.19247811445262614</v>
      </c>
      <c r="EW609" s="389">
        <v>0.19158132288820151</v>
      </c>
      <c r="EX609" s="389">
        <v>0.19070190363187853</v>
      </c>
      <c r="EY609" s="389">
        <v>0.18983927200454961</v>
      </c>
      <c r="EZ609" s="389">
        <v>0.18899287111700536</v>
      </c>
      <c r="FA609" s="389">
        <v>0.18816217017441522</v>
      </c>
      <c r="FB609" s="389">
        <v>0.18734666290647611</v>
      </c>
      <c r="FC609" s="389">
        <v>0.18654586611231352</v>
      </c>
      <c r="FD609" s="389">
        <v>0.18575931831030321</v>
      </c>
      <c r="FE609" s="389">
        <v>0.18498657848394276</v>
      </c>
      <c r="FF609" s="389">
        <v>0.18422722491576152</v>
      </c>
      <c r="FG609" s="389">
        <v>0.18348085410202111</v>
      </c>
      <c r="FH609" s="389">
        <v>0.18274707974163926</v>
      </c>
      <c r="FI609" s="389">
        <v>0.18202553179338324</v>
      </c>
      <c r="FJ609" s="389">
        <v>0.18131585559592225</v>
      </c>
      <c r="FK609" s="389">
        <v>0.18061771104582225</v>
      </c>
      <c r="FL609" s="389">
        <v>0.17993077182900344</v>
      </c>
      <c r="FM609" s="389">
        <v>0.17925472470157841</v>
      </c>
      <c r="FN609" s="389">
        <v>0.17858926881634707</v>
      </c>
      <c r="FO609" s="389">
        <v>0.17793411509154292</v>
      </c>
      <c r="FP609" s="389">
        <v>0.17728898561871914</v>
      </c>
      <c r="FQ609" s="389">
        <v>0.17665361310692304</v>
      </c>
      <c r="FR609" s="389">
        <v>0.17602774036054683</v>
      </c>
      <c r="FS609" s="389">
        <v>0.17541111978845703</v>
      </c>
      <c r="FT609" s="389">
        <v>0.17480351294220076</v>
      </c>
      <c r="FU609" s="389">
        <v>0.1742046900812658</v>
      </c>
      <c r="FV609" s="389">
        <v>0.17361442976352981</v>
      </c>
    </row>
    <row r="610" spans="5:178" outlineLevel="2" x14ac:dyDescent="0.2">
      <c r="E610" s="367">
        <v>45107</v>
      </c>
      <c r="F610" s="394"/>
      <c r="G610" s="394"/>
      <c r="K610" s="389"/>
      <c r="L610" s="389"/>
      <c r="M610" s="389"/>
      <c r="N610" s="389"/>
      <c r="O610" s="389"/>
      <c r="P610" s="389"/>
      <c r="Q610" s="389"/>
      <c r="R610" s="389"/>
      <c r="S610" s="389"/>
      <c r="T610" s="389"/>
      <c r="U610" s="389"/>
      <c r="V610" s="389"/>
      <c r="W610" s="389"/>
      <c r="X610" s="389"/>
      <c r="Y610" s="389"/>
      <c r="Z610" s="389"/>
      <c r="AA610" s="389"/>
      <c r="AB610" s="389"/>
      <c r="AC610" s="389"/>
      <c r="AD610" s="389"/>
      <c r="AE610" s="389"/>
      <c r="AF610" s="389"/>
      <c r="AG610" s="389"/>
      <c r="AH610" s="389"/>
      <c r="AI610" s="389"/>
      <c r="AJ610" s="389"/>
      <c r="AK610" s="389"/>
      <c r="AL610" s="389"/>
      <c r="AM610" s="389"/>
      <c r="AN610" s="389"/>
      <c r="AO610" s="389"/>
      <c r="AP610" s="389"/>
      <c r="AQ610" s="389"/>
      <c r="AR610" s="389"/>
      <c r="AS610" s="389"/>
      <c r="AT610" s="389"/>
      <c r="AU610" s="389"/>
      <c r="AV610" s="389"/>
      <c r="AW610" s="389"/>
      <c r="AX610" s="389"/>
      <c r="AY610" s="389"/>
      <c r="AZ610" s="389"/>
      <c r="BA610" s="389"/>
      <c r="BB610" s="389"/>
      <c r="BC610" s="389"/>
      <c r="BD610" s="389"/>
      <c r="BE610" s="389"/>
      <c r="BF610" s="389"/>
      <c r="BG610" s="389"/>
      <c r="BH610" s="389"/>
      <c r="BI610" s="389"/>
      <c r="BJ610" s="389"/>
      <c r="BK610" s="389"/>
      <c r="BL610" s="389"/>
      <c r="BM610" s="389"/>
      <c r="BN610" s="389"/>
      <c r="BO610" s="389"/>
      <c r="BP610" s="389"/>
      <c r="BQ610" s="389"/>
      <c r="BR610" s="389"/>
      <c r="BS610" s="389"/>
      <c r="BT610" s="389"/>
      <c r="BU610" s="389"/>
      <c r="BV610" s="389"/>
      <c r="BW610" s="389"/>
      <c r="BX610" s="389"/>
      <c r="BY610" s="389"/>
      <c r="BZ610" s="389"/>
      <c r="CA610" s="389"/>
      <c r="CB610" s="389"/>
      <c r="CC610" s="389"/>
      <c r="CD610" s="389"/>
      <c r="CE610" s="389"/>
      <c r="CF610" s="389"/>
      <c r="CG610" s="389"/>
      <c r="CH610" s="389"/>
      <c r="CI610" s="389"/>
      <c r="CJ610" s="389">
        <v>0.92539917361921653</v>
      </c>
      <c r="CK610" s="389">
        <v>0.7226355474341648</v>
      </c>
      <c r="CL610" s="389">
        <v>0.51897198610898398</v>
      </c>
      <c r="CM610" s="389">
        <v>0.45804672977855226</v>
      </c>
      <c r="CN610" s="389">
        <v>0.37758526425877459</v>
      </c>
      <c r="CO610" s="389">
        <v>0.35701639770687632</v>
      </c>
      <c r="CP610" s="389">
        <v>0.32811737172887384</v>
      </c>
      <c r="CQ610" s="389">
        <v>0.31021177921573367</v>
      </c>
      <c r="CR610" s="389">
        <v>0.30264358315396928</v>
      </c>
      <c r="CS610" s="389">
        <v>0.29755252698217405</v>
      </c>
      <c r="CT610" s="389">
        <v>0.29410501323909727</v>
      </c>
      <c r="CU610" s="389">
        <v>0.29112802421200584</v>
      </c>
      <c r="CV610" s="389">
        <v>0.28834815178981765</v>
      </c>
      <c r="CW610" s="389">
        <v>0.28696586800686741</v>
      </c>
      <c r="CX610" s="389">
        <v>0.2860181158054515</v>
      </c>
      <c r="CY610" s="389">
        <v>0.2852799717289965</v>
      </c>
      <c r="CZ610" s="389">
        <v>0.28514441464044565</v>
      </c>
      <c r="DA610" s="389">
        <v>0.28621303189639169</v>
      </c>
      <c r="DB610" s="389">
        <v>0.28731059309795681</v>
      </c>
      <c r="DC610" s="389">
        <v>0.28890997671499308</v>
      </c>
      <c r="DD610" s="389">
        <v>0.28675438116980762</v>
      </c>
      <c r="DE610" s="389">
        <v>0.28552468866225228</v>
      </c>
      <c r="DF610" s="389">
        <v>0.28406623792816599</v>
      </c>
      <c r="DG610" s="389">
        <v>0.28006457789944733</v>
      </c>
      <c r="DH610" s="389">
        <v>0.26674616507365012</v>
      </c>
      <c r="DI610" s="389">
        <v>0.25972050394725654</v>
      </c>
      <c r="DJ610" s="389">
        <v>0.25637307277300136</v>
      </c>
      <c r="DK610" s="389">
        <v>0.25295564347084237</v>
      </c>
      <c r="DL610" s="389">
        <v>0.24956428789038998</v>
      </c>
      <c r="DM610" s="389">
        <v>0.24960255108760629</v>
      </c>
      <c r="DN610" s="389">
        <v>0.25063171318877075</v>
      </c>
      <c r="DO610" s="389">
        <v>0.25206760068152706</v>
      </c>
      <c r="DP610" s="389">
        <v>0.25284986999165576</v>
      </c>
      <c r="DQ610" s="389">
        <v>0.25317799892426734</v>
      </c>
      <c r="DR610" s="389">
        <v>0.25290521939967581</v>
      </c>
      <c r="DS610" s="389">
        <v>0.24826136945865274</v>
      </c>
      <c r="DT610" s="389">
        <v>0.23993771108895359</v>
      </c>
      <c r="DU610" s="389">
        <v>0.23245317406953342</v>
      </c>
      <c r="DV610" s="389">
        <v>0.2242825015799145</v>
      </c>
      <c r="DW610" s="389">
        <v>0.21642872160568077</v>
      </c>
      <c r="DX610" s="389">
        <v>0.20793464314816348</v>
      </c>
      <c r="DY610" s="389">
        <v>0.21847716815682647</v>
      </c>
      <c r="DZ610" s="389">
        <v>0.22637353136817323</v>
      </c>
      <c r="EA610" s="389">
        <v>0.24714669853600238</v>
      </c>
      <c r="EB610" s="389">
        <v>0.21678851315812131</v>
      </c>
      <c r="EC610" s="389">
        <v>0.21531383127108933</v>
      </c>
      <c r="ED610" s="389">
        <v>0.21388057599513485</v>
      </c>
      <c r="EE610" s="389">
        <v>0.21248673859895487</v>
      </c>
      <c r="EF610" s="389">
        <v>0.21113044704216266</v>
      </c>
      <c r="EG610" s="389">
        <v>0.20980995410766853</v>
      </c>
      <c r="EH610" s="389">
        <v>0.20852362677841482</v>
      </c>
      <c r="EI610" s="389">
        <v>0.2072699367064188</v>
      </c>
      <c r="EJ610" s="389">
        <v>0.20604745164319438</v>
      </c>
      <c r="EK610" s="389">
        <v>0.2048548277184635</v>
      </c>
      <c r="EL610" s="389">
        <v>0.20369080246919979</v>
      </c>
      <c r="EM610" s="389">
        <v>0.20255418853391213</v>
      </c>
      <c r="EN610" s="389">
        <v>0.20144386793806285</v>
      </c>
      <c r="EO610" s="389">
        <v>0.20035878690590833</v>
      </c>
      <c r="EP610" s="389">
        <v>0.1992979511421191</v>
      </c>
      <c r="EQ610" s="389">
        <v>0.19826042153347853</v>
      </c>
      <c r="ER610" s="389">
        <v>0.19724531022694952</v>
      </c>
      <c r="ES610" s="389">
        <v>0.1962517770455825</v>
      </c>
      <c r="ET610" s="389">
        <v>0.19527902620823526</v>
      </c>
      <c r="EU610" s="389">
        <v>0.19432630332297979</v>
      </c>
      <c r="EV610" s="389">
        <v>0.19339289262748433</v>
      </c>
      <c r="EW610" s="389">
        <v>0.19247811445262614</v>
      </c>
      <c r="EX610" s="389">
        <v>0.19158132288820151</v>
      </c>
      <c r="EY610" s="389">
        <v>0.19070190363187853</v>
      </c>
      <c r="EZ610" s="389">
        <v>0.18983927200454961</v>
      </c>
      <c r="FA610" s="389">
        <v>0.18899287111700536</v>
      </c>
      <c r="FB610" s="389">
        <v>0.18816217017441522</v>
      </c>
      <c r="FC610" s="389">
        <v>0.18734666290647611</v>
      </c>
      <c r="FD610" s="389">
        <v>0.18654586611231352</v>
      </c>
      <c r="FE610" s="389">
        <v>0.18575931831030321</v>
      </c>
      <c r="FF610" s="389">
        <v>0.18498657848394276</v>
      </c>
      <c r="FG610" s="389">
        <v>0.18422722491576152</v>
      </c>
      <c r="FH610" s="389">
        <v>0.18348085410202111</v>
      </c>
      <c r="FI610" s="389">
        <v>0.18274707974163926</v>
      </c>
      <c r="FJ610" s="389">
        <v>0.18202553179338324</v>
      </c>
      <c r="FK610" s="389">
        <v>0.18131585559592225</v>
      </c>
      <c r="FL610" s="389">
        <v>0.18061771104582225</v>
      </c>
      <c r="FM610" s="389">
        <v>0.17993077182900344</v>
      </c>
      <c r="FN610" s="389">
        <v>0.17925472470157841</v>
      </c>
      <c r="FO610" s="389">
        <v>0.17858926881634707</v>
      </c>
      <c r="FP610" s="389">
        <v>0.17793411509154292</v>
      </c>
      <c r="FQ610" s="389">
        <v>0.17728898561871914</v>
      </c>
      <c r="FR610" s="389">
        <v>0.17665361310692304</v>
      </c>
      <c r="FS610" s="389">
        <v>0.17602774036054683</v>
      </c>
      <c r="FT610" s="389">
        <v>0.17541111978845703</v>
      </c>
      <c r="FU610" s="389">
        <v>0.17480351294220076</v>
      </c>
      <c r="FV610" s="389">
        <v>0.1742046900812658</v>
      </c>
    </row>
    <row r="611" spans="5:178" outlineLevel="2" x14ac:dyDescent="0.2">
      <c r="E611" s="367">
        <v>45138</v>
      </c>
      <c r="F611" s="394"/>
      <c r="G611" s="394"/>
      <c r="K611" s="389"/>
      <c r="L611" s="389"/>
      <c r="M611" s="389"/>
      <c r="N611" s="389"/>
      <c r="O611" s="389"/>
      <c r="P611" s="389"/>
      <c r="Q611" s="389"/>
      <c r="R611" s="389"/>
      <c r="S611" s="389"/>
      <c r="T611" s="389"/>
      <c r="U611" s="389"/>
      <c r="V611" s="389"/>
      <c r="W611" s="389"/>
      <c r="X611" s="389"/>
      <c r="Y611" s="389"/>
      <c r="Z611" s="389"/>
      <c r="AA611" s="389"/>
      <c r="AB611" s="389"/>
      <c r="AC611" s="389"/>
      <c r="AD611" s="389"/>
      <c r="AE611" s="389"/>
      <c r="AF611" s="389"/>
      <c r="AG611" s="389"/>
      <c r="AH611" s="389"/>
      <c r="AI611" s="389"/>
      <c r="AJ611" s="389"/>
      <c r="AK611" s="389"/>
      <c r="AL611" s="389"/>
      <c r="AM611" s="389"/>
      <c r="AN611" s="389"/>
      <c r="AO611" s="389"/>
      <c r="AP611" s="389"/>
      <c r="AQ611" s="389"/>
      <c r="AR611" s="389"/>
      <c r="AS611" s="389"/>
      <c r="AT611" s="389"/>
      <c r="AU611" s="389"/>
      <c r="AV611" s="389"/>
      <c r="AW611" s="389"/>
      <c r="AX611" s="389"/>
      <c r="AY611" s="389"/>
      <c r="AZ611" s="389"/>
      <c r="BA611" s="389"/>
      <c r="BB611" s="389"/>
      <c r="BC611" s="389"/>
      <c r="BD611" s="389"/>
      <c r="BE611" s="389"/>
      <c r="BF611" s="389"/>
      <c r="BG611" s="389"/>
      <c r="BH611" s="389"/>
      <c r="BI611" s="389"/>
      <c r="BJ611" s="389"/>
      <c r="BK611" s="389"/>
      <c r="BL611" s="389"/>
      <c r="BM611" s="389"/>
      <c r="BN611" s="389"/>
      <c r="BO611" s="389"/>
      <c r="BP611" s="389"/>
      <c r="BQ611" s="389"/>
      <c r="BR611" s="389"/>
      <c r="BS611" s="389"/>
      <c r="BT611" s="389"/>
      <c r="BU611" s="389"/>
      <c r="BV611" s="389"/>
      <c r="BW611" s="389"/>
      <c r="BX611" s="389"/>
      <c r="BY611" s="389"/>
      <c r="BZ611" s="389"/>
      <c r="CA611" s="389"/>
      <c r="CB611" s="389"/>
      <c r="CC611" s="389"/>
      <c r="CD611" s="389"/>
      <c r="CE611" s="389"/>
      <c r="CF611" s="389"/>
      <c r="CG611" s="389"/>
      <c r="CH611" s="389"/>
      <c r="CI611" s="389"/>
      <c r="CJ611" s="389"/>
      <c r="CK611" s="389">
        <v>0.92539917361921653</v>
      </c>
      <c r="CL611" s="389">
        <v>0.7226355474341648</v>
      </c>
      <c r="CM611" s="389">
        <v>0.51897198610898398</v>
      </c>
      <c r="CN611" s="389">
        <v>0.45804672977855226</v>
      </c>
      <c r="CO611" s="389">
        <v>0.37758526425877459</v>
      </c>
      <c r="CP611" s="389">
        <v>0.35701639770687632</v>
      </c>
      <c r="CQ611" s="389">
        <v>0.32811737172887384</v>
      </c>
      <c r="CR611" s="389">
        <v>0.31021177921573367</v>
      </c>
      <c r="CS611" s="389">
        <v>0.30264358315396928</v>
      </c>
      <c r="CT611" s="389">
        <v>0.29755252698217405</v>
      </c>
      <c r="CU611" s="389">
        <v>0.29410501323909727</v>
      </c>
      <c r="CV611" s="389">
        <v>0.29112802421200584</v>
      </c>
      <c r="CW611" s="389">
        <v>0.28834815178981765</v>
      </c>
      <c r="CX611" s="389">
        <v>0.28696586800686741</v>
      </c>
      <c r="CY611" s="389">
        <v>0.2860181158054515</v>
      </c>
      <c r="CZ611" s="389">
        <v>0.2852799717289965</v>
      </c>
      <c r="DA611" s="389">
        <v>0.28514441464044565</v>
      </c>
      <c r="DB611" s="389">
        <v>0.28621303189639169</v>
      </c>
      <c r="DC611" s="389">
        <v>0.28731059309795681</v>
      </c>
      <c r="DD611" s="389">
        <v>0.28890997671499308</v>
      </c>
      <c r="DE611" s="389">
        <v>0.28675438116980762</v>
      </c>
      <c r="DF611" s="389">
        <v>0.28552468866225228</v>
      </c>
      <c r="DG611" s="389">
        <v>0.28406623792816599</v>
      </c>
      <c r="DH611" s="389">
        <v>0.28006457789944733</v>
      </c>
      <c r="DI611" s="389">
        <v>0.26674616507365012</v>
      </c>
      <c r="DJ611" s="389">
        <v>0.25972050394725654</v>
      </c>
      <c r="DK611" s="389">
        <v>0.25637307277300136</v>
      </c>
      <c r="DL611" s="389">
        <v>0.25295564347084237</v>
      </c>
      <c r="DM611" s="389">
        <v>0.24956428789038998</v>
      </c>
      <c r="DN611" s="389">
        <v>0.24960255108760629</v>
      </c>
      <c r="DO611" s="389">
        <v>0.25063171318877075</v>
      </c>
      <c r="DP611" s="389">
        <v>0.25206760068152706</v>
      </c>
      <c r="DQ611" s="389">
        <v>0.25284986999165576</v>
      </c>
      <c r="DR611" s="389">
        <v>0.25317799892426734</v>
      </c>
      <c r="DS611" s="389">
        <v>0.25290521939967581</v>
      </c>
      <c r="DT611" s="389">
        <v>0.24826136945865274</v>
      </c>
      <c r="DU611" s="389">
        <v>0.23993771108895359</v>
      </c>
      <c r="DV611" s="389">
        <v>0.23245317406953342</v>
      </c>
      <c r="DW611" s="389">
        <v>0.2242825015799145</v>
      </c>
      <c r="DX611" s="389">
        <v>0.21642872160568077</v>
      </c>
      <c r="DY611" s="389">
        <v>0.20793464314816348</v>
      </c>
      <c r="DZ611" s="389">
        <v>0.21847716815682647</v>
      </c>
      <c r="EA611" s="389">
        <v>0.22637353136817323</v>
      </c>
      <c r="EB611" s="389">
        <v>0.24714669853600238</v>
      </c>
      <c r="EC611" s="389">
        <v>0.21678851315812131</v>
      </c>
      <c r="ED611" s="389">
        <v>0.21531383127108933</v>
      </c>
      <c r="EE611" s="389">
        <v>0.21388057599513485</v>
      </c>
      <c r="EF611" s="389">
        <v>0.21248673859895487</v>
      </c>
      <c r="EG611" s="389">
        <v>0.21113044704216266</v>
      </c>
      <c r="EH611" s="389">
        <v>0.20980995410766853</v>
      </c>
      <c r="EI611" s="389">
        <v>0.20852362677841482</v>
      </c>
      <c r="EJ611" s="389">
        <v>0.2072699367064188</v>
      </c>
      <c r="EK611" s="389">
        <v>0.20604745164319438</v>
      </c>
      <c r="EL611" s="389">
        <v>0.2048548277184635</v>
      </c>
      <c r="EM611" s="389">
        <v>0.20369080246919979</v>
      </c>
      <c r="EN611" s="389">
        <v>0.20255418853391213</v>
      </c>
      <c r="EO611" s="389">
        <v>0.20144386793806285</v>
      </c>
      <c r="EP611" s="389">
        <v>0.20035878690590833</v>
      </c>
      <c r="EQ611" s="389">
        <v>0.1992979511421191</v>
      </c>
      <c r="ER611" s="389">
        <v>0.19826042153347853</v>
      </c>
      <c r="ES611" s="389">
        <v>0.19724531022694952</v>
      </c>
      <c r="ET611" s="389">
        <v>0.1962517770455825</v>
      </c>
      <c r="EU611" s="389">
        <v>0.19527902620823526</v>
      </c>
      <c r="EV611" s="389">
        <v>0.19432630332297979</v>
      </c>
      <c r="EW611" s="389">
        <v>0.19339289262748433</v>
      </c>
      <c r="EX611" s="389">
        <v>0.19247811445262614</v>
      </c>
      <c r="EY611" s="389">
        <v>0.19158132288820151</v>
      </c>
      <c r="EZ611" s="389">
        <v>0.19070190363187853</v>
      </c>
      <c r="FA611" s="389">
        <v>0.18983927200454961</v>
      </c>
      <c r="FB611" s="389">
        <v>0.18899287111700536</v>
      </c>
      <c r="FC611" s="389">
        <v>0.18816217017441522</v>
      </c>
      <c r="FD611" s="389">
        <v>0.18734666290647611</v>
      </c>
      <c r="FE611" s="389">
        <v>0.18654586611231352</v>
      </c>
      <c r="FF611" s="389">
        <v>0.18575931831030321</v>
      </c>
      <c r="FG611" s="389">
        <v>0.18498657848394276</v>
      </c>
      <c r="FH611" s="389">
        <v>0.18422722491576152</v>
      </c>
      <c r="FI611" s="389">
        <v>0.18348085410202111</v>
      </c>
      <c r="FJ611" s="389">
        <v>0.18274707974163926</v>
      </c>
      <c r="FK611" s="389">
        <v>0.18202553179338324</v>
      </c>
      <c r="FL611" s="389">
        <v>0.18131585559592225</v>
      </c>
      <c r="FM611" s="389">
        <v>0.18061771104582225</v>
      </c>
      <c r="FN611" s="389">
        <v>0.17993077182900344</v>
      </c>
      <c r="FO611" s="389">
        <v>0.17925472470157841</v>
      </c>
      <c r="FP611" s="389">
        <v>0.17858926881634707</v>
      </c>
      <c r="FQ611" s="389">
        <v>0.17793411509154292</v>
      </c>
      <c r="FR611" s="389">
        <v>0.17728898561871914</v>
      </c>
      <c r="FS611" s="389">
        <v>0.17665361310692304</v>
      </c>
      <c r="FT611" s="389">
        <v>0.17602774036054683</v>
      </c>
      <c r="FU611" s="389">
        <v>0.17541111978845703</v>
      </c>
      <c r="FV611" s="389">
        <v>0.17480351294220076</v>
      </c>
    </row>
    <row r="612" spans="5:178" outlineLevel="2" x14ac:dyDescent="0.2">
      <c r="E612" s="367">
        <v>45169</v>
      </c>
      <c r="F612" s="394"/>
      <c r="G612" s="394"/>
      <c r="K612" s="389"/>
      <c r="L612" s="389"/>
      <c r="M612" s="389"/>
      <c r="N612" s="389"/>
      <c r="O612" s="389"/>
      <c r="P612" s="389"/>
      <c r="Q612" s="389"/>
      <c r="R612" s="389"/>
      <c r="S612" s="389"/>
      <c r="T612" s="389"/>
      <c r="U612" s="389"/>
      <c r="V612" s="389"/>
      <c r="W612" s="389"/>
      <c r="X612" s="389"/>
      <c r="Y612" s="389"/>
      <c r="Z612" s="389"/>
      <c r="AA612" s="389"/>
      <c r="AB612" s="389"/>
      <c r="AC612" s="389"/>
      <c r="AD612" s="389"/>
      <c r="AE612" s="389"/>
      <c r="AF612" s="389"/>
      <c r="AG612" s="389"/>
      <c r="AH612" s="389"/>
      <c r="AI612" s="389"/>
      <c r="AJ612" s="389"/>
      <c r="AK612" s="389"/>
      <c r="AL612" s="389"/>
      <c r="AM612" s="389"/>
      <c r="AN612" s="389"/>
      <c r="AO612" s="389"/>
      <c r="AP612" s="389"/>
      <c r="AQ612" s="389"/>
      <c r="AR612" s="389"/>
      <c r="AS612" s="389"/>
      <c r="AT612" s="389"/>
      <c r="AU612" s="389"/>
      <c r="AV612" s="389"/>
      <c r="AW612" s="389"/>
      <c r="AX612" s="389"/>
      <c r="AY612" s="389"/>
      <c r="AZ612" s="389"/>
      <c r="BA612" s="389"/>
      <c r="BB612" s="389"/>
      <c r="BC612" s="389"/>
      <c r="BD612" s="389"/>
      <c r="BE612" s="389"/>
      <c r="BF612" s="389"/>
      <c r="BG612" s="389"/>
      <c r="BH612" s="389"/>
      <c r="BI612" s="389"/>
      <c r="BJ612" s="389"/>
      <c r="BK612" s="389"/>
      <c r="BL612" s="389"/>
      <c r="BM612" s="389"/>
      <c r="BN612" s="389"/>
      <c r="BO612" s="389"/>
      <c r="BP612" s="389"/>
      <c r="BQ612" s="389"/>
      <c r="BR612" s="389"/>
      <c r="BS612" s="389"/>
      <c r="BT612" s="389"/>
      <c r="BU612" s="389"/>
      <c r="BV612" s="389"/>
      <c r="BW612" s="389"/>
      <c r="BX612" s="389"/>
      <c r="BY612" s="389"/>
      <c r="BZ612" s="389"/>
      <c r="CA612" s="389"/>
      <c r="CB612" s="389"/>
      <c r="CC612" s="389"/>
      <c r="CD612" s="389"/>
      <c r="CE612" s="389"/>
      <c r="CF612" s="389"/>
      <c r="CG612" s="389"/>
      <c r="CH612" s="389"/>
      <c r="CI612" s="389"/>
      <c r="CJ612" s="389"/>
      <c r="CK612" s="389"/>
      <c r="CL612" s="389">
        <v>0.92539917361921653</v>
      </c>
      <c r="CM612" s="389">
        <v>0.7226355474341648</v>
      </c>
      <c r="CN612" s="389">
        <v>0.51897198610898398</v>
      </c>
      <c r="CO612" s="389">
        <v>0.45804672977855226</v>
      </c>
      <c r="CP612" s="389">
        <v>0.37758526425877459</v>
      </c>
      <c r="CQ612" s="389">
        <v>0.35701639770687632</v>
      </c>
      <c r="CR612" s="389">
        <v>0.32811737172887384</v>
      </c>
      <c r="CS612" s="389">
        <v>0.31021177921573367</v>
      </c>
      <c r="CT612" s="389">
        <v>0.30264358315396928</v>
      </c>
      <c r="CU612" s="389">
        <v>0.29755252698217405</v>
      </c>
      <c r="CV612" s="389">
        <v>0.29410501323909727</v>
      </c>
      <c r="CW612" s="389">
        <v>0.29112802421200584</v>
      </c>
      <c r="CX612" s="389">
        <v>0.28834815178981765</v>
      </c>
      <c r="CY612" s="389">
        <v>0.28696586800686741</v>
      </c>
      <c r="CZ612" s="389">
        <v>0.2860181158054515</v>
      </c>
      <c r="DA612" s="389">
        <v>0.2852799717289965</v>
      </c>
      <c r="DB612" s="389">
        <v>0.28514441464044565</v>
      </c>
      <c r="DC612" s="389">
        <v>0.28621303189639169</v>
      </c>
      <c r="DD612" s="389">
        <v>0.28731059309795681</v>
      </c>
      <c r="DE612" s="389">
        <v>0.28890997671499308</v>
      </c>
      <c r="DF612" s="389">
        <v>0.28675438116980762</v>
      </c>
      <c r="DG612" s="389">
        <v>0.28552468866225228</v>
      </c>
      <c r="DH612" s="389">
        <v>0.28406623792816599</v>
      </c>
      <c r="DI612" s="389">
        <v>0.28006457789944733</v>
      </c>
      <c r="DJ612" s="389">
        <v>0.26674616507365012</v>
      </c>
      <c r="DK612" s="389">
        <v>0.25972050394725654</v>
      </c>
      <c r="DL612" s="389">
        <v>0.25637307277300136</v>
      </c>
      <c r="DM612" s="389">
        <v>0.25295564347084237</v>
      </c>
      <c r="DN612" s="389">
        <v>0.24956428789038998</v>
      </c>
      <c r="DO612" s="389">
        <v>0.24960255108760629</v>
      </c>
      <c r="DP612" s="389">
        <v>0.25063171318877075</v>
      </c>
      <c r="DQ612" s="389">
        <v>0.25206760068152706</v>
      </c>
      <c r="DR612" s="389">
        <v>0.25284986999165576</v>
      </c>
      <c r="DS612" s="389">
        <v>0.25317799892426734</v>
      </c>
      <c r="DT612" s="389">
        <v>0.25290521939967581</v>
      </c>
      <c r="DU612" s="389">
        <v>0.24826136945865274</v>
      </c>
      <c r="DV612" s="389">
        <v>0.23993771108895359</v>
      </c>
      <c r="DW612" s="389">
        <v>0.23245317406953342</v>
      </c>
      <c r="DX612" s="389">
        <v>0.2242825015799145</v>
      </c>
      <c r="DY612" s="389">
        <v>0.21642872160568077</v>
      </c>
      <c r="DZ612" s="389">
        <v>0.20793464314816348</v>
      </c>
      <c r="EA612" s="389">
        <v>0.21847716815682647</v>
      </c>
      <c r="EB612" s="389">
        <v>0.22637353136817323</v>
      </c>
      <c r="EC612" s="389">
        <v>0.24714669853600238</v>
      </c>
      <c r="ED612" s="389">
        <v>0.21678851315812131</v>
      </c>
      <c r="EE612" s="389">
        <v>0.21531383127108933</v>
      </c>
      <c r="EF612" s="389">
        <v>0.21388057599513485</v>
      </c>
      <c r="EG612" s="389">
        <v>0.21248673859895487</v>
      </c>
      <c r="EH612" s="389">
        <v>0.21113044704216266</v>
      </c>
      <c r="EI612" s="389">
        <v>0.20980995410766853</v>
      </c>
      <c r="EJ612" s="389">
        <v>0.20852362677841482</v>
      </c>
      <c r="EK612" s="389">
        <v>0.2072699367064188</v>
      </c>
      <c r="EL612" s="389">
        <v>0.20604745164319438</v>
      </c>
      <c r="EM612" s="389">
        <v>0.2048548277184635</v>
      </c>
      <c r="EN612" s="389">
        <v>0.20369080246919979</v>
      </c>
      <c r="EO612" s="389">
        <v>0.20255418853391213</v>
      </c>
      <c r="EP612" s="389">
        <v>0.20144386793806285</v>
      </c>
      <c r="EQ612" s="389">
        <v>0.20035878690590833</v>
      </c>
      <c r="ER612" s="389">
        <v>0.1992979511421191</v>
      </c>
      <c r="ES612" s="389">
        <v>0.19826042153347853</v>
      </c>
      <c r="ET612" s="389">
        <v>0.19724531022694952</v>
      </c>
      <c r="EU612" s="389">
        <v>0.1962517770455825</v>
      </c>
      <c r="EV612" s="389">
        <v>0.19527902620823526</v>
      </c>
      <c r="EW612" s="389">
        <v>0.19432630332297979</v>
      </c>
      <c r="EX612" s="389">
        <v>0.19339289262748433</v>
      </c>
      <c r="EY612" s="389">
        <v>0.19247811445262614</v>
      </c>
      <c r="EZ612" s="389">
        <v>0.19158132288820151</v>
      </c>
      <c r="FA612" s="389">
        <v>0.19070190363187853</v>
      </c>
      <c r="FB612" s="389">
        <v>0.18983927200454961</v>
      </c>
      <c r="FC612" s="389">
        <v>0.18899287111700536</v>
      </c>
      <c r="FD612" s="389">
        <v>0.18816217017441522</v>
      </c>
      <c r="FE612" s="389">
        <v>0.18734666290647611</v>
      </c>
      <c r="FF612" s="389">
        <v>0.18654586611231352</v>
      </c>
      <c r="FG612" s="389">
        <v>0.18575931831030321</v>
      </c>
      <c r="FH612" s="389">
        <v>0.18498657848394276</v>
      </c>
      <c r="FI612" s="389">
        <v>0.18422722491576152</v>
      </c>
      <c r="FJ612" s="389">
        <v>0.18348085410202111</v>
      </c>
      <c r="FK612" s="389">
        <v>0.18274707974163926</v>
      </c>
      <c r="FL612" s="389">
        <v>0.18202553179338324</v>
      </c>
      <c r="FM612" s="389">
        <v>0.18131585559592225</v>
      </c>
      <c r="FN612" s="389">
        <v>0.18061771104582225</v>
      </c>
      <c r="FO612" s="389">
        <v>0.17993077182900344</v>
      </c>
      <c r="FP612" s="389">
        <v>0.17925472470157841</v>
      </c>
      <c r="FQ612" s="389">
        <v>0.17858926881634707</v>
      </c>
      <c r="FR612" s="389">
        <v>0.17793411509154292</v>
      </c>
      <c r="FS612" s="389">
        <v>0.17728898561871914</v>
      </c>
      <c r="FT612" s="389">
        <v>0.17665361310692304</v>
      </c>
      <c r="FU612" s="389">
        <v>0.17602774036054683</v>
      </c>
      <c r="FV612" s="389">
        <v>0.17541111978845703</v>
      </c>
    </row>
    <row r="613" spans="5:178" outlineLevel="2" x14ac:dyDescent="0.2">
      <c r="E613" s="367">
        <v>45199</v>
      </c>
      <c r="F613" s="394"/>
      <c r="G613" s="394"/>
      <c r="K613" s="389"/>
      <c r="L613" s="389"/>
      <c r="M613" s="389"/>
      <c r="N613" s="389"/>
      <c r="O613" s="389"/>
      <c r="P613" s="389"/>
      <c r="Q613" s="389"/>
      <c r="R613" s="389"/>
      <c r="S613" s="389"/>
      <c r="T613" s="389"/>
      <c r="U613" s="389"/>
      <c r="V613" s="389"/>
      <c r="W613" s="389"/>
      <c r="X613" s="389"/>
      <c r="Y613" s="389"/>
      <c r="Z613" s="389"/>
      <c r="AA613" s="389"/>
      <c r="AB613" s="389"/>
      <c r="AC613" s="389"/>
      <c r="AD613" s="389"/>
      <c r="AE613" s="389"/>
      <c r="AF613" s="389"/>
      <c r="AG613" s="389"/>
      <c r="AH613" s="389"/>
      <c r="AI613" s="389"/>
      <c r="AJ613" s="389"/>
      <c r="AK613" s="389"/>
      <c r="AL613" s="389"/>
      <c r="AM613" s="389"/>
      <c r="AN613" s="389"/>
      <c r="AO613" s="389"/>
      <c r="AP613" s="389"/>
      <c r="AQ613" s="389"/>
      <c r="AR613" s="389"/>
      <c r="AS613" s="389"/>
      <c r="AT613" s="389"/>
      <c r="AU613" s="389"/>
      <c r="AV613" s="389"/>
      <c r="AW613" s="389"/>
      <c r="AX613" s="389"/>
      <c r="AY613" s="389"/>
      <c r="AZ613" s="389"/>
      <c r="BA613" s="389"/>
      <c r="BB613" s="389"/>
      <c r="BC613" s="389"/>
      <c r="BD613" s="389"/>
      <c r="BE613" s="389"/>
      <c r="BF613" s="389"/>
      <c r="BG613" s="389"/>
      <c r="BH613" s="389"/>
      <c r="BI613" s="389"/>
      <c r="BJ613" s="389"/>
      <c r="BK613" s="389"/>
      <c r="BL613" s="389"/>
      <c r="BM613" s="389"/>
      <c r="BN613" s="389"/>
      <c r="BO613" s="389"/>
      <c r="BP613" s="389"/>
      <c r="BQ613" s="389"/>
      <c r="BR613" s="389"/>
      <c r="BS613" s="389"/>
      <c r="BT613" s="389"/>
      <c r="BU613" s="389"/>
      <c r="BV613" s="389"/>
      <c r="BW613" s="389"/>
      <c r="BX613" s="389"/>
      <c r="BY613" s="389"/>
      <c r="BZ613" s="389"/>
      <c r="CA613" s="389"/>
      <c r="CB613" s="389"/>
      <c r="CC613" s="389"/>
      <c r="CD613" s="389"/>
      <c r="CE613" s="389"/>
      <c r="CF613" s="389"/>
      <c r="CG613" s="389"/>
      <c r="CH613" s="389"/>
      <c r="CI613" s="389"/>
      <c r="CJ613" s="389"/>
      <c r="CK613" s="389"/>
      <c r="CL613" s="389"/>
      <c r="CM613" s="389">
        <v>0.92539917361921653</v>
      </c>
      <c r="CN613" s="389">
        <v>0.7226355474341648</v>
      </c>
      <c r="CO613" s="389">
        <v>0.51897198610898398</v>
      </c>
      <c r="CP613" s="389">
        <v>0.45804672977855226</v>
      </c>
      <c r="CQ613" s="389">
        <v>0.37758526425877459</v>
      </c>
      <c r="CR613" s="389">
        <v>0.35701639770687632</v>
      </c>
      <c r="CS613" s="389">
        <v>0.32811737172887384</v>
      </c>
      <c r="CT613" s="389">
        <v>0.31021177921573367</v>
      </c>
      <c r="CU613" s="389">
        <v>0.30264358315396928</v>
      </c>
      <c r="CV613" s="389">
        <v>0.29755252698217405</v>
      </c>
      <c r="CW613" s="389">
        <v>0.29410501323909727</v>
      </c>
      <c r="CX613" s="389">
        <v>0.29112802421200584</v>
      </c>
      <c r="CY613" s="389">
        <v>0.28834815178981765</v>
      </c>
      <c r="CZ613" s="389">
        <v>0.28696586800686741</v>
      </c>
      <c r="DA613" s="389">
        <v>0.2860181158054515</v>
      </c>
      <c r="DB613" s="389">
        <v>0.2852799717289965</v>
      </c>
      <c r="DC613" s="389">
        <v>0.28514441464044565</v>
      </c>
      <c r="DD613" s="389">
        <v>0.28621303189639169</v>
      </c>
      <c r="DE613" s="389">
        <v>0.28731059309795681</v>
      </c>
      <c r="DF613" s="389">
        <v>0.28890997671499308</v>
      </c>
      <c r="DG613" s="389">
        <v>0.28675438116980762</v>
      </c>
      <c r="DH613" s="389">
        <v>0.28552468866225228</v>
      </c>
      <c r="DI613" s="389">
        <v>0.28406623792816599</v>
      </c>
      <c r="DJ613" s="389">
        <v>0.28006457789944733</v>
      </c>
      <c r="DK613" s="389">
        <v>0.26674616507365012</v>
      </c>
      <c r="DL613" s="389">
        <v>0.25972050394725654</v>
      </c>
      <c r="DM613" s="389">
        <v>0.25637307277300136</v>
      </c>
      <c r="DN613" s="389">
        <v>0.25295564347084237</v>
      </c>
      <c r="DO613" s="389">
        <v>0.24956428789038998</v>
      </c>
      <c r="DP613" s="389">
        <v>0.24960255108760629</v>
      </c>
      <c r="DQ613" s="389">
        <v>0.25063171318877075</v>
      </c>
      <c r="DR613" s="389">
        <v>0.25206760068152706</v>
      </c>
      <c r="DS613" s="389">
        <v>0.25284986999165576</v>
      </c>
      <c r="DT613" s="389">
        <v>0.25317799892426734</v>
      </c>
      <c r="DU613" s="389">
        <v>0.25290521939967581</v>
      </c>
      <c r="DV613" s="389">
        <v>0.24826136945865274</v>
      </c>
      <c r="DW613" s="389">
        <v>0.23993771108895359</v>
      </c>
      <c r="DX613" s="389">
        <v>0.23245317406953342</v>
      </c>
      <c r="DY613" s="389">
        <v>0.2242825015799145</v>
      </c>
      <c r="DZ613" s="389">
        <v>0.21642872160568077</v>
      </c>
      <c r="EA613" s="389">
        <v>0.20793464314816348</v>
      </c>
      <c r="EB613" s="389">
        <v>0.21847716815682647</v>
      </c>
      <c r="EC613" s="389">
        <v>0.22637353136817323</v>
      </c>
      <c r="ED613" s="389">
        <v>0.24714669853600238</v>
      </c>
      <c r="EE613" s="389">
        <v>0.21678851315812131</v>
      </c>
      <c r="EF613" s="389">
        <v>0.21531383127108933</v>
      </c>
      <c r="EG613" s="389">
        <v>0.21388057599513485</v>
      </c>
      <c r="EH613" s="389">
        <v>0.21248673859895487</v>
      </c>
      <c r="EI613" s="389">
        <v>0.21113044704216266</v>
      </c>
      <c r="EJ613" s="389">
        <v>0.20980995410766853</v>
      </c>
      <c r="EK613" s="389">
        <v>0.20852362677841482</v>
      </c>
      <c r="EL613" s="389">
        <v>0.2072699367064188</v>
      </c>
      <c r="EM613" s="389">
        <v>0.20604745164319438</v>
      </c>
      <c r="EN613" s="389">
        <v>0.2048548277184635</v>
      </c>
      <c r="EO613" s="389">
        <v>0.20369080246919979</v>
      </c>
      <c r="EP613" s="389">
        <v>0.20255418853391213</v>
      </c>
      <c r="EQ613" s="389">
        <v>0.20144386793806285</v>
      </c>
      <c r="ER613" s="389">
        <v>0.20035878690590833</v>
      </c>
      <c r="ES613" s="389">
        <v>0.1992979511421191</v>
      </c>
      <c r="ET613" s="389">
        <v>0.19826042153347853</v>
      </c>
      <c r="EU613" s="389">
        <v>0.19724531022694952</v>
      </c>
      <c r="EV613" s="389">
        <v>0.1962517770455825</v>
      </c>
      <c r="EW613" s="389">
        <v>0.19527902620823526</v>
      </c>
      <c r="EX613" s="389">
        <v>0.19432630332297979</v>
      </c>
      <c r="EY613" s="389">
        <v>0.19339289262748433</v>
      </c>
      <c r="EZ613" s="389">
        <v>0.19247811445262614</v>
      </c>
      <c r="FA613" s="389">
        <v>0.19158132288820151</v>
      </c>
      <c r="FB613" s="389">
        <v>0.19070190363187853</v>
      </c>
      <c r="FC613" s="389">
        <v>0.18983927200454961</v>
      </c>
      <c r="FD613" s="389">
        <v>0.18899287111700536</v>
      </c>
      <c r="FE613" s="389">
        <v>0.18816217017441522</v>
      </c>
      <c r="FF613" s="389">
        <v>0.18734666290647611</v>
      </c>
      <c r="FG613" s="389">
        <v>0.18654586611231352</v>
      </c>
      <c r="FH613" s="389">
        <v>0.18575931831030321</v>
      </c>
      <c r="FI613" s="389">
        <v>0.18498657848394276</v>
      </c>
      <c r="FJ613" s="389">
        <v>0.18422722491576152</v>
      </c>
      <c r="FK613" s="389">
        <v>0.18348085410202111</v>
      </c>
      <c r="FL613" s="389">
        <v>0.18274707974163926</v>
      </c>
      <c r="FM613" s="389">
        <v>0.18202553179338324</v>
      </c>
      <c r="FN613" s="389">
        <v>0.18131585559592225</v>
      </c>
      <c r="FO613" s="389">
        <v>0.18061771104582225</v>
      </c>
      <c r="FP613" s="389">
        <v>0.17993077182900344</v>
      </c>
      <c r="FQ613" s="389">
        <v>0.17925472470157841</v>
      </c>
      <c r="FR613" s="389">
        <v>0.17858926881634707</v>
      </c>
      <c r="FS613" s="389">
        <v>0.17793411509154292</v>
      </c>
      <c r="FT613" s="389">
        <v>0.17728898561871914</v>
      </c>
      <c r="FU613" s="389">
        <v>0.17665361310692304</v>
      </c>
      <c r="FV613" s="389">
        <v>0.17602774036054683</v>
      </c>
    </row>
    <row r="614" spans="5:178" outlineLevel="2" x14ac:dyDescent="0.2">
      <c r="E614" s="367">
        <v>45230</v>
      </c>
      <c r="F614" s="394"/>
      <c r="G614" s="394"/>
      <c r="K614" s="389"/>
      <c r="L614" s="389"/>
      <c r="M614" s="389"/>
      <c r="N614" s="389"/>
      <c r="O614" s="389"/>
      <c r="P614" s="389"/>
      <c r="Q614" s="389"/>
      <c r="R614" s="389"/>
      <c r="S614" s="389"/>
      <c r="T614" s="389"/>
      <c r="U614" s="389"/>
      <c r="V614" s="389"/>
      <c r="W614" s="389"/>
      <c r="X614" s="389"/>
      <c r="Y614" s="389"/>
      <c r="Z614" s="389"/>
      <c r="AA614" s="389"/>
      <c r="AB614" s="389"/>
      <c r="AC614" s="389"/>
      <c r="AD614" s="389"/>
      <c r="AE614" s="389"/>
      <c r="AF614" s="389"/>
      <c r="AG614" s="389"/>
      <c r="AH614" s="389"/>
      <c r="AI614" s="389"/>
      <c r="AJ614" s="389"/>
      <c r="AK614" s="389"/>
      <c r="AL614" s="389"/>
      <c r="AM614" s="389"/>
      <c r="AN614" s="389"/>
      <c r="AO614" s="389"/>
      <c r="AP614" s="389"/>
      <c r="AQ614" s="389"/>
      <c r="AR614" s="389"/>
      <c r="AS614" s="389"/>
      <c r="AT614" s="389"/>
      <c r="AU614" s="389"/>
      <c r="AV614" s="389"/>
      <c r="AW614" s="389"/>
      <c r="AX614" s="389"/>
      <c r="AY614" s="389"/>
      <c r="AZ614" s="389"/>
      <c r="BA614" s="389"/>
      <c r="BB614" s="389"/>
      <c r="BC614" s="389"/>
      <c r="BD614" s="389"/>
      <c r="BE614" s="389"/>
      <c r="BF614" s="389"/>
      <c r="BG614" s="389"/>
      <c r="BH614" s="389"/>
      <c r="BI614" s="389"/>
      <c r="BJ614" s="389"/>
      <c r="BK614" s="389"/>
      <c r="BL614" s="389"/>
      <c r="BM614" s="389"/>
      <c r="BN614" s="389"/>
      <c r="BO614" s="389"/>
      <c r="BP614" s="389"/>
      <c r="BQ614" s="389"/>
      <c r="BR614" s="389"/>
      <c r="BS614" s="389"/>
      <c r="BT614" s="389"/>
      <c r="BU614" s="389"/>
      <c r="BV614" s="389"/>
      <c r="BW614" s="389"/>
      <c r="BX614" s="389"/>
      <c r="BY614" s="389"/>
      <c r="BZ614" s="389"/>
      <c r="CA614" s="389"/>
      <c r="CB614" s="389"/>
      <c r="CC614" s="389"/>
      <c r="CD614" s="389"/>
      <c r="CE614" s="389"/>
      <c r="CF614" s="389"/>
      <c r="CG614" s="389"/>
      <c r="CH614" s="389"/>
      <c r="CI614" s="389"/>
      <c r="CJ614" s="389"/>
      <c r="CK614" s="389"/>
      <c r="CL614" s="389"/>
      <c r="CM614" s="389"/>
      <c r="CN614" s="389">
        <v>0.92539917361921653</v>
      </c>
      <c r="CO614" s="389">
        <v>0.7226355474341648</v>
      </c>
      <c r="CP614" s="389">
        <v>0.51897198610898398</v>
      </c>
      <c r="CQ614" s="389">
        <v>0.45804672977855226</v>
      </c>
      <c r="CR614" s="389">
        <v>0.37758526425877459</v>
      </c>
      <c r="CS614" s="389">
        <v>0.35701639770687632</v>
      </c>
      <c r="CT614" s="389">
        <v>0.32811737172887384</v>
      </c>
      <c r="CU614" s="389">
        <v>0.31021177921573367</v>
      </c>
      <c r="CV614" s="389">
        <v>0.30264358315396928</v>
      </c>
      <c r="CW614" s="389">
        <v>0.29755252698217405</v>
      </c>
      <c r="CX614" s="389">
        <v>0.29410501323909727</v>
      </c>
      <c r="CY614" s="389">
        <v>0.29112802421200584</v>
      </c>
      <c r="CZ614" s="389">
        <v>0.28834815178981765</v>
      </c>
      <c r="DA614" s="389">
        <v>0.28696586800686741</v>
      </c>
      <c r="DB614" s="389">
        <v>0.2860181158054515</v>
      </c>
      <c r="DC614" s="389">
        <v>0.2852799717289965</v>
      </c>
      <c r="DD614" s="389">
        <v>0.28514441464044565</v>
      </c>
      <c r="DE614" s="389">
        <v>0.28621303189639169</v>
      </c>
      <c r="DF614" s="389">
        <v>0.28731059309795681</v>
      </c>
      <c r="DG614" s="389">
        <v>0.28890997671499308</v>
      </c>
      <c r="DH614" s="389">
        <v>0.28675438116980762</v>
      </c>
      <c r="DI614" s="389">
        <v>0.28552468866225228</v>
      </c>
      <c r="DJ614" s="389">
        <v>0.28406623792816599</v>
      </c>
      <c r="DK614" s="389">
        <v>0.28006457789944733</v>
      </c>
      <c r="DL614" s="389">
        <v>0.26674616507365012</v>
      </c>
      <c r="DM614" s="389">
        <v>0.25972050394725654</v>
      </c>
      <c r="DN614" s="389">
        <v>0.25637307277300136</v>
      </c>
      <c r="DO614" s="389">
        <v>0.25295564347084237</v>
      </c>
      <c r="DP614" s="389">
        <v>0.24956428789038998</v>
      </c>
      <c r="DQ614" s="389">
        <v>0.24960255108760629</v>
      </c>
      <c r="DR614" s="389">
        <v>0.25063171318877075</v>
      </c>
      <c r="DS614" s="389">
        <v>0.25206760068152706</v>
      </c>
      <c r="DT614" s="389">
        <v>0.25284986999165576</v>
      </c>
      <c r="DU614" s="389">
        <v>0.25317799892426734</v>
      </c>
      <c r="DV614" s="389">
        <v>0.25290521939967581</v>
      </c>
      <c r="DW614" s="389">
        <v>0.24826136945865274</v>
      </c>
      <c r="DX614" s="389">
        <v>0.23993771108895359</v>
      </c>
      <c r="DY614" s="389">
        <v>0.23245317406953342</v>
      </c>
      <c r="DZ614" s="389">
        <v>0.2242825015799145</v>
      </c>
      <c r="EA614" s="389">
        <v>0.21642872160568077</v>
      </c>
      <c r="EB614" s="389">
        <v>0.20793464314816348</v>
      </c>
      <c r="EC614" s="389">
        <v>0.21847716815682647</v>
      </c>
      <c r="ED614" s="389">
        <v>0.22637353136817323</v>
      </c>
      <c r="EE614" s="389">
        <v>0.24714669853600238</v>
      </c>
      <c r="EF614" s="389">
        <v>0.21678851315812131</v>
      </c>
      <c r="EG614" s="389">
        <v>0.21531383127108933</v>
      </c>
      <c r="EH614" s="389">
        <v>0.21388057599513485</v>
      </c>
      <c r="EI614" s="389">
        <v>0.21248673859895487</v>
      </c>
      <c r="EJ614" s="389">
        <v>0.21113044704216266</v>
      </c>
      <c r="EK614" s="389">
        <v>0.20980995410766853</v>
      </c>
      <c r="EL614" s="389">
        <v>0.20852362677841482</v>
      </c>
      <c r="EM614" s="389">
        <v>0.2072699367064188</v>
      </c>
      <c r="EN614" s="389">
        <v>0.20604745164319438</v>
      </c>
      <c r="EO614" s="389">
        <v>0.2048548277184635</v>
      </c>
      <c r="EP614" s="389">
        <v>0.20369080246919979</v>
      </c>
      <c r="EQ614" s="389">
        <v>0.20255418853391213</v>
      </c>
      <c r="ER614" s="389">
        <v>0.20144386793806285</v>
      </c>
      <c r="ES614" s="389">
        <v>0.20035878690590833</v>
      </c>
      <c r="ET614" s="389">
        <v>0.1992979511421191</v>
      </c>
      <c r="EU614" s="389">
        <v>0.19826042153347853</v>
      </c>
      <c r="EV614" s="389">
        <v>0.19724531022694952</v>
      </c>
      <c r="EW614" s="389">
        <v>0.1962517770455825</v>
      </c>
      <c r="EX614" s="389">
        <v>0.19527902620823526</v>
      </c>
      <c r="EY614" s="389">
        <v>0.19432630332297979</v>
      </c>
      <c r="EZ614" s="389">
        <v>0.19339289262748433</v>
      </c>
      <c r="FA614" s="389">
        <v>0.19247811445262614</v>
      </c>
      <c r="FB614" s="389">
        <v>0.19158132288820151</v>
      </c>
      <c r="FC614" s="389">
        <v>0.19070190363187853</v>
      </c>
      <c r="FD614" s="389">
        <v>0.18983927200454961</v>
      </c>
      <c r="FE614" s="389">
        <v>0.18899287111700536</v>
      </c>
      <c r="FF614" s="389">
        <v>0.18816217017441522</v>
      </c>
      <c r="FG614" s="389">
        <v>0.18734666290647611</v>
      </c>
      <c r="FH614" s="389">
        <v>0.18654586611231352</v>
      </c>
      <c r="FI614" s="389">
        <v>0.18575931831030321</v>
      </c>
      <c r="FJ614" s="389">
        <v>0.18498657848394276</v>
      </c>
      <c r="FK614" s="389">
        <v>0.18422722491576152</v>
      </c>
      <c r="FL614" s="389">
        <v>0.18348085410202111</v>
      </c>
      <c r="FM614" s="389">
        <v>0.18274707974163926</v>
      </c>
      <c r="FN614" s="389">
        <v>0.18202553179338324</v>
      </c>
      <c r="FO614" s="389">
        <v>0.18131585559592225</v>
      </c>
      <c r="FP614" s="389">
        <v>0.18061771104582225</v>
      </c>
      <c r="FQ614" s="389">
        <v>0.17993077182900344</v>
      </c>
      <c r="FR614" s="389">
        <v>0.17925472470157841</v>
      </c>
      <c r="FS614" s="389">
        <v>0.17858926881634707</v>
      </c>
      <c r="FT614" s="389">
        <v>0.17793411509154292</v>
      </c>
      <c r="FU614" s="389">
        <v>0.17728898561871914</v>
      </c>
      <c r="FV614" s="389">
        <v>0.17665361310692304</v>
      </c>
    </row>
    <row r="615" spans="5:178" outlineLevel="2" x14ac:dyDescent="0.2">
      <c r="E615" s="367">
        <v>45260</v>
      </c>
      <c r="F615" s="394"/>
      <c r="G615" s="394"/>
      <c r="K615" s="389"/>
      <c r="L615" s="389"/>
      <c r="M615" s="389"/>
      <c r="N615" s="389"/>
      <c r="O615" s="389"/>
      <c r="P615" s="389"/>
      <c r="Q615" s="389"/>
      <c r="R615" s="389"/>
      <c r="S615" s="389"/>
      <c r="T615" s="389"/>
      <c r="U615" s="389"/>
      <c r="V615" s="389"/>
      <c r="W615" s="389"/>
      <c r="X615" s="389"/>
      <c r="Y615" s="389"/>
      <c r="Z615" s="389"/>
      <c r="AA615" s="389"/>
      <c r="AB615" s="389"/>
      <c r="AC615" s="389"/>
      <c r="AD615" s="389"/>
      <c r="AE615" s="389"/>
      <c r="AF615" s="389"/>
      <c r="AG615" s="389"/>
      <c r="AH615" s="389"/>
      <c r="AI615" s="389"/>
      <c r="AJ615" s="389"/>
      <c r="AK615" s="389"/>
      <c r="AL615" s="389"/>
      <c r="AM615" s="389"/>
      <c r="AN615" s="389"/>
      <c r="AO615" s="389"/>
      <c r="AP615" s="389"/>
      <c r="AQ615" s="389"/>
      <c r="AR615" s="389"/>
      <c r="AS615" s="389"/>
      <c r="AT615" s="389"/>
      <c r="AU615" s="389"/>
      <c r="AV615" s="389"/>
      <c r="AW615" s="389"/>
      <c r="AX615" s="389"/>
      <c r="AY615" s="389"/>
      <c r="AZ615" s="389"/>
      <c r="BA615" s="389"/>
      <c r="BB615" s="389"/>
      <c r="BC615" s="389"/>
      <c r="BD615" s="389"/>
      <c r="BE615" s="389"/>
      <c r="BF615" s="389"/>
      <c r="BG615" s="389"/>
      <c r="BH615" s="389"/>
      <c r="BI615" s="389"/>
      <c r="BJ615" s="389"/>
      <c r="BK615" s="389"/>
      <c r="BL615" s="389"/>
      <c r="BM615" s="389"/>
      <c r="BN615" s="389"/>
      <c r="BO615" s="389"/>
      <c r="BP615" s="389"/>
      <c r="BQ615" s="389"/>
      <c r="BR615" s="389"/>
      <c r="BS615" s="389"/>
      <c r="BT615" s="389"/>
      <c r="BU615" s="389"/>
      <c r="BV615" s="389"/>
      <c r="BW615" s="389"/>
      <c r="BX615" s="389"/>
      <c r="BY615" s="389"/>
      <c r="BZ615" s="389"/>
      <c r="CA615" s="389"/>
      <c r="CB615" s="389"/>
      <c r="CC615" s="389"/>
      <c r="CD615" s="389"/>
      <c r="CE615" s="389"/>
      <c r="CF615" s="389"/>
      <c r="CG615" s="389"/>
      <c r="CH615" s="389"/>
      <c r="CI615" s="389"/>
      <c r="CJ615" s="389"/>
      <c r="CK615" s="389"/>
      <c r="CL615" s="389"/>
      <c r="CM615" s="389"/>
      <c r="CN615" s="389"/>
      <c r="CO615" s="389">
        <v>0.92539917361921653</v>
      </c>
      <c r="CP615" s="389">
        <v>0.7226355474341648</v>
      </c>
      <c r="CQ615" s="389">
        <v>0.51897198610898398</v>
      </c>
      <c r="CR615" s="389">
        <v>0.45804672977855226</v>
      </c>
      <c r="CS615" s="389">
        <v>0.37758526425877459</v>
      </c>
      <c r="CT615" s="389">
        <v>0.35701639770687632</v>
      </c>
      <c r="CU615" s="389">
        <v>0.32811737172887384</v>
      </c>
      <c r="CV615" s="389">
        <v>0.31021177921573367</v>
      </c>
      <c r="CW615" s="389">
        <v>0.30264358315396928</v>
      </c>
      <c r="CX615" s="389">
        <v>0.29755252698217405</v>
      </c>
      <c r="CY615" s="389">
        <v>0.29410501323909727</v>
      </c>
      <c r="CZ615" s="389">
        <v>0.29112802421200584</v>
      </c>
      <c r="DA615" s="389">
        <v>0.28834815178981765</v>
      </c>
      <c r="DB615" s="389">
        <v>0.28696586800686741</v>
      </c>
      <c r="DC615" s="389">
        <v>0.2860181158054515</v>
      </c>
      <c r="DD615" s="389">
        <v>0.2852799717289965</v>
      </c>
      <c r="DE615" s="389">
        <v>0.28514441464044565</v>
      </c>
      <c r="DF615" s="389">
        <v>0.28621303189639169</v>
      </c>
      <c r="DG615" s="389">
        <v>0.28731059309795681</v>
      </c>
      <c r="DH615" s="389">
        <v>0.28890997671499308</v>
      </c>
      <c r="DI615" s="389">
        <v>0.28675438116980762</v>
      </c>
      <c r="DJ615" s="389">
        <v>0.28552468866225228</v>
      </c>
      <c r="DK615" s="389">
        <v>0.28406623792816599</v>
      </c>
      <c r="DL615" s="389">
        <v>0.28006457789944733</v>
      </c>
      <c r="DM615" s="389">
        <v>0.26674616507365012</v>
      </c>
      <c r="DN615" s="389">
        <v>0.25972050394725654</v>
      </c>
      <c r="DO615" s="389">
        <v>0.25637307277300136</v>
      </c>
      <c r="DP615" s="389">
        <v>0.25295564347084237</v>
      </c>
      <c r="DQ615" s="389">
        <v>0.24956428789038998</v>
      </c>
      <c r="DR615" s="389">
        <v>0.24960255108760629</v>
      </c>
      <c r="DS615" s="389">
        <v>0.25063171318877075</v>
      </c>
      <c r="DT615" s="389">
        <v>0.25206760068152706</v>
      </c>
      <c r="DU615" s="389">
        <v>0.25284986999165576</v>
      </c>
      <c r="DV615" s="389">
        <v>0.25317799892426734</v>
      </c>
      <c r="DW615" s="389">
        <v>0.25290521939967581</v>
      </c>
      <c r="DX615" s="389">
        <v>0.24826136945865274</v>
      </c>
      <c r="DY615" s="389">
        <v>0.23993771108895359</v>
      </c>
      <c r="DZ615" s="389">
        <v>0.23245317406953342</v>
      </c>
      <c r="EA615" s="389">
        <v>0.2242825015799145</v>
      </c>
      <c r="EB615" s="389">
        <v>0.21642872160568077</v>
      </c>
      <c r="EC615" s="389">
        <v>0.20793464314816348</v>
      </c>
      <c r="ED615" s="389">
        <v>0.21847716815682647</v>
      </c>
      <c r="EE615" s="389">
        <v>0.22637353136817323</v>
      </c>
      <c r="EF615" s="389">
        <v>0.24714669853600238</v>
      </c>
      <c r="EG615" s="389">
        <v>0.21678851315812131</v>
      </c>
      <c r="EH615" s="389">
        <v>0.21531383127108933</v>
      </c>
      <c r="EI615" s="389">
        <v>0.21388057599513485</v>
      </c>
      <c r="EJ615" s="389">
        <v>0.21248673859895487</v>
      </c>
      <c r="EK615" s="389">
        <v>0.21113044704216266</v>
      </c>
      <c r="EL615" s="389">
        <v>0.20980995410766853</v>
      </c>
      <c r="EM615" s="389">
        <v>0.20852362677841482</v>
      </c>
      <c r="EN615" s="389">
        <v>0.2072699367064188</v>
      </c>
      <c r="EO615" s="389">
        <v>0.20604745164319438</v>
      </c>
      <c r="EP615" s="389">
        <v>0.2048548277184635</v>
      </c>
      <c r="EQ615" s="389">
        <v>0.20369080246919979</v>
      </c>
      <c r="ER615" s="389">
        <v>0.20255418853391213</v>
      </c>
      <c r="ES615" s="389">
        <v>0.20144386793806285</v>
      </c>
      <c r="ET615" s="389">
        <v>0.20035878690590833</v>
      </c>
      <c r="EU615" s="389">
        <v>0.1992979511421191</v>
      </c>
      <c r="EV615" s="389">
        <v>0.19826042153347853</v>
      </c>
      <c r="EW615" s="389">
        <v>0.19724531022694952</v>
      </c>
      <c r="EX615" s="389">
        <v>0.1962517770455825</v>
      </c>
      <c r="EY615" s="389">
        <v>0.19527902620823526</v>
      </c>
      <c r="EZ615" s="389">
        <v>0.19432630332297979</v>
      </c>
      <c r="FA615" s="389">
        <v>0.19339289262748433</v>
      </c>
      <c r="FB615" s="389">
        <v>0.19247811445262614</v>
      </c>
      <c r="FC615" s="389">
        <v>0.19158132288820151</v>
      </c>
      <c r="FD615" s="389">
        <v>0.19070190363187853</v>
      </c>
      <c r="FE615" s="389">
        <v>0.18983927200454961</v>
      </c>
      <c r="FF615" s="389">
        <v>0.18899287111700536</v>
      </c>
      <c r="FG615" s="389">
        <v>0.18816217017441522</v>
      </c>
      <c r="FH615" s="389">
        <v>0.18734666290647611</v>
      </c>
      <c r="FI615" s="389">
        <v>0.18654586611231352</v>
      </c>
      <c r="FJ615" s="389">
        <v>0.18575931831030321</v>
      </c>
      <c r="FK615" s="389">
        <v>0.18498657848394276</v>
      </c>
      <c r="FL615" s="389">
        <v>0.18422722491576152</v>
      </c>
      <c r="FM615" s="389">
        <v>0.18348085410202111</v>
      </c>
      <c r="FN615" s="389">
        <v>0.18274707974163926</v>
      </c>
      <c r="FO615" s="389">
        <v>0.18202553179338324</v>
      </c>
      <c r="FP615" s="389">
        <v>0.18131585559592225</v>
      </c>
      <c r="FQ615" s="389">
        <v>0.18061771104582225</v>
      </c>
      <c r="FR615" s="389">
        <v>0.17993077182900344</v>
      </c>
      <c r="FS615" s="389">
        <v>0.17925472470157841</v>
      </c>
      <c r="FT615" s="389">
        <v>0.17858926881634707</v>
      </c>
      <c r="FU615" s="389">
        <v>0.17793411509154292</v>
      </c>
      <c r="FV615" s="389">
        <v>0.17728898561871914</v>
      </c>
    </row>
    <row r="616" spans="5:178" outlineLevel="2" x14ac:dyDescent="0.2">
      <c r="E616" s="367">
        <v>45291</v>
      </c>
      <c r="F616" s="394"/>
      <c r="G616" s="394"/>
      <c r="K616" s="389"/>
      <c r="L616" s="389"/>
      <c r="M616" s="389"/>
      <c r="N616" s="389"/>
      <c r="O616" s="389"/>
      <c r="P616" s="389"/>
      <c r="Q616" s="389"/>
      <c r="R616" s="389"/>
      <c r="S616" s="389"/>
      <c r="T616" s="389"/>
      <c r="U616" s="389"/>
      <c r="V616" s="389"/>
      <c r="W616" s="389"/>
      <c r="X616" s="389"/>
      <c r="Y616" s="389"/>
      <c r="Z616" s="389"/>
      <c r="AA616" s="389"/>
      <c r="AB616" s="389"/>
      <c r="AC616" s="389"/>
      <c r="AD616" s="389"/>
      <c r="AE616" s="389"/>
      <c r="AF616" s="389"/>
      <c r="AG616" s="389"/>
      <c r="AH616" s="389"/>
      <c r="AI616" s="389"/>
      <c r="AJ616" s="389"/>
      <c r="AK616" s="389"/>
      <c r="AL616" s="389"/>
      <c r="AM616" s="389"/>
      <c r="AN616" s="389"/>
      <c r="AO616" s="389"/>
      <c r="AP616" s="389"/>
      <c r="AQ616" s="389"/>
      <c r="AR616" s="389"/>
      <c r="AS616" s="389"/>
      <c r="AT616" s="389"/>
      <c r="AU616" s="389"/>
      <c r="AV616" s="389"/>
      <c r="AW616" s="389"/>
      <c r="AX616" s="389"/>
      <c r="AY616" s="389"/>
      <c r="AZ616" s="389"/>
      <c r="BA616" s="389"/>
      <c r="BB616" s="389"/>
      <c r="BC616" s="389"/>
      <c r="BD616" s="389"/>
      <c r="BE616" s="389"/>
      <c r="BF616" s="389"/>
      <c r="BG616" s="389"/>
      <c r="BH616" s="389"/>
      <c r="BI616" s="389"/>
      <c r="BJ616" s="389"/>
      <c r="BK616" s="389"/>
      <c r="BL616" s="389"/>
      <c r="BM616" s="389"/>
      <c r="BN616" s="389"/>
      <c r="BO616" s="389"/>
      <c r="BP616" s="389"/>
      <c r="BQ616" s="389"/>
      <c r="BR616" s="389"/>
      <c r="BS616" s="389"/>
      <c r="BT616" s="389"/>
      <c r="BU616" s="389"/>
      <c r="BV616" s="389"/>
      <c r="BW616" s="389"/>
      <c r="BX616" s="389"/>
      <c r="BY616" s="389"/>
      <c r="BZ616" s="389"/>
      <c r="CA616" s="389"/>
      <c r="CB616" s="389"/>
      <c r="CC616" s="389"/>
      <c r="CD616" s="389"/>
      <c r="CE616" s="389"/>
      <c r="CF616" s="389"/>
      <c r="CG616" s="389"/>
      <c r="CH616" s="389"/>
      <c r="CI616" s="389"/>
      <c r="CJ616" s="389"/>
      <c r="CK616" s="389"/>
      <c r="CL616" s="389"/>
      <c r="CM616" s="389"/>
      <c r="CN616" s="389"/>
      <c r="CO616" s="389"/>
      <c r="CP616" s="389">
        <v>0.92539917361921653</v>
      </c>
      <c r="CQ616" s="389">
        <v>0.7226355474341648</v>
      </c>
      <c r="CR616" s="389">
        <v>0.51897198610898398</v>
      </c>
      <c r="CS616" s="389">
        <v>0.45804672977855226</v>
      </c>
      <c r="CT616" s="389">
        <v>0.37758526425877459</v>
      </c>
      <c r="CU616" s="389">
        <v>0.35701639770687632</v>
      </c>
      <c r="CV616" s="389">
        <v>0.32811737172887384</v>
      </c>
      <c r="CW616" s="389">
        <v>0.31021177921573367</v>
      </c>
      <c r="CX616" s="389">
        <v>0.30264358315396928</v>
      </c>
      <c r="CY616" s="389">
        <v>0.29755252698217405</v>
      </c>
      <c r="CZ616" s="389">
        <v>0.29410501323909727</v>
      </c>
      <c r="DA616" s="389">
        <v>0.29112802421200584</v>
      </c>
      <c r="DB616" s="389">
        <v>0.28834815178981765</v>
      </c>
      <c r="DC616" s="389">
        <v>0.28696586800686741</v>
      </c>
      <c r="DD616" s="389">
        <v>0.2860181158054515</v>
      </c>
      <c r="DE616" s="389">
        <v>0.2852799717289965</v>
      </c>
      <c r="DF616" s="389">
        <v>0.28514441464044565</v>
      </c>
      <c r="DG616" s="389">
        <v>0.28621303189639169</v>
      </c>
      <c r="DH616" s="389">
        <v>0.28731059309795681</v>
      </c>
      <c r="DI616" s="389">
        <v>0.28890997671499308</v>
      </c>
      <c r="DJ616" s="389">
        <v>0.28675438116980762</v>
      </c>
      <c r="DK616" s="389">
        <v>0.28552468866225228</v>
      </c>
      <c r="DL616" s="389">
        <v>0.28406623792816599</v>
      </c>
      <c r="DM616" s="389">
        <v>0.28006457789944733</v>
      </c>
      <c r="DN616" s="389">
        <v>0.26674616507365012</v>
      </c>
      <c r="DO616" s="389">
        <v>0.25972050394725654</v>
      </c>
      <c r="DP616" s="389">
        <v>0.25637307277300136</v>
      </c>
      <c r="DQ616" s="389">
        <v>0.25295564347084237</v>
      </c>
      <c r="DR616" s="389">
        <v>0.24956428789038998</v>
      </c>
      <c r="DS616" s="389">
        <v>0.24960255108760629</v>
      </c>
      <c r="DT616" s="389">
        <v>0.25063171318877075</v>
      </c>
      <c r="DU616" s="389">
        <v>0.25206760068152706</v>
      </c>
      <c r="DV616" s="389">
        <v>0.25284986999165576</v>
      </c>
      <c r="DW616" s="389">
        <v>0.25317799892426734</v>
      </c>
      <c r="DX616" s="389">
        <v>0.25290521939967581</v>
      </c>
      <c r="DY616" s="389">
        <v>0.24826136945865274</v>
      </c>
      <c r="DZ616" s="389">
        <v>0.23993771108895359</v>
      </c>
      <c r="EA616" s="389">
        <v>0.23245317406953342</v>
      </c>
      <c r="EB616" s="389">
        <v>0.2242825015799145</v>
      </c>
      <c r="EC616" s="389">
        <v>0.21642872160568077</v>
      </c>
      <c r="ED616" s="389">
        <v>0.20793464314816348</v>
      </c>
      <c r="EE616" s="389">
        <v>0.21847716815682647</v>
      </c>
      <c r="EF616" s="389">
        <v>0.22637353136817323</v>
      </c>
      <c r="EG616" s="389">
        <v>0.24714669853600238</v>
      </c>
      <c r="EH616" s="389">
        <v>0.21678851315812131</v>
      </c>
      <c r="EI616" s="389">
        <v>0.21531383127108933</v>
      </c>
      <c r="EJ616" s="389">
        <v>0.21388057599513485</v>
      </c>
      <c r="EK616" s="389">
        <v>0.21248673859895487</v>
      </c>
      <c r="EL616" s="389">
        <v>0.21113044704216266</v>
      </c>
      <c r="EM616" s="389">
        <v>0.20980995410766853</v>
      </c>
      <c r="EN616" s="389">
        <v>0.20852362677841482</v>
      </c>
      <c r="EO616" s="389">
        <v>0.2072699367064188</v>
      </c>
      <c r="EP616" s="389">
        <v>0.20604745164319438</v>
      </c>
      <c r="EQ616" s="389">
        <v>0.2048548277184635</v>
      </c>
      <c r="ER616" s="389">
        <v>0.20369080246919979</v>
      </c>
      <c r="ES616" s="389">
        <v>0.20255418853391213</v>
      </c>
      <c r="ET616" s="389">
        <v>0.20144386793806285</v>
      </c>
      <c r="EU616" s="389">
        <v>0.20035878690590833</v>
      </c>
      <c r="EV616" s="389">
        <v>0.1992979511421191</v>
      </c>
      <c r="EW616" s="389">
        <v>0.19826042153347853</v>
      </c>
      <c r="EX616" s="389">
        <v>0.19724531022694952</v>
      </c>
      <c r="EY616" s="389">
        <v>0.1962517770455825</v>
      </c>
      <c r="EZ616" s="389">
        <v>0.19527902620823526</v>
      </c>
      <c r="FA616" s="389">
        <v>0.19432630332297979</v>
      </c>
      <c r="FB616" s="389">
        <v>0.19339289262748433</v>
      </c>
      <c r="FC616" s="389">
        <v>0.19247811445262614</v>
      </c>
      <c r="FD616" s="389">
        <v>0.19158132288820151</v>
      </c>
      <c r="FE616" s="389">
        <v>0.19070190363187853</v>
      </c>
      <c r="FF616" s="389">
        <v>0.18983927200454961</v>
      </c>
      <c r="FG616" s="389">
        <v>0.18899287111700536</v>
      </c>
      <c r="FH616" s="389">
        <v>0.18816217017441522</v>
      </c>
      <c r="FI616" s="389">
        <v>0.18734666290647611</v>
      </c>
      <c r="FJ616" s="389">
        <v>0.18654586611231352</v>
      </c>
      <c r="FK616" s="389">
        <v>0.18575931831030321</v>
      </c>
      <c r="FL616" s="389">
        <v>0.18498657848394276</v>
      </c>
      <c r="FM616" s="389">
        <v>0.18422722491576152</v>
      </c>
      <c r="FN616" s="389">
        <v>0.18348085410202111</v>
      </c>
      <c r="FO616" s="389">
        <v>0.18274707974163926</v>
      </c>
      <c r="FP616" s="389">
        <v>0.18202553179338324</v>
      </c>
      <c r="FQ616" s="389">
        <v>0.18131585559592225</v>
      </c>
      <c r="FR616" s="389">
        <v>0.18061771104582225</v>
      </c>
      <c r="FS616" s="389">
        <v>0.17993077182900344</v>
      </c>
      <c r="FT616" s="389">
        <v>0.17925472470157841</v>
      </c>
      <c r="FU616" s="389">
        <v>0.17858926881634707</v>
      </c>
      <c r="FV616" s="389">
        <v>0.17793411509154292</v>
      </c>
    </row>
    <row r="617" spans="5:178" outlineLevel="2" x14ac:dyDescent="0.2">
      <c r="E617" s="367">
        <v>45322</v>
      </c>
      <c r="F617" s="394"/>
      <c r="G617" s="394"/>
      <c r="K617" s="389"/>
      <c r="L617" s="389"/>
      <c r="M617" s="389"/>
      <c r="N617" s="389"/>
      <c r="O617" s="389"/>
      <c r="P617" s="389"/>
      <c r="Q617" s="389"/>
      <c r="R617" s="389"/>
      <c r="S617" s="389"/>
      <c r="T617" s="389"/>
      <c r="U617" s="389"/>
      <c r="V617" s="389"/>
      <c r="W617" s="389"/>
      <c r="X617" s="389"/>
      <c r="Y617" s="389"/>
      <c r="Z617" s="389"/>
      <c r="AA617" s="389"/>
      <c r="AB617" s="389"/>
      <c r="AC617" s="389"/>
      <c r="AD617" s="389"/>
      <c r="AE617" s="389"/>
      <c r="AF617" s="389"/>
      <c r="AG617" s="389"/>
      <c r="AH617" s="389"/>
      <c r="AI617" s="389"/>
      <c r="AJ617" s="389"/>
      <c r="AK617" s="389"/>
      <c r="AL617" s="389"/>
      <c r="AM617" s="389"/>
      <c r="AN617" s="389"/>
      <c r="AO617" s="389"/>
      <c r="AP617" s="389"/>
      <c r="AQ617" s="389"/>
      <c r="AR617" s="389"/>
      <c r="AS617" s="389"/>
      <c r="AT617" s="389"/>
      <c r="AU617" s="389"/>
      <c r="AV617" s="389"/>
      <c r="AW617" s="389"/>
      <c r="AX617" s="389"/>
      <c r="AY617" s="389"/>
      <c r="AZ617" s="389"/>
      <c r="BA617" s="389"/>
      <c r="BB617" s="389"/>
      <c r="BC617" s="389"/>
      <c r="BD617" s="389"/>
      <c r="BE617" s="389"/>
      <c r="BF617" s="389"/>
      <c r="BG617" s="389"/>
      <c r="BH617" s="389"/>
      <c r="BI617" s="389"/>
      <c r="BJ617" s="389"/>
      <c r="BK617" s="389"/>
      <c r="BL617" s="389"/>
      <c r="BM617" s="389"/>
      <c r="BN617" s="389"/>
      <c r="BO617" s="389"/>
      <c r="BP617" s="389"/>
      <c r="BQ617" s="389"/>
      <c r="BR617" s="389"/>
      <c r="BS617" s="389"/>
      <c r="BT617" s="389"/>
      <c r="BU617" s="389"/>
      <c r="BV617" s="389"/>
      <c r="BW617" s="389"/>
      <c r="BX617" s="389"/>
      <c r="BY617" s="389"/>
      <c r="BZ617" s="389"/>
      <c r="CA617" s="389"/>
      <c r="CB617" s="389"/>
      <c r="CC617" s="389"/>
      <c r="CD617" s="389"/>
      <c r="CE617" s="389"/>
      <c r="CF617" s="389"/>
      <c r="CG617" s="389"/>
      <c r="CH617" s="389"/>
      <c r="CI617" s="389"/>
      <c r="CJ617" s="389"/>
      <c r="CK617" s="389"/>
      <c r="CL617" s="389"/>
      <c r="CM617" s="389"/>
      <c r="CN617" s="389"/>
      <c r="CO617" s="389"/>
      <c r="CP617" s="389"/>
      <c r="CQ617" s="389">
        <v>0.92539917361921653</v>
      </c>
      <c r="CR617" s="389">
        <v>0.7226355474341648</v>
      </c>
      <c r="CS617" s="389">
        <v>0.51897198610898398</v>
      </c>
      <c r="CT617" s="389">
        <v>0.45804672977855226</v>
      </c>
      <c r="CU617" s="389">
        <v>0.37758526425877459</v>
      </c>
      <c r="CV617" s="389">
        <v>0.35701639770687632</v>
      </c>
      <c r="CW617" s="389">
        <v>0.32811737172887384</v>
      </c>
      <c r="CX617" s="389">
        <v>0.31021177921573367</v>
      </c>
      <c r="CY617" s="389">
        <v>0.30264358315396928</v>
      </c>
      <c r="CZ617" s="389">
        <v>0.29755252698217405</v>
      </c>
      <c r="DA617" s="389">
        <v>0.29410501323909727</v>
      </c>
      <c r="DB617" s="389">
        <v>0.29112802421200584</v>
      </c>
      <c r="DC617" s="389">
        <v>0.28834815178981765</v>
      </c>
      <c r="DD617" s="389">
        <v>0.28696586800686741</v>
      </c>
      <c r="DE617" s="389">
        <v>0.2860181158054515</v>
      </c>
      <c r="DF617" s="389">
        <v>0.2852799717289965</v>
      </c>
      <c r="DG617" s="389">
        <v>0.28514441464044565</v>
      </c>
      <c r="DH617" s="389">
        <v>0.28621303189639169</v>
      </c>
      <c r="DI617" s="389">
        <v>0.28731059309795681</v>
      </c>
      <c r="DJ617" s="389">
        <v>0.28890997671499308</v>
      </c>
      <c r="DK617" s="389">
        <v>0.28675438116980762</v>
      </c>
      <c r="DL617" s="389">
        <v>0.28552468866225228</v>
      </c>
      <c r="DM617" s="389">
        <v>0.28406623792816599</v>
      </c>
      <c r="DN617" s="389">
        <v>0.28006457789944733</v>
      </c>
      <c r="DO617" s="389">
        <v>0.26674616507365012</v>
      </c>
      <c r="DP617" s="389">
        <v>0.25972050394725654</v>
      </c>
      <c r="DQ617" s="389">
        <v>0.25637307277300136</v>
      </c>
      <c r="DR617" s="389">
        <v>0.25295564347084237</v>
      </c>
      <c r="DS617" s="389">
        <v>0.24956428789038998</v>
      </c>
      <c r="DT617" s="389">
        <v>0.24960255108760629</v>
      </c>
      <c r="DU617" s="389">
        <v>0.25063171318877075</v>
      </c>
      <c r="DV617" s="389">
        <v>0.25206760068152706</v>
      </c>
      <c r="DW617" s="389">
        <v>0.25284986999165576</v>
      </c>
      <c r="DX617" s="389">
        <v>0.25317799892426734</v>
      </c>
      <c r="DY617" s="389">
        <v>0.25290521939967581</v>
      </c>
      <c r="DZ617" s="389">
        <v>0.24826136945865274</v>
      </c>
      <c r="EA617" s="389">
        <v>0.23993771108895359</v>
      </c>
      <c r="EB617" s="389">
        <v>0.23245317406953342</v>
      </c>
      <c r="EC617" s="389">
        <v>0.2242825015799145</v>
      </c>
      <c r="ED617" s="389">
        <v>0.21642872160568077</v>
      </c>
      <c r="EE617" s="389">
        <v>0.20793464314816348</v>
      </c>
      <c r="EF617" s="389">
        <v>0.21847716815682647</v>
      </c>
      <c r="EG617" s="389">
        <v>0.22637353136817323</v>
      </c>
      <c r="EH617" s="389">
        <v>0.24714669853600238</v>
      </c>
      <c r="EI617" s="389">
        <v>0.21678851315812131</v>
      </c>
      <c r="EJ617" s="389">
        <v>0.21531383127108933</v>
      </c>
      <c r="EK617" s="389">
        <v>0.21388057599513485</v>
      </c>
      <c r="EL617" s="389">
        <v>0.21248673859895487</v>
      </c>
      <c r="EM617" s="389">
        <v>0.21113044704216266</v>
      </c>
      <c r="EN617" s="389">
        <v>0.20980995410766853</v>
      </c>
      <c r="EO617" s="389">
        <v>0.20852362677841482</v>
      </c>
      <c r="EP617" s="389">
        <v>0.2072699367064188</v>
      </c>
      <c r="EQ617" s="389">
        <v>0.20604745164319438</v>
      </c>
      <c r="ER617" s="389">
        <v>0.2048548277184635</v>
      </c>
      <c r="ES617" s="389">
        <v>0.20369080246919979</v>
      </c>
      <c r="ET617" s="389">
        <v>0.20255418853391213</v>
      </c>
      <c r="EU617" s="389">
        <v>0.20144386793806285</v>
      </c>
      <c r="EV617" s="389">
        <v>0.20035878690590833</v>
      </c>
      <c r="EW617" s="389">
        <v>0.1992979511421191</v>
      </c>
      <c r="EX617" s="389">
        <v>0.19826042153347853</v>
      </c>
      <c r="EY617" s="389">
        <v>0.19724531022694952</v>
      </c>
      <c r="EZ617" s="389">
        <v>0.1962517770455825</v>
      </c>
      <c r="FA617" s="389">
        <v>0.19527902620823526</v>
      </c>
      <c r="FB617" s="389">
        <v>0.19432630332297979</v>
      </c>
      <c r="FC617" s="389">
        <v>0.19339289262748433</v>
      </c>
      <c r="FD617" s="389">
        <v>0.19247811445262614</v>
      </c>
      <c r="FE617" s="389">
        <v>0.19158132288820151</v>
      </c>
      <c r="FF617" s="389">
        <v>0.19070190363187853</v>
      </c>
      <c r="FG617" s="389">
        <v>0.18983927200454961</v>
      </c>
      <c r="FH617" s="389">
        <v>0.18899287111700536</v>
      </c>
      <c r="FI617" s="389">
        <v>0.18816217017441522</v>
      </c>
      <c r="FJ617" s="389">
        <v>0.18734666290647611</v>
      </c>
      <c r="FK617" s="389">
        <v>0.18654586611231352</v>
      </c>
      <c r="FL617" s="389">
        <v>0.18575931831030321</v>
      </c>
      <c r="FM617" s="389">
        <v>0.18498657848394276</v>
      </c>
      <c r="FN617" s="389">
        <v>0.18422722491576152</v>
      </c>
      <c r="FO617" s="389">
        <v>0.18348085410202111</v>
      </c>
      <c r="FP617" s="389">
        <v>0.18274707974163926</v>
      </c>
      <c r="FQ617" s="389">
        <v>0.18202553179338324</v>
      </c>
      <c r="FR617" s="389">
        <v>0.18131585559592225</v>
      </c>
      <c r="FS617" s="389">
        <v>0.18061771104582225</v>
      </c>
      <c r="FT617" s="389">
        <v>0.17993077182900344</v>
      </c>
      <c r="FU617" s="389">
        <v>0.17925472470157841</v>
      </c>
      <c r="FV617" s="389">
        <v>0.17858926881634707</v>
      </c>
    </row>
    <row r="618" spans="5:178" outlineLevel="2" x14ac:dyDescent="0.2">
      <c r="E618" s="367">
        <v>45351</v>
      </c>
      <c r="F618" s="394"/>
      <c r="G618" s="394"/>
      <c r="K618" s="389"/>
      <c r="L618" s="389"/>
      <c r="M618" s="389"/>
      <c r="N618" s="389"/>
      <c r="O618" s="389"/>
      <c r="P618" s="389"/>
      <c r="Q618" s="389"/>
      <c r="R618" s="389"/>
      <c r="S618" s="389"/>
      <c r="T618" s="389"/>
      <c r="U618" s="389"/>
      <c r="V618" s="389"/>
      <c r="W618" s="389"/>
      <c r="X618" s="389"/>
      <c r="Y618" s="389"/>
      <c r="Z618" s="389"/>
      <c r="AA618" s="389"/>
      <c r="AB618" s="389"/>
      <c r="AC618" s="389"/>
      <c r="AD618" s="389"/>
      <c r="AE618" s="389"/>
      <c r="AF618" s="389"/>
      <c r="AG618" s="389"/>
      <c r="AH618" s="389"/>
      <c r="AI618" s="389"/>
      <c r="AJ618" s="389"/>
      <c r="AK618" s="389"/>
      <c r="AL618" s="389"/>
      <c r="AM618" s="389"/>
      <c r="AN618" s="389"/>
      <c r="AO618" s="389"/>
      <c r="AP618" s="389"/>
      <c r="AQ618" s="389"/>
      <c r="AR618" s="389"/>
      <c r="AS618" s="389"/>
      <c r="AT618" s="389"/>
      <c r="AU618" s="389"/>
      <c r="AV618" s="389"/>
      <c r="AW618" s="389"/>
      <c r="AX618" s="389"/>
      <c r="AY618" s="389"/>
      <c r="AZ618" s="389"/>
      <c r="BA618" s="389"/>
      <c r="BB618" s="389"/>
      <c r="BC618" s="389"/>
      <c r="BD618" s="389"/>
      <c r="BE618" s="389"/>
      <c r="BF618" s="389"/>
      <c r="BG618" s="389"/>
      <c r="BH618" s="389"/>
      <c r="BI618" s="389"/>
      <c r="BJ618" s="389"/>
      <c r="BK618" s="389"/>
      <c r="BL618" s="389"/>
      <c r="BM618" s="389"/>
      <c r="BN618" s="389"/>
      <c r="BO618" s="389"/>
      <c r="BP618" s="389"/>
      <c r="BQ618" s="389"/>
      <c r="BR618" s="389"/>
      <c r="BS618" s="389"/>
      <c r="BT618" s="389"/>
      <c r="BU618" s="389"/>
      <c r="BV618" s="389"/>
      <c r="BW618" s="389"/>
      <c r="BX618" s="389"/>
      <c r="BY618" s="389"/>
      <c r="BZ618" s="389"/>
      <c r="CA618" s="389"/>
      <c r="CB618" s="389"/>
      <c r="CC618" s="389"/>
      <c r="CD618" s="389"/>
      <c r="CE618" s="389"/>
      <c r="CF618" s="389"/>
      <c r="CG618" s="389"/>
      <c r="CH618" s="389"/>
      <c r="CI618" s="389"/>
      <c r="CJ618" s="389"/>
      <c r="CK618" s="389"/>
      <c r="CL618" s="389"/>
      <c r="CM618" s="389"/>
      <c r="CN618" s="389"/>
      <c r="CO618" s="389"/>
      <c r="CP618" s="389"/>
      <c r="CQ618" s="389"/>
      <c r="CR618" s="389">
        <v>0.92539917361921653</v>
      </c>
      <c r="CS618" s="389">
        <v>0.7226355474341648</v>
      </c>
      <c r="CT618" s="389">
        <v>0.51897198610898398</v>
      </c>
      <c r="CU618" s="389">
        <v>0.45804672977855226</v>
      </c>
      <c r="CV618" s="389">
        <v>0.37758526425877459</v>
      </c>
      <c r="CW618" s="389">
        <v>0.35701639770687632</v>
      </c>
      <c r="CX618" s="389">
        <v>0.32811737172887384</v>
      </c>
      <c r="CY618" s="389">
        <v>0.31021177921573367</v>
      </c>
      <c r="CZ618" s="389">
        <v>0.30264358315396928</v>
      </c>
      <c r="DA618" s="389">
        <v>0.29755252698217405</v>
      </c>
      <c r="DB618" s="389">
        <v>0.29410501323909727</v>
      </c>
      <c r="DC618" s="389">
        <v>0.29112802421200584</v>
      </c>
      <c r="DD618" s="389">
        <v>0.28834815178981765</v>
      </c>
      <c r="DE618" s="389">
        <v>0.28696586800686741</v>
      </c>
      <c r="DF618" s="389">
        <v>0.2860181158054515</v>
      </c>
      <c r="DG618" s="389">
        <v>0.2852799717289965</v>
      </c>
      <c r="DH618" s="389">
        <v>0.28514441464044565</v>
      </c>
      <c r="DI618" s="389">
        <v>0.28621303189639169</v>
      </c>
      <c r="DJ618" s="389">
        <v>0.28731059309795681</v>
      </c>
      <c r="DK618" s="389">
        <v>0.28890997671499308</v>
      </c>
      <c r="DL618" s="389">
        <v>0.28675438116980762</v>
      </c>
      <c r="DM618" s="389">
        <v>0.28552468866225228</v>
      </c>
      <c r="DN618" s="389">
        <v>0.28406623792816599</v>
      </c>
      <c r="DO618" s="389">
        <v>0.28006457789944733</v>
      </c>
      <c r="DP618" s="389">
        <v>0.26674616507365012</v>
      </c>
      <c r="DQ618" s="389">
        <v>0.25972050394725654</v>
      </c>
      <c r="DR618" s="389">
        <v>0.25637307277300136</v>
      </c>
      <c r="DS618" s="389">
        <v>0.25295564347084237</v>
      </c>
      <c r="DT618" s="389">
        <v>0.24956428789038998</v>
      </c>
      <c r="DU618" s="389">
        <v>0.24960255108760629</v>
      </c>
      <c r="DV618" s="389">
        <v>0.25063171318877075</v>
      </c>
      <c r="DW618" s="389">
        <v>0.25206760068152706</v>
      </c>
      <c r="DX618" s="389">
        <v>0.25284986999165576</v>
      </c>
      <c r="DY618" s="389">
        <v>0.25317799892426734</v>
      </c>
      <c r="DZ618" s="389">
        <v>0.25290521939967581</v>
      </c>
      <c r="EA618" s="389">
        <v>0.24826136945865274</v>
      </c>
      <c r="EB618" s="389">
        <v>0.23993771108895359</v>
      </c>
      <c r="EC618" s="389">
        <v>0.23245317406953342</v>
      </c>
      <c r="ED618" s="389">
        <v>0.2242825015799145</v>
      </c>
      <c r="EE618" s="389">
        <v>0.21642872160568077</v>
      </c>
      <c r="EF618" s="389">
        <v>0.20793464314816348</v>
      </c>
      <c r="EG618" s="389">
        <v>0.21847716815682647</v>
      </c>
      <c r="EH618" s="389">
        <v>0.22637353136817323</v>
      </c>
      <c r="EI618" s="389">
        <v>0.24714669853600238</v>
      </c>
      <c r="EJ618" s="389">
        <v>0.21678851315812131</v>
      </c>
      <c r="EK618" s="389">
        <v>0.21531383127108933</v>
      </c>
      <c r="EL618" s="389">
        <v>0.21388057599513485</v>
      </c>
      <c r="EM618" s="389">
        <v>0.21248673859895487</v>
      </c>
      <c r="EN618" s="389">
        <v>0.21113044704216266</v>
      </c>
      <c r="EO618" s="389">
        <v>0.20980995410766853</v>
      </c>
      <c r="EP618" s="389">
        <v>0.20852362677841482</v>
      </c>
      <c r="EQ618" s="389">
        <v>0.2072699367064188</v>
      </c>
      <c r="ER618" s="389">
        <v>0.20604745164319438</v>
      </c>
      <c r="ES618" s="389">
        <v>0.2048548277184635</v>
      </c>
      <c r="ET618" s="389">
        <v>0.20369080246919979</v>
      </c>
      <c r="EU618" s="389">
        <v>0.20255418853391213</v>
      </c>
      <c r="EV618" s="389">
        <v>0.20144386793806285</v>
      </c>
      <c r="EW618" s="389">
        <v>0.20035878690590833</v>
      </c>
      <c r="EX618" s="389">
        <v>0.1992979511421191</v>
      </c>
      <c r="EY618" s="389">
        <v>0.19826042153347853</v>
      </c>
      <c r="EZ618" s="389">
        <v>0.19724531022694952</v>
      </c>
      <c r="FA618" s="389">
        <v>0.1962517770455825</v>
      </c>
      <c r="FB618" s="389">
        <v>0.19527902620823526</v>
      </c>
      <c r="FC618" s="389">
        <v>0.19432630332297979</v>
      </c>
      <c r="FD618" s="389">
        <v>0.19339289262748433</v>
      </c>
      <c r="FE618" s="389">
        <v>0.19247811445262614</v>
      </c>
      <c r="FF618" s="389">
        <v>0.19158132288820151</v>
      </c>
      <c r="FG618" s="389">
        <v>0.19070190363187853</v>
      </c>
      <c r="FH618" s="389">
        <v>0.18983927200454961</v>
      </c>
      <c r="FI618" s="389">
        <v>0.18899287111700536</v>
      </c>
      <c r="FJ618" s="389">
        <v>0.18816217017441522</v>
      </c>
      <c r="FK618" s="389">
        <v>0.18734666290647611</v>
      </c>
      <c r="FL618" s="389">
        <v>0.18654586611231352</v>
      </c>
      <c r="FM618" s="389">
        <v>0.18575931831030321</v>
      </c>
      <c r="FN618" s="389">
        <v>0.18498657848394276</v>
      </c>
      <c r="FO618" s="389">
        <v>0.18422722491576152</v>
      </c>
      <c r="FP618" s="389">
        <v>0.18348085410202111</v>
      </c>
      <c r="FQ618" s="389">
        <v>0.18274707974163926</v>
      </c>
      <c r="FR618" s="389">
        <v>0.18202553179338324</v>
      </c>
      <c r="FS618" s="389">
        <v>0.18131585559592225</v>
      </c>
      <c r="FT618" s="389">
        <v>0.18061771104582225</v>
      </c>
      <c r="FU618" s="389">
        <v>0.17993077182900344</v>
      </c>
      <c r="FV618" s="389">
        <v>0.17925472470157841</v>
      </c>
    </row>
    <row r="619" spans="5:178" outlineLevel="2" x14ac:dyDescent="0.2">
      <c r="E619" s="367">
        <v>45382</v>
      </c>
      <c r="F619" s="394"/>
      <c r="G619" s="394"/>
      <c r="K619" s="389"/>
      <c r="L619" s="389"/>
      <c r="M619" s="389"/>
      <c r="N619" s="389"/>
      <c r="O619" s="389"/>
      <c r="P619" s="389"/>
      <c r="Q619" s="389"/>
      <c r="R619" s="389"/>
      <c r="S619" s="389"/>
      <c r="T619" s="389"/>
      <c r="U619" s="389"/>
      <c r="V619" s="389"/>
      <c r="W619" s="389"/>
      <c r="X619" s="389"/>
      <c r="Y619" s="389"/>
      <c r="Z619" s="389"/>
      <c r="AA619" s="389"/>
      <c r="AB619" s="389"/>
      <c r="AC619" s="389"/>
      <c r="AD619" s="389"/>
      <c r="AE619" s="389"/>
      <c r="AF619" s="389"/>
      <c r="AG619" s="389"/>
      <c r="AH619" s="389"/>
      <c r="AI619" s="389"/>
      <c r="AJ619" s="389"/>
      <c r="AK619" s="389"/>
      <c r="AL619" s="389"/>
      <c r="AM619" s="389"/>
      <c r="AN619" s="389"/>
      <c r="AO619" s="389"/>
      <c r="AP619" s="389"/>
      <c r="AQ619" s="389"/>
      <c r="AR619" s="389"/>
      <c r="AS619" s="389"/>
      <c r="AT619" s="389"/>
      <c r="AU619" s="389"/>
      <c r="AV619" s="389"/>
      <c r="AW619" s="389"/>
      <c r="AX619" s="389"/>
      <c r="AY619" s="389"/>
      <c r="AZ619" s="389"/>
      <c r="BA619" s="389"/>
      <c r="BB619" s="389"/>
      <c r="BC619" s="389"/>
      <c r="BD619" s="389"/>
      <c r="BE619" s="389"/>
      <c r="BF619" s="389"/>
      <c r="BG619" s="389"/>
      <c r="BH619" s="389"/>
      <c r="BI619" s="389"/>
      <c r="BJ619" s="389"/>
      <c r="BK619" s="389"/>
      <c r="BL619" s="389"/>
      <c r="BM619" s="389"/>
      <c r="BN619" s="389"/>
      <c r="BO619" s="389"/>
      <c r="BP619" s="389"/>
      <c r="BQ619" s="389"/>
      <c r="BR619" s="389"/>
      <c r="BS619" s="389"/>
      <c r="BT619" s="389"/>
      <c r="BU619" s="389"/>
      <c r="BV619" s="389"/>
      <c r="BW619" s="389"/>
      <c r="BX619" s="389"/>
      <c r="BY619" s="389"/>
      <c r="BZ619" s="389"/>
      <c r="CA619" s="389"/>
      <c r="CB619" s="389"/>
      <c r="CC619" s="389"/>
      <c r="CD619" s="389"/>
      <c r="CE619" s="389"/>
      <c r="CF619" s="389"/>
      <c r="CG619" s="389"/>
      <c r="CH619" s="389"/>
      <c r="CI619" s="389"/>
      <c r="CJ619" s="389"/>
      <c r="CK619" s="389"/>
      <c r="CL619" s="389"/>
      <c r="CM619" s="389"/>
      <c r="CN619" s="389"/>
      <c r="CO619" s="389"/>
      <c r="CP619" s="389"/>
      <c r="CQ619" s="389"/>
      <c r="CR619" s="389"/>
      <c r="CS619" s="389">
        <v>0.92539917361921653</v>
      </c>
      <c r="CT619" s="389">
        <v>0.7226355474341648</v>
      </c>
      <c r="CU619" s="389">
        <v>0.51897198610898398</v>
      </c>
      <c r="CV619" s="389">
        <v>0.45804672977855226</v>
      </c>
      <c r="CW619" s="389">
        <v>0.37758526425877459</v>
      </c>
      <c r="CX619" s="389">
        <v>0.35701639770687632</v>
      </c>
      <c r="CY619" s="389">
        <v>0.32811737172887384</v>
      </c>
      <c r="CZ619" s="389">
        <v>0.31021177921573367</v>
      </c>
      <c r="DA619" s="389">
        <v>0.30264358315396928</v>
      </c>
      <c r="DB619" s="389">
        <v>0.29755252698217405</v>
      </c>
      <c r="DC619" s="389">
        <v>0.29410501323909727</v>
      </c>
      <c r="DD619" s="389">
        <v>0.29112802421200584</v>
      </c>
      <c r="DE619" s="389">
        <v>0.28834815178981765</v>
      </c>
      <c r="DF619" s="389">
        <v>0.28696586800686741</v>
      </c>
      <c r="DG619" s="389">
        <v>0.2860181158054515</v>
      </c>
      <c r="DH619" s="389">
        <v>0.2852799717289965</v>
      </c>
      <c r="DI619" s="389">
        <v>0.28514441464044565</v>
      </c>
      <c r="DJ619" s="389">
        <v>0.28621303189639169</v>
      </c>
      <c r="DK619" s="389">
        <v>0.28731059309795681</v>
      </c>
      <c r="DL619" s="389">
        <v>0.28890997671499308</v>
      </c>
      <c r="DM619" s="389">
        <v>0.28675438116980762</v>
      </c>
      <c r="DN619" s="389">
        <v>0.28552468866225228</v>
      </c>
      <c r="DO619" s="389">
        <v>0.28406623792816599</v>
      </c>
      <c r="DP619" s="389">
        <v>0.28006457789944733</v>
      </c>
      <c r="DQ619" s="389">
        <v>0.26674616507365012</v>
      </c>
      <c r="DR619" s="389">
        <v>0.25972050394725654</v>
      </c>
      <c r="DS619" s="389">
        <v>0.25637307277300136</v>
      </c>
      <c r="DT619" s="389">
        <v>0.25295564347084237</v>
      </c>
      <c r="DU619" s="389">
        <v>0.24956428789038998</v>
      </c>
      <c r="DV619" s="389">
        <v>0.24960255108760629</v>
      </c>
      <c r="DW619" s="389">
        <v>0.25063171318877075</v>
      </c>
      <c r="DX619" s="389">
        <v>0.25206760068152706</v>
      </c>
      <c r="DY619" s="389">
        <v>0.25284986999165576</v>
      </c>
      <c r="DZ619" s="389">
        <v>0.25317799892426734</v>
      </c>
      <c r="EA619" s="389">
        <v>0.25290521939967581</v>
      </c>
      <c r="EB619" s="389">
        <v>0.24826136945865274</v>
      </c>
      <c r="EC619" s="389">
        <v>0.23993771108895359</v>
      </c>
      <c r="ED619" s="389">
        <v>0.23245317406953342</v>
      </c>
      <c r="EE619" s="389">
        <v>0.2242825015799145</v>
      </c>
      <c r="EF619" s="389">
        <v>0.21642872160568077</v>
      </c>
      <c r="EG619" s="389">
        <v>0.20793464314816348</v>
      </c>
      <c r="EH619" s="389">
        <v>0.21847716815682647</v>
      </c>
      <c r="EI619" s="389">
        <v>0.22637353136817323</v>
      </c>
      <c r="EJ619" s="389">
        <v>0.24714669853600238</v>
      </c>
      <c r="EK619" s="389">
        <v>0.21678851315812131</v>
      </c>
      <c r="EL619" s="389">
        <v>0.21531383127108933</v>
      </c>
      <c r="EM619" s="389">
        <v>0.21388057599513485</v>
      </c>
      <c r="EN619" s="389">
        <v>0.21248673859895487</v>
      </c>
      <c r="EO619" s="389">
        <v>0.21113044704216266</v>
      </c>
      <c r="EP619" s="389">
        <v>0.20980995410766853</v>
      </c>
      <c r="EQ619" s="389">
        <v>0.20852362677841482</v>
      </c>
      <c r="ER619" s="389">
        <v>0.2072699367064188</v>
      </c>
      <c r="ES619" s="389">
        <v>0.20604745164319438</v>
      </c>
      <c r="ET619" s="389">
        <v>0.2048548277184635</v>
      </c>
      <c r="EU619" s="389">
        <v>0.20369080246919979</v>
      </c>
      <c r="EV619" s="389">
        <v>0.20255418853391213</v>
      </c>
      <c r="EW619" s="389">
        <v>0.20144386793806285</v>
      </c>
      <c r="EX619" s="389">
        <v>0.20035878690590833</v>
      </c>
      <c r="EY619" s="389">
        <v>0.1992979511421191</v>
      </c>
      <c r="EZ619" s="389">
        <v>0.19826042153347853</v>
      </c>
      <c r="FA619" s="389">
        <v>0.19724531022694952</v>
      </c>
      <c r="FB619" s="389">
        <v>0.1962517770455825</v>
      </c>
      <c r="FC619" s="389">
        <v>0.19527902620823526</v>
      </c>
      <c r="FD619" s="389">
        <v>0.19432630332297979</v>
      </c>
      <c r="FE619" s="389">
        <v>0.19339289262748433</v>
      </c>
      <c r="FF619" s="389">
        <v>0.19247811445262614</v>
      </c>
      <c r="FG619" s="389">
        <v>0.19158132288820151</v>
      </c>
      <c r="FH619" s="389">
        <v>0.19070190363187853</v>
      </c>
      <c r="FI619" s="389">
        <v>0.18983927200454961</v>
      </c>
      <c r="FJ619" s="389">
        <v>0.18899287111700536</v>
      </c>
      <c r="FK619" s="389">
        <v>0.18816217017441522</v>
      </c>
      <c r="FL619" s="389">
        <v>0.18734666290647611</v>
      </c>
      <c r="FM619" s="389">
        <v>0.18654586611231352</v>
      </c>
      <c r="FN619" s="389">
        <v>0.18575931831030321</v>
      </c>
      <c r="FO619" s="389">
        <v>0.18498657848394276</v>
      </c>
      <c r="FP619" s="389">
        <v>0.18422722491576152</v>
      </c>
      <c r="FQ619" s="389">
        <v>0.18348085410202111</v>
      </c>
      <c r="FR619" s="389">
        <v>0.18274707974163926</v>
      </c>
      <c r="FS619" s="389">
        <v>0.18202553179338324</v>
      </c>
      <c r="FT619" s="389">
        <v>0.18131585559592225</v>
      </c>
      <c r="FU619" s="389">
        <v>0.18061771104582225</v>
      </c>
      <c r="FV619" s="389">
        <v>0.17993077182900344</v>
      </c>
    </row>
    <row r="620" spans="5:178" outlineLevel="2" x14ac:dyDescent="0.2">
      <c r="E620" s="367">
        <v>45412</v>
      </c>
      <c r="F620" s="394"/>
      <c r="G620" s="394"/>
      <c r="K620" s="389"/>
      <c r="L620" s="389"/>
      <c r="M620" s="389"/>
      <c r="N620" s="389"/>
      <c r="O620" s="389"/>
      <c r="P620" s="389"/>
      <c r="Q620" s="389"/>
      <c r="R620" s="389"/>
      <c r="S620" s="389"/>
      <c r="T620" s="389"/>
      <c r="U620" s="389"/>
      <c r="V620" s="389"/>
      <c r="W620" s="389"/>
      <c r="X620" s="389"/>
      <c r="Y620" s="389"/>
      <c r="Z620" s="389"/>
      <c r="AA620" s="389"/>
      <c r="AB620" s="389"/>
      <c r="AC620" s="389"/>
      <c r="AD620" s="389"/>
      <c r="AE620" s="389"/>
      <c r="AF620" s="389"/>
      <c r="AG620" s="389"/>
      <c r="AH620" s="389"/>
      <c r="AI620" s="389"/>
      <c r="AJ620" s="389"/>
      <c r="AK620" s="389"/>
      <c r="AL620" s="389"/>
      <c r="AM620" s="389"/>
      <c r="AN620" s="389"/>
      <c r="AO620" s="389"/>
      <c r="AP620" s="389"/>
      <c r="AQ620" s="389"/>
      <c r="AR620" s="389"/>
      <c r="AS620" s="389"/>
      <c r="AT620" s="389"/>
      <c r="AU620" s="389"/>
      <c r="AV620" s="389"/>
      <c r="AW620" s="389"/>
      <c r="AX620" s="389"/>
      <c r="AY620" s="389"/>
      <c r="AZ620" s="389"/>
      <c r="BA620" s="389"/>
      <c r="BB620" s="389"/>
      <c r="BC620" s="389"/>
      <c r="BD620" s="389"/>
      <c r="BE620" s="389"/>
      <c r="BF620" s="389"/>
      <c r="BG620" s="389"/>
      <c r="BH620" s="389"/>
      <c r="BI620" s="389"/>
      <c r="BJ620" s="389"/>
      <c r="BK620" s="389"/>
      <c r="BL620" s="389"/>
      <c r="BM620" s="389"/>
      <c r="BN620" s="389"/>
      <c r="BO620" s="389"/>
      <c r="BP620" s="389"/>
      <c r="BQ620" s="389"/>
      <c r="BR620" s="389"/>
      <c r="BS620" s="389"/>
      <c r="BT620" s="389"/>
      <c r="BU620" s="389"/>
      <c r="BV620" s="389"/>
      <c r="BW620" s="389"/>
      <c r="BX620" s="389"/>
      <c r="BY620" s="389"/>
      <c r="BZ620" s="389"/>
      <c r="CA620" s="389"/>
      <c r="CB620" s="389"/>
      <c r="CC620" s="389"/>
      <c r="CD620" s="389"/>
      <c r="CE620" s="389"/>
      <c r="CF620" s="389"/>
      <c r="CG620" s="389"/>
      <c r="CH620" s="389"/>
      <c r="CI620" s="389"/>
      <c r="CJ620" s="389"/>
      <c r="CK620" s="389"/>
      <c r="CL620" s="389"/>
      <c r="CM620" s="389"/>
      <c r="CN620" s="389"/>
      <c r="CO620" s="389"/>
      <c r="CP620" s="389"/>
      <c r="CQ620" s="389"/>
      <c r="CR620" s="389"/>
      <c r="CS620" s="389"/>
      <c r="CT620" s="389">
        <v>0.92539917361921653</v>
      </c>
      <c r="CU620" s="389">
        <v>0.7226355474341648</v>
      </c>
      <c r="CV620" s="389">
        <v>0.51897198610898398</v>
      </c>
      <c r="CW620" s="389">
        <v>0.45804672977855226</v>
      </c>
      <c r="CX620" s="389">
        <v>0.37758526425877459</v>
      </c>
      <c r="CY620" s="389">
        <v>0.35701639770687632</v>
      </c>
      <c r="CZ620" s="389">
        <v>0.32811737172887384</v>
      </c>
      <c r="DA620" s="389">
        <v>0.31021177921573367</v>
      </c>
      <c r="DB620" s="389">
        <v>0.30264358315396928</v>
      </c>
      <c r="DC620" s="389">
        <v>0.29755252698217405</v>
      </c>
      <c r="DD620" s="389">
        <v>0.29410501323909727</v>
      </c>
      <c r="DE620" s="389">
        <v>0.29112802421200584</v>
      </c>
      <c r="DF620" s="389">
        <v>0.28834815178981765</v>
      </c>
      <c r="DG620" s="389">
        <v>0.28696586800686741</v>
      </c>
      <c r="DH620" s="389">
        <v>0.2860181158054515</v>
      </c>
      <c r="DI620" s="389">
        <v>0.2852799717289965</v>
      </c>
      <c r="DJ620" s="389">
        <v>0.28514441464044565</v>
      </c>
      <c r="DK620" s="389">
        <v>0.28621303189639169</v>
      </c>
      <c r="DL620" s="389">
        <v>0.28731059309795681</v>
      </c>
      <c r="DM620" s="389">
        <v>0.28890997671499308</v>
      </c>
      <c r="DN620" s="389">
        <v>0.28675438116980762</v>
      </c>
      <c r="DO620" s="389">
        <v>0.28552468866225228</v>
      </c>
      <c r="DP620" s="389">
        <v>0.28406623792816599</v>
      </c>
      <c r="DQ620" s="389">
        <v>0.28006457789944733</v>
      </c>
      <c r="DR620" s="389">
        <v>0.26674616507365012</v>
      </c>
      <c r="DS620" s="389">
        <v>0.25972050394725654</v>
      </c>
      <c r="DT620" s="389">
        <v>0.25637307277300136</v>
      </c>
      <c r="DU620" s="389">
        <v>0.25295564347084237</v>
      </c>
      <c r="DV620" s="389">
        <v>0.24956428789038998</v>
      </c>
      <c r="DW620" s="389">
        <v>0.24960255108760629</v>
      </c>
      <c r="DX620" s="389">
        <v>0.25063171318877075</v>
      </c>
      <c r="DY620" s="389">
        <v>0.25206760068152706</v>
      </c>
      <c r="DZ620" s="389">
        <v>0.25284986999165576</v>
      </c>
      <c r="EA620" s="389">
        <v>0.25317799892426734</v>
      </c>
      <c r="EB620" s="389">
        <v>0.25290521939967581</v>
      </c>
      <c r="EC620" s="389">
        <v>0.24826136945865274</v>
      </c>
      <c r="ED620" s="389">
        <v>0.23993771108895359</v>
      </c>
      <c r="EE620" s="389">
        <v>0.23245317406953342</v>
      </c>
      <c r="EF620" s="389">
        <v>0.2242825015799145</v>
      </c>
      <c r="EG620" s="389">
        <v>0.21642872160568077</v>
      </c>
      <c r="EH620" s="389">
        <v>0.20793464314816348</v>
      </c>
      <c r="EI620" s="389">
        <v>0.21847716815682647</v>
      </c>
      <c r="EJ620" s="389">
        <v>0.22637353136817323</v>
      </c>
      <c r="EK620" s="389">
        <v>0.24714669853600238</v>
      </c>
      <c r="EL620" s="389">
        <v>0.21678851315812131</v>
      </c>
      <c r="EM620" s="389">
        <v>0.21531383127108933</v>
      </c>
      <c r="EN620" s="389">
        <v>0.21388057599513485</v>
      </c>
      <c r="EO620" s="389">
        <v>0.21248673859895487</v>
      </c>
      <c r="EP620" s="389">
        <v>0.21113044704216266</v>
      </c>
      <c r="EQ620" s="389">
        <v>0.20980995410766853</v>
      </c>
      <c r="ER620" s="389">
        <v>0.20852362677841482</v>
      </c>
      <c r="ES620" s="389">
        <v>0.2072699367064188</v>
      </c>
      <c r="ET620" s="389">
        <v>0.20604745164319438</v>
      </c>
      <c r="EU620" s="389">
        <v>0.2048548277184635</v>
      </c>
      <c r="EV620" s="389">
        <v>0.20369080246919979</v>
      </c>
      <c r="EW620" s="389">
        <v>0.20255418853391213</v>
      </c>
      <c r="EX620" s="389">
        <v>0.20144386793806285</v>
      </c>
      <c r="EY620" s="389">
        <v>0.20035878690590833</v>
      </c>
      <c r="EZ620" s="389">
        <v>0.1992979511421191</v>
      </c>
      <c r="FA620" s="389">
        <v>0.19826042153347853</v>
      </c>
      <c r="FB620" s="389">
        <v>0.19724531022694952</v>
      </c>
      <c r="FC620" s="389">
        <v>0.1962517770455825</v>
      </c>
      <c r="FD620" s="389">
        <v>0.19527902620823526</v>
      </c>
      <c r="FE620" s="389">
        <v>0.19432630332297979</v>
      </c>
      <c r="FF620" s="389">
        <v>0.19339289262748433</v>
      </c>
      <c r="FG620" s="389">
        <v>0.19247811445262614</v>
      </c>
      <c r="FH620" s="389">
        <v>0.19158132288820151</v>
      </c>
      <c r="FI620" s="389">
        <v>0.19070190363187853</v>
      </c>
      <c r="FJ620" s="389">
        <v>0.18983927200454961</v>
      </c>
      <c r="FK620" s="389">
        <v>0.18899287111700536</v>
      </c>
      <c r="FL620" s="389">
        <v>0.18816217017441522</v>
      </c>
      <c r="FM620" s="389">
        <v>0.18734666290647611</v>
      </c>
      <c r="FN620" s="389">
        <v>0.18654586611231352</v>
      </c>
      <c r="FO620" s="389">
        <v>0.18575931831030321</v>
      </c>
      <c r="FP620" s="389">
        <v>0.18498657848394276</v>
      </c>
      <c r="FQ620" s="389">
        <v>0.18422722491576152</v>
      </c>
      <c r="FR620" s="389">
        <v>0.18348085410202111</v>
      </c>
      <c r="FS620" s="389">
        <v>0.18274707974163926</v>
      </c>
      <c r="FT620" s="389">
        <v>0.18202553179338324</v>
      </c>
      <c r="FU620" s="389">
        <v>0.18131585559592225</v>
      </c>
      <c r="FV620" s="389">
        <v>0.18061771104582225</v>
      </c>
    </row>
    <row r="621" spans="5:178" outlineLevel="2" x14ac:dyDescent="0.2">
      <c r="E621" s="367">
        <v>45443</v>
      </c>
      <c r="F621" s="394"/>
      <c r="G621" s="394"/>
      <c r="K621" s="389"/>
      <c r="L621" s="389"/>
      <c r="M621" s="389"/>
      <c r="N621" s="389"/>
      <c r="O621" s="389"/>
      <c r="P621" s="389"/>
      <c r="Q621" s="389"/>
      <c r="R621" s="389"/>
      <c r="S621" s="389"/>
      <c r="T621" s="389"/>
      <c r="U621" s="389"/>
      <c r="V621" s="389"/>
      <c r="W621" s="389"/>
      <c r="X621" s="389"/>
      <c r="Y621" s="389"/>
      <c r="Z621" s="389"/>
      <c r="AA621" s="389"/>
      <c r="AB621" s="389"/>
      <c r="AC621" s="389"/>
      <c r="AD621" s="389"/>
      <c r="AE621" s="389"/>
      <c r="AF621" s="389"/>
      <c r="AG621" s="389"/>
      <c r="AH621" s="389"/>
      <c r="AI621" s="389"/>
      <c r="AJ621" s="389"/>
      <c r="AK621" s="389"/>
      <c r="AL621" s="389"/>
      <c r="AM621" s="389"/>
      <c r="AN621" s="389"/>
      <c r="AO621" s="389"/>
      <c r="AP621" s="389"/>
      <c r="AQ621" s="389"/>
      <c r="AR621" s="389"/>
      <c r="AS621" s="389"/>
      <c r="AT621" s="389"/>
      <c r="AU621" s="389"/>
      <c r="AV621" s="389"/>
      <c r="AW621" s="389"/>
      <c r="AX621" s="389"/>
      <c r="AY621" s="389"/>
      <c r="AZ621" s="389"/>
      <c r="BA621" s="389"/>
      <c r="BB621" s="389"/>
      <c r="BC621" s="389"/>
      <c r="BD621" s="389"/>
      <c r="BE621" s="389"/>
      <c r="BF621" s="389"/>
      <c r="BG621" s="389"/>
      <c r="BH621" s="389"/>
      <c r="BI621" s="389"/>
      <c r="BJ621" s="389"/>
      <c r="BK621" s="389"/>
      <c r="BL621" s="389"/>
      <c r="BM621" s="389"/>
      <c r="BN621" s="389"/>
      <c r="BO621" s="389"/>
      <c r="BP621" s="389"/>
      <c r="BQ621" s="389"/>
      <c r="BR621" s="389"/>
      <c r="BS621" s="389"/>
      <c r="BT621" s="389"/>
      <c r="BU621" s="389"/>
      <c r="BV621" s="389"/>
      <c r="BW621" s="389"/>
      <c r="BX621" s="389"/>
      <c r="BY621" s="389"/>
      <c r="BZ621" s="389"/>
      <c r="CA621" s="389"/>
      <c r="CB621" s="389"/>
      <c r="CC621" s="389"/>
      <c r="CD621" s="389"/>
      <c r="CE621" s="389"/>
      <c r="CF621" s="389"/>
      <c r="CG621" s="389"/>
      <c r="CH621" s="389"/>
      <c r="CI621" s="389"/>
      <c r="CJ621" s="389"/>
      <c r="CK621" s="389"/>
      <c r="CL621" s="389"/>
      <c r="CM621" s="389"/>
      <c r="CN621" s="389"/>
      <c r="CO621" s="389"/>
      <c r="CP621" s="389"/>
      <c r="CQ621" s="389"/>
      <c r="CR621" s="389"/>
      <c r="CS621" s="389"/>
      <c r="CT621" s="389"/>
      <c r="CU621" s="389">
        <v>0.92539917361921653</v>
      </c>
      <c r="CV621" s="389">
        <v>0.7226355474341648</v>
      </c>
      <c r="CW621" s="389">
        <v>0.51897198610898398</v>
      </c>
      <c r="CX621" s="389">
        <v>0.45804672977855226</v>
      </c>
      <c r="CY621" s="389">
        <v>0.37758526425877459</v>
      </c>
      <c r="CZ621" s="389">
        <v>0.35701639770687632</v>
      </c>
      <c r="DA621" s="389">
        <v>0.32811737172887384</v>
      </c>
      <c r="DB621" s="389">
        <v>0.31021177921573367</v>
      </c>
      <c r="DC621" s="389">
        <v>0.30264358315396928</v>
      </c>
      <c r="DD621" s="389">
        <v>0.29755252698217405</v>
      </c>
      <c r="DE621" s="389">
        <v>0.29410501323909727</v>
      </c>
      <c r="DF621" s="389">
        <v>0.29112802421200584</v>
      </c>
      <c r="DG621" s="389">
        <v>0.28834815178981765</v>
      </c>
      <c r="DH621" s="389">
        <v>0.28696586800686741</v>
      </c>
      <c r="DI621" s="389">
        <v>0.2860181158054515</v>
      </c>
      <c r="DJ621" s="389">
        <v>0.2852799717289965</v>
      </c>
      <c r="DK621" s="389">
        <v>0.28514441464044565</v>
      </c>
      <c r="DL621" s="389">
        <v>0.28621303189639169</v>
      </c>
      <c r="DM621" s="389">
        <v>0.28731059309795681</v>
      </c>
      <c r="DN621" s="389">
        <v>0.28890997671499308</v>
      </c>
      <c r="DO621" s="389">
        <v>0.28675438116980762</v>
      </c>
      <c r="DP621" s="389">
        <v>0.28552468866225228</v>
      </c>
      <c r="DQ621" s="389">
        <v>0.28406623792816599</v>
      </c>
      <c r="DR621" s="389">
        <v>0.28006457789944733</v>
      </c>
      <c r="DS621" s="389">
        <v>0.26674616507365012</v>
      </c>
      <c r="DT621" s="389">
        <v>0.25972050394725654</v>
      </c>
      <c r="DU621" s="389">
        <v>0.25637307277300136</v>
      </c>
      <c r="DV621" s="389">
        <v>0.25295564347084237</v>
      </c>
      <c r="DW621" s="389">
        <v>0.24956428789038998</v>
      </c>
      <c r="DX621" s="389">
        <v>0.24960255108760629</v>
      </c>
      <c r="DY621" s="389">
        <v>0.25063171318877075</v>
      </c>
      <c r="DZ621" s="389">
        <v>0.25206760068152706</v>
      </c>
      <c r="EA621" s="389">
        <v>0.25284986999165576</v>
      </c>
      <c r="EB621" s="389">
        <v>0.25317799892426734</v>
      </c>
      <c r="EC621" s="389">
        <v>0.25290521939967581</v>
      </c>
      <c r="ED621" s="389">
        <v>0.24826136945865274</v>
      </c>
      <c r="EE621" s="389">
        <v>0.23993771108895359</v>
      </c>
      <c r="EF621" s="389">
        <v>0.23245317406953342</v>
      </c>
      <c r="EG621" s="389">
        <v>0.2242825015799145</v>
      </c>
      <c r="EH621" s="389">
        <v>0.21642872160568077</v>
      </c>
      <c r="EI621" s="389">
        <v>0.20793464314816348</v>
      </c>
      <c r="EJ621" s="389">
        <v>0.21847716815682647</v>
      </c>
      <c r="EK621" s="389">
        <v>0.22637353136817323</v>
      </c>
      <c r="EL621" s="389">
        <v>0.24714669853600238</v>
      </c>
      <c r="EM621" s="389">
        <v>0.21678851315812131</v>
      </c>
      <c r="EN621" s="389">
        <v>0.21531383127108933</v>
      </c>
      <c r="EO621" s="389">
        <v>0.21388057599513485</v>
      </c>
      <c r="EP621" s="389">
        <v>0.21248673859895487</v>
      </c>
      <c r="EQ621" s="389">
        <v>0.21113044704216266</v>
      </c>
      <c r="ER621" s="389">
        <v>0.20980995410766853</v>
      </c>
      <c r="ES621" s="389">
        <v>0.20852362677841482</v>
      </c>
      <c r="ET621" s="389">
        <v>0.2072699367064188</v>
      </c>
      <c r="EU621" s="389">
        <v>0.20604745164319438</v>
      </c>
      <c r="EV621" s="389">
        <v>0.2048548277184635</v>
      </c>
      <c r="EW621" s="389">
        <v>0.20369080246919979</v>
      </c>
      <c r="EX621" s="389">
        <v>0.20255418853391213</v>
      </c>
      <c r="EY621" s="389">
        <v>0.20144386793806285</v>
      </c>
      <c r="EZ621" s="389">
        <v>0.20035878690590833</v>
      </c>
      <c r="FA621" s="389">
        <v>0.1992979511421191</v>
      </c>
      <c r="FB621" s="389">
        <v>0.19826042153347853</v>
      </c>
      <c r="FC621" s="389">
        <v>0.19724531022694952</v>
      </c>
      <c r="FD621" s="389">
        <v>0.1962517770455825</v>
      </c>
      <c r="FE621" s="389">
        <v>0.19527902620823526</v>
      </c>
      <c r="FF621" s="389">
        <v>0.19432630332297979</v>
      </c>
      <c r="FG621" s="389">
        <v>0.19339289262748433</v>
      </c>
      <c r="FH621" s="389">
        <v>0.19247811445262614</v>
      </c>
      <c r="FI621" s="389">
        <v>0.19158132288820151</v>
      </c>
      <c r="FJ621" s="389">
        <v>0.19070190363187853</v>
      </c>
      <c r="FK621" s="389">
        <v>0.18983927200454961</v>
      </c>
      <c r="FL621" s="389">
        <v>0.18899287111700536</v>
      </c>
      <c r="FM621" s="389">
        <v>0.18816217017441522</v>
      </c>
      <c r="FN621" s="389">
        <v>0.18734666290647611</v>
      </c>
      <c r="FO621" s="389">
        <v>0.18654586611231352</v>
      </c>
      <c r="FP621" s="389">
        <v>0.18575931831030321</v>
      </c>
      <c r="FQ621" s="389">
        <v>0.18498657848394276</v>
      </c>
      <c r="FR621" s="389">
        <v>0.18422722491576152</v>
      </c>
      <c r="FS621" s="389">
        <v>0.18348085410202111</v>
      </c>
      <c r="FT621" s="389">
        <v>0.18274707974163926</v>
      </c>
      <c r="FU621" s="389">
        <v>0.18202553179338324</v>
      </c>
      <c r="FV621" s="389">
        <v>0.18131585559592225</v>
      </c>
    </row>
    <row r="622" spans="5:178" outlineLevel="2" x14ac:dyDescent="0.2">
      <c r="E622" s="367">
        <v>45473</v>
      </c>
      <c r="F622" s="394"/>
      <c r="G622" s="394"/>
      <c r="K622" s="389"/>
      <c r="L622" s="389"/>
      <c r="M622" s="389"/>
      <c r="N622" s="389"/>
      <c r="O622" s="389"/>
      <c r="P622" s="389"/>
      <c r="Q622" s="389"/>
      <c r="R622" s="389"/>
      <c r="S622" s="389"/>
      <c r="T622" s="389"/>
      <c r="U622" s="389"/>
      <c r="V622" s="389"/>
      <c r="W622" s="389"/>
      <c r="X622" s="389"/>
      <c r="Y622" s="389"/>
      <c r="Z622" s="389"/>
      <c r="AA622" s="389"/>
      <c r="AB622" s="389"/>
      <c r="AC622" s="389"/>
      <c r="AD622" s="389"/>
      <c r="AE622" s="389"/>
      <c r="AF622" s="389"/>
      <c r="AG622" s="389"/>
      <c r="AH622" s="389"/>
      <c r="AI622" s="389"/>
      <c r="AJ622" s="389"/>
      <c r="AK622" s="389"/>
      <c r="AL622" s="389"/>
      <c r="AM622" s="389"/>
      <c r="AN622" s="389"/>
      <c r="AO622" s="389"/>
      <c r="AP622" s="389"/>
      <c r="AQ622" s="389"/>
      <c r="AR622" s="389"/>
      <c r="AS622" s="389"/>
      <c r="AT622" s="389"/>
      <c r="AU622" s="389"/>
      <c r="AV622" s="389"/>
      <c r="AW622" s="389"/>
      <c r="AX622" s="389"/>
      <c r="AY622" s="389"/>
      <c r="AZ622" s="389"/>
      <c r="BA622" s="389"/>
      <c r="BB622" s="389"/>
      <c r="BC622" s="389"/>
      <c r="BD622" s="389"/>
      <c r="BE622" s="389"/>
      <c r="BF622" s="389"/>
      <c r="BG622" s="389"/>
      <c r="BH622" s="389"/>
      <c r="BI622" s="389"/>
      <c r="BJ622" s="389"/>
      <c r="BK622" s="389"/>
      <c r="BL622" s="389"/>
      <c r="BM622" s="389"/>
      <c r="BN622" s="389"/>
      <c r="BO622" s="389"/>
      <c r="BP622" s="389"/>
      <c r="BQ622" s="389"/>
      <c r="BR622" s="389"/>
      <c r="BS622" s="389"/>
      <c r="BT622" s="389"/>
      <c r="BU622" s="389"/>
      <c r="BV622" s="389"/>
      <c r="BW622" s="389"/>
      <c r="BX622" s="389"/>
      <c r="BY622" s="389"/>
      <c r="BZ622" s="389"/>
      <c r="CA622" s="389"/>
      <c r="CB622" s="389"/>
      <c r="CC622" s="389"/>
      <c r="CD622" s="389"/>
      <c r="CE622" s="389"/>
      <c r="CF622" s="389"/>
      <c r="CG622" s="389"/>
      <c r="CH622" s="389"/>
      <c r="CI622" s="389"/>
      <c r="CJ622" s="389"/>
      <c r="CK622" s="389"/>
      <c r="CL622" s="389"/>
      <c r="CM622" s="389"/>
      <c r="CN622" s="389"/>
      <c r="CO622" s="389"/>
      <c r="CP622" s="389"/>
      <c r="CQ622" s="389"/>
      <c r="CR622" s="389"/>
      <c r="CS622" s="389"/>
      <c r="CT622" s="389"/>
      <c r="CU622" s="389"/>
      <c r="CV622" s="389">
        <v>0.92539917361921653</v>
      </c>
      <c r="CW622" s="389">
        <v>0.7226355474341648</v>
      </c>
      <c r="CX622" s="389">
        <v>0.51897198610898398</v>
      </c>
      <c r="CY622" s="389">
        <v>0.45804672977855226</v>
      </c>
      <c r="CZ622" s="389">
        <v>0.37758526425877459</v>
      </c>
      <c r="DA622" s="389">
        <v>0.35701639770687632</v>
      </c>
      <c r="DB622" s="389">
        <v>0.32811737172887384</v>
      </c>
      <c r="DC622" s="389">
        <v>0.31021177921573367</v>
      </c>
      <c r="DD622" s="389">
        <v>0.30264358315396928</v>
      </c>
      <c r="DE622" s="389">
        <v>0.29755252698217405</v>
      </c>
      <c r="DF622" s="389">
        <v>0.29410501323909727</v>
      </c>
      <c r="DG622" s="389">
        <v>0.29112802421200584</v>
      </c>
      <c r="DH622" s="389">
        <v>0.28834815178981765</v>
      </c>
      <c r="DI622" s="389">
        <v>0.28696586800686741</v>
      </c>
      <c r="DJ622" s="389">
        <v>0.2860181158054515</v>
      </c>
      <c r="DK622" s="389">
        <v>0.2852799717289965</v>
      </c>
      <c r="DL622" s="389">
        <v>0.28514441464044565</v>
      </c>
      <c r="DM622" s="389">
        <v>0.28621303189639169</v>
      </c>
      <c r="DN622" s="389">
        <v>0.28731059309795681</v>
      </c>
      <c r="DO622" s="389">
        <v>0.28890997671499308</v>
      </c>
      <c r="DP622" s="389">
        <v>0.28675438116980762</v>
      </c>
      <c r="DQ622" s="389">
        <v>0.28552468866225228</v>
      </c>
      <c r="DR622" s="389">
        <v>0.28406623792816599</v>
      </c>
      <c r="DS622" s="389">
        <v>0.28006457789944733</v>
      </c>
      <c r="DT622" s="389">
        <v>0.26674616507365012</v>
      </c>
      <c r="DU622" s="389">
        <v>0.25972050394725654</v>
      </c>
      <c r="DV622" s="389">
        <v>0.25637307277300136</v>
      </c>
      <c r="DW622" s="389">
        <v>0.25295564347084237</v>
      </c>
      <c r="DX622" s="389">
        <v>0.24956428789038998</v>
      </c>
      <c r="DY622" s="389">
        <v>0.24960255108760629</v>
      </c>
      <c r="DZ622" s="389">
        <v>0.25063171318877075</v>
      </c>
      <c r="EA622" s="389">
        <v>0.25206760068152706</v>
      </c>
      <c r="EB622" s="389">
        <v>0.25284986999165576</v>
      </c>
      <c r="EC622" s="389">
        <v>0.25317799892426734</v>
      </c>
      <c r="ED622" s="389">
        <v>0.25290521939967581</v>
      </c>
      <c r="EE622" s="389">
        <v>0.24826136945865274</v>
      </c>
      <c r="EF622" s="389">
        <v>0.23993771108895359</v>
      </c>
      <c r="EG622" s="389">
        <v>0.23245317406953342</v>
      </c>
      <c r="EH622" s="389">
        <v>0.2242825015799145</v>
      </c>
      <c r="EI622" s="389">
        <v>0.21642872160568077</v>
      </c>
      <c r="EJ622" s="389">
        <v>0.20793464314816348</v>
      </c>
      <c r="EK622" s="389">
        <v>0.21847716815682647</v>
      </c>
      <c r="EL622" s="389">
        <v>0.22637353136817323</v>
      </c>
      <c r="EM622" s="389">
        <v>0.24714669853600238</v>
      </c>
      <c r="EN622" s="389">
        <v>0.21678851315812131</v>
      </c>
      <c r="EO622" s="389">
        <v>0.21531383127108933</v>
      </c>
      <c r="EP622" s="389">
        <v>0.21388057599513485</v>
      </c>
      <c r="EQ622" s="389">
        <v>0.21248673859895487</v>
      </c>
      <c r="ER622" s="389">
        <v>0.21113044704216266</v>
      </c>
      <c r="ES622" s="389">
        <v>0.20980995410766853</v>
      </c>
      <c r="ET622" s="389">
        <v>0.20852362677841482</v>
      </c>
      <c r="EU622" s="389">
        <v>0.2072699367064188</v>
      </c>
      <c r="EV622" s="389">
        <v>0.20604745164319438</v>
      </c>
      <c r="EW622" s="389">
        <v>0.2048548277184635</v>
      </c>
      <c r="EX622" s="389">
        <v>0.20369080246919979</v>
      </c>
      <c r="EY622" s="389">
        <v>0.20255418853391213</v>
      </c>
      <c r="EZ622" s="389">
        <v>0.20144386793806285</v>
      </c>
      <c r="FA622" s="389">
        <v>0.20035878690590833</v>
      </c>
      <c r="FB622" s="389">
        <v>0.1992979511421191</v>
      </c>
      <c r="FC622" s="389">
        <v>0.19826042153347853</v>
      </c>
      <c r="FD622" s="389">
        <v>0.19724531022694952</v>
      </c>
      <c r="FE622" s="389">
        <v>0.1962517770455825</v>
      </c>
      <c r="FF622" s="389">
        <v>0.19527902620823526</v>
      </c>
      <c r="FG622" s="389">
        <v>0.19432630332297979</v>
      </c>
      <c r="FH622" s="389">
        <v>0.19339289262748433</v>
      </c>
      <c r="FI622" s="389">
        <v>0.19247811445262614</v>
      </c>
      <c r="FJ622" s="389">
        <v>0.19158132288820151</v>
      </c>
      <c r="FK622" s="389">
        <v>0.19070190363187853</v>
      </c>
      <c r="FL622" s="389">
        <v>0.18983927200454961</v>
      </c>
      <c r="FM622" s="389">
        <v>0.18899287111700536</v>
      </c>
      <c r="FN622" s="389">
        <v>0.18816217017441522</v>
      </c>
      <c r="FO622" s="389">
        <v>0.18734666290647611</v>
      </c>
      <c r="FP622" s="389">
        <v>0.18654586611231352</v>
      </c>
      <c r="FQ622" s="389">
        <v>0.18575931831030321</v>
      </c>
      <c r="FR622" s="389">
        <v>0.18498657848394276</v>
      </c>
      <c r="FS622" s="389">
        <v>0.18422722491576152</v>
      </c>
      <c r="FT622" s="389">
        <v>0.18348085410202111</v>
      </c>
      <c r="FU622" s="389">
        <v>0.18274707974163926</v>
      </c>
      <c r="FV622" s="389">
        <v>0.18202553179338324</v>
      </c>
    </row>
    <row r="623" spans="5:178" outlineLevel="2" x14ac:dyDescent="0.2">
      <c r="E623" s="367">
        <v>45504</v>
      </c>
      <c r="F623" s="394"/>
      <c r="G623" s="394"/>
      <c r="K623" s="389"/>
      <c r="L623" s="389"/>
      <c r="M623" s="389"/>
      <c r="N623" s="389"/>
      <c r="O623" s="389"/>
      <c r="P623" s="389"/>
      <c r="Q623" s="389"/>
      <c r="R623" s="389"/>
      <c r="S623" s="389"/>
      <c r="T623" s="389"/>
      <c r="U623" s="389"/>
      <c r="V623" s="389"/>
      <c r="W623" s="389"/>
      <c r="X623" s="389"/>
      <c r="Y623" s="389"/>
      <c r="Z623" s="389"/>
      <c r="AA623" s="389"/>
      <c r="AB623" s="389"/>
      <c r="AC623" s="389"/>
      <c r="AD623" s="389"/>
      <c r="AE623" s="389"/>
      <c r="AF623" s="389"/>
      <c r="AG623" s="389"/>
      <c r="AH623" s="389"/>
      <c r="AI623" s="389"/>
      <c r="AJ623" s="389"/>
      <c r="AK623" s="389"/>
      <c r="AL623" s="389"/>
      <c r="AM623" s="389"/>
      <c r="AN623" s="389"/>
      <c r="AO623" s="389"/>
      <c r="AP623" s="389"/>
      <c r="AQ623" s="389"/>
      <c r="AR623" s="389"/>
      <c r="AS623" s="389"/>
      <c r="AT623" s="389"/>
      <c r="AU623" s="389"/>
      <c r="AV623" s="389"/>
      <c r="AW623" s="389"/>
      <c r="AX623" s="389"/>
      <c r="AY623" s="389"/>
      <c r="AZ623" s="389"/>
      <c r="BA623" s="389"/>
      <c r="BB623" s="389"/>
      <c r="BC623" s="389"/>
      <c r="BD623" s="389"/>
      <c r="BE623" s="389"/>
      <c r="BF623" s="389"/>
      <c r="BG623" s="389"/>
      <c r="BH623" s="389"/>
      <c r="BI623" s="389"/>
      <c r="BJ623" s="389"/>
      <c r="BK623" s="389"/>
      <c r="BL623" s="389"/>
      <c r="BM623" s="389"/>
      <c r="BN623" s="389"/>
      <c r="BO623" s="389"/>
      <c r="BP623" s="389"/>
      <c r="BQ623" s="389"/>
      <c r="BR623" s="389"/>
      <c r="BS623" s="389"/>
      <c r="BT623" s="389"/>
      <c r="BU623" s="389"/>
      <c r="BV623" s="389"/>
      <c r="BW623" s="389"/>
      <c r="BX623" s="389"/>
      <c r="BY623" s="389"/>
      <c r="BZ623" s="389"/>
      <c r="CA623" s="389"/>
      <c r="CB623" s="389"/>
      <c r="CC623" s="389"/>
      <c r="CD623" s="389"/>
      <c r="CE623" s="389"/>
      <c r="CF623" s="389"/>
      <c r="CG623" s="389"/>
      <c r="CH623" s="389"/>
      <c r="CI623" s="389"/>
      <c r="CJ623" s="389"/>
      <c r="CK623" s="389"/>
      <c r="CL623" s="389"/>
      <c r="CM623" s="389"/>
      <c r="CN623" s="389"/>
      <c r="CO623" s="389"/>
      <c r="CP623" s="389"/>
      <c r="CQ623" s="389"/>
      <c r="CR623" s="389"/>
      <c r="CS623" s="389"/>
      <c r="CT623" s="389"/>
      <c r="CU623" s="389"/>
      <c r="CV623" s="389"/>
      <c r="CW623" s="389">
        <v>0.92539917361921653</v>
      </c>
      <c r="CX623" s="389">
        <v>0.7226355474341648</v>
      </c>
      <c r="CY623" s="389">
        <v>0.51897198610898398</v>
      </c>
      <c r="CZ623" s="389">
        <v>0.45804672977855226</v>
      </c>
      <c r="DA623" s="389">
        <v>0.37758526425877459</v>
      </c>
      <c r="DB623" s="389">
        <v>0.35701639770687632</v>
      </c>
      <c r="DC623" s="389">
        <v>0.32811737172887384</v>
      </c>
      <c r="DD623" s="389">
        <v>0.31021177921573367</v>
      </c>
      <c r="DE623" s="389">
        <v>0.30264358315396928</v>
      </c>
      <c r="DF623" s="389">
        <v>0.29755252698217405</v>
      </c>
      <c r="DG623" s="389">
        <v>0.29410501323909727</v>
      </c>
      <c r="DH623" s="389">
        <v>0.29112802421200584</v>
      </c>
      <c r="DI623" s="389">
        <v>0.28834815178981765</v>
      </c>
      <c r="DJ623" s="389">
        <v>0.28696586800686741</v>
      </c>
      <c r="DK623" s="389">
        <v>0.2860181158054515</v>
      </c>
      <c r="DL623" s="389">
        <v>0.2852799717289965</v>
      </c>
      <c r="DM623" s="389">
        <v>0.28514441464044565</v>
      </c>
      <c r="DN623" s="389">
        <v>0.28621303189639169</v>
      </c>
      <c r="DO623" s="389">
        <v>0.28731059309795681</v>
      </c>
      <c r="DP623" s="389">
        <v>0.28890997671499308</v>
      </c>
      <c r="DQ623" s="389">
        <v>0.28675438116980762</v>
      </c>
      <c r="DR623" s="389">
        <v>0.28552468866225228</v>
      </c>
      <c r="DS623" s="389">
        <v>0.28406623792816599</v>
      </c>
      <c r="DT623" s="389">
        <v>0.28006457789944733</v>
      </c>
      <c r="DU623" s="389">
        <v>0.26674616507365012</v>
      </c>
      <c r="DV623" s="389">
        <v>0.25972050394725654</v>
      </c>
      <c r="DW623" s="389">
        <v>0.25637307277300136</v>
      </c>
      <c r="DX623" s="389">
        <v>0.25295564347084237</v>
      </c>
      <c r="DY623" s="389">
        <v>0.24956428789038998</v>
      </c>
      <c r="DZ623" s="389">
        <v>0.24960255108760629</v>
      </c>
      <c r="EA623" s="389">
        <v>0.25063171318877075</v>
      </c>
      <c r="EB623" s="389">
        <v>0.25206760068152706</v>
      </c>
      <c r="EC623" s="389">
        <v>0.25284986999165576</v>
      </c>
      <c r="ED623" s="389">
        <v>0.25317799892426734</v>
      </c>
      <c r="EE623" s="389">
        <v>0.25290521939967581</v>
      </c>
      <c r="EF623" s="389">
        <v>0.24826136945865274</v>
      </c>
      <c r="EG623" s="389">
        <v>0.23993771108895359</v>
      </c>
      <c r="EH623" s="389">
        <v>0.23245317406953342</v>
      </c>
      <c r="EI623" s="389">
        <v>0.2242825015799145</v>
      </c>
      <c r="EJ623" s="389">
        <v>0.21642872160568077</v>
      </c>
      <c r="EK623" s="389">
        <v>0.20793464314816348</v>
      </c>
      <c r="EL623" s="389">
        <v>0.21847716815682647</v>
      </c>
      <c r="EM623" s="389">
        <v>0.22637353136817323</v>
      </c>
      <c r="EN623" s="389">
        <v>0.24714669853600238</v>
      </c>
      <c r="EO623" s="389">
        <v>0.21678851315812131</v>
      </c>
      <c r="EP623" s="389">
        <v>0.21531383127108933</v>
      </c>
      <c r="EQ623" s="389">
        <v>0.21388057599513485</v>
      </c>
      <c r="ER623" s="389">
        <v>0.21248673859895487</v>
      </c>
      <c r="ES623" s="389">
        <v>0.21113044704216266</v>
      </c>
      <c r="ET623" s="389">
        <v>0.20980995410766853</v>
      </c>
      <c r="EU623" s="389">
        <v>0.20852362677841482</v>
      </c>
      <c r="EV623" s="389">
        <v>0.2072699367064188</v>
      </c>
      <c r="EW623" s="389">
        <v>0.20604745164319438</v>
      </c>
      <c r="EX623" s="389">
        <v>0.2048548277184635</v>
      </c>
      <c r="EY623" s="389">
        <v>0.20369080246919979</v>
      </c>
      <c r="EZ623" s="389">
        <v>0.20255418853391213</v>
      </c>
      <c r="FA623" s="389">
        <v>0.20144386793806285</v>
      </c>
      <c r="FB623" s="389">
        <v>0.20035878690590833</v>
      </c>
      <c r="FC623" s="389">
        <v>0.1992979511421191</v>
      </c>
      <c r="FD623" s="389">
        <v>0.19826042153347853</v>
      </c>
      <c r="FE623" s="389">
        <v>0.19724531022694952</v>
      </c>
      <c r="FF623" s="389">
        <v>0.1962517770455825</v>
      </c>
      <c r="FG623" s="389">
        <v>0.19527902620823526</v>
      </c>
      <c r="FH623" s="389">
        <v>0.19432630332297979</v>
      </c>
      <c r="FI623" s="389">
        <v>0.19339289262748433</v>
      </c>
      <c r="FJ623" s="389">
        <v>0.19247811445262614</v>
      </c>
      <c r="FK623" s="389">
        <v>0.19158132288820151</v>
      </c>
      <c r="FL623" s="389">
        <v>0.19070190363187853</v>
      </c>
      <c r="FM623" s="389">
        <v>0.18983927200454961</v>
      </c>
      <c r="FN623" s="389">
        <v>0.18899287111700536</v>
      </c>
      <c r="FO623" s="389">
        <v>0.18816217017441522</v>
      </c>
      <c r="FP623" s="389">
        <v>0.18734666290647611</v>
      </c>
      <c r="FQ623" s="389">
        <v>0.18654586611231352</v>
      </c>
      <c r="FR623" s="389">
        <v>0.18575931831030321</v>
      </c>
      <c r="FS623" s="389">
        <v>0.18498657848394276</v>
      </c>
      <c r="FT623" s="389">
        <v>0.18422722491576152</v>
      </c>
      <c r="FU623" s="389">
        <v>0.18348085410202111</v>
      </c>
      <c r="FV623" s="389">
        <v>0.18274707974163926</v>
      </c>
    </row>
    <row r="624" spans="5:178" outlineLevel="2" x14ac:dyDescent="0.2">
      <c r="E624" s="367">
        <v>45535</v>
      </c>
      <c r="F624" s="394"/>
      <c r="G624" s="394"/>
      <c r="K624" s="389"/>
      <c r="L624" s="389"/>
      <c r="M624" s="389"/>
      <c r="N624" s="389"/>
      <c r="O624" s="389"/>
      <c r="P624" s="389"/>
      <c r="Q624" s="389"/>
      <c r="R624" s="389"/>
      <c r="S624" s="389"/>
      <c r="T624" s="389"/>
      <c r="U624" s="389"/>
      <c r="V624" s="389"/>
      <c r="W624" s="389"/>
      <c r="X624" s="389"/>
      <c r="Y624" s="389"/>
      <c r="Z624" s="389"/>
      <c r="AA624" s="389"/>
      <c r="AB624" s="389"/>
      <c r="AC624" s="389"/>
      <c r="AD624" s="389"/>
      <c r="AE624" s="389"/>
      <c r="AF624" s="389"/>
      <c r="AG624" s="389"/>
      <c r="AH624" s="389"/>
      <c r="AI624" s="389"/>
      <c r="AJ624" s="389"/>
      <c r="AK624" s="389"/>
      <c r="AL624" s="389"/>
      <c r="AM624" s="389"/>
      <c r="AN624" s="389"/>
      <c r="AO624" s="389"/>
      <c r="AP624" s="389"/>
      <c r="AQ624" s="389"/>
      <c r="AR624" s="389"/>
      <c r="AS624" s="389"/>
      <c r="AT624" s="389"/>
      <c r="AU624" s="389"/>
      <c r="AV624" s="389"/>
      <c r="AW624" s="389"/>
      <c r="AX624" s="389"/>
      <c r="AY624" s="389"/>
      <c r="AZ624" s="389"/>
      <c r="BA624" s="389"/>
      <c r="BB624" s="389"/>
      <c r="BC624" s="389"/>
      <c r="BD624" s="389"/>
      <c r="BE624" s="389"/>
      <c r="BF624" s="389"/>
      <c r="BG624" s="389"/>
      <c r="BH624" s="389"/>
      <c r="BI624" s="389"/>
      <c r="BJ624" s="389"/>
      <c r="BK624" s="389"/>
      <c r="BL624" s="389"/>
      <c r="BM624" s="389"/>
      <c r="BN624" s="389"/>
      <c r="BO624" s="389"/>
      <c r="BP624" s="389"/>
      <c r="BQ624" s="389"/>
      <c r="BR624" s="389"/>
      <c r="BS624" s="389"/>
      <c r="BT624" s="389"/>
      <c r="BU624" s="389"/>
      <c r="BV624" s="389"/>
      <c r="BW624" s="389"/>
      <c r="BX624" s="389"/>
      <c r="BY624" s="389"/>
      <c r="BZ624" s="389"/>
      <c r="CA624" s="389"/>
      <c r="CB624" s="389"/>
      <c r="CC624" s="389"/>
      <c r="CD624" s="389"/>
      <c r="CE624" s="389"/>
      <c r="CF624" s="389"/>
      <c r="CG624" s="389"/>
      <c r="CH624" s="389"/>
      <c r="CI624" s="389"/>
      <c r="CJ624" s="389"/>
      <c r="CK624" s="389"/>
      <c r="CL624" s="389"/>
      <c r="CM624" s="389"/>
      <c r="CN624" s="389"/>
      <c r="CO624" s="389"/>
      <c r="CP624" s="389"/>
      <c r="CQ624" s="389"/>
      <c r="CR624" s="389"/>
      <c r="CS624" s="389"/>
      <c r="CT624" s="389"/>
      <c r="CU624" s="389"/>
      <c r="CV624" s="389"/>
      <c r="CW624" s="389"/>
      <c r="CX624" s="389">
        <v>0.92539917361921653</v>
      </c>
      <c r="CY624" s="389">
        <v>0.7226355474341648</v>
      </c>
      <c r="CZ624" s="389">
        <v>0.51897198610898398</v>
      </c>
      <c r="DA624" s="389">
        <v>0.45804672977855226</v>
      </c>
      <c r="DB624" s="389">
        <v>0.37758526425877459</v>
      </c>
      <c r="DC624" s="389">
        <v>0.35701639770687632</v>
      </c>
      <c r="DD624" s="389">
        <v>0.32811737172887384</v>
      </c>
      <c r="DE624" s="389">
        <v>0.31021177921573367</v>
      </c>
      <c r="DF624" s="389">
        <v>0.30264358315396928</v>
      </c>
      <c r="DG624" s="389">
        <v>0.29755252698217405</v>
      </c>
      <c r="DH624" s="389">
        <v>0.29410501323909727</v>
      </c>
      <c r="DI624" s="389">
        <v>0.29112802421200584</v>
      </c>
      <c r="DJ624" s="389">
        <v>0.28834815178981765</v>
      </c>
      <c r="DK624" s="389">
        <v>0.28696586800686741</v>
      </c>
      <c r="DL624" s="389">
        <v>0.2860181158054515</v>
      </c>
      <c r="DM624" s="389">
        <v>0.2852799717289965</v>
      </c>
      <c r="DN624" s="389">
        <v>0.28514441464044565</v>
      </c>
      <c r="DO624" s="389">
        <v>0.28621303189639169</v>
      </c>
      <c r="DP624" s="389">
        <v>0.28731059309795681</v>
      </c>
      <c r="DQ624" s="389">
        <v>0.28890997671499308</v>
      </c>
      <c r="DR624" s="389">
        <v>0.28675438116980762</v>
      </c>
      <c r="DS624" s="389">
        <v>0.28552468866225228</v>
      </c>
      <c r="DT624" s="389">
        <v>0.28406623792816599</v>
      </c>
      <c r="DU624" s="389">
        <v>0.28006457789944733</v>
      </c>
      <c r="DV624" s="389">
        <v>0.26674616507365012</v>
      </c>
      <c r="DW624" s="389">
        <v>0.25972050394725654</v>
      </c>
      <c r="DX624" s="389">
        <v>0.25637307277300136</v>
      </c>
      <c r="DY624" s="389">
        <v>0.25295564347084237</v>
      </c>
      <c r="DZ624" s="389">
        <v>0.24956428789038998</v>
      </c>
      <c r="EA624" s="389">
        <v>0.24960255108760629</v>
      </c>
      <c r="EB624" s="389">
        <v>0.25063171318877075</v>
      </c>
      <c r="EC624" s="389">
        <v>0.25206760068152706</v>
      </c>
      <c r="ED624" s="389">
        <v>0.25284986999165576</v>
      </c>
      <c r="EE624" s="389">
        <v>0.25317799892426734</v>
      </c>
      <c r="EF624" s="389">
        <v>0.25290521939967581</v>
      </c>
      <c r="EG624" s="389">
        <v>0.24826136945865274</v>
      </c>
      <c r="EH624" s="389">
        <v>0.23993771108895359</v>
      </c>
      <c r="EI624" s="389">
        <v>0.23245317406953342</v>
      </c>
      <c r="EJ624" s="389">
        <v>0.2242825015799145</v>
      </c>
      <c r="EK624" s="389">
        <v>0.21642872160568077</v>
      </c>
      <c r="EL624" s="389">
        <v>0.20793464314816348</v>
      </c>
      <c r="EM624" s="389">
        <v>0.21847716815682647</v>
      </c>
      <c r="EN624" s="389">
        <v>0.22637353136817323</v>
      </c>
      <c r="EO624" s="389">
        <v>0.24714669853600238</v>
      </c>
      <c r="EP624" s="389">
        <v>0.21678851315812131</v>
      </c>
      <c r="EQ624" s="389">
        <v>0.21531383127108933</v>
      </c>
      <c r="ER624" s="389">
        <v>0.21388057599513485</v>
      </c>
      <c r="ES624" s="389">
        <v>0.21248673859895487</v>
      </c>
      <c r="ET624" s="389">
        <v>0.21113044704216266</v>
      </c>
      <c r="EU624" s="389">
        <v>0.20980995410766853</v>
      </c>
      <c r="EV624" s="389">
        <v>0.20852362677841482</v>
      </c>
      <c r="EW624" s="389">
        <v>0.2072699367064188</v>
      </c>
      <c r="EX624" s="389">
        <v>0.20604745164319438</v>
      </c>
      <c r="EY624" s="389">
        <v>0.2048548277184635</v>
      </c>
      <c r="EZ624" s="389">
        <v>0.20369080246919979</v>
      </c>
      <c r="FA624" s="389">
        <v>0.20255418853391213</v>
      </c>
      <c r="FB624" s="389">
        <v>0.20144386793806285</v>
      </c>
      <c r="FC624" s="389">
        <v>0.20035878690590833</v>
      </c>
      <c r="FD624" s="389">
        <v>0.1992979511421191</v>
      </c>
      <c r="FE624" s="389">
        <v>0.19826042153347853</v>
      </c>
      <c r="FF624" s="389">
        <v>0.19724531022694952</v>
      </c>
      <c r="FG624" s="389">
        <v>0.1962517770455825</v>
      </c>
      <c r="FH624" s="389">
        <v>0.19527902620823526</v>
      </c>
      <c r="FI624" s="389">
        <v>0.19432630332297979</v>
      </c>
      <c r="FJ624" s="389">
        <v>0.19339289262748433</v>
      </c>
      <c r="FK624" s="389">
        <v>0.19247811445262614</v>
      </c>
      <c r="FL624" s="389">
        <v>0.19158132288820151</v>
      </c>
      <c r="FM624" s="389">
        <v>0.19070190363187853</v>
      </c>
      <c r="FN624" s="389">
        <v>0.18983927200454961</v>
      </c>
      <c r="FO624" s="389">
        <v>0.18899287111700536</v>
      </c>
      <c r="FP624" s="389">
        <v>0.18816217017441522</v>
      </c>
      <c r="FQ624" s="389">
        <v>0.18734666290647611</v>
      </c>
      <c r="FR624" s="389">
        <v>0.18654586611231352</v>
      </c>
      <c r="FS624" s="389">
        <v>0.18575931831030321</v>
      </c>
      <c r="FT624" s="389">
        <v>0.18498657848394276</v>
      </c>
      <c r="FU624" s="389">
        <v>0.18422722491576152</v>
      </c>
      <c r="FV624" s="389">
        <v>0.18348085410202111</v>
      </c>
    </row>
    <row r="625" spans="5:179" outlineLevel="2" x14ac:dyDescent="0.2">
      <c r="E625" s="367">
        <v>45565</v>
      </c>
      <c r="F625" s="394"/>
      <c r="G625" s="394"/>
      <c r="K625" s="389"/>
      <c r="L625" s="389"/>
      <c r="M625" s="389"/>
      <c r="N625" s="389"/>
      <c r="O625" s="389"/>
      <c r="P625" s="389"/>
      <c r="Q625" s="389"/>
      <c r="R625" s="389"/>
      <c r="S625" s="389"/>
      <c r="T625" s="389"/>
      <c r="U625" s="389"/>
      <c r="V625" s="389"/>
      <c r="W625" s="389"/>
      <c r="X625" s="389"/>
      <c r="Y625" s="389"/>
      <c r="Z625" s="389"/>
      <c r="AA625" s="389"/>
      <c r="AB625" s="389"/>
      <c r="AC625" s="389"/>
      <c r="AD625" s="389"/>
      <c r="AE625" s="389"/>
      <c r="AF625" s="389"/>
      <c r="AG625" s="389"/>
      <c r="AH625" s="389"/>
      <c r="AI625" s="389"/>
      <c r="AJ625" s="389"/>
      <c r="AK625" s="389"/>
      <c r="AL625" s="389"/>
      <c r="AM625" s="389"/>
      <c r="AN625" s="389"/>
      <c r="AO625" s="389"/>
      <c r="AP625" s="389"/>
      <c r="AQ625" s="389"/>
      <c r="AR625" s="389"/>
      <c r="AS625" s="389"/>
      <c r="AT625" s="389"/>
      <c r="AU625" s="389"/>
      <c r="AV625" s="389"/>
      <c r="AW625" s="389"/>
      <c r="AX625" s="389"/>
      <c r="AY625" s="389"/>
      <c r="AZ625" s="389"/>
      <c r="BA625" s="389"/>
      <c r="BB625" s="389"/>
      <c r="BC625" s="389"/>
      <c r="BD625" s="389"/>
      <c r="BE625" s="389"/>
      <c r="BF625" s="389"/>
      <c r="BG625" s="389"/>
      <c r="BH625" s="389"/>
      <c r="BI625" s="389"/>
      <c r="BJ625" s="389"/>
      <c r="BK625" s="389"/>
      <c r="BL625" s="389"/>
      <c r="BM625" s="389"/>
      <c r="BN625" s="389"/>
      <c r="BO625" s="389"/>
      <c r="BP625" s="389"/>
      <c r="BQ625" s="389"/>
      <c r="BR625" s="389"/>
      <c r="BS625" s="389"/>
      <c r="BT625" s="389"/>
      <c r="BU625" s="389"/>
      <c r="BV625" s="389"/>
      <c r="BW625" s="389"/>
      <c r="BX625" s="389"/>
      <c r="BY625" s="389"/>
      <c r="BZ625" s="389"/>
      <c r="CA625" s="389"/>
      <c r="CB625" s="389"/>
      <c r="CC625" s="389"/>
      <c r="CD625" s="389"/>
      <c r="CE625" s="389"/>
      <c r="CF625" s="389"/>
      <c r="CG625" s="389"/>
      <c r="CH625" s="389"/>
      <c r="CI625" s="389"/>
      <c r="CJ625" s="389"/>
      <c r="CK625" s="389"/>
      <c r="CL625" s="389"/>
      <c r="CM625" s="389"/>
      <c r="CN625" s="389"/>
      <c r="CO625" s="389"/>
      <c r="CP625" s="389"/>
      <c r="CQ625" s="389"/>
      <c r="CR625" s="389"/>
      <c r="CS625" s="389"/>
      <c r="CT625" s="389"/>
      <c r="CU625" s="389"/>
      <c r="CV625" s="389"/>
      <c r="CW625" s="389"/>
      <c r="CX625" s="389"/>
      <c r="CY625" s="389">
        <v>0.92539917361921653</v>
      </c>
      <c r="CZ625" s="389">
        <v>0.7226355474341648</v>
      </c>
      <c r="DA625" s="389">
        <v>0.51897198610898398</v>
      </c>
      <c r="DB625" s="389">
        <v>0.45804672977855226</v>
      </c>
      <c r="DC625" s="389">
        <v>0.37758526425877459</v>
      </c>
      <c r="DD625" s="389">
        <v>0.35701639770687632</v>
      </c>
      <c r="DE625" s="389">
        <v>0.32811737172887384</v>
      </c>
      <c r="DF625" s="389">
        <v>0.31021177921573367</v>
      </c>
      <c r="DG625" s="389">
        <v>0.30264358315396928</v>
      </c>
      <c r="DH625" s="389">
        <v>0.29755252698217405</v>
      </c>
      <c r="DI625" s="389">
        <v>0.29410501323909727</v>
      </c>
      <c r="DJ625" s="389">
        <v>0.29112802421200584</v>
      </c>
      <c r="DK625" s="389">
        <v>0.28834815178981765</v>
      </c>
      <c r="DL625" s="389">
        <v>0.28696586800686741</v>
      </c>
      <c r="DM625" s="389">
        <v>0.2860181158054515</v>
      </c>
      <c r="DN625" s="389">
        <v>0.2852799717289965</v>
      </c>
      <c r="DO625" s="389">
        <v>0.28514441464044565</v>
      </c>
      <c r="DP625" s="389">
        <v>0.28621303189639169</v>
      </c>
      <c r="DQ625" s="389">
        <v>0.28731059309795681</v>
      </c>
      <c r="DR625" s="389">
        <v>0.28890997671499308</v>
      </c>
      <c r="DS625" s="389">
        <v>0.28675438116980762</v>
      </c>
      <c r="DT625" s="389">
        <v>0.28552468866225228</v>
      </c>
      <c r="DU625" s="389">
        <v>0.28406623792816599</v>
      </c>
      <c r="DV625" s="389">
        <v>0.28006457789944733</v>
      </c>
      <c r="DW625" s="389">
        <v>0.26674616507365012</v>
      </c>
      <c r="DX625" s="389">
        <v>0.25972050394725654</v>
      </c>
      <c r="DY625" s="389">
        <v>0.25637307277300136</v>
      </c>
      <c r="DZ625" s="389">
        <v>0.25295564347084237</v>
      </c>
      <c r="EA625" s="389">
        <v>0.24956428789038998</v>
      </c>
      <c r="EB625" s="389">
        <v>0.24960255108760629</v>
      </c>
      <c r="EC625" s="389">
        <v>0.25063171318877075</v>
      </c>
      <c r="ED625" s="389">
        <v>0.25206760068152706</v>
      </c>
      <c r="EE625" s="389">
        <v>0.25284986999165576</v>
      </c>
      <c r="EF625" s="389">
        <v>0.25317799892426734</v>
      </c>
      <c r="EG625" s="389">
        <v>0.25290521939967581</v>
      </c>
      <c r="EH625" s="389">
        <v>0.24826136945865274</v>
      </c>
      <c r="EI625" s="389">
        <v>0.23993771108895359</v>
      </c>
      <c r="EJ625" s="389">
        <v>0.23245317406953342</v>
      </c>
      <c r="EK625" s="389">
        <v>0.2242825015799145</v>
      </c>
      <c r="EL625" s="389">
        <v>0.21642872160568077</v>
      </c>
      <c r="EM625" s="389">
        <v>0.20793464314816348</v>
      </c>
      <c r="EN625" s="389">
        <v>0.21847716815682647</v>
      </c>
      <c r="EO625" s="389">
        <v>0.22637353136817323</v>
      </c>
      <c r="EP625" s="389">
        <v>0.24714669853600238</v>
      </c>
      <c r="EQ625" s="389">
        <v>0.21678851315812131</v>
      </c>
      <c r="ER625" s="389">
        <v>0.21531383127108933</v>
      </c>
      <c r="ES625" s="389">
        <v>0.21388057599513485</v>
      </c>
      <c r="ET625" s="389">
        <v>0.21248673859895487</v>
      </c>
      <c r="EU625" s="389">
        <v>0.21113044704216266</v>
      </c>
      <c r="EV625" s="389">
        <v>0.20980995410766853</v>
      </c>
      <c r="EW625" s="389">
        <v>0.20852362677841482</v>
      </c>
      <c r="EX625" s="389">
        <v>0.2072699367064188</v>
      </c>
      <c r="EY625" s="389">
        <v>0.20604745164319438</v>
      </c>
      <c r="EZ625" s="389">
        <v>0.2048548277184635</v>
      </c>
      <c r="FA625" s="389">
        <v>0.20369080246919979</v>
      </c>
      <c r="FB625" s="389">
        <v>0.20255418853391213</v>
      </c>
      <c r="FC625" s="389">
        <v>0.20144386793806285</v>
      </c>
      <c r="FD625" s="389">
        <v>0.20035878690590833</v>
      </c>
      <c r="FE625" s="389">
        <v>0.1992979511421191</v>
      </c>
      <c r="FF625" s="389">
        <v>0.19826042153347853</v>
      </c>
      <c r="FG625" s="389">
        <v>0.19724531022694952</v>
      </c>
      <c r="FH625" s="389">
        <v>0.1962517770455825</v>
      </c>
      <c r="FI625" s="389">
        <v>0.19527902620823526</v>
      </c>
      <c r="FJ625" s="389">
        <v>0.19432630332297979</v>
      </c>
      <c r="FK625" s="389">
        <v>0.19339289262748433</v>
      </c>
      <c r="FL625" s="389">
        <v>0.19247811445262614</v>
      </c>
      <c r="FM625" s="389">
        <v>0.19158132288820151</v>
      </c>
      <c r="FN625" s="389">
        <v>0.19070190363187853</v>
      </c>
      <c r="FO625" s="389">
        <v>0.18983927200454961</v>
      </c>
      <c r="FP625" s="389">
        <v>0.18899287111700536</v>
      </c>
      <c r="FQ625" s="389">
        <v>0.18816217017441522</v>
      </c>
      <c r="FR625" s="389">
        <v>0.18734666290647611</v>
      </c>
      <c r="FS625" s="389">
        <v>0.18654586611231352</v>
      </c>
      <c r="FT625" s="389">
        <v>0.18575931831030321</v>
      </c>
      <c r="FU625" s="389">
        <v>0.18498657848394276</v>
      </c>
      <c r="FV625" s="389">
        <v>0.18422722491576152</v>
      </c>
    </row>
    <row r="626" spans="5:179" outlineLevel="2" x14ac:dyDescent="0.2">
      <c r="E626" s="367">
        <v>45596</v>
      </c>
      <c r="F626" s="394"/>
      <c r="G626" s="394"/>
      <c r="K626" s="389"/>
      <c r="L626" s="389"/>
      <c r="M626" s="389"/>
      <c r="N626" s="389"/>
      <c r="O626" s="389"/>
      <c r="P626" s="389"/>
      <c r="Q626" s="389"/>
      <c r="R626" s="389"/>
      <c r="S626" s="389"/>
      <c r="T626" s="389"/>
      <c r="U626" s="389"/>
      <c r="V626" s="389"/>
      <c r="W626" s="389"/>
      <c r="X626" s="389"/>
      <c r="Y626" s="389"/>
      <c r="Z626" s="389"/>
      <c r="AA626" s="389"/>
      <c r="AB626" s="389"/>
      <c r="AC626" s="389"/>
      <c r="AD626" s="389"/>
      <c r="AE626" s="389"/>
      <c r="AF626" s="389"/>
      <c r="AG626" s="389"/>
      <c r="AH626" s="389"/>
      <c r="AI626" s="389"/>
      <c r="AJ626" s="389"/>
      <c r="AK626" s="389"/>
      <c r="AL626" s="389"/>
      <c r="AM626" s="389"/>
      <c r="AN626" s="389"/>
      <c r="AO626" s="389"/>
      <c r="AP626" s="389"/>
      <c r="AQ626" s="389"/>
      <c r="AR626" s="389"/>
      <c r="AS626" s="389"/>
      <c r="AT626" s="389"/>
      <c r="AU626" s="389"/>
      <c r="AV626" s="389"/>
      <c r="AW626" s="389"/>
      <c r="AX626" s="389"/>
      <c r="AY626" s="389"/>
      <c r="AZ626" s="389"/>
      <c r="BA626" s="389"/>
      <c r="BB626" s="389"/>
      <c r="BC626" s="389"/>
      <c r="BD626" s="389"/>
      <c r="BE626" s="389"/>
      <c r="BF626" s="389"/>
      <c r="BG626" s="389"/>
      <c r="BH626" s="389"/>
      <c r="BI626" s="389"/>
      <c r="BJ626" s="389"/>
      <c r="BK626" s="389"/>
      <c r="BL626" s="389"/>
      <c r="BM626" s="389"/>
      <c r="BN626" s="389"/>
      <c r="BO626" s="389"/>
      <c r="BP626" s="389"/>
      <c r="BQ626" s="389"/>
      <c r="BR626" s="389"/>
      <c r="BS626" s="389"/>
      <c r="BT626" s="389"/>
      <c r="BU626" s="389"/>
      <c r="BV626" s="389"/>
      <c r="BW626" s="389"/>
      <c r="BX626" s="389"/>
      <c r="BY626" s="389"/>
      <c r="BZ626" s="389"/>
      <c r="CA626" s="389"/>
      <c r="CB626" s="389"/>
      <c r="CC626" s="389"/>
      <c r="CD626" s="389"/>
      <c r="CE626" s="389"/>
      <c r="CF626" s="389"/>
      <c r="CG626" s="389"/>
      <c r="CH626" s="389"/>
      <c r="CI626" s="389"/>
      <c r="CJ626" s="389"/>
      <c r="CK626" s="389"/>
      <c r="CL626" s="389"/>
      <c r="CM626" s="389"/>
      <c r="CN626" s="389"/>
      <c r="CO626" s="389"/>
      <c r="CP626" s="389"/>
      <c r="CQ626" s="389"/>
      <c r="CR626" s="389"/>
      <c r="CS626" s="389"/>
      <c r="CT626" s="389"/>
      <c r="CU626" s="389"/>
      <c r="CV626" s="389"/>
      <c r="CW626" s="389"/>
      <c r="CX626" s="389"/>
      <c r="CY626" s="389"/>
      <c r="CZ626" s="389">
        <v>0.92539917361921653</v>
      </c>
      <c r="DA626" s="389">
        <v>0.7226355474341648</v>
      </c>
      <c r="DB626" s="389">
        <v>0.51897198610898398</v>
      </c>
      <c r="DC626" s="389">
        <v>0.45804672977855226</v>
      </c>
      <c r="DD626" s="389">
        <v>0.37758526425877459</v>
      </c>
      <c r="DE626" s="389">
        <v>0.35701639770687632</v>
      </c>
      <c r="DF626" s="389">
        <v>0.32811737172887384</v>
      </c>
      <c r="DG626" s="389">
        <v>0.31021177921573367</v>
      </c>
      <c r="DH626" s="389">
        <v>0.30264358315396928</v>
      </c>
      <c r="DI626" s="389">
        <v>0.29755252698217405</v>
      </c>
      <c r="DJ626" s="389">
        <v>0.29410501323909727</v>
      </c>
      <c r="DK626" s="389">
        <v>0.29112802421200584</v>
      </c>
      <c r="DL626" s="389">
        <v>0.28834815178981765</v>
      </c>
      <c r="DM626" s="389">
        <v>0.28696586800686741</v>
      </c>
      <c r="DN626" s="389">
        <v>0.2860181158054515</v>
      </c>
      <c r="DO626" s="389">
        <v>0.2852799717289965</v>
      </c>
      <c r="DP626" s="389">
        <v>0.28514441464044565</v>
      </c>
      <c r="DQ626" s="389">
        <v>0.28621303189639169</v>
      </c>
      <c r="DR626" s="389">
        <v>0.28731059309795681</v>
      </c>
      <c r="DS626" s="389">
        <v>0.28890997671499308</v>
      </c>
      <c r="DT626" s="389">
        <v>0.28675438116980762</v>
      </c>
      <c r="DU626" s="389">
        <v>0.28552468866225228</v>
      </c>
      <c r="DV626" s="389">
        <v>0.28406623792816599</v>
      </c>
      <c r="DW626" s="389">
        <v>0.28006457789944733</v>
      </c>
      <c r="DX626" s="389">
        <v>0.26674616507365012</v>
      </c>
      <c r="DY626" s="389">
        <v>0.25972050394725654</v>
      </c>
      <c r="DZ626" s="389">
        <v>0.25637307277300136</v>
      </c>
      <c r="EA626" s="389">
        <v>0.25295564347084237</v>
      </c>
      <c r="EB626" s="389">
        <v>0.24956428789038998</v>
      </c>
      <c r="EC626" s="389">
        <v>0.24960255108760629</v>
      </c>
      <c r="ED626" s="389">
        <v>0.25063171318877075</v>
      </c>
      <c r="EE626" s="389">
        <v>0.25206760068152706</v>
      </c>
      <c r="EF626" s="389">
        <v>0.25284986999165576</v>
      </c>
      <c r="EG626" s="389">
        <v>0.25317799892426734</v>
      </c>
      <c r="EH626" s="389">
        <v>0.25290521939967581</v>
      </c>
      <c r="EI626" s="389">
        <v>0.24826136945865274</v>
      </c>
      <c r="EJ626" s="389">
        <v>0.23993771108895359</v>
      </c>
      <c r="EK626" s="389">
        <v>0.23245317406953342</v>
      </c>
      <c r="EL626" s="389">
        <v>0.2242825015799145</v>
      </c>
      <c r="EM626" s="389">
        <v>0.21642872160568077</v>
      </c>
      <c r="EN626" s="389">
        <v>0.20793464314816348</v>
      </c>
      <c r="EO626" s="389">
        <v>0.21847716815682647</v>
      </c>
      <c r="EP626" s="389">
        <v>0.22637353136817323</v>
      </c>
      <c r="EQ626" s="389">
        <v>0.24714669853600238</v>
      </c>
      <c r="ER626" s="389">
        <v>0.21678851315812131</v>
      </c>
      <c r="ES626" s="389">
        <v>0.21531383127108933</v>
      </c>
      <c r="ET626" s="389">
        <v>0.21388057599513485</v>
      </c>
      <c r="EU626" s="389">
        <v>0.21248673859895487</v>
      </c>
      <c r="EV626" s="389">
        <v>0.21113044704216266</v>
      </c>
      <c r="EW626" s="389">
        <v>0.20980995410766853</v>
      </c>
      <c r="EX626" s="389">
        <v>0.20852362677841482</v>
      </c>
      <c r="EY626" s="389">
        <v>0.2072699367064188</v>
      </c>
      <c r="EZ626" s="389">
        <v>0.20604745164319438</v>
      </c>
      <c r="FA626" s="389">
        <v>0.2048548277184635</v>
      </c>
      <c r="FB626" s="389">
        <v>0.20369080246919979</v>
      </c>
      <c r="FC626" s="389">
        <v>0.20255418853391213</v>
      </c>
      <c r="FD626" s="389">
        <v>0.20144386793806285</v>
      </c>
      <c r="FE626" s="389">
        <v>0.20035878690590833</v>
      </c>
      <c r="FF626" s="389">
        <v>0.1992979511421191</v>
      </c>
      <c r="FG626" s="389">
        <v>0.19826042153347853</v>
      </c>
      <c r="FH626" s="389">
        <v>0.19724531022694952</v>
      </c>
      <c r="FI626" s="389">
        <v>0.1962517770455825</v>
      </c>
      <c r="FJ626" s="389">
        <v>0.19527902620823526</v>
      </c>
      <c r="FK626" s="389">
        <v>0.19432630332297979</v>
      </c>
      <c r="FL626" s="389">
        <v>0.19339289262748433</v>
      </c>
      <c r="FM626" s="389">
        <v>0.19247811445262614</v>
      </c>
      <c r="FN626" s="389">
        <v>0.19158132288820151</v>
      </c>
      <c r="FO626" s="389">
        <v>0.19070190363187853</v>
      </c>
      <c r="FP626" s="389">
        <v>0.18983927200454961</v>
      </c>
      <c r="FQ626" s="389">
        <v>0.18899287111700536</v>
      </c>
      <c r="FR626" s="389">
        <v>0.18816217017441522</v>
      </c>
      <c r="FS626" s="389">
        <v>0.18734666290647611</v>
      </c>
      <c r="FT626" s="389">
        <v>0.18654586611231352</v>
      </c>
      <c r="FU626" s="389">
        <v>0.18575931831030321</v>
      </c>
      <c r="FV626" s="389">
        <v>0.18498657848394276</v>
      </c>
    </row>
    <row r="627" spans="5:179" outlineLevel="2" x14ac:dyDescent="0.2">
      <c r="E627" s="367">
        <v>45626</v>
      </c>
      <c r="F627" s="394"/>
      <c r="G627" s="394"/>
      <c r="K627" s="389"/>
      <c r="L627" s="389"/>
      <c r="M627" s="389"/>
      <c r="N627" s="389"/>
      <c r="O627" s="389"/>
      <c r="P627" s="389"/>
      <c r="Q627" s="389"/>
      <c r="R627" s="389"/>
      <c r="S627" s="389"/>
      <c r="T627" s="389"/>
      <c r="U627" s="389"/>
      <c r="V627" s="389"/>
      <c r="W627" s="389"/>
      <c r="X627" s="389"/>
      <c r="Y627" s="389"/>
      <c r="Z627" s="389"/>
      <c r="AA627" s="389"/>
      <c r="AB627" s="389"/>
      <c r="AC627" s="389"/>
      <c r="AD627" s="389"/>
      <c r="AE627" s="389"/>
      <c r="AF627" s="389"/>
      <c r="AG627" s="389"/>
      <c r="AH627" s="389"/>
      <c r="AI627" s="389"/>
      <c r="AJ627" s="389"/>
      <c r="AK627" s="389"/>
      <c r="AL627" s="389"/>
      <c r="AM627" s="389"/>
      <c r="AN627" s="389"/>
      <c r="AO627" s="389"/>
      <c r="AP627" s="389"/>
      <c r="AQ627" s="389"/>
      <c r="AR627" s="389"/>
      <c r="AS627" s="389"/>
      <c r="AT627" s="389"/>
      <c r="AU627" s="389"/>
      <c r="AV627" s="389"/>
      <c r="AW627" s="389"/>
      <c r="AX627" s="389"/>
      <c r="AY627" s="389"/>
      <c r="AZ627" s="389"/>
      <c r="BA627" s="389"/>
      <c r="BB627" s="389"/>
      <c r="BC627" s="389"/>
      <c r="BD627" s="389"/>
      <c r="BE627" s="389"/>
      <c r="BF627" s="389"/>
      <c r="BG627" s="389"/>
      <c r="BH627" s="389"/>
      <c r="BI627" s="389"/>
      <c r="BJ627" s="389"/>
      <c r="BK627" s="389"/>
      <c r="BL627" s="389"/>
      <c r="BM627" s="389"/>
      <c r="BN627" s="389"/>
      <c r="BO627" s="389"/>
      <c r="BP627" s="389"/>
      <c r="BQ627" s="389"/>
      <c r="BR627" s="389"/>
      <c r="BS627" s="389"/>
      <c r="BT627" s="389"/>
      <c r="BU627" s="389"/>
      <c r="BV627" s="389"/>
      <c r="BW627" s="389"/>
      <c r="BX627" s="389"/>
      <c r="BY627" s="389"/>
      <c r="BZ627" s="389"/>
      <c r="CA627" s="389"/>
      <c r="CB627" s="389"/>
      <c r="CC627" s="389"/>
      <c r="CD627" s="389"/>
      <c r="CE627" s="389"/>
      <c r="CF627" s="389"/>
      <c r="CG627" s="389"/>
      <c r="CH627" s="389"/>
      <c r="CI627" s="389"/>
      <c r="CJ627" s="389"/>
      <c r="CK627" s="389"/>
      <c r="CL627" s="389"/>
      <c r="CM627" s="389"/>
      <c r="CN627" s="389"/>
      <c r="CO627" s="389"/>
      <c r="CP627" s="389"/>
      <c r="CQ627" s="389"/>
      <c r="CR627" s="389"/>
      <c r="CS627" s="389"/>
      <c r="CT627" s="389"/>
      <c r="CU627" s="389"/>
      <c r="CV627" s="389"/>
      <c r="CW627" s="389"/>
      <c r="CX627" s="389"/>
      <c r="CY627" s="389"/>
      <c r="CZ627" s="389"/>
      <c r="DA627" s="389">
        <v>0.92539917361921653</v>
      </c>
      <c r="DB627" s="389">
        <v>0.7226355474341648</v>
      </c>
      <c r="DC627" s="389">
        <v>0.51897198610898398</v>
      </c>
      <c r="DD627" s="389">
        <v>0.45804672977855226</v>
      </c>
      <c r="DE627" s="389">
        <v>0.37758526425877459</v>
      </c>
      <c r="DF627" s="389">
        <v>0.35701639770687632</v>
      </c>
      <c r="DG627" s="389">
        <v>0.32811737172887384</v>
      </c>
      <c r="DH627" s="389">
        <v>0.31021177921573367</v>
      </c>
      <c r="DI627" s="389">
        <v>0.30264358315396928</v>
      </c>
      <c r="DJ627" s="389">
        <v>0.29755252698217405</v>
      </c>
      <c r="DK627" s="389">
        <v>0.29410501323909727</v>
      </c>
      <c r="DL627" s="389">
        <v>0.29112802421200584</v>
      </c>
      <c r="DM627" s="389">
        <v>0.28834815178981765</v>
      </c>
      <c r="DN627" s="389">
        <v>0.28696586800686741</v>
      </c>
      <c r="DO627" s="389">
        <v>0.2860181158054515</v>
      </c>
      <c r="DP627" s="389">
        <v>0.2852799717289965</v>
      </c>
      <c r="DQ627" s="389">
        <v>0.28514441464044565</v>
      </c>
      <c r="DR627" s="389">
        <v>0.28621303189639169</v>
      </c>
      <c r="DS627" s="389">
        <v>0.28731059309795681</v>
      </c>
      <c r="DT627" s="389">
        <v>0.28890997671499308</v>
      </c>
      <c r="DU627" s="389">
        <v>0.28675438116980762</v>
      </c>
      <c r="DV627" s="389">
        <v>0.28552468866225228</v>
      </c>
      <c r="DW627" s="389">
        <v>0.28406623792816599</v>
      </c>
      <c r="DX627" s="389">
        <v>0.28006457789944733</v>
      </c>
      <c r="DY627" s="389">
        <v>0.26674616507365012</v>
      </c>
      <c r="DZ627" s="389">
        <v>0.25972050394725654</v>
      </c>
      <c r="EA627" s="389">
        <v>0.25637307277300136</v>
      </c>
      <c r="EB627" s="389">
        <v>0.25295564347084237</v>
      </c>
      <c r="EC627" s="389">
        <v>0.24956428789038998</v>
      </c>
      <c r="ED627" s="389">
        <v>0.24960255108760629</v>
      </c>
      <c r="EE627" s="389">
        <v>0.25063171318877075</v>
      </c>
      <c r="EF627" s="389">
        <v>0.25206760068152706</v>
      </c>
      <c r="EG627" s="389">
        <v>0.25284986999165576</v>
      </c>
      <c r="EH627" s="389">
        <v>0.25317799892426734</v>
      </c>
      <c r="EI627" s="389">
        <v>0.25290521939967581</v>
      </c>
      <c r="EJ627" s="389">
        <v>0.24826136945865274</v>
      </c>
      <c r="EK627" s="389">
        <v>0.23993771108895359</v>
      </c>
      <c r="EL627" s="389">
        <v>0.23245317406953342</v>
      </c>
      <c r="EM627" s="389">
        <v>0.2242825015799145</v>
      </c>
      <c r="EN627" s="389">
        <v>0.21642872160568077</v>
      </c>
      <c r="EO627" s="389">
        <v>0.20793464314816348</v>
      </c>
      <c r="EP627" s="389">
        <v>0.21847716815682647</v>
      </c>
      <c r="EQ627" s="389">
        <v>0.22637353136817323</v>
      </c>
      <c r="ER627" s="389">
        <v>0.24714669853600238</v>
      </c>
      <c r="ES627" s="389">
        <v>0.21678851315812131</v>
      </c>
      <c r="ET627" s="389">
        <v>0.21531383127108933</v>
      </c>
      <c r="EU627" s="389">
        <v>0.21388057599513485</v>
      </c>
      <c r="EV627" s="389">
        <v>0.21248673859895487</v>
      </c>
      <c r="EW627" s="389">
        <v>0.21113044704216266</v>
      </c>
      <c r="EX627" s="389">
        <v>0.20980995410766853</v>
      </c>
      <c r="EY627" s="389">
        <v>0.20852362677841482</v>
      </c>
      <c r="EZ627" s="389">
        <v>0.2072699367064188</v>
      </c>
      <c r="FA627" s="389">
        <v>0.20604745164319438</v>
      </c>
      <c r="FB627" s="389">
        <v>0.2048548277184635</v>
      </c>
      <c r="FC627" s="389">
        <v>0.20369080246919979</v>
      </c>
      <c r="FD627" s="389">
        <v>0.20255418853391213</v>
      </c>
      <c r="FE627" s="389">
        <v>0.20144386793806285</v>
      </c>
      <c r="FF627" s="389">
        <v>0.20035878690590833</v>
      </c>
      <c r="FG627" s="389">
        <v>0.1992979511421191</v>
      </c>
      <c r="FH627" s="389">
        <v>0.19826042153347853</v>
      </c>
      <c r="FI627" s="389">
        <v>0.19724531022694952</v>
      </c>
      <c r="FJ627" s="389">
        <v>0.1962517770455825</v>
      </c>
      <c r="FK627" s="389">
        <v>0.19527902620823526</v>
      </c>
      <c r="FL627" s="389">
        <v>0.19432630332297979</v>
      </c>
      <c r="FM627" s="389">
        <v>0.19339289262748433</v>
      </c>
      <c r="FN627" s="389">
        <v>0.19247811445262614</v>
      </c>
      <c r="FO627" s="389">
        <v>0.19158132288820151</v>
      </c>
      <c r="FP627" s="389">
        <v>0.19070190363187853</v>
      </c>
      <c r="FQ627" s="389">
        <v>0.18983927200454961</v>
      </c>
      <c r="FR627" s="389">
        <v>0.18899287111700536</v>
      </c>
      <c r="FS627" s="389">
        <v>0.18816217017441522</v>
      </c>
      <c r="FT627" s="389">
        <v>0.18734666290647611</v>
      </c>
      <c r="FU627" s="389">
        <v>0.18654586611231352</v>
      </c>
      <c r="FV627" s="389">
        <v>0.18575931831030321</v>
      </c>
      <c r="FW627" s="246"/>
    </row>
    <row r="628" spans="5:179" outlineLevel="2" x14ac:dyDescent="0.2">
      <c r="E628" s="367">
        <v>45657</v>
      </c>
      <c r="F628" s="394"/>
      <c r="G628" s="394"/>
      <c r="K628" s="389"/>
      <c r="L628" s="389"/>
      <c r="M628" s="389"/>
      <c r="N628" s="389"/>
      <c r="O628" s="389"/>
      <c r="P628" s="389"/>
      <c r="Q628" s="389"/>
      <c r="R628" s="389"/>
      <c r="S628" s="389"/>
      <c r="T628" s="389"/>
      <c r="U628" s="389"/>
      <c r="V628" s="389"/>
      <c r="W628" s="389"/>
      <c r="X628" s="389"/>
      <c r="Y628" s="389"/>
      <c r="Z628" s="389"/>
      <c r="AA628" s="389"/>
      <c r="AB628" s="389"/>
      <c r="AC628" s="389"/>
      <c r="AD628" s="389"/>
      <c r="AE628" s="389"/>
      <c r="AF628" s="389"/>
      <c r="AG628" s="389"/>
      <c r="AH628" s="389"/>
      <c r="AI628" s="389"/>
      <c r="AJ628" s="389"/>
      <c r="AK628" s="389"/>
      <c r="AL628" s="389"/>
      <c r="AM628" s="389"/>
      <c r="AN628" s="389"/>
      <c r="AO628" s="389"/>
      <c r="AP628" s="389"/>
      <c r="AQ628" s="389"/>
      <c r="AR628" s="389"/>
      <c r="AS628" s="389"/>
      <c r="AT628" s="389"/>
      <c r="AU628" s="389"/>
      <c r="AV628" s="389"/>
      <c r="AW628" s="389"/>
      <c r="AX628" s="389"/>
      <c r="AY628" s="389"/>
      <c r="AZ628" s="389"/>
      <c r="BA628" s="389"/>
      <c r="BB628" s="389"/>
      <c r="BC628" s="389"/>
      <c r="BD628" s="389"/>
      <c r="BE628" s="389"/>
      <c r="BF628" s="389"/>
      <c r="BG628" s="389"/>
      <c r="BH628" s="389"/>
      <c r="BI628" s="389"/>
      <c r="BJ628" s="389"/>
      <c r="BK628" s="389"/>
      <c r="BL628" s="389"/>
      <c r="BM628" s="389"/>
      <c r="BN628" s="389"/>
      <c r="BO628" s="389"/>
      <c r="BP628" s="389"/>
      <c r="BQ628" s="389"/>
      <c r="BR628" s="389"/>
      <c r="BS628" s="389"/>
      <c r="BT628" s="389"/>
      <c r="BU628" s="389"/>
      <c r="BV628" s="389"/>
      <c r="BW628" s="389"/>
      <c r="BX628" s="389"/>
      <c r="BY628" s="389"/>
      <c r="BZ628" s="389"/>
      <c r="CA628" s="389"/>
      <c r="CB628" s="389"/>
      <c r="CC628" s="389"/>
      <c r="CD628" s="389"/>
      <c r="CE628" s="389"/>
      <c r="CF628" s="389"/>
      <c r="CG628" s="389"/>
      <c r="CH628" s="389"/>
      <c r="CI628" s="389"/>
      <c r="CJ628" s="389"/>
      <c r="CK628" s="389"/>
      <c r="CL628" s="389"/>
      <c r="CM628" s="389"/>
      <c r="CN628" s="389"/>
      <c r="CO628" s="389"/>
      <c r="CP628" s="389"/>
      <c r="CQ628" s="389"/>
      <c r="CR628" s="389"/>
      <c r="CS628" s="389"/>
      <c r="CT628" s="389"/>
      <c r="CU628" s="389"/>
      <c r="CV628" s="389"/>
      <c r="CW628" s="389"/>
      <c r="CX628" s="389"/>
      <c r="CY628" s="389"/>
      <c r="CZ628" s="389"/>
      <c r="DA628" s="389"/>
      <c r="DB628" s="389">
        <v>0.92539917361921653</v>
      </c>
      <c r="DC628" s="389">
        <v>0.7226355474341648</v>
      </c>
      <c r="DD628" s="389">
        <v>0.51897198610898398</v>
      </c>
      <c r="DE628" s="389">
        <v>0.45804672977855226</v>
      </c>
      <c r="DF628" s="389">
        <v>0.37758526425877459</v>
      </c>
      <c r="DG628" s="389">
        <v>0.35701639770687632</v>
      </c>
      <c r="DH628" s="389">
        <v>0.32811737172887384</v>
      </c>
      <c r="DI628" s="389">
        <v>0.31021177921573367</v>
      </c>
      <c r="DJ628" s="389">
        <v>0.30264358315396928</v>
      </c>
      <c r="DK628" s="389">
        <v>0.29755252698217405</v>
      </c>
      <c r="DL628" s="389">
        <v>0.29410501323909727</v>
      </c>
      <c r="DM628" s="389">
        <v>0.29112802421200584</v>
      </c>
      <c r="DN628" s="389">
        <v>0.28834815178981765</v>
      </c>
      <c r="DO628" s="389">
        <v>0.28696586800686741</v>
      </c>
      <c r="DP628" s="389">
        <v>0.2860181158054515</v>
      </c>
      <c r="DQ628" s="389">
        <v>0.2852799717289965</v>
      </c>
      <c r="DR628" s="389">
        <v>0.28514441464044565</v>
      </c>
      <c r="DS628" s="389">
        <v>0.28621303189639169</v>
      </c>
      <c r="DT628" s="389">
        <v>0.28731059309795681</v>
      </c>
      <c r="DU628" s="389">
        <v>0.28890997671499308</v>
      </c>
      <c r="DV628" s="389">
        <v>0.28675438116980762</v>
      </c>
      <c r="DW628" s="389">
        <v>0.28552468866225228</v>
      </c>
      <c r="DX628" s="389">
        <v>0.28406623792816599</v>
      </c>
      <c r="DY628" s="389">
        <v>0.28006457789944733</v>
      </c>
      <c r="DZ628" s="389">
        <v>0.26674616507365012</v>
      </c>
      <c r="EA628" s="389">
        <v>0.25972050394725654</v>
      </c>
      <c r="EB628" s="389">
        <v>0.25637307277300136</v>
      </c>
      <c r="EC628" s="389">
        <v>0.25295564347084237</v>
      </c>
      <c r="ED628" s="389">
        <v>0.24956428789038998</v>
      </c>
      <c r="EE628" s="389">
        <v>0.24960255108760629</v>
      </c>
      <c r="EF628" s="389">
        <v>0.25063171318877075</v>
      </c>
      <c r="EG628" s="389">
        <v>0.25206760068152706</v>
      </c>
      <c r="EH628" s="389">
        <v>0.25284986999165576</v>
      </c>
      <c r="EI628" s="389">
        <v>0.25317799892426734</v>
      </c>
      <c r="EJ628" s="389">
        <v>0.25290521939967581</v>
      </c>
      <c r="EK628" s="389">
        <v>0.24826136945865274</v>
      </c>
      <c r="EL628" s="389">
        <v>0.23993771108895359</v>
      </c>
      <c r="EM628" s="389">
        <v>0.23245317406953342</v>
      </c>
      <c r="EN628" s="389">
        <v>0.2242825015799145</v>
      </c>
      <c r="EO628" s="389">
        <v>0.21642872160568077</v>
      </c>
      <c r="EP628" s="389">
        <v>0.20793464314816348</v>
      </c>
      <c r="EQ628" s="389">
        <v>0.21847716815682647</v>
      </c>
      <c r="ER628" s="389">
        <v>0.22637353136817323</v>
      </c>
      <c r="ES628" s="389">
        <v>0.24714669853600238</v>
      </c>
      <c r="ET628" s="389">
        <v>0.21678851315812131</v>
      </c>
      <c r="EU628" s="389">
        <v>0.21531383127108933</v>
      </c>
      <c r="EV628" s="389">
        <v>0.21388057599513485</v>
      </c>
      <c r="EW628" s="389">
        <v>0.21248673859895487</v>
      </c>
      <c r="EX628" s="389">
        <v>0.21113044704216266</v>
      </c>
      <c r="EY628" s="389">
        <v>0.20980995410766853</v>
      </c>
      <c r="EZ628" s="389">
        <v>0.20852362677841482</v>
      </c>
      <c r="FA628" s="389">
        <v>0.2072699367064188</v>
      </c>
      <c r="FB628" s="389">
        <v>0.20604745164319438</v>
      </c>
      <c r="FC628" s="389">
        <v>0.2048548277184635</v>
      </c>
      <c r="FD628" s="389">
        <v>0.20369080246919979</v>
      </c>
      <c r="FE628" s="389">
        <v>0.20255418853391213</v>
      </c>
      <c r="FF628" s="389">
        <v>0.20144386793806285</v>
      </c>
      <c r="FG628" s="389">
        <v>0.20035878690590833</v>
      </c>
      <c r="FH628" s="389">
        <v>0.1992979511421191</v>
      </c>
      <c r="FI628" s="389">
        <v>0.19826042153347853</v>
      </c>
      <c r="FJ628" s="389">
        <v>0.19724531022694952</v>
      </c>
      <c r="FK628" s="389">
        <v>0.1962517770455825</v>
      </c>
      <c r="FL628" s="389">
        <v>0.19527902620823526</v>
      </c>
      <c r="FM628" s="389">
        <v>0.19432630332297979</v>
      </c>
      <c r="FN628" s="389">
        <v>0.19339289262748433</v>
      </c>
      <c r="FO628" s="389">
        <v>0.19247811445262614</v>
      </c>
      <c r="FP628" s="389">
        <v>0.19158132288820151</v>
      </c>
      <c r="FQ628" s="389">
        <v>0.19070190363187853</v>
      </c>
      <c r="FR628" s="389">
        <v>0.18983927200454961</v>
      </c>
      <c r="FS628" s="389">
        <v>0.18899287111700536</v>
      </c>
      <c r="FT628" s="389">
        <v>0.18816217017441522</v>
      </c>
      <c r="FU628" s="389">
        <v>0.18734666290647611</v>
      </c>
      <c r="FV628" s="389">
        <v>0.18654586611231352</v>
      </c>
      <c r="FW628" s="246"/>
    </row>
    <row r="629" spans="5:179" outlineLevel="2" x14ac:dyDescent="0.2">
      <c r="E629" s="367">
        <v>45688</v>
      </c>
      <c r="F629" s="394"/>
      <c r="G629" s="394"/>
      <c r="K629" s="389"/>
      <c r="L629" s="389"/>
      <c r="M629" s="389"/>
      <c r="N629" s="389"/>
      <c r="O629" s="389"/>
      <c r="P629" s="389"/>
      <c r="Q629" s="389"/>
      <c r="R629" s="389"/>
      <c r="S629" s="389"/>
      <c r="T629" s="389"/>
      <c r="U629" s="389"/>
      <c r="V629" s="389"/>
      <c r="W629" s="389"/>
      <c r="X629" s="389"/>
      <c r="Y629" s="389"/>
      <c r="Z629" s="389"/>
      <c r="AA629" s="389"/>
      <c r="AB629" s="389"/>
      <c r="AC629" s="389"/>
      <c r="AD629" s="389"/>
      <c r="AE629" s="389"/>
      <c r="AF629" s="389"/>
      <c r="AG629" s="389"/>
      <c r="AH629" s="389"/>
      <c r="AI629" s="389"/>
      <c r="AJ629" s="389"/>
      <c r="AK629" s="389"/>
      <c r="AL629" s="389"/>
      <c r="AM629" s="389"/>
      <c r="AN629" s="389"/>
      <c r="AO629" s="389"/>
      <c r="AP629" s="389"/>
      <c r="AQ629" s="389"/>
      <c r="AR629" s="389"/>
      <c r="AS629" s="389"/>
      <c r="AT629" s="389"/>
      <c r="AU629" s="389"/>
      <c r="AV629" s="389"/>
      <c r="AW629" s="389"/>
      <c r="AX629" s="389"/>
      <c r="AY629" s="389"/>
      <c r="AZ629" s="389"/>
      <c r="BA629" s="389"/>
      <c r="BB629" s="389"/>
      <c r="BC629" s="389"/>
      <c r="BD629" s="389"/>
      <c r="BE629" s="389"/>
      <c r="BF629" s="389"/>
      <c r="BG629" s="389"/>
      <c r="BH629" s="389"/>
      <c r="BI629" s="389"/>
      <c r="BJ629" s="389"/>
      <c r="BK629" s="389"/>
      <c r="BL629" s="389"/>
      <c r="BM629" s="389"/>
      <c r="BN629" s="389"/>
      <c r="BO629" s="389"/>
      <c r="BP629" s="389"/>
      <c r="BQ629" s="389"/>
      <c r="BR629" s="389"/>
      <c r="BS629" s="389"/>
      <c r="BT629" s="389"/>
      <c r="BU629" s="389"/>
      <c r="BV629" s="389"/>
      <c r="BW629" s="389"/>
      <c r="BX629" s="389"/>
      <c r="BY629" s="389"/>
      <c r="BZ629" s="389"/>
      <c r="CA629" s="389"/>
      <c r="CB629" s="389"/>
      <c r="CC629" s="389"/>
      <c r="CD629" s="389"/>
      <c r="CE629" s="389"/>
      <c r="CF629" s="389"/>
      <c r="CG629" s="389"/>
      <c r="CH629" s="389"/>
      <c r="CI629" s="389"/>
      <c r="CJ629" s="389"/>
      <c r="CK629" s="389"/>
      <c r="CL629" s="389"/>
      <c r="CM629" s="389"/>
      <c r="CN629" s="389"/>
      <c r="CO629" s="389"/>
      <c r="CP629" s="389"/>
      <c r="CQ629" s="389"/>
      <c r="CR629" s="389"/>
      <c r="CS629" s="389"/>
      <c r="CT629" s="389"/>
      <c r="CU629" s="389"/>
      <c r="CV629" s="389"/>
      <c r="CW629" s="389"/>
      <c r="CX629" s="389"/>
      <c r="CY629" s="389"/>
      <c r="CZ629" s="389"/>
      <c r="DA629" s="389"/>
      <c r="DB629" s="389"/>
      <c r="DC629" s="389">
        <v>0.92539917361921653</v>
      </c>
      <c r="DD629" s="389">
        <v>0.7226355474341648</v>
      </c>
      <c r="DE629" s="389">
        <v>0.51897198610898398</v>
      </c>
      <c r="DF629" s="389">
        <v>0.45804672977855226</v>
      </c>
      <c r="DG629" s="389">
        <v>0.37758526425877459</v>
      </c>
      <c r="DH629" s="389">
        <v>0.35701639770687632</v>
      </c>
      <c r="DI629" s="389">
        <v>0.32811737172887384</v>
      </c>
      <c r="DJ629" s="389">
        <v>0.31021177921573367</v>
      </c>
      <c r="DK629" s="389">
        <v>0.30264358315396928</v>
      </c>
      <c r="DL629" s="389">
        <v>0.29755252698217405</v>
      </c>
      <c r="DM629" s="389">
        <v>0.29410501323909727</v>
      </c>
      <c r="DN629" s="389">
        <v>0.29112802421200584</v>
      </c>
      <c r="DO629" s="389">
        <v>0.28834815178981765</v>
      </c>
      <c r="DP629" s="389">
        <v>0.28696586800686741</v>
      </c>
      <c r="DQ629" s="389">
        <v>0.2860181158054515</v>
      </c>
      <c r="DR629" s="389">
        <v>0.2852799717289965</v>
      </c>
      <c r="DS629" s="389">
        <v>0.28514441464044565</v>
      </c>
      <c r="DT629" s="389">
        <v>0.28621303189639169</v>
      </c>
      <c r="DU629" s="389">
        <v>0.28731059309795681</v>
      </c>
      <c r="DV629" s="389">
        <v>0.28890997671499308</v>
      </c>
      <c r="DW629" s="389">
        <v>0.28675438116980762</v>
      </c>
      <c r="DX629" s="389">
        <v>0.28552468866225228</v>
      </c>
      <c r="DY629" s="389">
        <v>0.28406623792816599</v>
      </c>
      <c r="DZ629" s="389">
        <v>0.28006457789944733</v>
      </c>
      <c r="EA629" s="389">
        <v>0.26674616507365012</v>
      </c>
      <c r="EB629" s="389">
        <v>0.25972050394725654</v>
      </c>
      <c r="EC629" s="389">
        <v>0.25637307277300136</v>
      </c>
      <c r="ED629" s="389">
        <v>0.25295564347084237</v>
      </c>
      <c r="EE629" s="389">
        <v>0.24956428789038998</v>
      </c>
      <c r="EF629" s="389">
        <v>0.24960255108760629</v>
      </c>
      <c r="EG629" s="389">
        <v>0.25063171318877075</v>
      </c>
      <c r="EH629" s="389">
        <v>0.25206760068152706</v>
      </c>
      <c r="EI629" s="389">
        <v>0.25284986999165576</v>
      </c>
      <c r="EJ629" s="389">
        <v>0.25317799892426734</v>
      </c>
      <c r="EK629" s="389">
        <v>0.25290521939967581</v>
      </c>
      <c r="EL629" s="389">
        <v>0.24826136945865274</v>
      </c>
      <c r="EM629" s="389">
        <v>0.23993771108895359</v>
      </c>
      <c r="EN629" s="389">
        <v>0.23245317406953342</v>
      </c>
      <c r="EO629" s="389">
        <v>0.2242825015799145</v>
      </c>
      <c r="EP629" s="389">
        <v>0.21642872160568077</v>
      </c>
      <c r="EQ629" s="389">
        <v>0.20793464314816348</v>
      </c>
      <c r="ER629" s="389">
        <v>0.21847716815682647</v>
      </c>
      <c r="ES629" s="389">
        <v>0.22637353136817323</v>
      </c>
      <c r="ET629" s="389">
        <v>0.24714669853600238</v>
      </c>
      <c r="EU629" s="389">
        <v>0.21678851315812131</v>
      </c>
      <c r="EV629" s="389">
        <v>0.21531383127108933</v>
      </c>
      <c r="EW629" s="389">
        <v>0.21388057599513485</v>
      </c>
      <c r="EX629" s="389">
        <v>0.21248673859895487</v>
      </c>
      <c r="EY629" s="389">
        <v>0.21113044704216266</v>
      </c>
      <c r="EZ629" s="389">
        <v>0.20980995410766853</v>
      </c>
      <c r="FA629" s="389">
        <v>0.20852362677841482</v>
      </c>
      <c r="FB629" s="389">
        <v>0.2072699367064188</v>
      </c>
      <c r="FC629" s="389">
        <v>0.20604745164319438</v>
      </c>
      <c r="FD629" s="389">
        <v>0.2048548277184635</v>
      </c>
      <c r="FE629" s="389">
        <v>0.20369080246919979</v>
      </c>
      <c r="FF629" s="389">
        <v>0.20255418853391213</v>
      </c>
      <c r="FG629" s="389">
        <v>0.20144386793806285</v>
      </c>
      <c r="FH629" s="389">
        <v>0.20035878690590833</v>
      </c>
      <c r="FI629" s="389">
        <v>0.1992979511421191</v>
      </c>
      <c r="FJ629" s="389">
        <v>0.19826042153347853</v>
      </c>
      <c r="FK629" s="389">
        <v>0.19724531022694952</v>
      </c>
      <c r="FL629" s="389">
        <v>0.1962517770455825</v>
      </c>
      <c r="FM629" s="389">
        <v>0.19527902620823526</v>
      </c>
      <c r="FN629" s="389">
        <v>0.19432630332297979</v>
      </c>
      <c r="FO629" s="389">
        <v>0.19339289262748433</v>
      </c>
      <c r="FP629" s="389">
        <v>0.19247811445262614</v>
      </c>
      <c r="FQ629" s="389">
        <v>0.19158132288820151</v>
      </c>
      <c r="FR629" s="389">
        <v>0.19070190363187853</v>
      </c>
      <c r="FS629" s="389">
        <v>0.18983927200454961</v>
      </c>
      <c r="FT629" s="389">
        <v>0.18899287111700536</v>
      </c>
      <c r="FU629" s="389">
        <v>0.18816217017441522</v>
      </c>
      <c r="FV629" s="389">
        <v>0.18734666290647611</v>
      </c>
      <c r="FW629" s="246"/>
    </row>
    <row r="630" spans="5:179" outlineLevel="2" x14ac:dyDescent="0.2">
      <c r="E630" s="367">
        <v>45716</v>
      </c>
      <c r="F630" s="394"/>
      <c r="G630" s="394"/>
      <c r="K630" s="389"/>
      <c r="L630" s="389"/>
      <c r="M630" s="389"/>
      <c r="N630" s="389"/>
      <c r="O630" s="389"/>
      <c r="P630" s="389"/>
      <c r="Q630" s="389"/>
      <c r="R630" s="389"/>
      <c r="S630" s="389"/>
      <c r="T630" s="389"/>
      <c r="U630" s="389"/>
      <c r="V630" s="389"/>
      <c r="W630" s="389"/>
      <c r="X630" s="389"/>
      <c r="Y630" s="389"/>
      <c r="Z630" s="389"/>
      <c r="AA630" s="389"/>
      <c r="AB630" s="389"/>
      <c r="AC630" s="389"/>
      <c r="AD630" s="389"/>
      <c r="AE630" s="389"/>
      <c r="AF630" s="389"/>
      <c r="AG630" s="389"/>
      <c r="AH630" s="389"/>
      <c r="AI630" s="389"/>
      <c r="AJ630" s="389"/>
      <c r="AK630" s="389"/>
      <c r="AL630" s="389"/>
      <c r="AM630" s="389"/>
      <c r="AN630" s="389"/>
      <c r="AO630" s="389"/>
      <c r="AP630" s="389"/>
      <c r="AQ630" s="389"/>
      <c r="AR630" s="389"/>
      <c r="AS630" s="389"/>
      <c r="AT630" s="389"/>
      <c r="AU630" s="389"/>
      <c r="AV630" s="389"/>
      <c r="AW630" s="389"/>
      <c r="AX630" s="389"/>
      <c r="AY630" s="389"/>
      <c r="AZ630" s="389"/>
      <c r="BA630" s="389"/>
      <c r="BB630" s="389"/>
      <c r="BC630" s="389"/>
      <c r="BD630" s="389"/>
      <c r="BE630" s="389"/>
      <c r="BF630" s="389"/>
      <c r="BG630" s="389"/>
      <c r="BH630" s="389"/>
      <c r="BI630" s="389"/>
      <c r="BJ630" s="389"/>
      <c r="BK630" s="389"/>
      <c r="BL630" s="389"/>
      <c r="BM630" s="389"/>
      <c r="BN630" s="389"/>
      <c r="BO630" s="389"/>
      <c r="BP630" s="389"/>
      <c r="BQ630" s="389"/>
      <c r="BR630" s="389"/>
      <c r="BS630" s="389"/>
      <c r="BT630" s="389"/>
      <c r="BU630" s="389"/>
      <c r="BV630" s="389"/>
      <c r="BW630" s="389"/>
      <c r="BX630" s="389"/>
      <c r="BY630" s="389"/>
      <c r="BZ630" s="389"/>
      <c r="CA630" s="389"/>
      <c r="CB630" s="389"/>
      <c r="CC630" s="389"/>
      <c r="CD630" s="389"/>
      <c r="CE630" s="389"/>
      <c r="CF630" s="389"/>
      <c r="CG630" s="389"/>
      <c r="CH630" s="389"/>
      <c r="CI630" s="389"/>
      <c r="CJ630" s="389"/>
      <c r="CK630" s="389"/>
      <c r="CL630" s="389"/>
      <c r="CM630" s="389"/>
      <c r="CN630" s="389"/>
      <c r="CO630" s="389"/>
      <c r="CP630" s="389"/>
      <c r="CQ630" s="389"/>
      <c r="CR630" s="389"/>
      <c r="CS630" s="389"/>
      <c r="CT630" s="389"/>
      <c r="CU630" s="389"/>
      <c r="CV630" s="389"/>
      <c r="CW630" s="389"/>
      <c r="CX630" s="389"/>
      <c r="CY630" s="389"/>
      <c r="CZ630" s="389"/>
      <c r="DA630" s="389"/>
      <c r="DB630" s="389"/>
      <c r="DC630" s="389"/>
      <c r="DD630" s="389">
        <v>0.92539917361921653</v>
      </c>
      <c r="DE630" s="389">
        <v>0.7226355474341648</v>
      </c>
      <c r="DF630" s="389">
        <v>0.51897198610898398</v>
      </c>
      <c r="DG630" s="389">
        <v>0.45804672977855226</v>
      </c>
      <c r="DH630" s="389">
        <v>0.37758526425877459</v>
      </c>
      <c r="DI630" s="389">
        <v>0.35701639770687632</v>
      </c>
      <c r="DJ630" s="389">
        <v>0.32811737172887384</v>
      </c>
      <c r="DK630" s="389">
        <v>0.31021177921573367</v>
      </c>
      <c r="DL630" s="389">
        <v>0.30264358315396928</v>
      </c>
      <c r="DM630" s="389">
        <v>0.29755252698217405</v>
      </c>
      <c r="DN630" s="389">
        <v>0.29410501323909727</v>
      </c>
      <c r="DO630" s="389">
        <v>0.29112802421200584</v>
      </c>
      <c r="DP630" s="389">
        <v>0.28834815178981765</v>
      </c>
      <c r="DQ630" s="389">
        <v>0.28696586800686741</v>
      </c>
      <c r="DR630" s="389">
        <v>0.2860181158054515</v>
      </c>
      <c r="DS630" s="389">
        <v>0.2852799717289965</v>
      </c>
      <c r="DT630" s="389">
        <v>0.28514441464044565</v>
      </c>
      <c r="DU630" s="389">
        <v>0.28621303189639169</v>
      </c>
      <c r="DV630" s="389">
        <v>0.28731059309795681</v>
      </c>
      <c r="DW630" s="389">
        <v>0.28890997671499308</v>
      </c>
      <c r="DX630" s="389">
        <v>0.28675438116980762</v>
      </c>
      <c r="DY630" s="389">
        <v>0.28552468866225228</v>
      </c>
      <c r="DZ630" s="389">
        <v>0.28406623792816599</v>
      </c>
      <c r="EA630" s="389">
        <v>0.28006457789944733</v>
      </c>
      <c r="EB630" s="389">
        <v>0.26674616507365012</v>
      </c>
      <c r="EC630" s="389">
        <v>0.25972050394725654</v>
      </c>
      <c r="ED630" s="389">
        <v>0.25637307277300136</v>
      </c>
      <c r="EE630" s="389">
        <v>0.25295564347084237</v>
      </c>
      <c r="EF630" s="389">
        <v>0.24956428789038998</v>
      </c>
      <c r="EG630" s="389">
        <v>0.24960255108760629</v>
      </c>
      <c r="EH630" s="389">
        <v>0.25063171318877075</v>
      </c>
      <c r="EI630" s="389">
        <v>0.25206760068152706</v>
      </c>
      <c r="EJ630" s="389">
        <v>0.25284986999165576</v>
      </c>
      <c r="EK630" s="389">
        <v>0.25317799892426734</v>
      </c>
      <c r="EL630" s="389">
        <v>0.25290521939967581</v>
      </c>
      <c r="EM630" s="389">
        <v>0.24826136945865274</v>
      </c>
      <c r="EN630" s="389">
        <v>0.23993771108895359</v>
      </c>
      <c r="EO630" s="389">
        <v>0.23245317406953342</v>
      </c>
      <c r="EP630" s="389">
        <v>0.2242825015799145</v>
      </c>
      <c r="EQ630" s="389">
        <v>0.21642872160568077</v>
      </c>
      <c r="ER630" s="389">
        <v>0.20793464314816348</v>
      </c>
      <c r="ES630" s="389">
        <v>0.21847716815682647</v>
      </c>
      <c r="ET630" s="389">
        <v>0.22637353136817323</v>
      </c>
      <c r="EU630" s="389">
        <v>0.24714669853600238</v>
      </c>
      <c r="EV630" s="389">
        <v>0.21678851315812131</v>
      </c>
      <c r="EW630" s="389">
        <v>0.21531383127108933</v>
      </c>
      <c r="EX630" s="389">
        <v>0.21388057599513485</v>
      </c>
      <c r="EY630" s="389">
        <v>0.21248673859895487</v>
      </c>
      <c r="EZ630" s="389">
        <v>0.21113044704216266</v>
      </c>
      <c r="FA630" s="389">
        <v>0.20980995410766853</v>
      </c>
      <c r="FB630" s="389">
        <v>0.20852362677841482</v>
      </c>
      <c r="FC630" s="389">
        <v>0.2072699367064188</v>
      </c>
      <c r="FD630" s="389">
        <v>0.20604745164319438</v>
      </c>
      <c r="FE630" s="389">
        <v>0.2048548277184635</v>
      </c>
      <c r="FF630" s="389">
        <v>0.20369080246919979</v>
      </c>
      <c r="FG630" s="389">
        <v>0.20255418853391213</v>
      </c>
      <c r="FH630" s="389">
        <v>0.20144386793806285</v>
      </c>
      <c r="FI630" s="389">
        <v>0.20035878690590833</v>
      </c>
      <c r="FJ630" s="389">
        <v>0.1992979511421191</v>
      </c>
      <c r="FK630" s="389">
        <v>0.19826042153347853</v>
      </c>
      <c r="FL630" s="389">
        <v>0.19724531022694952</v>
      </c>
      <c r="FM630" s="389">
        <v>0.1962517770455825</v>
      </c>
      <c r="FN630" s="389">
        <v>0.19527902620823526</v>
      </c>
      <c r="FO630" s="389">
        <v>0.19432630332297979</v>
      </c>
      <c r="FP630" s="389">
        <v>0.19339289262748433</v>
      </c>
      <c r="FQ630" s="389">
        <v>0.19247811445262614</v>
      </c>
      <c r="FR630" s="389">
        <v>0.19158132288820151</v>
      </c>
      <c r="FS630" s="389">
        <v>0.19070190363187853</v>
      </c>
      <c r="FT630" s="389">
        <v>0.18983927200454961</v>
      </c>
      <c r="FU630" s="389">
        <v>0.18899287111700536</v>
      </c>
      <c r="FV630" s="389">
        <v>0.18816217017441522</v>
      </c>
      <c r="FW630" s="246"/>
    </row>
    <row r="631" spans="5:179" outlineLevel="2" x14ac:dyDescent="0.2">
      <c r="E631" s="367">
        <v>45747</v>
      </c>
      <c r="F631" s="394"/>
      <c r="G631" s="394"/>
      <c r="K631" s="389"/>
      <c r="L631" s="389"/>
      <c r="M631" s="389"/>
      <c r="N631" s="389"/>
      <c r="O631" s="389"/>
      <c r="P631" s="389"/>
      <c r="Q631" s="389"/>
      <c r="R631" s="389"/>
      <c r="S631" s="389"/>
      <c r="T631" s="389"/>
      <c r="U631" s="389"/>
      <c r="V631" s="389"/>
      <c r="W631" s="389"/>
      <c r="X631" s="389"/>
      <c r="Y631" s="389"/>
      <c r="Z631" s="389"/>
      <c r="AA631" s="389"/>
      <c r="AB631" s="389"/>
      <c r="AC631" s="389"/>
      <c r="AD631" s="389"/>
      <c r="AE631" s="389"/>
      <c r="AF631" s="389"/>
      <c r="AG631" s="389"/>
      <c r="AH631" s="389"/>
      <c r="AI631" s="389"/>
      <c r="AJ631" s="389"/>
      <c r="AK631" s="389"/>
      <c r="AL631" s="389"/>
      <c r="AM631" s="389"/>
      <c r="AN631" s="389"/>
      <c r="AO631" s="389"/>
      <c r="AP631" s="389"/>
      <c r="AQ631" s="389"/>
      <c r="AR631" s="389"/>
      <c r="AS631" s="389"/>
      <c r="AT631" s="389"/>
      <c r="AU631" s="389"/>
      <c r="AV631" s="389"/>
      <c r="AW631" s="389"/>
      <c r="AX631" s="389"/>
      <c r="AY631" s="389"/>
      <c r="AZ631" s="389"/>
      <c r="BA631" s="389"/>
      <c r="BB631" s="389"/>
      <c r="BC631" s="389"/>
      <c r="BD631" s="389"/>
      <c r="BE631" s="389"/>
      <c r="BF631" s="389"/>
      <c r="BG631" s="389"/>
      <c r="BH631" s="389"/>
      <c r="BI631" s="389"/>
      <c r="BJ631" s="389"/>
      <c r="BK631" s="389"/>
      <c r="BL631" s="389"/>
      <c r="BM631" s="389"/>
      <c r="BN631" s="389"/>
      <c r="BO631" s="389"/>
      <c r="BP631" s="389"/>
      <c r="BQ631" s="389"/>
      <c r="BR631" s="389"/>
      <c r="BS631" s="389"/>
      <c r="BT631" s="389"/>
      <c r="BU631" s="389"/>
      <c r="BV631" s="389"/>
      <c r="BW631" s="389"/>
      <c r="BX631" s="389"/>
      <c r="BY631" s="389"/>
      <c r="BZ631" s="389"/>
      <c r="CA631" s="389"/>
      <c r="CB631" s="389"/>
      <c r="CC631" s="389"/>
      <c r="CD631" s="389"/>
      <c r="CE631" s="389"/>
      <c r="CF631" s="389"/>
      <c r="CG631" s="389"/>
      <c r="CH631" s="389"/>
      <c r="CI631" s="389"/>
      <c r="CJ631" s="389"/>
      <c r="CK631" s="389"/>
      <c r="CL631" s="389"/>
      <c r="CM631" s="389"/>
      <c r="CN631" s="389"/>
      <c r="CO631" s="389"/>
      <c r="CP631" s="389"/>
      <c r="CQ631" s="389"/>
      <c r="CR631" s="389"/>
      <c r="CS631" s="389"/>
      <c r="CT631" s="389"/>
      <c r="CU631" s="389"/>
      <c r="CV631" s="389"/>
      <c r="CW631" s="389"/>
      <c r="CX631" s="389"/>
      <c r="CY631" s="389"/>
      <c r="CZ631" s="389"/>
      <c r="DA631" s="389"/>
      <c r="DB631" s="389"/>
      <c r="DC631" s="389"/>
      <c r="DD631" s="389"/>
      <c r="DE631" s="389">
        <v>0.92539917361921653</v>
      </c>
      <c r="DF631" s="389">
        <v>0.7226355474341648</v>
      </c>
      <c r="DG631" s="389">
        <v>0.51897198610898398</v>
      </c>
      <c r="DH631" s="389">
        <v>0.45804672977855226</v>
      </c>
      <c r="DI631" s="389">
        <v>0.37758526425877459</v>
      </c>
      <c r="DJ631" s="389">
        <v>0.35701639770687632</v>
      </c>
      <c r="DK631" s="389">
        <v>0.32811737172887384</v>
      </c>
      <c r="DL631" s="389">
        <v>0.31021177921573367</v>
      </c>
      <c r="DM631" s="389">
        <v>0.30264358315396928</v>
      </c>
      <c r="DN631" s="389">
        <v>0.29755252698217405</v>
      </c>
      <c r="DO631" s="389">
        <v>0.29410501323909727</v>
      </c>
      <c r="DP631" s="389">
        <v>0.29112802421200584</v>
      </c>
      <c r="DQ631" s="389">
        <v>0.28834815178981765</v>
      </c>
      <c r="DR631" s="389">
        <v>0.28696586800686741</v>
      </c>
      <c r="DS631" s="389">
        <v>0.2860181158054515</v>
      </c>
      <c r="DT631" s="389">
        <v>0.2852799717289965</v>
      </c>
      <c r="DU631" s="389">
        <v>0.28514441464044565</v>
      </c>
      <c r="DV631" s="389">
        <v>0.28621303189639169</v>
      </c>
      <c r="DW631" s="389">
        <v>0.28731059309795681</v>
      </c>
      <c r="DX631" s="389">
        <v>0.28890997671499308</v>
      </c>
      <c r="DY631" s="389">
        <v>0.28675438116980762</v>
      </c>
      <c r="DZ631" s="389">
        <v>0.28552468866225228</v>
      </c>
      <c r="EA631" s="389">
        <v>0.28406623792816599</v>
      </c>
      <c r="EB631" s="389">
        <v>0.28006457789944733</v>
      </c>
      <c r="EC631" s="389">
        <v>0.26674616507365012</v>
      </c>
      <c r="ED631" s="389">
        <v>0.25972050394725654</v>
      </c>
      <c r="EE631" s="389">
        <v>0.25637307277300136</v>
      </c>
      <c r="EF631" s="389">
        <v>0.25295564347084237</v>
      </c>
      <c r="EG631" s="389">
        <v>0.24956428789038998</v>
      </c>
      <c r="EH631" s="389">
        <v>0.24960255108760629</v>
      </c>
      <c r="EI631" s="389">
        <v>0.25063171318877075</v>
      </c>
      <c r="EJ631" s="389">
        <v>0.25206760068152706</v>
      </c>
      <c r="EK631" s="389">
        <v>0.25284986999165576</v>
      </c>
      <c r="EL631" s="389">
        <v>0.25317799892426734</v>
      </c>
      <c r="EM631" s="389">
        <v>0.25290521939967581</v>
      </c>
      <c r="EN631" s="389">
        <v>0.24826136945865274</v>
      </c>
      <c r="EO631" s="389">
        <v>0.23993771108895359</v>
      </c>
      <c r="EP631" s="389">
        <v>0.23245317406953342</v>
      </c>
      <c r="EQ631" s="389">
        <v>0.2242825015799145</v>
      </c>
      <c r="ER631" s="389">
        <v>0.21642872160568077</v>
      </c>
      <c r="ES631" s="389">
        <v>0.20793464314816348</v>
      </c>
      <c r="ET631" s="389">
        <v>0.21847716815682647</v>
      </c>
      <c r="EU631" s="389">
        <v>0.22637353136817323</v>
      </c>
      <c r="EV631" s="389">
        <v>0.24714669853600238</v>
      </c>
      <c r="EW631" s="389">
        <v>0.21678851315812131</v>
      </c>
      <c r="EX631" s="389">
        <v>0.21531383127108933</v>
      </c>
      <c r="EY631" s="389">
        <v>0.21388057599513485</v>
      </c>
      <c r="EZ631" s="389">
        <v>0.21248673859895487</v>
      </c>
      <c r="FA631" s="389">
        <v>0.21113044704216266</v>
      </c>
      <c r="FB631" s="389">
        <v>0.20980995410766853</v>
      </c>
      <c r="FC631" s="389">
        <v>0.20852362677841482</v>
      </c>
      <c r="FD631" s="389">
        <v>0.2072699367064188</v>
      </c>
      <c r="FE631" s="389">
        <v>0.20604745164319438</v>
      </c>
      <c r="FF631" s="389">
        <v>0.2048548277184635</v>
      </c>
      <c r="FG631" s="389">
        <v>0.20369080246919979</v>
      </c>
      <c r="FH631" s="389">
        <v>0.20255418853391213</v>
      </c>
      <c r="FI631" s="389">
        <v>0.20144386793806285</v>
      </c>
      <c r="FJ631" s="389">
        <v>0.20035878690590833</v>
      </c>
      <c r="FK631" s="389">
        <v>0.1992979511421191</v>
      </c>
      <c r="FL631" s="389">
        <v>0.19826042153347853</v>
      </c>
      <c r="FM631" s="389">
        <v>0.19724531022694952</v>
      </c>
      <c r="FN631" s="389">
        <v>0.1962517770455825</v>
      </c>
      <c r="FO631" s="389">
        <v>0.19527902620823526</v>
      </c>
      <c r="FP631" s="389">
        <v>0.19432630332297979</v>
      </c>
      <c r="FQ631" s="389">
        <v>0.19339289262748433</v>
      </c>
      <c r="FR631" s="389">
        <v>0.19247811445262614</v>
      </c>
      <c r="FS631" s="389">
        <v>0.19158132288820151</v>
      </c>
      <c r="FT631" s="389">
        <v>0.19070190363187853</v>
      </c>
      <c r="FU631" s="389">
        <v>0.18983927200454961</v>
      </c>
      <c r="FV631" s="389">
        <v>0.18899287111700536</v>
      </c>
      <c r="FW631" s="246"/>
    </row>
    <row r="632" spans="5:179" outlineLevel="2" x14ac:dyDescent="0.2">
      <c r="E632" s="367">
        <v>45777</v>
      </c>
      <c r="F632" s="394"/>
      <c r="G632" s="394"/>
      <c r="K632" s="389"/>
      <c r="L632" s="389"/>
      <c r="M632" s="389"/>
      <c r="N632" s="389"/>
      <c r="O632" s="389"/>
      <c r="P632" s="389"/>
      <c r="Q632" s="389"/>
      <c r="R632" s="389"/>
      <c r="S632" s="389"/>
      <c r="T632" s="389"/>
      <c r="U632" s="389"/>
      <c r="V632" s="389"/>
      <c r="W632" s="389"/>
      <c r="X632" s="389"/>
      <c r="Y632" s="389"/>
      <c r="Z632" s="389"/>
      <c r="AA632" s="389"/>
      <c r="AB632" s="389"/>
      <c r="AC632" s="389"/>
      <c r="AD632" s="389"/>
      <c r="AE632" s="389"/>
      <c r="AF632" s="389"/>
      <c r="AG632" s="389"/>
      <c r="AH632" s="389"/>
      <c r="AI632" s="389"/>
      <c r="AJ632" s="389"/>
      <c r="AK632" s="389"/>
      <c r="AL632" s="389"/>
      <c r="AM632" s="389"/>
      <c r="AN632" s="389"/>
      <c r="AO632" s="389"/>
      <c r="AP632" s="389"/>
      <c r="AQ632" s="389"/>
      <c r="AR632" s="389"/>
      <c r="AS632" s="389"/>
      <c r="AT632" s="389"/>
      <c r="AU632" s="389"/>
      <c r="AV632" s="389"/>
      <c r="AW632" s="389"/>
      <c r="AX632" s="389"/>
      <c r="AY632" s="389"/>
      <c r="AZ632" s="389"/>
      <c r="BA632" s="389"/>
      <c r="BB632" s="389"/>
      <c r="BC632" s="389"/>
      <c r="BD632" s="389"/>
      <c r="BE632" s="389"/>
      <c r="BF632" s="389"/>
      <c r="BG632" s="389"/>
      <c r="BH632" s="389"/>
      <c r="BI632" s="389"/>
      <c r="BJ632" s="389"/>
      <c r="BK632" s="389"/>
      <c r="BL632" s="389"/>
      <c r="BM632" s="389"/>
      <c r="BN632" s="389"/>
      <c r="BO632" s="389"/>
      <c r="BP632" s="389"/>
      <c r="BQ632" s="389"/>
      <c r="BR632" s="389"/>
      <c r="BS632" s="389"/>
      <c r="BT632" s="389"/>
      <c r="BU632" s="389"/>
      <c r="BV632" s="389"/>
      <c r="BW632" s="389"/>
      <c r="BX632" s="389"/>
      <c r="BY632" s="389"/>
      <c r="BZ632" s="389"/>
      <c r="CA632" s="389"/>
      <c r="CB632" s="389"/>
      <c r="CC632" s="389"/>
      <c r="CD632" s="389"/>
      <c r="CE632" s="389"/>
      <c r="CF632" s="389"/>
      <c r="CG632" s="389"/>
      <c r="CH632" s="389"/>
      <c r="CI632" s="389"/>
      <c r="CJ632" s="389"/>
      <c r="CK632" s="389"/>
      <c r="CL632" s="389"/>
      <c r="CM632" s="389"/>
      <c r="CN632" s="389"/>
      <c r="CO632" s="389"/>
      <c r="CP632" s="389"/>
      <c r="CQ632" s="389"/>
      <c r="CR632" s="389"/>
      <c r="CS632" s="389"/>
      <c r="CT632" s="389"/>
      <c r="CU632" s="389"/>
      <c r="CV632" s="389"/>
      <c r="CW632" s="389"/>
      <c r="CX632" s="389"/>
      <c r="CY632" s="389"/>
      <c r="CZ632" s="389"/>
      <c r="DA632" s="389"/>
      <c r="DB632" s="389"/>
      <c r="DC632" s="389"/>
      <c r="DD632" s="389"/>
      <c r="DE632" s="389"/>
      <c r="DF632" s="389">
        <v>0.92539917361921653</v>
      </c>
      <c r="DG632" s="389">
        <v>0.7226355474341648</v>
      </c>
      <c r="DH632" s="389">
        <v>0.51897198610898398</v>
      </c>
      <c r="DI632" s="389">
        <v>0.45804672977855226</v>
      </c>
      <c r="DJ632" s="389">
        <v>0.37758526425877459</v>
      </c>
      <c r="DK632" s="389">
        <v>0.35701639770687632</v>
      </c>
      <c r="DL632" s="389">
        <v>0.32811737172887384</v>
      </c>
      <c r="DM632" s="389">
        <v>0.31021177921573367</v>
      </c>
      <c r="DN632" s="389">
        <v>0.30264358315396928</v>
      </c>
      <c r="DO632" s="389">
        <v>0.29755252698217405</v>
      </c>
      <c r="DP632" s="389">
        <v>0.29410501323909727</v>
      </c>
      <c r="DQ632" s="389">
        <v>0.29112802421200584</v>
      </c>
      <c r="DR632" s="389">
        <v>0.28834815178981765</v>
      </c>
      <c r="DS632" s="389">
        <v>0.28696586800686741</v>
      </c>
      <c r="DT632" s="389">
        <v>0.2860181158054515</v>
      </c>
      <c r="DU632" s="389">
        <v>0.2852799717289965</v>
      </c>
      <c r="DV632" s="389">
        <v>0.28514441464044565</v>
      </c>
      <c r="DW632" s="389">
        <v>0.28621303189639169</v>
      </c>
      <c r="DX632" s="389">
        <v>0.28731059309795681</v>
      </c>
      <c r="DY632" s="389">
        <v>0.28890997671499308</v>
      </c>
      <c r="DZ632" s="389">
        <v>0.28675438116980762</v>
      </c>
      <c r="EA632" s="389">
        <v>0.28552468866225228</v>
      </c>
      <c r="EB632" s="389">
        <v>0.28406623792816599</v>
      </c>
      <c r="EC632" s="389">
        <v>0.28006457789944733</v>
      </c>
      <c r="ED632" s="389">
        <v>0.26674616507365012</v>
      </c>
      <c r="EE632" s="389">
        <v>0.25972050394725654</v>
      </c>
      <c r="EF632" s="389">
        <v>0.25637307277300136</v>
      </c>
      <c r="EG632" s="389">
        <v>0.25295564347084237</v>
      </c>
      <c r="EH632" s="389">
        <v>0.24956428789038998</v>
      </c>
      <c r="EI632" s="389">
        <v>0.24960255108760629</v>
      </c>
      <c r="EJ632" s="389">
        <v>0.25063171318877075</v>
      </c>
      <c r="EK632" s="389">
        <v>0.25206760068152706</v>
      </c>
      <c r="EL632" s="389">
        <v>0.25284986999165576</v>
      </c>
      <c r="EM632" s="389">
        <v>0.25317799892426734</v>
      </c>
      <c r="EN632" s="389">
        <v>0.25290521939967581</v>
      </c>
      <c r="EO632" s="389">
        <v>0.24826136945865274</v>
      </c>
      <c r="EP632" s="389">
        <v>0.23993771108895359</v>
      </c>
      <c r="EQ632" s="389">
        <v>0.23245317406953342</v>
      </c>
      <c r="ER632" s="389">
        <v>0.2242825015799145</v>
      </c>
      <c r="ES632" s="389">
        <v>0.21642872160568077</v>
      </c>
      <c r="ET632" s="389">
        <v>0.20793464314816348</v>
      </c>
      <c r="EU632" s="389">
        <v>0.21847716815682647</v>
      </c>
      <c r="EV632" s="389">
        <v>0.22637353136817323</v>
      </c>
      <c r="EW632" s="389">
        <v>0.24714669853600238</v>
      </c>
      <c r="EX632" s="389">
        <v>0.21678851315812131</v>
      </c>
      <c r="EY632" s="389">
        <v>0.21531383127108933</v>
      </c>
      <c r="EZ632" s="389">
        <v>0.21388057599513485</v>
      </c>
      <c r="FA632" s="389">
        <v>0.21248673859895487</v>
      </c>
      <c r="FB632" s="389">
        <v>0.21113044704216266</v>
      </c>
      <c r="FC632" s="389">
        <v>0.20980995410766853</v>
      </c>
      <c r="FD632" s="389">
        <v>0.20852362677841482</v>
      </c>
      <c r="FE632" s="389">
        <v>0.2072699367064188</v>
      </c>
      <c r="FF632" s="389">
        <v>0.20604745164319438</v>
      </c>
      <c r="FG632" s="389">
        <v>0.2048548277184635</v>
      </c>
      <c r="FH632" s="389">
        <v>0.20369080246919979</v>
      </c>
      <c r="FI632" s="389">
        <v>0.20255418853391213</v>
      </c>
      <c r="FJ632" s="389">
        <v>0.20144386793806285</v>
      </c>
      <c r="FK632" s="389">
        <v>0.20035878690590833</v>
      </c>
      <c r="FL632" s="389">
        <v>0.1992979511421191</v>
      </c>
      <c r="FM632" s="389">
        <v>0.19826042153347853</v>
      </c>
      <c r="FN632" s="389">
        <v>0.19724531022694952</v>
      </c>
      <c r="FO632" s="389">
        <v>0.1962517770455825</v>
      </c>
      <c r="FP632" s="389">
        <v>0.19527902620823526</v>
      </c>
      <c r="FQ632" s="389">
        <v>0.19432630332297979</v>
      </c>
      <c r="FR632" s="389">
        <v>0.19339289262748433</v>
      </c>
      <c r="FS632" s="389">
        <v>0.19247811445262614</v>
      </c>
      <c r="FT632" s="389">
        <v>0.19158132288820151</v>
      </c>
      <c r="FU632" s="389">
        <v>0.19070190363187853</v>
      </c>
      <c r="FV632" s="389">
        <v>0.18983927200454961</v>
      </c>
      <c r="FW632" s="246"/>
    </row>
    <row r="633" spans="5:179" outlineLevel="2" x14ac:dyDescent="0.2">
      <c r="E633" s="367">
        <v>45808</v>
      </c>
      <c r="F633" s="394"/>
      <c r="G633" s="394"/>
      <c r="K633" s="389"/>
      <c r="L633" s="389"/>
      <c r="M633" s="389"/>
      <c r="N633" s="389"/>
      <c r="O633" s="389"/>
      <c r="P633" s="389"/>
      <c r="Q633" s="389"/>
      <c r="R633" s="389"/>
      <c r="S633" s="389"/>
      <c r="T633" s="389"/>
      <c r="U633" s="389"/>
      <c r="V633" s="389"/>
      <c r="W633" s="389"/>
      <c r="X633" s="389"/>
      <c r="Y633" s="389"/>
      <c r="Z633" s="389"/>
      <c r="AA633" s="389"/>
      <c r="AB633" s="389"/>
      <c r="AC633" s="389"/>
      <c r="AD633" s="389"/>
      <c r="AE633" s="389"/>
      <c r="AF633" s="389"/>
      <c r="AG633" s="389"/>
      <c r="AH633" s="389"/>
      <c r="AI633" s="389"/>
      <c r="AJ633" s="389"/>
      <c r="AK633" s="389"/>
      <c r="AL633" s="389"/>
      <c r="AM633" s="389"/>
      <c r="AN633" s="389"/>
      <c r="AO633" s="389"/>
      <c r="AP633" s="389"/>
      <c r="AQ633" s="389"/>
      <c r="AR633" s="389"/>
      <c r="AS633" s="389"/>
      <c r="AT633" s="389"/>
      <c r="AU633" s="389"/>
      <c r="AV633" s="389"/>
      <c r="AW633" s="389"/>
      <c r="AX633" s="389"/>
      <c r="AY633" s="389"/>
      <c r="AZ633" s="389"/>
      <c r="BA633" s="389"/>
      <c r="BB633" s="389"/>
      <c r="BC633" s="389"/>
      <c r="BD633" s="389"/>
      <c r="BE633" s="389"/>
      <c r="BF633" s="389"/>
      <c r="BG633" s="389"/>
      <c r="BH633" s="389"/>
      <c r="BI633" s="389"/>
      <c r="BJ633" s="389"/>
      <c r="BK633" s="389"/>
      <c r="BL633" s="389"/>
      <c r="BM633" s="389"/>
      <c r="BN633" s="389"/>
      <c r="BO633" s="389"/>
      <c r="BP633" s="389"/>
      <c r="BQ633" s="389"/>
      <c r="BR633" s="389"/>
      <c r="BS633" s="389"/>
      <c r="BT633" s="389"/>
      <c r="BU633" s="389"/>
      <c r="BV633" s="389"/>
      <c r="BW633" s="389"/>
      <c r="BX633" s="389"/>
      <c r="BY633" s="389"/>
      <c r="BZ633" s="389"/>
      <c r="CA633" s="389"/>
      <c r="CB633" s="389"/>
      <c r="CC633" s="389"/>
      <c r="CD633" s="389"/>
      <c r="CE633" s="389"/>
      <c r="CF633" s="389"/>
      <c r="CG633" s="389"/>
      <c r="CH633" s="389"/>
      <c r="CI633" s="389"/>
      <c r="CJ633" s="389"/>
      <c r="CK633" s="389"/>
      <c r="CL633" s="389"/>
      <c r="CM633" s="389"/>
      <c r="CN633" s="389"/>
      <c r="CO633" s="389"/>
      <c r="CP633" s="389"/>
      <c r="CQ633" s="389"/>
      <c r="CR633" s="389"/>
      <c r="CS633" s="389"/>
      <c r="CT633" s="389"/>
      <c r="CU633" s="389"/>
      <c r="CV633" s="389"/>
      <c r="CW633" s="389"/>
      <c r="CX633" s="389"/>
      <c r="CY633" s="389"/>
      <c r="CZ633" s="389"/>
      <c r="DA633" s="389"/>
      <c r="DB633" s="389"/>
      <c r="DC633" s="389"/>
      <c r="DD633" s="389"/>
      <c r="DE633" s="389"/>
      <c r="DF633" s="389"/>
      <c r="DG633" s="389">
        <v>0.92539917361921653</v>
      </c>
      <c r="DH633" s="389">
        <v>0.7226355474341648</v>
      </c>
      <c r="DI633" s="389">
        <v>0.51897198610898398</v>
      </c>
      <c r="DJ633" s="389">
        <v>0.45804672977855226</v>
      </c>
      <c r="DK633" s="389">
        <v>0.37758526425877459</v>
      </c>
      <c r="DL633" s="389">
        <v>0.35701639770687632</v>
      </c>
      <c r="DM633" s="389">
        <v>0.32811737172887384</v>
      </c>
      <c r="DN633" s="389">
        <v>0.31021177921573367</v>
      </c>
      <c r="DO633" s="389">
        <v>0.30264358315396928</v>
      </c>
      <c r="DP633" s="389">
        <v>0.29755252698217405</v>
      </c>
      <c r="DQ633" s="389">
        <v>0.29410501323909727</v>
      </c>
      <c r="DR633" s="389">
        <v>0.29112802421200584</v>
      </c>
      <c r="DS633" s="389">
        <v>0.28834815178981765</v>
      </c>
      <c r="DT633" s="389">
        <v>0.28696586800686741</v>
      </c>
      <c r="DU633" s="389">
        <v>0.2860181158054515</v>
      </c>
      <c r="DV633" s="389">
        <v>0.2852799717289965</v>
      </c>
      <c r="DW633" s="389">
        <v>0.28514441464044565</v>
      </c>
      <c r="DX633" s="389">
        <v>0.28621303189639169</v>
      </c>
      <c r="DY633" s="389">
        <v>0.28731059309795681</v>
      </c>
      <c r="DZ633" s="389">
        <v>0.28890997671499308</v>
      </c>
      <c r="EA633" s="389">
        <v>0.28675438116980762</v>
      </c>
      <c r="EB633" s="389">
        <v>0.28552468866225228</v>
      </c>
      <c r="EC633" s="389">
        <v>0.28406623792816599</v>
      </c>
      <c r="ED633" s="389">
        <v>0.28006457789944733</v>
      </c>
      <c r="EE633" s="389">
        <v>0.26674616507365012</v>
      </c>
      <c r="EF633" s="389">
        <v>0.25972050394725654</v>
      </c>
      <c r="EG633" s="389">
        <v>0.25637307277300136</v>
      </c>
      <c r="EH633" s="389">
        <v>0.25295564347084237</v>
      </c>
      <c r="EI633" s="389">
        <v>0.24956428789038998</v>
      </c>
      <c r="EJ633" s="389">
        <v>0.24960255108760629</v>
      </c>
      <c r="EK633" s="389">
        <v>0.25063171318877075</v>
      </c>
      <c r="EL633" s="389">
        <v>0.25206760068152706</v>
      </c>
      <c r="EM633" s="389">
        <v>0.25284986999165576</v>
      </c>
      <c r="EN633" s="389">
        <v>0.25317799892426734</v>
      </c>
      <c r="EO633" s="389">
        <v>0.25290521939967581</v>
      </c>
      <c r="EP633" s="389">
        <v>0.24826136945865274</v>
      </c>
      <c r="EQ633" s="389">
        <v>0.23993771108895359</v>
      </c>
      <c r="ER633" s="389">
        <v>0.23245317406953342</v>
      </c>
      <c r="ES633" s="389">
        <v>0.2242825015799145</v>
      </c>
      <c r="ET633" s="389">
        <v>0.21642872160568077</v>
      </c>
      <c r="EU633" s="389">
        <v>0.20793464314816348</v>
      </c>
      <c r="EV633" s="389">
        <v>0.21847716815682647</v>
      </c>
      <c r="EW633" s="389">
        <v>0.22637353136817323</v>
      </c>
      <c r="EX633" s="389">
        <v>0.24714669853600238</v>
      </c>
      <c r="EY633" s="389">
        <v>0.21678851315812131</v>
      </c>
      <c r="EZ633" s="389">
        <v>0.21531383127108933</v>
      </c>
      <c r="FA633" s="389">
        <v>0.21388057599513485</v>
      </c>
      <c r="FB633" s="389">
        <v>0.21248673859895487</v>
      </c>
      <c r="FC633" s="389">
        <v>0.21113044704216266</v>
      </c>
      <c r="FD633" s="389">
        <v>0.20980995410766853</v>
      </c>
      <c r="FE633" s="389">
        <v>0.20852362677841482</v>
      </c>
      <c r="FF633" s="389">
        <v>0.2072699367064188</v>
      </c>
      <c r="FG633" s="389">
        <v>0.20604745164319438</v>
      </c>
      <c r="FH633" s="389">
        <v>0.2048548277184635</v>
      </c>
      <c r="FI633" s="389">
        <v>0.20369080246919979</v>
      </c>
      <c r="FJ633" s="389">
        <v>0.20255418853391213</v>
      </c>
      <c r="FK633" s="389">
        <v>0.20144386793806285</v>
      </c>
      <c r="FL633" s="389">
        <v>0.20035878690590833</v>
      </c>
      <c r="FM633" s="389">
        <v>0.1992979511421191</v>
      </c>
      <c r="FN633" s="389">
        <v>0.19826042153347853</v>
      </c>
      <c r="FO633" s="389">
        <v>0.19724531022694952</v>
      </c>
      <c r="FP633" s="389">
        <v>0.1962517770455825</v>
      </c>
      <c r="FQ633" s="389">
        <v>0.19527902620823526</v>
      </c>
      <c r="FR633" s="389">
        <v>0.19432630332297979</v>
      </c>
      <c r="FS633" s="389">
        <v>0.19339289262748433</v>
      </c>
      <c r="FT633" s="389">
        <v>0.19247811445262614</v>
      </c>
      <c r="FU633" s="389">
        <v>0.19158132288820151</v>
      </c>
      <c r="FV633" s="389">
        <v>0.19070190363187853</v>
      </c>
      <c r="FW633" s="246"/>
    </row>
    <row r="634" spans="5:179" outlineLevel="2" x14ac:dyDescent="0.2">
      <c r="E634" s="367">
        <v>45838</v>
      </c>
      <c r="F634" s="394"/>
      <c r="G634" s="394"/>
      <c r="K634" s="389"/>
      <c r="L634" s="389"/>
      <c r="M634" s="389"/>
      <c r="N634" s="389"/>
      <c r="O634" s="389"/>
      <c r="P634" s="389"/>
      <c r="Q634" s="389"/>
      <c r="R634" s="389"/>
      <c r="S634" s="389"/>
      <c r="T634" s="389"/>
      <c r="U634" s="389"/>
      <c r="V634" s="389"/>
      <c r="W634" s="389"/>
      <c r="X634" s="389"/>
      <c r="Y634" s="389"/>
      <c r="Z634" s="389"/>
      <c r="AA634" s="389"/>
      <c r="AB634" s="389"/>
      <c r="AC634" s="389"/>
      <c r="AD634" s="389"/>
      <c r="AE634" s="389"/>
      <c r="AF634" s="389"/>
      <c r="AG634" s="389"/>
      <c r="AH634" s="389"/>
      <c r="AI634" s="389"/>
      <c r="AJ634" s="389"/>
      <c r="AK634" s="389"/>
      <c r="AL634" s="389"/>
      <c r="AM634" s="389"/>
      <c r="AN634" s="389"/>
      <c r="AO634" s="389"/>
      <c r="AP634" s="389"/>
      <c r="AQ634" s="389"/>
      <c r="AR634" s="389"/>
      <c r="AS634" s="389"/>
      <c r="AT634" s="389"/>
      <c r="AU634" s="389"/>
      <c r="AV634" s="389"/>
      <c r="AW634" s="389"/>
      <c r="AX634" s="389"/>
      <c r="AY634" s="389"/>
      <c r="AZ634" s="389"/>
      <c r="BA634" s="389"/>
      <c r="BB634" s="389"/>
      <c r="BC634" s="389"/>
      <c r="BD634" s="389"/>
      <c r="BE634" s="389"/>
      <c r="BF634" s="389"/>
      <c r="BG634" s="389"/>
      <c r="BH634" s="389"/>
      <c r="BI634" s="389"/>
      <c r="BJ634" s="389"/>
      <c r="BK634" s="389"/>
      <c r="BL634" s="389"/>
      <c r="BM634" s="389"/>
      <c r="BN634" s="389"/>
      <c r="BO634" s="389"/>
      <c r="BP634" s="389"/>
      <c r="BQ634" s="389"/>
      <c r="BR634" s="389"/>
      <c r="BS634" s="389"/>
      <c r="BT634" s="389"/>
      <c r="BU634" s="389"/>
      <c r="BV634" s="389"/>
      <c r="BW634" s="389"/>
      <c r="BX634" s="389"/>
      <c r="BY634" s="389"/>
      <c r="BZ634" s="389"/>
      <c r="CA634" s="389"/>
      <c r="CB634" s="389"/>
      <c r="CC634" s="389"/>
      <c r="CD634" s="389"/>
      <c r="CE634" s="389"/>
      <c r="CF634" s="389"/>
      <c r="CG634" s="389"/>
      <c r="CH634" s="389"/>
      <c r="CI634" s="389"/>
      <c r="CJ634" s="389"/>
      <c r="CK634" s="389"/>
      <c r="CL634" s="389"/>
      <c r="CM634" s="389"/>
      <c r="CN634" s="389"/>
      <c r="CO634" s="389"/>
      <c r="CP634" s="389"/>
      <c r="CQ634" s="389"/>
      <c r="CR634" s="389"/>
      <c r="CS634" s="389"/>
      <c r="CT634" s="389"/>
      <c r="CU634" s="389"/>
      <c r="CV634" s="389"/>
      <c r="CW634" s="389"/>
      <c r="CX634" s="389"/>
      <c r="CY634" s="389"/>
      <c r="CZ634" s="389"/>
      <c r="DA634" s="389"/>
      <c r="DB634" s="389"/>
      <c r="DC634" s="389"/>
      <c r="DD634" s="389"/>
      <c r="DE634" s="389"/>
      <c r="DF634" s="389"/>
      <c r="DG634" s="389"/>
      <c r="DH634" s="389">
        <v>0.92539917361921653</v>
      </c>
      <c r="DI634" s="389">
        <v>0.7226355474341648</v>
      </c>
      <c r="DJ634" s="389">
        <v>0.51897198610898398</v>
      </c>
      <c r="DK634" s="389">
        <v>0.45804672977855226</v>
      </c>
      <c r="DL634" s="389">
        <v>0.37758526425877459</v>
      </c>
      <c r="DM634" s="389">
        <v>0.35701639770687632</v>
      </c>
      <c r="DN634" s="389">
        <v>0.32811737172887384</v>
      </c>
      <c r="DO634" s="389">
        <v>0.31021177921573367</v>
      </c>
      <c r="DP634" s="389">
        <v>0.30264358315396928</v>
      </c>
      <c r="DQ634" s="389">
        <v>0.29755252698217405</v>
      </c>
      <c r="DR634" s="389">
        <v>0.29410501323909727</v>
      </c>
      <c r="DS634" s="389">
        <v>0.29112802421200584</v>
      </c>
      <c r="DT634" s="389">
        <v>0.28834815178981765</v>
      </c>
      <c r="DU634" s="389">
        <v>0.28696586800686741</v>
      </c>
      <c r="DV634" s="389">
        <v>0.2860181158054515</v>
      </c>
      <c r="DW634" s="389">
        <v>0.2852799717289965</v>
      </c>
      <c r="DX634" s="389">
        <v>0.28514441464044565</v>
      </c>
      <c r="DY634" s="389">
        <v>0.28621303189639169</v>
      </c>
      <c r="DZ634" s="389">
        <v>0.28731059309795681</v>
      </c>
      <c r="EA634" s="389">
        <v>0.28890997671499308</v>
      </c>
      <c r="EB634" s="389">
        <v>0.28675438116980762</v>
      </c>
      <c r="EC634" s="389">
        <v>0.28552468866225228</v>
      </c>
      <c r="ED634" s="389">
        <v>0.28406623792816599</v>
      </c>
      <c r="EE634" s="389">
        <v>0.28006457789944733</v>
      </c>
      <c r="EF634" s="389">
        <v>0.26674616507365012</v>
      </c>
      <c r="EG634" s="389">
        <v>0.25972050394725654</v>
      </c>
      <c r="EH634" s="389">
        <v>0.25637307277300136</v>
      </c>
      <c r="EI634" s="389">
        <v>0.25295564347084237</v>
      </c>
      <c r="EJ634" s="389">
        <v>0.24956428789038998</v>
      </c>
      <c r="EK634" s="389">
        <v>0.24960255108760629</v>
      </c>
      <c r="EL634" s="389">
        <v>0.25063171318877075</v>
      </c>
      <c r="EM634" s="389">
        <v>0.25206760068152706</v>
      </c>
      <c r="EN634" s="389">
        <v>0.25284986999165576</v>
      </c>
      <c r="EO634" s="389">
        <v>0.25317799892426734</v>
      </c>
      <c r="EP634" s="389">
        <v>0.25290521939967581</v>
      </c>
      <c r="EQ634" s="389">
        <v>0.24826136945865274</v>
      </c>
      <c r="ER634" s="389">
        <v>0.23993771108895359</v>
      </c>
      <c r="ES634" s="389">
        <v>0.23245317406953342</v>
      </c>
      <c r="ET634" s="389">
        <v>0.2242825015799145</v>
      </c>
      <c r="EU634" s="389">
        <v>0.21642872160568077</v>
      </c>
      <c r="EV634" s="389">
        <v>0.20793464314816348</v>
      </c>
      <c r="EW634" s="389">
        <v>0.21847716815682647</v>
      </c>
      <c r="EX634" s="389">
        <v>0.22637353136817323</v>
      </c>
      <c r="EY634" s="389">
        <v>0.24714669853600238</v>
      </c>
      <c r="EZ634" s="389">
        <v>0.21678851315812131</v>
      </c>
      <c r="FA634" s="389">
        <v>0.21531383127108933</v>
      </c>
      <c r="FB634" s="389">
        <v>0.21388057599513485</v>
      </c>
      <c r="FC634" s="389">
        <v>0.21248673859895487</v>
      </c>
      <c r="FD634" s="389">
        <v>0.21113044704216266</v>
      </c>
      <c r="FE634" s="389">
        <v>0.20980995410766853</v>
      </c>
      <c r="FF634" s="389">
        <v>0.20852362677841482</v>
      </c>
      <c r="FG634" s="389">
        <v>0.2072699367064188</v>
      </c>
      <c r="FH634" s="389">
        <v>0.20604745164319438</v>
      </c>
      <c r="FI634" s="389">
        <v>0.2048548277184635</v>
      </c>
      <c r="FJ634" s="389">
        <v>0.20369080246919979</v>
      </c>
      <c r="FK634" s="389">
        <v>0.20255418853391213</v>
      </c>
      <c r="FL634" s="389">
        <v>0.20144386793806285</v>
      </c>
      <c r="FM634" s="389">
        <v>0.20035878690590833</v>
      </c>
      <c r="FN634" s="389">
        <v>0.1992979511421191</v>
      </c>
      <c r="FO634" s="389">
        <v>0.19826042153347853</v>
      </c>
      <c r="FP634" s="389">
        <v>0.19724531022694952</v>
      </c>
      <c r="FQ634" s="389">
        <v>0.1962517770455825</v>
      </c>
      <c r="FR634" s="389">
        <v>0.19527902620823526</v>
      </c>
      <c r="FS634" s="389">
        <v>0.19432630332297979</v>
      </c>
      <c r="FT634" s="389">
        <v>0.19339289262748433</v>
      </c>
      <c r="FU634" s="389">
        <v>0.19247811445262614</v>
      </c>
      <c r="FV634" s="389">
        <v>0.19158132288820151</v>
      </c>
      <c r="FW634" s="246"/>
    </row>
    <row r="635" spans="5:179" outlineLevel="2" x14ac:dyDescent="0.2">
      <c r="E635" s="367">
        <v>45869</v>
      </c>
      <c r="F635" s="394"/>
      <c r="G635" s="394"/>
      <c r="K635" s="389"/>
      <c r="L635" s="389"/>
      <c r="M635" s="389"/>
      <c r="N635" s="389"/>
      <c r="O635" s="389"/>
      <c r="P635" s="389"/>
      <c r="Q635" s="389"/>
      <c r="R635" s="389"/>
      <c r="S635" s="389"/>
      <c r="T635" s="389"/>
      <c r="U635" s="389"/>
      <c r="V635" s="389"/>
      <c r="W635" s="389"/>
      <c r="X635" s="389"/>
      <c r="Y635" s="389"/>
      <c r="Z635" s="389"/>
      <c r="AA635" s="389"/>
      <c r="AB635" s="389"/>
      <c r="AC635" s="389"/>
      <c r="AD635" s="389"/>
      <c r="AE635" s="389"/>
      <c r="AF635" s="389"/>
      <c r="AG635" s="389"/>
      <c r="AH635" s="389"/>
      <c r="AI635" s="389"/>
      <c r="AJ635" s="389"/>
      <c r="AK635" s="389"/>
      <c r="AL635" s="389"/>
      <c r="AM635" s="389"/>
      <c r="AN635" s="389"/>
      <c r="AO635" s="389"/>
      <c r="AP635" s="389"/>
      <c r="AQ635" s="389"/>
      <c r="AR635" s="389"/>
      <c r="AS635" s="389"/>
      <c r="AT635" s="389"/>
      <c r="AU635" s="389"/>
      <c r="AV635" s="389"/>
      <c r="AW635" s="389"/>
      <c r="AX635" s="389"/>
      <c r="AY635" s="389"/>
      <c r="AZ635" s="389"/>
      <c r="BA635" s="389"/>
      <c r="BB635" s="389"/>
      <c r="BC635" s="389"/>
      <c r="BD635" s="389"/>
      <c r="BE635" s="389"/>
      <c r="BF635" s="389"/>
      <c r="BG635" s="389"/>
      <c r="BH635" s="389"/>
      <c r="BI635" s="389"/>
      <c r="BJ635" s="389"/>
      <c r="BK635" s="389"/>
      <c r="BL635" s="389"/>
      <c r="BM635" s="389"/>
      <c r="BN635" s="389"/>
      <c r="BO635" s="389"/>
      <c r="BP635" s="389"/>
      <c r="BQ635" s="389"/>
      <c r="BR635" s="389"/>
      <c r="BS635" s="389"/>
      <c r="BT635" s="389"/>
      <c r="BU635" s="389"/>
      <c r="BV635" s="389"/>
      <c r="BW635" s="389"/>
      <c r="BX635" s="389"/>
      <c r="BY635" s="389"/>
      <c r="BZ635" s="389"/>
      <c r="CA635" s="389"/>
      <c r="CB635" s="389"/>
      <c r="CC635" s="389"/>
      <c r="CD635" s="389"/>
      <c r="CE635" s="389"/>
      <c r="CF635" s="389"/>
      <c r="CG635" s="389"/>
      <c r="CH635" s="389"/>
      <c r="CI635" s="389"/>
      <c r="CJ635" s="389"/>
      <c r="CK635" s="389"/>
      <c r="CL635" s="389"/>
      <c r="CM635" s="389"/>
      <c r="CN635" s="389"/>
      <c r="CO635" s="389"/>
      <c r="CP635" s="389"/>
      <c r="CQ635" s="389"/>
      <c r="CR635" s="389"/>
      <c r="CS635" s="389"/>
      <c r="CT635" s="389"/>
      <c r="CU635" s="389"/>
      <c r="CV635" s="389"/>
      <c r="CW635" s="389"/>
      <c r="CX635" s="389"/>
      <c r="CY635" s="389"/>
      <c r="CZ635" s="389"/>
      <c r="DA635" s="389"/>
      <c r="DB635" s="389"/>
      <c r="DC635" s="389"/>
      <c r="DD635" s="389"/>
      <c r="DE635" s="389"/>
      <c r="DF635" s="389"/>
      <c r="DG635" s="389"/>
      <c r="DH635" s="389"/>
      <c r="DI635" s="389">
        <v>0.92539917361921653</v>
      </c>
      <c r="DJ635" s="389">
        <v>0.7226355474341648</v>
      </c>
      <c r="DK635" s="389">
        <v>0.51897198610898398</v>
      </c>
      <c r="DL635" s="389">
        <v>0.45804672977855226</v>
      </c>
      <c r="DM635" s="389">
        <v>0.37758526425877459</v>
      </c>
      <c r="DN635" s="389">
        <v>0.35701639770687632</v>
      </c>
      <c r="DO635" s="389">
        <v>0.32811737172887384</v>
      </c>
      <c r="DP635" s="389">
        <v>0.31021177921573367</v>
      </c>
      <c r="DQ635" s="389">
        <v>0.30264358315396928</v>
      </c>
      <c r="DR635" s="389">
        <v>0.29755252698217405</v>
      </c>
      <c r="DS635" s="389">
        <v>0.29410501323909727</v>
      </c>
      <c r="DT635" s="389">
        <v>0.29112802421200584</v>
      </c>
      <c r="DU635" s="389">
        <v>0.28834815178981765</v>
      </c>
      <c r="DV635" s="389">
        <v>0.28696586800686741</v>
      </c>
      <c r="DW635" s="389">
        <v>0.2860181158054515</v>
      </c>
      <c r="DX635" s="389">
        <v>0.2852799717289965</v>
      </c>
      <c r="DY635" s="389">
        <v>0.28514441464044565</v>
      </c>
      <c r="DZ635" s="389">
        <v>0.28621303189639169</v>
      </c>
      <c r="EA635" s="389">
        <v>0.28731059309795681</v>
      </c>
      <c r="EB635" s="389">
        <v>0.28890997671499308</v>
      </c>
      <c r="EC635" s="389">
        <v>0.28675438116980762</v>
      </c>
      <c r="ED635" s="389">
        <v>0.28552468866225228</v>
      </c>
      <c r="EE635" s="389">
        <v>0.28406623792816599</v>
      </c>
      <c r="EF635" s="389">
        <v>0.28006457789944733</v>
      </c>
      <c r="EG635" s="389">
        <v>0.26674616507365012</v>
      </c>
      <c r="EH635" s="389">
        <v>0.25972050394725654</v>
      </c>
      <c r="EI635" s="389">
        <v>0.25637307277300136</v>
      </c>
      <c r="EJ635" s="389">
        <v>0.25295564347084237</v>
      </c>
      <c r="EK635" s="389">
        <v>0.24956428789038998</v>
      </c>
      <c r="EL635" s="389">
        <v>0.24960255108760629</v>
      </c>
      <c r="EM635" s="389">
        <v>0.25063171318877075</v>
      </c>
      <c r="EN635" s="389">
        <v>0.25206760068152706</v>
      </c>
      <c r="EO635" s="389">
        <v>0.25284986999165576</v>
      </c>
      <c r="EP635" s="389">
        <v>0.25317799892426734</v>
      </c>
      <c r="EQ635" s="389">
        <v>0.25290521939967581</v>
      </c>
      <c r="ER635" s="389">
        <v>0.24826136945865274</v>
      </c>
      <c r="ES635" s="389">
        <v>0.23993771108895359</v>
      </c>
      <c r="ET635" s="389">
        <v>0.23245317406953342</v>
      </c>
      <c r="EU635" s="389">
        <v>0.2242825015799145</v>
      </c>
      <c r="EV635" s="389">
        <v>0.21642872160568077</v>
      </c>
      <c r="EW635" s="389">
        <v>0.20793464314816348</v>
      </c>
      <c r="EX635" s="389">
        <v>0.21847716815682647</v>
      </c>
      <c r="EY635" s="389">
        <v>0.22637353136817323</v>
      </c>
      <c r="EZ635" s="389">
        <v>0.24714669853600238</v>
      </c>
      <c r="FA635" s="389">
        <v>0.21678851315812131</v>
      </c>
      <c r="FB635" s="389">
        <v>0.21531383127108933</v>
      </c>
      <c r="FC635" s="389">
        <v>0.21388057599513485</v>
      </c>
      <c r="FD635" s="389">
        <v>0.21248673859895487</v>
      </c>
      <c r="FE635" s="389">
        <v>0.21113044704216266</v>
      </c>
      <c r="FF635" s="389">
        <v>0.20980995410766853</v>
      </c>
      <c r="FG635" s="389">
        <v>0.20852362677841482</v>
      </c>
      <c r="FH635" s="389">
        <v>0.2072699367064188</v>
      </c>
      <c r="FI635" s="389">
        <v>0.20604745164319438</v>
      </c>
      <c r="FJ635" s="389">
        <v>0.2048548277184635</v>
      </c>
      <c r="FK635" s="389">
        <v>0.20369080246919979</v>
      </c>
      <c r="FL635" s="389">
        <v>0.20255418853391213</v>
      </c>
      <c r="FM635" s="389">
        <v>0.20144386793806285</v>
      </c>
      <c r="FN635" s="389">
        <v>0.20035878690590833</v>
      </c>
      <c r="FO635" s="389">
        <v>0.1992979511421191</v>
      </c>
      <c r="FP635" s="389">
        <v>0.19826042153347853</v>
      </c>
      <c r="FQ635" s="389">
        <v>0.19724531022694952</v>
      </c>
      <c r="FR635" s="389">
        <v>0.1962517770455825</v>
      </c>
      <c r="FS635" s="389">
        <v>0.19527902620823526</v>
      </c>
      <c r="FT635" s="389">
        <v>0.19432630332297979</v>
      </c>
      <c r="FU635" s="389">
        <v>0.19339289262748433</v>
      </c>
      <c r="FV635" s="389">
        <v>0.19247811445262614</v>
      </c>
      <c r="FW635" s="246"/>
    </row>
    <row r="636" spans="5:179" outlineLevel="2" x14ac:dyDescent="0.2">
      <c r="E636" s="367">
        <v>45900</v>
      </c>
      <c r="F636" s="394"/>
      <c r="G636" s="394"/>
      <c r="K636" s="389"/>
      <c r="L636" s="389"/>
      <c r="M636" s="389"/>
      <c r="N636" s="389"/>
      <c r="O636" s="389"/>
      <c r="P636" s="389"/>
      <c r="Q636" s="389"/>
      <c r="R636" s="389"/>
      <c r="S636" s="389"/>
      <c r="T636" s="389"/>
      <c r="U636" s="389"/>
      <c r="V636" s="389"/>
      <c r="W636" s="389"/>
      <c r="X636" s="389"/>
      <c r="Y636" s="389"/>
      <c r="Z636" s="389"/>
      <c r="AA636" s="389"/>
      <c r="AB636" s="389"/>
      <c r="AC636" s="389"/>
      <c r="AD636" s="389"/>
      <c r="AE636" s="389"/>
      <c r="AF636" s="389"/>
      <c r="AG636" s="389"/>
      <c r="AH636" s="389"/>
      <c r="AI636" s="389"/>
      <c r="AJ636" s="389"/>
      <c r="AK636" s="389"/>
      <c r="AL636" s="389"/>
      <c r="AM636" s="389"/>
      <c r="AN636" s="389"/>
      <c r="AO636" s="389"/>
      <c r="AP636" s="389"/>
      <c r="AQ636" s="389"/>
      <c r="AR636" s="389"/>
      <c r="AS636" s="389"/>
      <c r="AT636" s="389"/>
      <c r="AU636" s="389"/>
      <c r="AV636" s="389"/>
      <c r="AW636" s="389"/>
      <c r="AX636" s="389"/>
      <c r="AY636" s="389"/>
      <c r="AZ636" s="389"/>
      <c r="BA636" s="389"/>
      <c r="BB636" s="389"/>
      <c r="BC636" s="389"/>
      <c r="BD636" s="389"/>
      <c r="BE636" s="389"/>
      <c r="BF636" s="389"/>
      <c r="BG636" s="389"/>
      <c r="BH636" s="389"/>
      <c r="BI636" s="389"/>
      <c r="BJ636" s="389"/>
      <c r="BK636" s="389"/>
      <c r="BL636" s="389"/>
      <c r="BM636" s="389"/>
      <c r="BN636" s="389"/>
      <c r="BO636" s="389"/>
      <c r="BP636" s="389"/>
      <c r="BQ636" s="389"/>
      <c r="BR636" s="389"/>
      <c r="BS636" s="389"/>
      <c r="BT636" s="389"/>
      <c r="BU636" s="389"/>
      <c r="BV636" s="389"/>
      <c r="BW636" s="389"/>
      <c r="BX636" s="389"/>
      <c r="BY636" s="389"/>
      <c r="BZ636" s="389"/>
      <c r="CA636" s="389"/>
      <c r="CB636" s="389"/>
      <c r="CC636" s="389"/>
      <c r="CD636" s="389"/>
      <c r="CE636" s="389"/>
      <c r="CF636" s="389"/>
      <c r="CG636" s="389"/>
      <c r="CH636" s="389"/>
      <c r="CI636" s="389"/>
      <c r="CJ636" s="389"/>
      <c r="CK636" s="389"/>
      <c r="CL636" s="389"/>
      <c r="CM636" s="389"/>
      <c r="CN636" s="389"/>
      <c r="CO636" s="389"/>
      <c r="CP636" s="389"/>
      <c r="CQ636" s="389"/>
      <c r="CR636" s="389"/>
      <c r="CS636" s="389"/>
      <c r="CT636" s="389"/>
      <c r="CU636" s="389"/>
      <c r="CV636" s="389"/>
      <c r="CW636" s="389"/>
      <c r="CX636" s="389"/>
      <c r="CY636" s="389"/>
      <c r="CZ636" s="389"/>
      <c r="DA636" s="389"/>
      <c r="DB636" s="389"/>
      <c r="DC636" s="389"/>
      <c r="DD636" s="389"/>
      <c r="DE636" s="389"/>
      <c r="DF636" s="389"/>
      <c r="DG636" s="389"/>
      <c r="DH636" s="389"/>
      <c r="DI636" s="389"/>
      <c r="DJ636" s="389">
        <v>0.92539917361921653</v>
      </c>
      <c r="DK636" s="389">
        <v>0.7226355474341648</v>
      </c>
      <c r="DL636" s="389">
        <v>0.51897198610898398</v>
      </c>
      <c r="DM636" s="389">
        <v>0.45804672977855226</v>
      </c>
      <c r="DN636" s="389">
        <v>0.37758526425877459</v>
      </c>
      <c r="DO636" s="389">
        <v>0.35701639770687632</v>
      </c>
      <c r="DP636" s="389">
        <v>0.32811737172887384</v>
      </c>
      <c r="DQ636" s="389">
        <v>0.31021177921573367</v>
      </c>
      <c r="DR636" s="389">
        <v>0.30264358315396928</v>
      </c>
      <c r="DS636" s="389">
        <v>0.29755252698217405</v>
      </c>
      <c r="DT636" s="389">
        <v>0.29410501323909727</v>
      </c>
      <c r="DU636" s="389">
        <v>0.29112802421200584</v>
      </c>
      <c r="DV636" s="389">
        <v>0.28834815178981765</v>
      </c>
      <c r="DW636" s="389">
        <v>0.28696586800686741</v>
      </c>
      <c r="DX636" s="389">
        <v>0.2860181158054515</v>
      </c>
      <c r="DY636" s="389">
        <v>0.2852799717289965</v>
      </c>
      <c r="DZ636" s="389">
        <v>0.28514441464044565</v>
      </c>
      <c r="EA636" s="389">
        <v>0.28621303189639169</v>
      </c>
      <c r="EB636" s="389">
        <v>0.28731059309795681</v>
      </c>
      <c r="EC636" s="389">
        <v>0.28890997671499308</v>
      </c>
      <c r="ED636" s="389">
        <v>0.28675438116980762</v>
      </c>
      <c r="EE636" s="389">
        <v>0.28552468866225228</v>
      </c>
      <c r="EF636" s="389">
        <v>0.28406623792816599</v>
      </c>
      <c r="EG636" s="389">
        <v>0.28006457789944733</v>
      </c>
      <c r="EH636" s="389">
        <v>0.26674616507365012</v>
      </c>
      <c r="EI636" s="389">
        <v>0.25972050394725654</v>
      </c>
      <c r="EJ636" s="389">
        <v>0.25637307277300136</v>
      </c>
      <c r="EK636" s="389">
        <v>0.25295564347084237</v>
      </c>
      <c r="EL636" s="389">
        <v>0.24956428789038998</v>
      </c>
      <c r="EM636" s="389">
        <v>0.24960255108760629</v>
      </c>
      <c r="EN636" s="389">
        <v>0.25063171318877075</v>
      </c>
      <c r="EO636" s="389">
        <v>0.25206760068152706</v>
      </c>
      <c r="EP636" s="389">
        <v>0.25284986999165576</v>
      </c>
      <c r="EQ636" s="389">
        <v>0.25317799892426734</v>
      </c>
      <c r="ER636" s="389">
        <v>0.25290521939967581</v>
      </c>
      <c r="ES636" s="389">
        <v>0.24826136945865274</v>
      </c>
      <c r="ET636" s="389">
        <v>0.23993771108895359</v>
      </c>
      <c r="EU636" s="389">
        <v>0.23245317406953342</v>
      </c>
      <c r="EV636" s="389">
        <v>0.2242825015799145</v>
      </c>
      <c r="EW636" s="389">
        <v>0.21642872160568077</v>
      </c>
      <c r="EX636" s="389">
        <v>0.20793464314816348</v>
      </c>
      <c r="EY636" s="389">
        <v>0.21847716815682647</v>
      </c>
      <c r="EZ636" s="389">
        <v>0.22637353136817323</v>
      </c>
      <c r="FA636" s="389">
        <v>0.24714669853600238</v>
      </c>
      <c r="FB636" s="389">
        <v>0.21678851315812131</v>
      </c>
      <c r="FC636" s="389">
        <v>0.21531383127108933</v>
      </c>
      <c r="FD636" s="389">
        <v>0.21388057599513485</v>
      </c>
      <c r="FE636" s="389">
        <v>0.21248673859895487</v>
      </c>
      <c r="FF636" s="389">
        <v>0.21113044704216266</v>
      </c>
      <c r="FG636" s="389">
        <v>0.20980995410766853</v>
      </c>
      <c r="FH636" s="389">
        <v>0.20852362677841482</v>
      </c>
      <c r="FI636" s="389">
        <v>0.2072699367064188</v>
      </c>
      <c r="FJ636" s="389">
        <v>0.20604745164319438</v>
      </c>
      <c r="FK636" s="389">
        <v>0.2048548277184635</v>
      </c>
      <c r="FL636" s="389">
        <v>0.20369080246919979</v>
      </c>
      <c r="FM636" s="389">
        <v>0.20255418853391213</v>
      </c>
      <c r="FN636" s="389">
        <v>0.20144386793806285</v>
      </c>
      <c r="FO636" s="389">
        <v>0.20035878690590833</v>
      </c>
      <c r="FP636" s="389">
        <v>0.1992979511421191</v>
      </c>
      <c r="FQ636" s="389">
        <v>0.19826042153347853</v>
      </c>
      <c r="FR636" s="389">
        <v>0.19724531022694952</v>
      </c>
      <c r="FS636" s="389">
        <v>0.1962517770455825</v>
      </c>
      <c r="FT636" s="389">
        <v>0.19527902620823526</v>
      </c>
      <c r="FU636" s="389">
        <v>0.19432630332297979</v>
      </c>
      <c r="FV636" s="389">
        <v>0.19339289262748433</v>
      </c>
      <c r="FW636" s="246"/>
    </row>
    <row r="637" spans="5:179" outlineLevel="2" x14ac:dyDescent="0.2">
      <c r="E637" s="367">
        <v>45930</v>
      </c>
      <c r="F637" s="394"/>
      <c r="G637" s="394"/>
      <c r="K637" s="389"/>
      <c r="L637" s="389"/>
      <c r="M637" s="389"/>
      <c r="N637" s="389"/>
      <c r="O637" s="389"/>
      <c r="P637" s="389"/>
      <c r="Q637" s="389"/>
      <c r="R637" s="389"/>
      <c r="S637" s="389"/>
      <c r="T637" s="389"/>
      <c r="U637" s="389"/>
      <c r="V637" s="389"/>
      <c r="W637" s="389"/>
      <c r="X637" s="389"/>
      <c r="Y637" s="389"/>
      <c r="Z637" s="389"/>
      <c r="AA637" s="389"/>
      <c r="AB637" s="389"/>
      <c r="AC637" s="389"/>
      <c r="AD637" s="389"/>
      <c r="AE637" s="389"/>
      <c r="AF637" s="389"/>
      <c r="AG637" s="389"/>
      <c r="AH637" s="389"/>
      <c r="AI637" s="389"/>
      <c r="AJ637" s="389"/>
      <c r="AK637" s="389"/>
      <c r="AL637" s="389"/>
      <c r="AM637" s="389"/>
      <c r="AN637" s="389"/>
      <c r="AO637" s="389"/>
      <c r="AP637" s="389"/>
      <c r="AQ637" s="389"/>
      <c r="AR637" s="389"/>
      <c r="AS637" s="389"/>
      <c r="AT637" s="389"/>
      <c r="AU637" s="389"/>
      <c r="AV637" s="389"/>
      <c r="AW637" s="389"/>
      <c r="AX637" s="389"/>
      <c r="AY637" s="389"/>
      <c r="AZ637" s="389"/>
      <c r="BA637" s="389"/>
      <c r="BB637" s="389"/>
      <c r="BC637" s="389"/>
      <c r="BD637" s="389"/>
      <c r="BE637" s="389"/>
      <c r="BF637" s="389"/>
      <c r="BG637" s="389"/>
      <c r="BH637" s="389"/>
      <c r="BI637" s="389"/>
      <c r="BJ637" s="389"/>
      <c r="BK637" s="389"/>
      <c r="BL637" s="389"/>
      <c r="BM637" s="389"/>
      <c r="BN637" s="389"/>
      <c r="BO637" s="389"/>
      <c r="BP637" s="389"/>
      <c r="BQ637" s="389"/>
      <c r="BR637" s="389"/>
      <c r="BS637" s="389"/>
      <c r="BT637" s="389"/>
      <c r="BU637" s="389"/>
      <c r="BV637" s="389"/>
      <c r="BW637" s="389"/>
      <c r="BX637" s="389"/>
      <c r="BY637" s="389"/>
      <c r="BZ637" s="389"/>
      <c r="CA637" s="389"/>
      <c r="CB637" s="389"/>
      <c r="CC637" s="389"/>
      <c r="CD637" s="389"/>
      <c r="CE637" s="389"/>
      <c r="CF637" s="389"/>
      <c r="CG637" s="389"/>
      <c r="CH637" s="389"/>
      <c r="CI637" s="389"/>
      <c r="CJ637" s="389"/>
      <c r="CK637" s="389"/>
      <c r="CL637" s="389"/>
      <c r="CM637" s="389"/>
      <c r="CN637" s="389"/>
      <c r="CO637" s="389"/>
      <c r="CP637" s="389"/>
      <c r="CQ637" s="389"/>
      <c r="CR637" s="389"/>
      <c r="CS637" s="389"/>
      <c r="CT637" s="389"/>
      <c r="CU637" s="389"/>
      <c r="CV637" s="389"/>
      <c r="CW637" s="389"/>
      <c r="CX637" s="389"/>
      <c r="CY637" s="389"/>
      <c r="CZ637" s="389"/>
      <c r="DA637" s="389"/>
      <c r="DB637" s="389"/>
      <c r="DC637" s="389"/>
      <c r="DD637" s="389"/>
      <c r="DE637" s="389"/>
      <c r="DF637" s="389"/>
      <c r="DG637" s="389"/>
      <c r="DH637" s="389"/>
      <c r="DI637" s="389"/>
      <c r="DJ637" s="389"/>
      <c r="DK637" s="389">
        <v>0.92539917361921653</v>
      </c>
      <c r="DL637" s="389">
        <v>0.7226355474341648</v>
      </c>
      <c r="DM637" s="389">
        <v>0.51897198610898398</v>
      </c>
      <c r="DN637" s="389">
        <v>0.45804672977855226</v>
      </c>
      <c r="DO637" s="389">
        <v>0.37758526425877459</v>
      </c>
      <c r="DP637" s="389">
        <v>0.35701639770687632</v>
      </c>
      <c r="DQ637" s="389">
        <v>0.32811737172887384</v>
      </c>
      <c r="DR637" s="389">
        <v>0.31021177921573367</v>
      </c>
      <c r="DS637" s="389">
        <v>0.30264358315396928</v>
      </c>
      <c r="DT637" s="389">
        <v>0.29755252698217405</v>
      </c>
      <c r="DU637" s="389">
        <v>0.29410501323909727</v>
      </c>
      <c r="DV637" s="389">
        <v>0.29112802421200584</v>
      </c>
      <c r="DW637" s="389">
        <v>0.28834815178981765</v>
      </c>
      <c r="DX637" s="389">
        <v>0.28696586800686741</v>
      </c>
      <c r="DY637" s="389">
        <v>0.2860181158054515</v>
      </c>
      <c r="DZ637" s="389">
        <v>0.2852799717289965</v>
      </c>
      <c r="EA637" s="389">
        <v>0.28514441464044565</v>
      </c>
      <c r="EB637" s="389">
        <v>0.28621303189639169</v>
      </c>
      <c r="EC637" s="389">
        <v>0.28731059309795681</v>
      </c>
      <c r="ED637" s="389">
        <v>0.28890997671499308</v>
      </c>
      <c r="EE637" s="389">
        <v>0.28675438116980762</v>
      </c>
      <c r="EF637" s="389">
        <v>0.28552468866225228</v>
      </c>
      <c r="EG637" s="389">
        <v>0.28406623792816599</v>
      </c>
      <c r="EH637" s="389">
        <v>0.28006457789944733</v>
      </c>
      <c r="EI637" s="389">
        <v>0.26674616507365012</v>
      </c>
      <c r="EJ637" s="389">
        <v>0.25972050394725654</v>
      </c>
      <c r="EK637" s="389">
        <v>0.25637307277300136</v>
      </c>
      <c r="EL637" s="389">
        <v>0.25295564347084237</v>
      </c>
      <c r="EM637" s="389">
        <v>0.24956428789038998</v>
      </c>
      <c r="EN637" s="389">
        <v>0.24960255108760629</v>
      </c>
      <c r="EO637" s="389">
        <v>0.25063171318877075</v>
      </c>
      <c r="EP637" s="389">
        <v>0.25206760068152706</v>
      </c>
      <c r="EQ637" s="389">
        <v>0.25284986999165576</v>
      </c>
      <c r="ER637" s="389">
        <v>0.25317799892426734</v>
      </c>
      <c r="ES637" s="389">
        <v>0.25290521939967581</v>
      </c>
      <c r="ET637" s="389">
        <v>0.24826136945865274</v>
      </c>
      <c r="EU637" s="389">
        <v>0.23993771108895359</v>
      </c>
      <c r="EV637" s="389">
        <v>0.23245317406953342</v>
      </c>
      <c r="EW637" s="389">
        <v>0.2242825015799145</v>
      </c>
      <c r="EX637" s="389">
        <v>0.21642872160568077</v>
      </c>
      <c r="EY637" s="389">
        <v>0.20793464314816348</v>
      </c>
      <c r="EZ637" s="389">
        <v>0.21847716815682647</v>
      </c>
      <c r="FA637" s="389">
        <v>0.22637353136817323</v>
      </c>
      <c r="FB637" s="389">
        <v>0.24714669853600238</v>
      </c>
      <c r="FC637" s="389">
        <v>0.21678851315812131</v>
      </c>
      <c r="FD637" s="389">
        <v>0.21531383127108933</v>
      </c>
      <c r="FE637" s="389">
        <v>0.21388057599513485</v>
      </c>
      <c r="FF637" s="389">
        <v>0.21248673859895487</v>
      </c>
      <c r="FG637" s="389">
        <v>0.21113044704216266</v>
      </c>
      <c r="FH637" s="389">
        <v>0.20980995410766853</v>
      </c>
      <c r="FI637" s="389">
        <v>0.20852362677841482</v>
      </c>
      <c r="FJ637" s="389">
        <v>0.2072699367064188</v>
      </c>
      <c r="FK637" s="389">
        <v>0.20604745164319438</v>
      </c>
      <c r="FL637" s="389">
        <v>0.2048548277184635</v>
      </c>
      <c r="FM637" s="389">
        <v>0.20369080246919979</v>
      </c>
      <c r="FN637" s="389">
        <v>0.20255418853391213</v>
      </c>
      <c r="FO637" s="389">
        <v>0.20144386793806285</v>
      </c>
      <c r="FP637" s="389">
        <v>0.20035878690590833</v>
      </c>
      <c r="FQ637" s="389">
        <v>0.1992979511421191</v>
      </c>
      <c r="FR637" s="389">
        <v>0.19826042153347853</v>
      </c>
      <c r="FS637" s="389">
        <v>0.19724531022694952</v>
      </c>
      <c r="FT637" s="389">
        <v>0.1962517770455825</v>
      </c>
      <c r="FU637" s="389">
        <v>0.19527902620823526</v>
      </c>
      <c r="FV637" s="389">
        <v>0.19432630332297979</v>
      </c>
      <c r="FW637" s="246"/>
    </row>
    <row r="638" spans="5:179" outlineLevel="2" x14ac:dyDescent="0.2">
      <c r="E638" s="367">
        <v>45961</v>
      </c>
      <c r="F638" s="394"/>
      <c r="G638" s="394"/>
      <c r="K638" s="389"/>
      <c r="L638" s="389"/>
      <c r="M638" s="389"/>
      <c r="N638" s="389"/>
      <c r="O638" s="389"/>
      <c r="P638" s="389"/>
      <c r="Q638" s="389"/>
      <c r="R638" s="389"/>
      <c r="S638" s="389"/>
      <c r="T638" s="389"/>
      <c r="U638" s="389"/>
      <c r="V638" s="389"/>
      <c r="W638" s="389"/>
      <c r="X638" s="389"/>
      <c r="Y638" s="389"/>
      <c r="Z638" s="389"/>
      <c r="AA638" s="389"/>
      <c r="AB638" s="389"/>
      <c r="AC638" s="389"/>
      <c r="AD638" s="389"/>
      <c r="AE638" s="389"/>
      <c r="AF638" s="389"/>
      <c r="AG638" s="389"/>
      <c r="AH638" s="389"/>
      <c r="AI638" s="389"/>
      <c r="AJ638" s="389"/>
      <c r="AK638" s="389"/>
      <c r="AL638" s="389"/>
      <c r="AM638" s="389"/>
      <c r="AN638" s="389"/>
      <c r="AO638" s="389"/>
      <c r="AP638" s="389"/>
      <c r="AQ638" s="389"/>
      <c r="AR638" s="389"/>
      <c r="AS638" s="389"/>
      <c r="AT638" s="389"/>
      <c r="AU638" s="389"/>
      <c r="AV638" s="389"/>
      <c r="AW638" s="389"/>
      <c r="AX638" s="389"/>
      <c r="AY638" s="389"/>
      <c r="AZ638" s="389"/>
      <c r="BA638" s="389"/>
      <c r="BB638" s="389"/>
      <c r="BC638" s="389"/>
      <c r="BD638" s="389"/>
      <c r="BE638" s="389"/>
      <c r="BF638" s="389"/>
      <c r="BG638" s="389"/>
      <c r="BH638" s="389"/>
      <c r="BI638" s="389"/>
      <c r="BJ638" s="389"/>
      <c r="BK638" s="389"/>
      <c r="BL638" s="389"/>
      <c r="BM638" s="389"/>
      <c r="BN638" s="389"/>
      <c r="BO638" s="389"/>
      <c r="BP638" s="389"/>
      <c r="BQ638" s="389"/>
      <c r="BR638" s="389"/>
      <c r="BS638" s="389"/>
      <c r="BT638" s="389"/>
      <c r="BU638" s="389"/>
      <c r="BV638" s="389"/>
      <c r="BW638" s="389"/>
      <c r="BX638" s="389"/>
      <c r="BY638" s="389"/>
      <c r="BZ638" s="389"/>
      <c r="CA638" s="389"/>
      <c r="CB638" s="389"/>
      <c r="CC638" s="389"/>
      <c r="CD638" s="389"/>
      <c r="CE638" s="389"/>
      <c r="CF638" s="389"/>
      <c r="CG638" s="389"/>
      <c r="CH638" s="389"/>
      <c r="CI638" s="389"/>
      <c r="CJ638" s="389"/>
      <c r="CK638" s="389"/>
      <c r="CL638" s="389"/>
      <c r="CM638" s="389"/>
      <c r="CN638" s="389"/>
      <c r="CO638" s="389"/>
      <c r="CP638" s="389"/>
      <c r="CQ638" s="389"/>
      <c r="CR638" s="389"/>
      <c r="CS638" s="389"/>
      <c r="CT638" s="389"/>
      <c r="CU638" s="389"/>
      <c r="CV638" s="389"/>
      <c r="CW638" s="389"/>
      <c r="CX638" s="389"/>
      <c r="CY638" s="389"/>
      <c r="CZ638" s="389"/>
      <c r="DA638" s="389"/>
      <c r="DB638" s="389"/>
      <c r="DC638" s="389"/>
      <c r="DD638" s="389"/>
      <c r="DE638" s="389"/>
      <c r="DF638" s="389"/>
      <c r="DG638" s="389"/>
      <c r="DH638" s="389"/>
      <c r="DI638" s="389"/>
      <c r="DJ638" s="389"/>
      <c r="DK638" s="389"/>
      <c r="DL638" s="389">
        <v>0.92539917361921653</v>
      </c>
      <c r="DM638" s="389">
        <v>0.7226355474341648</v>
      </c>
      <c r="DN638" s="389">
        <v>0.51897198610898398</v>
      </c>
      <c r="DO638" s="389">
        <v>0.45804672977855226</v>
      </c>
      <c r="DP638" s="389">
        <v>0.37758526425877459</v>
      </c>
      <c r="DQ638" s="389">
        <v>0.35701639770687632</v>
      </c>
      <c r="DR638" s="389">
        <v>0.32811737172887384</v>
      </c>
      <c r="DS638" s="389">
        <v>0.31021177921573367</v>
      </c>
      <c r="DT638" s="389">
        <v>0.30264358315396928</v>
      </c>
      <c r="DU638" s="389">
        <v>0.29755252698217405</v>
      </c>
      <c r="DV638" s="389">
        <v>0.29410501323909727</v>
      </c>
      <c r="DW638" s="389">
        <v>0.29112802421200584</v>
      </c>
      <c r="DX638" s="389">
        <v>0.28834815178981765</v>
      </c>
      <c r="DY638" s="389">
        <v>0.28696586800686741</v>
      </c>
      <c r="DZ638" s="389">
        <v>0.2860181158054515</v>
      </c>
      <c r="EA638" s="389">
        <v>0.2852799717289965</v>
      </c>
      <c r="EB638" s="389">
        <v>0.28514441464044565</v>
      </c>
      <c r="EC638" s="389">
        <v>0.28621303189639169</v>
      </c>
      <c r="ED638" s="389">
        <v>0.28731059309795681</v>
      </c>
      <c r="EE638" s="389">
        <v>0.28890997671499308</v>
      </c>
      <c r="EF638" s="389">
        <v>0.28675438116980762</v>
      </c>
      <c r="EG638" s="389">
        <v>0.28552468866225228</v>
      </c>
      <c r="EH638" s="389">
        <v>0.28406623792816599</v>
      </c>
      <c r="EI638" s="389">
        <v>0.28006457789944733</v>
      </c>
      <c r="EJ638" s="389">
        <v>0.26674616507365012</v>
      </c>
      <c r="EK638" s="389">
        <v>0.25972050394725654</v>
      </c>
      <c r="EL638" s="389">
        <v>0.25637307277300136</v>
      </c>
      <c r="EM638" s="389">
        <v>0.25295564347084237</v>
      </c>
      <c r="EN638" s="389">
        <v>0.24956428789038998</v>
      </c>
      <c r="EO638" s="389">
        <v>0.24960255108760629</v>
      </c>
      <c r="EP638" s="389">
        <v>0.25063171318877075</v>
      </c>
      <c r="EQ638" s="389">
        <v>0.25206760068152706</v>
      </c>
      <c r="ER638" s="389">
        <v>0.25284986999165576</v>
      </c>
      <c r="ES638" s="389">
        <v>0.25317799892426734</v>
      </c>
      <c r="ET638" s="389">
        <v>0.25290521939967581</v>
      </c>
      <c r="EU638" s="389">
        <v>0.24826136945865274</v>
      </c>
      <c r="EV638" s="389">
        <v>0.23993771108895359</v>
      </c>
      <c r="EW638" s="389">
        <v>0.23245317406953342</v>
      </c>
      <c r="EX638" s="389">
        <v>0.2242825015799145</v>
      </c>
      <c r="EY638" s="389">
        <v>0.21642872160568077</v>
      </c>
      <c r="EZ638" s="389">
        <v>0.20793464314816348</v>
      </c>
      <c r="FA638" s="389">
        <v>0.21847716815682647</v>
      </c>
      <c r="FB638" s="389">
        <v>0.22637353136817323</v>
      </c>
      <c r="FC638" s="389">
        <v>0.24714669853600238</v>
      </c>
      <c r="FD638" s="389">
        <v>0.21678851315812131</v>
      </c>
      <c r="FE638" s="389">
        <v>0.21531383127108933</v>
      </c>
      <c r="FF638" s="389">
        <v>0.21388057599513485</v>
      </c>
      <c r="FG638" s="389">
        <v>0.21248673859895487</v>
      </c>
      <c r="FH638" s="389">
        <v>0.21113044704216266</v>
      </c>
      <c r="FI638" s="389">
        <v>0.20980995410766853</v>
      </c>
      <c r="FJ638" s="389">
        <v>0.20852362677841482</v>
      </c>
      <c r="FK638" s="389">
        <v>0.2072699367064188</v>
      </c>
      <c r="FL638" s="389">
        <v>0.20604745164319438</v>
      </c>
      <c r="FM638" s="389">
        <v>0.2048548277184635</v>
      </c>
      <c r="FN638" s="389">
        <v>0.20369080246919979</v>
      </c>
      <c r="FO638" s="389">
        <v>0.20255418853391213</v>
      </c>
      <c r="FP638" s="389">
        <v>0.20144386793806285</v>
      </c>
      <c r="FQ638" s="389">
        <v>0.20035878690590833</v>
      </c>
      <c r="FR638" s="389">
        <v>0.1992979511421191</v>
      </c>
      <c r="FS638" s="389">
        <v>0.19826042153347853</v>
      </c>
      <c r="FT638" s="389">
        <v>0.19724531022694952</v>
      </c>
      <c r="FU638" s="389">
        <v>0.1962517770455825</v>
      </c>
      <c r="FV638" s="389">
        <v>0.19527902620823526</v>
      </c>
      <c r="FW638" s="246"/>
    </row>
    <row r="639" spans="5:179" outlineLevel="2" x14ac:dyDescent="0.2">
      <c r="E639" s="367">
        <v>45991</v>
      </c>
      <c r="F639" s="394"/>
      <c r="G639" s="394"/>
      <c r="K639" s="389"/>
      <c r="L639" s="389"/>
      <c r="M639" s="389"/>
      <c r="N639" s="389"/>
      <c r="O639" s="389"/>
      <c r="P639" s="389"/>
      <c r="Q639" s="389"/>
      <c r="R639" s="389"/>
      <c r="S639" s="389"/>
      <c r="T639" s="389"/>
      <c r="U639" s="389"/>
      <c r="V639" s="389"/>
      <c r="W639" s="389"/>
      <c r="X639" s="389"/>
      <c r="Y639" s="389"/>
      <c r="Z639" s="389"/>
      <c r="AA639" s="389"/>
      <c r="AB639" s="389"/>
      <c r="AC639" s="389"/>
      <c r="AD639" s="389"/>
      <c r="AE639" s="389"/>
      <c r="AF639" s="389"/>
      <c r="AG639" s="389"/>
      <c r="AH639" s="389"/>
      <c r="AI639" s="389"/>
      <c r="AJ639" s="389"/>
      <c r="AK639" s="389"/>
      <c r="AL639" s="389"/>
      <c r="AM639" s="389"/>
      <c r="AN639" s="389"/>
      <c r="AO639" s="389"/>
      <c r="AP639" s="389"/>
      <c r="AQ639" s="389"/>
      <c r="AR639" s="389"/>
      <c r="AS639" s="389"/>
      <c r="AT639" s="389"/>
      <c r="AU639" s="389"/>
      <c r="AV639" s="389"/>
      <c r="AW639" s="389"/>
      <c r="AX639" s="389"/>
      <c r="AY639" s="389"/>
      <c r="AZ639" s="389"/>
      <c r="BA639" s="389"/>
      <c r="BB639" s="389"/>
      <c r="BC639" s="389"/>
      <c r="BD639" s="389"/>
      <c r="BE639" s="389"/>
      <c r="BF639" s="389"/>
      <c r="BG639" s="389"/>
      <c r="BH639" s="389"/>
      <c r="BI639" s="389"/>
      <c r="BJ639" s="389"/>
      <c r="BK639" s="389"/>
      <c r="BL639" s="389"/>
      <c r="BM639" s="389"/>
      <c r="BN639" s="389"/>
      <c r="BO639" s="389"/>
      <c r="BP639" s="389"/>
      <c r="BQ639" s="389"/>
      <c r="BR639" s="389"/>
      <c r="BS639" s="389"/>
      <c r="BT639" s="389"/>
      <c r="BU639" s="389"/>
      <c r="BV639" s="389"/>
      <c r="BW639" s="389"/>
      <c r="BX639" s="389"/>
      <c r="BY639" s="389"/>
      <c r="BZ639" s="389"/>
      <c r="CA639" s="389"/>
      <c r="CB639" s="389"/>
      <c r="CC639" s="389"/>
      <c r="CD639" s="389"/>
      <c r="CE639" s="389"/>
      <c r="CF639" s="389"/>
      <c r="CG639" s="389"/>
      <c r="CH639" s="389"/>
      <c r="CI639" s="389"/>
      <c r="CJ639" s="389"/>
      <c r="CK639" s="389"/>
      <c r="CL639" s="389"/>
      <c r="CM639" s="389"/>
      <c r="CN639" s="389"/>
      <c r="CO639" s="389"/>
      <c r="CP639" s="389"/>
      <c r="CQ639" s="389"/>
      <c r="CR639" s="389"/>
      <c r="CS639" s="389"/>
      <c r="CT639" s="389"/>
      <c r="CU639" s="389"/>
      <c r="CV639" s="389"/>
      <c r="CW639" s="389"/>
      <c r="CX639" s="389"/>
      <c r="CY639" s="389"/>
      <c r="CZ639" s="389"/>
      <c r="DA639" s="389"/>
      <c r="DB639" s="389"/>
      <c r="DC639" s="389"/>
      <c r="DD639" s="389"/>
      <c r="DE639" s="389"/>
      <c r="DF639" s="389"/>
      <c r="DG639" s="389"/>
      <c r="DH639" s="389"/>
      <c r="DI639" s="389"/>
      <c r="DJ639" s="389"/>
      <c r="DK639" s="389"/>
      <c r="DL639" s="389"/>
      <c r="DM639" s="389">
        <v>0.92539917361921653</v>
      </c>
      <c r="DN639" s="389">
        <v>0.7226355474341648</v>
      </c>
      <c r="DO639" s="389">
        <v>0.51897198610898398</v>
      </c>
      <c r="DP639" s="389">
        <v>0.45804672977855226</v>
      </c>
      <c r="DQ639" s="389">
        <v>0.37758526425877459</v>
      </c>
      <c r="DR639" s="389">
        <v>0.35701639770687632</v>
      </c>
      <c r="DS639" s="389">
        <v>0.32811737172887384</v>
      </c>
      <c r="DT639" s="389">
        <v>0.31021177921573367</v>
      </c>
      <c r="DU639" s="389">
        <v>0.30264358315396928</v>
      </c>
      <c r="DV639" s="389">
        <v>0.29755252698217405</v>
      </c>
      <c r="DW639" s="389">
        <v>0.29410501323909727</v>
      </c>
      <c r="DX639" s="389">
        <v>0.29112802421200584</v>
      </c>
      <c r="DY639" s="389">
        <v>0.28834815178981765</v>
      </c>
      <c r="DZ639" s="389">
        <v>0.28696586800686741</v>
      </c>
      <c r="EA639" s="389">
        <v>0.2860181158054515</v>
      </c>
      <c r="EB639" s="389">
        <v>0.2852799717289965</v>
      </c>
      <c r="EC639" s="389">
        <v>0.28514441464044565</v>
      </c>
      <c r="ED639" s="389">
        <v>0.28621303189639169</v>
      </c>
      <c r="EE639" s="389">
        <v>0.28731059309795681</v>
      </c>
      <c r="EF639" s="389">
        <v>0.28890997671499308</v>
      </c>
      <c r="EG639" s="389">
        <v>0.28675438116980762</v>
      </c>
      <c r="EH639" s="389">
        <v>0.28552468866225228</v>
      </c>
      <c r="EI639" s="389">
        <v>0.28406623792816599</v>
      </c>
      <c r="EJ639" s="389">
        <v>0.28006457789944733</v>
      </c>
      <c r="EK639" s="389">
        <v>0.26674616507365012</v>
      </c>
      <c r="EL639" s="389">
        <v>0.25972050394725654</v>
      </c>
      <c r="EM639" s="389">
        <v>0.25637307277300136</v>
      </c>
      <c r="EN639" s="389">
        <v>0.25295564347084237</v>
      </c>
      <c r="EO639" s="389">
        <v>0.24956428789038998</v>
      </c>
      <c r="EP639" s="389">
        <v>0.24960255108760629</v>
      </c>
      <c r="EQ639" s="389">
        <v>0.25063171318877075</v>
      </c>
      <c r="ER639" s="389">
        <v>0.25206760068152706</v>
      </c>
      <c r="ES639" s="389">
        <v>0.25284986999165576</v>
      </c>
      <c r="ET639" s="389">
        <v>0.25317799892426734</v>
      </c>
      <c r="EU639" s="389">
        <v>0.25290521939967581</v>
      </c>
      <c r="EV639" s="389">
        <v>0.24826136945865274</v>
      </c>
      <c r="EW639" s="389">
        <v>0.23993771108895359</v>
      </c>
      <c r="EX639" s="389">
        <v>0.23245317406953342</v>
      </c>
      <c r="EY639" s="389">
        <v>0.2242825015799145</v>
      </c>
      <c r="EZ639" s="389">
        <v>0.21642872160568077</v>
      </c>
      <c r="FA639" s="389">
        <v>0.20793464314816348</v>
      </c>
      <c r="FB639" s="389">
        <v>0.21847716815682647</v>
      </c>
      <c r="FC639" s="389">
        <v>0.22637353136817323</v>
      </c>
      <c r="FD639" s="389">
        <v>0.24714669853600238</v>
      </c>
      <c r="FE639" s="389">
        <v>0.21678851315812131</v>
      </c>
      <c r="FF639" s="389">
        <v>0.21531383127108933</v>
      </c>
      <c r="FG639" s="389">
        <v>0.21388057599513485</v>
      </c>
      <c r="FH639" s="389">
        <v>0.21248673859895487</v>
      </c>
      <c r="FI639" s="389">
        <v>0.21113044704216266</v>
      </c>
      <c r="FJ639" s="389">
        <v>0.20980995410766853</v>
      </c>
      <c r="FK639" s="389">
        <v>0.20852362677841482</v>
      </c>
      <c r="FL639" s="389">
        <v>0.2072699367064188</v>
      </c>
      <c r="FM639" s="389">
        <v>0.20604745164319438</v>
      </c>
      <c r="FN639" s="389">
        <v>0.2048548277184635</v>
      </c>
      <c r="FO639" s="389">
        <v>0.20369080246919979</v>
      </c>
      <c r="FP639" s="389">
        <v>0.20255418853391213</v>
      </c>
      <c r="FQ639" s="389">
        <v>0.20144386793806285</v>
      </c>
      <c r="FR639" s="389">
        <v>0.20035878690590833</v>
      </c>
      <c r="FS639" s="389">
        <v>0.1992979511421191</v>
      </c>
      <c r="FT639" s="389">
        <v>0.19826042153347853</v>
      </c>
      <c r="FU639" s="389">
        <v>0.19724531022694952</v>
      </c>
      <c r="FV639" s="389">
        <v>0.1962517770455825</v>
      </c>
    </row>
    <row r="640" spans="5:179" outlineLevel="2" x14ac:dyDescent="0.2">
      <c r="E640" s="367">
        <v>46022</v>
      </c>
      <c r="F640" s="394"/>
      <c r="G640" s="394"/>
      <c r="K640" s="389"/>
      <c r="L640" s="389"/>
      <c r="M640" s="389"/>
      <c r="N640" s="389"/>
      <c r="O640" s="389"/>
      <c r="P640" s="389"/>
      <c r="Q640" s="389"/>
      <c r="R640" s="389"/>
      <c r="S640" s="389"/>
      <c r="T640" s="389"/>
      <c r="U640" s="389"/>
      <c r="V640" s="389"/>
      <c r="W640" s="389"/>
      <c r="X640" s="389"/>
      <c r="Y640" s="389"/>
      <c r="Z640" s="389"/>
      <c r="AA640" s="389"/>
      <c r="AB640" s="389"/>
      <c r="AC640" s="389"/>
      <c r="AD640" s="389"/>
      <c r="AE640" s="389"/>
      <c r="AF640" s="389"/>
      <c r="AG640" s="389"/>
      <c r="AH640" s="389"/>
      <c r="AI640" s="389"/>
      <c r="AJ640" s="389"/>
      <c r="AK640" s="389"/>
      <c r="AL640" s="389"/>
      <c r="AM640" s="389"/>
      <c r="AN640" s="389"/>
      <c r="AO640" s="389"/>
      <c r="AP640" s="389"/>
      <c r="AQ640" s="389"/>
      <c r="AR640" s="389"/>
      <c r="AS640" s="389"/>
      <c r="AT640" s="389"/>
      <c r="AU640" s="389"/>
      <c r="AV640" s="389"/>
      <c r="AW640" s="389"/>
      <c r="AX640" s="389"/>
      <c r="AY640" s="389"/>
      <c r="AZ640" s="389"/>
      <c r="BA640" s="389"/>
      <c r="BB640" s="389"/>
      <c r="BC640" s="389"/>
      <c r="BD640" s="389"/>
      <c r="BE640" s="389"/>
      <c r="BF640" s="389"/>
      <c r="BG640" s="389"/>
      <c r="BH640" s="389"/>
      <c r="BI640" s="389"/>
      <c r="BJ640" s="389"/>
      <c r="BK640" s="389"/>
      <c r="BL640" s="389"/>
      <c r="BM640" s="389"/>
      <c r="BN640" s="389"/>
      <c r="BO640" s="389"/>
      <c r="BP640" s="389"/>
      <c r="BQ640" s="389"/>
      <c r="BR640" s="389"/>
      <c r="BS640" s="389"/>
      <c r="BT640" s="389"/>
      <c r="BU640" s="389"/>
      <c r="BV640" s="389"/>
      <c r="BW640" s="389"/>
      <c r="BX640" s="389"/>
      <c r="BY640" s="389"/>
      <c r="BZ640" s="389"/>
      <c r="CA640" s="389"/>
      <c r="CB640" s="389"/>
      <c r="CC640" s="389"/>
      <c r="CD640" s="389"/>
      <c r="CE640" s="389"/>
      <c r="CF640" s="389"/>
      <c r="CG640" s="389"/>
      <c r="CH640" s="389"/>
      <c r="CI640" s="389"/>
      <c r="CJ640" s="389"/>
      <c r="CK640" s="389"/>
      <c r="CL640" s="389"/>
      <c r="CM640" s="389"/>
      <c r="CN640" s="389"/>
      <c r="CO640" s="389"/>
      <c r="CP640" s="389"/>
      <c r="CQ640" s="389"/>
      <c r="CR640" s="389"/>
      <c r="CS640" s="389"/>
      <c r="CT640" s="389"/>
      <c r="CU640" s="389"/>
      <c r="CV640" s="389"/>
      <c r="CW640" s="389"/>
      <c r="CX640" s="389"/>
      <c r="CY640" s="389"/>
      <c r="CZ640" s="389"/>
      <c r="DA640" s="389"/>
      <c r="DB640" s="389"/>
      <c r="DC640" s="389"/>
      <c r="DD640" s="389"/>
      <c r="DE640" s="389"/>
      <c r="DF640" s="389"/>
      <c r="DG640" s="389"/>
      <c r="DH640" s="389"/>
      <c r="DI640" s="389"/>
      <c r="DJ640" s="389"/>
      <c r="DK640" s="389"/>
      <c r="DL640" s="389"/>
      <c r="DM640" s="389"/>
      <c r="DN640" s="389">
        <v>0.92539917361921653</v>
      </c>
      <c r="DO640" s="389">
        <v>0.7226355474341648</v>
      </c>
      <c r="DP640" s="389">
        <v>0.51897198610898398</v>
      </c>
      <c r="DQ640" s="389">
        <v>0.45804672977855226</v>
      </c>
      <c r="DR640" s="389">
        <v>0.37758526425877459</v>
      </c>
      <c r="DS640" s="389">
        <v>0.35701639770687632</v>
      </c>
      <c r="DT640" s="389">
        <v>0.32811737172887384</v>
      </c>
      <c r="DU640" s="389">
        <v>0.31021177921573367</v>
      </c>
      <c r="DV640" s="389">
        <v>0.30264358315396928</v>
      </c>
      <c r="DW640" s="389">
        <v>0.29755252698217405</v>
      </c>
      <c r="DX640" s="389">
        <v>0.29410501323909727</v>
      </c>
      <c r="DY640" s="389">
        <v>0.29112802421200584</v>
      </c>
      <c r="DZ640" s="389">
        <v>0.28834815178981765</v>
      </c>
      <c r="EA640" s="389">
        <v>0.28696586800686741</v>
      </c>
      <c r="EB640" s="389">
        <v>0.2860181158054515</v>
      </c>
      <c r="EC640" s="389">
        <v>0.2852799717289965</v>
      </c>
      <c r="ED640" s="389">
        <v>0.28514441464044565</v>
      </c>
      <c r="EE640" s="389">
        <v>0.28621303189639169</v>
      </c>
      <c r="EF640" s="389">
        <v>0.28731059309795681</v>
      </c>
      <c r="EG640" s="389">
        <v>0.28890997671499308</v>
      </c>
      <c r="EH640" s="389">
        <v>0.28675438116980762</v>
      </c>
      <c r="EI640" s="389">
        <v>0.28552468866225228</v>
      </c>
      <c r="EJ640" s="389">
        <v>0.28406623792816599</v>
      </c>
      <c r="EK640" s="389">
        <v>0.28006457789944733</v>
      </c>
      <c r="EL640" s="389">
        <v>0.26674616507365012</v>
      </c>
      <c r="EM640" s="389">
        <v>0.25972050394725654</v>
      </c>
      <c r="EN640" s="389">
        <v>0.25637307277300136</v>
      </c>
      <c r="EO640" s="389">
        <v>0.25295564347084237</v>
      </c>
      <c r="EP640" s="389">
        <v>0.24956428789038998</v>
      </c>
      <c r="EQ640" s="389">
        <v>0.24960255108760629</v>
      </c>
      <c r="ER640" s="389">
        <v>0.25063171318877075</v>
      </c>
      <c r="ES640" s="389">
        <v>0.25206760068152706</v>
      </c>
      <c r="ET640" s="389">
        <v>0.25284986999165576</v>
      </c>
      <c r="EU640" s="389">
        <v>0.25317799892426734</v>
      </c>
      <c r="EV640" s="389">
        <v>0.25290521939967581</v>
      </c>
      <c r="EW640" s="389">
        <v>0.24826136945865274</v>
      </c>
      <c r="EX640" s="389">
        <v>0.23993771108895359</v>
      </c>
      <c r="EY640" s="389">
        <v>0.23245317406953342</v>
      </c>
      <c r="EZ640" s="389">
        <v>0.2242825015799145</v>
      </c>
      <c r="FA640" s="389">
        <v>0.21642872160568077</v>
      </c>
      <c r="FB640" s="389">
        <v>0.20793464314816348</v>
      </c>
      <c r="FC640" s="389">
        <v>0.21847716815682647</v>
      </c>
      <c r="FD640" s="389">
        <v>0.22637353136817323</v>
      </c>
      <c r="FE640" s="389">
        <v>0.24714669853600238</v>
      </c>
      <c r="FF640" s="389">
        <v>0.21678851315812131</v>
      </c>
      <c r="FG640" s="389">
        <v>0.21531383127108933</v>
      </c>
      <c r="FH640" s="389">
        <v>0.21388057599513485</v>
      </c>
      <c r="FI640" s="389">
        <v>0.21248673859895487</v>
      </c>
      <c r="FJ640" s="389">
        <v>0.21113044704216266</v>
      </c>
      <c r="FK640" s="389">
        <v>0.20980995410766853</v>
      </c>
      <c r="FL640" s="389">
        <v>0.20852362677841482</v>
      </c>
      <c r="FM640" s="389">
        <v>0.2072699367064188</v>
      </c>
      <c r="FN640" s="389">
        <v>0.20604745164319438</v>
      </c>
      <c r="FO640" s="389">
        <v>0.2048548277184635</v>
      </c>
      <c r="FP640" s="389">
        <v>0.20369080246919979</v>
      </c>
      <c r="FQ640" s="389">
        <v>0.20255418853391213</v>
      </c>
      <c r="FR640" s="389">
        <v>0.20144386793806285</v>
      </c>
      <c r="FS640" s="389">
        <v>0.20035878690590833</v>
      </c>
      <c r="FT640" s="389">
        <v>0.1992979511421191</v>
      </c>
      <c r="FU640" s="389">
        <v>0.19826042153347853</v>
      </c>
      <c r="FV640" s="389">
        <v>0.19724531022694952</v>
      </c>
    </row>
    <row r="641" spans="5:178" outlineLevel="2" x14ac:dyDescent="0.2">
      <c r="E641" s="367">
        <v>46053</v>
      </c>
      <c r="F641" s="394"/>
      <c r="G641" s="394"/>
      <c r="K641" s="389"/>
      <c r="L641" s="389"/>
      <c r="M641" s="389"/>
      <c r="N641" s="389"/>
      <c r="O641" s="389"/>
      <c r="P641" s="389"/>
      <c r="Q641" s="389"/>
      <c r="R641" s="389"/>
      <c r="S641" s="389"/>
      <c r="T641" s="389"/>
      <c r="U641" s="389"/>
      <c r="V641" s="389"/>
      <c r="W641" s="389"/>
      <c r="X641" s="389"/>
      <c r="Y641" s="389"/>
      <c r="Z641" s="389"/>
      <c r="AA641" s="389"/>
      <c r="AB641" s="389"/>
      <c r="AC641" s="389"/>
      <c r="AD641" s="389"/>
      <c r="AE641" s="389"/>
      <c r="AF641" s="389"/>
      <c r="AG641" s="389"/>
      <c r="AH641" s="389"/>
      <c r="AI641" s="389"/>
      <c r="AJ641" s="389"/>
      <c r="AK641" s="389"/>
      <c r="AL641" s="389"/>
      <c r="AM641" s="389"/>
      <c r="AN641" s="389"/>
      <c r="AO641" s="389"/>
      <c r="AP641" s="389"/>
      <c r="AQ641" s="389"/>
      <c r="AR641" s="389"/>
      <c r="AS641" s="389"/>
      <c r="AT641" s="389"/>
      <c r="AU641" s="389"/>
      <c r="AV641" s="389"/>
      <c r="AW641" s="389"/>
      <c r="AX641" s="389"/>
      <c r="AY641" s="389"/>
      <c r="AZ641" s="389"/>
      <c r="BA641" s="389"/>
      <c r="BB641" s="389"/>
      <c r="BC641" s="389"/>
      <c r="BD641" s="389"/>
      <c r="BE641" s="389"/>
      <c r="BF641" s="389"/>
      <c r="BG641" s="389"/>
      <c r="BH641" s="389"/>
      <c r="BI641" s="389"/>
      <c r="BJ641" s="389"/>
      <c r="BK641" s="389"/>
      <c r="BL641" s="389"/>
      <c r="BM641" s="389"/>
      <c r="BN641" s="389"/>
      <c r="BO641" s="389"/>
      <c r="BP641" s="389"/>
      <c r="BQ641" s="389"/>
      <c r="BR641" s="389"/>
      <c r="BS641" s="389"/>
      <c r="BT641" s="389"/>
      <c r="BU641" s="389"/>
      <c r="BV641" s="389"/>
      <c r="BW641" s="389"/>
      <c r="BX641" s="389"/>
      <c r="BY641" s="389"/>
      <c r="BZ641" s="389"/>
      <c r="CA641" s="389"/>
      <c r="CB641" s="389"/>
      <c r="CC641" s="389"/>
      <c r="CD641" s="389"/>
      <c r="CE641" s="389"/>
      <c r="CF641" s="389"/>
      <c r="CG641" s="389"/>
      <c r="CH641" s="389"/>
      <c r="CI641" s="389"/>
      <c r="CJ641" s="389"/>
      <c r="CK641" s="389"/>
      <c r="CL641" s="389"/>
      <c r="CM641" s="389"/>
      <c r="CN641" s="389"/>
      <c r="CO641" s="389"/>
      <c r="CP641" s="389"/>
      <c r="CQ641" s="389"/>
      <c r="CR641" s="389"/>
      <c r="CS641" s="389"/>
      <c r="CT641" s="389"/>
      <c r="CU641" s="389"/>
      <c r="CV641" s="389"/>
      <c r="CW641" s="389"/>
      <c r="CX641" s="389"/>
      <c r="CY641" s="389"/>
      <c r="CZ641" s="389"/>
      <c r="DA641" s="389"/>
      <c r="DB641" s="389"/>
      <c r="DC641" s="389"/>
      <c r="DD641" s="389"/>
      <c r="DE641" s="389"/>
      <c r="DF641" s="389"/>
      <c r="DG641" s="389"/>
      <c r="DH641" s="389"/>
      <c r="DI641" s="389"/>
      <c r="DJ641" s="389"/>
      <c r="DK641" s="389"/>
      <c r="DL641" s="389"/>
      <c r="DM641" s="389"/>
      <c r="DN641" s="389"/>
      <c r="DO641" s="389">
        <v>0.92539917361921653</v>
      </c>
      <c r="DP641" s="389">
        <v>0.7226355474341648</v>
      </c>
      <c r="DQ641" s="389">
        <v>0.51897198610898398</v>
      </c>
      <c r="DR641" s="389">
        <v>0.45804672977855226</v>
      </c>
      <c r="DS641" s="389">
        <v>0.37758526425877459</v>
      </c>
      <c r="DT641" s="389">
        <v>0.35701639770687632</v>
      </c>
      <c r="DU641" s="389">
        <v>0.32811737172887384</v>
      </c>
      <c r="DV641" s="389">
        <v>0.31021177921573367</v>
      </c>
      <c r="DW641" s="389">
        <v>0.30264358315396928</v>
      </c>
      <c r="DX641" s="389">
        <v>0.29755252698217405</v>
      </c>
      <c r="DY641" s="389">
        <v>0.29410501323909727</v>
      </c>
      <c r="DZ641" s="389">
        <v>0.29112802421200584</v>
      </c>
      <c r="EA641" s="389">
        <v>0.28834815178981765</v>
      </c>
      <c r="EB641" s="389">
        <v>0.28696586800686741</v>
      </c>
      <c r="EC641" s="389">
        <v>0.2860181158054515</v>
      </c>
      <c r="ED641" s="389">
        <v>0.2852799717289965</v>
      </c>
      <c r="EE641" s="389">
        <v>0.28514441464044565</v>
      </c>
      <c r="EF641" s="389">
        <v>0.28621303189639169</v>
      </c>
      <c r="EG641" s="389">
        <v>0.28731059309795681</v>
      </c>
      <c r="EH641" s="389">
        <v>0.28890997671499308</v>
      </c>
      <c r="EI641" s="389">
        <v>0.28675438116980762</v>
      </c>
      <c r="EJ641" s="389">
        <v>0.28552468866225228</v>
      </c>
      <c r="EK641" s="389">
        <v>0.28406623792816599</v>
      </c>
      <c r="EL641" s="389">
        <v>0.28006457789944733</v>
      </c>
      <c r="EM641" s="389">
        <v>0.26674616507365012</v>
      </c>
      <c r="EN641" s="389">
        <v>0.25972050394725654</v>
      </c>
      <c r="EO641" s="389">
        <v>0.25637307277300136</v>
      </c>
      <c r="EP641" s="389">
        <v>0.25295564347084237</v>
      </c>
      <c r="EQ641" s="389">
        <v>0.24956428789038998</v>
      </c>
      <c r="ER641" s="389">
        <v>0.24960255108760629</v>
      </c>
      <c r="ES641" s="389">
        <v>0.25063171318877075</v>
      </c>
      <c r="ET641" s="389">
        <v>0.25206760068152706</v>
      </c>
      <c r="EU641" s="389">
        <v>0.25284986999165576</v>
      </c>
      <c r="EV641" s="389">
        <v>0.25317799892426734</v>
      </c>
      <c r="EW641" s="389">
        <v>0.25290521939967581</v>
      </c>
      <c r="EX641" s="389">
        <v>0.24826136945865274</v>
      </c>
      <c r="EY641" s="389">
        <v>0.23993771108895359</v>
      </c>
      <c r="EZ641" s="389">
        <v>0.23245317406953342</v>
      </c>
      <c r="FA641" s="389">
        <v>0.2242825015799145</v>
      </c>
      <c r="FB641" s="389">
        <v>0.21642872160568077</v>
      </c>
      <c r="FC641" s="389">
        <v>0.20793464314816348</v>
      </c>
      <c r="FD641" s="389">
        <v>0.21847716815682647</v>
      </c>
      <c r="FE641" s="389">
        <v>0.22637353136817323</v>
      </c>
      <c r="FF641" s="389">
        <v>0.24714669853600238</v>
      </c>
      <c r="FG641" s="389">
        <v>0.21678851315812131</v>
      </c>
      <c r="FH641" s="389">
        <v>0.21531383127108933</v>
      </c>
      <c r="FI641" s="389">
        <v>0.21388057599513485</v>
      </c>
      <c r="FJ641" s="389">
        <v>0.21248673859895487</v>
      </c>
      <c r="FK641" s="389">
        <v>0.21113044704216266</v>
      </c>
      <c r="FL641" s="389">
        <v>0.20980995410766853</v>
      </c>
      <c r="FM641" s="389">
        <v>0.20852362677841482</v>
      </c>
      <c r="FN641" s="389">
        <v>0.2072699367064188</v>
      </c>
      <c r="FO641" s="389">
        <v>0.20604745164319438</v>
      </c>
      <c r="FP641" s="389">
        <v>0.2048548277184635</v>
      </c>
      <c r="FQ641" s="389">
        <v>0.20369080246919979</v>
      </c>
      <c r="FR641" s="389">
        <v>0.20255418853391213</v>
      </c>
      <c r="FS641" s="389">
        <v>0.20144386793806285</v>
      </c>
      <c r="FT641" s="389">
        <v>0.20035878690590833</v>
      </c>
      <c r="FU641" s="389">
        <v>0.1992979511421191</v>
      </c>
      <c r="FV641" s="389">
        <v>0.19826042153347853</v>
      </c>
    </row>
    <row r="642" spans="5:178" outlineLevel="2" x14ac:dyDescent="0.2">
      <c r="E642" s="367">
        <v>46081</v>
      </c>
      <c r="F642" s="394"/>
      <c r="G642" s="394"/>
      <c r="K642" s="389"/>
      <c r="L642" s="389"/>
      <c r="M642" s="389"/>
      <c r="N642" s="389"/>
      <c r="O642" s="389"/>
      <c r="P642" s="389"/>
      <c r="Q642" s="389"/>
      <c r="R642" s="389"/>
      <c r="S642" s="389"/>
      <c r="T642" s="389"/>
      <c r="U642" s="389"/>
      <c r="V642" s="389"/>
      <c r="W642" s="389"/>
      <c r="X642" s="389"/>
      <c r="Y642" s="389"/>
      <c r="Z642" s="389"/>
      <c r="AA642" s="389"/>
      <c r="AB642" s="389"/>
      <c r="AC642" s="389"/>
      <c r="AD642" s="389"/>
      <c r="AE642" s="389"/>
      <c r="AF642" s="389"/>
      <c r="AG642" s="389"/>
      <c r="AH642" s="389"/>
      <c r="AI642" s="389"/>
      <c r="AJ642" s="389"/>
      <c r="AK642" s="389"/>
      <c r="AL642" s="389"/>
      <c r="AM642" s="389"/>
      <c r="AN642" s="389"/>
      <c r="AO642" s="389"/>
      <c r="AP642" s="389"/>
      <c r="AQ642" s="389"/>
      <c r="AR642" s="389"/>
      <c r="AS642" s="389"/>
      <c r="AT642" s="389"/>
      <c r="AU642" s="389"/>
      <c r="AV642" s="389"/>
      <c r="AW642" s="389"/>
      <c r="AX642" s="389"/>
      <c r="AY642" s="389"/>
      <c r="AZ642" s="389"/>
      <c r="BA642" s="389"/>
      <c r="BB642" s="389"/>
      <c r="BC642" s="389"/>
      <c r="BD642" s="389"/>
      <c r="BE642" s="389"/>
      <c r="BF642" s="389"/>
      <c r="BG642" s="389"/>
      <c r="BH642" s="389"/>
      <c r="BI642" s="389"/>
      <c r="BJ642" s="389"/>
      <c r="BK642" s="389"/>
      <c r="BL642" s="389"/>
      <c r="BM642" s="389"/>
      <c r="BN642" s="389"/>
      <c r="BO642" s="389"/>
      <c r="BP642" s="389"/>
      <c r="BQ642" s="389"/>
      <c r="BR642" s="389"/>
      <c r="BS642" s="389"/>
      <c r="BT642" s="389"/>
      <c r="BU642" s="389"/>
      <c r="BV642" s="389"/>
      <c r="BW642" s="389"/>
      <c r="BX642" s="389"/>
      <c r="BY642" s="389"/>
      <c r="BZ642" s="389"/>
      <c r="CA642" s="389"/>
      <c r="CB642" s="389"/>
      <c r="CC642" s="389"/>
      <c r="CD642" s="389"/>
      <c r="CE642" s="389"/>
      <c r="CF642" s="389"/>
      <c r="CG642" s="389"/>
      <c r="CH642" s="389"/>
      <c r="CI642" s="389"/>
      <c r="CJ642" s="389"/>
      <c r="CK642" s="389"/>
      <c r="CL642" s="389"/>
      <c r="CM642" s="389"/>
      <c r="CN642" s="389"/>
      <c r="CO642" s="389"/>
      <c r="CP642" s="389"/>
      <c r="CQ642" s="389"/>
      <c r="CR642" s="389"/>
      <c r="CS642" s="389"/>
      <c r="CT642" s="389"/>
      <c r="CU642" s="389"/>
      <c r="CV642" s="389"/>
      <c r="CW642" s="389"/>
      <c r="CX642" s="389"/>
      <c r="CY642" s="389"/>
      <c r="CZ642" s="389"/>
      <c r="DA642" s="389"/>
      <c r="DB642" s="389"/>
      <c r="DC642" s="389"/>
      <c r="DD642" s="389"/>
      <c r="DE642" s="389"/>
      <c r="DF642" s="389"/>
      <c r="DG642" s="389"/>
      <c r="DH642" s="389"/>
      <c r="DI642" s="389"/>
      <c r="DJ642" s="389"/>
      <c r="DK642" s="389"/>
      <c r="DL642" s="389"/>
      <c r="DM642" s="389"/>
      <c r="DN642" s="389"/>
      <c r="DO642" s="389"/>
      <c r="DP642" s="389">
        <v>0.92539917361921653</v>
      </c>
      <c r="DQ642" s="389">
        <v>0.7226355474341648</v>
      </c>
      <c r="DR642" s="389">
        <v>0.51897198610898398</v>
      </c>
      <c r="DS642" s="389">
        <v>0.45804672977855226</v>
      </c>
      <c r="DT642" s="389">
        <v>0.37758526425877459</v>
      </c>
      <c r="DU642" s="389">
        <v>0.35701639770687632</v>
      </c>
      <c r="DV642" s="389">
        <v>0.32811737172887384</v>
      </c>
      <c r="DW642" s="389">
        <v>0.31021177921573367</v>
      </c>
      <c r="DX642" s="389">
        <v>0.30264358315396928</v>
      </c>
      <c r="DY642" s="389">
        <v>0.29755252698217405</v>
      </c>
      <c r="DZ642" s="389">
        <v>0.29410501323909727</v>
      </c>
      <c r="EA642" s="389">
        <v>0.29112802421200584</v>
      </c>
      <c r="EB642" s="389">
        <v>0.28834815178981765</v>
      </c>
      <c r="EC642" s="389">
        <v>0.28696586800686741</v>
      </c>
      <c r="ED642" s="389">
        <v>0.2860181158054515</v>
      </c>
      <c r="EE642" s="389">
        <v>0.2852799717289965</v>
      </c>
      <c r="EF642" s="389">
        <v>0.28514441464044565</v>
      </c>
      <c r="EG642" s="389">
        <v>0.28621303189639169</v>
      </c>
      <c r="EH642" s="389">
        <v>0.28731059309795681</v>
      </c>
      <c r="EI642" s="389">
        <v>0.28890997671499308</v>
      </c>
      <c r="EJ642" s="389">
        <v>0.28675438116980762</v>
      </c>
      <c r="EK642" s="389">
        <v>0.28552468866225228</v>
      </c>
      <c r="EL642" s="389">
        <v>0.28406623792816599</v>
      </c>
      <c r="EM642" s="389">
        <v>0.28006457789944733</v>
      </c>
      <c r="EN642" s="389">
        <v>0.26674616507365012</v>
      </c>
      <c r="EO642" s="389">
        <v>0.25972050394725654</v>
      </c>
      <c r="EP642" s="389">
        <v>0.25637307277300136</v>
      </c>
      <c r="EQ642" s="389">
        <v>0.25295564347084237</v>
      </c>
      <c r="ER642" s="389">
        <v>0.24956428789038998</v>
      </c>
      <c r="ES642" s="389">
        <v>0.24960255108760629</v>
      </c>
      <c r="ET642" s="389">
        <v>0.25063171318877075</v>
      </c>
      <c r="EU642" s="389">
        <v>0.25206760068152706</v>
      </c>
      <c r="EV642" s="389">
        <v>0.25284986999165576</v>
      </c>
      <c r="EW642" s="389">
        <v>0.25317799892426734</v>
      </c>
      <c r="EX642" s="389">
        <v>0.25290521939967581</v>
      </c>
      <c r="EY642" s="389">
        <v>0.24826136945865274</v>
      </c>
      <c r="EZ642" s="389">
        <v>0.23993771108895359</v>
      </c>
      <c r="FA642" s="389">
        <v>0.23245317406953342</v>
      </c>
      <c r="FB642" s="389">
        <v>0.2242825015799145</v>
      </c>
      <c r="FC642" s="389">
        <v>0.21642872160568077</v>
      </c>
      <c r="FD642" s="389">
        <v>0.20793464314816348</v>
      </c>
      <c r="FE642" s="389">
        <v>0.21847716815682647</v>
      </c>
      <c r="FF642" s="389">
        <v>0.22637353136817323</v>
      </c>
      <c r="FG642" s="389">
        <v>0.24714669853600238</v>
      </c>
      <c r="FH642" s="389">
        <v>0.21678851315812131</v>
      </c>
      <c r="FI642" s="389">
        <v>0.21531383127108933</v>
      </c>
      <c r="FJ642" s="389">
        <v>0.21388057599513485</v>
      </c>
      <c r="FK642" s="389">
        <v>0.21248673859895487</v>
      </c>
      <c r="FL642" s="389">
        <v>0.21113044704216266</v>
      </c>
      <c r="FM642" s="389">
        <v>0.20980995410766853</v>
      </c>
      <c r="FN642" s="389">
        <v>0.20852362677841482</v>
      </c>
      <c r="FO642" s="389">
        <v>0.2072699367064188</v>
      </c>
      <c r="FP642" s="389">
        <v>0.20604745164319438</v>
      </c>
      <c r="FQ642" s="389">
        <v>0.2048548277184635</v>
      </c>
      <c r="FR642" s="389">
        <v>0.20369080246919979</v>
      </c>
      <c r="FS642" s="389">
        <v>0.20255418853391213</v>
      </c>
      <c r="FT642" s="389">
        <v>0.20144386793806285</v>
      </c>
      <c r="FU642" s="389">
        <v>0.20035878690590833</v>
      </c>
      <c r="FV642" s="389">
        <v>0.1992979511421191</v>
      </c>
    </row>
    <row r="643" spans="5:178" outlineLevel="2" x14ac:dyDescent="0.2">
      <c r="E643" s="367">
        <v>46112</v>
      </c>
      <c r="F643" s="394"/>
      <c r="G643" s="394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  <c r="AH643" s="389"/>
      <c r="AI643" s="389"/>
      <c r="AJ643" s="389"/>
      <c r="AK643" s="389"/>
      <c r="AL643" s="389"/>
      <c r="AM643" s="389"/>
      <c r="AN643" s="389"/>
      <c r="AO643" s="389"/>
      <c r="AP643" s="389"/>
      <c r="AQ643" s="389"/>
      <c r="AR643" s="389"/>
      <c r="AS643" s="389"/>
      <c r="AT643" s="389"/>
      <c r="AU643" s="389"/>
      <c r="AV643" s="389"/>
      <c r="AW643" s="389"/>
      <c r="AX643" s="389"/>
      <c r="AY643" s="389"/>
      <c r="AZ643" s="389"/>
      <c r="BA643" s="389"/>
      <c r="BB643" s="389"/>
      <c r="BC643" s="389"/>
      <c r="BD643" s="389"/>
      <c r="BE643" s="389"/>
      <c r="BF643" s="389"/>
      <c r="BG643" s="389"/>
      <c r="BH643" s="389"/>
      <c r="BI643" s="389"/>
      <c r="BJ643" s="389"/>
      <c r="BK643" s="389"/>
      <c r="BL643" s="389"/>
      <c r="BM643" s="389"/>
      <c r="BN643" s="389"/>
      <c r="BO643" s="389"/>
      <c r="BP643" s="389"/>
      <c r="BQ643" s="389"/>
      <c r="BR643" s="389"/>
      <c r="BS643" s="389"/>
      <c r="BT643" s="389"/>
      <c r="BU643" s="389"/>
      <c r="BV643" s="389"/>
      <c r="BW643" s="389"/>
      <c r="BX643" s="389"/>
      <c r="BY643" s="389"/>
      <c r="BZ643" s="389"/>
      <c r="CA643" s="389"/>
      <c r="CB643" s="389"/>
      <c r="CC643" s="389"/>
      <c r="CD643" s="389"/>
      <c r="CE643" s="389"/>
      <c r="CF643" s="389"/>
      <c r="CG643" s="389"/>
      <c r="CH643" s="389"/>
      <c r="CI643" s="389"/>
      <c r="CJ643" s="389"/>
      <c r="CK643" s="389"/>
      <c r="CL643" s="389"/>
      <c r="CM643" s="389"/>
      <c r="CN643" s="389"/>
      <c r="CO643" s="389"/>
      <c r="CP643" s="389"/>
      <c r="CQ643" s="389"/>
      <c r="CR643" s="389"/>
      <c r="CS643" s="389"/>
      <c r="CT643" s="389"/>
      <c r="CU643" s="389"/>
      <c r="CV643" s="389"/>
      <c r="CW643" s="389"/>
      <c r="CX643" s="389"/>
      <c r="CY643" s="389"/>
      <c r="CZ643" s="389"/>
      <c r="DA643" s="389"/>
      <c r="DB643" s="389"/>
      <c r="DC643" s="389"/>
      <c r="DD643" s="389"/>
      <c r="DE643" s="389"/>
      <c r="DF643" s="389"/>
      <c r="DG643" s="389"/>
      <c r="DH643" s="389"/>
      <c r="DI643" s="389"/>
      <c r="DJ643" s="389"/>
      <c r="DK643" s="389"/>
      <c r="DL643" s="389"/>
      <c r="DM643" s="389"/>
      <c r="DN643" s="389"/>
      <c r="DO643" s="389"/>
      <c r="DP643" s="389"/>
      <c r="DQ643" s="389">
        <v>0.92539917361921653</v>
      </c>
      <c r="DR643" s="389">
        <v>0.7226355474341648</v>
      </c>
      <c r="DS643" s="389">
        <v>0.51897198610898398</v>
      </c>
      <c r="DT643" s="389">
        <v>0.45804672977855226</v>
      </c>
      <c r="DU643" s="389">
        <v>0.37758526425877459</v>
      </c>
      <c r="DV643" s="389">
        <v>0.35701639770687632</v>
      </c>
      <c r="DW643" s="389">
        <v>0.32811737172887384</v>
      </c>
      <c r="DX643" s="389">
        <v>0.31021177921573367</v>
      </c>
      <c r="DY643" s="389">
        <v>0.30264358315396928</v>
      </c>
      <c r="DZ643" s="389">
        <v>0.29755252698217405</v>
      </c>
      <c r="EA643" s="389">
        <v>0.29410501323909727</v>
      </c>
      <c r="EB643" s="389">
        <v>0.29112802421200584</v>
      </c>
      <c r="EC643" s="389">
        <v>0.28834815178981765</v>
      </c>
      <c r="ED643" s="389">
        <v>0.28696586800686741</v>
      </c>
      <c r="EE643" s="389">
        <v>0.2860181158054515</v>
      </c>
      <c r="EF643" s="389">
        <v>0.2852799717289965</v>
      </c>
      <c r="EG643" s="389">
        <v>0.28514441464044565</v>
      </c>
      <c r="EH643" s="389">
        <v>0.28621303189639169</v>
      </c>
      <c r="EI643" s="389">
        <v>0.28731059309795681</v>
      </c>
      <c r="EJ643" s="389">
        <v>0.28890997671499308</v>
      </c>
      <c r="EK643" s="389">
        <v>0.28675438116980762</v>
      </c>
      <c r="EL643" s="389">
        <v>0.28552468866225228</v>
      </c>
      <c r="EM643" s="389">
        <v>0.28406623792816599</v>
      </c>
      <c r="EN643" s="389">
        <v>0.28006457789944733</v>
      </c>
      <c r="EO643" s="389">
        <v>0.26674616507365012</v>
      </c>
      <c r="EP643" s="389">
        <v>0.25972050394725654</v>
      </c>
      <c r="EQ643" s="389">
        <v>0.25637307277300136</v>
      </c>
      <c r="ER643" s="389">
        <v>0.25295564347084237</v>
      </c>
      <c r="ES643" s="389">
        <v>0.24956428789038998</v>
      </c>
      <c r="ET643" s="389">
        <v>0.24960255108760629</v>
      </c>
      <c r="EU643" s="389">
        <v>0.25063171318877075</v>
      </c>
      <c r="EV643" s="389">
        <v>0.25206760068152706</v>
      </c>
      <c r="EW643" s="389">
        <v>0.25284986999165576</v>
      </c>
      <c r="EX643" s="389">
        <v>0.25317799892426734</v>
      </c>
      <c r="EY643" s="389">
        <v>0.25290521939967581</v>
      </c>
      <c r="EZ643" s="389">
        <v>0.24826136945865274</v>
      </c>
      <c r="FA643" s="389">
        <v>0.23993771108895359</v>
      </c>
      <c r="FB643" s="389">
        <v>0.23245317406953342</v>
      </c>
      <c r="FC643" s="389">
        <v>0.2242825015799145</v>
      </c>
      <c r="FD643" s="389">
        <v>0.21642872160568077</v>
      </c>
      <c r="FE643" s="389">
        <v>0.20793464314816348</v>
      </c>
      <c r="FF643" s="389">
        <v>0.21847716815682647</v>
      </c>
      <c r="FG643" s="389">
        <v>0.22637353136817323</v>
      </c>
      <c r="FH643" s="389">
        <v>0.24714669853600238</v>
      </c>
      <c r="FI643" s="389">
        <v>0.21678851315812131</v>
      </c>
      <c r="FJ643" s="389">
        <v>0.21531383127108933</v>
      </c>
      <c r="FK643" s="389">
        <v>0.21388057599513485</v>
      </c>
      <c r="FL643" s="389">
        <v>0.21248673859895487</v>
      </c>
      <c r="FM643" s="389">
        <v>0.21113044704216266</v>
      </c>
      <c r="FN643" s="389">
        <v>0.20980995410766853</v>
      </c>
      <c r="FO643" s="389">
        <v>0.20852362677841482</v>
      </c>
      <c r="FP643" s="389">
        <v>0.2072699367064188</v>
      </c>
      <c r="FQ643" s="389">
        <v>0.20604745164319438</v>
      </c>
      <c r="FR643" s="389">
        <v>0.2048548277184635</v>
      </c>
      <c r="FS643" s="389">
        <v>0.20369080246919979</v>
      </c>
      <c r="FT643" s="389">
        <v>0.20255418853391213</v>
      </c>
      <c r="FU643" s="389">
        <v>0.20144386793806285</v>
      </c>
      <c r="FV643" s="389">
        <v>0.20035878690590833</v>
      </c>
    </row>
    <row r="644" spans="5:178" outlineLevel="2" x14ac:dyDescent="0.2">
      <c r="E644" s="367">
        <v>46142</v>
      </c>
      <c r="F644" s="394"/>
      <c r="G644" s="394"/>
      <c r="K644" s="389"/>
      <c r="L644" s="389"/>
      <c r="M644" s="389"/>
      <c r="N644" s="389"/>
      <c r="O644" s="389"/>
      <c r="P644" s="389"/>
      <c r="Q644" s="389"/>
      <c r="R644" s="389"/>
      <c r="S644" s="389"/>
      <c r="T644" s="389"/>
      <c r="U644" s="389"/>
      <c r="V644" s="389"/>
      <c r="W644" s="389"/>
      <c r="X644" s="389"/>
      <c r="Y644" s="389"/>
      <c r="Z644" s="389"/>
      <c r="AA644" s="389"/>
      <c r="AB644" s="389"/>
      <c r="AC644" s="389"/>
      <c r="AD644" s="389"/>
      <c r="AE644" s="389"/>
      <c r="AF644" s="389"/>
      <c r="AG644" s="389"/>
      <c r="AH644" s="389"/>
      <c r="AI644" s="389"/>
      <c r="AJ644" s="389"/>
      <c r="AK644" s="389"/>
      <c r="AL644" s="389"/>
      <c r="AM644" s="389"/>
      <c r="AN644" s="389"/>
      <c r="AO644" s="389"/>
      <c r="AP644" s="389"/>
      <c r="AQ644" s="389"/>
      <c r="AR644" s="389"/>
      <c r="AS644" s="389"/>
      <c r="AT644" s="389"/>
      <c r="AU644" s="389"/>
      <c r="AV644" s="389"/>
      <c r="AW644" s="389"/>
      <c r="AX644" s="389"/>
      <c r="AY644" s="389"/>
      <c r="AZ644" s="389"/>
      <c r="BA644" s="389"/>
      <c r="BB644" s="389"/>
      <c r="BC644" s="389"/>
      <c r="BD644" s="389"/>
      <c r="BE644" s="389"/>
      <c r="BF644" s="389"/>
      <c r="BG644" s="389"/>
      <c r="BH644" s="389"/>
      <c r="BI644" s="389"/>
      <c r="BJ644" s="389"/>
      <c r="BK644" s="389"/>
      <c r="BL644" s="389"/>
      <c r="BM644" s="389"/>
      <c r="BN644" s="389"/>
      <c r="BO644" s="389"/>
      <c r="BP644" s="389"/>
      <c r="BQ644" s="389"/>
      <c r="BR644" s="389"/>
      <c r="BS644" s="389"/>
      <c r="BT644" s="389"/>
      <c r="BU644" s="389"/>
      <c r="BV644" s="389"/>
      <c r="BW644" s="389"/>
      <c r="BX644" s="389"/>
      <c r="BY644" s="389"/>
      <c r="BZ644" s="389"/>
      <c r="CA644" s="389"/>
      <c r="CB644" s="389"/>
      <c r="CC644" s="389"/>
      <c r="CD644" s="389"/>
      <c r="CE644" s="389"/>
      <c r="CF644" s="389"/>
      <c r="CG644" s="389"/>
      <c r="CH644" s="389"/>
      <c r="CI644" s="389"/>
      <c r="CJ644" s="389"/>
      <c r="CK644" s="389"/>
      <c r="CL644" s="389"/>
      <c r="CM644" s="389"/>
      <c r="CN644" s="389"/>
      <c r="CO644" s="389"/>
      <c r="CP644" s="389"/>
      <c r="CQ644" s="389"/>
      <c r="CR644" s="389"/>
      <c r="CS644" s="389"/>
      <c r="CT644" s="389"/>
      <c r="CU644" s="389"/>
      <c r="CV644" s="389"/>
      <c r="CW644" s="389"/>
      <c r="CX644" s="389"/>
      <c r="CY644" s="389"/>
      <c r="CZ644" s="389"/>
      <c r="DA644" s="389"/>
      <c r="DB644" s="389"/>
      <c r="DC644" s="389"/>
      <c r="DD644" s="389"/>
      <c r="DE644" s="389"/>
      <c r="DF644" s="389"/>
      <c r="DG644" s="389"/>
      <c r="DH644" s="389"/>
      <c r="DI644" s="389"/>
      <c r="DJ644" s="389"/>
      <c r="DK644" s="389"/>
      <c r="DL644" s="389"/>
      <c r="DM644" s="389"/>
      <c r="DN644" s="389"/>
      <c r="DO644" s="389"/>
      <c r="DP644" s="389"/>
      <c r="DQ644" s="389"/>
      <c r="DR644" s="389">
        <v>0.92539917361921653</v>
      </c>
      <c r="DS644" s="389">
        <v>0.7226355474341648</v>
      </c>
      <c r="DT644" s="389">
        <v>0.51897198610898398</v>
      </c>
      <c r="DU644" s="389">
        <v>0.45804672977855226</v>
      </c>
      <c r="DV644" s="389">
        <v>0.37758526425877459</v>
      </c>
      <c r="DW644" s="389">
        <v>0.35701639770687632</v>
      </c>
      <c r="DX644" s="389">
        <v>0.32811737172887384</v>
      </c>
      <c r="DY644" s="389">
        <v>0.31021177921573367</v>
      </c>
      <c r="DZ644" s="389">
        <v>0.30264358315396928</v>
      </c>
      <c r="EA644" s="389">
        <v>0.29755252698217405</v>
      </c>
      <c r="EB644" s="389">
        <v>0.29410501323909727</v>
      </c>
      <c r="EC644" s="389">
        <v>0.29112802421200584</v>
      </c>
      <c r="ED644" s="389">
        <v>0.28834815178981765</v>
      </c>
      <c r="EE644" s="389">
        <v>0.28696586800686741</v>
      </c>
      <c r="EF644" s="389">
        <v>0.2860181158054515</v>
      </c>
      <c r="EG644" s="389">
        <v>0.2852799717289965</v>
      </c>
      <c r="EH644" s="389">
        <v>0.28514441464044565</v>
      </c>
      <c r="EI644" s="389">
        <v>0.28621303189639169</v>
      </c>
      <c r="EJ644" s="389">
        <v>0.28731059309795681</v>
      </c>
      <c r="EK644" s="389">
        <v>0.28890997671499308</v>
      </c>
      <c r="EL644" s="389">
        <v>0.28675438116980762</v>
      </c>
      <c r="EM644" s="389">
        <v>0.28552468866225228</v>
      </c>
      <c r="EN644" s="389">
        <v>0.28406623792816599</v>
      </c>
      <c r="EO644" s="389">
        <v>0.28006457789944733</v>
      </c>
      <c r="EP644" s="389">
        <v>0.26674616507365012</v>
      </c>
      <c r="EQ644" s="389">
        <v>0.25972050394725654</v>
      </c>
      <c r="ER644" s="389">
        <v>0.25637307277300136</v>
      </c>
      <c r="ES644" s="389">
        <v>0.25295564347084237</v>
      </c>
      <c r="ET644" s="389">
        <v>0.24956428789038998</v>
      </c>
      <c r="EU644" s="389">
        <v>0.24960255108760629</v>
      </c>
      <c r="EV644" s="389">
        <v>0.25063171318877075</v>
      </c>
      <c r="EW644" s="389">
        <v>0.25206760068152706</v>
      </c>
      <c r="EX644" s="389">
        <v>0.25284986999165576</v>
      </c>
      <c r="EY644" s="389">
        <v>0.25317799892426734</v>
      </c>
      <c r="EZ644" s="389">
        <v>0.25290521939967581</v>
      </c>
      <c r="FA644" s="389">
        <v>0.24826136945865274</v>
      </c>
      <c r="FB644" s="389">
        <v>0.23993771108895359</v>
      </c>
      <c r="FC644" s="389">
        <v>0.23245317406953342</v>
      </c>
      <c r="FD644" s="389">
        <v>0.2242825015799145</v>
      </c>
      <c r="FE644" s="389">
        <v>0.21642872160568077</v>
      </c>
      <c r="FF644" s="389">
        <v>0.20793464314816348</v>
      </c>
      <c r="FG644" s="389">
        <v>0.21847716815682647</v>
      </c>
      <c r="FH644" s="389">
        <v>0.22637353136817323</v>
      </c>
      <c r="FI644" s="389">
        <v>0.24714669853600238</v>
      </c>
      <c r="FJ644" s="389">
        <v>0.21678851315812131</v>
      </c>
      <c r="FK644" s="389">
        <v>0.21531383127108933</v>
      </c>
      <c r="FL644" s="389">
        <v>0.21388057599513485</v>
      </c>
      <c r="FM644" s="389">
        <v>0.21248673859895487</v>
      </c>
      <c r="FN644" s="389">
        <v>0.21113044704216266</v>
      </c>
      <c r="FO644" s="389">
        <v>0.20980995410766853</v>
      </c>
      <c r="FP644" s="389">
        <v>0.20852362677841482</v>
      </c>
      <c r="FQ644" s="389">
        <v>0.2072699367064188</v>
      </c>
      <c r="FR644" s="389">
        <v>0.20604745164319438</v>
      </c>
      <c r="FS644" s="389">
        <v>0.2048548277184635</v>
      </c>
      <c r="FT644" s="389">
        <v>0.20369080246919979</v>
      </c>
      <c r="FU644" s="389">
        <v>0.20255418853391213</v>
      </c>
      <c r="FV644" s="389">
        <v>0.20144386793806285</v>
      </c>
    </row>
    <row r="645" spans="5:178" outlineLevel="2" x14ac:dyDescent="0.2">
      <c r="E645" s="367">
        <v>46173</v>
      </c>
      <c r="F645" s="394"/>
      <c r="G645" s="394"/>
      <c r="K645" s="389"/>
      <c r="L645" s="389"/>
      <c r="M645" s="389"/>
      <c r="N645" s="389"/>
      <c r="O645" s="389"/>
      <c r="P645" s="389"/>
      <c r="Q645" s="389"/>
      <c r="R645" s="389"/>
      <c r="S645" s="389"/>
      <c r="T645" s="389"/>
      <c r="U645" s="389"/>
      <c r="V645" s="389"/>
      <c r="W645" s="389"/>
      <c r="X645" s="389"/>
      <c r="Y645" s="389"/>
      <c r="Z645" s="389"/>
      <c r="AA645" s="389"/>
      <c r="AB645" s="389"/>
      <c r="AC645" s="389"/>
      <c r="AD645" s="389"/>
      <c r="AE645" s="389"/>
      <c r="AF645" s="389"/>
      <c r="AG645" s="389"/>
      <c r="AH645" s="389"/>
      <c r="AI645" s="389"/>
      <c r="AJ645" s="389"/>
      <c r="AK645" s="389"/>
      <c r="AL645" s="389"/>
      <c r="AM645" s="389"/>
      <c r="AN645" s="389"/>
      <c r="AO645" s="389"/>
      <c r="AP645" s="389"/>
      <c r="AQ645" s="389"/>
      <c r="AR645" s="389"/>
      <c r="AS645" s="389"/>
      <c r="AT645" s="389"/>
      <c r="AU645" s="389"/>
      <c r="AV645" s="389"/>
      <c r="AW645" s="389"/>
      <c r="AX645" s="389"/>
      <c r="AY645" s="389"/>
      <c r="AZ645" s="389"/>
      <c r="BA645" s="389"/>
      <c r="BB645" s="389"/>
      <c r="BC645" s="389"/>
      <c r="BD645" s="389"/>
      <c r="BE645" s="389"/>
      <c r="BF645" s="389"/>
      <c r="BG645" s="389"/>
      <c r="BH645" s="389"/>
      <c r="BI645" s="389"/>
      <c r="BJ645" s="389"/>
      <c r="BK645" s="389"/>
      <c r="BL645" s="389"/>
      <c r="BM645" s="389"/>
      <c r="BN645" s="389"/>
      <c r="BO645" s="389"/>
      <c r="BP645" s="389"/>
      <c r="BQ645" s="389"/>
      <c r="BR645" s="389"/>
      <c r="BS645" s="389"/>
      <c r="BT645" s="389"/>
      <c r="BU645" s="389"/>
      <c r="BV645" s="389"/>
      <c r="BW645" s="389"/>
      <c r="BX645" s="389"/>
      <c r="BY645" s="389"/>
      <c r="BZ645" s="389"/>
      <c r="CA645" s="389"/>
      <c r="CB645" s="389"/>
      <c r="CC645" s="389"/>
      <c r="CD645" s="389"/>
      <c r="CE645" s="389"/>
      <c r="CF645" s="389"/>
      <c r="CG645" s="389"/>
      <c r="CH645" s="389"/>
      <c r="CI645" s="389"/>
      <c r="CJ645" s="389"/>
      <c r="CK645" s="389"/>
      <c r="CL645" s="389"/>
      <c r="CM645" s="389"/>
      <c r="CN645" s="389"/>
      <c r="CO645" s="389"/>
      <c r="CP645" s="389"/>
      <c r="CQ645" s="389"/>
      <c r="CR645" s="389"/>
      <c r="CS645" s="389"/>
      <c r="CT645" s="389"/>
      <c r="CU645" s="389"/>
      <c r="CV645" s="389"/>
      <c r="CW645" s="389"/>
      <c r="CX645" s="389"/>
      <c r="CY645" s="389"/>
      <c r="CZ645" s="389"/>
      <c r="DA645" s="389"/>
      <c r="DB645" s="389"/>
      <c r="DC645" s="389"/>
      <c r="DD645" s="389"/>
      <c r="DE645" s="389"/>
      <c r="DF645" s="389"/>
      <c r="DG645" s="389"/>
      <c r="DH645" s="389"/>
      <c r="DI645" s="389"/>
      <c r="DJ645" s="389"/>
      <c r="DK645" s="389"/>
      <c r="DL645" s="389"/>
      <c r="DM645" s="389"/>
      <c r="DN645" s="389"/>
      <c r="DO645" s="389"/>
      <c r="DP645" s="389"/>
      <c r="DQ645" s="389"/>
      <c r="DR645" s="389"/>
      <c r="DS645" s="389">
        <v>0.92539917361921653</v>
      </c>
      <c r="DT645" s="389">
        <v>0.7226355474341648</v>
      </c>
      <c r="DU645" s="389">
        <v>0.51897198610898398</v>
      </c>
      <c r="DV645" s="389">
        <v>0.45804672977855226</v>
      </c>
      <c r="DW645" s="389">
        <v>0.37758526425877459</v>
      </c>
      <c r="DX645" s="389">
        <v>0.35701639770687632</v>
      </c>
      <c r="DY645" s="389">
        <v>0.32811737172887384</v>
      </c>
      <c r="DZ645" s="389">
        <v>0.31021177921573367</v>
      </c>
      <c r="EA645" s="389">
        <v>0.30264358315396928</v>
      </c>
      <c r="EB645" s="389">
        <v>0.29755252698217405</v>
      </c>
      <c r="EC645" s="389">
        <v>0.29410501323909727</v>
      </c>
      <c r="ED645" s="389">
        <v>0.29112802421200584</v>
      </c>
      <c r="EE645" s="389">
        <v>0.28834815178981765</v>
      </c>
      <c r="EF645" s="389">
        <v>0.28696586800686741</v>
      </c>
      <c r="EG645" s="389">
        <v>0.2860181158054515</v>
      </c>
      <c r="EH645" s="389">
        <v>0.2852799717289965</v>
      </c>
      <c r="EI645" s="389">
        <v>0.28514441464044565</v>
      </c>
      <c r="EJ645" s="389">
        <v>0.28621303189639169</v>
      </c>
      <c r="EK645" s="389">
        <v>0.28731059309795681</v>
      </c>
      <c r="EL645" s="389">
        <v>0.28890997671499308</v>
      </c>
      <c r="EM645" s="389">
        <v>0.28675438116980762</v>
      </c>
      <c r="EN645" s="389">
        <v>0.28552468866225228</v>
      </c>
      <c r="EO645" s="389">
        <v>0.28406623792816599</v>
      </c>
      <c r="EP645" s="389">
        <v>0.28006457789944733</v>
      </c>
      <c r="EQ645" s="389">
        <v>0.26674616507365012</v>
      </c>
      <c r="ER645" s="389">
        <v>0.25972050394725654</v>
      </c>
      <c r="ES645" s="389">
        <v>0.25637307277300136</v>
      </c>
      <c r="ET645" s="389">
        <v>0.25295564347084237</v>
      </c>
      <c r="EU645" s="389">
        <v>0.24956428789038998</v>
      </c>
      <c r="EV645" s="389">
        <v>0.24960255108760629</v>
      </c>
      <c r="EW645" s="389">
        <v>0.25063171318877075</v>
      </c>
      <c r="EX645" s="389">
        <v>0.25206760068152706</v>
      </c>
      <c r="EY645" s="389">
        <v>0.25284986999165576</v>
      </c>
      <c r="EZ645" s="389">
        <v>0.25317799892426734</v>
      </c>
      <c r="FA645" s="389">
        <v>0.25290521939967581</v>
      </c>
      <c r="FB645" s="389">
        <v>0.24826136945865274</v>
      </c>
      <c r="FC645" s="389">
        <v>0.23993771108895359</v>
      </c>
      <c r="FD645" s="389">
        <v>0.23245317406953342</v>
      </c>
      <c r="FE645" s="389">
        <v>0.2242825015799145</v>
      </c>
      <c r="FF645" s="389">
        <v>0.21642872160568077</v>
      </c>
      <c r="FG645" s="389">
        <v>0.20793464314816348</v>
      </c>
      <c r="FH645" s="389">
        <v>0.21847716815682647</v>
      </c>
      <c r="FI645" s="389">
        <v>0.22637353136817323</v>
      </c>
      <c r="FJ645" s="389">
        <v>0.24714669853600238</v>
      </c>
      <c r="FK645" s="389">
        <v>0.21678851315812131</v>
      </c>
      <c r="FL645" s="389">
        <v>0.21531383127108933</v>
      </c>
      <c r="FM645" s="389">
        <v>0.21388057599513485</v>
      </c>
      <c r="FN645" s="389">
        <v>0.21248673859895487</v>
      </c>
      <c r="FO645" s="389">
        <v>0.21113044704216266</v>
      </c>
      <c r="FP645" s="389">
        <v>0.20980995410766853</v>
      </c>
      <c r="FQ645" s="389">
        <v>0.20852362677841482</v>
      </c>
      <c r="FR645" s="389">
        <v>0.2072699367064188</v>
      </c>
      <c r="FS645" s="389">
        <v>0.20604745164319438</v>
      </c>
      <c r="FT645" s="389">
        <v>0.2048548277184635</v>
      </c>
      <c r="FU645" s="389">
        <v>0.20369080246919979</v>
      </c>
      <c r="FV645" s="389">
        <v>0.20255418853391213</v>
      </c>
    </row>
    <row r="646" spans="5:178" outlineLevel="2" x14ac:dyDescent="0.2">
      <c r="E646" s="367">
        <v>46203</v>
      </c>
      <c r="F646" s="394"/>
      <c r="G646" s="394"/>
      <c r="K646" s="389"/>
      <c r="L646" s="389"/>
      <c r="M646" s="389"/>
      <c r="N646" s="389"/>
      <c r="O646" s="389"/>
      <c r="P646" s="389"/>
      <c r="Q646" s="389"/>
      <c r="R646" s="389"/>
      <c r="S646" s="389"/>
      <c r="T646" s="389"/>
      <c r="U646" s="389"/>
      <c r="V646" s="389"/>
      <c r="W646" s="389"/>
      <c r="X646" s="389"/>
      <c r="Y646" s="389"/>
      <c r="Z646" s="389"/>
      <c r="AA646" s="389"/>
      <c r="AB646" s="389"/>
      <c r="AC646" s="389"/>
      <c r="AD646" s="389"/>
      <c r="AE646" s="389"/>
      <c r="AF646" s="389"/>
      <c r="AG646" s="389"/>
      <c r="AH646" s="389"/>
      <c r="AI646" s="389"/>
      <c r="AJ646" s="389"/>
      <c r="AK646" s="389"/>
      <c r="AL646" s="389"/>
      <c r="AM646" s="389"/>
      <c r="AN646" s="389"/>
      <c r="AO646" s="389"/>
      <c r="AP646" s="389"/>
      <c r="AQ646" s="389"/>
      <c r="AR646" s="389"/>
      <c r="AS646" s="389"/>
      <c r="AT646" s="389"/>
      <c r="AU646" s="389"/>
      <c r="AV646" s="389"/>
      <c r="AW646" s="389"/>
      <c r="AX646" s="389"/>
      <c r="AY646" s="389"/>
      <c r="AZ646" s="389"/>
      <c r="BA646" s="389"/>
      <c r="BB646" s="389"/>
      <c r="BC646" s="389"/>
      <c r="BD646" s="389"/>
      <c r="BE646" s="389"/>
      <c r="BF646" s="389"/>
      <c r="BG646" s="389"/>
      <c r="BH646" s="389"/>
      <c r="BI646" s="389"/>
      <c r="BJ646" s="389"/>
      <c r="BK646" s="389"/>
      <c r="BL646" s="389"/>
      <c r="BM646" s="389"/>
      <c r="BN646" s="389"/>
      <c r="BO646" s="389"/>
      <c r="BP646" s="389"/>
      <c r="BQ646" s="389"/>
      <c r="BR646" s="389"/>
      <c r="BS646" s="389"/>
      <c r="BT646" s="389"/>
      <c r="BU646" s="389"/>
      <c r="BV646" s="389"/>
      <c r="BW646" s="389"/>
      <c r="BX646" s="389"/>
      <c r="BY646" s="389"/>
      <c r="BZ646" s="389"/>
      <c r="CA646" s="389"/>
      <c r="CB646" s="389"/>
      <c r="CC646" s="389"/>
      <c r="CD646" s="389"/>
      <c r="CE646" s="389"/>
      <c r="CF646" s="389"/>
      <c r="CG646" s="389"/>
      <c r="CH646" s="389"/>
      <c r="CI646" s="389"/>
      <c r="CJ646" s="389"/>
      <c r="CK646" s="389"/>
      <c r="CL646" s="389"/>
      <c r="CM646" s="389"/>
      <c r="CN646" s="389"/>
      <c r="CO646" s="389"/>
      <c r="CP646" s="389"/>
      <c r="CQ646" s="389"/>
      <c r="CR646" s="389"/>
      <c r="CS646" s="389"/>
      <c r="CT646" s="389"/>
      <c r="CU646" s="389"/>
      <c r="CV646" s="389"/>
      <c r="CW646" s="389"/>
      <c r="CX646" s="389"/>
      <c r="CY646" s="389"/>
      <c r="CZ646" s="389"/>
      <c r="DA646" s="389"/>
      <c r="DB646" s="389"/>
      <c r="DC646" s="389"/>
      <c r="DD646" s="389"/>
      <c r="DE646" s="389"/>
      <c r="DF646" s="389"/>
      <c r="DG646" s="389"/>
      <c r="DH646" s="389"/>
      <c r="DI646" s="389"/>
      <c r="DJ646" s="389"/>
      <c r="DK646" s="389"/>
      <c r="DL646" s="389"/>
      <c r="DM646" s="389"/>
      <c r="DN646" s="389"/>
      <c r="DO646" s="389"/>
      <c r="DP646" s="389"/>
      <c r="DQ646" s="389"/>
      <c r="DR646" s="389"/>
      <c r="DS646" s="389"/>
      <c r="DT646" s="389">
        <v>0.92539917361921653</v>
      </c>
      <c r="DU646" s="389">
        <v>0.7226355474341648</v>
      </c>
      <c r="DV646" s="389">
        <v>0.51897198610898398</v>
      </c>
      <c r="DW646" s="389">
        <v>0.45804672977855226</v>
      </c>
      <c r="DX646" s="389">
        <v>0.37758526425877459</v>
      </c>
      <c r="DY646" s="389">
        <v>0.35701639770687632</v>
      </c>
      <c r="DZ646" s="389">
        <v>0.32811737172887384</v>
      </c>
      <c r="EA646" s="389">
        <v>0.31021177921573367</v>
      </c>
      <c r="EB646" s="389">
        <v>0.30264358315396928</v>
      </c>
      <c r="EC646" s="389">
        <v>0.29755252698217405</v>
      </c>
      <c r="ED646" s="389">
        <v>0.29410501323909727</v>
      </c>
      <c r="EE646" s="389">
        <v>0.29112802421200584</v>
      </c>
      <c r="EF646" s="389">
        <v>0.28834815178981765</v>
      </c>
      <c r="EG646" s="389">
        <v>0.28696586800686741</v>
      </c>
      <c r="EH646" s="389">
        <v>0.2860181158054515</v>
      </c>
      <c r="EI646" s="389">
        <v>0.2852799717289965</v>
      </c>
      <c r="EJ646" s="389">
        <v>0.28514441464044565</v>
      </c>
      <c r="EK646" s="389">
        <v>0.28621303189639169</v>
      </c>
      <c r="EL646" s="389">
        <v>0.28731059309795681</v>
      </c>
      <c r="EM646" s="389">
        <v>0.28890997671499308</v>
      </c>
      <c r="EN646" s="389">
        <v>0.28675438116980762</v>
      </c>
      <c r="EO646" s="389">
        <v>0.28552468866225228</v>
      </c>
      <c r="EP646" s="389">
        <v>0.28406623792816599</v>
      </c>
      <c r="EQ646" s="389">
        <v>0.28006457789944733</v>
      </c>
      <c r="ER646" s="389">
        <v>0.26674616507365012</v>
      </c>
      <c r="ES646" s="389">
        <v>0.25972050394725654</v>
      </c>
      <c r="ET646" s="389">
        <v>0.25637307277300136</v>
      </c>
      <c r="EU646" s="389">
        <v>0.25295564347084237</v>
      </c>
      <c r="EV646" s="389">
        <v>0.24956428789038998</v>
      </c>
      <c r="EW646" s="389">
        <v>0.24960255108760629</v>
      </c>
      <c r="EX646" s="389">
        <v>0.25063171318877075</v>
      </c>
      <c r="EY646" s="389">
        <v>0.25206760068152706</v>
      </c>
      <c r="EZ646" s="389">
        <v>0.25284986999165576</v>
      </c>
      <c r="FA646" s="389">
        <v>0.25317799892426734</v>
      </c>
      <c r="FB646" s="389">
        <v>0.25290521939967581</v>
      </c>
      <c r="FC646" s="389">
        <v>0.24826136945865274</v>
      </c>
      <c r="FD646" s="389">
        <v>0.23993771108895359</v>
      </c>
      <c r="FE646" s="389">
        <v>0.23245317406953342</v>
      </c>
      <c r="FF646" s="389">
        <v>0.2242825015799145</v>
      </c>
      <c r="FG646" s="389">
        <v>0.21642872160568077</v>
      </c>
      <c r="FH646" s="389">
        <v>0.20793464314816348</v>
      </c>
      <c r="FI646" s="389">
        <v>0.21847716815682647</v>
      </c>
      <c r="FJ646" s="389">
        <v>0.22637353136817323</v>
      </c>
      <c r="FK646" s="389">
        <v>0.24714669853600238</v>
      </c>
      <c r="FL646" s="389">
        <v>0.21678851315812131</v>
      </c>
      <c r="FM646" s="389">
        <v>0.21531383127108933</v>
      </c>
      <c r="FN646" s="389">
        <v>0.21388057599513485</v>
      </c>
      <c r="FO646" s="389">
        <v>0.21248673859895487</v>
      </c>
      <c r="FP646" s="389">
        <v>0.21113044704216266</v>
      </c>
      <c r="FQ646" s="389">
        <v>0.20980995410766853</v>
      </c>
      <c r="FR646" s="389">
        <v>0.20852362677841482</v>
      </c>
      <c r="FS646" s="389">
        <v>0.2072699367064188</v>
      </c>
      <c r="FT646" s="389">
        <v>0.20604745164319438</v>
      </c>
      <c r="FU646" s="389">
        <v>0.2048548277184635</v>
      </c>
      <c r="FV646" s="389">
        <v>0.20369080246919979</v>
      </c>
    </row>
    <row r="647" spans="5:178" outlineLevel="2" x14ac:dyDescent="0.2">
      <c r="E647" s="367">
        <v>46234</v>
      </c>
      <c r="F647" s="394"/>
      <c r="G647" s="394"/>
      <c r="K647" s="389"/>
      <c r="L647" s="389"/>
      <c r="M647" s="389"/>
      <c r="N647" s="389"/>
      <c r="O647" s="389"/>
      <c r="P647" s="389"/>
      <c r="Q647" s="389"/>
      <c r="R647" s="389"/>
      <c r="S647" s="389"/>
      <c r="T647" s="389"/>
      <c r="U647" s="389"/>
      <c r="V647" s="389"/>
      <c r="W647" s="389"/>
      <c r="X647" s="389"/>
      <c r="Y647" s="389"/>
      <c r="Z647" s="389"/>
      <c r="AA647" s="389"/>
      <c r="AB647" s="389"/>
      <c r="AC647" s="389"/>
      <c r="AD647" s="389"/>
      <c r="AE647" s="389"/>
      <c r="AF647" s="389"/>
      <c r="AG647" s="389"/>
      <c r="AH647" s="389"/>
      <c r="AI647" s="389"/>
      <c r="AJ647" s="389"/>
      <c r="AK647" s="389"/>
      <c r="AL647" s="389"/>
      <c r="AM647" s="389"/>
      <c r="AN647" s="389"/>
      <c r="AO647" s="389"/>
      <c r="AP647" s="389"/>
      <c r="AQ647" s="389"/>
      <c r="AR647" s="389"/>
      <c r="AS647" s="389"/>
      <c r="AT647" s="389"/>
      <c r="AU647" s="389"/>
      <c r="AV647" s="389"/>
      <c r="AW647" s="389"/>
      <c r="AX647" s="389"/>
      <c r="AY647" s="389"/>
      <c r="AZ647" s="389"/>
      <c r="BA647" s="389"/>
      <c r="BB647" s="389"/>
      <c r="BC647" s="389"/>
      <c r="BD647" s="389"/>
      <c r="BE647" s="389"/>
      <c r="BF647" s="389"/>
      <c r="BG647" s="389"/>
      <c r="BH647" s="389"/>
      <c r="BI647" s="389"/>
      <c r="BJ647" s="389"/>
      <c r="BK647" s="389"/>
      <c r="BL647" s="389"/>
      <c r="BM647" s="389"/>
      <c r="BN647" s="389"/>
      <c r="BO647" s="389"/>
      <c r="BP647" s="389"/>
      <c r="BQ647" s="389"/>
      <c r="BR647" s="389"/>
      <c r="BS647" s="389"/>
      <c r="BT647" s="389"/>
      <c r="BU647" s="389"/>
      <c r="BV647" s="389"/>
      <c r="BW647" s="389"/>
      <c r="BX647" s="389"/>
      <c r="BY647" s="389"/>
      <c r="BZ647" s="389"/>
      <c r="CA647" s="389"/>
      <c r="CB647" s="389"/>
      <c r="CC647" s="389"/>
      <c r="CD647" s="389"/>
      <c r="CE647" s="389"/>
      <c r="CF647" s="389"/>
      <c r="CG647" s="389"/>
      <c r="CH647" s="389"/>
      <c r="CI647" s="389"/>
      <c r="CJ647" s="389"/>
      <c r="CK647" s="389"/>
      <c r="CL647" s="389"/>
      <c r="CM647" s="389"/>
      <c r="CN647" s="389"/>
      <c r="CO647" s="389"/>
      <c r="CP647" s="389"/>
      <c r="CQ647" s="389"/>
      <c r="CR647" s="389"/>
      <c r="CS647" s="389"/>
      <c r="CT647" s="389"/>
      <c r="CU647" s="389"/>
      <c r="CV647" s="389"/>
      <c r="CW647" s="389"/>
      <c r="CX647" s="389"/>
      <c r="CY647" s="389"/>
      <c r="CZ647" s="389"/>
      <c r="DA647" s="389"/>
      <c r="DB647" s="389"/>
      <c r="DC647" s="389"/>
      <c r="DD647" s="389"/>
      <c r="DE647" s="389"/>
      <c r="DF647" s="389"/>
      <c r="DG647" s="389"/>
      <c r="DH647" s="389"/>
      <c r="DI647" s="389"/>
      <c r="DJ647" s="389"/>
      <c r="DK647" s="389"/>
      <c r="DL647" s="389"/>
      <c r="DM647" s="389"/>
      <c r="DN647" s="389"/>
      <c r="DO647" s="389"/>
      <c r="DP647" s="389"/>
      <c r="DQ647" s="389"/>
      <c r="DR647" s="389"/>
      <c r="DS647" s="389"/>
      <c r="DT647" s="389"/>
      <c r="DU647" s="389">
        <v>0.92539917361921653</v>
      </c>
      <c r="DV647" s="389">
        <v>0.7226355474341648</v>
      </c>
      <c r="DW647" s="389">
        <v>0.51897198610898398</v>
      </c>
      <c r="DX647" s="389">
        <v>0.45804672977855226</v>
      </c>
      <c r="DY647" s="389">
        <v>0.37758526425877459</v>
      </c>
      <c r="DZ647" s="389">
        <v>0.35701639770687632</v>
      </c>
      <c r="EA647" s="389">
        <v>0.32811737172887384</v>
      </c>
      <c r="EB647" s="389">
        <v>0.31021177921573367</v>
      </c>
      <c r="EC647" s="389">
        <v>0.30264358315396928</v>
      </c>
      <c r="ED647" s="389">
        <v>0.29755252698217405</v>
      </c>
      <c r="EE647" s="389">
        <v>0.29410501323909727</v>
      </c>
      <c r="EF647" s="389">
        <v>0.29112802421200584</v>
      </c>
      <c r="EG647" s="389">
        <v>0.28834815178981765</v>
      </c>
      <c r="EH647" s="389">
        <v>0.28696586800686741</v>
      </c>
      <c r="EI647" s="389">
        <v>0.2860181158054515</v>
      </c>
      <c r="EJ647" s="389">
        <v>0.2852799717289965</v>
      </c>
      <c r="EK647" s="389">
        <v>0.28514441464044565</v>
      </c>
      <c r="EL647" s="389">
        <v>0.28621303189639169</v>
      </c>
      <c r="EM647" s="389">
        <v>0.28731059309795681</v>
      </c>
      <c r="EN647" s="389">
        <v>0.28890997671499308</v>
      </c>
      <c r="EO647" s="389">
        <v>0.28675438116980762</v>
      </c>
      <c r="EP647" s="389">
        <v>0.28552468866225228</v>
      </c>
      <c r="EQ647" s="389">
        <v>0.28406623792816599</v>
      </c>
      <c r="ER647" s="389">
        <v>0.28006457789944733</v>
      </c>
      <c r="ES647" s="389">
        <v>0.26674616507365012</v>
      </c>
      <c r="ET647" s="389">
        <v>0.25972050394725654</v>
      </c>
      <c r="EU647" s="389">
        <v>0.25637307277300136</v>
      </c>
      <c r="EV647" s="389">
        <v>0.25295564347084237</v>
      </c>
      <c r="EW647" s="389">
        <v>0.24956428789038998</v>
      </c>
      <c r="EX647" s="389">
        <v>0.24960255108760629</v>
      </c>
      <c r="EY647" s="389">
        <v>0.25063171318877075</v>
      </c>
      <c r="EZ647" s="389">
        <v>0.25206760068152706</v>
      </c>
      <c r="FA647" s="389">
        <v>0.25284986999165576</v>
      </c>
      <c r="FB647" s="389">
        <v>0.25317799892426734</v>
      </c>
      <c r="FC647" s="389">
        <v>0.25290521939967581</v>
      </c>
      <c r="FD647" s="389">
        <v>0.24826136945865274</v>
      </c>
      <c r="FE647" s="389">
        <v>0.23993771108895359</v>
      </c>
      <c r="FF647" s="389">
        <v>0.23245317406953342</v>
      </c>
      <c r="FG647" s="389">
        <v>0.2242825015799145</v>
      </c>
      <c r="FH647" s="389">
        <v>0.21642872160568077</v>
      </c>
      <c r="FI647" s="389">
        <v>0.20793464314816348</v>
      </c>
      <c r="FJ647" s="389">
        <v>0.21847716815682647</v>
      </c>
      <c r="FK647" s="389">
        <v>0.22637353136817323</v>
      </c>
      <c r="FL647" s="389">
        <v>0.24714669853600238</v>
      </c>
      <c r="FM647" s="389">
        <v>0.21678851315812131</v>
      </c>
      <c r="FN647" s="389">
        <v>0.21531383127108933</v>
      </c>
      <c r="FO647" s="389">
        <v>0.21388057599513485</v>
      </c>
      <c r="FP647" s="389">
        <v>0.21248673859895487</v>
      </c>
      <c r="FQ647" s="389">
        <v>0.21113044704216266</v>
      </c>
      <c r="FR647" s="389">
        <v>0.20980995410766853</v>
      </c>
      <c r="FS647" s="389">
        <v>0.20852362677841482</v>
      </c>
      <c r="FT647" s="389">
        <v>0.2072699367064188</v>
      </c>
      <c r="FU647" s="389">
        <v>0.20604745164319438</v>
      </c>
      <c r="FV647" s="389">
        <v>0.2048548277184635</v>
      </c>
    </row>
    <row r="648" spans="5:178" outlineLevel="2" x14ac:dyDescent="0.2">
      <c r="E648" s="367">
        <v>46265</v>
      </c>
      <c r="F648" s="394"/>
      <c r="G648" s="394"/>
      <c r="K648" s="389"/>
      <c r="L648" s="389"/>
      <c r="M648" s="389"/>
      <c r="N648" s="389"/>
      <c r="O648" s="389"/>
      <c r="P648" s="389"/>
      <c r="Q648" s="389"/>
      <c r="R648" s="389"/>
      <c r="S648" s="389"/>
      <c r="T648" s="389"/>
      <c r="U648" s="389"/>
      <c r="V648" s="389"/>
      <c r="W648" s="389"/>
      <c r="X648" s="389"/>
      <c r="Y648" s="389"/>
      <c r="Z648" s="389"/>
      <c r="AA648" s="389"/>
      <c r="AB648" s="389"/>
      <c r="AC648" s="389"/>
      <c r="AD648" s="389"/>
      <c r="AE648" s="389"/>
      <c r="AF648" s="389"/>
      <c r="AG648" s="389"/>
      <c r="AH648" s="389"/>
      <c r="AI648" s="389"/>
      <c r="AJ648" s="389"/>
      <c r="AK648" s="389"/>
      <c r="AL648" s="389"/>
      <c r="AM648" s="389"/>
      <c r="AN648" s="389"/>
      <c r="AO648" s="389"/>
      <c r="AP648" s="389"/>
      <c r="AQ648" s="389"/>
      <c r="AR648" s="389"/>
      <c r="AS648" s="389"/>
      <c r="AT648" s="389"/>
      <c r="AU648" s="389"/>
      <c r="AV648" s="389"/>
      <c r="AW648" s="389"/>
      <c r="AX648" s="389"/>
      <c r="AY648" s="389"/>
      <c r="AZ648" s="389"/>
      <c r="BA648" s="389"/>
      <c r="BB648" s="389"/>
      <c r="BC648" s="389"/>
      <c r="BD648" s="389"/>
      <c r="BE648" s="389"/>
      <c r="BF648" s="389"/>
      <c r="BG648" s="389"/>
      <c r="BH648" s="389"/>
      <c r="BI648" s="389"/>
      <c r="BJ648" s="389"/>
      <c r="BK648" s="389"/>
      <c r="BL648" s="389"/>
      <c r="BM648" s="389"/>
      <c r="BN648" s="389"/>
      <c r="BO648" s="389"/>
      <c r="BP648" s="389"/>
      <c r="BQ648" s="389"/>
      <c r="BR648" s="389"/>
      <c r="BS648" s="389"/>
      <c r="BT648" s="389"/>
      <c r="BU648" s="389"/>
      <c r="BV648" s="389"/>
      <c r="BW648" s="389"/>
      <c r="BX648" s="389"/>
      <c r="BY648" s="389"/>
      <c r="BZ648" s="389"/>
      <c r="CA648" s="389"/>
      <c r="CB648" s="389"/>
      <c r="CC648" s="389"/>
      <c r="CD648" s="389"/>
      <c r="CE648" s="389"/>
      <c r="CF648" s="389"/>
      <c r="CG648" s="389"/>
      <c r="CH648" s="389"/>
      <c r="CI648" s="389"/>
      <c r="CJ648" s="389"/>
      <c r="CK648" s="389"/>
      <c r="CL648" s="389"/>
      <c r="CM648" s="389"/>
      <c r="CN648" s="389"/>
      <c r="CO648" s="389"/>
      <c r="CP648" s="389"/>
      <c r="CQ648" s="389"/>
      <c r="CR648" s="389"/>
      <c r="CS648" s="389"/>
      <c r="CT648" s="389"/>
      <c r="CU648" s="389"/>
      <c r="CV648" s="389"/>
      <c r="CW648" s="389"/>
      <c r="CX648" s="389"/>
      <c r="CY648" s="389"/>
      <c r="CZ648" s="389"/>
      <c r="DA648" s="389"/>
      <c r="DB648" s="389"/>
      <c r="DC648" s="389"/>
      <c r="DD648" s="389"/>
      <c r="DE648" s="389"/>
      <c r="DF648" s="389"/>
      <c r="DG648" s="389"/>
      <c r="DH648" s="389"/>
      <c r="DI648" s="389"/>
      <c r="DJ648" s="389"/>
      <c r="DK648" s="389"/>
      <c r="DL648" s="389"/>
      <c r="DM648" s="389"/>
      <c r="DN648" s="389"/>
      <c r="DO648" s="389"/>
      <c r="DP648" s="389"/>
      <c r="DQ648" s="389"/>
      <c r="DR648" s="389"/>
      <c r="DS648" s="389"/>
      <c r="DT648" s="389"/>
      <c r="DU648" s="389"/>
      <c r="DV648" s="389">
        <v>0.92539917361921653</v>
      </c>
      <c r="DW648" s="389">
        <v>0.7226355474341648</v>
      </c>
      <c r="DX648" s="389">
        <v>0.51897198610898398</v>
      </c>
      <c r="DY648" s="389">
        <v>0.45804672977855226</v>
      </c>
      <c r="DZ648" s="389">
        <v>0.37758526425877459</v>
      </c>
      <c r="EA648" s="389">
        <v>0.35701639770687632</v>
      </c>
      <c r="EB648" s="389">
        <v>0.32811737172887384</v>
      </c>
      <c r="EC648" s="389">
        <v>0.31021177921573367</v>
      </c>
      <c r="ED648" s="389">
        <v>0.30264358315396928</v>
      </c>
      <c r="EE648" s="389">
        <v>0.29755252698217405</v>
      </c>
      <c r="EF648" s="389">
        <v>0.29410501323909727</v>
      </c>
      <c r="EG648" s="389">
        <v>0.29112802421200584</v>
      </c>
      <c r="EH648" s="389">
        <v>0.28834815178981765</v>
      </c>
      <c r="EI648" s="389">
        <v>0.28696586800686741</v>
      </c>
      <c r="EJ648" s="389">
        <v>0.2860181158054515</v>
      </c>
      <c r="EK648" s="389">
        <v>0.2852799717289965</v>
      </c>
      <c r="EL648" s="389">
        <v>0.28514441464044565</v>
      </c>
      <c r="EM648" s="389">
        <v>0.28621303189639169</v>
      </c>
      <c r="EN648" s="389">
        <v>0.28731059309795681</v>
      </c>
      <c r="EO648" s="389">
        <v>0.28890997671499308</v>
      </c>
      <c r="EP648" s="389">
        <v>0.28675438116980762</v>
      </c>
      <c r="EQ648" s="389">
        <v>0.28552468866225228</v>
      </c>
      <c r="ER648" s="389">
        <v>0.28406623792816599</v>
      </c>
      <c r="ES648" s="389">
        <v>0.28006457789944733</v>
      </c>
      <c r="ET648" s="389">
        <v>0.26674616507365012</v>
      </c>
      <c r="EU648" s="389">
        <v>0.25972050394725654</v>
      </c>
      <c r="EV648" s="389">
        <v>0.25637307277300136</v>
      </c>
      <c r="EW648" s="389">
        <v>0.25295564347084237</v>
      </c>
      <c r="EX648" s="389">
        <v>0.24956428789038998</v>
      </c>
      <c r="EY648" s="389">
        <v>0.24960255108760629</v>
      </c>
      <c r="EZ648" s="389">
        <v>0.25063171318877075</v>
      </c>
      <c r="FA648" s="389">
        <v>0.25206760068152706</v>
      </c>
      <c r="FB648" s="389">
        <v>0.25284986999165576</v>
      </c>
      <c r="FC648" s="389">
        <v>0.25317799892426734</v>
      </c>
      <c r="FD648" s="389">
        <v>0.25290521939967581</v>
      </c>
      <c r="FE648" s="389">
        <v>0.24826136945865274</v>
      </c>
      <c r="FF648" s="389">
        <v>0.23993771108895359</v>
      </c>
      <c r="FG648" s="389">
        <v>0.23245317406953342</v>
      </c>
      <c r="FH648" s="389">
        <v>0.2242825015799145</v>
      </c>
      <c r="FI648" s="389">
        <v>0.21642872160568077</v>
      </c>
      <c r="FJ648" s="389">
        <v>0.20793464314816348</v>
      </c>
      <c r="FK648" s="389">
        <v>0.21847716815682647</v>
      </c>
      <c r="FL648" s="389">
        <v>0.22637353136817323</v>
      </c>
      <c r="FM648" s="389">
        <v>0.24714669853600238</v>
      </c>
      <c r="FN648" s="389">
        <v>0.21678851315812131</v>
      </c>
      <c r="FO648" s="389">
        <v>0.21531383127108933</v>
      </c>
      <c r="FP648" s="389">
        <v>0.21388057599513485</v>
      </c>
      <c r="FQ648" s="389">
        <v>0.21248673859895487</v>
      </c>
      <c r="FR648" s="389">
        <v>0.21113044704216266</v>
      </c>
      <c r="FS648" s="389">
        <v>0.20980995410766853</v>
      </c>
      <c r="FT648" s="389">
        <v>0.20852362677841482</v>
      </c>
      <c r="FU648" s="389">
        <v>0.2072699367064188</v>
      </c>
      <c r="FV648" s="389">
        <v>0.20604745164319438</v>
      </c>
    </row>
    <row r="649" spans="5:178" outlineLevel="2" x14ac:dyDescent="0.2">
      <c r="E649" s="367">
        <v>46295</v>
      </c>
      <c r="F649" s="394"/>
      <c r="G649" s="394"/>
      <c r="K649" s="389"/>
      <c r="L649" s="389"/>
      <c r="M649" s="389"/>
      <c r="N649" s="389"/>
      <c r="O649" s="389"/>
      <c r="P649" s="389"/>
      <c r="Q649" s="389"/>
      <c r="R649" s="389"/>
      <c r="S649" s="389"/>
      <c r="T649" s="389"/>
      <c r="U649" s="389"/>
      <c r="V649" s="389"/>
      <c r="W649" s="389"/>
      <c r="X649" s="389"/>
      <c r="Y649" s="389"/>
      <c r="Z649" s="389"/>
      <c r="AA649" s="389"/>
      <c r="AB649" s="389"/>
      <c r="AC649" s="389"/>
      <c r="AD649" s="389"/>
      <c r="AE649" s="389"/>
      <c r="AF649" s="389"/>
      <c r="AG649" s="389"/>
      <c r="AH649" s="389"/>
      <c r="AI649" s="389"/>
      <c r="AJ649" s="389"/>
      <c r="AK649" s="389"/>
      <c r="AL649" s="389"/>
      <c r="AM649" s="389"/>
      <c r="AN649" s="389"/>
      <c r="AO649" s="389"/>
      <c r="AP649" s="389"/>
      <c r="AQ649" s="389"/>
      <c r="AR649" s="389"/>
      <c r="AS649" s="389"/>
      <c r="AT649" s="389"/>
      <c r="AU649" s="389"/>
      <c r="AV649" s="389"/>
      <c r="AW649" s="389"/>
      <c r="AX649" s="389"/>
      <c r="AY649" s="389"/>
      <c r="AZ649" s="389"/>
      <c r="BA649" s="389"/>
      <c r="BB649" s="389"/>
      <c r="BC649" s="389"/>
      <c r="BD649" s="389"/>
      <c r="BE649" s="389"/>
      <c r="BF649" s="389"/>
      <c r="BG649" s="389"/>
      <c r="BH649" s="389"/>
      <c r="BI649" s="389"/>
      <c r="BJ649" s="389"/>
      <c r="BK649" s="389"/>
      <c r="BL649" s="389"/>
      <c r="BM649" s="389"/>
      <c r="BN649" s="389"/>
      <c r="BO649" s="389"/>
      <c r="BP649" s="389"/>
      <c r="BQ649" s="389"/>
      <c r="BR649" s="389"/>
      <c r="BS649" s="389"/>
      <c r="BT649" s="389"/>
      <c r="BU649" s="389"/>
      <c r="BV649" s="389"/>
      <c r="BW649" s="389"/>
      <c r="BX649" s="389"/>
      <c r="BY649" s="389"/>
      <c r="BZ649" s="389"/>
      <c r="CA649" s="389"/>
      <c r="CB649" s="389"/>
      <c r="CC649" s="389"/>
      <c r="CD649" s="389"/>
      <c r="CE649" s="389"/>
      <c r="CF649" s="389"/>
      <c r="CG649" s="389"/>
      <c r="CH649" s="389"/>
      <c r="CI649" s="389"/>
      <c r="CJ649" s="389"/>
      <c r="CK649" s="389"/>
      <c r="CL649" s="389"/>
      <c r="CM649" s="389"/>
      <c r="CN649" s="389"/>
      <c r="CO649" s="389"/>
      <c r="CP649" s="389"/>
      <c r="CQ649" s="389"/>
      <c r="CR649" s="389"/>
      <c r="CS649" s="389"/>
      <c r="CT649" s="389"/>
      <c r="CU649" s="389"/>
      <c r="CV649" s="389"/>
      <c r="CW649" s="389"/>
      <c r="CX649" s="389"/>
      <c r="CY649" s="389"/>
      <c r="CZ649" s="389"/>
      <c r="DA649" s="389"/>
      <c r="DB649" s="389"/>
      <c r="DC649" s="389"/>
      <c r="DD649" s="389"/>
      <c r="DE649" s="389"/>
      <c r="DF649" s="389"/>
      <c r="DG649" s="389"/>
      <c r="DH649" s="389"/>
      <c r="DI649" s="389"/>
      <c r="DJ649" s="389"/>
      <c r="DK649" s="389"/>
      <c r="DL649" s="389"/>
      <c r="DM649" s="389"/>
      <c r="DN649" s="389"/>
      <c r="DO649" s="389"/>
      <c r="DP649" s="389"/>
      <c r="DQ649" s="389"/>
      <c r="DR649" s="389"/>
      <c r="DS649" s="389"/>
      <c r="DT649" s="389"/>
      <c r="DU649" s="389"/>
      <c r="DV649" s="389"/>
      <c r="DW649" s="389">
        <v>0.92539917361921653</v>
      </c>
      <c r="DX649" s="389">
        <v>0.7226355474341648</v>
      </c>
      <c r="DY649" s="389">
        <v>0.51897198610898398</v>
      </c>
      <c r="DZ649" s="389">
        <v>0.45804672977855226</v>
      </c>
      <c r="EA649" s="389">
        <v>0.37758526425877459</v>
      </c>
      <c r="EB649" s="389">
        <v>0.35701639770687632</v>
      </c>
      <c r="EC649" s="389">
        <v>0.32811737172887384</v>
      </c>
      <c r="ED649" s="389">
        <v>0.31021177921573367</v>
      </c>
      <c r="EE649" s="389">
        <v>0.30264358315396928</v>
      </c>
      <c r="EF649" s="389">
        <v>0.29755252698217405</v>
      </c>
      <c r="EG649" s="389">
        <v>0.29410501323909727</v>
      </c>
      <c r="EH649" s="389">
        <v>0.29112802421200584</v>
      </c>
      <c r="EI649" s="389">
        <v>0.28834815178981765</v>
      </c>
      <c r="EJ649" s="389">
        <v>0.28696586800686741</v>
      </c>
      <c r="EK649" s="389">
        <v>0.2860181158054515</v>
      </c>
      <c r="EL649" s="389">
        <v>0.2852799717289965</v>
      </c>
      <c r="EM649" s="389">
        <v>0.28514441464044565</v>
      </c>
      <c r="EN649" s="389">
        <v>0.28621303189639169</v>
      </c>
      <c r="EO649" s="389">
        <v>0.28731059309795681</v>
      </c>
      <c r="EP649" s="389">
        <v>0.28890997671499308</v>
      </c>
      <c r="EQ649" s="389">
        <v>0.28675438116980762</v>
      </c>
      <c r="ER649" s="389">
        <v>0.28552468866225228</v>
      </c>
      <c r="ES649" s="389">
        <v>0.28406623792816599</v>
      </c>
      <c r="ET649" s="389">
        <v>0.28006457789944733</v>
      </c>
      <c r="EU649" s="389">
        <v>0.26674616507365012</v>
      </c>
      <c r="EV649" s="389">
        <v>0.25972050394725654</v>
      </c>
      <c r="EW649" s="389">
        <v>0.25637307277300136</v>
      </c>
      <c r="EX649" s="389">
        <v>0.25295564347084237</v>
      </c>
      <c r="EY649" s="389">
        <v>0.24956428789038998</v>
      </c>
      <c r="EZ649" s="389">
        <v>0.24960255108760629</v>
      </c>
      <c r="FA649" s="389">
        <v>0.25063171318877075</v>
      </c>
      <c r="FB649" s="389">
        <v>0.25206760068152706</v>
      </c>
      <c r="FC649" s="389">
        <v>0.25284986999165576</v>
      </c>
      <c r="FD649" s="389">
        <v>0.25317799892426734</v>
      </c>
      <c r="FE649" s="389">
        <v>0.25290521939967581</v>
      </c>
      <c r="FF649" s="389">
        <v>0.24826136945865274</v>
      </c>
      <c r="FG649" s="389">
        <v>0.23993771108895359</v>
      </c>
      <c r="FH649" s="389">
        <v>0.23245317406953342</v>
      </c>
      <c r="FI649" s="389">
        <v>0.2242825015799145</v>
      </c>
      <c r="FJ649" s="389">
        <v>0.21642872160568077</v>
      </c>
      <c r="FK649" s="389">
        <v>0.20793464314816348</v>
      </c>
      <c r="FL649" s="389">
        <v>0.21847716815682647</v>
      </c>
      <c r="FM649" s="389">
        <v>0.22637353136817323</v>
      </c>
      <c r="FN649" s="389">
        <v>0.24714669853600238</v>
      </c>
      <c r="FO649" s="389">
        <v>0.21678851315812131</v>
      </c>
      <c r="FP649" s="389">
        <v>0.21531383127108933</v>
      </c>
      <c r="FQ649" s="389">
        <v>0.21388057599513485</v>
      </c>
      <c r="FR649" s="389">
        <v>0.21248673859895487</v>
      </c>
      <c r="FS649" s="389">
        <v>0.21113044704216266</v>
      </c>
      <c r="FT649" s="389">
        <v>0.20980995410766853</v>
      </c>
      <c r="FU649" s="389">
        <v>0.20852362677841482</v>
      </c>
      <c r="FV649" s="389">
        <v>0.2072699367064188</v>
      </c>
    </row>
    <row r="650" spans="5:178" outlineLevel="2" x14ac:dyDescent="0.2">
      <c r="E650" s="367">
        <v>46326</v>
      </c>
      <c r="F650" s="394"/>
      <c r="G650" s="394"/>
      <c r="K650" s="389"/>
      <c r="L650" s="389"/>
      <c r="M650" s="389"/>
      <c r="N650" s="389"/>
      <c r="O650" s="389"/>
      <c r="P650" s="389"/>
      <c r="Q650" s="389"/>
      <c r="R650" s="389"/>
      <c r="S650" s="389"/>
      <c r="T650" s="389"/>
      <c r="U650" s="389"/>
      <c r="V650" s="389"/>
      <c r="W650" s="389"/>
      <c r="X650" s="389"/>
      <c r="Y650" s="389"/>
      <c r="Z650" s="389"/>
      <c r="AA650" s="389"/>
      <c r="AB650" s="389"/>
      <c r="AC650" s="389"/>
      <c r="AD650" s="389"/>
      <c r="AE650" s="389"/>
      <c r="AF650" s="389"/>
      <c r="AG650" s="389"/>
      <c r="AH650" s="389"/>
      <c r="AI650" s="389"/>
      <c r="AJ650" s="389"/>
      <c r="AK650" s="389"/>
      <c r="AL650" s="389"/>
      <c r="AM650" s="389"/>
      <c r="AN650" s="389"/>
      <c r="AO650" s="389"/>
      <c r="AP650" s="389"/>
      <c r="AQ650" s="389"/>
      <c r="AR650" s="389"/>
      <c r="AS650" s="389"/>
      <c r="AT650" s="389"/>
      <c r="AU650" s="389"/>
      <c r="AV650" s="389"/>
      <c r="AW650" s="389"/>
      <c r="AX650" s="389"/>
      <c r="AY650" s="389"/>
      <c r="AZ650" s="389"/>
      <c r="BA650" s="389"/>
      <c r="BB650" s="389"/>
      <c r="BC650" s="389"/>
      <c r="BD650" s="389"/>
      <c r="BE650" s="389"/>
      <c r="BF650" s="389"/>
      <c r="BG650" s="389"/>
      <c r="BH650" s="389"/>
      <c r="BI650" s="389"/>
      <c r="BJ650" s="389"/>
      <c r="BK650" s="389"/>
      <c r="BL650" s="389"/>
      <c r="BM650" s="389"/>
      <c r="BN650" s="389"/>
      <c r="BO650" s="389"/>
      <c r="BP650" s="389"/>
      <c r="BQ650" s="389"/>
      <c r="BR650" s="389"/>
      <c r="BS650" s="389"/>
      <c r="BT650" s="389"/>
      <c r="BU650" s="389"/>
      <c r="BV650" s="389"/>
      <c r="BW650" s="389"/>
      <c r="BX650" s="389"/>
      <c r="BY650" s="389"/>
      <c r="BZ650" s="389"/>
      <c r="CA650" s="389"/>
      <c r="CB650" s="389"/>
      <c r="CC650" s="389"/>
      <c r="CD650" s="389"/>
      <c r="CE650" s="389"/>
      <c r="CF650" s="389"/>
      <c r="CG650" s="389"/>
      <c r="CH650" s="389"/>
      <c r="CI650" s="389"/>
      <c r="CJ650" s="389"/>
      <c r="CK650" s="389"/>
      <c r="CL650" s="389"/>
      <c r="CM650" s="389"/>
      <c r="CN650" s="389"/>
      <c r="CO650" s="389"/>
      <c r="CP650" s="389"/>
      <c r="CQ650" s="389"/>
      <c r="CR650" s="389"/>
      <c r="CS650" s="389"/>
      <c r="CT650" s="389"/>
      <c r="CU650" s="389"/>
      <c r="CV650" s="389"/>
      <c r="CW650" s="389"/>
      <c r="CX650" s="389"/>
      <c r="CY650" s="389"/>
      <c r="CZ650" s="389"/>
      <c r="DA650" s="389"/>
      <c r="DB650" s="389"/>
      <c r="DC650" s="389"/>
      <c r="DD650" s="389"/>
      <c r="DE650" s="389"/>
      <c r="DF650" s="389"/>
      <c r="DG650" s="389"/>
      <c r="DH650" s="389"/>
      <c r="DI650" s="389"/>
      <c r="DJ650" s="389"/>
      <c r="DK650" s="389"/>
      <c r="DL650" s="389"/>
      <c r="DM650" s="389"/>
      <c r="DN650" s="389"/>
      <c r="DO650" s="389"/>
      <c r="DP650" s="389"/>
      <c r="DQ650" s="389"/>
      <c r="DR650" s="389"/>
      <c r="DS650" s="389"/>
      <c r="DT650" s="389"/>
      <c r="DU650" s="389"/>
      <c r="DV650" s="389"/>
      <c r="DW650" s="389"/>
      <c r="DX650" s="389">
        <v>0.92539917361921653</v>
      </c>
      <c r="DY650" s="389">
        <v>0.7226355474341648</v>
      </c>
      <c r="DZ650" s="389">
        <v>0.51897198610898398</v>
      </c>
      <c r="EA650" s="389">
        <v>0.45804672977855226</v>
      </c>
      <c r="EB650" s="389">
        <v>0.37758526425877459</v>
      </c>
      <c r="EC650" s="389">
        <v>0.35701639770687632</v>
      </c>
      <c r="ED650" s="389">
        <v>0.32811737172887384</v>
      </c>
      <c r="EE650" s="389">
        <v>0.31021177921573367</v>
      </c>
      <c r="EF650" s="389">
        <v>0.30264358315396928</v>
      </c>
      <c r="EG650" s="389">
        <v>0.29755252698217405</v>
      </c>
      <c r="EH650" s="389">
        <v>0.29410501323909727</v>
      </c>
      <c r="EI650" s="389">
        <v>0.29112802421200584</v>
      </c>
      <c r="EJ650" s="389">
        <v>0.28834815178981765</v>
      </c>
      <c r="EK650" s="389">
        <v>0.28696586800686741</v>
      </c>
      <c r="EL650" s="389">
        <v>0.2860181158054515</v>
      </c>
      <c r="EM650" s="389">
        <v>0.2852799717289965</v>
      </c>
      <c r="EN650" s="389">
        <v>0.28514441464044565</v>
      </c>
      <c r="EO650" s="389">
        <v>0.28621303189639169</v>
      </c>
      <c r="EP650" s="389">
        <v>0.28731059309795681</v>
      </c>
      <c r="EQ650" s="389">
        <v>0.28890997671499308</v>
      </c>
      <c r="ER650" s="389">
        <v>0.28675438116980762</v>
      </c>
      <c r="ES650" s="389">
        <v>0.28552468866225228</v>
      </c>
      <c r="ET650" s="389">
        <v>0.28406623792816599</v>
      </c>
      <c r="EU650" s="389">
        <v>0.28006457789944733</v>
      </c>
      <c r="EV650" s="389">
        <v>0.26674616507365012</v>
      </c>
      <c r="EW650" s="389">
        <v>0.25972050394725654</v>
      </c>
      <c r="EX650" s="389">
        <v>0.25637307277300136</v>
      </c>
      <c r="EY650" s="389">
        <v>0.25295564347084237</v>
      </c>
      <c r="EZ650" s="389">
        <v>0.24956428789038998</v>
      </c>
      <c r="FA650" s="389">
        <v>0.24960255108760629</v>
      </c>
      <c r="FB650" s="389">
        <v>0.25063171318877075</v>
      </c>
      <c r="FC650" s="389">
        <v>0.25206760068152706</v>
      </c>
      <c r="FD650" s="389">
        <v>0.25284986999165576</v>
      </c>
      <c r="FE650" s="389">
        <v>0.25317799892426734</v>
      </c>
      <c r="FF650" s="389">
        <v>0.25290521939967581</v>
      </c>
      <c r="FG650" s="389">
        <v>0.24826136945865274</v>
      </c>
      <c r="FH650" s="389">
        <v>0.23993771108895359</v>
      </c>
      <c r="FI650" s="389">
        <v>0.23245317406953342</v>
      </c>
      <c r="FJ650" s="389">
        <v>0.2242825015799145</v>
      </c>
      <c r="FK650" s="389">
        <v>0.21642872160568077</v>
      </c>
      <c r="FL650" s="389">
        <v>0.20793464314816348</v>
      </c>
      <c r="FM650" s="389">
        <v>0.21847716815682647</v>
      </c>
      <c r="FN650" s="389">
        <v>0.22637353136817323</v>
      </c>
      <c r="FO650" s="389">
        <v>0.24714669853600238</v>
      </c>
      <c r="FP650" s="389">
        <v>0.21678851315812131</v>
      </c>
      <c r="FQ650" s="389">
        <v>0.21531383127108933</v>
      </c>
      <c r="FR650" s="389">
        <v>0.21388057599513485</v>
      </c>
      <c r="FS650" s="389">
        <v>0.21248673859895487</v>
      </c>
      <c r="FT650" s="389">
        <v>0.21113044704216266</v>
      </c>
      <c r="FU650" s="389">
        <v>0.20980995410766853</v>
      </c>
      <c r="FV650" s="389">
        <v>0.20852362677841482</v>
      </c>
    </row>
    <row r="651" spans="5:178" outlineLevel="2" x14ac:dyDescent="0.2">
      <c r="E651" s="367">
        <v>46356</v>
      </c>
      <c r="F651" s="394"/>
      <c r="G651" s="394"/>
      <c r="K651" s="389"/>
      <c r="L651" s="389"/>
      <c r="M651" s="389"/>
      <c r="N651" s="389"/>
      <c r="O651" s="389"/>
      <c r="P651" s="389"/>
      <c r="Q651" s="389"/>
      <c r="R651" s="389"/>
      <c r="S651" s="389"/>
      <c r="T651" s="389"/>
      <c r="U651" s="389"/>
      <c r="V651" s="389"/>
      <c r="W651" s="389"/>
      <c r="X651" s="389"/>
      <c r="Y651" s="389"/>
      <c r="Z651" s="389"/>
      <c r="AA651" s="389"/>
      <c r="AB651" s="389"/>
      <c r="AC651" s="389"/>
      <c r="AD651" s="389"/>
      <c r="AE651" s="389"/>
      <c r="AF651" s="389"/>
      <c r="AG651" s="389"/>
      <c r="AH651" s="389"/>
      <c r="AI651" s="389"/>
      <c r="AJ651" s="389"/>
      <c r="AK651" s="389"/>
      <c r="AL651" s="389"/>
      <c r="AM651" s="389"/>
      <c r="AN651" s="389"/>
      <c r="AO651" s="389"/>
      <c r="AP651" s="389"/>
      <c r="AQ651" s="389"/>
      <c r="AR651" s="389"/>
      <c r="AS651" s="389"/>
      <c r="AT651" s="389"/>
      <c r="AU651" s="389"/>
      <c r="AV651" s="389"/>
      <c r="AW651" s="389"/>
      <c r="AX651" s="389"/>
      <c r="AY651" s="389"/>
      <c r="AZ651" s="389"/>
      <c r="BA651" s="389"/>
      <c r="BB651" s="389"/>
      <c r="BC651" s="389"/>
      <c r="BD651" s="389"/>
      <c r="BE651" s="389"/>
      <c r="BF651" s="389"/>
      <c r="BG651" s="389"/>
      <c r="BH651" s="389"/>
      <c r="BI651" s="389"/>
      <c r="BJ651" s="389"/>
      <c r="BK651" s="389"/>
      <c r="BL651" s="389"/>
      <c r="BM651" s="389"/>
      <c r="BN651" s="389"/>
      <c r="BO651" s="389"/>
      <c r="BP651" s="389"/>
      <c r="BQ651" s="389"/>
      <c r="BR651" s="389"/>
      <c r="BS651" s="389"/>
      <c r="BT651" s="389"/>
      <c r="BU651" s="389"/>
      <c r="BV651" s="389"/>
      <c r="BW651" s="389"/>
      <c r="BX651" s="389"/>
      <c r="BY651" s="389"/>
      <c r="BZ651" s="389"/>
      <c r="CA651" s="389"/>
      <c r="CB651" s="389"/>
      <c r="CC651" s="389"/>
      <c r="CD651" s="389"/>
      <c r="CE651" s="389"/>
      <c r="CF651" s="389"/>
      <c r="CG651" s="389"/>
      <c r="CH651" s="389"/>
      <c r="CI651" s="389"/>
      <c r="CJ651" s="389"/>
      <c r="CK651" s="389"/>
      <c r="CL651" s="389"/>
      <c r="CM651" s="389"/>
      <c r="CN651" s="389"/>
      <c r="CO651" s="389"/>
      <c r="CP651" s="389"/>
      <c r="CQ651" s="389"/>
      <c r="CR651" s="389"/>
      <c r="CS651" s="389"/>
      <c r="CT651" s="389"/>
      <c r="CU651" s="389"/>
      <c r="CV651" s="389"/>
      <c r="CW651" s="389"/>
      <c r="CX651" s="389"/>
      <c r="CY651" s="389"/>
      <c r="CZ651" s="389"/>
      <c r="DA651" s="389"/>
      <c r="DB651" s="389"/>
      <c r="DC651" s="389"/>
      <c r="DD651" s="389"/>
      <c r="DE651" s="389"/>
      <c r="DF651" s="389"/>
      <c r="DG651" s="389"/>
      <c r="DH651" s="389"/>
      <c r="DI651" s="389"/>
      <c r="DJ651" s="389"/>
      <c r="DK651" s="389"/>
      <c r="DL651" s="389"/>
      <c r="DM651" s="389"/>
      <c r="DN651" s="389"/>
      <c r="DO651" s="389"/>
      <c r="DP651" s="389"/>
      <c r="DQ651" s="389"/>
      <c r="DR651" s="389"/>
      <c r="DS651" s="389"/>
      <c r="DT651" s="389"/>
      <c r="DU651" s="389"/>
      <c r="DV651" s="389"/>
      <c r="DW651" s="389"/>
      <c r="DX651" s="389"/>
      <c r="DY651" s="389">
        <v>0.92539917361921653</v>
      </c>
      <c r="DZ651" s="389">
        <v>0.7226355474341648</v>
      </c>
      <c r="EA651" s="389">
        <v>0.51897198610898398</v>
      </c>
      <c r="EB651" s="389">
        <v>0.45804672977855226</v>
      </c>
      <c r="EC651" s="389">
        <v>0.37758526425877459</v>
      </c>
      <c r="ED651" s="389">
        <v>0.35701639770687632</v>
      </c>
      <c r="EE651" s="389">
        <v>0.32811737172887384</v>
      </c>
      <c r="EF651" s="389">
        <v>0.31021177921573367</v>
      </c>
      <c r="EG651" s="389">
        <v>0.30264358315396928</v>
      </c>
      <c r="EH651" s="389">
        <v>0.29755252698217405</v>
      </c>
      <c r="EI651" s="389">
        <v>0.29410501323909727</v>
      </c>
      <c r="EJ651" s="389">
        <v>0.29112802421200584</v>
      </c>
      <c r="EK651" s="389">
        <v>0.28834815178981765</v>
      </c>
      <c r="EL651" s="389">
        <v>0.28696586800686741</v>
      </c>
      <c r="EM651" s="389">
        <v>0.2860181158054515</v>
      </c>
      <c r="EN651" s="389">
        <v>0.2852799717289965</v>
      </c>
      <c r="EO651" s="389">
        <v>0.28514441464044565</v>
      </c>
      <c r="EP651" s="389">
        <v>0.28621303189639169</v>
      </c>
      <c r="EQ651" s="389">
        <v>0.28731059309795681</v>
      </c>
      <c r="ER651" s="389">
        <v>0.28890997671499308</v>
      </c>
      <c r="ES651" s="389">
        <v>0.28675438116980762</v>
      </c>
      <c r="ET651" s="389">
        <v>0.28552468866225228</v>
      </c>
      <c r="EU651" s="389">
        <v>0.28406623792816599</v>
      </c>
      <c r="EV651" s="389">
        <v>0.28006457789944733</v>
      </c>
      <c r="EW651" s="389">
        <v>0.26674616507365012</v>
      </c>
      <c r="EX651" s="389">
        <v>0.25972050394725654</v>
      </c>
      <c r="EY651" s="389">
        <v>0.25637307277300136</v>
      </c>
      <c r="EZ651" s="389">
        <v>0.25295564347084237</v>
      </c>
      <c r="FA651" s="389">
        <v>0.24956428789038998</v>
      </c>
      <c r="FB651" s="389">
        <v>0.24960255108760629</v>
      </c>
      <c r="FC651" s="389">
        <v>0.25063171318877075</v>
      </c>
      <c r="FD651" s="389">
        <v>0.25206760068152706</v>
      </c>
      <c r="FE651" s="389">
        <v>0.25284986999165576</v>
      </c>
      <c r="FF651" s="389">
        <v>0.25317799892426734</v>
      </c>
      <c r="FG651" s="389">
        <v>0.25290521939967581</v>
      </c>
      <c r="FH651" s="389">
        <v>0.24826136945865274</v>
      </c>
      <c r="FI651" s="389">
        <v>0.23993771108895359</v>
      </c>
      <c r="FJ651" s="389">
        <v>0.23245317406953342</v>
      </c>
      <c r="FK651" s="389">
        <v>0.2242825015799145</v>
      </c>
      <c r="FL651" s="389">
        <v>0.21642872160568077</v>
      </c>
      <c r="FM651" s="389">
        <v>0.20793464314816348</v>
      </c>
      <c r="FN651" s="389">
        <v>0.21847716815682647</v>
      </c>
      <c r="FO651" s="389">
        <v>0.22637353136817323</v>
      </c>
      <c r="FP651" s="389">
        <v>0.24714669853600238</v>
      </c>
      <c r="FQ651" s="389">
        <v>0.21678851315812131</v>
      </c>
      <c r="FR651" s="389">
        <v>0.21531383127108933</v>
      </c>
      <c r="FS651" s="389">
        <v>0.21388057599513485</v>
      </c>
      <c r="FT651" s="389">
        <v>0.21248673859895487</v>
      </c>
      <c r="FU651" s="389">
        <v>0.21113044704216266</v>
      </c>
      <c r="FV651" s="389">
        <v>0.20980995410766853</v>
      </c>
    </row>
    <row r="652" spans="5:178" outlineLevel="2" x14ac:dyDescent="0.2">
      <c r="E652" s="367">
        <v>46387</v>
      </c>
      <c r="F652" s="394"/>
      <c r="G652" s="394"/>
      <c r="K652" s="389"/>
      <c r="L652" s="389"/>
      <c r="M652" s="389"/>
      <c r="N652" s="389"/>
      <c r="O652" s="389"/>
      <c r="P652" s="389"/>
      <c r="Q652" s="389"/>
      <c r="R652" s="389"/>
      <c r="S652" s="389"/>
      <c r="T652" s="389"/>
      <c r="U652" s="389"/>
      <c r="V652" s="389"/>
      <c r="W652" s="389"/>
      <c r="X652" s="389"/>
      <c r="Y652" s="389"/>
      <c r="Z652" s="389"/>
      <c r="AA652" s="389"/>
      <c r="AB652" s="389"/>
      <c r="AC652" s="389"/>
      <c r="AD652" s="389"/>
      <c r="AE652" s="389"/>
      <c r="AF652" s="389"/>
      <c r="AG652" s="389"/>
      <c r="AH652" s="389"/>
      <c r="AI652" s="389"/>
      <c r="AJ652" s="389"/>
      <c r="AK652" s="389"/>
      <c r="AL652" s="389"/>
      <c r="AM652" s="389"/>
      <c r="AN652" s="389"/>
      <c r="AO652" s="389"/>
      <c r="AP652" s="389"/>
      <c r="AQ652" s="389"/>
      <c r="AR652" s="389"/>
      <c r="AS652" s="389"/>
      <c r="AT652" s="389"/>
      <c r="AU652" s="389"/>
      <c r="AV652" s="389"/>
      <c r="AW652" s="389"/>
      <c r="AX652" s="389"/>
      <c r="AY652" s="389"/>
      <c r="AZ652" s="389"/>
      <c r="BA652" s="389"/>
      <c r="BB652" s="389"/>
      <c r="BC652" s="389"/>
      <c r="BD652" s="389"/>
      <c r="BE652" s="389"/>
      <c r="BF652" s="389"/>
      <c r="BG652" s="389"/>
      <c r="BH652" s="389"/>
      <c r="BI652" s="389"/>
      <c r="BJ652" s="389"/>
      <c r="BK652" s="389"/>
      <c r="BL652" s="389"/>
      <c r="BM652" s="389"/>
      <c r="BN652" s="389"/>
      <c r="BO652" s="389"/>
      <c r="BP652" s="389"/>
      <c r="BQ652" s="389"/>
      <c r="BR652" s="389"/>
      <c r="BS652" s="389"/>
      <c r="BT652" s="389"/>
      <c r="BU652" s="389"/>
      <c r="BV652" s="389"/>
      <c r="BW652" s="389"/>
      <c r="BX652" s="389"/>
      <c r="BY652" s="389"/>
      <c r="BZ652" s="389"/>
      <c r="CA652" s="389"/>
      <c r="CB652" s="389"/>
      <c r="CC652" s="389"/>
      <c r="CD652" s="389"/>
      <c r="CE652" s="389"/>
      <c r="CF652" s="389"/>
      <c r="CG652" s="389"/>
      <c r="CH652" s="389"/>
      <c r="CI652" s="389"/>
      <c r="CJ652" s="389"/>
      <c r="CK652" s="389"/>
      <c r="CL652" s="389"/>
      <c r="CM652" s="389"/>
      <c r="CN652" s="389"/>
      <c r="CO652" s="389"/>
      <c r="CP652" s="389"/>
      <c r="CQ652" s="389"/>
      <c r="CR652" s="389"/>
      <c r="CS652" s="389"/>
      <c r="CT652" s="389"/>
      <c r="CU652" s="389"/>
      <c r="CV652" s="389"/>
      <c r="CW652" s="389"/>
      <c r="CX652" s="389"/>
      <c r="CY652" s="389"/>
      <c r="CZ652" s="389"/>
      <c r="DA652" s="389"/>
      <c r="DB652" s="389"/>
      <c r="DC652" s="389"/>
      <c r="DD652" s="389"/>
      <c r="DE652" s="389"/>
      <c r="DF652" s="389"/>
      <c r="DG652" s="389"/>
      <c r="DH652" s="389"/>
      <c r="DI652" s="389"/>
      <c r="DJ652" s="389"/>
      <c r="DK652" s="389"/>
      <c r="DL652" s="389"/>
      <c r="DM652" s="389"/>
      <c r="DN652" s="389"/>
      <c r="DO652" s="389"/>
      <c r="DP652" s="389"/>
      <c r="DQ652" s="389"/>
      <c r="DR652" s="389"/>
      <c r="DS652" s="389"/>
      <c r="DT652" s="389"/>
      <c r="DU652" s="389"/>
      <c r="DV652" s="389"/>
      <c r="DW652" s="389"/>
      <c r="DX652" s="389"/>
      <c r="DY652" s="389"/>
      <c r="DZ652" s="389">
        <v>0.92539917361921653</v>
      </c>
      <c r="EA652" s="389">
        <v>0.7226355474341648</v>
      </c>
      <c r="EB652" s="389">
        <v>0.51897198610898398</v>
      </c>
      <c r="EC652" s="389">
        <v>0.45804672977855226</v>
      </c>
      <c r="ED652" s="389">
        <v>0.37758526425877459</v>
      </c>
      <c r="EE652" s="389">
        <v>0.35701639770687632</v>
      </c>
      <c r="EF652" s="389">
        <v>0.32811737172887384</v>
      </c>
      <c r="EG652" s="389">
        <v>0.31021177921573367</v>
      </c>
      <c r="EH652" s="389">
        <v>0.30264358315396928</v>
      </c>
      <c r="EI652" s="389">
        <v>0.29755252698217405</v>
      </c>
      <c r="EJ652" s="389">
        <v>0.29410501323909727</v>
      </c>
      <c r="EK652" s="389">
        <v>0.29112802421200584</v>
      </c>
      <c r="EL652" s="389">
        <v>0.28834815178981765</v>
      </c>
      <c r="EM652" s="389">
        <v>0.28696586800686741</v>
      </c>
      <c r="EN652" s="389">
        <v>0.2860181158054515</v>
      </c>
      <c r="EO652" s="389">
        <v>0.2852799717289965</v>
      </c>
      <c r="EP652" s="389">
        <v>0.28514441464044565</v>
      </c>
      <c r="EQ652" s="389">
        <v>0.28621303189639169</v>
      </c>
      <c r="ER652" s="389">
        <v>0.28731059309795681</v>
      </c>
      <c r="ES652" s="389">
        <v>0.28890997671499308</v>
      </c>
      <c r="ET652" s="389">
        <v>0.28675438116980762</v>
      </c>
      <c r="EU652" s="389">
        <v>0.28552468866225228</v>
      </c>
      <c r="EV652" s="389">
        <v>0.28406623792816599</v>
      </c>
      <c r="EW652" s="389">
        <v>0.28006457789944733</v>
      </c>
      <c r="EX652" s="389">
        <v>0.26674616507365012</v>
      </c>
      <c r="EY652" s="389">
        <v>0.25972050394725654</v>
      </c>
      <c r="EZ652" s="389">
        <v>0.25637307277300136</v>
      </c>
      <c r="FA652" s="389">
        <v>0.25295564347084237</v>
      </c>
      <c r="FB652" s="389">
        <v>0.24956428789038998</v>
      </c>
      <c r="FC652" s="389">
        <v>0.24960255108760629</v>
      </c>
      <c r="FD652" s="389">
        <v>0.25063171318877075</v>
      </c>
      <c r="FE652" s="389">
        <v>0.25206760068152706</v>
      </c>
      <c r="FF652" s="389">
        <v>0.25284986999165576</v>
      </c>
      <c r="FG652" s="389">
        <v>0.25317799892426734</v>
      </c>
      <c r="FH652" s="389">
        <v>0.25290521939967581</v>
      </c>
      <c r="FI652" s="389">
        <v>0.24826136945865274</v>
      </c>
      <c r="FJ652" s="389">
        <v>0.23993771108895359</v>
      </c>
      <c r="FK652" s="389">
        <v>0.23245317406953342</v>
      </c>
      <c r="FL652" s="389">
        <v>0.2242825015799145</v>
      </c>
      <c r="FM652" s="389">
        <v>0.21642872160568077</v>
      </c>
      <c r="FN652" s="389">
        <v>0.20793464314816348</v>
      </c>
      <c r="FO652" s="389">
        <v>0.21847716815682647</v>
      </c>
      <c r="FP652" s="389">
        <v>0.22637353136817323</v>
      </c>
      <c r="FQ652" s="389">
        <v>0.24714669853600238</v>
      </c>
      <c r="FR652" s="389">
        <v>0.21678851315812131</v>
      </c>
      <c r="FS652" s="389">
        <v>0.21531383127108933</v>
      </c>
      <c r="FT652" s="389">
        <v>0.21388057599513485</v>
      </c>
      <c r="FU652" s="389">
        <v>0.21248673859895487</v>
      </c>
      <c r="FV652" s="389">
        <v>0.21113044704216266</v>
      </c>
    </row>
    <row r="653" spans="5:178" outlineLevel="2" x14ac:dyDescent="0.2">
      <c r="E653" s="367">
        <v>46418</v>
      </c>
      <c r="F653" s="394"/>
      <c r="G653" s="394"/>
      <c r="K653" s="389"/>
      <c r="L653" s="389"/>
      <c r="M653" s="389"/>
      <c r="N653" s="389"/>
      <c r="O653" s="389"/>
      <c r="P653" s="389"/>
      <c r="Q653" s="389"/>
      <c r="R653" s="389"/>
      <c r="S653" s="389"/>
      <c r="T653" s="389"/>
      <c r="U653" s="389"/>
      <c r="V653" s="389"/>
      <c r="W653" s="389"/>
      <c r="X653" s="389"/>
      <c r="Y653" s="389"/>
      <c r="Z653" s="389"/>
      <c r="AA653" s="389"/>
      <c r="AB653" s="389"/>
      <c r="AC653" s="389"/>
      <c r="AD653" s="389"/>
      <c r="AE653" s="389"/>
      <c r="AF653" s="389"/>
      <c r="AG653" s="389"/>
      <c r="AH653" s="389"/>
      <c r="AI653" s="389"/>
      <c r="AJ653" s="389"/>
      <c r="AK653" s="389"/>
      <c r="AL653" s="389"/>
      <c r="AM653" s="389"/>
      <c r="AN653" s="389"/>
      <c r="AO653" s="389"/>
      <c r="AP653" s="389"/>
      <c r="AQ653" s="389"/>
      <c r="AR653" s="389"/>
      <c r="AS653" s="389"/>
      <c r="AT653" s="389"/>
      <c r="AU653" s="389"/>
      <c r="AV653" s="389"/>
      <c r="AW653" s="389"/>
      <c r="AX653" s="389"/>
      <c r="AY653" s="389"/>
      <c r="AZ653" s="389"/>
      <c r="BA653" s="389"/>
      <c r="BB653" s="389"/>
      <c r="BC653" s="389"/>
      <c r="BD653" s="389"/>
      <c r="BE653" s="389"/>
      <c r="BF653" s="389"/>
      <c r="BG653" s="389"/>
      <c r="BH653" s="389"/>
      <c r="BI653" s="389"/>
      <c r="BJ653" s="389"/>
      <c r="BK653" s="389"/>
      <c r="BL653" s="389"/>
      <c r="BM653" s="389"/>
      <c r="BN653" s="389"/>
      <c r="BO653" s="389"/>
      <c r="BP653" s="389"/>
      <c r="BQ653" s="389"/>
      <c r="BR653" s="389"/>
      <c r="BS653" s="389"/>
      <c r="BT653" s="389"/>
      <c r="BU653" s="389"/>
      <c r="BV653" s="389"/>
      <c r="BW653" s="389"/>
      <c r="BX653" s="389"/>
      <c r="BY653" s="389"/>
      <c r="BZ653" s="389"/>
      <c r="CA653" s="389"/>
      <c r="CB653" s="389"/>
      <c r="CC653" s="389"/>
      <c r="CD653" s="389"/>
      <c r="CE653" s="389"/>
      <c r="CF653" s="389"/>
      <c r="CG653" s="389"/>
      <c r="CH653" s="389"/>
      <c r="CI653" s="389"/>
      <c r="CJ653" s="389"/>
      <c r="CK653" s="389"/>
      <c r="CL653" s="389"/>
      <c r="CM653" s="389"/>
      <c r="CN653" s="389"/>
      <c r="CO653" s="389"/>
      <c r="CP653" s="389"/>
      <c r="CQ653" s="389"/>
      <c r="CR653" s="389"/>
      <c r="CS653" s="389"/>
      <c r="CT653" s="389"/>
      <c r="CU653" s="389"/>
      <c r="CV653" s="389"/>
      <c r="CW653" s="389"/>
      <c r="CX653" s="389"/>
      <c r="CY653" s="389"/>
      <c r="CZ653" s="389"/>
      <c r="DA653" s="389"/>
      <c r="DB653" s="389"/>
      <c r="DC653" s="389"/>
      <c r="DD653" s="389"/>
      <c r="DE653" s="389"/>
      <c r="DF653" s="389"/>
      <c r="DG653" s="389"/>
      <c r="DH653" s="389"/>
      <c r="DI653" s="389"/>
      <c r="DJ653" s="389"/>
      <c r="DK653" s="389"/>
      <c r="DL653" s="389"/>
      <c r="DM653" s="389"/>
      <c r="DN653" s="389"/>
      <c r="DO653" s="389"/>
      <c r="DP653" s="389"/>
      <c r="DQ653" s="389"/>
      <c r="DR653" s="389"/>
      <c r="DS653" s="389"/>
      <c r="DT653" s="389"/>
      <c r="DU653" s="389"/>
      <c r="DV653" s="389"/>
      <c r="DW653" s="389"/>
      <c r="DX653" s="389"/>
      <c r="DY653" s="389"/>
      <c r="DZ653" s="389"/>
      <c r="EA653" s="389">
        <v>0.92539917361921653</v>
      </c>
      <c r="EB653" s="389">
        <v>0.7226355474341648</v>
      </c>
      <c r="EC653" s="389">
        <v>0.51897198610898398</v>
      </c>
      <c r="ED653" s="389">
        <v>0.45804672977855226</v>
      </c>
      <c r="EE653" s="389">
        <v>0.37758526425877459</v>
      </c>
      <c r="EF653" s="389">
        <v>0.35701639770687632</v>
      </c>
      <c r="EG653" s="389">
        <v>0.32811737172887384</v>
      </c>
      <c r="EH653" s="389">
        <v>0.31021177921573367</v>
      </c>
      <c r="EI653" s="389">
        <v>0.30264358315396928</v>
      </c>
      <c r="EJ653" s="389">
        <v>0.29755252698217405</v>
      </c>
      <c r="EK653" s="389">
        <v>0.29410501323909727</v>
      </c>
      <c r="EL653" s="389">
        <v>0.29112802421200584</v>
      </c>
      <c r="EM653" s="389">
        <v>0.28834815178981765</v>
      </c>
      <c r="EN653" s="389">
        <v>0.28696586800686741</v>
      </c>
      <c r="EO653" s="389">
        <v>0.2860181158054515</v>
      </c>
      <c r="EP653" s="389">
        <v>0.2852799717289965</v>
      </c>
      <c r="EQ653" s="389">
        <v>0.28514441464044565</v>
      </c>
      <c r="ER653" s="389">
        <v>0.28621303189639169</v>
      </c>
      <c r="ES653" s="389">
        <v>0.28731059309795681</v>
      </c>
      <c r="ET653" s="389">
        <v>0.28890997671499308</v>
      </c>
      <c r="EU653" s="389">
        <v>0.28675438116980762</v>
      </c>
      <c r="EV653" s="389">
        <v>0.28552468866225228</v>
      </c>
      <c r="EW653" s="389">
        <v>0.28406623792816599</v>
      </c>
      <c r="EX653" s="389">
        <v>0.28006457789944733</v>
      </c>
      <c r="EY653" s="389">
        <v>0.26674616507365012</v>
      </c>
      <c r="EZ653" s="389">
        <v>0.25972050394725654</v>
      </c>
      <c r="FA653" s="389">
        <v>0.25637307277300136</v>
      </c>
      <c r="FB653" s="389">
        <v>0.25295564347084237</v>
      </c>
      <c r="FC653" s="389">
        <v>0.24956428789038998</v>
      </c>
      <c r="FD653" s="389">
        <v>0.24960255108760629</v>
      </c>
      <c r="FE653" s="389">
        <v>0.25063171318877075</v>
      </c>
      <c r="FF653" s="389">
        <v>0.25206760068152706</v>
      </c>
      <c r="FG653" s="389">
        <v>0.25284986999165576</v>
      </c>
      <c r="FH653" s="389">
        <v>0.25317799892426734</v>
      </c>
      <c r="FI653" s="389">
        <v>0.25290521939967581</v>
      </c>
      <c r="FJ653" s="389">
        <v>0.24826136945865274</v>
      </c>
      <c r="FK653" s="389">
        <v>0.23993771108895359</v>
      </c>
      <c r="FL653" s="389">
        <v>0.23245317406953342</v>
      </c>
      <c r="FM653" s="389">
        <v>0.2242825015799145</v>
      </c>
      <c r="FN653" s="389">
        <v>0.21642872160568077</v>
      </c>
      <c r="FO653" s="389">
        <v>0.20793464314816348</v>
      </c>
      <c r="FP653" s="389">
        <v>0.21847716815682647</v>
      </c>
      <c r="FQ653" s="389">
        <v>0.22637353136817323</v>
      </c>
      <c r="FR653" s="389">
        <v>0.24714669853600238</v>
      </c>
      <c r="FS653" s="389">
        <v>0.21678851315812131</v>
      </c>
      <c r="FT653" s="389">
        <v>0.21531383127108933</v>
      </c>
      <c r="FU653" s="389">
        <v>0.21388057599513485</v>
      </c>
      <c r="FV653" s="389">
        <v>0.21248673859895487</v>
      </c>
    </row>
    <row r="654" spans="5:178" outlineLevel="2" x14ac:dyDescent="0.2">
      <c r="E654" s="367">
        <v>46446</v>
      </c>
      <c r="F654" s="394"/>
      <c r="G654" s="394"/>
      <c r="K654" s="389"/>
      <c r="L654" s="389"/>
      <c r="M654" s="389"/>
      <c r="N654" s="389"/>
      <c r="O654" s="389"/>
      <c r="P654" s="389"/>
      <c r="Q654" s="389"/>
      <c r="R654" s="389"/>
      <c r="S654" s="389"/>
      <c r="T654" s="389"/>
      <c r="U654" s="389"/>
      <c r="V654" s="389"/>
      <c r="W654" s="389"/>
      <c r="X654" s="389"/>
      <c r="Y654" s="389"/>
      <c r="Z654" s="389"/>
      <c r="AA654" s="389"/>
      <c r="AB654" s="389"/>
      <c r="AC654" s="389"/>
      <c r="AD654" s="389"/>
      <c r="AE654" s="389"/>
      <c r="AF654" s="389"/>
      <c r="AG654" s="389"/>
      <c r="AH654" s="389"/>
      <c r="AI654" s="389"/>
      <c r="AJ654" s="389"/>
      <c r="AK654" s="389"/>
      <c r="AL654" s="389"/>
      <c r="AM654" s="389"/>
      <c r="AN654" s="389"/>
      <c r="AO654" s="389"/>
      <c r="AP654" s="389"/>
      <c r="AQ654" s="389"/>
      <c r="AR654" s="389"/>
      <c r="AS654" s="389"/>
      <c r="AT654" s="389"/>
      <c r="AU654" s="389"/>
      <c r="AV654" s="389"/>
      <c r="AW654" s="389"/>
      <c r="AX654" s="389"/>
      <c r="AY654" s="389"/>
      <c r="AZ654" s="389"/>
      <c r="BA654" s="389"/>
      <c r="BB654" s="389"/>
      <c r="BC654" s="389"/>
      <c r="BD654" s="389"/>
      <c r="BE654" s="389"/>
      <c r="BF654" s="389"/>
      <c r="BG654" s="389"/>
      <c r="BH654" s="389"/>
      <c r="BI654" s="389"/>
      <c r="BJ654" s="389"/>
      <c r="BK654" s="389"/>
      <c r="BL654" s="389"/>
      <c r="BM654" s="389"/>
      <c r="BN654" s="389"/>
      <c r="BO654" s="389"/>
      <c r="BP654" s="389"/>
      <c r="BQ654" s="389"/>
      <c r="BR654" s="389"/>
      <c r="BS654" s="389"/>
      <c r="BT654" s="389"/>
      <c r="BU654" s="389"/>
      <c r="BV654" s="389"/>
      <c r="BW654" s="389"/>
      <c r="BX654" s="389"/>
      <c r="BY654" s="389"/>
      <c r="BZ654" s="389"/>
      <c r="CA654" s="389"/>
      <c r="CB654" s="389"/>
      <c r="CC654" s="389"/>
      <c r="CD654" s="389"/>
      <c r="CE654" s="389"/>
      <c r="CF654" s="389"/>
      <c r="CG654" s="389"/>
      <c r="CH654" s="389"/>
      <c r="CI654" s="389"/>
      <c r="CJ654" s="389"/>
      <c r="CK654" s="389"/>
      <c r="CL654" s="389"/>
      <c r="CM654" s="389"/>
      <c r="CN654" s="389"/>
      <c r="CO654" s="389"/>
      <c r="CP654" s="389"/>
      <c r="CQ654" s="389"/>
      <c r="CR654" s="389"/>
      <c r="CS654" s="389"/>
      <c r="CT654" s="389"/>
      <c r="CU654" s="389"/>
      <c r="CV654" s="389"/>
      <c r="CW654" s="389"/>
      <c r="CX654" s="389"/>
      <c r="CY654" s="389"/>
      <c r="CZ654" s="389"/>
      <c r="DA654" s="389"/>
      <c r="DB654" s="389"/>
      <c r="DC654" s="389"/>
      <c r="DD654" s="389"/>
      <c r="DE654" s="389"/>
      <c r="DF654" s="389"/>
      <c r="DG654" s="389"/>
      <c r="DH654" s="389"/>
      <c r="DI654" s="389"/>
      <c r="DJ654" s="389"/>
      <c r="DK654" s="389"/>
      <c r="DL654" s="389"/>
      <c r="DM654" s="389"/>
      <c r="DN654" s="389"/>
      <c r="DO654" s="389"/>
      <c r="DP654" s="389"/>
      <c r="DQ654" s="389"/>
      <c r="DR654" s="389"/>
      <c r="DS654" s="389"/>
      <c r="DT654" s="389"/>
      <c r="DU654" s="389"/>
      <c r="DV654" s="389"/>
      <c r="DW654" s="389"/>
      <c r="DX654" s="389"/>
      <c r="DY654" s="389"/>
      <c r="DZ654" s="389"/>
      <c r="EA654" s="389"/>
      <c r="EB654" s="389">
        <v>0.92539917361921653</v>
      </c>
      <c r="EC654" s="389">
        <v>0.7226355474341648</v>
      </c>
      <c r="ED654" s="389">
        <v>0.51897198610898398</v>
      </c>
      <c r="EE654" s="389">
        <v>0.45804672977855226</v>
      </c>
      <c r="EF654" s="389">
        <v>0.37758526425877459</v>
      </c>
      <c r="EG654" s="389">
        <v>0.35701639770687632</v>
      </c>
      <c r="EH654" s="389">
        <v>0.32811737172887384</v>
      </c>
      <c r="EI654" s="389">
        <v>0.31021177921573367</v>
      </c>
      <c r="EJ654" s="389">
        <v>0.30264358315396928</v>
      </c>
      <c r="EK654" s="389">
        <v>0.29755252698217405</v>
      </c>
      <c r="EL654" s="389">
        <v>0.29410501323909727</v>
      </c>
      <c r="EM654" s="389">
        <v>0.29112802421200584</v>
      </c>
      <c r="EN654" s="389">
        <v>0.28834815178981765</v>
      </c>
      <c r="EO654" s="389">
        <v>0.28696586800686741</v>
      </c>
      <c r="EP654" s="389">
        <v>0.2860181158054515</v>
      </c>
      <c r="EQ654" s="389">
        <v>0.2852799717289965</v>
      </c>
      <c r="ER654" s="389">
        <v>0.28514441464044565</v>
      </c>
      <c r="ES654" s="389">
        <v>0.28621303189639169</v>
      </c>
      <c r="ET654" s="389">
        <v>0.28731059309795681</v>
      </c>
      <c r="EU654" s="389">
        <v>0.28890997671499308</v>
      </c>
      <c r="EV654" s="389">
        <v>0.28675438116980762</v>
      </c>
      <c r="EW654" s="389">
        <v>0.28552468866225228</v>
      </c>
      <c r="EX654" s="389">
        <v>0.28406623792816599</v>
      </c>
      <c r="EY654" s="389">
        <v>0.28006457789944733</v>
      </c>
      <c r="EZ654" s="389">
        <v>0.26674616507365012</v>
      </c>
      <c r="FA654" s="389">
        <v>0.25972050394725654</v>
      </c>
      <c r="FB654" s="389">
        <v>0.25637307277300136</v>
      </c>
      <c r="FC654" s="389">
        <v>0.25295564347084237</v>
      </c>
      <c r="FD654" s="389">
        <v>0.24956428789038998</v>
      </c>
      <c r="FE654" s="389">
        <v>0.24960255108760629</v>
      </c>
      <c r="FF654" s="389">
        <v>0.25063171318877075</v>
      </c>
      <c r="FG654" s="389">
        <v>0.25206760068152706</v>
      </c>
      <c r="FH654" s="389">
        <v>0.25284986999165576</v>
      </c>
      <c r="FI654" s="389">
        <v>0.25317799892426734</v>
      </c>
      <c r="FJ654" s="389">
        <v>0.25290521939967581</v>
      </c>
      <c r="FK654" s="389">
        <v>0.24826136945865274</v>
      </c>
      <c r="FL654" s="389">
        <v>0.23993771108895359</v>
      </c>
      <c r="FM654" s="389">
        <v>0.23245317406953342</v>
      </c>
      <c r="FN654" s="389">
        <v>0.2242825015799145</v>
      </c>
      <c r="FO654" s="389">
        <v>0.21642872160568077</v>
      </c>
      <c r="FP654" s="389">
        <v>0.20793464314816348</v>
      </c>
      <c r="FQ654" s="389">
        <v>0.21847716815682647</v>
      </c>
      <c r="FR654" s="389">
        <v>0.22637353136817323</v>
      </c>
      <c r="FS654" s="389">
        <v>0.24714669853600238</v>
      </c>
      <c r="FT654" s="389">
        <v>0.21678851315812131</v>
      </c>
      <c r="FU654" s="389">
        <v>0.21531383127108933</v>
      </c>
      <c r="FV654" s="389">
        <v>0.21388057599513485</v>
      </c>
    </row>
    <row r="655" spans="5:178" outlineLevel="2" x14ac:dyDescent="0.2">
      <c r="E655" s="367">
        <v>46477</v>
      </c>
      <c r="F655" s="394"/>
      <c r="G655" s="394"/>
      <c r="K655" s="389"/>
      <c r="L655" s="389"/>
      <c r="M655" s="389"/>
      <c r="N655" s="389"/>
      <c r="O655" s="389"/>
      <c r="P655" s="389"/>
      <c r="Q655" s="389"/>
      <c r="R655" s="389"/>
      <c r="S655" s="389"/>
      <c r="T655" s="389"/>
      <c r="U655" s="389"/>
      <c r="V655" s="389"/>
      <c r="W655" s="389"/>
      <c r="X655" s="389"/>
      <c r="Y655" s="389"/>
      <c r="Z655" s="389"/>
      <c r="AA655" s="389"/>
      <c r="AB655" s="389"/>
      <c r="AC655" s="389"/>
      <c r="AD655" s="389"/>
      <c r="AE655" s="389"/>
      <c r="AF655" s="389"/>
      <c r="AG655" s="389"/>
      <c r="AH655" s="389"/>
      <c r="AI655" s="389"/>
      <c r="AJ655" s="389"/>
      <c r="AK655" s="389"/>
      <c r="AL655" s="389"/>
      <c r="AM655" s="389"/>
      <c r="AN655" s="389"/>
      <c r="AO655" s="389"/>
      <c r="AP655" s="389"/>
      <c r="AQ655" s="389"/>
      <c r="AR655" s="389"/>
      <c r="AS655" s="389"/>
      <c r="AT655" s="389"/>
      <c r="AU655" s="389"/>
      <c r="AV655" s="389"/>
      <c r="AW655" s="389"/>
      <c r="AX655" s="389"/>
      <c r="AY655" s="389"/>
      <c r="AZ655" s="389"/>
      <c r="BA655" s="389"/>
      <c r="BB655" s="389"/>
      <c r="BC655" s="389"/>
      <c r="BD655" s="389"/>
      <c r="BE655" s="389"/>
      <c r="BF655" s="389"/>
      <c r="BG655" s="389"/>
      <c r="BH655" s="389"/>
      <c r="BI655" s="389"/>
      <c r="BJ655" s="389"/>
      <c r="BK655" s="389"/>
      <c r="BL655" s="389"/>
      <c r="BM655" s="389"/>
      <c r="BN655" s="389"/>
      <c r="BO655" s="389"/>
      <c r="BP655" s="389"/>
      <c r="BQ655" s="389"/>
      <c r="BR655" s="389"/>
      <c r="BS655" s="389"/>
      <c r="BT655" s="389"/>
      <c r="BU655" s="389"/>
      <c r="BV655" s="389"/>
      <c r="BW655" s="389"/>
      <c r="BX655" s="389"/>
      <c r="BY655" s="389"/>
      <c r="BZ655" s="389"/>
      <c r="CA655" s="389"/>
      <c r="CB655" s="389"/>
      <c r="CC655" s="389"/>
      <c r="CD655" s="389"/>
      <c r="CE655" s="389"/>
      <c r="CF655" s="389"/>
      <c r="CG655" s="389"/>
      <c r="CH655" s="389"/>
      <c r="CI655" s="389"/>
      <c r="CJ655" s="389"/>
      <c r="CK655" s="389"/>
      <c r="CL655" s="389"/>
      <c r="CM655" s="389"/>
      <c r="CN655" s="389"/>
      <c r="CO655" s="389"/>
      <c r="CP655" s="389"/>
      <c r="CQ655" s="389"/>
      <c r="CR655" s="389"/>
      <c r="CS655" s="389"/>
      <c r="CT655" s="389"/>
      <c r="CU655" s="389"/>
      <c r="CV655" s="389"/>
      <c r="CW655" s="389"/>
      <c r="CX655" s="389"/>
      <c r="CY655" s="389"/>
      <c r="CZ655" s="389"/>
      <c r="DA655" s="389"/>
      <c r="DB655" s="389"/>
      <c r="DC655" s="389"/>
      <c r="DD655" s="389"/>
      <c r="DE655" s="389"/>
      <c r="DF655" s="389"/>
      <c r="DG655" s="389"/>
      <c r="DH655" s="389"/>
      <c r="DI655" s="389"/>
      <c r="DJ655" s="389"/>
      <c r="DK655" s="389"/>
      <c r="DL655" s="389"/>
      <c r="DM655" s="389"/>
      <c r="DN655" s="389"/>
      <c r="DO655" s="389"/>
      <c r="DP655" s="389"/>
      <c r="DQ655" s="389"/>
      <c r="DR655" s="389"/>
      <c r="DS655" s="389"/>
      <c r="DT655" s="389"/>
      <c r="DU655" s="389"/>
      <c r="DV655" s="389"/>
      <c r="DW655" s="389"/>
      <c r="DX655" s="389"/>
      <c r="DY655" s="389"/>
      <c r="DZ655" s="389"/>
      <c r="EA655" s="389"/>
      <c r="EB655" s="389"/>
      <c r="EC655" s="389">
        <v>0.92539917361921653</v>
      </c>
      <c r="ED655" s="389">
        <v>0.7226355474341648</v>
      </c>
      <c r="EE655" s="389">
        <v>0.51897198610898398</v>
      </c>
      <c r="EF655" s="389">
        <v>0.45804672977855226</v>
      </c>
      <c r="EG655" s="389">
        <v>0.37758526425877459</v>
      </c>
      <c r="EH655" s="389">
        <v>0.35701639770687632</v>
      </c>
      <c r="EI655" s="389">
        <v>0.32811737172887384</v>
      </c>
      <c r="EJ655" s="389">
        <v>0.31021177921573367</v>
      </c>
      <c r="EK655" s="389">
        <v>0.30264358315396928</v>
      </c>
      <c r="EL655" s="389">
        <v>0.29755252698217405</v>
      </c>
      <c r="EM655" s="389">
        <v>0.29410501323909727</v>
      </c>
      <c r="EN655" s="389">
        <v>0.29112802421200584</v>
      </c>
      <c r="EO655" s="389">
        <v>0.28834815178981765</v>
      </c>
      <c r="EP655" s="389">
        <v>0.28696586800686741</v>
      </c>
      <c r="EQ655" s="389">
        <v>0.2860181158054515</v>
      </c>
      <c r="ER655" s="389">
        <v>0.2852799717289965</v>
      </c>
      <c r="ES655" s="389">
        <v>0.28514441464044565</v>
      </c>
      <c r="ET655" s="389">
        <v>0.28621303189639169</v>
      </c>
      <c r="EU655" s="389">
        <v>0.28731059309795681</v>
      </c>
      <c r="EV655" s="389">
        <v>0.28890997671499308</v>
      </c>
      <c r="EW655" s="389">
        <v>0.28675438116980762</v>
      </c>
      <c r="EX655" s="389">
        <v>0.28552468866225228</v>
      </c>
      <c r="EY655" s="389">
        <v>0.28406623792816599</v>
      </c>
      <c r="EZ655" s="389">
        <v>0.28006457789944733</v>
      </c>
      <c r="FA655" s="389">
        <v>0.26674616507365012</v>
      </c>
      <c r="FB655" s="389">
        <v>0.25972050394725654</v>
      </c>
      <c r="FC655" s="389">
        <v>0.25637307277300136</v>
      </c>
      <c r="FD655" s="389">
        <v>0.25295564347084237</v>
      </c>
      <c r="FE655" s="389">
        <v>0.24956428789038998</v>
      </c>
      <c r="FF655" s="389">
        <v>0.24960255108760629</v>
      </c>
      <c r="FG655" s="389">
        <v>0.25063171318877075</v>
      </c>
      <c r="FH655" s="389">
        <v>0.25206760068152706</v>
      </c>
      <c r="FI655" s="389">
        <v>0.25284986999165576</v>
      </c>
      <c r="FJ655" s="389">
        <v>0.25317799892426734</v>
      </c>
      <c r="FK655" s="389">
        <v>0.25290521939967581</v>
      </c>
      <c r="FL655" s="389">
        <v>0.24826136945865274</v>
      </c>
      <c r="FM655" s="389">
        <v>0.23993771108895359</v>
      </c>
      <c r="FN655" s="389">
        <v>0.23245317406953342</v>
      </c>
      <c r="FO655" s="389">
        <v>0.2242825015799145</v>
      </c>
      <c r="FP655" s="389">
        <v>0.21642872160568077</v>
      </c>
      <c r="FQ655" s="389">
        <v>0.20793464314816348</v>
      </c>
      <c r="FR655" s="389">
        <v>0.21847716815682647</v>
      </c>
      <c r="FS655" s="389">
        <v>0.22637353136817323</v>
      </c>
      <c r="FT655" s="389">
        <v>0.24714669853600238</v>
      </c>
      <c r="FU655" s="389">
        <v>0.21678851315812131</v>
      </c>
      <c r="FV655" s="389">
        <v>0.21531383127108933</v>
      </c>
    </row>
    <row r="656" spans="5:178" outlineLevel="2" x14ac:dyDescent="0.2">
      <c r="E656" s="367">
        <v>46507</v>
      </c>
      <c r="F656" s="394"/>
      <c r="G656" s="394"/>
      <c r="K656" s="389"/>
      <c r="L656" s="389"/>
      <c r="M656" s="389"/>
      <c r="N656" s="389"/>
      <c r="O656" s="389"/>
      <c r="P656" s="389"/>
      <c r="Q656" s="389"/>
      <c r="R656" s="389"/>
      <c r="S656" s="389"/>
      <c r="T656" s="389"/>
      <c r="U656" s="389"/>
      <c r="V656" s="389"/>
      <c r="W656" s="389"/>
      <c r="X656" s="389"/>
      <c r="Y656" s="389"/>
      <c r="Z656" s="389"/>
      <c r="AA656" s="389"/>
      <c r="AB656" s="389"/>
      <c r="AC656" s="389"/>
      <c r="AD656" s="389"/>
      <c r="AE656" s="389"/>
      <c r="AF656" s="389"/>
      <c r="AG656" s="389"/>
      <c r="AH656" s="389"/>
      <c r="AI656" s="389"/>
      <c r="AJ656" s="389"/>
      <c r="AK656" s="389"/>
      <c r="AL656" s="389"/>
      <c r="AM656" s="389"/>
      <c r="AN656" s="389"/>
      <c r="AO656" s="389"/>
      <c r="AP656" s="389"/>
      <c r="AQ656" s="389"/>
      <c r="AR656" s="389"/>
      <c r="AS656" s="389"/>
      <c r="AT656" s="389"/>
      <c r="AU656" s="389"/>
      <c r="AV656" s="389"/>
      <c r="AW656" s="389"/>
      <c r="AX656" s="389"/>
      <c r="AY656" s="389"/>
      <c r="AZ656" s="389"/>
      <c r="BA656" s="389"/>
      <c r="BB656" s="389"/>
      <c r="BC656" s="389"/>
      <c r="BD656" s="389"/>
      <c r="BE656" s="389"/>
      <c r="BF656" s="389"/>
      <c r="BG656" s="389"/>
      <c r="BH656" s="389"/>
      <c r="BI656" s="389"/>
      <c r="BJ656" s="389"/>
      <c r="BK656" s="389"/>
      <c r="BL656" s="389"/>
      <c r="BM656" s="389"/>
      <c r="BN656" s="389"/>
      <c r="BO656" s="389"/>
      <c r="BP656" s="389"/>
      <c r="BQ656" s="389"/>
      <c r="BR656" s="389"/>
      <c r="BS656" s="389"/>
      <c r="BT656" s="389"/>
      <c r="BU656" s="389"/>
      <c r="BV656" s="389"/>
      <c r="BW656" s="389"/>
      <c r="BX656" s="389"/>
      <c r="BY656" s="389"/>
      <c r="BZ656" s="389"/>
      <c r="CA656" s="389"/>
      <c r="CB656" s="389"/>
      <c r="CC656" s="389"/>
      <c r="CD656" s="389"/>
      <c r="CE656" s="389"/>
      <c r="CF656" s="389"/>
      <c r="CG656" s="389"/>
      <c r="CH656" s="389"/>
      <c r="CI656" s="389"/>
      <c r="CJ656" s="389"/>
      <c r="CK656" s="389"/>
      <c r="CL656" s="389"/>
      <c r="CM656" s="389"/>
      <c r="CN656" s="389"/>
      <c r="CO656" s="389"/>
      <c r="CP656" s="389"/>
      <c r="CQ656" s="389"/>
      <c r="CR656" s="389"/>
      <c r="CS656" s="389"/>
      <c r="CT656" s="389"/>
      <c r="CU656" s="389"/>
      <c r="CV656" s="389"/>
      <c r="CW656" s="389"/>
      <c r="CX656" s="389"/>
      <c r="CY656" s="389"/>
      <c r="CZ656" s="389"/>
      <c r="DA656" s="389"/>
      <c r="DB656" s="389"/>
      <c r="DC656" s="389"/>
      <c r="DD656" s="389"/>
      <c r="DE656" s="389"/>
      <c r="DF656" s="389"/>
      <c r="DG656" s="389"/>
      <c r="DH656" s="389"/>
      <c r="DI656" s="389"/>
      <c r="DJ656" s="389"/>
      <c r="DK656" s="389"/>
      <c r="DL656" s="389"/>
      <c r="DM656" s="389"/>
      <c r="DN656" s="389"/>
      <c r="DO656" s="389"/>
      <c r="DP656" s="389"/>
      <c r="DQ656" s="389"/>
      <c r="DR656" s="389"/>
      <c r="DS656" s="389"/>
      <c r="DT656" s="389"/>
      <c r="DU656" s="389"/>
      <c r="DV656" s="389"/>
      <c r="DW656" s="389"/>
      <c r="DX656" s="389"/>
      <c r="DY656" s="389"/>
      <c r="DZ656" s="389"/>
      <c r="EA656" s="389"/>
      <c r="EB656" s="389"/>
      <c r="EC656" s="389"/>
      <c r="ED656" s="389">
        <v>0.92539917361921653</v>
      </c>
      <c r="EE656" s="389">
        <v>0.7226355474341648</v>
      </c>
      <c r="EF656" s="389">
        <v>0.51897198610898398</v>
      </c>
      <c r="EG656" s="389">
        <v>0.45804672977855226</v>
      </c>
      <c r="EH656" s="389">
        <v>0.37758526425877459</v>
      </c>
      <c r="EI656" s="389">
        <v>0.35701639770687632</v>
      </c>
      <c r="EJ656" s="389">
        <v>0.32811737172887384</v>
      </c>
      <c r="EK656" s="389">
        <v>0.31021177921573367</v>
      </c>
      <c r="EL656" s="389">
        <v>0.30264358315396928</v>
      </c>
      <c r="EM656" s="389">
        <v>0.29755252698217405</v>
      </c>
      <c r="EN656" s="389">
        <v>0.29410501323909727</v>
      </c>
      <c r="EO656" s="389">
        <v>0.29112802421200584</v>
      </c>
      <c r="EP656" s="389">
        <v>0.28834815178981765</v>
      </c>
      <c r="EQ656" s="389">
        <v>0.28696586800686741</v>
      </c>
      <c r="ER656" s="389">
        <v>0.2860181158054515</v>
      </c>
      <c r="ES656" s="389">
        <v>0.2852799717289965</v>
      </c>
      <c r="ET656" s="389">
        <v>0.28514441464044565</v>
      </c>
      <c r="EU656" s="389">
        <v>0.28621303189639169</v>
      </c>
      <c r="EV656" s="389">
        <v>0.28731059309795681</v>
      </c>
      <c r="EW656" s="389">
        <v>0.28890997671499308</v>
      </c>
      <c r="EX656" s="389">
        <v>0.28675438116980762</v>
      </c>
      <c r="EY656" s="389">
        <v>0.28552468866225228</v>
      </c>
      <c r="EZ656" s="389">
        <v>0.28406623792816599</v>
      </c>
      <c r="FA656" s="389">
        <v>0.28006457789944733</v>
      </c>
      <c r="FB656" s="389">
        <v>0.26674616507365012</v>
      </c>
      <c r="FC656" s="389">
        <v>0.25972050394725654</v>
      </c>
      <c r="FD656" s="389">
        <v>0.25637307277300136</v>
      </c>
      <c r="FE656" s="389">
        <v>0.25295564347084237</v>
      </c>
      <c r="FF656" s="389">
        <v>0.24956428789038998</v>
      </c>
      <c r="FG656" s="389">
        <v>0.24960255108760629</v>
      </c>
      <c r="FH656" s="389">
        <v>0.25063171318877075</v>
      </c>
      <c r="FI656" s="389">
        <v>0.25206760068152706</v>
      </c>
      <c r="FJ656" s="389">
        <v>0.25284986999165576</v>
      </c>
      <c r="FK656" s="389">
        <v>0.25317799892426734</v>
      </c>
      <c r="FL656" s="389">
        <v>0.25290521939967581</v>
      </c>
      <c r="FM656" s="389">
        <v>0.24826136945865274</v>
      </c>
      <c r="FN656" s="389">
        <v>0.23993771108895359</v>
      </c>
      <c r="FO656" s="389">
        <v>0.23245317406953342</v>
      </c>
      <c r="FP656" s="389">
        <v>0.2242825015799145</v>
      </c>
      <c r="FQ656" s="389">
        <v>0.21642872160568077</v>
      </c>
      <c r="FR656" s="389">
        <v>0.20793464314816348</v>
      </c>
      <c r="FS656" s="389">
        <v>0.21847716815682647</v>
      </c>
      <c r="FT656" s="389">
        <v>0.22637353136817323</v>
      </c>
      <c r="FU656" s="389">
        <v>0.24714669853600238</v>
      </c>
      <c r="FV656" s="389">
        <v>0.21678851315812131</v>
      </c>
    </row>
    <row r="657" spans="5:178" outlineLevel="2" x14ac:dyDescent="0.2">
      <c r="E657" s="367">
        <v>46538</v>
      </c>
      <c r="F657" s="394"/>
      <c r="G657" s="394"/>
      <c r="K657" s="389"/>
      <c r="L657" s="389"/>
      <c r="M657" s="389"/>
      <c r="N657" s="389"/>
      <c r="O657" s="389"/>
      <c r="P657" s="389"/>
      <c r="Q657" s="389"/>
      <c r="R657" s="389"/>
      <c r="S657" s="389"/>
      <c r="T657" s="389"/>
      <c r="U657" s="389"/>
      <c r="V657" s="389"/>
      <c r="W657" s="389"/>
      <c r="X657" s="389"/>
      <c r="Y657" s="389"/>
      <c r="Z657" s="389"/>
      <c r="AA657" s="389"/>
      <c r="AB657" s="389"/>
      <c r="AC657" s="389"/>
      <c r="AD657" s="389"/>
      <c r="AE657" s="389"/>
      <c r="AF657" s="389"/>
      <c r="AG657" s="389"/>
      <c r="AH657" s="389"/>
      <c r="AI657" s="389"/>
      <c r="AJ657" s="389"/>
      <c r="AK657" s="389"/>
      <c r="AL657" s="389"/>
      <c r="AM657" s="389"/>
      <c r="AN657" s="389"/>
      <c r="AO657" s="389"/>
      <c r="AP657" s="389"/>
      <c r="AQ657" s="389"/>
      <c r="AR657" s="389"/>
      <c r="AS657" s="389"/>
      <c r="AT657" s="389"/>
      <c r="AU657" s="389"/>
      <c r="AV657" s="389"/>
      <c r="AW657" s="389"/>
      <c r="AX657" s="389"/>
      <c r="AY657" s="389"/>
      <c r="AZ657" s="389"/>
      <c r="BA657" s="389"/>
      <c r="BB657" s="389"/>
      <c r="BC657" s="389"/>
      <c r="BD657" s="389"/>
      <c r="BE657" s="389"/>
      <c r="BF657" s="389"/>
      <c r="BG657" s="389"/>
      <c r="BH657" s="389"/>
      <c r="BI657" s="389"/>
      <c r="BJ657" s="389"/>
      <c r="BK657" s="389"/>
      <c r="BL657" s="389"/>
      <c r="BM657" s="389"/>
      <c r="BN657" s="389"/>
      <c r="BO657" s="389"/>
      <c r="BP657" s="389"/>
      <c r="BQ657" s="389"/>
      <c r="BR657" s="389"/>
      <c r="BS657" s="389"/>
      <c r="BT657" s="389"/>
      <c r="BU657" s="389"/>
      <c r="BV657" s="389"/>
      <c r="BW657" s="389"/>
      <c r="BX657" s="389"/>
      <c r="BY657" s="389"/>
      <c r="BZ657" s="389"/>
      <c r="CA657" s="389"/>
      <c r="CB657" s="389"/>
      <c r="CC657" s="389"/>
      <c r="CD657" s="389"/>
      <c r="CE657" s="389"/>
      <c r="CF657" s="389"/>
      <c r="CG657" s="389"/>
      <c r="CH657" s="389"/>
      <c r="CI657" s="389"/>
      <c r="CJ657" s="389"/>
      <c r="CK657" s="389"/>
      <c r="CL657" s="389"/>
      <c r="CM657" s="389"/>
      <c r="CN657" s="389"/>
      <c r="CO657" s="389"/>
      <c r="CP657" s="389"/>
      <c r="CQ657" s="389"/>
      <c r="CR657" s="389"/>
      <c r="CS657" s="389"/>
      <c r="CT657" s="389"/>
      <c r="CU657" s="389"/>
      <c r="CV657" s="389"/>
      <c r="CW657" s="389"/>
      <c r="CX657" s="389"/>
      <c r="CY657" s="389"/>
      <c r="CZ657" s="389"/>
      <c r="DA657" s="389"/>
      <c r="DB657" s="389"/>
      <c r="DC657" s="389"/>
      <c r="DD657" s="389"/>
      <c r="DE657" s="389"/>
      <c r="DF657" s="389"/>
      <c r="DG657" s="389"/>
      <c r="DH657" s="389"/>
      <c r="DI657" s="389"/>
      <c r="DJ657" s="389"/>
      <c r="DK657" s="389"/>
      <c r="DL657" s="389"/>
      <c r="DM657" s="389"/>
      <c r="DN657" s="389"/>
      <c r="DO657" s="389"/>
      <c r="DP657" s="389"/>
      <c r="DQ657" s="389"/>
      <c r="DR657" s="389"/>
      <c r="DS657" s="389"/>
      <c r="DT657" s="389"/>
      <c r="DU657" s="389"/>
      <c r="DV657" s="389"/>
      <c r="DW657" s="389"/>
      <c r="DX657" s="389"/>
      <c r="DY657" s="389"/>
      <c r="DZ657" s="389"/>
      <c r="EA657" s="389"/>
      <c r="EB657" s="389"/>
      <c r="EC657" s="389"/>
      <c r="ED657" s="389"/>
      <c r="EE657" s="389">
        <v>0.92539917361921653</v>
      </c>
      <c r="EF657" s="389">
        <v>0.7226355474341648</v>
      </c>
      <c r="EG657" s="389">
        <v>0.51897198610898398</v>
      </c>
      <c r="EH657" s="389">
        <v>0.45804672977855226</v>
      </c>
      <c r="EI657" s="389">
        <v>0.37758526425877459</v>
      </c>
      <c r="EJ657" s="389">
        <v>0.35701639770687632</v>
      </c>
      <c r="EK657" s="389">
        <v>0.32811737172887384</v>
      </c>
      <c r="EL657" s="389">
        <v>0.31021177921573367</v>
      </c>
      <c r="EM657" s="389">
        <v>0.30264358315396928</v>
      </c>
      <c r="EN657" s="389">
        <v>0.29755252698217405</v>
      </c>
      <c r="EO657" s="389">
        <v>0.29410501323909727</v>
      </c>
      <c r="EP657" s="389">
        <v>0.29112802421200584</v>
      </c>
      <c r="EQ657" s="389">
        <v>0.28834815178981765</v>
      </c>
      <c r="ER657" s="389">
        <v>0.28696586800686741</v>
      </c>
      <c r="ES657" s="389">
        <v>0.2860181158054515</v>
      </c>
      <c r="ET657" s="389">
        <v>0.2852799717289965</v>
      </c>
      <c r="EU657" s="389">
        <v>0.28514441464044565</v>
      </c>
      <c r="EV657" s="389">
        <v>0.28621303189639169</v>
      </c>
      <c r="EW657" s="389">
        <v>0.28731059309795681</v>
      </c>
      <c r="EX657" s="389">
        <v>0.28890997671499308</v>
      </c>
      <c r="EY657" s="389">
        <v>0.28675438116980762</v>
      </c>
      <c r="EZ657" s="389">
        <v>0.28552468866225228</v>
      </c>
      <c r="FA657" s="389">
        <v>0.28406623792816599</v>
      </c>
      <c r="FB657" s="389">
        <v>0.28006457789944733</v>
      </c>
      <c r="FC657" s="389">
        <v>0.26674616507365012</v>
      </c>
      <c r="FD657" s="389">
        <v>0.25972050394725654</v>
      </c>
      <c r="FE657" s="389">
        <v>0.25637307277300136</v>
      </c>
      <c r="FF657" s="389">
        <v>0.25295564347084237</v>
      </c>
      <c r="FG657" s="389">
        <v>0.24956428789038998</v>
      </c>
      <c r="FH657" s="389">
        <v>0.24960255108760629</v>
      </c>
      <c r="FI657" s="389">
        <v>0.25063171318877075</v>
      </c>
      <c r="FJ657" s="389">
        <v>0.25206760068152706</v>
      </c>
      <c r="FK657" s="389">
        <v>0.25284986999165576</v>
      </c>
      <c r="FL657" s="389">
        <v>0.25317799892426734</v>
      </c>
      <c r="FM657" s="389">
        <v>0.25290521939967581</v>
      </c>
      <c r="FN657" s="389">
        <v>0.24826136945865274</v>
      </c>
      <c r="FO657" s="389">
        <v>0.23993771108895359</v>
      </c>
      <c r="FP657" s="389">
        <v>0.23245317406953342</v>
      </c>
      <c r="FQ657" s="389">
        <v>0.2242825015799145</v>
      </c>
      <c r="FR657" s="389">
        <v>0.21642872160568077</v>
      </c>
      <c r="FS657" s="389">
        <v>0.20793464314816348</v>
      </c>
      <c r="FT657" s="389">
        <v>0.21847716815682647</v>
      </c>
      <c r="FU657" s="389">
        <v>0.22637353136817323</v>
      </c>
      <c r="FV657" s="389">
        <v>0.24714669853600238</v>
      </c>
    </row>
    <row r="658" spans="5:178" outlineLevel="2" x14ac:dyDescent="0.2">
      <c r="E658" s="367">
        <v>46568</v>
      </c>
      <c r="F658" s="394"/>
      <c r="G658" s="394"/>
      <c r="K658" s="389"/>
      <c r="L658" s="389"/>
      <c r="M658" s="389"/>
      <c r="N658" s="389"/>
      <c r="O658" s="389"/>
      <c r="P658" s="389"/>
      <c r="Q658" s="389"/>
      <c r="R658" s="389"/>
      <c r="S658" s="389"/>
      <c r="T658" s="389"/>
      <c r="U658" s="389"/>
      <c r="V658" s="389"/>
      <c r="W658" s="389"/>
      <c r="X658" s="389"/>
      <c r="Y658" s="389"/>
      <c r="Z658" s="389"/>
      <c r="AA658" s="389"/>
      <c r="AB658" s="389"/>
      <c r="AC658" s="389"/>
      <c r="AD658" s="389"/>
      <c r="AE658" s="389"/>
      <c r="AF658" s="389"/>
      <c r="AG658" s="389"/>
      <c r="AH658" s="389"/>
      <c r="AI658" s="389"/>
      <c r="AJ658" s="389"/>
      <c r="AK658" s="389"/>
      <c r="AL658" s="389"/>
      <c r="AM658" s="389"/>
      <c r="AN658" s="389"/>
      <c r="AO658" s="389"/>
      <c r="AP658" s="389"/>
      <c r="AQ658" s="389"/>
      <c r="AR658" s="389"/>
      <c r="AS658" s="389"/>
      <c r="AT658" s="389"/>
      <c r="AU658" s="389"/>
      <c r="AV658" s="389"/>
      <c r="AW658" s="389"/>
      <c r="AX658" s="389"/>
      <c r="AY658" s="389"/>
      <c r="AZ658" s="389"/>
      <c r="BA658" s="389"/>
      <c r="BB658" s="389"/>
      <c r="BC658" s="389"/>
      <c r="BD658" s="389"/>
      <c r="BE658" s="389"/>
      <c r="BF658" s="389"/>
      <c r="BG658" s="389"/>
      <c r="BH658" s="389"/>
      <c r="BI658" s="389"/>
      <c r="BJ658" s="389"/>
      <c r="BK658" s="389"/>
      <c r="BL658" s="389"/>
      <c r="BM658" s="389"/>
      <c r="BN658" s="389"/>
      <c r="BO658" s="389"/>
      <c r="BP658" s="389"/>
      <c r="BQ658" s="389"/>
      <c r="BR658" s="389"/>
      <c r="BS658" s="389"/>
      <c r="BT658" s="389"/>
      <c r="BU658" s="389"/>
      <c r="BV658" s="389"/>
      <c r="BW658" s="389"/>
      <c r="BX658" s="389"/>
      <c r="BY658" s="389"/>
      <c r="BZ658" s="389"/>
      <c r="CA658" s="389"/>
      <c r="CB658" s="389"/>
      <c r="CC658" s="389"/>
      <c r="CD658" s="389"/>
      <c r="CE658" s="389"/>
      <c r="CF658" s="389"/>
      <c r="CG658" s="389"/>
      <c r="CH658" s="389"/>
      <c r="CI658" s="389"/>
      <c r="CJ658" s="389"/>
      <c r="CK658" s="389"/>
      <c r="CL658" s="389"/>
      <c r="CM658" s="389"/>
      <c r="CN658" s="389"/>
      <c r="CO658" s="389"/>
      <c r="CP658" s="389"/>
      <c r="CQ658" s="389"/>
      <c r="CR658" s="389"/>
      <c r="CS658" s="389"/>
      <c r="CT658" s="389"/>
      <c r="CU658" s="389"/>
      <c r="CV658" s="389"/>
      <c r="CW658" s="389"/>
      <c r="CX658" s="389"/>
      <c r="CY658" s="389"/>
      <c r="CZ658" s="389"/>
      <c r="DA658" s="389"/>
      <c r="DB658" s="389"/>
      <c r="DC658" s="389"/>
      <c r="DD658" s="389"/>
      <c r="DE658" s="389"/>
      <c r="DF658" s="389"/>
      <c r="DG658" s="389"/>
      <c r="DH658" s="389"/>
      <c r="DI658" s="389"/>
      <c r="DJ658" s="389"/>
      <c r="DK658" s="389"/>
      <c r="DL658" s="389"/>
      <c r="DM658" s="389"/>
      <c r="DN658" s="389"/>
      <c r="DO658" s="389"/>
      <c r="DP658" s="389"/>
      <c r="DQ658" s="389"/>
      <c r="DR658" s="389"/>
      <c r="DS658" s="389"/>
      <c r="DT658" s="389"/>
      <c r="DU658" s="389"/>
      <c r="DV658" s="389"/>
      <c r="DW658" s="389"/>
      <c r="DX658" s="389"/>
      <c r="DY658" s="389"/>
      <c r="DZ658" s="389"/>
      <c r="EA658" s="389"/>
      <c r="EB658" s="389"/>
      <c r="EC658" s="389"/>
      <c r="ED658" s="389"/>
      <c r="EE658" s="389"/>
      <c r="EF658" s="389">
        <v>0.92539917361921653</v>
      </c>
      <c r="EG658" s="389">
        <v>0.7226355474341648</v>
      </c>
      <c r="EH658" s="389">
        <v>0.51897198610898398</v>
      </c>
      <c r="EI658" s="389">
        <v>0.45804672977855226</v>
      </c>
      <c r="EJ658" s="389">
        <v>0.37758526425877459</v>
      </c>
      <c r="EK658" s="389">
        <v>0.35701639770687632</v>
      </c>
      <c r="EL658" s="389">
        <v>0.32811737172887384</v>
      </c>
      <c r="EM658" s="389">
        <v>0.31021177921573367</v>
      </c>
      <c r="EN658" s="389">
        <v>0.30264358315396928</v>
      </c>
      <c r="EO658" s="389">
        <v>0.29755252698217405</v>
      </c>
      <c r="EP658" s="389">
        <v>0.29410501323909727</v>
      </c>
      <c r="EQ658" s="389">
        <v>0.29112802421200584</v>
      </c>
      <c r="ER658" s="389">
        <v>0.28834815178981765</v>
      </c>
      <c r="ES658" s="389">
        <v>0.28696586800686741</v>
      </c>
      <c r="ET658" s="389">
        <v>0.2860181158054515</v>
      </c>
      <c r="EU658" s="389">
        <v>0.2852799717289965</v>
      </c>
      <c r="EV658" s="389">
        <v>0.28514441464044565</v>
      </c>
      <c r="EW658" s="389">
        <v>0.28621303189639169</v>
      </c>
      <c r="EX658" s="389">
        <v>0.28731059309795681</v>
      </c>
      <c r="EY658" s="389">
        <v>0.28890997671499308</v>
      </c>
      <c r="EZ658" s="389">
        <v>0.28675438116980762</v>
      </c>
      <c r="FA658" s="389">
        <v>0.28552468866225228</v>
      </c>
      <c r="FB658" s="389">
        <v>0.28406623792816599</v>
      </c>
      <c r="FC658" s="389">
        <v>0.28006457789944733</v>
      </c>
      <c r="FD658" s="389">
        <v>0.26674616507365012</v>
      </c>
      <c r="FE658" s="389">
        <v>0.25972050394725654</v>
      </c>
      <c r="FF658" s="389">
        <v>0.25637307277300136</v>
      </c>
      <c r="FG658" s="389">
        <v>0.25295564347084237</v>
      </c>
      <c r="FH658" s="389">
        <v>0.24956428789038998</v>
      </c>
      <c r="FI658" s="389">
        <v>0.24960255108760629</v>
      </c>
      <c r="FJ658" s="389">
        <v>0.25063171318877075</v>
      </c>
      <c r="FK658" s="389">
        <v>0.25206760068152706</v>
      </c>
      <c r="FL658" s="389">
        <v>0.25284986999165576</v>
      </c>
      <c r="FM658" s="389">
        <v>0.25317799892426734</v>
      </c>
      <c r="FN658" s="389">
        <v>0.25290521939967581</v>
      </c>
      <c r="FO658" s="389">
        <v>0.24826136945865274</v>
      </c>
      <c r="FP658" s="389">
        <v>0.23993771108895359</v>
      </c>
      <c r="FQ658" s="389">
        <v>0.23245317406953342</v>
      </c>
      <c r="FR658" s="389">
        <v>0.2242825015799145</v>
      </c>
      <c r="FS658" s="389">
        <v>0.21642872160568077</v>
      </c>
      <c r="FT658" s="389">
        <v>0.20793464314816348</v>
      </c>
      <c r="FU658" s="389">
        <v>0.21847716815682647</v>
      </c>
      <c r="FV658" s="389">
        <v>0.22637353136817323</v>
      </c>
    </row>
    <row r="659" spans="5:178" outlineLevel="2" x14ac:dyDescent="0.2">
      <c r="E659" s="367">
        <v>46599</v>
      </c>
      <c r="F659" s="394"/>
      <c r="G659" s="394"/>
      <c r="K659" s="389"/>
      <c r="L659" s="389"/>
      <c r="M659" s="389"/>
      <c r="N659" s="389"/>
      <c r="O659" s="389"/>
      <c r="P659" s="389"/>
      <c r="Q659" s="389"/>
      <c r="R659" s="389"/>
      <c r="S659" s="389"/>
      <c r="T659" s="389"/>
      <c r="U659" s="389"/>
      <c r="V659" s="389"/>
      <c r="W659" s="389"/>
      <c r="X659" s="389"/>
      <c r="Y659" s="389"/>
      <c r="Z659" s="389"/>
      <c r="AA659" s="389"/>
      <c r="AB659" s="389"/>
      <c r="AC659" s="389"/>
      <c r="AD659" s="389"/>
      <c r="AE659" s="389"/>
      <c r="AF659" s="389"/>
      <c r="AG659" s="389"/>
      <c r="AH659" s="389"/>
      <c r="AI659" s="389"/>
      <c r="AJ659" s="389"/>
      <c r="AK659" s="389"/>
      <c r="AL659" s="389"/>
      <c r="AM659" s="389"/>
      <c r="AN659" s="389"/>
      <c r="AO659" s="389"/>
      <c r="AP659" s="389"/>
      <c r="AQ659" s="389"/>
      <c r="AR659" s="389"/>
      <c r="AS659" s="389"/>
      <c r="AT659" s="389"/>
      <c r="AU659" s="389"/>
      <c r="AV659" s="389"/>
      <c r="AW659" s="389"/>
      <c r="AX659" s="389"/>
      <c r="AY659" s="389"/>
      <c r="AZ659" s="389"/>
      <c r="BA659" s="389"/>
      <c r="BB659" s="389"/>
      <c r="BC659" s="389"/>
      <c r="BD659" s="389"/>
      <c r="BE659" s="389"/>
      <c r="BF659" s="389"/>
      <c r="BG659" s="389"/>
      <c r="BH659" s="389"/>
      <c r="BI659" s="389"/>
      <c r="BJ659" s="389"/>
      <c r="BK659" s="389"/>
      <c r="BL659" s="389"/>
      <c r="BM659" s="389"/>
      <c r="BN659" s="389"/>
      <c r="BO659" s="389"/>
      <c r="BP659" s="389"/>
      <c r="BQ659" s="389"/>
      <c r="BR659" s="389"/>
      <c r="BS659" s="389"/>
      <c r="BT659" s="389"/>
      <c r="BU659" s="389"/>
      <c r="BV659" s="389"/>
      <c r="BW659" s="389"/>
      <c r="BX659" s="389"/>
      <c r="BY659" s="389"/>
      <c r="BZ659" s="389"/>
      <c r="CA659" s="389"/>
      <c r="CB659" s="389"/>
      <c r="CC659" s="389"/>
      <c r="CD659" s="389"/>
      <c r="CE659" s="389"/>
      <c r="CF659" s="389"/>
      <c r="CG659" s="389"/>
      <c r="CH659" s="389"/>
      <c r="CI659" s="389"/>
      <c r="CJ659" s="389"/>
      <c r="CK659" s="389"/>
      <c r="CL659" s="389"/>
      <c r="CM659" s="389"/>
      <c r="CN659" s="389"/>
      <c r="CO659" s="389"/>
      <c r="CP659" s="389"/>
      <c r="CQ659" s="389"/>
      <c r="CR659" s="389"/>
      <c r="CS659" s="389"/>
      <c r="CT659" s="389"/>
      <c r="CU659" s="389"/>
      <c r="CV659" s="389"/>
      <c r="CW659" s="389"/>
      <c r="CX659" s="389"/>
      <c r="CY659" s="389"/>
      <c r="CZ659" s="389"/>
      <c r="DA659" s="389"/>
      <c r="DB659" s="389"/>
      <c r="DC659" s="389"/>
      <c r="DD659" s="389"/>
      <c r="DE659" s="389"/>
      <c r="DF659" s="389"/>
      <c r="DG659" s="389"/>
      <c r="DH659" s="389"/>
      <c r="DI659" s="389"/>
      <c r="DJ659" s="389"/>
      <c r="DK659" s="389"/>
      <c r="DL659" s="389"/>
      <c r="DM659" s="389"/>
      <c r="DN659" s="389"/>
      <c r="DO659" s="389"/>
      <c r="DP659" s="389"/>
      <c r="DQ659" s="389"/>
      <c r="DR659" s="389"/>
      <c r="DS659" s="389"/>
      <c r="DT659" s="389"/>
      <c r="DU659" s="389"/>
      <c r="DV659" s="389"/>
      <c r="DW659" s="389"/>
      <c r="DX659" s="389"/>
      <c r="DY659" s="389"/>
      <c r="DZ659" s="389"/>
      <c r="EA659" s="389"/>
      <c r="EB659" s="389"/>
      <c r="EC659" s="389"/>
      <c r="ED659" s="389"/>
      <c r="EE659" s="389"/>
      <c r="EF659" s="389"/>
      <c r="EG659" s="389">
        <v>0.92539917361921653</v>
      </c>
      <c r="EH659" s="389">
        <v>0.7226355474341648</v>
      </c>
      <c r="EI659" s="389">
        <v>0.51897198610898398</v>
      </c>
      <c r="EJ659" s="389">
        <v>0.45804672977855226</v>
      </c>
      <c r="EK659" s="389">
        <v>0.37758526425877459</v>
      </c>
      <c r="EL659" s="389">
        <v>0.35701639770687632</v>
      </c>
      <c r="EM659" s="389">
        <v>0.32811737172887384</v>
      </c>
      <c r="EN659" s="389">
        <v>0.31021177921573367</v>
      </c>
      <c r="EO659" s="389">
        <v>0.30264358315396928</v>
      </c>
      <c r="EP659" s="389">
        <v>0.29755252698217405</v>
      </c>
      <c r="EQ659" s="389">
        <v>0.29410501323909727</v>
      </c>
      <c r="ER659" s="389">
        <v>0.29112802421200584</v>
      </c>
      <c r="ES659" s="389">
        <v>0.28834815178981765</v>
      </c>
      <c r="ET659" s="389">
        <v>0.28696586800686741</v>
      </c>
      <c r="EU659" s="389">
        <v>0.2860181158054515</v>
      </c>
      <c r="EV659" s="389">
        <v>0.2852799717289965</v>
      </c>
      <c r="EW659" s="389">
        <v>0.28514441464044565</v>
      </c>
      <c r="EX659" s="389">
        <v>0.28621303189639169</v>
      </c>
      <c r="EY659" s="389">
        <v>0.28731059309795681</v>
      </c>
      <c r="EZ659" s="389">
        <v>0.28890997671499308</v>
      </c>
      <c r="FA659" s="389">
        <v>0.28675438116980762</v>
      </c>
      <c r="FB659" s="389">
        <v>0.28552468866225228</v>
      </c>
      <c r="FC659" s="389">
        <v>0.28406623792816599</v>
      </c>
      <c r="FD659" s="389">
        <v>0.28006457789944733</v>
      </c>
      <c r="FE659" s="389">
        <v>0.26674616507365012</v>
      </c>
      <c r="FF659" s="389">
        <v>0.25972050394725654</v>
      </c>
      <c r="FG659" s="389">
        <v>0.25637307277300136</v>
      </c>
      <c r="FH659" s="389">
        <v>0.25295564347084237</v>
      </c>
      <c r="FI659" s="389">
        <v>0.24956428789038998</v>
      </c>
      <c r="FJ659" s="389">
        <v>0.24960255108760629</v>
      </c>
      <c r="FK659" s="389">
        <v>0.25063171318877075</v>
      </c>
      <c r="FL659" s="389">
        <v>0.25206760068152706</v>
      </c>
      <c r="FM659" s="389">
        <v>0.25284986999165576</v>
      </c>
      <c r="FN659" s="389">
        <v>0.25317799892426734</v>
      </c>
      <c r="FO659" s="389">
        <v>0.25290521939967581</v>
      </c>
      <c r="FP659" s="389">
        <v>0.24826136945865274</v>
      </c>
      <c r="FQ659" s="389">
        <v>0.23993771108895359</v>
      </c>
      <c r="FR659" s="389">
        <v>0.23245317406953342</v>
      </c>
      <c r="FS659" s="389">
        <v>0.2242825015799145</v>
      </c>
      <c r="FT659" s="389">
        <v>0.21642872160568077</v>
      </c>
      <c r="FU659" s="389">
        <v>0.20793464314816348</v>
      </c>
      <c r="FV659" s="389">
        <v>0.21847716815682647</v>
      </c>
    </row>
    <row r="660" spans="5:178" outlineLevel="2" x14ac:dyDescent="0.2">
      <c r="E660" s="367">
        <v>46630</v>
      </c>
      <c r="F660" s="394"/>
      <c r="G660" s="394"/>
      <c r="K660" s="389"/>
      <c r="L660" s="389"/>
      <c r="M660" s="389"/>
      <c r="N660" s="389"/>
      <c r="O660" s="389"/>
      <c r="P660" s="389"/>
      <c r="Q660" s="389"/>
      <c r="R660" s="389"/>
      <c r="S660" s="389"/>
      <c r="T660" s="389"/>
      <c r="U660" s="389"/>
      <c r="V660" s="389"/>
      <c r="W660" s="389"/>
      <c r="X660" s="389"/>
      <c r="Y660" s="389"/>
      <c r="Z660" s="389"/>
      <c r="AA660" s="389"/>
      <c r="AB660" s="389"/>
      <c r="AC660" s="389"/>
      <c r="AD660" s="389"/>
      <c r="AE660" s="389"/>
      <c r="AF660" s="389"/>
      <c r="AG660" s="389"/>
      <c r="AH660" s="389"/>
      <c r="AI660" s="389"/>
      <c r="AJ660" s="389"/>
      <c r="AK660" s="389"/>
      <c r="AL660" s="389"/>
      <c r="AM660" s="389"/>
      <c r="AN660" s="389"/>
      <c r="AO660" s="389"/>
      <c r="AP660" s="389"/>
      <c r="AQ660" s="389"/>
      <c r="AR660" s="389"/>
      <c r="AS660" s="389"/>
      <c r="AT660" s="389"/>
      <c r="AU660" s="389"/>
      <c r="AV660" s="389"/>
      <c r="AW660" s="389"/>
      <c r="AX660" s="389"/>
      <c r="AY660" s="389"/>
      <c r="AZ660" s="389"/>
      <c r="BA660" s="389"/>
      <c r="BB660" s="389"/>
      <c r="BC660" s="389"/>
      <c r="BD660" s="389"/>
      <c r="BE660" s="389"/>
      <c r="BF660" s="389"/>
      <c r="BG660" s="389"/>
      <c r="BH660" s="389"/>
      <c r="BI660" s="389"/>
      <c r="BJ660" s="389"/>
      <c r="BK660" s="389"/>
      <c r="BL660" s="389"/>
      <c r="BM660" s="389"/>
      <c r="BN660" s="389"/>
      <c r="BO660" s="389"/>
      <c r="BP660" s="389"/>
      <c r="BQ660" s="389"/>
      <c r="BR660" s="389"/>
      <c r="BS660" s="389"/>
      <c r="BT660" s="389"/>
      <c r="BU660" s="389"/>
      <c r="BV660" s="389"/>
      <c r="BW660" s="389"/>
      <c r="BX660" s="389"/>
      <c r="BY660" s="389"/>
      <c r="BZ660" s="389"/>
      <c r="CA660" s="389"/>
      <c r="CB660" s="389"/>
      <c r="CC660" s="389"/>
      <c r="CD660" s="389"/>
      <c r="CE660" s="389"/>
      <c r="CF660" s="389"/>
      <c r="CG660" s="389"/>
      <c r="CH660" s="389"/>
      <c r="CI660" s="389"/>
      <c r="CJ660" s="389"/>
      <c r="CK660" s="389"/>
      <c r="CL660" s="389"/>
      <c r="CM660" s="389"/>
      <c r="CN660" s="389"/>
      <c r="CO660" s="389"/>
      <c r="CP660" s="389"/>
      <c r="CQ660" s="389"/>
      <c r="CR660" s="389"/>
      <c r="CS660" s="389"/>
      <c r="CT660" s="389"/>
      <c r="CU660" s="389"/>
      <c r="CV660" s="389"/>
      <c r="CW660" s="389"/>
      <c r="CX660" s="389"/>
      <c r="CY660" s="389"/>
      <c r="CZ660" s="389"/>
      <c r="DA660" s="389"/>
      <c r="DB660" s="389"/>
      <c r="DC660" s="389"/>
      <c r="DD660" s="389"/>
      <c r="DE660" s="389"/>
      <c r="DF660" s="389"/>
      <c r="DG660" s="389"/>
      <c r="DH660" s="389"/>
      <c r="DI660" s="389"/>
      <c r="DJ660" s="389"/>
      <c r="DK660" s="389"/>
      <c r="DL660" s="389"/>
      <c r="DM660" s="389"/>
      <c r="DN660" s="389"/>
      <c r="DO660" s="389"/>
      <c r="DP660" s="389"/>
      <c r="DQ660" s="389"/>
      <c r="DR660" s="389"/>
      <c r="DS660" s="389"/>
      <c r="DT660" s="389"/>
      <c r="DU660" s="389"/>
      <c r="DV660" s="389"/>
      <c r="DW660" s="389"/>
      <c r="DX660" s="389"/>
      <c r="DY660" s="389"/>
      <c r="DZ660" s="389"/>
      <c r="EA660" s="389"/>
      <c r="EB660" s="389"/>
      <c r="EC660" s="389"/>
      <c r="ED660" s="389"/>
      <c r="EE660" s="389"/>
      <c r="EF660" s="389"/>
      <c r="EG660" s="389"/>
      <c r="EH660" s="389">
        <v>0.92539917361921653</v>
      </c>
      <c r="EI660" s="389">
        <v>0.7226355474341648</v>
      </c>
      <c r="EJ660" s="389">
        <v>0.51897198610898398</v>
      </c>
      <c r="EK660" s="389">
        <v>0.45804672977855226</v>
      </c>
      <c r="EL660" s="389">
        <v>0.37758526425877459</v>
      </c>
      <c r="EM660" s="389">
        <v>0.35701639770687632</v>
      </c>
      <c r="EN660" s="389">
        <v>0.32811737172887384</v>
      </c>
      <c r="EO660" s="389">
        <v>0.31021177921573367</v>
      </c>
      <c r="EP660" s="389">
        <v>0.30264358315396928</v>
      </c>
      <c r="EQ660" s="389">
        <v>0.29755252698217405</v>
      </c>
      <c r="ER660" s="389">
        <v>0.29410501323909727</v>
      </c>
      <c r="ES660" s="389">
        <v>0.29112802421200584</v>
      </c>
      <c r="ET660" s="389">
        <v>0.28834815178981765</v>
      </c>
      <c r="EU660" s="389">
        <v>0.28696586800686741</v>
      </c>
      <c r="EV660" s="389">
        <v>0.2860181158054515</v>
      </c>
      <c r="EW660" s="389">
        <v>0.2852799717289965</v>
      </c>
      <c r="EX660" s="389">
        <v>0.28514441464044565</v>
      </c>
      <c r="EY660" s="389">
        <v>0.28621303189639169</v>
      </c>
      <c r="EZ660" s="389">
        <v>0.28731059309795681</v>
      </c>
      <c r="FA660" s="389">
        <v>0.28890997671499308</v>
      </c>
      <c r="FB660" s="389">
        <v>0.28675438116980762</v>
      </c>
      <c r="FC660" s="389">
        <v>0.28552468866225228</v>
      </c>
      <c r="FD660" s="389">
        <v>0.28406623792816599</v>
      </c>
      <c r="FE660" s="389">
        <v>0.28006457789944733</v>
      </c>
      <c r="FF660" s="389">
        <v>0.26674616507365012</v>
      </c>
      <c r="FG660" s="389">
        <v>0.25972050394725654</v>
      </c>
      <c r="FH660" s="389">
        <v>0.25637307277300136</v>
      </c>
      <c r="FI660" s="389">
        <v>0.25295564347084237</v>
      </c>
      <c r="FJ660" s="389">
        <v>0.24956428789038998</v>
      </c>
      <c r="FK660" s="389">
        <v>0.24960255108760629</v>
      </c>
      <c r="FL660" s="389">
        <v>0.25063171318877075</v>
      </c>
      <c r="FM660" s="389">
        <v>0.25206760068152706</v>
      </c>
      <c r="FN660" s="389">
        <v>0.25284986999165576</v>
      </c>
      <c r="FO660" s="389">
        <v>0.25317799892426734</v>
      </c>
      <c r="FP660" s="389">
        <v>0.25290521939967581</v>
      </c>
      <c r="FQ660" s="389">
        <v>0.24826136945865274</v>
      </c>
      <c r="FR660" s="389">
        <v>0.23993771108895359</v>
      </c>
      <c r="FS660" s="389">
        <v>0.23245317406953342</v>
      </c>
      <c r="FT660" s="389">
        <v>0.2242825015799145</v>
      </c>
      <c r="FU660" s="389">
        <v>0.21642872160568077</v>
      </c>
      <c r="FV660" s="389">
        <v>0.20793464314816348</v>
      </c>
    </row>
    <row r="661" spans="5:178" outlineLevel="2" x14ac:dyDescent="0.2">
      <c r="E661" s="367">
        <v>46660</v>
      </c>
      <c r="F661" s="394"/>
      <c r="G661" s="394"/>
      <c r="K661" s="389"/>
      <c r="L661" s="389"/>
      <c r="M661" s="389"/>
      <c r="N661" s="389"/>
      <c r="O661" s="389"/>
      <c r="P661" s="389"/>
      <c r="Q661" s="389"/>
      <c r="R661" s="389"/>
      <c r="S661" s="389"/>
      <c r="T661" s="389"/>
      <c r="U661" s="389"/>
      <c r="V661" s="389"/>
      <c r="W661" s="389"/>
      <c r="X661" s="389"/>
      <c r="Y661" s="389"/>
      <c r="Z661" s="389"/>
      <c r="AA661" s="389"/>
      <c r="AB661" s="389"/>
      <c r="AC661" s="389"/>
      <c r="AD661" s="389"/>
      <c r="AE661" s="389"/>
      <c r="AF661" s="389"/>
      <c r="AG661" s="389"/>
      <c r="AH661" s="389"/>
      <c r="AI661" s="389"/>
      <c r="AJ661" s="389"/>
      <c r="AK661" s="389"/>
      <c r="AL661" s="389"/>
      <c r="AM661" s="389"/>
      <c r="AN661" s="389"/>
      <c r="AO661" s="389"/>
      <c r="AP661" s="389"/>
      <c r="AQ661" s="389"/>
      <c r="AR661" s="389"/>
      <c r="AS661" s="389"/>
      <c r="AT661" s="389"/>
      <c r="AU661" s="389"/>
      <c r="AV661" s="389"/>
      <c r="AW661" s="389"/>
      <c r="AX661" s="389"/>
      <c r="AY661" s="389"/>
      <c r="AZ661" s="389"/>
      <c r="BA661" s="389"/>
      <c r="BB661" s="389"/>
      <c r="BC661" s="389"/>
      <c r="BD661" s="389"/>
      <c r="BE661" s="389"/>
      <c r="BF661" s="389"/>
      <c r="BG661" s="389"/>
      <c r="BH661" s="389"/>
      <c r="BI661" s="389"/>
      <c r="BJ661" s="389"/>
      <c r="BK661" s="389"/>
      <c r="BL661" s="389"/>
      <c r="BM661" s="389"/>
      <c r="BN661" s="389"/>
      <c r="BO661" s="389"/>
      <c r="BP661" s="389"/>
      <c r="BQ661" s="389"/>
      <c r="BR661" s="389"/>
      <c r="BS661" s="389"/>
      <c r="BT661" s="389"/>
      <c r="BU661" s="389"/>
      <c r="BV661" s="389"/>
      <c r="BW661" s="389"/>
      <c r="BX661" s="389"/>
      <c r="BY661" s="389"/>
      <c r="BZ661" s="389"/>
      <c r="CA661" s="389"/>
      <c r="CB661" s="389"/>
      <c r="CC661" s="389"/>
      <c r="CD661" s="389"/>
      <c r="CE661" s="389"/>
      <c r="CF661" s="389"/>
      <c r="CG661" s="389"/>
      <c r="CH661" s="389"/>
      <c r="CI661" s="389"/>
      <c r="CJ661" s="389"/>
      <c r="CK661" s="389"/>
      <c r="CL661" s="389"/>
      <c r="CM661" s="389"/>
      <c r="CN661" s="389"/>
      <c r="CO661" s="389"/>
      <c r="CP661" s="389"/>
      <c r="CQ661" s="389"/>
      <c r="CR661" s="389"/>
      <c r="CS661" s="389"/>
      <c r="CT661" s="389"/>
      <c r="CU661" s="389"/>
      <c r="CV661" s="389"/>
      <c r="CW661" s="389"/>
      <c r="CX661" s="389"/>
      <c r="CY661" s="389"/>
      <c r="CZ661" s="389"/>
      <c r="DA661" s="389"/>
      <c r="DB661" s="389"/>
      <c r="DC661" s="389"/>
      <c r="DD661" s="389"/>
      <c r="DE661" s="389"/>
      <c r="DF661" s="389"/>
      <c r="DG661" s="389"/>
      <c r="DH661" s="389"/>
      <c r="DI661" s="389"/>
      <c r="DJ661" s="389"/>
      <c r="DK661" s="389"/>
      <c r="DL661" s="389"/>
      <c r="DM661" s="389"/>
      <c r="DN661" s="389"/>
      <c r="DO661" s="389"/>
      <c r="DP661" s="389"/>
      <c r="DQ661" s="389"/>
      <c r="DR661" s="389"/>
      <c r="DS661" s="389"/>
      <c r="DT661" s="389"/>
      <c r="DU661" s="389"/>
      <c r="DV661" s="389"/>
      <c r="DW661" s="389"/>
      <c r="DX661" s="389"/>
      <c r="DY661" s="389"/>
      <c r="DZ661" s="389"/>
      <c r="EA661" s="389"/>
      <c r="EB661" s="389"/>
      <c r="EC661" s="389"/>
      <c r="ED661" s="389"/>
      <c r="EE661" s="389"/>
      <c r="EF661" s="389"/>
      <c r="EG661" s="389"/>
      <c r="EH661" s="389"/>
      <c r="EI661" s="389">
        <v>0.92539917361921653</v>
      </c>
      <c r="EJ661" s="389">
        <v>0.7226355474341648</v>
      </c>
      <c r="EK661" s="389">
        <v>0.51897198610898398</v>
      </c>
      <c r="EL661" s="389">
        <v>0.45804672977855226</v>
      </c>
      <c r="EM661" s="389">
        <v>0.37758526425877459</v>
      </c>
      <c r="EN661" s="389">
        <v>0.35701639770687632</v>
      </c>
      <c r="EO661" s="389">
        <v>0.32811737172887384</v>
      </c>
      <c r="EP661" s="389">
        <v>0.31021177921573367</v>
      </c>
      <c r="EQ661" s="389">
        <v>0.30264358315396928</v>
      </c>
      <c r="ER661" s="389">
        <v>0.29755252698217405</v>
      </c>
      <c r="ES661" s="389">
        <v>0.29410501323909727</v>
      </c>
      <c r="ET661" s="389">
        <v>0.29112802421200584</v>
      </c>
      <c r="EU661" s="389">
        <v>0.28834815178981765</v>
      </c>
      <c r="EV661" s="389">
        <v>0.28696586800686741</v>
      </c>
      <c r="EW661" s="389">
        <v>0.2860181158054515</v>
      </c>
      <c r="EX661" s="389">
        <v>0.2852799717289965</v>
      </c>
      <c r="EY661" s="389">
        <v>0.28514441464044565</v>
      </c>
      <c r="EZ661" s="389">
        <v>0.28621303189639169</v>
      </c>
      <c r="FA661" s="389">
        <v>0.28731059309795681</v>
      </c>
      <c r="FB661" s="389">
        <v>0.28890997671499308</v>
      </c>
      <c r="FC661" s="389">
        <v>0.28675438116980762</v>
      </c>
      <c r="FD661" s="389">
        <v>0.28552468866225228</v>
      </c>
      <c r="FE661" s="389">
        <v>0.28406623792816599</v>
      </c>
      <c r="FF661" s="389">
        <v>0.28006457789944733</v>
      </c>
      <c r="FG661" s="389">
        <v>0.26674616507365012</v>
      </c>
      <c r="FH661" s="389">
        <v>0.25972050394725654</v>
      </c>
      <c r="FI661" s="389">
        <v>0.25637307277300136</v>
      </c>
      <c r="FJ661" s="389">
        <v>0.25295564347084237</v>
      </c>
      <c r="FK661" s="389">
        <v>0.24956428789038998</v>
      </c>
      <c r="FL661" s="389">
        <v>0.24960255108760629</v>
      </c>
      <c r="FM661" s="389">
        <v>0.25063171318877075</v>
      </c>
      <c r="FN661" s="389">
        <v>0.25206760068152706</v>
      </c>
      <c r="FO661" s="389">
        <v>0.25284986999165576</v>
      </c>
      <c r="FP661" s="389">
        <v>0.25317799892426734</v>
      </c>
      <c r="FQ661" s="389">
        <v>0.25290521939967581</v>
      </c>
      <c r="FR661" s="389">
        <v>0.24826136945865274</v>
      </c>
      <c r="FS661" s="389">
        <v>0.23993771108895359</v>
      </c>
      <c r="FT661" s="389">
        <v>0.23245317406953342</v>
      </c>
      <c r="FU661" s="389">
        <v>0.2242825015799145</v>
      </c>
      <c r="FV661" s="389">
        <v>0.21642872160568077</v>
      </c>
    </row>
    <row r="662" spans="5:178" outlineLevel="2" x14ac:dyDescent="0.2">
      <c r="E662" s="367">
        <v>46691</v>
      </c>
      <c r="F662" s="394"/>
      <c r="G662" s="394"/>
      <c r="K662" s="389"/>
      <c r="L662" s="389"/>
      <c r="M662" s="389"/>
      <c r="N662" s="389"/>
      <c r="O662" s="389"/>
      <c r="P662" s="389"/>
      <c r="Q662" s="389"/>
      <c r="R662" s="389"/>
      <c r="S662" s="389"/>
      <c r="T662" s="389"/>
      <c r="U662" s="389"/>
      <c r="V662" s="389"/>
      <c r="W662" s="389"/>
      <c r="X662" s="389"/>
      <c r="Y662" s="389"/>
      <c r="Z662" s="389"/>
      <c r="AA662" s="389"/>
      <c r="AB662" s="389"/>
      <c r="AC662" s="389"/>
      <c r="AD662" s="389"/>
      <c r="AE662" s="389"/>
      <c r="AF662" s="389"/>
      <c r="AG662" s="389"/>
      <c r="AH662" s="389"/>
      <c r="AI662" s="389"/>
      <c r="AJ662" s="389"/>
      <c r="AK662" s="389"/>
      <c r="AL662" s="389"/>
      <c r="AM662" s="389"/>
      <c r="AN662" s="389"/>
      <c r="AO662" s="389"/>
      <c r="AP662" s="389"/>
      <c r="AQ662" s="389"/>
      <c r="AR662" s="389"/>
      <c r="AS662" s="389"/>
      <c r="AT662" s="389"/>
      <c r="AU662" s="389"/>
      <c r="AV662" s="389"/>
      <c r="AW662" s="389"/>
      <c r="AX662" s="389"/>
      <c r="AY662" s="389"/>
      <c r="AZ662" s="389"/>
      <c r="BA662" s="389"/>
      <c r="BB662" s="389"/>
      <c r="BC662" s="389"/>
      <c r="BD662" s="389"/>
      <c r="BE662" s="389"/>
      <c r="BF662" s="389"/>
      <c r="BG662" s="389"/>
      <c r="BH662" s="389"/>
      <c r="BI662" s="389"/>
      <c r="BJ662" s="389"/>
      <c r="BK662" s="389"/>
      <c r="BL662" s="389"/>
      <c r="BM662" s="389"/>
      <c r="BN662" s="389"/>
      <c r="BO662" s="389"/>
      <c r="BP662" s="389"/>
      <c r="BQ662" s="389"/>
      <c r="BR662" s="389"/>
      <c r="BS662" s="389"/>
      <c r="BT662" s="389"/>
      <c r="BU662" s="389"/>
      <c r="BV662" s="389"/>
      <c r="BW662" s="389"/>
      <c r="BX662" s="389"/>
      <c r="BY662" s="389"/>
      <c r="BZ662" s="389"/>
      <c r="CA662" s="389"/>
      <c r="CB662" s="389"/>
      <c r="CC662" s="389"/>
      <c r="CD662" s="389"/>
      <c r="CE662" s="389"/>
      <c r="CF662" s="389"/>
      <c r="CG662" s="389"/>
      <c r="CH662" s="389"/>
      <c r="CI662" s="389"/>
      <c r="CJ662" s="389"/>
      <c r="CK662" s="389"/>
      <c r="CL662" s="389"/>
      <c r="CM662" s="389"/>
      <c r="CN662" s="389"/>
      <c r="CO662" s="389"/>
      <c r="CP662" s="389"/>
      <c r="CQ662" s="389"/>
      <c r="CR662" s="389"/>
      <c r="CS662" s="389"/>
      <c r="CT662" s="389"/>
      <c r="CU662" s="389"/>
      <c r="CV662" s="389"/>
      <c r="CW662" s="389"/>
      <c r="CX662" s="389"/>
      <c r="CY662" s="389"/>
      <c r="CZ662" s="389"/>
      <c r="DA662" s="389"/>
      <c r="DB662" s="389"/>
      <c r="DC662" s="389"/>
      <c r="DD662" s="389"/>
      <c r="DE662" s="389"/>
      <c r="DF662" s="389"/>
      <c r="DG662" s="389"/>
      <c r="DH662" s="389"/>
      <c r="DI662" s="389"/>
      <c r="DJ662" s="389"/>
      <c r="DK662" s="389"/>
      <c r="DL662" s="389"/>
      <c r="DM662" s="389"/>
      <c r="DN662" s="389"/>
      <c r="DO662" s="389"/>
      <c r="DP662" s="389"/>
      <c r="DQ662" s="389"/>
      <c r="DR662" s="389"/>
      <c r="DS662" s="389"/>
      <c r="DT662" s="389"/>
      <c r="DU662" s="389"/>
      <c r="DV662" s="389"/>
      <c r="DW662" s="389"/>
      <c r="DX662" s="389"/>
      <c r="DY662" s="389"/>
      <c r="DZ662" s="389"/>
      <c r="EA662" s="389"/>
      <c r="EB662" s="389"/>
      <c r="EC662" s="389"/>
      <c r="ED662" s="389"/>
      <c r="EE662" s="389"/>
      <c r="EF662" s="389"/>
      <c r="EG662" s="389"/>
      <c r="EH662" s="389"/>
      <c r="EI662" s="389"/>
      <c r="EJ662" s="389">
        <v>0.92539917361921653</v>
      </c>
      <c r="EK662" s="389">
        <v>0.7226355474341648</v>
      </c>
      <c r="EL662" s="389">
        <v>0.51897198610898398</v>
      </c>
      <c r="EM662" s="389">
        <v>0.45804672977855226</v>
      </c>
      <c r="EN662" s="389">
        <v>0.37758526425877459</v>
      </c>
      <c r="EO662" s="389">
        <v>0.35701639770687632</v>
      </c>
      <c r="EP662" s="389">
        <v>0.32811737172887384</v>
      </c>
      <c r="EQ662" s="389">
        <v>0.31021177921573367</v>
      </c>
      <c r="ER662" s="389">
        <v>0.30264358315396928</v>
      </c>
      <c r="ES662" s="389">
        <v>0.29755252698217405</v>
      </c>
      <c r="ET662" s="389">
        <v>0.29410501323909727</v>
      </c>
      <c r="EU662" s="389">
        <v>0.29112802421200584</v>
      </c>
      <c r="EV662" s="389">
        <v>0.28834815178981765</v>
      </c>
      <c r="EW662" s="389">
        <v>0.28696586800686741</v>
      </c>
      <c r="EX662" s="389">
        <v>0.2860181158054515</v>
      </c>
      <c r="EY662" s="389">
        <v>0.2852799717289965</v>
      </c>
      <c r="EZ662" s="389">
        <v>0.28514441464044565</v>
      </c>
      <c r="FA662" s="389">
        <v>0.28621303189639169</v>
      </c>
      <c r="FB662" s="389">
        <v>0.28731059309795681</v>
      </c>
      <c r="FC662" s="389">
        <v>0.28890997671499308</v>
      </c>
      <c r="FD662" s="389">
        <v>0.28675438116980762</v>
      </c>
      <c r="FE662" s="389">
        <v>0.28552468866225228</v>
      </c>
      <c r="FF662" s="389">
        <v>0.28406623792816599</v>
      </c>
      <c r="FG662" s="389">
        <v>0.28006457789944733</v>
      </c>
      <c r="FH662" s="389">
        <v>0.26674616507365012</v>
      </c>
      <c r="FI662" s="389">
        <v>0.25972050394725654</v>
      </c>
      <c r="FJ662" s="389">
        <v>0.25637307277300136</v>
      </c>
      <c r="FK662" s="389">
        <v>0.25295564347084237</v>
      </c>
      <c r="FL662" s="389">
        <v>0.24956428789038998</v>
      </c>
      <c r="FM662" s="389">
        <v>0.24960255108760629</v>
      </c>
      <c r="FN662" s="389">
        <v>0.25063171318877075</v>
      </c>
      <c r="FO662" s="389">
        <v>0.25206760068152706</v>
      </c>
      <c r="FP662" s="389">
        <v>0.25284986999165576</v>
      </c>
      <c r="FQ662" s="389">
        <v>0.25317799892426734</v>
      </c>
      <c r="FR662" s="389">
        <v>0.25290521939967581</v>
      </c>
      <c r="FS662" s="389">
        <v>0.24826136945865274</v>
      </c>
      <c r="FT662" s="389">
        <v>0.23993771108895359</v>
      </c>
      <c r="FU662" s="389">
        <v>0.23245317406953342</v>
      </c>
      <c r="FV662" s="389">
        <v>0.2242825015799145</v>
      </c>
    </row>
    <row r="663" spans="5:178" outlineLevel="2" x14ac:dyDescent="0.2">
      <c r="E663" s="367">
        <v>46721</v>
      </c>
      <c r="F663" s="394"/>
      <c r="G663" s="394"/>
      <c r="K663" s="389"/>
      <c r="L663" s="389"/>
      <c r="M663" s="389"/>
      <c r="N663" s="389"/>
      <c r="O663" s="389"/>
      <c r="P663" s="389"/>
      <c r="Q663" s="389"/>
      <c r="R663" s="389"/>
      <c r="S663" s="389"/>
      <c r="T663" s="389"/>
      <c r="U663" s="389"/>
      <c r="V663" s="389"/>
      <c r="W663" s="389"/>
      <c r="X663" s="389"/>
      <c r="Y663" s="389"/>
      <c r="Z663" s="389"/>
      <c r="AA663" s="389"/>
      <c r="AB663" s="389"/>
      <c r="AC663" s="389"/>
      <c r="AD663" s="389"/>
      <c r="AE663" s="389"/>
      <c r="AF663" s="389"/>
      <c r="AG663" s="389"/>
      <c r="AH663" s="389"/>
      <c r="AI663" s="389"/>
      <c r="AJ663" s="389"/>
      <c r="AK663" s="389"/>
      <c r="AL663" s="389"/>
      <c r="AM663" s="389"/>
      <c r="AN663" s="389"/>
      <c r="AO663" s="389"/>
      <c r="AP663" s="389"/>
      <c r="AQ663" s="389"/>
      <c r="AR663" s="389"/>
      <c r="AS663" s="389"/>
      <c r="AT663" s="389"/>
      <c r="AU663" s="389"/>
      <c r="AV663" s="389"/>
      <c r="AW663" s="389"/>
      <c r="AX663" s="389"/>
      <c r="AY663" s="389"/>
      <c r="AZ663" s="389"/>
      <c r="BA663" s="389"/>
      <c r="BB663" s="389"/>
      <c r="BC663" s="389"/>
      <c r="BD663" s="389"/>
      <c r="BE663" s="389"/>
      <c r="BF663" s="389"/>
      <c r="BG663" s="389"/>
      <c r="BH663" s="389"/>
      <c r="BI663" s="389"/>
      <c r="BJ663" s="389"/>
      <c r="BK663" s="389"/>
      <c r="BL663" s="389"/>
      <c r="BM663" s="389"/>
      <c r="BN663" s="389"/>
      <c r="BO663" s="389"/>
      <c r="BP663" s="389"/>
      <c r="BQ663" s="389"/>
      <c r="BR663" s="389"/>
      <c r="BS663" s="389"/>
      <c r="BT663" s="389"/>
      <c r="BU663" s="389"/>
      <c r="BV663" s="389"/>
      <c r="BW663" s="389"/>
      <c r="BX663" s="389"/>
      <c r="BY663" s="389"/>
      <c r="BZ663" s="389"/>
      <c r="CA663" s="389"/>
      <c r="CB663" s="389"/>
      <c r="CC663" s="389"/>
      <c r="CD663" s="389"/>
      <c r="CE663" s="389"/>
      <c r="CF663" s="389"/>
      <c r="CG663" s="389"/>
      <c r="CH663" s="389"/>
      <c r="CI663" s="389"/>
      <c r="CJ663" s="389"/>
      <c r="CK663" s="389"/>
      <c r="CL663" s="389"/>
      <c r="CM663" s="389"/>
      <c r="CN663" s="389"/>
      <c r="CO663" s="389"/>
      <c r="CP663" s="389"/>
      <c r="CQ663" s="389"/>
      <c r="CR663" s="389"/>
      <c r="CS663" s="389"/>
      <c r="CT663" s="389"/>
      <c r="CU663" s="389"/>
      <c r="CV663" s="389"/>
      <c r="CW663" s="389"/>
      <c r="CX663" s="389"/>
      <c r="CY663" s="389"/>
      <c r="CZ663" s="389"/>
      <c r="DA663" s="389"/>
      <c r="DB663" s="389"/>
      <c r="DC663" s="389"/>
      <c r="DD663" s="389"/>
      <c r="DE663" s="389"/>
      <c r="DF663" s="389"/>
      <c r="DG663" s="389"/>
      <c r="DH663" s="389"/>
      <c r="DI663" s="389"/>
      <c r="DJ663" s="389"/>
      <c r="DK663" s="389"/>
      <c r="DL663" s="389"/>
      <c r="DM663" s="389"/>
      <c r="DN663" s="389"/>
      <c r="DO663" s="389"/>
      <c r="DP663" s="389"/>
      <c r="DQ663" s="389"/>
      <c r="DR663" s="389"/>
      <c r="DS663" s="389"/>
      <c r="DT663" s="389"/>
      <c r="DU663" s="389"/>
      <c r="DV663" s="389"/>
      <c r="DW663" s="389"/>
      <c r="DX663" s="389"/>
      <c r="DY663" s="389"/>
      <c r="DZ663" s="389"/>
      <c r="EA663" s="389"/>
      <c r="EB663" s="389"/>
      <c r="EC663" s="389"/>
      <c r="ED663" s="389"/>
      <c r="EE663" s="389"/>
      <c r="EF663" s="389"/>
      <c r="EG663" s="389"/>
      <c r="EH663" s="389"/>
      <c r="EI663" s="389"/>
      <c r="EJ663" s="389"/>
      <c r="EK663" s="389">
        <v>0.92539917361921653</v>
      </c>
      <c r="EL663" s="389">
        <v>0.7226355474341648</v>
      </c>
      <c r="EM663" s="389">
        <v>0.51897198610898398</v>
      </c>
      <c r="EN663" s="389">
        <v>0.45804672977855226</v>
      </c>
      <c r="EO663" s="389">
        <v>0.37758526425877459</v>
      </c>
      <c r="EP663" s="389">
        <v>0.35701639770687632</v>
      </c>
      <c r="EQ663" s="389">
        <v>0.32811737172887384</v>
      </c>
      <c r="ER663" s="389">
        <v>0.31021177921573367</v>
      </c>
      <c r="ES663" s="389">
        <v>0.30264358315396928</v>
      </c>
      <c r="ET663" s="389">
        <v>0.29755252698217405</v>
      </c>
      <c r="EU663" s="389">
        <v>0.29410501323909727</v>
      </c>
      <c r="EV663" s="389">
        <v>0.29112802421200584</v>
      </c>
      <c r="EW663" s="389">
        <v>0.28834815178981765</v>
      </c>
      <c r="EX663" s="389">
        <v>0.28696586800686741</v>
      </c>
      <c r="EY663" s="389">
        <v>0.2860181158054515</v>
      </c>
      <c r="EZ663" s="389">
        <v>0.2852799717289965</v>
      </c>
      <c r="FA663" s="389">
        <v>0.28514441464044565</v>
      </c>
      <c r="FB663" s="389">
        <v>0.28621303189639169</v>
      </c>
      <c r="FC663" s="389">
        <v>0.28731059309795681</v>
      </c>
      <c r="FD663" s="389">
        <v>0.28890997671499308</v>
      </c>
      <c r="FE663" s="389">
        <v>0.28675438116980762</v>
      </c>
      <c r="FF663" s="389">
        <v>0.28552468866225228</v>
      </c>
      <c r="FG663" s="389">
        <v>0.28406623792816599</v>
      </c>
      <c r="FH663" s="389">
        <v>0.28006457789944733</v>
      </c>
      <c r="FI663" s="389">
        <v>0.26674616507365012</v>
      </c>
      <c r="FJ663" s="389">
        <v>0.25972050394725654</v>
      </c>
      <c r="FK663" s="389">
        <v>0.25637307277300136</v>
      </c>
      <c r="FL663" s="389">
        <v>0.25295564347084237</v>
      </c>
      <c r="FM663" s="389">
        <v>0.24956428789038998</v>
      </c>
      <c r="FN663" s="389">
        <v>0.24960255108760629</v>
      </c>
      <c r="FO663" s="389">
        <v>0.25063171318877075</v>
      </c>
      <c r="FP663" s="389">
        <v>0.25206760068152706</v>
      </c>
      <c r="FQ663" s="389">
        <v>0.25284986999165576</v>
      </c>
      <c r="FR663" s="389">
        <v>0.25317799892426734</v>
      </c>
      <c r="FS663" s="389">
        <v>0.25290521939967581</v>
      </c>
      <c r="FT663" s="389">
        <v>0.24826136945865274</v>
      </c>
      <c r="FU663" s="389">
        <v>0.23993771108895359</v>
      </c>
      <c r="FV663" s="389">
        <v>0.23245317406953342</v>
      </c>
    </row>
    <row r="664" spans="5:178" outlineLevel="2" x14ac:dyDescent="0.2">
      <c r="E664" s="367">
        <v>46752</v>
      </c>
      <c r="F664" s="394"/>
      <c r="G664" s="394"/>
      <c r="K664" s="389"/>
      <c r="L664" s="389"/>
      <c r="M664" s="389"/>
      <c r="N664" s="389"/>
      <c r="O664" s="389"/>
      <c r="P664" s="389"/>
      <c r="Q664" s="389"/>
      <c r="R664" s="389"/>
      <c r="S664" s="389"/>
      <c r="T664" s="389"/>
      <c r="U664" s="389"/>
      <c r="V664" s="389"/>
      <c r="W664" s="389"/>
      <c r="X664" s="389"/>
      <c r="Y664" s="389"/>
      <c r="Z664" s="389"/>
      <c r="AA664" s="389"/>
      <c r="AB664" s="389"/>
      <c r="AC664" s="389"/>
      <c r="AD664" s="389"/>
      <c r="AE664" s="389"/>
      <c r="AF664" s="389"/>
      <c r="AG664" s="389"/>
      <c r="AH664" s="389"/>
      <c r="AI664" s="389"/>
      <c r="AJ664" s="389"/>
      <c r="AK664" s="389"/>
      <c r="AL664" s="389"/>
      <c r="AM664" s="389"/>
      <c r="AN664" s="389"/>
      <c r="AO664" s="389"/>
      <c r="AP664" s="389"/>
      <c r="AQ664" s="389"/>
      <c r="AR664" s="389"/>
      <c r="AS664" s="389"/>
      <c r="AT664" s="389"/>
      <c r="AU664" s="389"/>
      <c r="AV664" s="389"/>
      <c r="AW664" s="389"/>
      <c r="AX664" s="389"/>
      <c r="AY664" s="389"/>
      <c r="AZ664" s="389"/>
      <c r="BA664" s="389"/>
      <c r="BB664" s="389"/>
      <c r="BC664" s="389"/>
      <c r="BD664" s="389"/>
      <c r="BE664" s="389"/>
      <c r="BF664" s="389"/>
      <c r="BG664" s="389"/>
      <c r="BH664" s="389"/>
      <c r="BI664" s="389"/>
      <c r="BJ664" s="389"/>
      <c r="BK664" s="389"/>
      <c r="BL664" s="389"/>
      <c r="BM664" s="389"/>
      <c r="BN664" s="389"/>
      <c r="BO664" s="389"/>
      <c r="BP664" s="389"/>
      <c r="BQ664" s="389"/>
      <c r="BR664" s="389"/>
      <c r="BS664" s="389"/>
      <c r="BT664" s="389"/>
      <c r="BU664" s="389"/>
      <c r="BV664" s="389"/>
      <c r="BW664" s="389"/>
      <c r="BX664" s="389"/>
      <c r="BY664" s="389"/>
      <c r="BZ664" s="389"/>
      <c r="CA664" s="389"/>
      <c r="CB664" s="389"/>
      <c r="CC664" s="389"/>
      <c r="CD664" s="389"/>
      <c r="CE664" s="389"/>
      <c r="CF664" s="389"/>
      <c r="CG664" s="389"/>
      <c r="CH664" s="389"/>
      <c r="CI664" s="389"/>
      <c r="CJ664" s="389"/>
      <c r="CK664" s="389"/>
      <c r="CL664" s="389"/>
      <c r="CM664" s="389"/>
      <c r="CN664" s="389"/>
      <c r="CO664" s="389"/>
      <c r="CP664" s="389"/>
      <c r="CQ664" s="389"/>
      <c r="CR664" s="389"/>
      <c r="CS664" s="389"/>
      <c r="CT664" s="389"/>
      <c r="CU664" s="389"/>
      <c r="CV664" s="389"/>
      <c r="CW664" s="389"/>
      <c r="CX664" s="389"/>
      <c r="CY664" s="389"/>
      <c r="CZ664" s="389"/>
      <c r="DA664" s="389"/>
      <c r="DB664" s="389"/>
      <c r="DC664" s="389"/>
      <c r="DD664" s="389"/>
      <c r="DE664" s="389"/>
      <c r="DF664" s="389"/>
      <c r="DG664" s="389"/>
      <c r="DH664" s="389"/>
      <c r="DI664" s="389"/>
      <c r="DJ664" s="389"/>
      <c r="DK664" s="389"/>
      <c r="DL664" s="389"/>
      <c r="DM664" s="389"/>
      <c r="DN664" s="389"/>
      <c r="DO664" s="389"/>
      <c r="DP664" s="389"/>
      <c r="DQ664" s="389"/>
      <c r="DR664" s="389"/>
      <c r="DS664" s="389"/>
      <c r="DT664" s="389"/>
      <c r="DU664" s="389"/>
      <c r="DV664" s="389"/>
      <c r="DW664" s="389"/>
      <c r="DX664" s="389"/>
      <c r="DY664" s="389"/>
      <c r="DZ664" s="389"/>
      <c r="EA664" s="389"/>
      <c r="EB664" s="389"/>
      <c r="EC664" s="389"/>
      <c r="ED664" s="389"/>
      <c r="EE664" s="389"/>
      <c r="EF664" s="389"/>
      <c r="EG664" s="389"/>
      <c r="EH664" s="389"/>
      <c r="EI664" s="389"/>
      <c r="EJ664" s="389"/>
      <c r="EK664" s="389"/>
      <c r="EL664" s="389">
        <v>0.92539917361921653</v>
      </c>
      <c r="EM664" s="389">
        <v>0.7226355474341648</v>
      </c>
      <c r="EN664" s="389">
        <v>0.51897198610898398</v>
      </c>
      <c r="EO664" s="389">
        <v>0.45804672977855226</v>
      </c>
      <c r="EP664" s="389">
        <v>0.37758526425877459</v>
      </c>
      <c r="EQ664" s="389">
        <v>0.35701639770687632</v>
      </c>
      <c r="ER664" s="389">
        <v>0.32811737172887384</v>
      </c>
      <c r="ES664" s="389">
        <v>0.31021177921573367</v>
      </c>
      <c r="ET664" s="389">
        <v>0.30264358315396928</v>
      </c>
      <c r="EU664" s="389">
        <v>0.29755252698217405</v>
      </c>
      <c r="EV664" s="389">
        <v>0.29410501323909727</v>
      </c>
      <c r="EW664" s="389">
        <v>0.29112802421200584</v>
      </c>
      <c r="EX664" s="389">
        <v>0.28834815178981765</v>
      </c>
      <c r="EY664" s="389">
        <v>0.28696586800686741</v>
      </c>
      <c r="EZ664" s="389">
        <v>0.2860181158054515</v>
      </c>
      <c r="FA664" s="389">
        <v>0.2852799717289965</v>
      </c>
      <c r="FB664" s="389">
        <v>0.28514441464044565</v>
      </c>
      <c r="FC664" s="389">
        <v>0.28621303189639169</v>
      </c>
      <c r="FD664" s="389">
        <v>0.28731059309795681</v>
      </c>
      <c r="FE664" s="389">
        <v>0.28890997671499308</v>
      </c>
      <c r="FF664" s="389">
        <v>0.28675438116980762</v>
      </c>
      <c r="FG664" s="389">
        <v>0.28552468866225228</v>
      </c>
      <c r="FH664" s="389">
        <v>0.28406623792816599</v>
      </c>
      <c r="FI664" s="389">
        <v>0.28006457789944733</v>
      </c>
      <c r="FJ664" s="389">
        <v>0.26674616507365012</v>
      </c>
      <c r="FK664" s="389">
        <v>0.25972050394725654</v>
      </c>
      <c r="FL664" s="389">
        <v>0.25637307277300136</v>
      </c>
      <c r="FM664" s="389">
        <v>0.25295564347084237</v>
      </c>
      <c r="FN664" s="389">
        <v>0.24956428789038998</v>
      </c>
      <c r="FO664" s="389">
        <v>0.24960255108760629</v>
      </c>
      <c r="FP664" s="389">
        <v>0.25063171318877075</v>
      </c>
      <c r="FQ664" s="389">
        <v>0.25206760068152706</v>
      </c>
      <c r="FR664" s="389">
        <v>0.25284986999165576</v>
      </c>
      <c r="FS664" s="389">
        <v>0.25317799892426734</v>
      </c>
      <c r="FT664" s="389">
        <v>0.25290521939967581</v>
      </c>
      <c r="FU664" s="389">
        <v>0.24826136945865274</v>
      </c>
      <c r="FV664" s="389">
        <v>0.23993771108895359</v>
      </c>
    </row>
    <row r="665" spans="5:178" outlineLevel="2" x14ac:dyDescent="0.2">
      <c r="E665" s="367">
        <v>46783</v>
      </c>
      <c r="F665" s="394"/>
      <c r="G665" s="394"/>
      <c r="K665" s="389"/>
      <c r="L665" s="389"/>
      <c r="M665" s="389"/>
      <c r="N665" s="389"/>
      <c r="O665" s="389"/>
      <c r="P665" s="389"/>
      <c r="Q665" s="389"/>
      <c r="R665" s="389"/>
      <c r="S665" s="389"/>
      <c r="T665" s="389"/>
      <c r="U665" s="389"/>
      <c r="V665" s="389"/>
      <c r="W665" s="389"/>
      <c r="X665" s="389"/>
      <c r="Y665" s="389"/>
      <c r="Z665" s="389"/>
      <c r="AA665" s="389"/>
      <c r="AB665" s="389"/>
      <c r="AC665" s="389"/>
      <c r="AD665" s="389"/>
      <c r="AE665" s="389"/>
      <c r="AF665" s="389"/>
      <c r="AG665" s="389"/>
      <c r="AH665" s="389"/>
      <c r="AI665" s="389"/>
      <c r="AJ665" s="389"/>
      <c r="AK665" s="389"/>
      <c r="AL665" s="389"/>
      <c r="AM665" s="389"/>
      <c r="AN665" s="389"/>
      <c r="AO665" s="389"/>
      <c r="AP665" s="389"/>
      <c r="AQ665" s="389"/>
      <c r="AR665" s="389"/>
      <c r="AS665" s="389"/>
      <c r="AT665" s="389"/>
      <c r="AU665" s="389"/>
      <c r="AV665" s="389"/>
      <c r="AW665" s="389"/>
      <c r="AX665" s="389"/>
      <c r="AY665" s="389"/>
      <c r="AZ665" s="389"/>
      <c r="BA665" s="389"/>
      <c r="BB665" s="389"/>
      <c r="BC665" s="389"/>
      <c r="BD665" s="389"/>
      <c r="BE665" s="389"/>
      <c r="BF665" s="389"/>
      <c r="BG665" s="389"/>
      <c r="BH665" s="389"/>
      <c r="BI665" s="389"/>
      <c r="BJ665" s="389"/>
      <c r="BK665" s="389"/>
      <c r="BL665" s="389"/>
      <c r="BM665" s="389"/>
      <c r="BN665" s="389"/>
      <c r="BO665" s="389"/>
      <c r="BP665" s="389"/>
      <c r="BQ665" s="389"/>
      <c r="BR665" s="389"/>
      <c r="BS665" s="389"/>
      <c r="BT665" s="389"/>
      <c r="BU665" s="389"/>
      <c r="BV665" s="389"/>
      <c r="BW665" s="389"/>
      <c r="BX665" s="389"/>
      <c r="BY665" s="389"/>
      <c r="BZ665" s="389"/>
      <c r="CA665" s="389"/>
      <c r="CB665" s="389"/>
      <c r="CC665" s="389"/>
      <c r="CD665" s="389"/>
      <c r="CE665" s="389"/>
      <c r="CF665" s="389"/>
      <c r="CG665" s="389"/>
      <c r="CH665" s="389"/>
      <c r="CI665" s="389"/>
      <c r="CJ665" s="389"/>
      <c r="CK665" s="389"/>
      <c r="CL665" s="389"/>
      <c r="CM665" s="389"/>
      <c r="CN665" s="389"/>
      <c r="CO665" s="389"/>
      <c r="CP665" s="389"/>
      <c r="CQ665" s="389"/>
      <c r="CR665" s="389"/>
      <c r="CS665" s="389"/>
      <c r="CT665" s="389"/>
      <c r="CU665" s="389"/>
      <c r="CV665" s="389"/>
      <c r="CW665" s="389"/>
      <c r="CX665" s="389"/>
      <c r="CY665" s="389"/>
      <c r="CZ665" s="389"/>
      <c r="DA665" s="389"/>
      <c r="DB665" s="389"/>
      <c r="DC665" s="389"/>
      <c r="DD665" s="389"/>
      <c r="DE665" s="389"/>
      <c r="DF665" s="389"/>
      <c r="DG665" s="389"/>
      <c r="DH665" s="389"/>
      <c r="DI665" s="389"/>
      <c r="DJ665" s="389"/>
      <c r="DK665" s="389"/>
      <c r="DL665" s="389"/>
      <c r="DM665" s="389"/>
      <c r="DN665" s="389"/>
      <c r="DO665" s="389"/>
      <c r="DP665" s="389"/>
      <c r="DQ665" s="389"/>
      <c r="DR665" s="389"/>
      <c r="DS665" s="389"/>
      <c r="DT665" s="389"/>
      <c r="DU665" s="389"/>
      <c r="DV665" s="389"/>
      <c r="DW665" s="389"/>
      <c r="DX665" s="389"/>
      <c r="DY665" s="389"/>
      <c r="DZ665" s="389"/>
      <c r="EA665" s="389"/>
      <c r="EB665" s="389"/>
      <c r="EC665" s="389"/>
      <c r="ED665" s="389"/>
      <c r="EE665" s="389"/>
      <c r="EF665" s="389"/>
      <c r="EG665" s="389"/>
      <c r="EH665" s="389"/>
      <c r="EI665" s="389"/>
      <c r="EJ665" s="389"/>
      <c r="EK665" s="389"/>
      <c r="EL665" s="389"/>
      <c r="EM665" s="389">
        <v>0.92539917361921653</v>
      </c>
      <c r="EN665" s="389">
        <v>0.7226355474341648</v>
      </c>
      <c r="EO665" s="389">
        <v>0.51897198610898398</v>
      </c>
      <c r="EP665" s="389">
        <v>0.45804672977855226</v>
      </c>
      <c r="EQ665" s="389">
        <v>0.37758526425877459</v>
      </c>
      <c r="ER665" s="389">
        <v>0.35701639770687632</v>
      </c>
      <c r="ES665" s="389">
        <v>0.32811737172887384</v>
      </c>
      <c r="ET665" s="389">
        <v>0.31021177921573367</v>
      </c>
      <c r="EU665" s="389">
        <v>0.30264358315396928</v>
      </c>
      <c r="EV665" s="389">
        <v>0.29755252698217405</v>
      </c>
      <c r="EW665" s="389">
        <v>0.29410501323909727</v>
      </c>
      <c r="EX665" s="389">
        <v>0.29112802421200584</v>
      </c>
      <c r="EY665" s="389">
        <v>0.28834815178981765</v>
      </c>
      <c r="EZ665" s="389">
        <v>0.28696586800686741</v>
      </c>
      <c r="FA665" s="389">
        <v>0.2860181158054515</v>
      </c>
      <c r="FB665" s="389">
        <v>0.2852799717289965</v>
      </c>
      <c r="FC665" s="389">
        <v>0.28514441464044565</v>
      </c>
      <c r="FD665" s="389">
        <v>0.28621303189639169</v>
      </c>
      <c r="FE665" s="389">
        <v>0.28731059309795681</v>
      </c>
      <c r="FF665" s="389">
        <v>0.28890997671499308</v>
      </c>
      <c r="FG665" s="389">
        <v>0.28675438116980762</v>
      </c>
      <c r="FH665" s="389">
        <v>0.28552468866225228</v>
      </c>
      <c r="FI665" s="389">
        <v>0.28406623792816599</v>
      </c>
      <c r="FJ665" s="389">
        <v>0.28006457789944733</v>
      </c>
      <c r="FK665" s="389">
        <v>0.26674616507365012</v>
      </c>
      <c r="FL665" s="389">
        <v>0.25972050394725654</v>
      </c>
      <c r="FM665" s="389">
        <v>0.25637307277300136</v>
      </c>
      <c r="FN665" s="389">
        <v>0.25295564347084237</v>
      </c>
      <c r="FO665" s="389">
        <v>0.24956428789038998</v>
      </c>
      <c r="FP665" s="389">
        <v>0.24960255108760629</v>
      </c>
      <c r="FQ665" s="389">
        <v>0.25063171318877075</v>
      </c>
      <c r="FR665" s="389">
        <v>0.25206760068152706</v>
      </c>
      <c r="FS665" s="389">
        <v>0.25284986999165576</v>
      </c>
      <c r="FT665" s="389">
        <v>0.25317799892426734</v>
      </c>
      <c r="FU665" s="389">
        <v>0.25290521939967581</v>
      </c>
      <c r="FV665" s="389">
        <v>0.24826136945865274</v>
      </c>
    </row>
    <row r="666" spans="5:178" outlineLevel="2" x14ac:dyDescent="0.2">
      <c r="E666" s="367">
        <v>46812</v>
      </c>
      <c r="F666" s="394"/>
      <c r="G666" s="394"/>
      <c r="K666" s="389"/>
      <c r="L666" s="389"/>
      <c r="M666" s="389"/>
      <c r="N666" s="389"/>
      <c r="O666" s="389"/>
      <c r="P666" s="389"/>
      <c r="Q666" s="389"/>
      <c r="R666" s="389"/>
      <c r="S666" s="389"/>
      <c r="T666" s="389"/>
      <c r="U666" s="389"/>
      <c r="V666" s="389"/>
      <c r="W666" s="389"/>
      <c r="X666" s="389"/>
      <c r="Y666" s="389"/>
      <c r="Z666" s="389"/>
      <c r="AA666" s="389"/>
      <c r="AB666" s="389"/>
      <c r="AC666" s="389"/>
      <c r="AD666" s="389"/>
      <c r="AE666" s="389"/>
      <c r="AF666" s="389"/>
      <c r="AG666" s="389"/>
      <c r="AH666" s="389"/>
      <c r="AI666" s="389"/>
      <c r="AJ666" s="389"/>
      <c r="AK666" s="389"/>
      <c r="AL666" s="389"/>
      <c r="AM666" s="389"/>
      <c r="AN666" s="389"/>
      <c r="AO666" s="389"/>
      <c r="AP666" s="389"/>
      <c r="AQ666" s="389"/>
      <c r="AR666" s="389"/>
      <c r="AS666" s="389"/>
      <c r="AT666" s="389"/>
      <c r="AU666" s="389"/>
      <c r="AV666" s="389"/>
      <c r="AW666" s="389"/>
      <c r="AX666" s="389"/>
      <c r="AY666" s="389"/>
      <c r="AZ666" s="389"/>
      <c r="BA666" s="389"/>
      <c r="BB666" s="389"/>
      <c r="BC666" s="389"/>
      <c r="BD666" s="389"/>
      <c r="BE666" s="389"/>
      <c r="BF666" s="389"/>
      <c r="BG666" s="389"/>
      <c r="BH666" s="389"/>
      <c r="BI666" s="389"/>
      <c r="BJ666" s="389"/>
      <c r="BK666" s="389"/>
      <c r="BL666" s="389"/>
      <c r="BM666" s="389"/>
      <c r="BN666" s="389"/>
      <c r="BO666" s="389"/>
      <c r="BP666" s="389"/>
      <c r="BQ666" s="389"/>
      <c r="BR666" s="389"/>
      <c r="BS666" s="389"/>
      <c r="BT666" s="389"/>
      <c r="BU666" s="389"/>
      <c r="BV666" s="389"/>
      <c r="BW666" s="389"/>
      <c r="BX666" s="389"/>
      <c r="BY666" s="389"/>
      <c r="BZ666" s="389"/>
      <c r="CA666" s="389"/>
      <c r="CB666" s="389"/>
      <c r="CC666" s="389"/>
      <c r="CD666" s="389"/>
      <c r="CE666" s="389"/>
      <c r="CF666" s="389"/>
      <c r="CG666" s="389"/>
      <c r="CH666" s="389"/>
      <c r="CI666" s="389"/>
      <c r="CJ666" s="389"/>
      <c r="CK666" s="389"/>
      <c r="CL666" s="389"/>
      <c r="CM666" s="389"/>
      <c r="CN666" s="389"/>
      <c r="CO666" s="389"/>
      <c r="CP666" s="389"/>
      <c r="CQ666" s="389"/>
      <c r="CR666" s="389"/>
      <c r="CS666" s="389"/>
      <c r="CT666" s="389"/>
      <c r="CU666" s="389"/>
      <c r="CV666" s="389"/>
      <c r="CW666" s="389"/>
      <c r="CX666" s="389"/>
      <c r="CY666" s="389"/>
      <c r="CZ666" s="389"/>
      <c r="DA666" s="389"/>
      <c r="DB666" s="389"/>
      <c r="DC666" s="389"/>
      <c r="DD666" s="389"/>
      <c r="DE666" s="389"/>
      <c r="DF666" s="389"/>
      <c r="DG666" s="389"/>
      <c r="DH666" s="389"/>
      <c r="DI666" s="389"/>
      <c r="DJ666" s="389"/>
      <c r="DK666" s="389"/>
      <c r="DL666" s="389"/>
      <c r="DM666" s="389"/>
      <c r="DN666" s="389"/>
      <c r="DO666" s="389"/>
      <c r="DP666" s="389"/>
      <c r="DQ666" s="389"/>
      <c r="DR666" s="389"/>
      <c r="DS666" s="389"/>
      <c r="DT666" s="389"/>
      <c r="DU666" s="389"/>
      <c r="DV666" s="389"/>
      <c r="DW666" s="389"/>
      <c r="DX666" s="389"/>
      <c r="DY666" s="389"/>
      <c r="DZ666" s="389"/>
      <c r="EA666" s="389"/>
      <c r="EB666" s="389"/>
      <c r="EC666" s="389"/>
      <c r="ED666" s="389"/>
      <c r="EE666" s="389"/>
      <c r="EF666" s="389"/>
      <c r="EG666" s="389"/>
      <c r="EH666" s="389"/>
      <c r="EI666" s="389"/>
      <c r="EJ666" s="389"/>
      <c r="EK666" s="389"/>
      <c r="EL666" s="389"/>
      <c r="EM666" s="389"/>
      <c r="EN666" s="389">
        <v>0.92539917361921653</v>
      </c>
      <c r="EO666" s="389">
        <v>0.7226355474341648</v>
      </c>
      <c r="EP666" s="389">
        <v>0.51897198610898398</v>
      </c>
      <c r="EQ666" s="389">
        <v>0.45804672977855226</v>
      </c>
      <c r="ER666" s="389">
        <v>0.37758526425877459</v>
      </c>
      <c r="ES666" s="389">
        <v>0.35701639770687632</v>
      </c>
      <c r="ET666" s="389">
        <v>0.32811737172887384</v>
      </c>
      <c r="EU666" s="389">
        <v>0.31021177921573367</v>
      </c>
      <c r="EV666" s="389">
        <v>0.30264358315396928</v>
      </c>
      <c r="EW666" s="389">
        <v>0.29755252698217405</v>
      </c>
      <c r="EX666" s="389">
        <v>0.29410501323909727</v>
      </c>
      <c r="EY666" s="389">
        <v>0.29112802421200584</v>
      </c>
      <c r="EZ666" s="389">
        <v>0.28834815178981765</v>
      </c>
      <c r="FA666" s="389">
        <v>0.28696586800686741</v>
      </c>
      <c r="FB666" s="389">
        <v>0.2860181158054515</v>
      </c>
      <c r="FC666" s="389">
        <v>0.2852799717289965</v>
      </c>
      <c r="FD666" s="389">
        <v>0.28514441464044565</v>
      </c>
      <c r="FE666" s="389">
        <v>0.28621303189639169</v>
      </c>
      <c r="FF666" s="389">
        <v>0.28731059309795681</v>
      </c>
      <c r="FG666" s="389">
        <v>0.28890997671499308</v>
      </c>
      <c r="FH666" s="389">
        <v>0.28675438116980762</v>
      </c>
      <c r="FI666" s="389">
        <v>0.28552468866225228</v>
      </c>
      <c r="FJ666" s="389">
        <v>0.28406623792816599</v>
      </c>
      <c r="FK666" s="389">
        <v>0.28006457789944733</v>
      </c>
      <c r="FL666" s="389">
        <v>0.26674616507365012</v>
      </c>
      <c r="FM666" s="389">
        <v>0.25972050394725654</v>
      </c>
      <c r="FN666" s="389">
        <v>0.25637307277300136</v>
      </c>
      <c r="FO666" s="389">
        <v>0.25295564347084237</v>
      </c>
      <c r="FP666" s="389">
        <v>0.24956428789038998</v>
      </c>
      <c r="FQ666" s="389">
        <v>0.24960255108760629</v>
      </c>
      <c r="FR666" s="389">
        <v>0.25063171318877075</v>
      </c>
      <c r="FS666" s="389">
        <v>0.25206760068152706</v>
      </c>
      <c r="FT666" s="389">
        <v>0.25284986999165576</v>
      </c>
      <c r="FU666" s="389">
        <v>0.25317799892426734</v>
      </c>
      <c r="FV666" s="389">
        <v>0.25290521939967581</v>
      </c>
    </row>
    <row r="667" spans="5:178" outlineLevel="2" x14ac:dyDescent="0.2">
      <c r="E667" s="367">
        <v>46843</v>
      </c>
      <c r="F667" s="394"/>
      <c r="G667" s="394"/>
      <c r="K667" s="389"/>
      <c r="L667" s="389"/>
      <c r="M667" s="389"/>
      <c r="N667" s="389"/>
      <c r="O667" s="389"/>
      <c r="P667" s="389"/>
      <c r="Q667" s="389"/>
      <c r="R667" s="389"/>
      <c r="S667" s="389"/>
      <c r="T667" s="389"/>
      <c r="U667" s="389"/>
      <c r="V667" s="389"/>
      <c r="W667" s="389"/>
      <c r="X667" s="389"/>
      <c r="Y667" s="389"/>
      <c r="Z667" s="389"/>
      <c r="AA667" s="389"/>
      <c r="AB667" s="389"/>
      <c r="AC667" s="389"/>
      <c r="AD667" s="389"/>
      <c r="AE667" s="389"/>
      <c r="AF667" s="389"/>
      <c r="AG667" s="389"/>
      <c r="AH667" s="389"/>
      <c r="AI667" s="389"/>
      <c r="AJ667" s="389"/>
      <c r="AK667" s="389"/>
      <c r="AL667" s="389"/>
      <c r="AM667" s="389"/>
      <c r="AN667" s="389"/>
      <c r="AO667" s="389"/>
      <c r="AP667" s="389"/>
      <c r="AQ667" s="389"/>
      <c r="AR667" s="389"/>
      <c r="AS667" s="389"/>
      <c r="AT667" s="389"/>
      <c r="AU667" s="389"/>
      <c r="AV667" s="389"/>
      <c r="AW667" s="389"/>
      <c r="AX667" s="389"/>
      <c r="AY667" s="389"/>
      <c r="AZ667" s="389"/>
      <c r="BA667" s="389"/>
      <c r="BB667" s="389"/>
      <c r="BC667" s="389"/>
      <c r="BD667" s="389"/>
      <c r="BE667" s="389"/>
      <c r="BF667" s="389"/>
      <c r="BG667" s="389"/>
      <c r="BH667" s="389"/>
      <c r="BI667" s="389"/>
      <c r="BJ667" s="389"/>
      <c r="BK667" s="389"/>
      <c r="BL667" s="389"/>
      <c r="BM667" s="389"/>
      <c r="BN667" s="389"/>
      <c r="BO667" s="389"/>
      <c r="BP667" s="389"/>
      <c r="BQ667" s="389"/>
      <c r="BR667" s="389"/>
      <c r="BS667" s="389"/>
      <c r="BT667" s="389"/>
      <c r="BU667" s="389"/>
      <c r="BV667" s="389"/>
      <c r="BW667" s="389"/>
      <c r="BX667" s="389"/>
      <c r="BY667" s="389"/>
      <c r="BZ667" s="389"/>
      <c r="CA667" s="389"/>
      <c r="CB667" s="389"/>
      <c r="CC667" s="389"/>
      <c r="CD667" s="389"/>
      <c r="CE667" s="389"/>
      <c r="CF667" s="389"/>
      <c r="CG667" s="389"/>
      <c r="CH667" s="389"/>
      <c r="CI667" s="389"/>
      <c r="CJ667" s="389"/>
      <c r="CK667" s="389"/>
      <c r="CL667" s="389"/>
      <c r="CM667" s="389"/>
      <c r="CN667" s="389"/>
      <c r="CO667" s="389"/>
      <c r="CP667" s="389"/>
      <c r="CQ667" s="389"/>
      <c r="CR667" s="389"/>
      <c r="CS667" s="389"/>
      <c r="CT667" s="389"/>
      <c r="CU667" s="389"/>
      <c r="CV667" s="389"/>
      <c r="CW667" s="389"/>
      <c r="CX667" s="389"/>
      <c r="CY667" s="389"/>
      <c r="CZ667" s="389"/>
      <c r="DA667" s="389"/>
      <c r="DB667" s="389"/>
      <c r="DC667" s="389"/>
      <c r="DD667" s="389"/>
      <c r="DE667" s="389"/>
      <c r="DF667" s="389"/>
      <c r="DG667" s="389"/>
      <c r="DH667" s="389"/>
      <c r="DI667" s="389"/>
      <c r="DJ667" s="389"/>
      <c r="DK667" s="389"/>
      <c r="DL667" s="389"/>
      <c r="DM667" s="389"/>
      <c r="DN667" s="389"/>
      <c r="DO667" s="389"/>
      <c r="DP667" s="389"/>
      <c r="DQ667" s="389"/>
      <c r="DR667" s="389"/>
      <c r="DS667" s="389"/>
      <c r="DT667" s="389"/>
      <c r="DU667" s="389"/>
      <c r="DV667" s="389"/>
      <c r="DW667" s="389"/>
      <c r="DX667" s="389"/>
      <c r="DY667" s="389"/>
      <c r="DZ667" s="389"/>
      <c r="EA667" s="389"/>
      <c r="EB667" s="389"/>
      <c r="EC667" s="389"/>
      <c r="ED667" s="389"/>
      <c r="EE667" s="389"/>
      <c r="EF667" s="389"/>
      <c r="EG667" s="389"/>
      <c r="EH667" s="389"/>
      <c r="EI667" s="389"/>
      <c r="EJ667" s="389"/>
      <c r="EK667" s="389"/>
      <c r="EL667" s="389"/>
      <c r="EM667" s="389"/>
      <c r="EN667" s="389"/>
      <c r="EO667" s="389">
        <v>0.92539917361921653</v>
      </c>
      <c r="EP667" s="389">
        <v>0.7226355474341648</v>
      </c>
      <c r="EQ667" s="389">
        <v>0.51897198610898398</v>
      </c>
      <c r="ER667" s="389">
        <v>0.45804672977855226</v>
      </c>
      <c r="ES667" s="389">
        <v>0.37758526425877459</v>
      </c>
      <c r="ET667" s="389">
        <v>0.35701639770687632</v>
      </c>
      <c r="EU667" s="389">
        <v>0.32811737172887384</v>
      </c>
      <c r="EV667" s="389">
        <v>0.31021177921573367</v>
      </c>
      <c r="EW667" s="389">
        <v>0.30264358315396928</v>
      </c>
      <c r="EX667" s="389">
        <v>0.29755252698217405</v>
      </c>
      <c r="EY667" s="389">
        <v>0.29410501323909727</v>
      </c>
      <c r="EZ667" s="389">
        <v>0.29112802421200584</v>
      </c>
      <c r="FA667" s="389">
        <v>0.28834815178981765</v>
      </c>
      <c r="FB667" s="389">
        <v>0.28696586800686741</v>
      </c>
      <c r="FC667" s="389">
        <v>0.2860181158054515</v>
      </c>
      <c r="FD667" s="389">
        <v>0.2852799717289965</v>
      </c>
      <c r="FE667" s="389">
        <v>0.28514441464044565</v>
      </c>
      <c r="FF667" s="389">
        <v>0.28621303189639169</v>
      </c>
      <c r="FG667" s="389">
        <v>0.28731059309795681</v>
      </c>
      <c r="FH667" s="389">
        <v>0.28890997671499308</v>
      </c>
      <c r="FI667" s="389">
        <v>0.28675438116980762</v>
      </c>
      <c r="FJ667" s="389">
        <v>0.28552468866225228</v>
      </c>
      <c r="FK667" s="389">
        <v>0.28406623792816599</v>
      </c>
      <c r="FL667" s="389">
        <v>0.28006457789944733</v>
      </c>
      <c r="FM667" s="389">
        <v>0.26674616507365012</v>
      </c>
      <c r="FN667" s="389">
        <v>0.25972050394725654</v>
      </c>
      <c r="FO667" s="389">
        <v>0.25637307277300136</v>
      </c>
      <c r="FP667" s="389">
        <v>0.25295564347084237</v>
      </c>
      <c r="FQ667" s="389">
        <v>0.24956428789038998</v>
      </c>
      <c r="FR667" s="389">
        <v>0.24960255108760629</v>
      </c>
      <c r="FS667" s="389">
        <v>0.25063171318877075</v>
      </c>
      <c r="FT667" s="389">
        <v>0.25206760068152706</v>
      </c>
      <c r="FU667" s="389">
        <v>0.25284986999165576</v>
      </c>
      <c r="FV667" s="389">
        <v>0.25317799892426734</v>
      </c>
    </row>
    <row r="668" spans="5:178" outlineLevel="2" x14ac:dyDescent="0.2">
      <c r="E668" s="367">
        <v>46873</v>
      </c>
      <c r="F668" s="394"/>
      <c r="G668" s="394"/>
      <c r="K668" s="389"/>
      <c r="L668" s="389"/>
      <c r="M668" s="389"/>
      <c r="N668" s="389"/>
      <c r="O668" s="389"/>
      <c r="P668" s="389"/>
      <c r="Q668" s="389"/>
      <c r="R668" s="389"/>
      <c r="S668" s="389"/>
      <c r="T668" s="389"/>
      <c r="U668" s="389"/>
      <c r="V668" s="389"/>
      <c r="W668" s="389"/>
      <c r="X668" s="389"/>
      <c r="Y668" s="389"/>
      <c r="Z668" s="389"/>
      <c r="AA668" s="389"/>
      <c r="AB668" s="389"/>
      <c r="AC668" s="389"/>
      <c r="AD668" s="389"/>
      <c r="AE668" s="389"/>
      <c r="AF668" s="389"/>
      <c r="AG668" s="389"/>
      <c r="AH668" s="389"/>
      <c r="AI668" s="389"/>
      <c r="AJ668" s="389"/>
      <c r="AK668" s="389"/>
      <c r="AL668" s="389"/>
      <c r="AM668" s="389"/>
      <c r="AN668" s="389"/>
      <c r="AO668" s="389"/>
      <c r="AP668" s="389"/>
      <c r="AQ668" s="389"/>
      <c r="AR668" s="389"/>
      <c r="AS668" s="389"/>
      <c r="AT668" s="389"/>
      <c r="AU668" s="389"/>
      <c r="AV668" s="389"/>
      <c r="AW668" s="389"/>
      <c r="AX668" s="389"/>
      <c r="AY668" s="389"/>
      <c r="AZ668" s="389"/>
      <c r="BA668" s="389"/>
      <c r="BB668" s="389"/>
      <c r="BC668" s="389"/>
      <c r="BD668" s="389"/>
      <c r="BE668" s="389"/>
      <c r="BF668" s="389"/>
      <c r="BG668" s="389"/>
      <c r="BH668" s="389"/>
      <c r="BI668" s="389"/>
      <c r="BJ668" s="389"/>
      <c r="BK668" s="389"/>
      <c r="BL668" s="389"/>
      <c r="BM668" s="389"/>
      <c r="BN668" s="389"/>
      <c r="BO668" s="389"/>
      <c r="BP668" s="389"/>
      <c r="BQ668" s="389"/>
      <c r="BR668" s="389"/>
      <c r="BS668" s="389"/>
      <c r="BT668" s="389"/>
      <c r="BU668" s="389"/>
      <c r="BV668" s="389"/>
      <c r="BW668" s="389"/>
      <c r="BX668" s="389"/>
      <c r="BY668" s="389"/>
      <c r="BZ668" s="389"/>
      <c r="CA668" s="389"/>
      <c r="CB668" s="389"/>
      <c r="CC668" s="389"/>
      <c r="CD668" s="389"/>
      <c r="CE668" s="389"/>
      <c r="CF668" s="389"/>
      <c r="CG668" s="389"/>
      <c r="CH668" s="389"/>
      <c r="CI668" s="389"/>
      <c r="CJ668" s="389"/>
      <c r="CK668" s="389"/>
      <c r="CL668" s="389"/>
      <c r="CM668" s="389"/>
      <c r="CN668" s="389"/>
      <c r="CO668" s="389"/>
      <c r="CP668" s="389"/>
      <c r="CQ668" s="389"/>
      <c r="CR668" s="389"/>
      <c r="CS668" s="389"/>
      <c r="CT668" s="389"/>
      <c r="CU668" s="389"/>
      <c r="CV668" s="389"/>
      <c r="CW668" s="389"/>
      <c r="CX668" s="389"/>
      <c r="CY668" s="389"/>
      <c r="CZ668" s="389"/>
      <c r="DA668" s="389"/>
      <c r="DB668" s="389"/>
      <c r="DC668" s="389"/>
      <c r="DD668" s="389"/>
      <c r="DE668" s="389"/>
      <c r="DF668" s="389"/>
      <c r="DG668" s="389"/>
      <c r="DH668" s="389"/>
      <c r="DI668" s="389"/>
      <c r="DJ668" s="389"/>
      <c r="DK668" s="389"/>
      <c r="DL668" s="389"/>
      <c r="DM668" s="389"/>
      <c r="DN668" s="389"/>
      <c r="DO668" s="389"/>
      <c r="DP668" s="389"/>
      <c r="DQ668" s="389"/>
      <c r="DR668" s="389"/>
      <c r="DS668" s="389"/>
      <c r="DT668" s="389"/>
      <c r="DU668" s="389"/>
      <c r="DV668" s="389"/>
      <c r="DW668" s="389"/>
      <c r="DX668" s="389"/>
      <c r="DY668" s="389"/>
      <c r="DZ668" s="389"/>
      <c r="EA668" s="389"/>
      <c r="EB668" s="389"/>
      <c r="EC668" s="389"/>
      <c r="ED668" s="389"/>
      <c r="EE668" s="389"/>
      <c r="EF668" s="389"/>
      <c r="EG668" s="389"/>
      <c r="EH668" s="389"/>
      <c r="EI668" s="389"/>
      <c r="EJ668" s="389"/>
      <c r="EK668" s="389"/>
      <c r="EL668" s="389"/>
      <c r="EM668" s="389"/>
      <c r="EN668" s="389"/>
      <c r="EO668" s="389"/>
      <c r="EP668" s="389">
        <v>0.92539917361921653</v>
      </c>
      <c r="EQ668" s="389">
        <v>0.7226355474341648</v>
      </c>
      <c r="ER668" s="389">
        <v>0.51897198610898398</v>
      </c>
      <c r="ES668" s="389">
        <v>0.45804672977855226</v>
      </c>
      <c r="ET668" s="389">
        <v>0.37758526425877459</v>
      </c>
      <c r="EU668" s="389">
        <v>0.35701639770687632</v>
      </c>
      <c r="EV668" s="389">
        <v>0.32811737172887384</v>
      </c>
      <c r="EW668" s="389">
        <v>0.31021177921573367</v>
      </c>
      <c r="EX668" s="389">
        <v>0.30264358315396928</v>
      </c>
      <c r="EY668" s="389">
        <v>0.29755252698217405</v>
      </c>
      <c r="EZ668" s="389">
        <v>0.29410501323909727</v>
      </c>
      <c r="FA668" s="389">
        <v>0.29112802421200584</v>
      </c>
      <c r="FB668" s="389">
        <v>0.28834815178981765</v>
      </c>
      <c r="FC668" s="389">
        <v>0.28696586800686741</v>
      </c>
      <c r="FD668" s="389">
        <v>0.2860181158054515</v>
      </c>
      <c r="FE668" s="389">
        <v>0.2852799717289965</v>
      </c>
      <c r="FF668" s="389">
        <v>0.28514441464044565</v>
      </c>
      <c r="FG668" s="389">
        <v>0.28621303189639169</v>
      </c>
      <c r="FH668" s="389">
        <v>0.28731059309795681</v>
      </c>
      <c r="FI668" s="389">
        <v>0.28890997671499308</v>
      </c>
      <c r="FJ668" s="389">
        <v>0.28675438116980762</v>
      </c>
      <c r="FK668" s="389">
        <v>0.28552468866225228</v>
      </c>
      <c r="FL668" s="389">
        <v>0.28406623792816599</v>
      </c>
      <c r="FM668" s="389">
        <v>0.28006457789944733</v>
      </c>
      <c r="FN668" s="389">
        <v>0.26674616507365012</v>
      </c>
      <c r="FO668" s="389">
        <v>0.25972050394725654</v>
      </c>
      <c r="FP668" s="389">
        <v>0.25637307277300136</v>
      </c>
      <c r="FQ668" s="389">
        <v>0.25295564347084237</v>
      </c>
      <c r="FR668" s="389">
        <v>0.24956428789038998</v>
      </c>
      <c r="FS668" s="389">
        <v>0.24960255108760629</v>
      </c>
      <c r="FT668" s="389">
        <v>0.25063171318877075</v>
      </c>
      <c r="FU668" s="389">
        <v>0.25206760068152706</v>
      </c>
      <c r="FV668" s="389">
        <v>0.25284986999165576</v>
      </c>
    </row>
    <row r="669" spans="5:178" outlineLevel="2" x14ac:dyDescent="0.2">
      <c r="E669" s="367">
        <v>46904</v>
      </c>
      <c r="F669" s="394"/>
      <c r="G669" s="394"/>
      <c r="K669" s="389"/>
      <c r="L669" s="389"/>
      <c r="M669" s="389"/>
      <c r="N669" s="389"/>
      <c r="O669" s="389"/>
      <c r="P669" s="389"/>
      <c r="Q669" s="389"/>
      <c r="R669" s="389"/>
      <c r="S669" s="389"/>
      <c r="T669" s="389"/>
      <c r="U669" s="389"/>
      <c r="V669" s="389"/>
      <c r="W669" s="389"/>
      <c r="X669" s="389"/>
      <c r="Y669" s="389"/>
      <c r="Z669" s="389"/>
      <c r="AA669" s="389"/>
      <c r="AB669" s="389"/>
      <c r="AC669" s="389"/>
      <c r="AD669" s="389"/>
      <c r="AE669" s="389"/>
      <c r="AF669" s="389"/>
      <c r="AG669" s="389"/>
      <c r="AH669" s="389"/>
      <c r="AI669" s="389"/>
      <c r="AJ669" s="389"/>
      <c r="AK669" s="389"/>
      <c r="AL669" s="389"/>
      <c r="AM669" s="389"/>
      <c r="AN669" s="389"/>
      <c r="AO669" s="389"/>
      <c r="AP669" s="389"/>
      <c r="AQ669" s="389"/>
      <c r="AR669" s="389"/>
      <c r="AS669" s="389"/>
      <c r="AT669" s="389"/>
      <c r="AU669" s="389"/>
      <c r="AV669" s="389"/>
      <c r="AW669" s="389"/>
      <c r="AX669" s="389"/>
      <c r="AY669" s="389"/>
      <c r="AZ669" s="389"/>
      <c r="BA669" s="389"/>
      <c r="BB669" s="389"/>
      <c r="BC669" s="389"/>
      <c r="BD669" s="389"/>
      <c r="BE669" s="389"/>
      <c r="BF669" s="389"/>
      <c r="BG669" s="389"/>
      <c r="BH669" s="389"/>
      <c r="BI669" s="389"/>
      <c r="BJ669" s="389"/>
      <c r="BK669" s="389"/>
      <c r="BL669" s="389"/>
      <c r="BM669" s="389"/>
      <c r="BN669" s="389"/>
      <c r="BO669" s="389"/>
      <c r="BP669" s="389"/>
      <c r="BQ669" s="389"/>
      <c r="BR669" s="389"/>
      <c r="BS669" s="389"/>
      <c r="BT669" s="389"/>
      <c r="BU669" s="389"/>
      <c r="BV669" s="389"/>
      <c r="BW669" s="389"/>
      <c r="BX669" s="389"/>
      <c r="BY669" s="389"/>
      <c r="BZ669" s="389"/>
      <c r="CA669" s="389"/>
      <c r="CB669" s="389"/>
      <c r="CC669" s="389"/>
      <c r="CD669" s="389"/>
      <c r="CE669" s="389"/>
      <c r="CF669" s="389"/>
      <c r="CG669" s="389"/>
      <c r="CH669" s="389"/>
      <c r="CI669" s="389"/>
      <c r="CJ669" s="389"/>
      <c r="CK669" s="389"/>
      <c r="CL669" s="389"/>
      <c r="CM669" s="389"/>
      <c r="CN669" s="389"/>
      <c r="CO669" s="389"/>
      <c r="CP669" s="389"/>
      <c r="CQ669" s="389"/>
      <c r="CR669" s="389"/>
      <c r="CS669" s="389"/>
      <c r="CT669" s="389"/>
      <c r="CU669" s="389"/>
      <c r="CV669" s="389"/>
      <c r="CW669" s="389"/>
      <c r="CX669" s="389"/>
      <c r="CY669" s="389"/>
      <c r="CZ669" s="389"/>
      <c r="DA669" s="389"/>
      <c r="DB669" s="389"/>
      <c r="DC669" s="389"/>
      <c r="DD669" s="389"/>
      <c r="DE669" s="389"/>
      <c r="DF669" s="389"/>
      <c r="DG669" s="389"/>
      <c r="DH669" s="389"/>
      <c r="DI669" s="389"/>
      <c r="DJ669" s="389"/>
      <c r="DK669" s="389"/>
      <c r="DL669" s="389"/>
      <c r="DM669" s="389"/>
      <c r="DN669" s="389"/>
      <c r="DO669" s="389"/>
      <c r="DP669" s="389"/>
      <c r="DQ669" s="389"/>
      <c r="DR669" s="389"/>
      <c r="DS669" s="389"/>
      <c r="DT669" s="389"/>
      <c r="DU669" s="389"/>
      <c r="DV669" s="389"/>
      <c r="DW669" s="389"/>
      <c r="DX669" s="389"/>
      <c r="DY669" s="389"/>
      <c r="DZ669" s="389"/>
      <c r="EA669" s="389"/>
      <c r="EB669" s="389"/>
      <c r="EC669" s="389"/>
      <c r="ED669" s="389"/>
      <c r="EE669" s="389"/>
      <c r="EF669" s="389"/>
      <c r="EG669" s="389"/>
      <c r="EH669" s="389"/>
      <c r="EI669" s="389"/>
      <c r="EJ669" s="389"/>
      <c r="EK669" s="389"/>
      <c r="EL669" s="389"/>
      <c r="EM669" s="389"/>
      <c r="EN669" s="389"/>
      <c r="EO669" s="389"/>
      <c r="EP669" s="389"/>
      <c r="EQ669" s="389">
        <v>0.92539917361921653</v>
      </c>
      <c r="ER669" s="389">
        <v>0.7226355474341648</v>
      </c>
      <c r="ES669" s="389">
        <v>0.51897198610898398</v>
      </c>
      <c r="ET669" s="389">
        <v>0.45804672977855226</v>
      </c>
      <c r="EU669" s="389">
        <v>0.37758526425877459</v>
      </c>
      <c r="EV669" s="389">
        <v>0.35701639770687632</v>
      </c>
      <c r="EW669" s="389">
        <v>0.32811737172887384</v>
      </c>
      <c r="EX669" s="389">
        <v>0.31021177921573367</v>
      </c>
      <c r="EY669" s="389">
        <v>0.30264358315396928</v>
      </c>
      <c r="EZ669" s="389">
        <v>0.29755252698217405</v>
      </c>
      <c r="FA669" s="389">
        <v>0.29410501323909727</v>
      </c>
      <c r="FB669" s="389">
        <v>0.29112802421200584</v>
      </c>
      <c r="FC669" s="389">
        <v>0.28834815178981765</v>
      </c>
      <c r="FD669" s="389">
        <v>0.28696586800686741</v>
      </c>
      <c r="FE669" s="389">
        <v>0.2860181158054515</v>
      </c>
      <c r="FF669" s="389">
        <v>0.2852799717289965</v>
      </c>
      <c r="FG669" s="389">
        <v>0.28514441464044565</v>
      </c>
      <c r="FH669" s="389">
        <v>0.28621303189639169</v>
      </c>
      <c r="FI669" s="389">
        <v>0.28731059309795681</v>
      </c>
      <c r="FJ669" s="389">
        <v>0.28890997671499308</v>
      </c>
      <c r="FK669" s="389">
        <v>0.28675438116980762</v>
      </c>
      <c r="FL669" s="389">
        <v>0.28552468866225228</v>
      </c>
      <c r="FM669" s="389">
        <v>0.28406623792816599</v>
      </c>
      <c r="FN669" s="389">
        <v>0.28006457789944733</v>
      </c>
      <c r="FO669" s="389">
        <v>0.26674616507365012</v>
      </c>
      <c r="FP669" s="389">
        <v>0.25972050394725654</v>
      </c>
      <c r="FQ669" s="389">
        <v>0.25637307277300136</v>
      </c>
      <c r="FR669" s="389">
        <v>0.25295564347084237</v>
      </c>
      <c r="FS669" s="389">
        <v>0.24956428789038998</v>
      </c>
      <c r="FT669" s="389">
        <v>0.24960255108760629</v>
      </c>
      <c r="FU669" s="389">
        <v>0.25063171318877075</v>
      </c>
      <c r="FV669" s="389">
        <v>0.25206760068152706</v>
      </c>
    </row>
    <row r="670" spans="5:178" outlineLevel="2" x14ac:dyDescent="0.2">
      <c r="E670" s="367">
        <v>46934</v>
      </c>
      <c r="F670" s="394"/>
      <c r="G670" s="394"/>
      <c r="K670" s="389"/>
      <c r="L670" s="389"/>
      <c r="M670" s="389"/>
      <c r="N670" s="389"/>
      <c r="O670" s="389"/>
      <c r="P670" s="389"/>
      <c r="Q670" s="389"/>
      <c r="R670" s="389"/>
      <c r="S670" s="389"/>
      <c r="T670" s="389"/>
      <c r="U670" s="389"/>
      <c r="V670" s="389"/>
      <c r="W670" s="389"/>
      <c r="X670" s="389"/>
      <c r="Y670" s="389"/>
      <c r="Z670" s="389"/>
      <c r="AA670" s="389"/>
      <c r="AB670" s="389"/>
      <c r="AC670" s="389"/>
      <c r="AD670" s="389"/>
      <c r="AE670" s="389"/>
      <c r="AF670" s="389"/>
      <c r="AG670" s="389"/>
      <c r="AH670" s="389"/>
      <c r="AI670" s="389"/>
      <c r="AJ670" s="389"/>
      <c r="AK670" s="389"/>
      <c r="AL670" s="389"/>
      <c r="AM670" s="389"/>
      <c r="AN670" s="389"/>
      <c r="AO670" s="389"/>
      <c r="AP670" s="389"/>
      <c r="AQ670" s="389"/>
      <c r="AR670" s="389"/>
      <c r="AS670" s="389"/>
      <c r="AT670" s="389"/>
      <c r="AU670" s="389"/>
      <c r="AV670" s="389"/>
      <c r="AW670" s="389"/>
      <c r="AX670" s="389"/>
      <c r="AY670" s="389"/>
      <c r="AZ670" s="389"/>
      <c r="BA670" s="389"/>
      <c r="BB670" s="389"/>
      <c r="BC670" s="389"/>
      <c r="BD670" s="389"/>
      <c r="BE670" s="389"/>
      <c r="BF670" s="389"/>
      <c r="BG670" s="389"/>
      <c r="BH670" s="389"/>
      <c r="BI670" s="389"/>
      <c r="BJ670" s="389"/>
      <c r="BK670" s="389"/>
      <c r="BL670" s="389"/>
      <c r="BM670" s="389"/>
      <c r="BN670" s="389"/>
      <c r="BO670" s="389"/>
      <c r="BP670" s="389"/>
      <c r="BQ670" s="389"/>
      <c r="BR670" s="389"/>
      <c r="BS670" s="389"/>
      <c r="BT670" s="389"/>
      <c r="BU670" s="389"/>
      <c r="BV670" s="389"/>
      <c r="BW670" s="389"/>
      <c r="BX670" s="389"/>
      <c r="BY670" s="389"/>
      <c r="BZ670" s="389"/>
      <c r="CA670" s="389"/>
      <c r="CB670" s="389"/>
      <c r="CC670" s="389"/>
      <c r="CD670" s="389"/>
      <c r="CE670" s="389"/>
      <c r="CF670" s="389"/>
      <c r="CG670" s="389"/>
      <c r="CH670" s="389"/>
      <c r="CI670" s="389"/>
      <c r="CJ670" s="389"/>
      <c r="CK670" s="389"/>
      <c r="CL670" s="389"/>
      <c r="CM670" s="389"/>
      <c r="CN670" s="389"/>
      <c r="CO670" s="389"/>
      <c r="CP670" s="389"/>
      <c r="CQ670" s="389"/>
      <c r="CR670" s="389"/>
      <c r="CS670" s="389"/>
      <c r="CT670" s="389"/>
      <c r="CU670" s="389"/>
      <c r="CV670" s="389"/>
      <c r="CW670" s="389"/>
      <c r="CX670" s="389"/>
      <c r="CY670" s="389"/>
      <c r="CZ670" s="389"/>
      <c r="DA670" s="389"/>
      <c r="DB670" s="389"/>
      <c r="DC670" s="389"/>
      <c r="DD670" s="389"/>
      <c r="DE670" s="389"/>
      <c r="DF670" s="389"/>
      <c r="DG670" s="389"/>
      <c r="DH670" s="389"/>
      <c r="DI670" s="389"/>
      <c r="DJ670" s="389"/>
      <c r="DK670" s="389"/>
      <c r="DL670" s="389"/>
      <c r="DM670" s="389"/>
      <c r="DN670" s="389"/>
      <c r="DO670" s="389"/>
      <c r="DP670" s="389"/>
      <c r="DQ670" s="389"/>
      <c r="DR670" s="389"/>
      <c r="DS670" s="389"/>
      <c r="DT670" s="389"/>
      <c r="DU670" s="389"/>
      <c r="DV670" s="389"/>
      <c r="DW670" s="389"/>
      <c r="DX670" s="389"/>
      <c r="DY670" s="389"/>
      <c r="DZ670" s="389"/>
      <c r="EA670" s="389"/>
      <c r="EB670" s="389"/>
      <c r="EC670" s="389"/>
      <c r="ED670" s="389"/>
      <c r="EE670" s="389"/>
      <c r="EF670" s="389"/>
      <c r="EG670" s="389"/>
      <c r="EH670" s="389"/>
      <c r="EI670" s="389"/>
      <c r="EJ670" s="389"/>
      <c r="EK670" s="389"/>
      <c r="EL670" s="389"/>
      <c r="EM670" s="389"/>
      <c r="EN670" s="389"/>
      <c r="EO670" s="389"/>
      <c r="EP670" s="389"/>
      <c r="EQ670" s="389"/>
      <c r="ER670" s="389">
        <v>0.92539917361921653</v>
      </c>
      <c r="ES670" s="389">
        <v>0.7226355474341648</v>
      </c>
      <c r="ET670" s="389">
        <v>0.51897198610898398</v>
      </c>
      <c r="EU670" s="389">
        <v>0.45804672977855226</v>
      </c>
      <c r="EV670" s="389">
        <v>0.37758526425877459</v>
      </c>
      <c r="EW670" s="389">
        <v>0.35701639770687632</v>
      </c>
      <c r="EX670" s="389">
        <v>0.32811737172887384</v>
      </c>
      <c r="EY670" s="389">
        <v>0.31021177921573367</v>
      </c>
      <c r="EZ670" s="389">
        <v>0.30264358315396928</v>
      </c>
      <c r="FA670" s="389">
        <v>0.29755252698217405</v>
      </c>
      <c r="FB670" s="389">
        <v>0.29410501323909727</v>
      </c>
      <c r="FC670" s="389">
        <v>0.29112802421200584</v>
      </c>
      <c r="FD670" s="389">
        <v>0.28834815178981765</v>
      </c>
      <c r="FE670" s="389">
        <v>0.28696586800686741</v>
      </c>
      <c r="FF670" s="389">
        <v>0.2860181158054515</v>
      </c>
      <c r="FG670" s="389">
        <v>0.2852799717289965</v>
      </c>
      <c r="FH670" s="389">
        <v>0.28514441464044565</v>
      </c>
      <c r="FI670" s="389">
        <v>0.28621303189639169</v>
      </c>
      <c r="FJ670" s="389">
        <v>0.28731059309795681</v>
      </c>
      <c r="FK670" s="389">
        <v>0.28890997671499308</v>
      </c>
      <c r="FL670" s="389">
        <v>0.28675438116980762</v>
      </c>
      <c r="FM670" s="389">
        <v>0.28552468866225228</v>
      </c>
      <c r="FN670" s="389">
        <v>0.28406623792816599</v>
      </c>
      <c r="FO670" s="389">
        <v>0.28006457789944733</v>
      </c>
      <c r="FP670" s="389">
        <v>0.26674616507365012</v>
      </c>
      <c r="FQ670" s="389">
        <v>0.25972050394725654</v>
      </c>
      <c r="FR670" s="389">
        <v>0.25637307277300136</v>
      </c>
      <c r="FS670" s="389">
        <v>0.25295564347084237</v>
      </c>
      <c r="FT670" s="389">
        <v>0.24956428789038998</v>
      </c>
      <c r="FU670" s="389">
        <v>0.24960255108760629</v>
      </c>
      <c r="FV670" s="389">
        <v>0.25063171318877075</v>
      </c>
    </row>
    <row r="671" spans="5:178" outlineLevel="2" x14ac:dyDescent="0.2">
      <c r="E671" s="367">
        <v>46965</v>
      </c>
      <c r="F671" s="394"/>
      <c r="G671" s="394"/>
      <c r="K671" s="389"/>
      <c r="L671" s="389"/>
      <c r="M671" s="389"/>
      <c r="N671" s="389"/>
      <c r="O671" s="389"/>
      <c r="P671" s="389"/>
      <c r="Q671" s="389"/>
      <c r="R671" s="389"/>
      <c r="S671" s="389"/>
      <c r="T671" s="389"/>
      <c r="U671" s="389"/>
      <c r="V671" s="389"/>
      <c r="W671" s="389"/>
      <c r="X671" s="389"/>
      <c r="Y671" s="389"/>
      <c r="Z671" s="389"/>
      <c r="AA671" s="389"/>
      <c r="AB671" s="389"/>
      <c r="AC671" s="389"/>
      <c r="AD671" s="389"/>
      <c r="AE671" s="389"/>
      <c r="AF671" s="389"/>
      <c r="AG671" s="389"/>
      <c r="AH671" s="389"/>
      <c r="AI671" s="389"/>
      <c r="AJ671" s="389"/>
      <c r="AK671" s="389"/>
      <c r="AL671" s="389"/>
      <c r="AM671" s="389"/>
      <c r="AN671" s="389"/>
      <c r="AO671" s="389"/>
      <c r="AP671" s="389"/>
      <c r="AQ671" s="389"/>
      <c r="AR671" s="389"/>
      <c r="AS671" s="389"/>
      <c r="AT671" s="389"/>
      <c r="AU671" s="389"/>
      <c r="AV671" s="389"/>
      <c r="AW671" s="389"/>
      <c r="AX671" s="389"/>
      <c r="AY671" s="389"/>
      <c r="AZ671" s="389"/>
      <c r="BA671" s="389"/>
      <c r="BB671" s="389"/>
      <c r="BC671" s="389"/>
      <c r="BD671" s="389"/>
      <c r="BE671" s="389"/>
      <c r="BF671" s="389"/>
      <c r="BG671" s="389"/>
      <c r="BH671" s="389"/>
      <c r="BI671" s="389"/>
      <c r="BJ671" s="389"/>
      <c r="BK671" s="389"/>
      <c r="BL671" s="389"/>
      <c r="BM671" s="389"/>
      <c r="BN671" s="389"/>
      <c r="BO671" s="389"/>
      <c r="BP671" s="389"/>
      <c r="BQ671" s="389"/>
      <c r="BR671" s="389"/>
      <c r="BS671" s="389"/>
      <c r="BT671" s="389"/>
      <c r="BU671" s="389"/>
      <c r="BV671" s="389"/>
      <c r="BW671" s="389"/>
      <c r="BX671" s="389"/>
      <c r="BY671" s="389"/>
      <c r="BZ671" s="389"/>
      <c r="CA671" s="389"/>
      <c r="CB671" s="389"/>
      <c r="CC671" s="389"/>
      <c r="CD671" s="389"/>
      <c r="CE671" s="389"/>
      <c r="CF671" s="389"/>
      <c r="CG671" s="389"/>
      <c r="CH671" s="389"/>
      <c r="CI671" s="389"/>
      <c r="CJ671" s="389"/>
      <c r="CK671" s="389"/>
      <c r="CL671" s="389"/>
      <c r="CM671" s="389"/>
      <c r="CN671" s="389"/>
      <c r="CO671" s="389"/>
      <c r="CP671" s="389"/>
      <c r="CQ671" s="389"/>
      <c r="CR671" s="389"/>
      <c r="CS671" s="389"/>
      <c r="CT671" s="389"/>
      <c r="CU671" s="389"/>
      <c r="CV671" s="389"/>
      <c r="CW671" s="389"/>
      <c r="CX671" s="389"/>
      <c r="CY671" s="389"/>
      <c r="CZ671" s="389"/>
      <c r="DA671" s="389"/>
      <c r="DB671" s="389"/>
      <c r="DC671" s="389"/>
      <c r="DD671" s="389"/>
      <c r="DE671" s="389"/>
      <c r="DF671" s="389"/>
      <c r="DG671" s="389"/>
      <c r="DH671" s="389"/>
      <c r="DI671" s="389"/>
      <c r="DJ671" s="389"/>
      <c r="DK671" s="389"/>
      <c r="DL671" s="389"/>
      <c r="DM671" s="389"/>
      <c r="DN671" s="389"/>
      <c r="DO671" s="389"/>
      <c r="DP671" s="389"/>
      <c r="DQ671" s="389"/>
      <c r="DR671" s="389"/>
      <c r="DS671" s="389"/>
      <c r="DT671" s="389"/>
      <c r="DU671" s="389"/>
      <c r="DV671" s="389"/>
      <c r="DW671" s="389"/>
      <c r="DX671" s="389"/>
      <c r="DY671" s="389"/>
      <c r="DZ671" s="389"/>
      <c r="EA671" s="389"/>
      <c r="EB671" s="389"/>
      <c r="EC671" s="389"/>
      <c r="ED671" s="389"/>
      <c r="EE671" s="389"/>
      <c r="EF671" s="389"/>
      <c r="EG671" s="389"/>
      <c r="EH671" s="389"/>
      <c r="EI671" s="389"/>
      <c r="EJ671" s="389"/>
      <c r="EK671" s="389"/>
      <c r="EL671" s="389"/>
      <c r="EM671" s="389"/>
      <c r="EN671" s="389"/>
      <c r="EO671" s="389"/>
      <c r="EP671" s="389"/>
      <c r="EQ671" s="389"/>
      <c r="ER671" s="389"/>
      <c r="ES671" s="389">
        <v>0.92539917361921653</v>
      </c>
      <c r="ET671" s="389">
        <v>0.7226355474341648</v>
      </c>
      <c r="EU671" s="389">
        <v>0.51897198610898398</v>
      </c>
      <c r="EV671" s="389">
        <v>0.45804672977855226</v>
      </c>
      <c r="EW671" s="389">
        <v>0.37758526425877459</v>
      </c>
      <c r="EX671" s="389">
        <v>0.35701639770687632</v>
      </c>
      <c r="EY671" s="389">
        <v>0.32811737172887384</v>
      </c>
      <c r="EZ671" s="389">
        <v>0.31021177921573367</v>
      </c>
      <c r="FA671" s="389">
        <v>0.30264358315396928</v>
      </c>
      <c r="FB671" s="389">
        <v>0.29755252698217405</v>
      </c>
      <c r="FC671" s="389">
        <v>0.29410501323909727</v>
      </c>
      <c r="FD671" s="389">
        <v>0.29112802421200584</v>
      </c>
      <c r="FE671" s="389">
        <v>0.28834815178981765</v>
      </c>
      <c r="FF671" s="389">
        <v>0.28696586800686741</v>
      </c>
      <c r="FG671" s="389">
        <v>0.2860181158054515</v>
      </c>
      <c r="FH671" s="389">
        <v>0.2852799717289965</v>
      </c>
      <c r="FI671" s="389">
        <v>0.28514441464044565</v>
      </c>
      <c r="FJ671" s="389">
        <v>0.28621303189639169</v>
      </c>
      <c r="FK671" s="389">
        <v>0.28731059309795681</v>
      </c>
      <c r="FL671" s="389">
        <v>0.28890997671499308</v>
      </c>
      <c r="FM671" s="389">
        <v>0.28675438116980762</v>
      </c>
      <c r="FN671" s="389">
        <v>0.28552468866225228</v>
      </c>
      <c r="FO671" s="389">
        <v>0.28406623792816599</v>
      </c>
      <c r="FP671" s="389">
        <v>0.28006457789944733</v>
      </c>
      <c r="FQ671" s="389">
        <v>0.26674616507365012</v>
      </c>
      <c r="FR671" s="389">
        <v>0.25972050394725654</v>
      </c>
      <c r="FS671" s="389">
        <v>0.25637307277300136</v>
      </c>
      <c r="FT671" s="389">
        <v>0.25295564347084237</v>
      </c>
      <c r="FU671" s="389">
        <v>0.24956428789038998</v>
      </c>
      <c r="FV671" s="389">
        <v>0.24960255108760629</v>
      </c>
    </row>
    <row r="672" spans="5:178" outlineLevel="2" x14ac:dyDescent="0.2">
      <c r="E672" s="367">
        <v>46996</v>
      </c>
      <c r="F672" s="394"/>
      <c r="G672" s="394"/>
      <c r="K672" s="389"/>
      <c r="L672" s="389"/>
      <c r="M672" s="389"/>
      <c r="N672" s="389"/>
      <c r="O672" s="389"/>
      <c r="P672" s="389"/>
      <c r="Q672" s="389"/>
      <c r="R672" s="389"/>
      <c r="S672" s="389"/>
      <c r="T672" s="389"/>
      <c r="U672" s="389"/>
      <c r="V672" s="389"/>
      <c r="W672" s="389"/>
      <c r="X672" s="389"/>
      <c r="Y672" s="389"/>
      <c r="Z672" s="389"/>
      <c r="AA672" s="389"/>
      <c r="AB672" s="389"/>
      <c r="AC672" s="389"/>
      <c r="AD672" s="389"/>
      <c r="AE672" s="389"/>
      <c r="AF672" s="389"/>
      <c r="AG672" s="389"/>
      <c r="AH672" s="389"/>
      <c r="AI672" s="389"/>
      <c r="AJ672" s="389"/>
      <c r="AK672" s="389"/>
      <c r="AL672" s="389"/>
      <c r="AM672" s="389"/>
      <c r="AN672" s="389"/>
      <c r="AO672" s="389"/>
      <c r="AP672" s="389"/>
      <c r="AQ672" s="389"/>
      <c r="AR672" s="389"/>
      <c r="AS672" s="389"/>
      <c r="AT672" s="389"/>
      <c r="AU672" s="389"/>
      <c r="AV672" s="389"/>
      <c r="AW672" s="389"/>
      <c r="AX672" s="389"/>
      <c r="AY672" s="389"/>
      <c r="AZ672" s="389"/>
      <c r="BA672" s="389"/>
      <c r="BB672" s="389"/>
      <c r="BC672" s="389"/>
      <c r="BD672" s="389"/>
      <c r="BE672" s="389"/>
      <c r="BF672" s="389"/>
      <c r="BG672" s="389"/>
      <c r="BH672" s="389"/>
      <c r="BI672" s="389"/>
      <c r="BJ672" s="389"/>
      <c r="BK672" s="389"/>
      <c r="BL672" s="389"/>
      <c r="BM672" s="389"/>
      <c r="BN672" s="389"/>
      <c r="BO672" s="389"/>
      <c r="BP672" s="389"/>
      <c r="BQ672" s="389"/>
      <c r="BR672" s="389"/>
      <c r="BS672" s="389"/>
      <c r="BT672" s="389"/>
      <c r="BU672" s="389"/>
      <c r="BV672" s="389"/>
      <c r="BW672" s="389"/>
      <c r="BX672" s="389"/>
      <c r="BY672" s="389"/>
      <c r="BZ672" s="389"/>
      <c r="CA672" s="389"/>
      <c r="CB672" s="389"/>
      <c r="CC672" s="389"/>
      <c r="CD672" s="389"/>
      <c r="CE672" s="389"/>
      <c r="CF672" s="389"/>
      <c r="CG672" s="389"/>
      <c r="CH672" s="389"/>
      <c r="CI672" s="389"/>
      <c r="CJ672" s="389"/>
      <c r="CK672" s="389"/>
      <c r="CL672" s="389"/>
      <c r="CM672" s="389"/>
      <c r="CN672" s="389"/>
      <c r="CO672" s="389"/>
      <c r="CP672" s="389"/>
      <c r="CQ672" s="389"/>
      <c r="CR672" s="389"/>
      <c r="CS672" s="389"/>
      <c r="CT672" s="389"/>
      <c r="CU672" s="389"/>
      <c r="CV672" s="389"/>
      <c r="CW672" s="389"/>
      <c r="CX672" s="389"/>
      <c r="CY672" s="389"/>
      <c r="CZ672" s="389"/>
      <c r="DA672" s="389"/>
      <c r="DB672" s="389"/>
      <c r="DC672" s="389"/>
      <c r="DD672" s="389"/>
      <c r="DE672" s="389"/>
      <c r="DF672" s="389"/>
      <c r="DG672" s="389"/>
      <c r="DH672" s="389"/>
      <c r="DI672" s="389"/>
      <c r="DJ672" s="389"/>
      <c r="DK672" s="389"/>
      <c r="DL672" s="389"/>
      <c r="DM672" s="389"/>
      <c r="DN672" s="389"/>
      <c r="DO672" s="389"/>
      <c r="DP672" s="389"/>
      <c r="DQ672" s="389"/>
      <c r="DR672" s="389"/>
      <c r="DS672" s="389"/>
      <c r="DT672" s="389"/>
      <c r="DU672" s="389"/>
      <c r="DV672" s="389"/>
      <c r="DW672" s="389"/>
      <c r="DX672" s="389"/>
      <c r="DY672" s="389"/>
      <c r="DZ672" s="389"/>
      <c r="EA672" s="389"/>
      <c r="EB672" s="389"/>
      <c r="EC672" s="389"/>
      <c r="ED672" s="389"/>
      <c r="EE672" s="389"/>
      <c r="EF672" s="389"/>
      <c r="EG672" s="389"/>
      <c r="EH672" s="389"/>
      <c r="EI672" s="389"/>
      <c r="EJ672" s="389"/>
      <c r="EK672" s="389"/>
      <c r="EL672" s="389"/>
      <c r="EM672" s="389"/>
      <c r="EN672" s="389"/>
      <c r="EO672" s="389"/>
      <c r="EP672" s="389"/>
      <c r="EQ672" s="389"/>
      <c r="ER672" s="389"/>
      <c r="ES672" s="389"/>
      <c r="ET672" s="389">
        <v>0.92539917361921653</v>
      </c>
      <c r="EU672" s="389">
        <v>0.7226355474341648</v>
      </c>
      <c r="EV672" s="389">
        <v>0.51897198610898398</v>
      </c>
      <c r="EW672" s="389">
        <v>0.45804672977855226</v>
      </c>
      <c r="EX672" s="389">
        <v>0.37758526425877459</v>
      </c>
      <c r="EY672" s="389">
        <v>0.35701639770687632</v>
      </c>
      <c r="EZ672" s="389">
        <v>0.32811737172887384</v>
      </c>
      <c r="FA672" s="389">
        <v>0.31021177921573367</v>
      </c>
      <c r="FB672" s="389">
        <v>0.30264358315396928</v>
      </c>
      <c r="FC672" s="389">
        <v>0.29755252698217405</v>
      </c>
      <c r="FD672" s="389">
        <v>0.29410501323909727</v>
      </c>
      <c r="FE672" s="389">
        <v>0.29112802421200584</v>
      </c>
      <c r="FF672" s="389">
        <v>0.28834815178981765</v>
      </c>
      <c r="FG672" s="389">
        <v>0.28696586800686741</v>
      </c>
      <c r="FH672" s="389">
        <v>0.2860181158054515</v>
      </c>
      <c r="FI672" s="389">
        <v>0.2852799717289965</v>
      </c>
      <c r="FJ672" s="389">
        <v>0.28514441464044565</v>
      </c>
      <c r="FK672" s="389">
        <v>0.28621303189639169</v>
      </c>
      <c r="FL672" s="389">
        <v>0.28731059309795681</v>
      </c>
      <c r="FM672" s="389">
        <v>0.28890997671499308</v>
      </c>
      <c r="FN672" s="389">
        <v>0.28675438116980762</v>
      </c>
      <c r="FO672" s="389">
        <v>0.28552468866225228</v>
      </c>
      <c r="FP672" s="389">
        <v>0.28406623792816599</v>
      </c>
      <c r="FQ672" s="389">
        <v>0.28006457789944733</v>
      </c>
      <c r="FR672" s="389">
        <v>0.26674616507365012</v>
      </c>
      <c r="FS672" s="389">
        <v>0.25972050394725654</v>
      </c>
      <c r="FT672" s="389">
        <v>0.25637307277300136</v>
      </c>
      <c r="FU672" s="389">
        <v>0.25295564347084237</v>
      </c>
      <c r="FV672" s="389">
        <v>0.24956428789038998</v>
      </c>
    </row>
    <row r="673" spans="5:178" outlineLevel="2" x14ac:dyDescent="0.2">
      <c r="E673" s="367">
        <v>47026</v>
      </c>
      <c r="F673" s="394"/>
      <c r="G673" s="394"/>
      <c r="K673" s="389"/>
      <c r="L673" s="389"/>
      <c r="M673" s="389"/>
      <c r="N673" s="389"/>
      <c r="O673" s="389"/>
      <c r="P673" s="389"/>
      <c r="Q673" s="389"/>
      <c r="R673" s="389"/>
      <c r="S673" s="389"/>
      <c r="T673" s="389"/>
      <c r="U673" s="389"/>
      <c r="V673" s="389"/>
      <c r="W673" s="389"/>
      <c r="X673" s="389"/>
      <c r="Y673" s="389"/>
      <c r="Z673" s="389"/>
      <c r="AA673" s="389"/>
      <c r="AB673" s="389"/>
      <c r="AC673" s="389"/>
      <c r="AD673" s="389"/>
      <c r="AE673" s="389"/>
      <c r="AF673" s="389"/>
      <c r="AG673" s="389"/>
      <c r="AH673" s="389"/>
      <c r="AI673" s="389"/>
      <c r="AJ673" s="389"/>
      <c r="AK673" s="389"/>
      <c r="AL673" s="389"/>
      <c r="AM673" s="389"/>
      <c r="AN673" s="389"/>
      <c r="AO673" s="389"/>
      <c r="AP673" s="389"/>
      <c r="AQ673" s="389"/>
      <c r="AR673" s="389"/>
      <c r="AS673" s="389"/>
      <c r="AT673" s="389"/>
      <c r="AU673" s="389"/>
      <c r="AV673" s="389"/>
      <c r="AW673" s="389"/>
      <c r="AX673" s="389"/>
      <c r="AY673" s="389"/>
      <c r="AZ673" s="389"/>
      <c r="BA673" s="389"/>
      <c r="BB673" s="389"/>
      <c r="BC673" s="389"/>
      <c r="BD673" s="389"/>
      <c r="BE673" s="389"/>
      <c r="BF673" s="389"/>
      <c r="BG673" s="389"/>
      <c r="BH673" s="389"/>
      <c r="BI673" s="389"/>
      <c r="BJ673" s="389"/>
      <c r="BK673" s="389"/>
      <c r="BL673" s="389"/>
      <c r="BM673" s="389"/>
      <c r="BN673" s="389"/>
      <c r="BO673" s="389"/>
      <c r="BP673" s="389"/>
      <c r="BQ673" s="389"/>
      <c r="BR673" s="389"/>
      <c r="BS673" s="389"/>
      <c r="BT673" s="389"/>
      <c r="BU673" s="389"/>
      <c r="BV673" s="389"/>
      <c r="BW673" s="389"/>
      <c r="BX673" s="389"/>
      <c r="BY673" s="389"/>
      <c r="BZ673" s="389"/>
      <c r="CA673" s="389"/>
      <c r="CB673" s="389"/>
      <c r="CC673" s="389"/>
      <c r="CD673" s="389"/>
      <c r="CE673" s="389"/>
      <c r="CF673" s="389"/>
      <c r="CG673" s="389"/>
      <c r="CH673" s="389"/>
      <c r="CI673" s="389"/>
      <c r="CJ673" s="389"/>
      <c r="CK673" s="389"/>
      <c r="CL673" s="389"/>
      <c r="CM673" s="389"/>
      <c r="CN673" s="389"/>
      <c r="CO673" s="389"/>
      <c r="CP673" s="389"/>
      <c r="CQ673" s="389"/>
      <c r="CR673" s="389"/>
      <c r="CS673" s="389"/>
      <c r="CT673" s="389"/>
      <c r="CU673" s="389"/>
      <c r="CV673" s="389"/>
      <c r="CW673" s="389"/>
      <c r="CX673" s="389"/>
      <c r="CY673" s="389"/>
      <c r="CZ673" s="389"/>
      <c r="DA673" s="389"/>
      <c r="DB673" s="389"/>
      <c r="DC673" s="389"/>
      <c r="DD673" s="389"/>
      <c r="DE673" s="389"/>
      <c r="DF673" s="389"/>
      <c r="DG673" s="389"/>
      <c r="DH673" s="389"/>
      <c r="DI673" s="389"/>
      <c r="DJ673" s="389"/>
      <c r="DK673" s="389"/>
      <c r="DL673" s="389"/>
      <c r="DM673" s="389"/>
      <c r="DN673" s="389"/>
      <c r="DO673" s="389"/>
      <c r="DP673" s="389"/>
      <c r="DQ673" s="389"/>
      <c r="DR673" s="389"/>
      <c r="DS673" s="389"/>
      <c r="DT673" s="389"/>
      <c r="DU673" s="389"/>
      <c r="DV673" s="389"/>
      <c r="DW673" s="389"/>
      <c r="DX673" s="389"/>
      <c r="DY673" s="389"/>
      <c r="DZ673" s="389"/>
      <c r="EA673" s="389"/>
      <c r="EB673" s="389"/>
      <c r="EC673" s="389"/>
      <c r="ED673" s="389"/>
      <c r="EE673" s="389"/>
      <c r="EF673" s="389"/>
      <c r="EG673" s="389"/>
      <c r="EH673" s="389"/>
      <c r="EI673" s="389"/>
      <c r="EJ673" s="389"/>
      <c r="EK673" s="389"/>
      <c r="EL673" s="389"/>
      <c r="EM673" s="389"/>
      <c r="EN673" s="389"/>
      <c r="EO673" s="389"/>
      <c r="EP673" s="389"/>
      <c r="EQ673" s="389"/>
      <c r="ER673" s="389"/>
      <c r="ES673" s="389"/>
      <c r="ET673" s="389"/>
      <c r="EU673" s="389">
        <v>0.92539917361921653</v>
      </c>
      <c r="EV673" s="389">
        <v>0.7226355474341648</v>
      </c>
      <c r="EW673" s="389">
        <v>0.51897198610898398</v>
      </c>
      <c r="EX673" s="389">
        <v>0.45804672977855226</v>
      </c>
      <c r="EY673" s="389">
        <v>0.37758526425877459</v>
      </c>
      <c r="EZ673" s="389">
        <v>0.35701639770687632</v>
      </c>
      <c r="FA673" s="389">
        <v>0.32811737172887384</v>
      </c>
      <c r="FB673" s="389">
        <v>0.31021177921573367</v>
      </c>
      <c r="FC673" s="389">
        <v>0.30264358315396928</v>
      </c>
      <c r="FD673" s="389">
        <v>0.29755252698217405</v>
      </c>
      <c r="FE673" s="389">
        <v>0.29410501323909727</v>
      </c>
      <c r="FF673" s="389">
        <v>0.29112802421200584</v>
      </c>
      <c r="FG673" s="389">
        <v>0.28834815178981765</v>
      </c>
      <c r="FH673" s="389">
        <v>0.28696586800686741</v>
      </c>
      <c r="FI673" s="389">
        <v>0.2860181158054515</v>
      </c>
      <c r="FJ673" s="389">
        <v>0.2852799717289965</v>
      </c>
      <c r="FK673" s="389">
        <v>0.28514441464044565</v>
      </c>
      <c r="FL673" s="389">
        <v>0.28621303189639169</v>
      </c>
      <c r="FM673" s="389">
        <v>0.28731059309795681</v>
      </c>
      <c r="FN673" s="389">
        <v>0.28890997671499308</v>
      </c>
      <c r="FO673" s="389">
        <v>0.28675438116980762</v>
      </c>
      <c r="FP673" s="389">
        <v>0.28552468866225228</v>
      </c>
      <c r="FQ673" s="389">
        <v>0.28406623792816599</v>
      </c>
      <c r="FR673" s="389">
        <v>0.28006457789944733</v>
      </c>
      <c r="FS673" s="389">
        <v>0.26674616507365012</v>
      </c>
      <c r="FT673" s="389">
        <v>0.25972050394725654</v>
      </c>
      <c r="FU673" s="389">
        <v>0.25637307277300136</v>
      </c>
      <c r="FV673" s="389">
        <v>0.25295564347084237</v>
      </c>
    </row>
    <row r="674" spans="5:178" outlineLevel="2" x14ac:dyDescent="0.2">
      <c r="E674" s="367">
        <v>47057</v>
      </c>
      <c r="F674" s="394"/>
      <c r="G674" s="394"/>
      <c r="K674" s="389"/>
      <c r="L674" s="389"/>
      <c r="M674" s="389"/>
      <c r="N674" s="389"/>
      <c r="O674" s="389"/>
      <c r="P674" s="389"/>
      <c r="Q674" s="389"/>
      <c r="R674" s="389"/>
      <c r="S674" s="389"/>
      <c r="T674" s="389"/>
      <c r="U674" s="389"/>
      <c r="V674" s="389"/>
      <c r="W674" s="389"/>
      <c r="X674" s="389"/>
      <c r="Y674" s="389"/>
      <c r="Z674" s="389"/>
      <c r="AA674" s="389"/>
      <c r="AB674" s="389"/>
      <c r="AC674" s="389"/>
      <c r="AD674" s="389"/>
      <c r="AE674" s="389"/>
      <c r="AF674" s="389"/>
      <c r="AG674" s="389"/>
      <c r="AH674" s="389"/>
      <c r="AI674" s="389"/>
      <c r="AJ674" s="389"/>
      <c r="AK674" s="389"/>
      <c r="AL674" s="389"/>
      <c r="AM674" s="389"/>
      <c r="AN674" s="389"/>
      <c r="AO674" s="389"/>
      <c r="AP674" s="389"/>
      <c r="AQ674" s="389"/>
      <c r="AR674" s="389"/>
      <c r="AS674" s="389"/>
      <c r="AT674" s="389"/>
      <c r="AU674" s="389"/>
      <c r="AV674" s="389"/>
      <c r="AW674" s="389"/>
      <c r="AX674" s="389"/>
      <c r="AY674" s="389"/>
      <c r="AZ674" s="389"/>
      <c r="BA674" s="389"/>
      <c r="BB674" s="389"/>
      <c r="BC674" s="389"/>
      <c r="BD674" s="389"/>
      <c r="BE674" s="389"/>
      <c r="BF674" s="389"/>
      <c r="BG674" s="389"/>
      <c r="BH674" s="389"/>
      <c r="BI674" s="389"/>
      <c r="BJ674" s="389"/>
      <c r="BK674" s="389"/>
      <c r="BL674" s="389"/>
      <c r="BM674" s="389"/>
      <c r="BN674" s="389"/>
      <c r="BO674" s="389"/>
      <c r="BP674" s="389"/>
      <c r="BQ674" s="389"/>
      <c r="BR674" s="389"/>
      <c r="BS674" s="389"/>
      <c r="BT674" s="389"/>
      <c r="BU674" s="389"/>
      <c r="BV674" s="389"/>
      <c r="BW674" s="389"/>
      <c r="BX674" s="389"/>
      <c r="BY674" s="389"/>
      <c r="BZ674" s="389"/>
      <c r="CA674" s="389"/>
      <c r="CB674" s="389"/>
      <c r="CC674" s="389"/>
      <c r="CD674" s="389"/>
      <c r="CE674" s="389"/>
      <c r="CF674" s="389"/>
      <c r="CG674" s="389"/>
      <c r="CH674" s="389"/>
      <c r="CI674" s="389"/>
      <c r="CJ674" s="389"/>
      <c r="CK674" s="389"/>
      <c r="CL674" s="389"/>
      <c r="CM674" s="389"/>
      <c r="CN674" s="389"/>
      <c r="CO674" s="389"/>
      <c r="CP674" s="389"/>
      <c r="CQ674" s="389"/>
      <c r="CR674" s="389"/>
      <c r="CS674" s="389"/>
      <c r="CT674" s="389"/>
      <c r="CU674" s="389"/>
      <c r="CV674" s="389"/>
      <c r="CW674" s="389"/>
      <c r="CX674" s="389"/>
      <c r="CY674" s="389"/>
      <c r="CZ674" s="389"/>
      <c r="DA674" s="389"/>
      <c r="DB674" s="389"/>
      <c r="DC674" s="389"/>
      <c r="DD674" s="389"/>
      <c r="DE674" s="389"/>
      <c r="DF674" s="389"/>
      <c r="DG674" s="389"/>
      <c r="DH674" s="389"/>
      <c r="DI674" s="389"/>
      <c r="DJ674" s="389"/>
      <c r="DK674" s="389"/>
      <c r="DL674" s="389"/>
      <c r="DM674" s="389"/>
      <c r="DN674" s="389"/>
      <c r="DO674" s="389"/>
      <c r="DP674" s="389"/>
      <c r="DQ674" s="389"/>
      <c r="DR674" s="389"/>
      <c r="DS674" s="389"/>
      <c r="DT674" s="389"/>
      <c r="DU674" s="389"/>
      <c r="DV674" s="389"/>
      <c r="DW674" s="389"/>
      <c r="DX674" s="389"/>
      <c r="DY674" s="389"/>
      <c r="DZ674" s="389"/>
      <c r="EA674" s="389"/>
      <c r="EB674" s="389"/>
      <c r="EC674" s="389"/>
      <c r="ED674" s="389"/>
      <c r="EE674" s="389"/>
      <c r="EF674" s="389"/>
      <c r="EG674" s="389"/>
      <c r="EH674" s="389"/>
      <c r="EI674" s="389"/>
      <c r="EJ674" s="389"/>
      <c r="EK674" s="389"/>
      <c r="EL674" s="389"/>
      <c r="EM674" s="389"/>
      <c r="EN674" s="389"/>
      <c r="EO674" s="389"/>
      <c r="EP674" s="389"/>
      <c r="EQ674" s="389"/>
      <c r="ER674" s="389"/>
      <c r="ES674" s="389"/>
      <c r="ET674" s="389"/>
      <c r="EU674" s="389"/>
      <c r="EV674" s="389">
        <v>0.92539917361921653</v>
      </c>
      <c r="EW674" s="389">
        <v>0.7226355474341648</v>
      </c>
      <c r="EX674" s="389">
        <v>0.51897198610898398</v>
      </c>
      <c r="EY674" s="389">
        <v>0.45804672977855226</v>
      </c>
      <c r="EZ674" s="389">
        <v>0.37758526425877459</v>
      </c>
      <c r="FA674" s="389">
        <v>0.35701639770687632</v>
      </c>
      <c r="FB674" s="389">
        <v>0.32811737172887384</v>
      </c>
      <c r="FC674" s="389">
        <v>0.31021177921573367</v>
      </c>
      <c r="FD674" s="389">
        <v>0.30264358315396928</v>
      </c>
      <c r="FE674" s="389">
        <v>0.29755252698217405</v>
      </c>
      <c r="FF674" s="389">
        <v>0.29410501323909727</v>
      </c>
      <c r="FG674" s="389">
        <v>0.29112802421200584</v>
      </c>
      <c r="FH674" s="389">
        <v>0.28834815178981765</v>
      </c>
      <c r="FI674" s="389">
        <v>0.28696586800686741</v>
      </c>
      <c r="FJ674" s="389">
        <v>0.2860181158054515</v>
      </c>
      <c r="FK674" s="389">
        <v>0.2852799717289965</v>
      </c>
      <c r="FL674" s="389">
        <v>0.28514441464044565</v>
      </c>
      <c r="FM674" s="389">
        <v>0.28621303189639169</v>
      </c>
      <c r="FN674" s="389">
        <v>0.28731059309795681</v>
      </c>
      <c r="FO674" s="389">
        <v>0.28890997671499308</v>
      </c>
      <c r="FP674" s="389">
        <v>0.28675438116980762</v>
      </c>
      <c r="FQ674" s="389">
        <v>0.28552468866225228</v>
      </c>
      <c r="FR674" s="389">
        <v>0.28406623792816599</v>
      </c>
      <c r="FS674" s="389">
        <v>0.28006457789944733</v>
      </c>
      <c r="FT674" s="389">
        <v>0.26674616507365012</v>
      </c>
      <c r="FU674" s="389">
        <v>0.25972050394725654</v>
      </c>
      <c r="FV674" s="389">
        <v>0.25637307277300136</v>
      </c>
    </row>
    <row r="675" spans="5:178" outlineLevel="2" x14ac:dyDescent="0.2">
      <c r="E675" s="367">
        <v>47087</v>
      </c>
      <c r="F675" s="394"/>
      <c r="G675" s="394"/>
      <c r="K675" s="389"/>
      <c r="L675" s="389"/>
      <c r="M675" s="389"/>
      <c r="N675" s="389"/>
      <c r="O675" s="389"/>
      <c r="P675" s="389"/>
      <c r="Q675" s="389"/>
      <c r="R675" s="389"/>
      <c r="S675" s="389"/>
      <c r="T675" s="389"/>
      <c r="U675" s="389"/>
      <c r="V675" s="389"/>
      <c r="W675" s="389"/>
      <c r="X675" s="389"/>
      <c r="Y675" s="389"/>
      <c r="Z675" s="389"/>
      <c r="AA675" s="389"/>
      <c r="AB675" s="389"/>
      <c r="AC675" s="389"/>
      <c r="AD675" s="389"/>
      <c r="AE675" s="389"/>
      <c r="AF675" s="389"/>
      <c r="AG675" s="389"/>
      <c r="AH675" s="389"/>
      <c r="AI675" s="389"/>
      <c r="AJ675" s="389"/>
      <c r="AK675" s="389"/>
      <c r="AL675" s="389"/>
      <c r="AM675" s="389"/>
      <c r="AN675" s="389"/>
      <c r="AO675" s="389"/>
      <c r="AP675" s="389"/>
      <c r="AQ675" s="389"/>
      <c r="AR675" s="389"/>
      <c r="AS675" s="389"/>
      <c r="AT675" s="389"/>
      <c r="AU675" s="389"/>
      <c r="AV675" s="389"/>
      <c r="AW675" s="389"/>
      <c r="AX675" s="389"/>
      <c r="AY675" s="389"/>
      <c r="AZ675" s="389"/>
      <c r="BA675" s="389"/>
      <c r="BB675" s="389"/>
      <c r="BC675" s="389"/>
      <c r="BD675" s="389"/>
      <c r="BE675" s="389"/>
      <c r="BF675" s="389"/>
      <c r="BG675" s="389"/>
      <c r="BH675" s="389"/>
      <c r="BI675" s="389"/>
      <c r="BJ675" s="389"/>
      <c r="BK675" s="389"/>
      <c r="BL675" s="389"/>
      <c r="BM675" s="389"/>
      <c r="BN675" s="389"/>
      <c r="BO675" s="389"/>
      <c r="BP675" s="389"/>
      <c r="BQ675" s="389"/>
      <c r="BR675" s="389"/>
      <c r="BS675" s="389"/>
      <c r="BT675" s="389"/>
      <c r="BU675" s="389"/>
      <c r="BV675" s="389"/>
      <c r="BW675" s="389"/>
      <c r="BX675" s="389"/>
      <c r="BY675" s="389"/>
      <c r="BZ675" s="389"/>
      <c r="CA675" s="389"/>
      <c r="CB675" s="389"/>
      <c r="CC675" s="389"/>
      <c r="CD675" s="389"/>
      <c r="CE675" s="389"/>
      <c r="CF675" s="389"/>
      <c r="CG675" s="389"/>
      <c r="CH675" s="389"/>
      <c r="CI675" s="389"/>
      <c r="CJ675" s="389"/>
      <c r="CK675" s="389"/>
      <c r="CL675" s="389"/>
      <c r="CM675" s="389"/>
      <c r="CN675" s="389"/>
      <c r="CO675" s="389"/>
      <c r="CP675" s="389"/>
      <c r="CQ675" s="389"/>
      <c r="CR675" s="389"/>
      <c r="CS675" s="389"/>
      <c r="CT675" s="389"/>
      <c r="CU675" s="389"/>
      <c r="CV675" s="389"/>
      <c r="CW675" s="389"/>
      <c r="CX675" s="389"/>
      <c r="CY675" s="389"/>
      <c r="CZ675" s="389"/>
      <c r="DA675" s="389"/>
      <c r="DB675" s="389"/>
      <c r="DC675" s="389"/>
      <c r="DD675" s="389"/>
      <c r="DE675" s="389"/>
      <c r="DF675" s="389"/>
      <c r="DG675" s="389"/>
      <c r="DH675" s="389"/>
      <c r="DI675" s="389"/>
      <c r="DJ675" s="389"/>
      <c r="DK675" s="389"/>
      <c r="DL675" s="389"/>
      <c r="DM675" s="389"/>
      <c r="DN675" s="389"/>
      <c r="DO675" s="389"/>
      <c r="DP675" s="389"/>
      <c r="DQ675" s="389"/>
      <c r="DR675" s="389"/>
      <c r="DS675" s="389"/>
      <c r="DT675" s="389"/>
      <c r="DU675" s="389"/>
      <c r="DV675" s="389"/>
      <c r="DW675" s="389"/>
      <c r="DX675" s="389"/>
      <c r="DY675" s="389"/>
      <c r="DZ675" s="389"/>
      <c r="EA675" s="389"/>
      <c r="EB675" s="389"/>
      <c r="EC675" s="389"/>
      <c r="ED675" s="389"/>
      <c r="EE675" s="389"/>
      <c r="EF675" s="389"/>
      <c r="EG675" s="389"/>
      <c r="EH675" s="389"/>
      <c r="EI675" s="389"/>
      <c r="EJ675" s="389"/>
      <c r="EK675" s="389"/>
      <c r="EL675" s="389"/>
      <c r="EM675" s="389"/>
      <c r="EN675" s="389"/>
      <c r="EO675" s="389"/>
      <c r="EP675" s="389"/>
      <c r="EQ675" s="389"/>
      <c r="ER675" s="389"/>
      <c r="ES675" s="389"/>
      <c r="ET675" s="389"/>
      <c r="EU675" s="389"/>
      <c r="EV675" s="389"/>
      <c r="EW675" s="389">
        <v>0.92539917361921653</v>
      </c>
      <c r="EX675" s="389">
        <v>0.7226355474341648</v>
      </c>
      <c r="EY675" s="389">
        <v>0.51897198610898398</v>
      </c>
      <c r="EZ675" s="389">
        <v>0.45804672977855226</v>
      </c>
      <c r="FA675" s="389">
        <v>0.37758526425877459</v>
      </c>
      <c r="FB675" s="389">
        <v>0.35701639770687632</v>
      </c>
      <c r="FC675" s="389">
        <v>0.32811737172887384</v>
      </c>
      <c r="FD675" s="389">
        <v>0.31021177921573367</v>
      </c>
      <c r="FE675" s="389">
        <v>0.30264358315396928</v>
      </c>
      <c r="FF675" s="389">
        <v>0.29755252698217405</v>
      </c>
      <c r="FG675" s="389">
        <v>0.29410501323909727</v>
      </c>
      <c r="FH675" s="389">
        <v>0.29112802421200584</v>
      </c>
      <c r="FI675" s="389">
        <v>0.28834815178981765</v>
      </c>
      <c r="FJ675" s="389">
        <v>0.28696586800686741</v>
      </c>
      <c r="FK675" s="389">
        <v>0.2860181158054515</v>
      </c>
      <c r="FL675" s="389">
        <v>0.2852799717289965</v>
      </c>
      <c r="FM675" s="389">
        <v>0.28514441464044565</v>
      </c>
      <c r="FN675" s="389">
        <v>0.28621303189639169</v>
      </c>
      <c r="FO675" s="389">
        <v>0.28731059309795681</v>
      </c>
      <c r="FP675" s="389">
        <v>0.28890997671499308</v>
      </c>
      <c r="FQ675" s="389">
        <v>0.28675438116980762</v>
      </c>
      <c r="FR675" s="389">
        <v>0.28552468866225228</v>
      </c>
      <c r="FS675" s="389">
        <v>0.28406623792816599</v>
      </c>
      <c r="FT675" s="389">
        <v>0.28006457789944733</v>
      </c>
      <c r="FU675" s="389">
        <v>0.26674616507365012</v>
      </c>
      <c r="FV675" s="389">
        <v>0.25972050394725654</v>
      </c>
    </row>
    <row r="676" spans="5:178" outlineLevel="2" x14ac:dyDescent="0.2">
      <c r="E676" s="367">
        <v>47118</v>
      </c>
      <c r="F676" s="394"/>
      <c r="G676" s="394"/>
      <c r="K676" s="389"/>
      <c r="L676" s="389"/>
      <c r="M676" s="389"/>
      <c r="N676" s="389"/>
      <c r="O676" s="389"/>
      <c r="P676" s="389"/>
      <c r="Q676" s="389"/>
      <c r="R676" s="389"/>
      <c r="S676" s="389"/>
      <c r="T676" s="389"/>
      <c r="U676" s="389"/>
      <c r="V676" s="389"/>
      <c r="W676" s="389"/>
      <c r="X676" s="389"/>
      <c r="Y676" s="389"/>
      <c r="Z676" s="389"/>
      <c r="AA676" s="389"/>
      <c r="AB676" s="389"/>
      <c r="AC676" s="389"/>
      <c r="AD676" s="389"/>
      <c r="AE676" s="389"/>
      <c r="AF676" s="389"/>
      <c r="AG676" s="389"/>
      <c r="AH676" s="389"/>
      <c r="AI676" s="389"/>
      <c r="AJ676" s="389"/>
      <c r="AK676" s="389"/>
      <c r="AL676" s="389"/>
      <c r="AM676" s="389"/>
      <c r="AN676" s="389"/>
      <c r="AO676" s="389"/>
      <c r="AP676" s="389"/>
      <c r="AQ676" s="389"/>
      <c r="AR676" s="389"/>
      <c r="AS676" s="389"/>
      <c r="AT676" s="389"/>
      <c r="AU676" s="389"/>
      <c r="AV676" s="389"/>
      <c r="AW676" s="389"/>
      <c r="AX676" s="389"/>
      <c r="AY676" s="389"/>
      <c r="AZ676" s="389"/>
      <c r="BA676" s="389"/>
      <c r="BB676" s="389"/>
      <c r="BC676" s="389"/>
      <c r="BD676" s="389"/>
      <c r="BE676" s="389"/>
      <c r="BF676" s="389"/>
      <c r="BG676" s="389"/>
      <c r="BH676" s="389"/>
      <c r="BI676" s="389"/>
      <c r="BJ676" s="389"/>
      <c r="BK676" s="389"/>
      <c r="BL676" s="389"/>
      <c r="BM676" s="389"/>
      <c r="BN676" s="389"/>
      <c r="BO676" s="389"/>
      <c r="BP676" s="389"/>
      <c r="BQ676" s="389"/>
      <c r="BR676" s="389"/>
      <c r="BS676" s="389"/>
      <c r="BT676" s="389"/>
      <c r="BU676" s="389"/>
      <c r="BV676" s="389"/>
      <c r="BW676" s="389"/>
      <c r="BX676" s="389"/>
      <c r="BY676" s="389"/>
      <c r="BZ676" s="389"/>
      <c r="CA676" s="389"/>
      <c r="CB676" s="389"/>
      <c r="CC676" s="389"/>
      <c r="CD676" s="389"/>
      <c r="CE676" s="389"/>
      <c r="CF676" s="389"/>
      <c r="CG676" s="389"/>
      <c r="CH676" s="389"/>
      <c r="CI676" s="389"/>
      <c r="CJ676" s="389"/>
      <c r="CK676" s="389"/>
      <c r="CL676" s="389"/>
      <c r="CM676" s="389"/>
      <c r="CN676" s="389"/>
      <c r="CO676" s="389"/>
      <c r="CP676" s="389"/>
      <c r="CQ676" s="389"/>
      <c r="CR676" s="389"/>
      <c r="CS676" s="389"/>
      <c r="CT676" s="389"/>
      <c r="CU676" s="389"/>
      <c r="CV676" s="389"/>
      <c r="CW676" s="389"/>
      <c r="CX676" s="389"/>
      <c r="CY676" s="389"/>
      <c r="CZ676" s="389"/>
      <c r="DA676" s="389"/>
      <c r="DB676" s="389"/>
      <c r="DC676" s="389"/>
      <c r="DD676" s="389"/>
      <c r="DE676" s="389"/>
      <c r="DF676" s="389"/>
      <c r="DG676" s="389"/>
      <c r="DH676" s="389"/>
      <c r="DI676" s="389"/>
      <c r="DJ676" s="389"/>
      <c r="DK676" s="389"/>
      <c r="DL676" s="389"/>
      <c r="DM676" s="389"/>
      <c r="DN676" s="389"/>
      <c r="DO676" s="389"/>
      <c r="DP676" s="389"/>
      <c r="DQ676" s="389"/>
      <c r="DR676" s="389"/>
      <c r="DS676" s="389"/>
      <c r="DT676" s="389"/>
      <c r="DU676" s="389"/>
      <c r="DV676" s="389"/>
      <c r="DW676" s="389"/>
      <c r="DX676" s="389"/>
      <c r="DY676" s="389"/>
      <c r="DZ676" s="389"/>
      <c r="EA676" s="389"/>
      <c r="EB676" s="389"/>
      <c r="EC676" s="389"/>
      <c r="ED676" s="389"/>
      <c r="EE676" s="389"/>
      <c r="EF676" s="389"/>
      <c r="EG676" s="389"/>
      <c r="EH676" s="389"/>
      <c r="EI676" s="389"/>
      <c r="EJ676" s="389"/>
      <c r="EK676" s="389"/>
      <c r="EL676" s="389"/>
      <c r="EM676" s="389"/>
      <c r="EN676" s="389"/>
      <c r="EO676" s="389"/>
      <c r="EP676" s="389"/>
      <c r="EQ676" s="389"/>
      <c r="ER676" s="389"/>
      <c r="ES676" s="389"/>
      <c r="ET676" s="389"/>
      <c r="EU676" s="389"/>
      <c r="EV676" s="389"/>
      <c r="EW676" s="389"/>
      <c r="EX676" s="389">
        <v>0.92539917361921653</v>
      </c>
      <c r="EY676" s="389">
        <v>0.7226355474341648</v>
      </c>
      <c r="EZ676" s="389">
        <v>0.51897198610898398</v>
      </c>
      <c r="FA676" s="389">
        <v>0.45804672977855226</v>
      </c>
      <c r="FB676" s="389">
        <v>0.37758526425877459</v>
      </c>
      <c r="FC676" s="389">
        <v>0.35701639770687632</v>
      </c>
      <c r="FD676" s="389">
        <v>0.32811737172887384</v>
      </c>
      <c r="FE676" s="389">
        <v>0.31021177921573367</v>
      </c>
      <c r="FF676" s="389">
        <v>0.30264358315396928</v>
      </c>
      <c r="FG676" s="389">
        <v>0.29755252698217405</v>
      </c>
      <c r="FH676" s="389">
        <v>0.29410501323909727</v>
      </c>
      <c r="FI676" s="389">
        <v>0.29112802421200584</v>
      </c>
      <c r="FJ676" s="389">
        <v>0.28834815178981765</v>
      </c>
      <c r="FK676" s="389">
        <v>0.28696586800686741</v>
      </c>
      <c r="FL676" s="389">
        <v>0.2860181158054515</v>
      </c>
      <c r="FM676" s="389">
        <v>0.2852799717289965</v>
      </c>
      <c r="FN676" s="389">
        <v>0.28514441464044565</v>
      </c>
      <c r="FO676" s="389">
        <v>0.28621303189639169</v>
      </c>
      <c r="FP676" s="389">
        <v>0.28731059309795681</v>
      </c>
      <c r="FQ676" s="389">
        <v>0.28890997671499308</v>
      </c>
      <c r="FR676" s="389">
        <v>0.28675438116980762</v>
      </c>
      <c r="FS676" s="389">
        <v>0.28552468866225228</v>
      </c>
      <c r="FT676" s="389">
        <v>0.28406623792816599</v>
      </c>
      <c r="FU676" s="389">
        <v>0.28006457789944733</v>
      </c>
      <c r="FV676" s="389">
        <v>0.26674616507365012</v>
      </c>
    </row>
    <row r="677" spans="5:178" outlineLevel="2" x14ac:dyDescent="0.2">
      <c r="E677" s="367">
        <v>47149</v>
      </c>
      <c r="F677" s="394"/>
      <c r="G677" s="394"/>
      <c r="K677" s="389"/>
      <c r="L677" s="389"/>
      <c r="M677" s="389"/>
      <c r="N677" s="389"/>
      <c r="O677" s="389"/>
      <c r="P677" s="389"/>
      <c r="Q677" s="389"/>
      <c r="R677" s="389"/>
      <c r="S677" s="389"/>
      <c r="T677" s="389"/>
      <c r="U677" s="389"/>
      <c r="V677" s="389"/>
      <c r="W677" s="389"/>
      <c r="X677" s="389"/>
      <c r="Y677" s="389"/>
      <c r="Z677" s="389"/>
      <c r="AA677" s="389"/>
      <c r="AB677" s="389"/>
      <c r="AC677" s="389"/>
      <c r="AD677" s="389"/>
      <c r="AE677" s="389"/>
      <c r="AF677" s="389"/>
      <c r="AG677" s="389"/>
      <c r="AH677" s="389"/>
      <c r="AI677" s="389"/>
      <c r="AJ677" s="389"/>
      <c r="AK677" s="389"/>
      <c r="AL677" s="389"/>
      <c r="AM677" s="389"/>
      <c r="AN677" s="389"/>
      <c r="AO677" s="389"/>
      <c r="AP677" s="389"/>
      <c r="AQ677" s="389"/>
      <c r="AR677" s="389"/>
      <c r="AS677" s="389"/>
      <c r="AT677" s="389"/>
      <c r="AU677" s="389"/>
      <c r="AV677" s="389"/>
      <c r="AW677" s="389"/>
      <c r="AX677" s="389"/>
      <c r="AY677" s="389"/>
      <c r="AZ677" s="389"/>
      <c r="BA677" s="389"/>
      <c r="BB677" s="389"/>
      <c r="BC677" s="389"/>
      <c r="BD677" s="389"/>
      <c r="BE677" s="389"/>
      <c r="BF677" s="389"/>
      <c r="BG677" s="389"/>
      <c r="BH677" s="389"/>
      <c r="BI677" s="389"/>
      <c r="BJ677" s="389"/>
      <c r="BK677" s="389"/>
      <c r="BL677" s="389"/>
      <c r="BM677" s="389"/>
      <c r="BN677" s="389"/>
      <c r="BO677" s="389"/>
      <c r="BP677" s="389"/>
      <c r="BQ677" s="389"/>
      <c r="BR677" s="389"/>
      <c r="BS677" s="389"/>
      <c r="BT677" s="389"/>
      <c r="BU677" s="389"/>
      <c r="BV677" s="389"/>
      <c r="BW677" s="389"/>
      <c r="BX677" s="389"/>
      <c r="BY677" s="389"/>
      <c r="BZ677" s="389"/>
      <c r="CA677" s="389"/>
      <c r="CB677" s="389"/>
      <c r="CC677" s="389"/>
      <c r="CD677" s="389"/>
      <c r="CE677" s="389"/>
      <c r="CF677" s="389"/>
      <c r="CG677" s="389"/>
      <c r="CH677" s="389"/>
      <c r="CI677" s="389"/>
      <c r="CJ677" s="389"/>
      <c r="CK677" s="389"/>
      <c r="CL677" s="389"/>
      <c r="CM677" s="389"/>
      <c r="CN677" s="389"/>
      <c r="CO677" s="389"/>
      <c r="CP677" s="389"/>
      <c r="CQ677" s="389"/>
      <c r="CR677" s="389"/>
      <c r="CS677" s="389"/>
      <c r="CT677" s="389"/>
      <c r="CU677" s="389"/>
      <c r="CV677" s="389"/>
      <c r="CW677" s="389"/>
      <c r="CX677" s="389"/>
      <c r="CY677" s="389"/>
      <c r="CZ677" s="389"/>
      <c r="DA677" s="389"/>
      <c r="DB677" s="389"/>
      <c r="DC677" s="389"/>
      <c r="DD677" s="389"/>
      <c r="DE677" s="389"/>
      <c r="DF677" s="389"/>
      <c r="DG677" s="389"/>
      <c r="DH677" s="389"/>
      <c r="DI677" s="389"/>
      <c r="DJ677" s="389"/>
      <c r="DK677" s="389"/>
      <c r="DL677" s="389"/>
      <c r="DM677" s="389"/>
      <c r="DN677" s="389"/>
      <c r="DO677" s="389"/>
      <c r="DP677" s="389"/>
      <c r="DQ677" s="389"/>
      <c r="DR677" s="389"/>
      <c r="DS677" s="389"/>
      <c r="DT677" s="389"/>
      <c r="DU677" s="389"/>
      <c r="DV677" s="389"/>
      <c r="DW677" s="389"/>
      <c r="DX677" s="389"/>
      <c r="DY677" s="389"/>
      <c r="DZ677" s="389"/>
      <c r="EA677" s="389"/>
      <c r="EB677" s="389"/>
      <c r="EC677" s="389"/>
      <c r="ED677" s="389"/>
      <c r="EE677" s="389"/>
      <c r="EF677" s="389"/>
      <c r="EG677" s="389"/>
      <c r="EH677" s="389"/>
      <c r="EI677" s="389"/>
      <c r="EJ677" s="389"/>
      <c r="EK677" s="389"/>
      <c r="EL677" s="389"/>
      <c r="EM677" s="389"/>
      <c r="EN677" s="389"/>
      <c r="EO677" s="389"/>
      <c r="EP677" s="389"/>
      <c r="EQ677" s="389"/>
      <c r="ER677" s="389"/>
      <c r="ES677" s="389"/>
      <c r="ET677" s="389"/>
      <c r="EU677" s="389"/>
      <c r="EV677" s="389"/>
      <c r="EW677" s="389"/>
      <c r="EX677" s="389"/>
      <c r="EY677" s="389">
        <v>0.92539917361921653</v>
      </c>
      <c r="EZ677" s="389">
        <v>0.7226355474341648</v>
      </c>
      <c r="FA677" s="389">
        <v>0.51897198610898398</v>
      </c>
      <c r="FB677" s="389">
        <v>0.45804672977855226</v>
      </c>
      <c r="FC677" s="389">
        <v>0.37758526425877459</v>
      </c>
      <c r="FD677" s="389">
        <v>0.35701639770687632</v>
      </c>
      <c r="FE677" s="389">
        <v>0.32811737172887384</v>
      </c>
      <c r="FF677" s="389">
        <v>0.31021177921573367</v>
      </c>
      <c r="FG677" s="389">
        <v>0.30264358315396928</v>
      </c>
      <c r="FH677" s="389">
        <v>0.29755252698217405</v>
      </c>
      <c r="FI677" s="389">
        <v>0.29410501323909727</v>
      </c>
      <c r="FJ677" s="389">
        <v>0.29112802421200584</v>
      </c>
      <c r="FK677" s="389">
        <v>0.28834815178981765</v>
      </c>
      <c r="FL677" s="389">
        <v>0.28696586800686741</v>
      </c>
      <c r="FM677" s="389">
        <v>0.2860181158054515</v>
      </c>
      <c r="FN677" s="389">
        <v>0.2852799717289965</v>
      </c>
      <c r="FO677" s="389">
        <v>0.28514441464044565</v>
      </c>
      <c r="FP677" s="389">
        <v>0.28621303189639169</v>
      </c>
      <c r="FQ677" s="389">
        <v>0.28731059309795681</v>
      </c>
      <c r="FR677" s="389">
        <v>0.28890997671499308</v>
      </c>
      <c r="FS677" s="389">
        <v>0.28675438116980762</v>
      </c>
      <c r="FT677" s="389">
        <v>0.28552468866225228</v>
      </c>
      <c r="FU677" s="389">
        <v>0.28406623792816599</v>
      </c>
      <c r="FV677" s="389">
        <v>0.28006457789944733</v>
      </c>
    </row>
    <row r="678" spans="5:178" outlineLevel="2" x14ac:dyDescent="0.2">
      <c r="E678" s="367">
        <v>47177</v>
      </c>
      <c r="F678" s="394"/>
      <c r="G678" s="394"/>
      <c r="K678" s="389"/>
      <c r="L678" s="389"/>
      <c r="M678" s="389"/>
      <c r="N678" s="389"/>
      <c r="O678" s="389"/>
      <c r="P678" s="389"/>
      <c r="Q678" s="389"/>
      <c r="R678" s="389"/>
      <c r="S678" s="389"/>
      <c r="T678" s="389"/>
      <c r="U678" s="389"/>
      <c r="V678" s="389"/>
      <c r="W678" s="389"/>
      <c r="X678" s="389"/>
      <c r="Y678" s="389"/>
      <c r="Z678" s="389"/>
      <c r="AA678" s="389"/>
      <c r="AB678" s="389"/>
      <c r="AC678" s="389"/>
      <c r="AD678" s="389"/>
      <c r="AE678" s="389"/>
      <c r="AF678" s="389"/>
      <c r="AG678" s="389"/>
      <c r="AH678" s="389"/>
      <c r="AI678" s="389"/>
      <c r="AJ678" s="389"/>
      <c r="AK678" s="389"/>
      <c r="AL678" s="389"/>
      <c r="AM678" s="389"/>
      <c r="AN678" s="389"/>
      <c r="AO678" s="389"/>
      <c r="AP678" s="389"/>
      <c r="AQ678" s="389"/>
      <c r="AR678" s="389"/>
      <c r="AS678" s="389"/>
      <c r="AT678" s="389"/>
      <c r="AU678" s="389"/>
      <c r="AV678" s="389"/>
      <c r="AW678" s="389"/>
      <c r="AX678" s="389"/>
      <c r="AY678" s="389"/>
      <c r="AZ678" s="389"/>
      <c r="BA678" s="389"/>
      <c r="BB678" s="389"/>
      <c r="BC678" s="389"/>
      <c r="BD678" s="389"/>
      <c r="BE678" s="389"/>
      <c r="BF678" s="389"/>
      <c r="BG678" s="389"/>
      <c r="BH678" s="389"/>
      <c r="BI678" s="389"/>
      <c r="BJ678" s="389"/>
      <c r="BK678" s="389"/>
      <c r="BL678" s="389"/>
      <c r="BM678" s="389"/>
      <c r="BN678" s="389"/>
      <c r="BO678" s="389"/>
      <c r="BP678" s="389"/>
      <c r="BQ678" s="389"/>
      <c r="BR678" s="389"/>
      <c r="BS678" s="389"/>
      <c r="BT678" s="389"/>
      <c r="BU678" s="389"/>
      <c r="BV678" s="389"/>
      <c r="BW678" s="389"/>
      <c r="BX678" s="389"/>
      <c r="BY678" s="389"/>
      <c r="BZ678" s="389"/>
      <c r="CA678" s="389"/>
      <c r="CB678" s="389"/>
      <c r="CC678" s="389"/>
      <c r="CD678" s="389"/>
      <c r="CE678" s="389"/>
      <c r="CF678" s="389"/>
      <c r="CG678" s="389"/>
      <c r="CH678" s="389"/>
      <c r="CI678" s="389"/>
      <c r="CJ678" s="389"/>
      <c r="CK678" s="389"/>
      <c r="CL678" s="389"/>
      <c r="CM678" s="389"/>
      <c r="CN678" s="389"/>
      <c r="CO678" s="389"/>
      <c r="CP678" s="389"/>
      <c r="CQ678" s="389"/>
      <c r="CR678" s="389"/>
      <c r="CS678" s="389"/>
      <c r="CT678" s="389"/>
      <c r="CU678" s="389"/>
      <c r="CV678" s="389"/>
      <c r="CW678" s="389"/>
      <c r="CX678" s="389"/>
      <c r="CY678" s="389"/>
      <c r="CZ678" s="389"/>
      <c r="DA678" s="389"/>
      <c r="DB678" s="389"/>
      <c r="DC678" s="389"/>
      <c r="DD678" s="389"/>
      <c r="DE678" s="389"/>
      <c r="DF678" s="389"/>
      <c r="DG678" s="389"/>
      <c r="DH678" s="389"/>
      <c r="DI678" s="389"/>
      <c r="DJ678" s="389"/>
      <c r="DK678" s="389"/>
      <c r="DL678" s="389"/>
      <c r="DM678" s="389"/>
      <c r="DN678" s="389"/>
      <c r="DO678" s="389"/>
      <c r="DP678" s="389"/>
      <c r="DQ678" s="389"/>
      <c r="DR678" s="389"/>
      <c r="DS678" s="389"/>
      <c r="DT678" s="389"/>
      <c r="DU678" s="389"/>
      <c r="DV678" s="389"/>
      <c r="DW678" s="389"/>
      <c r="DX678" s="389"/>
      <c r="DY678" s="389"/>
      <c r="DZ678" s="389"/>
      <c r="EA678" s="389"/>
      <c r="EB678" s="389"/>
      <c r="EC678" s="389"/>
      <c r="ED678" s="389"/>
      <c r="EE678" s="389"/>
      <c r="EF678" s="389"/>
      <c r="EG678" s="389"/>
      <c r="EH678" s="389"/>
      <c r="EI678" s="389"/>
      <c r="EJ678" s="389"/>
      <c r="EK678" s="389"/>
      <c r="EL678" s="389"/>
      <c r="EM678" s="389"/>
      <c r="EN678" s="389"/>
      <c r="EO678" s="389"/>
      <c r="EP678" s="389"/>
      <c r="EQ678" s="389"/>
      <c r="ER678" s="389"/>
      <c r="ES678" s="389"/>
      <c r="ET678" s="389"/>
      <c r="EU678" s="389"/>
      <c r="EV678" s="389"/>
      <c r="EW678" s="389"/>
      <c r="EX678" s="389"/>
      <c r="EY678" s="389"/>
      <c r="EZ678" s="389">
        <v>0.92539917361921653</v>
      </c>
      <c r="FA678" s="389">
        <v>0.7226355474341648</v>
      </c>
      <c r="FB678" s="389">
        <v>0.51897198610898398</v>
      </c>
      <c r="FC678" s="389">
        <v>0.45804672977855226</v>
      </c>
      <c r="FD678" s="389">
        <v>0.37758526425877459</v>
      </c>
      <c r="FE678" s="389">
        <v>0.35701639770687632</v>
      </c>
      <c r="FF678" s="389">
        <v>0.32811737172887384</v>
      </c>
      <c r="FG678" s="389">
        <v>0.31021177921573367</v>
      </c>
      <c r="FH678" s="389">
        <v>0.30264358315396928</v>
      </c>
      <c r="FI678" s="389">
        <v>0.29755252698217405</v>
      </c>
      <c r="FJ678" s="389">
        <v>0.29410501323909727</v>
      </c>
      <c r="FK678" s="389">
        <v>0.29112802421200584</v>
      </c>
      <c r="FL678" s="389">
        <v>0.28834815178981765</v>
      </c>
      <c r="FM678" s="389">
        <v>0.28696586800686741</v>
      </c>
      <c r="FN678" s="389">
        <v>0.2860181158054515</v>
      </c>
      <c r="FO678" s="389">
        <v>0.2852799717289965</v>
      </c>
      <c r="FP678" s="389">
        <v>0.28514441464044565</v>
      </c>
      <c r="FQ678" s="389">
        <v>0.28621303189639169</v>
      </c>
      <c r="FR678" s="389">
        <v>0.28731059309795681</v>
      </c>
      <c r="FS678" s="389">
        <v>0.28890997671499308</v>
      </c>
      <c r="FT678" s="389">
        <v>0.28675438116980762</v>
      </c>
      <c r="FU678" s="389">
        <v>0.28552468866225228</v>
      </c>
      <c r="FV678" s="389">
        <v>0.28406623792816599</v>
      </c>
    </row>
    <row r="679" spans="5:178" outlineLevel="2" x14ac:dyDescent="0.2">
      <c r="E679" s="367">
        <v>47208</v>
      </c>
      <c r="F679" s="394"/>
      <c r="G679" s="394"/>
      <c r="K679" s="389"/>
      <c r="L679" s="389"/>
      <c r="M679" s="389"/>
      <c r="N679" s="389"/>
      <c r="O679" s="389"/>
      <c r="P679" s="389"/>
      <c r="Q679" s="389"/>
      <c r="R679" s="389"/>
      <c r="S679" s="389"/>
      <c r="T679" s="389"/>
      <c r="U679" s="389"/>
      <c r="V679" s="389"/>
      <c r="W679" s="389"/>
      <c r="X679" s="389"/>
      <c r="Y679" s="389"/>
      <c r="Z679" s="389"/>
      <c r="AA679" s="389"/>
      <c r="AB679" s="389"/>
      <c r="AC679" s="389"/>
      <c r="AD679" s="389"/>
      <c r="AE679" s="389"/>
      <c r="AF679" s="389"/>
      <c r="AG679" s="389"/>
      <c r="AH679" s="389"/>
      <c r="AI679" s="389"/>
      <c r="AJ679" s="389"/>
      <c r="AK679" s="389"/>
      <c r="AL679" s="389"/>
      <c r="AM679" s="389"/>
      <c r="AN679" s="389"/>
      <c r="AO679" s="389"/>
      <c r="AP679" s="389"/>
      <c r="AQ679" s="389"/>
      <c r="AR679" s="389"/>
      <c r="AS679" s="389"/>
      <c r="AT679" s="389"/>
      <c r="AU679" s="389"/>
      <c r="AV679" s="389"/>
      <c r="AW679" s="389"/>
      <c r="AX679" s="389"/>
      <c r="AY679" s="389"/>
      <c r="AZ679" s="389"/>
      <c r="BA679" s="389"/>
      <c r="BB679" s="389"/>
      <c r="BC679" s="389"/>
      <c r="BD679" s="389"/>
      <c r="BE679" s="389"/>
      <c r="BF679" s="389"/>
      <c r="BG679" s="389"/>
      <c r="BH679" s="389"/>
      <c r="BI679" s="389"/>
      <c r="BJ679" s="389"/>
      <c r="BK679" s="389"/>
      <c r="BL679" s="389"/>
      <c r="BM679" s="389"/>
      <c r="BN679" s="389"/>
      <c r="BO679" s="389"/>
      <c r="BP679" s="389"/>
      <c r="BQ679" s="389"/>
      <c r="BR679" s="389"/>
      <c r="BS679" s="389"/>
      <c r="BT679" s="389"/>
      <c r="BU679" s="389"/>
      <c r="BV679" s="389"/>
      <c r="BW679" s="389"/>
      <c r="BX679" s="389"/>
      <c r="BY679" s="389"/>
      <c r="BZ679" s="389"/>
      <c r="CA679" s="389"/>
      <c r="CB679" s="389"/>
      <c r="CC679" s="389"/>
      <c r="CD679" s="389"/>
      <c r="CE679" s="389"/>
      <c r="CF679" s="389"/>
      <c r="CG679" s="389"/>
      <c r="CH679" s="389"/>
      <c r="CI679" s="389"/>
      <c r="CJ679" s="389"/>
      <c r="CK679" s="389"/>
      <c r="CL679" s="389"/>
      <c r="CM679" s="389"/>
      <c r="CN679" s="389"/>
      <c r="CO679" s="389"/>
      <c r="CP679" s="389"/>
      <c r="CQ679" s="389"/>
      <c r="CR679" s="389"/>
      <c r="CS679" s="389"/>
      <c r="CT679" s="389"/>
      <c r="CU679" s="389"/>
      <c r="CV679" s="389"/>
      <c r="CW679" s="389"/>
      <c r="CX679" s="389"/>
      <c r="CY679" s="389"/>
      <c r="CZ679" s="389"/>
      <c r="DA679" s="389"/>
      <c r="DB679" s="389"/>
      <c r="DC679" s="389"/>
      <c r="DD679" s="389"/>
      <c r="DE679" s="389"/>
      <c r="DF679" s="389"/>
      <c r="DG679" s="389"/>
      <c r="DH679" s="389"/>
      <c r="DI679" s="389"/>
      <c r="DJ679" s="389"/>
      <c r="DK679" s="389"/>
      <c r="DL679" s="389"/>
      <c r="DM679" s="389"/>
      <c r="DN679" s="389"/>
      <c r="DO679" s="389"/>
      <c r="DP679" s="389"/>
      <c r="DQ679" s="389"/>
      <c r="DR679" s="389"/>
      <c r="DS679" s="389"/>
      <c r="DT679" s="389"/>
      <c r="DU679" s="389"/>
      <c r="DV679" s="389"/>
      <c r="DW679" s="389"/>
      <c r="DX679" s="389"/>
      <c r="DY679" s="389"/>
      <c r="DZ679" s="389"/>
      <c r="EA679" s="389"/>
      <c r="EB679" s="389"/>
      <c r="EC679" s="389"/>
      <c r="ED679" s="389"/>
      <c r="EE679" s="389"/>
      <c r="EF679" s="389"/>
      <c r="EG679" s="389"/>
      <c r="EH679" s="389"/>
      <c r="EI679" s="389"/>
      <c r="EJ679" s="389"/>
      <c r="EK679" s="389"/>
      <c r="EL679" s="389"/>
      <c r="EM679" s="389"/>
      <c r="EN679" s="389"/>
      <c r="EO679" s="389"/>
      <c r="EP679" s="389"/>
      <c r="EQ679" s="389"/>
      <c r="ER679" s="389"/>
      <c r="ES679" s="389"/>
      <c r="ET679" s="389"/>
      <c r="EU679" s="389"/>
      <c r="EV679" s="389"/>
      <c r="EW679" s="389"/>
      <c r="EX679" s="389"/>
      <c r="EY679" s="389"/>
      <c r="EZ679" s="389"/>
      <c r="FA679" s="389">
        <v>0.92539917361921653</v>
      </c>
      <c r="FB679" s="389">
        <v>0.7226355474341648</v>
      </c>
      <c r="FC679" s="389">
        <v>0.51897198610898398</v>
      </c>
      <c r="FD679" s="389">
        <v>0.45804672977855226</v>
      </c>
      <c r="FE679" s="389">
        <v>0.37758526425877459</v>
      </c>
      <c r="FF679" s="389">
        <v>0.35701639770687632</v>
      </c>
      <c r="FG679" s="389">
        <v>0.32811737172887384</v>
      </c>
      <c r="FH679" s="389">
        <v>0.31021177921573367</v>
      </c>
      <c r="FI679" s="389">
        <v>0.30264358315396928</v>
      </c>
      <c r="FJ679" s="389">
        <v>0.29755252698217405</v>
      </c>
      <c r="FK679" s="389">
        <v>0.29410501323909727</v>
      </c>
      <c r="FL679" s="389">
        <v>0.29112802421200584</v>
      </c>
      <c r="FM679" s="389">
        <v>0.28834815178981765</v>
      </c>
      <c r="FN679" s="389">
        <v>0.28696586800686741</v>
      </c>
      <c r="FO679" s="389">
        <v>0.2860181158054515</v>
      </c>
      <c r="FP679" s="389">
        <v>0.2852799717289965</v>
      </c>
      <c r="FQ679" s="389">
        <v>0.28514441464044565</v>
      </c>
      <c r="FR679" s="389">
        <v>0.28621303189639169</v>
      </c>
      <c r="FS679" s="389">
        <v>0.28731059309795681</v>
      </c>
      <c r="FT679" s="389">
        <v>0.28890997671499308</v>
      </c>
      <c r="FU679" s="389">
        <v>0.28675438116980762</v>
      </c>
      <c r="FV679" s="389">
        <v>0.28552468866225228</v>
      </c>
    </row>
    <row r="680" spans="5:178" outlineLevel="2" x14ac:dyDescent="0.2">
      <c r="E680" s="367">
        <v>47238</v>
      </c>
      <c r="F680" s="394"/>
      <c r="G680" s="394"/>
      <c r="K680" s="389"/>
      <c r="L680" s="389"/>
      <c r="M680" s="389"/>
      <c r="N680" s="389"/>
      <c r="O680" s="389"/>
      <c r="P680" s="389"/>
      <c r="Q680" s="389"/>
      <c r="R680" s="389"/>
      <c r="S680" s="389"/>
      <c r="T680" s="389"/>
      <c r="U680" s="389"/>
      <c r="V680" s="389"/>
      <c r="W680" s="389"/>
      <c r="X680" s="389"/>
      <c r="Y680" s="389"/>
      <c r="Z680" s="389"/>
      <c r="AA680" s="389"/>
      <c r="AB680" s="389"/>
      <c r="AC680" s="389"/>
      <c r="AD680" s="389"/>
      <c r="AE680" s="389"/>
      <c r="AF680" s="389"/>
      <c r="AG680" s="389"/>
      <c r="AH680" s="389"/>
      <c r="AI680" s="389"/>
      <c r="AJ680" s="389"/>
      <c r="AK680" s="389"/>
      <c r="AL680" s="389"/>
      <c r="AM680" s="389"/>
      <c r="AN680" s="389"/>
      <c r="AO680" s="389"/>
      <c r="AP680" s="389"/>
      <c r="AQ680" s="389"/>
      <c r="AR680" s="389"/>
      <c r="AS680" s="389"/>
      <c r="AT680" s="389"/>
      <c r="AU680" s="389"/>
      <c r="AV680" s="389"/>
      <c r="AW680" s="389"/>
      <c r="AX680" s="389"/>
      <c r="AY680" s="389"/>
      <c r="AZ680" s="389"/>
      <c r="BA680" s="389"/>
      <c r="BB680" s="389"/>
      <c r="BC680" s="389"/>
      <c r="BD680" s="389"/>
      <c r="BE680" s="389"/>
      <c r="BF680" s="389"/>
      <c r="BG680" s="389"/>
      <c r="BH680" s="389"/>
      <c r="BI680" s="389"/>
      <c r="BJ680" s="389"/>
      <c r="BK680" s="389"/>
      <c r="BL680" s="389"/>
      <c r="BM680" s="389"/>
      <c r="BN680" s="389"/>
      <c r="BO680" s="389"/>
      <c r="BP680" s="389"/>
      <c r="BQ680" s="389"/>
      <c r="BR680" s="389"/>
      <c r="BS680" s="389"/>
      <c r="BT680" s="389"/>
      <c r="BU680" s="389"/>
      <c r="BV680" s="389"/>
      <c r="BW680" s="389"/>
      <c r="BX680" s="389"/>
      <c r="BY680" s="389"/>
      <c r="BZ680" s="389"/>
      <c r="CA680" s="389"/>
      <c r="CB680" s="389"/>
      <c r="CC680" s="389"/>
      <c r="CD680" s="389"/>
      <c r="CE680" s="389"/>
      <c r="CF680" s="389"/>
      <c r="CG680" s="389"/>
      <c r="CH680" s="389"/>
      <c r="CI680" s="389"/>
      <c r="CJ680" s="389"/>
      <c r="CK680" s="389"/>
      <c r="CL680" s="389"/>
      <c r="CM680" s="389"/>
      <c r="CN680" s="389"/>
      <c r="CO680" s="389"/>
      <c r="CP680" s="389"/>
      <c r="CQ680" s="389"/>
      <c r="CR680" s="389"/>
      <c r="CS680" s="389"/>
      <c r="CT680" s="389"/>
      <c r="CU680" s="389"/>
      <c r="CV680" s="389"/>
      <c r="CW680" s="389"/>
      <c r="CX680" s="389"/>
      <c r="CY680" s="389"/>
      <c r="CZ680" s="389"/>
      <c r="DA680" s="389"/>
      <c r="DB680" s="389"/>
      <c r="DC680" s="389"/>
      <c r="DD680" s="389"/>
      <c r="DE680" s="389"/>
      <c r="DF680" s="389"/>
      <c r="DG680" s="389"/>
      <c r="DH680" s="389"/>
      <c r="DI680" s="389"/>
      <c r="DJ680" s="389"/>
      <c r="DK680" s="389"/>
      <c r="DL680" s="389"/>
      <c r="DM680" s="389"/>
      <c r="DN680" s="389"/>
      <c r="DO680" s="389"/>
      <c r="DP680" s="389"/>
      <c r="DQ680" s="389"/>
      <c r="DR680" s="389"/>
      <c r="DS680" s="389"/>
      <c r="DT680" s="389"/>
      <c r="DU680" s="389"/>
      <c r="DV680" s="389"/>
      <c r="DW680" s="389"/>
      <c r="DX680" s="389"/>
      <c r="DY680" s="389"/>
      <c r="DZ680" s="389"/>
      <c r="EA680" s="389"/>
      <c r="EB680" s="389"/>
      <c r="EC680" s="389"/>
      <c r="ED680" s="389"/>
      <c r="EE680" s="389"/>
      <c r="EF680" s="389"/>
      <c r="EG680" s="389"/>
      <c r="EH680" s="389"/>
      <c r="EI680" s="389"/>
      <c r="EJ680" s="389"/>
      <c r="EK680" s="389"/>
      <c r="EL680" s="389"/>
      <c r="EM680" s="389"/>
      <c r="EN680" s="389"/>
      <c r="EO680" s="389"/>
      <c r="EP680" s="389"/>
      <c r="EQ680" s="389"/>
      <c r="ER680" s="389"/>
      <c r="ES680" s="389"/>
      <c r="ET680" s="389"/>
      <c r="EU680" s="389"/>
      <c r="EV680" s="389"/>
      <c r="EW680" s="389"/>
      <c r="EX680" s="389"/>
      <c r="EY680" s="389"/>
      <c r="EZ680" s="389"/>
      <c r="FA680" s="389"/>
      <c r="FB680" s="389">
        <v>0.92539917361921653</v>
      </c>
      <c r="FC680" s="389">
        <v>0.7226355474341648</v>
      </c>
      <c r="FD680" s="389">
        <v>0.51897198610898398</v>
      </c>
      <c r="FE680" s="389">
        <v>0.45804672977855226</v>
      </c>
      <c r="FF680" s="389">
        <v>0.37758526425877459</v>
      </c>
      <c r="FG680" s="389">
        <v>0.35701639770687632</v>
      </c>
      <c r="FH680" s="389">
        <v>0.32811737172887384</v>
      </c>
      <c r="FI680" s="389">
        <v>0.31021177921573367</v>
      </c>
      <c r="FJ680" s="389">
        <v>0.30264358315396928</v>
      </c>
      <c r="FK680" s="389">
        <v>0.29755252698217405</v>
      </c>
      <c r="FL680" s="389">
        <v>0.29410501323909727</v>
      </c>
      <c r="FM680" s="389">
        <v>0.29112802421200584</v>
      </c>
      <c r="FN680" s="389">
        <v>0.28834815178981765</v>
      </c>
      <c r="FO680" s="389">
        <v>0.28696586800686741</v>
      </c>
      <c r="FP680" s="389">
        <v>0.2860181158054515</v>
      </c>
      <c r="FQ680" s="389">
        <v>0.2852799717289965</v>
      </c>
      <c r="FR680" s="389">
        <v>0.28514441464044565</v>
      </c>
      <c r="FS680" s="389">
        <v>0.28621303189639169</v>
      </c>
      <c r="FT680" s="389">
        <v>0.28731059309795681</v>
      </c>
      <c r="FU680" s="389">
        <v>0.28890997671499308</v>
      </c>
      <c r="FV680" s="389">
        <v>0.28675438116980762</v>
      </c>
    </row>
    <row r="681" spans="5:178" outlineLevel="2" x14ac:dyDescent="0.2">
      <c r="E681" s="367">
        <v>47269</v>
      </c>
      <c r="F681" s="394"/>
      <c r="G681" s="394"/>
      <c r="K681" s="389"/>
      <c r="L681" s="389"/>
      <c r="M681" s="389"/>
      <c r="N681" s="389"/>
      <c r="O681" s="389"/>
      <c r="P681" s="389"/>
      <c r="Q681" s="389"/>
      <c r="R681" s="389"/>
      <c r="S681" s="389"/>
      <c r="T681" s="389"/>
      <c r="U681" s="389"/>
      <c r="V681" s="389"/>
      <c r="W681" s="389"/>
      <c r="X681" s="389"/>
      <c r="Y681" s="389"/>
      <c r="Z681" s="389"/>
      <c r="AA681" s="389"/>
      <c r="AB681" s="389"/>
      <c r="AC681" s="389"/>
      <c r="AD681" s="389"/>
      <c r="AE681" s="389"/>
      <c r="AF681" s="389"/>
      <c r="AG681" s="389"/>
      <c r="AH681" s="389"/>
      <c r="AI681" s="389"/>
      <c r="AJ681" s="389"/>
      <c r="AK681" s="389"/>
      <c r="AL681" s="389"/>
      <c r="AM681" s="389"/>
      <c r="AN681" s="389"/>
      <c r="AO681" s="389"/>
      <c r="AP681" s="389"/>
      <c r="AQ681" s="389"/>
      <c r="AR681" s="389"/>
      <c r="AS681" s="389"/>
      <c r="AT681" s="389"/>
      <c r="AU681" s="389"/>
      <c r="AV681" s="389"/>
      <c r="AW681" s="389"/>
      <c r="AX681" s="389"/>
      <c r="AY681" s="389"/>
      <c r="AZ681" s="389"/>
      <c r="BA681" s="389"/>
      <c r="BB681" s="389"/>
      <c r="BC681" s="389"/>
      <c r="BD681" s="389"/>
      <c r="BE681" s="389"/>
      <c r="BF681" s="389"/>
      <c r="BG681" s="389"/>
      <c r="BH681" s="389"/>
      <c r="BI681" s="389"/>
      <c r="BJ681" s="389"/>
      <c r="BK681" s="389"/>
      <c r="BL681" s="389"/>
      <c r="BM681" s="389"/>
      <c r="BN681" s="389"/>
      <c r="BO681" s="389"/>
      <c r="BP681" s="389"/>
      <c r="BQ681" s="389"/>
      <c r="BR681" s="389"/>
      <c r="BS681" s="389"/>
      <c r="BT681" s="389"/>
      <c r="BU681" s="389"/>
      <c r="BV681" s="389"/>
      <c r="BW681" s="389"/>
      <c r="BX681" s="389"/>
      <c r="BY681" s="389"/>
      <c r="BZ681" s="389"/>
      <c r="CA681" s="389"/>
      <c r="CB681" s="389"/>
      <c r="CC681" s="389"/>
      <c r="CD681" s="389"/>
      <c r="CE681" s="389"/>
      <c r="CF681" s="389"/>
      <c r="CG681" s="389"/>
      <c r="CH681" s="389"/>
      <c r="CI681" s="389"/>
      <c r="CJ681" s="389"/>
      <c r="CK681" s="389"/>
      <c r="CL681" s="389"/>
      <c r="CM681" s="389"/>
      <c r="CN681" s="389"/>
      <c r="CO681" s="389"/>
      <c r="CP681" s="389"/>
      <c r="CQ681" s="389"/>
      <c r="CR681" s="389"/>
      <c r="CS681" s="389"/>
      <c r="CT681" s="389"/>
      <c r="CU681" s="389"/>
      <c r="CV681" s="389"/>
      <c r="CW681" s="389"/>
      <c r="CX681" s="389"/>
      <c r="CY681" s="389"/>
      <c r="CZ681" s="389"/>
      <c r="DA681" s="389"/>
      <c r="DB681" s="389"/>
      <c r="DC681" s="389"/>
      <c r="DD681" s="389"/>
      <c r="DE681" s="389"/>
      <c r="DF681" s="389"/>
      <c r="DG681" s="389"/>
      <c r="DH681" s="389"/>
      <c r="DI681" s="389"/>
      <c r="DJ681" s="389"/>
      <c r="DK681" s="389"/>
      <c r="DL681" s="389"/>
      <c r="DM681" s="389"/>
      <c r="DN681" s="389"/>
      <c r="DO681" s="389"/>
      <c r="DP681" s="389"/>
      <c r="DQ681" s="389"/>
      <c r="DR681" s="389"/>
      <c r="DS681" s="389"/>
      <c r="DT681" s="389"/>
      <c r="DU681" s="389"/>
      <c r="DV681" s="389"/>
      <c r="DW681" s="389"/>
      <c r="DX681" s="389"/>
      <c r="DY681" s="389"/>
      <c r="DZ681" s="389"/>
      <c r="EA681" s="389"/>
      <c r="EB681" s="389"/>
      <c r="EC681" s="389"/>
      <c r="ED681" s="389"/>
      <c r="EE681" s="389"/>
      <c r="EF681" s="389"/>
      <c r="EG681" s="389"/>
      <c r="EH681" s="389"/>
      <c r="EI681" s="389"/>
      <c r="EJ681" s="389"/>
      <c r="EK681" s="389"/>
      <c r="EL681" s="389"/>
      <c r="EM681" s="389"/>
      <c r="EN681" s="389"/>
      <c r="EO681" s="389"/>
      <c r="EP681" s="389"/>
      <c r="EQ681" s="389"/>
      <c r="ER681" s="389"/>
      <c r="ES681" s="389"/>
      <c r="ET681" s="389"/>
      <c r="EU681" s="389"/>
      <c r="EV681" s="389"/>
      <c r="EW681" s="389"/>
      <c r="EX681" s="389"/>
      <c r="EY681" s="389"/>
      <c r="EZ681" s="389"/>
      <c r="FA681" s="389"/>
      <c r="FB681" s="389"/>
      <c r="FC681" s="389">
        <v>0.92539917361921653</v>
      </c>
      <c r="FD681" s="389">
        <v>0.7226355474341648</v>
      </c>
      <c r="FE681" s="389">
        <v>0.51897198610898398</v>
      </c>
      <c r="FF681" s="389">
        <v>0.45804672977855226</v>
      </c>
      <c r="FG681" s="389">
        <v>0.37758526425877459</v>
      </c>
      <c r="FH681" s="389">
        <v>0.35701639770687632</v>
      </c>
      <c r="FI681" s="389">
        <v>0.32811737172887384</v>
      </c>
      <c r="FJ681" s="389">
        <v>0.31021177921573367</v>
      </c>
      <c r="FK681" s="389">
        <v>0.30264358315396928</v>
      </c>
      <c r="FL681" s="389">
        <v>0.29755252698217405</v>
      </c>
      <c r="FM681" s="389">
        <v>0.29410501323909727</v>
      </c>
      <c r="FN681" s="389">
        <v>0.29112802421200584</v>
      </c>
      <c r="FO681" s="389">
        <v>0.28834815178981765</v>
      </c>
      <c r="FP681" s="389">
        <v>0.28696586800686741</v>
      </c>
      <c r="FQ681" s="389">
        <v>0.2860181158054515</v>
      </c>
      <c r="FR681" s="389">
        <v>0.2852799717289965</v>
      </c>
      <c r="FS681" s="389">
        <v>0.28514441464044565</v>
      </c>
      <c r="FT681" s="389">
        <v>0.28621303189639169</v>
      </c>
      <c r="FU681" s="389">
        <v>0.28731059309795681</v>
      </c>
      <c r="FV681" s="389">
        <v>0.28890997671499308</v>
      </c>
    </row>
    <row r="682" spans="5:178" outlineLevel="2" x14ac:dyDescent="0.2">
      <c r="E682" s="367">
        <v>47299</v>
      </c>
      <c r="F682" s="394"/>
      <c r="G682" s="394"/>
      <c r="K682" s="389"/>
      <c r="L682" s="389"/>
      <c r="M682" s="389"/>
      <c r="N682" s="389"/>
      <c r="O682" s="389"/>
      <c r="P682" s="389"/>
      <c r="Q682" s="389"/>
      <c r="R682" s="389"/>
      <c r="S682" s="389"/>
      <c r="T682" s="389"/>
      <c r="U682" s="389"/>
      <c r="V682" s="389"/>
      <c r="W682" s="389"/>
      <c r="X682" s="389"/>
      <c r="Y682" s="389"/>
      <c r="Z682" s="389"/>
      <c r="AA682" s="389"/>
      <c r="AB682" s="389"/>
      <c r="AC682" s="389"/>
      <c r="AD682" s="389"/>
      <c r="AE682" s="389"/>
      <c r="AF682" s="389"/>
      <c r="AG682" s="389"/>
      <c r="AH682" s="389"/>
      <c r="AI682" s="389"/>
      <c r="AJ682" s="389"/>
      <c r="AK682" s="389"/>
      <c r="AL682" s="389"/>
      <c r="AM682" s="389"/>
      <c r="AN682" s="389"/>
      <c r="AO682" s="389"/>
      <c r="AP682" s="389"/>
      <c r="AQ682" s="389"/>
      <c r="AR682" s="389"/>
      <c r="AS682" s="389"/>
      <c r="AT682" s="389"/>
      <c r="AU682" s="389"/>
      <c r="AV682" s="389"/>
      <c r="AW682" s="389"/>
      <c r="AX682" s="389"/>
      <c r="AY682" s="389"/>
      <c r="AZ682" s="389"/>
      <c r="BA682" s="389"/>
      <c r="BB682" s="389"/>
      <c r="BC682" s="389"/>
      <c r="BD682" s="389"/>
      <c r="BE682" s="389"/>
      <c r="BF682" s="389"/>
      <c r="BG682" s="389"/>
      <c r="BH682" s="389"/>
      <c r="BI682" s="389"/>
      <c r="BJ682" s="389"/>
      <c r="BK682" s="389"/>
      <c r="BL682" s="389"/>
      <c r="BM682" s="389"/>
      <c r="BN682" s="389"/>
      <c r="BO682" s="389"/>
      <c r="BP682" s="389"/>
      <c r="BQ682" s="389"/>
      <c r="BR682" s="389"/>
      <c r="BS682" s="389"/>
      <c r="BT682" s="389"/>
      <c r="BU682" s="389"/>
      <c r="BV682" s="389"/>
      <c r="BW682" s="389"/>
      <c r="BX682" s="389"/>
      <c r="BY682" s="389"/>
      <c r="BZ682" s="389"/>
      <c r="CA682" s="389"/>
      <c r="CB682" s="389"/>
      <c r="CC682" s="389"/>
      <c r="CD682" s="389"/>
      <c r="CE682" s="389"/>
      <c r="CF682" s="389"/>
      <c r="CG682" s="389"/>
      <c r="CH682" s="389"/>
      <c r="CI682" s="389"/>
      <c r="CJ682" s="389"/>
      <c r="CK682" s="389"/>
      <c r="CL682" s="389"/>
      <c r="CM682" s="389"/>
      <c r="CN682" s="389"/>
      <c r="CO682" s="389"/>
      <c r="CP682" s="389"/>
      <c r="CQ682" s="389"/>
      <c r="CR682" s="389"/>
      <c r="CS682" s="389"/>
      <c r="CT682" s="389"/>
      <c r="CU682" s="389"/>
      <c r="CV682" s="389"/>
      <c r="CW682" s="389"/>
      <c r="CX682" s="389"/>
      <c r="CY682" s="389"/>
      <c r="CZ682" s="389"/>
      <c r="DA682" s="389"/>
      <c r="DB682" s="389"/>
      <c r="DC682" s="389"/>
      <c r="DD682" s="389"/>
      <c r="DE682" s="389"/>
      <c r="DF682" s="389"/>
      <c r="DG682" s="389"/>
      <c r="DH682" s="389"/>
      <c r="DI682" s="389"/>
      <c r="DJ682" s="389"/>
      <c r="DK682" s="389"/>
      <c r="DL682" s="389"/>
      <c r="DM682" s="389"/>
      <c r="DN682" s="389"/>
      <c r="DO682" s="389"/>
      <c r="DP682" s="389"/>
      <c r="DQ682" s="389"/>
      <c r="DR682" s="389"/>
      <c r="DS682" s="389"/>
      <c r="DT682" s="389"/>
      <c r="DU682" s="389"/>
      <c r="DV682" s="389"/>
      <c r="DW682" s="389"/>
      <c r="DX682" s="389"/>
      <c r="DY682" s="389"/>
      <c r="DZ682" s="389"/>
      <c r="EA682" s="389"/>
      <c r="EB682" s="389"/>
      <c r="EC682" s="389"/>
      <c r="ED682" s="389"/>
      <c r="EE682" s="389"/>
      <c r="EF682" s="389"/>
      <c r="EG682" s="389"/>
      <c r="EH682" s="389"/>
      <c r="EI682" s="389"/>
      <c r="EJ682" s="389"/>
      <c r="EK682" s="389"/>
      <c r="EL682" s="389"/>
      <c r="EM682" s="389"/>
      <c r="EN682" s="389"/>
      <c r="EO682" s="389"/>
      <c r="EP682" s="389"/>
      <c r="EQ682" s="389"/>
      <c r="ER682" s="389"/>
      <c r="ES682" s="389"/>
      <c r="ET682" s="389"/>
      <c r="EU682" s="389"/>
      <c r="EV682" s="389"/>
      <c r="EW682" s="389"/>
      <c r="EX682" s="389"/>
      <c r="EY682" s="389"/>
      <c r="EZ682" s="389"/>
      <c r="FA682" s="389"/>
      <c r="FB682" s="389"/>
      <c r="FC682" s="389"/>
      <c r="FD682" s="389">
        <v>0.92539917361921653</v>
      </c>
      <c r="FE682" s="389">
        <v>0.7226355474341648</v>
      </c>
      <c r="FF682" s="389">
        <v>0.51897198610898398</v>
      </c>
      <c r="FG682" s="389">
        <v>0.45804672977855226</v>
      </c>
      <c r="FH682" s="389">
        <v>0.37758526425877459</v>
      </c>
      <c r="FI682" s="389">
        <v>0.35701639770687632</v>
      </c>
      <c r="FJ682" s="389">
        <v>0.32811737172887384</v>
      </c>
      <c r="FK682" s="389">
        <v>0.31021177921573367</v>
      </c>
      <c r="FL682" s="389">
        <v>0.30264358315396928</v>
      </c>
      <c r="FM682" s="389">
        <v>0.29755252698217405</v>
      </c>
      <c r="FN682" s="389">
        <v>0.29410501323909727</v>
      </c>
      <c r="FO682" s="389">
        <v>0.29112802421200584</v>
      </c>
      <c r="FP682" s="389">
        <v>0.28834815178981765</v>
      </c>
      <c r="FQ682" s="389">
        <v>0.28696586800686741</v>
      </c>
      <c r="FR682" s="389">
        <v>0.2860181158054515</v>
      </c>
      <c r="FS682" s="389">
        <v>0.2852799717289965</v>
      </c>
      <c r="FT682" s="389">
        <v>0.28514441464044565</v>
      </c>
      <c r="FU682" s="389">
        <v>0.28621303189639169</v>
      </c>
      <c r="FV682" s="389">
        <v>0.28731059309795681</v>
      </c>
    </row>
    <row r="683" spans="5:178" outlineLevel="2" x14ac:dyDescent="0.2">
      <c r="E683" s="367">
        <v>47330</v>
      </c>
      <c r="F683" s="394"/>
      <c r="G683" s="394"/>
      <c r="K683" s="389"/>
      <c r="L683" s="389"/>
      <c r="M683" s="389"/>
      <c r="N683" s="389"/>
      <c r="O683" s="389"/>
      <c r="P683" s="389"/>
      <c r="Q683" s="389"/>
      <c r="R683" s="389"/>
      <c r="S683" s="389"/>
      <c r="T683" s="389"/>
      <c r="U683" s="389"/>
      <c r="V683" s="389"/>
      <c r="W683" s="389"/>
      <c r="X683" s="389"/>
      <c r="Y683" s="389"/>
      <c r="Z683" s="389"/>
      <c r="AA683" s="389"/>
      <c r="AB683" s="389"/>
      <c r="AC683" s="389"/>
      <c r="AD683" s="389"/>
      <c r="AE683" s="389"/>
      <c r="AF683" s="389"/>
      <c r="AG683" s="389"/>
      <c r="AH683" s="389"/>
      <c r="AI683" s="389"/>
      <c r="AJ683" s="389"/>
      <c r="AK683" s="389"/>
      <c r="AL683" s="389"/>
      <c r="AM683" s="389"/>
      <c r="AN683" s="389"/>
      <c r="AO683" s="389"/>
      <c r="AP683" s="389"/>
      <c r="AQ683" s="389"/>
      <c r="AR683" s="389"/>
      <c r="AS683" s="389"/>
      <c r="AT683" s="389"/>
      <c r="AU683" s="389"/>
      <c r="AV683" s="389"/>
      <c r="AW683" s="389"/>
      <c r="AX683" s="389"/>
      <c r="AY683" s="389"/>
      <c r="AZ683" s="389"/>
      <c r="BA683" s="389"/>
      <c r="BB683" s="389"/>
      <c r="BC683" s="389"/>
      <c r="BD683" s="389"/>
      <c r="BE683" s="389"/>
      <c r="BF683" s="389"/>
      <c r="BG683" s="389"/>
      <c r="BH683" s="389"/>
      <c r="BI683" s="389"/>
      <c r="BJ683" s="389"/>
      <c r="BK683" s="389"/>
      <c r="BL683" s="389"/>
      <c r="BM683" s="389"/>
      <c r="BN683" s="389"/>
      <c r="BO683" s="389"/>
      <c r="BP683" s="389"/>
      <c r="BQ683" s="389"/>
      <c r="BR683" s="389"/>
      <c r="BS683" s="389"/>
      <c r="BT683" s="389"/>
      <c r="BU683" s="389"/>
      <c r="BV683" s="389"/>
      <c r="BW683" s="389"/>
      <c r="BX683" s="389"/>
      <c r="BY683" s="389"/>
      <c r="BZ683" s="389"/>
      <c r="CA683" s="389"/>
      <c r="CB683" s="389"/>
      <c r="CC683" s="389"/>
      <c r="CD683" s="389"/>
      <c r="CE683" s="389"/>
      <c r="CF683" s="389"/>
      <c r="CG683" s="389"/>
      <c r="CH683" s="389"/>
      <c r="CI683" s="389"/>
      <c r="CJ683" s="389"/>
      <c r="CK683" s="389"/>
      <c r="CL683" s="389"/>
      <c r="CM683" s="389"/>
      <c r="CN683" s="389"/>
      <c r="CO683" s="389"/>
      <c r="CP683" s="389"/>
      <c r="CQ683" s="389"/>
      <c r="CR683" s="389"/>
      <c r="CS683" s="389"/>
      <c r="CT683" s="389"/>
      <c r="CU683" s="389"/>
      <c r="CV683" s="389"/>
      <c r="CW683" s="389"/>
      <c r="CX683" s="389"/>
      <c r="CY683" s="389"/>
      <c r="CZ683" s="389"/>
      <c r="DA683" s="389"/>
      <c r="DB683" s="389"/>
      <c r="DC683" s="389"/>
      <c r="DD683" s="389"/>
      <c r="DE683" s="389"/>
      <c r="DF683" s="389"/>
      <c r="DG683" s="389"/>
      <c r="DH683" s="389"/>
      <c r="DI683" s="389"/>
      <c r="DJ683" s="389"/>
      <c r="DK683" s="389"/>
      <c r="DL683" s="389"/>
      <c r="DM683" s="389"/>
      <c r="DN683" s="389"/>
      <c r="DO683" s="389"/>
      <c r="DP683" s="389"/>
      <c r="DQ683" s="389"/>
      <c r="DR683" s="389"/>
      <c r="DS683" s="389"/>
      <c r="DT683" s="389"/>
      <c r="DU683" s="389"/>
      <c r="DV683" s="389"/>
      <c r="DW683" s="389"/>
      <c r="DX683" s="389"/>
      <c r="DY683" s="389"/>
      <c r="DZ683" s="389"/>
      <c r="EA683" s="389"/>
      <c r="EB683" s="389"/>
      <c r="EC683" s="389"/>
      <c r="ED683" s="389"/>
      <c r="EE683" s="389"/>
      <c r="EF683" s="389"/>
      <c r="EG683" s="389"/>
      <c r="EH683" s="389"/>
      <c r="EI683" s="389"/>
      <c r="EJ683" s="389"/>
      <c r="EK683" s="389"/>
      <c r="EL683" s="389"/>
      <c r="EM683" s="389"/>
      <c r="EN683" s="389"/>
      <c r="EO683" s="389"/>
      <c r="EP683" s="389"/>
      <c r="EQ683" s="389"/>
      <c r="ER683" s="389"/>
      <c r="ES683" s="389"/>
      <c r="ET683" s="389"/>
      <c r="EU683" s="389"/>
      <c r="EV683" s="389"/>
      <c r="EW683" s="389"/>
      <c r="EX683" s="389"/>
      <c r="EY683" s="389"/>
      <c r="EZ683" s="389"/>
      <c r="FA683" s="389"/>
      <c r="FB683" s="389"/>
      <c r="FC683" s="389"/>
      <c r="FD683" s="389"/>
      <c r="FE683" s="389">
        <v>0.92539917361921653</v>
      </c>
      <c r="FF683" s="389">
        <v>0.7226355474341648</v>
      </c>
      <c r="FG683" s="389">
        <v>0.51897198610898398</v>
      </c>
      <c r="FH683" s="389">
        <v>0.45804672977855226</v>
      </c>
      <c r="FI683" s="389">
        <v>0.37758526425877459</v>
      </c>
      <c r="FJ683" s="389">
        <v>0.35701639770687632</v>
      </c>
      <c r="FK683" s="389">
        <v>0.32811737172887384</v>
      </c>
      <c r="FL683" s="389">
        <v>0.31021177921573367</v>
      </c>
      <c r="FM683" s="389">
        <v>0.30264358315396928</v>
      </c>
      <c r="FN683" s="389">
        <v>0.29755252698217405</v>
      </c>
      <c r="FO683" s="389">
        <v>0.29410501323909727</v>
      </c>
      <c r="FP683" s="389">
        <v>0.29112802421200584</v>
      </c>
      <c r="FQ683" s="389">
        <v>0.28834815178981765</v>
      </c>
      <c r="FR683" s="389">
        <v>0.28696586800686741</v>
      </c>
      <c r="FS683" s="389">
        <v>0.2860181158054515</v>
      </c>
      <c r="FT683" s="389">
        <v>0.2852799717289965</v>
      </c>
      <c r="FU683" s="389">
        <v>0.28514441464044565</v>
      </c>
      <c r="FV683" s="389">
        <v>0.28621303189639169</v>
      </c>
    </row>
    <row r="684" spans="5:178" outlineLevel="2" x14ac:dyDescent="0.2">
      <c r="E684" s="367">
        <v>47361</v>
      </c>
      <c r="F684" s="394"/>
      <c r="G684" s="394"/>
      <c r="K684" s="389"/>
      <c r="L684" s="389"/>
      <c r="M684" s="389"/>
      <c r="N684" s="389"/>
      <c r="O684" s="389"/>
      <c r="P684" s="389"/>
      <c r="Q684" s="389"/>
      <c r="R684" s="389"/>
      <c r="S684" s="389"/>
      <c r="T684" s="389"/>
      <c r="U684" s="389"/>
      <c r="V684" s="389"/>
      <c r="W684" s="389"/>
      <c r="X684" s="389"/>
      <c r="Y684" s="389"/>
      <c r="Z684" s="389"/>
      <c r="AA684" s="389"/>
      <c r="AB684" s="389"/>
      <c r="AC684" s="389"/>
      <c r="AD684" s="389"/>
      <c r="AE684" s="389"/>
      <c r="AF684" s="389"/>
      <c r="AG684" s="389"/>
      <c r="AH684" s="389"/>
      <c r="AI684" s="389"/>
      <c r="AJ684" s="389"/>
      <c r="AK684" s="389"/>
      <c r="AL684" s="389"/>
      <c r="AM684" s="389"/>
      <c r="AN684" s="389"/>
      <c r="AO684" s="389"/>
      <c r="AP684" s="389"/>
      <c r="AQ684" s="389"/>
      <c r="AR684" s="389"/>
      <c r="AS684" s="389"/>
      <c r="AT684" s="389"/>
      <c r="AU684" s="389"/>
      <c r="AV684" s="389"/>
      <c r="AW684" s="389"/>
      <c r="AX684" s="389"/>
      <c r="AY684" s="389"/>
      <c r="AZ684" s="389"/>
      <c r="BA684" s="389"/>
      <c r="BB684" s="389"/>
      <c r="BC684" s="389"/>
      <c r="BD684" s="389"/>
      <c r="BE684" s="389"/>
      <c r="BF684" s="389"/>
      <c r="BG684" s="389"/>
      <c r="BH684" s="389"/>
      <c r="BI684" s="389"/>
      <c r="BJ684" s="389"/>
      <c r="BK684" s="389"/>
      <c r="BL684" s="389"/>
      <c r="BM684" s="389"/>
      <c r="BN684" s="389"/>
      <c r="BO684" s="389"/>
      <c r="BP684" s="389"/>
      <c r="BQ684" s="389"/>
      <c r="BR684" s="389"/>
      <c r="BS684" s="389"/>
      <c r="BT684" s="389"/>
      <c r="BU684" s="389"/>
      <c r="BV684" s="389"/>
      <c r="BW684" s="389"/>
      <c r="BX684" s="389"/>
      <c r="BY684" s="389"/>
      <c r="BZ684" s="389"/>
      <c r="CA684" s="389"/>
      <c r="CB684" s="389"/>
      <c r="CC684" s="389"/>
      <c r="CD684" s="389"/>
      <c r="CE684" s="389"/>
      <c r="CF684" s="389"/>
      <c r="CG684" s="389"/>
      <c r="CH684" s="389"/>
      <c r="CI684" s="389"/>
      <c r="CJ684" s="389"/>
      <c r="CK684" s="389"/>
      <c r="CL684" s="389"/>
      <c r="CM684" s="389"/>
      <c r="CN684" s="389"/>
      <c r="CO684" s="389"/>
      <c r="CP684" s="389"/>
      <c r="CQ684" s="389"/>
      <c r="CR684" s="389"/>
      <c r="CS684" s="389"/>
      <c r="CT684" s="389"/>
      <c r="CU684" s="389"/>
      <c r="CV684" s="389"/>
      <c r="CW684" s="389"/>
      <c r="CX684" s="389"/>
      <c r="CY684" s="389"/>
      <c r="CZ684" s="389"/>
      <c r="DA684" s="389"/>
      <c r="DB684" s="389"/>
      <c r="DC684" s="389"/>
      <c r="DD684" s="389"/>
      <c r="DE684" s="389"/>
      <c r="DF684" s="389"/>
      <c r="DG684" s="389"/>
      <c r="DH684" s="389"/>
      <c r="DI684" s="389"/>
      <c r="DJ684" s="389"/>
      <c r="DK684" s="389"/>
      <c r="DL684" s="389"/>
      <c r="DM684" s="389"/>
      <c r="DN684" s="389"/>
      <c r="DO684" s="389"/>
      <c r="DP684" s="389"/>
      <c r="DQ684" s="389"/>
      <c r="DR684" s="389"/>
      <c r="DS684" s="389"/>
      <c r="DT684" s="389"/>
      <c r="DU684" s="389"/>
      <c r="DV684" s="389"/>
      <c r="DW684" s="389"/>
      <c r="DX684" s="389"/>
      <c r="DY684" s="389"/>
      <c r="DZ684" s="389"/>
      <c r="EA684" s="389"/>
      <c r="EB684" s="389"/>
      <c r="EC684" s="389"/>
      <c r="ED684" s="389"/>
      <c r="EE684" s="389"/>
      <c r="EF684" s="389"/>
      <c r="EG684" s="389"/>
      <c r="EH684" s="389"/>
      <c r="EI684" s="389"/>
      <c r="EJ684" s="389"/>
      <c r="EK684" s="389"/>
      <c r="EL684" s="389"/>
      <c r="EM684" s="389"/>
      <c r="EN684" s="389"/>
      <c r="EO684" s="389"/>
      <c r="EP684" s="389"/>
      <c r="EQ684" s="389"/>
      <c r="ER684" s="389"/>
      <c r="ES684" s="389"/>
      <c r="ET684" s="389"/>
      <c r="EU684" s="389"/>
      <c r="EV684" s="389"/>
      <c r="EW684" s="389"/>
      <c r="EX684" s="389"/>
      <c r="EY684" s="389"/>
      <c r="EZ684" s="389"/>
      <c r="FA684" s="389"/>
      <c r="FB684" s="389"/>
      <c r="FC684" s="389"/>
      <c r="FD684" s="389"/>
      <c r="FE684" s="389"/>
      <c r="FF684" s="389">
        <v>0.92539917361921653</v>
      </c>
      <c r="FG684" s="389">
        <v>0.7226355474341648</v>
      </c>
      <c r="FH684" s="389">
        <v>0.51897198610898398</v>
      </c>
      <c r="FI684" s="389">
        <v>0.45804672977855226</v>
      </c>
      <c r="FJ684" s="389">
        <v>0.37758526425877459</v>
      </c>
      <c r="FK684" s="389">
        <v>0.35701639770687632</v>
      </c>
      <c r="FL684" s="389">
        <v>0.32811737172887384</v>
      </c>
      <c r="FM684" s="389">
        <v>0.31021177921573367</v>
      </c>
      <c r="FN684" s="389">
        <v>0.30264358315396928</v>
      </c>
      <c r="FO684" s="389">
        <v>0.29755252698217405</v>
      </c>
      <c r="FP684" s="389">
        <v>0.29410501323909727</v>
      </c>
      <c r="FQ684" s="389">
        <v>0.29112802421200584</v>
      </c>
      <c r="FR684" s="389">
        <v>0.28834815178981765</v>
      </c>
      <c r="FS684" s="389">
        <v>0.28696586800686741</v>
      </c>
      <c r="FT684" s="389">
        <v>0.2860181158054515</v>
      </c>
      <c r="FU684" s="389">
        <v>0.2852799717289965</v>
      </c>
      <c r="FV684" s="389">
        <v>0.28514441464044565</v>
      </c>
    </row>
    <row r="685" spans="5:178" outlineLevel="2" x14ac:dyDescent="0.2">
      <c r="E685" s="367">
        <v>47391</v>
      </c>
      <c r="F685" s="394"/>
      <c r="G685" s="394"/>
      <c r="K685" s="389"/>
      <c r="L685" s="389"/>
      <c r="M685" s="389"/>
      <c r="N685" s="389"/>
      <c r="O685" s="389"/>
      <c r="P685" s="389"/>
      <c r="Q685" s="389"/>
      <c r="R685" s="389"/>
      <c r="S685" s="389"/>
      <c r="T685" s="389"/>
      <c r="U685" s="389"/>
      <c r="V685" s="389"/>
      <c r="W685" s="389"/>
      <c r="X685" s="389"/>
      <c r="Y685" s="389"/>
      <c r="Z685" s="389"/>
      <c r="AA685" s="389"/>
      <c r="AB685" s="389"/>
      <c r="AC685" s="389"/>
      <c r="AD685" s="389"/>
      <c r="AE685" s="389"/>
      <c r="AF685" s="389"/>
      <c r="AG685" s="389"/>
      <c r="AH685" s="389"/>
      <c r="AI685" s="389"/>
      <c r="AJ685" s="389"/>
      <c r="AK685" s="389"/>
      <c r="AL685" s="389"/>
      <c r="AM685" s="389"/>
      <c r="AN685" s="389"/>
      <c r="AO685" s="389"/>
      <c r="AP685" s="389"/>
      <c r="AQ685" s="389"/>
      <c r="AR685" s="389"/>
      <c r="AS685" s="389"/>
      <c r="AT685" s="389"/>
      <c r="AU685" s="389"/>
      <c r="AV685" s="389"/>
      <c r="AW685" s="389"/>
      <c r="AX685" s="389"/>
      <c r="AY685" s="389"/>
      <c r="AZ685" s="389"/>
      <c r="BA685" s="389"/>
      <c r="BB685" s="389"/>
      <c r="BC685" s="389"/>
      <c r="BD685" s="389"/>
      <c r="BE685" s="389"/>
      <c r="BF685" s="389"/>
      <c r="BG685" s="389"/>
      <c r="BH685" s="389"/>
      <c r="BI685" s="389"/>
      <c r="BJ685" s="389"/>
      <c r="BK685" s="389"/>
      <c r="BL685" s="389"/>
      <c r="BM685" s="389"/>
      <c r="BN685" s="389"/>
      <c r="BO685" s="389"/>
      <c r="BP685" s="389"/>
      <c r="BQ685" s="389"/>
      <c r="BR685" s="389"/>
      <c r="BS685" s="389"/>
      <c r="BT685" s="389"/>
      <c r="BU685" s="389"/>
      <c r="BV685" s="389"/>
      <c r="BW685" s="389"/>
      <c r="BX685" s="389"/>
      <c r="BY685" s="389"/>
      <c r="BZ685" s="389"/>
      <c r="CA685" s="389"/>
      <c r="CB685" s="389"/>
      <c r="CC685" s="389"/>
      <c r="CD685" s="389"/>
      <c r="CE685" s="389"/>
      <c r="CF685" s="389"/>
      <c r="CG685" s="389"/>
      <c r="CH685" s="389"/>
      <c r="CI685" s="389"/>
      <c r="CJ685" s="389"/>
      <c r="CK685" s="389"/>
      <c r="CL685" s="389"/>
      <c r="CM685" s="389"/>
      <c r="CN685" s="389"/>
      <c r="CO685" s="389"/>
      <c r="CP685" s="389"/>
      <c r="CQ685" s="389"/>
      <c r="CR685" s="389"/>
      <c r="CS685" s="389"/>
      <c r="CT685" s="389"/>
      <c r="CU685" s="389"/>
      <c r="CV685" s="389"/>
      <c r="CW685" s="389"/>
      <c r="CX685" s="389"/>
      <c r="CY685" s="389"/>
      <c r="CZ685" s="389"/>
      <c r="DA685" s="389"/>
      <c r="DB685" s="389"/>
      <c r="DC685" s="389"/>
      <c r="DD685" s="389"/>
      <c r="DE685" s="389"/>
      <c r="DF685" s="389"/>
      <c r="DG685" s="389"/>
      <c r="DH685" s="389"/>
      <c r="DI685" s="389"/>
      <c r="DJ685" s="389"/>
      <c r="DK685" s="389"/>
      <c r="DL685" s="389"/>
      <c r="DM685" s="389"/>
      <c r="DN685" s="389"/>
      <c r="DO685" s="389"/>
      <c r="DP685" s="389"/>
      <c r="DQ685" s="389"/>
      <c r="DR685" s="389"/>
      <c r="DS685" s="389"/>
      <c r="DT685" s="389"/>
      <c r="DU685" s="389"/>
      <c r="DV685" s="389"/>
      <c r="DW685" s="389"/>
      <c r="DX685" s="389"/>
      <c r="DY685" s="389"/>
      <c r="DZ685" s="389"/>
      <c r="EA685" s="389"/>
      <c r="EB685" s="389"/>
      <c r="EC685" s="389"/>
      <c r="ED685" s="389"/>
      <c r="EE685" s="389"/>
      <c r="EF685" s="389"/>
      <c r="EG685" s="389"/>
      <c r="EH685" s="389"/>
      <c r="EI685" s="389"/>
      <c r="EJ685" s="389"/>
      <c r="EK685" s="389"/>
      <c r="EL685" s="389"/>
      <c r="EM685" s="389"/>
      <c r="EN685" s="389"/>
      <c r="EO685" s="389"/>
      <c r="EP685" s="389"/>
      <c r="EQ685" s="389"/>
      <c r="ER685" s="389"/>
      <c r="ES685" s="389"/>
      <c r="ET685" s="389"/>
      <c r="EU685" s="389"/>
      <c r="EV685" s="389"/>
      <c r="EW685" s="389"/>
      <c r="EX685" s="389"/>
      <c r="EY685" s="389"/>
      <c r="EZ685" s="389"/>
      <c r="FA685" s="389"/>
      <c r="FB685" s="389"/>
      <c r="FC685" s="389"/>
      <c r="FD685" s="389"/>
      <c r="FE685" s="389"/>
      <c r="FF685" s="389"/>
      <c r="FG685" s="389">
        <v>0.92539917361921653</v>
      </c>
      <c r="FH685" s="389">
        <v>0.7226355474341648</v>
      </c>
      <c r="FI685" s="389">
        <v>0.51897198610898398</v>
      </c>
      <c r="FJ685" s="389">
        <v>0.45804672977855226</v>
      </c>
      <c r="FK685" s="389">
        <v>0.37758526425877459</v>
      </c>
      <c r="FL685" s="389">
        <v>0.35701639770687632</v>
      </c>
      <c r="FM685" s="389">
        <v>0.32811737172887384</v>
      </c>
      <c r="FN685" s="389">
        <v>0.31021177921573367</v>
      </c>
      <c r="FO685" s="389">
        <v>0.30264358315396928</v>
      </c>
      <c r="FP685" s="389">
        <v>0.29755252698217405</v>
      </c>
      <c r="FQ685" s="389">
        <v>0.29410501323909727</v>
      </c>
      <c r="FR685" s="389">
        <v>0.29112802421200584</v>
      </c>
      <c r="FS685" s="389">
        <v>0.28834815178981765</v>
      </c>
      <c r="FT685" s="389">
        <v>0.28696586800686741</v>
      </c>
      <c r="FU685" s="389">
        <v>0.2860181158054515</v>
      </c>
      <c r="FV685" s="389">
        <v>0.2852799717289965</v>
      </c>
    </row>
    <row r="686" spans="5:178" outlineLevel="2" x14ac:dyDescent="0.2">
      <c r="E686" s="367">
        <v>47422</v>
      </c>
      <c r="F686" s="394"/>
      <c r="G686" s="394"/>
      <c r="K686" s="389"/>
      <c r="L686" s="389"/>
      <c r="M686" s="389"/>
      <c r="N686" s="389"/>
      <c r="O686" s="389"/>
      <c r="P686" s="389"/>
      <c r="Q686" s="389"/>
      <c r="R686" s="389"/>
      <c r="S686" s="389"/>
      <c r="T686" s="389"/>
      <c r="U686" s="389"/>
      <c r="V686" s="389"/>
      <c r="W686" s="389"/>
      <c r="X686" s="389"/>
      <c r="Y686" s="389"/>
      <c r="Z686" s="389"/>
      <c r="AA686" s="389"/>
      <c r="AB686" s="389"/>
      <c r="AC686" s="389"/>
      <c r="AD686" s="389"/>
      <c r="AE686" s="389"/>
      <c r="AF686" s="389"/>
      <c r="AG686" s="389"/>
      <c r="AH686" s="389"/>
      <c r="AI686" s="389"/>
      <c r="AJ686" s="389"/>
      <c r="AK686" s="389"/>
      <c r="AL686" s="389"/>
      <c r="AM686" s="389"/>
      <c r="AN686" s="389"/>
      <c r="AO686" s="389"/>
      <c r="AP686" s="389"/>
      <c r="AQ686" s="389"/>
      <c r="AR686" s="389"/>
      <c r="AS686" s="389"/>
      <c r="AT686" s="389"/>
      <c r="AU686" s="389"/>
      <c r="AV686" s="389"/>
      <c r="AW686" s="389"/>
      <c r="AX686" s="389"/>
      <c r="AY686" s="389"/>
      <c r="AZ686" s="389"/>
      <c r="BA686" s="389"/>
      <c r="BB686" s="389"/>
      <c r="BC686" s="389"/>
      <c r="BD686" s="389"/>
      <c r="BE686" s="389"/>
      <c r="BF686" s="389"/>
      <c r="BG686" s="389"/>
      <c r="BH686" s="389"/>
      <c r="BI686" s="389"/>
      <c r="BJ686" s="389"/>
      <c r="BK686" s="389"/>
      <c r="BL686" s="389"/>
      <c r="BM686" s="389"/>
      <c r="BN686" s="389"/>
      <c r="BO686" s="389"/>
      <c r="BP686" s="389"/>
      <c r="BQ686" s="389"/>
      <c r="BR686" s="389"/>
      <c r="BS686" s="389"/>
      <c r="BT686" s="389"/>
      <c r="BU686" s="389"/>
      <c r="BV686" s="389"/>
      <c r="BW686" s="389"/>
      <c r="BX686" s="389"/>
      <c r="BY686" s="389"/>
      <c r="BZ686" s="389"/>
      <c r="CA686" s="389"/>
      <c r="CB686" s="389"/>
      <c r="CC686" s="389"/>
      <c r="CD686" s="389"/>
      <c r="CE686" s="389"/>
      <c r="CF686" s="389"/>
      <c r="CG686" s="389"/>
      <c r="CH686" s="389"/>
      <c r="CI686" s="389"/>
      <c r="CJ686" s="389"/>
      <c r="CK686" s="389"/>
      <c r="CL686" s="389"/>
      <c r="CM686" s="389"/>
      <c r="CN686" s="389"/>
      <c r="CO686" s="389"/>
      <c r="CP686" s="389"/>
      <c r="CQ686" s="389"/>
      <c r="CR686" s="389"/>
      <c r="CS686" s="389"/>
      <c r="CT686" s="389"/>
      <c r="CU686" s="389"/>
      <c r="CV686" s="389"/>
      <c r="CW686" s="389"/>
      <c r="CX686" s="389"/>
      <c r="CY686" s="389"/>
      <c r="CZ686" s="389"/>
      <c r="DA686" s="389"/>
      <c r="DB686" s="389"/>
      <c r="DC686" s="389"/>
      <c r="DD686" s="389"/>
      <c r="DE686" s="389"/>
      <c r="DF686" s="389"/>
      <c r="DG686" s="389"/>
      <c r="DH686" s="389"/>
      <c r="DI686" s="389"/>
      <c r="DJ686" s="389"/>
      <c r="DK686" s="389"/>
      <c r="DL686" s="389"/>
      <c r="DM686" s="389"/>
      <c r="DN686" s="389"/>
      <c r="DO686" s="389"/>
      <c r="DP686" s="389"/>
      <c r="DQ686" s="389"/>
      <c r="DR686" s="389"/>
      <c r="DS686" s="389"/>
      <c r="DT686" s="389"/>
      <c r="DU686" s="389"/>
      <c r="DV686" s="389"/>
      <c r="DW686" s="389"/>
      <c r="DX686" s="389"/>
      <c r="DY686" s="389"/>
      <c r="DZ686" s="389"/>
      <c r="EA686" s="389"/>
      <c r="EB686" s="389"/>
      <c r="EC686" s="389"/>
      <c r="ED686" s="389"/>
      <c r="EE686" s="389"/>
      <c r="EF686" s="389"/>
      <c r="EG686" s="389"/>
      <c r="EH686" s="389"/>
      <c r="EI686" s="389"/>
      <c r="EJ686" s="389"/>
      <c r="EK686" s="389"/>
      <c r="EL686" s="389"/>
      <c r="EM686" s="389"/>
      <c r="EN686" s="389"/>
      <c r="EO686" s="389"/>
      <c r="EP686" s="389"/>
      <c r="EQ686" s="389"/>
      <c r="ER686" s="389"/>
      <c r="ES686" s="389"/>
      <c r="ET686" s="389"/>
      <c r="EU686" s="389"/>
      <c r="EV686" s="389"/>
      <c r="EW686" s="389"/>
      <c r="EX686" s="389"/>
      <c r="EY686" s="389"/>
      <c r="EZ686" s="389"/>
      <c r="FA686" s="389"/>
      <c r="FB686" s="389"/>
      <c r="FC686" s="389"/>
      <c r="FD686" s="389"/>
      <c r="FE686" s="389"/>
      <c r="FF686" s="389"/>
      <c r="FG686" s="389"/>
      <c r="FH686" s="389">
        <v>0.92539917361921653</v>
      </c>
      <c r="FI686" s="389">
        <v>0.7226355474341648</v>
      </c>
      <c r="FJ686" s="389">
        <v>0.51897198610898398</v>
      </c>
      <c r="FK686" s="389">
        <v>0.45804672977855226</v>
      </c>
      <c r="FL686" s="389">
        <v>0.37758526425877459</v>
      </c>
      <c r="FM686" s="389">
        <v>0.35701639770687632</v>
      </c>
      <c r="FN686" s="389">
        <v>0.32811737172887384</v>
      </c>
      <c r="FO686" s="389">
        <v>0.31021177921573367</v>
      </c>
      <c r="FP686" s="389">
        <v>0.30264358315396928</v>
      </c>
      <c r="FQ686" s="389">
        <v>0.29755252698217405</v>
      </c>
      <c r="FR686" s="389">
        <v>0.29410501323909727</v>
      </c>
      <c r="FS686" s="389">
        <v>0.29112802421200584</v>
      </c>
      <c r="FT686" s="389">
        <v>0.28834815178981765</v>
      </c>
      <c r="FU686" s="389">
        <v>0.28696586800686741</v>
      </c>
      <c r="FV686" s="389">
        <v>0.2860181158054515</v>
      </c>
    </row>
    <row r="687" spans="5:178" outlineLevel="2" x14ac:dyDescent="0.2">
      <c r="E687" s="367">
        <v>47452</v>
      </c>
      <c r="F687" s="394"/>
      <c r="G687" s="394"/>
      <c r="K687" s="389"/>
      <c r="L687" s="389"/>
      <c r="M687" s="389"/>
      <c r="N687" s="389"/>
      <c r="O687" s="389"/>
      <c r="P687" s="389"/>
      <c r="Q687" s="389"/>
      <c r="R687" s="389"/>
      <c r="S687" s="389"/>
      <c r="T687" s="389"/>
      <c r="U687" s="389"/>
      <c r="V687" s="389"/>
      <c r="W687" s="389"/>
      <c r="X687" s="389"/>
      <c r="Y687" s="389"/>
      <c r="Z687" s="389"/>
      <c r="AA687" s="389"/>
      <c r="AB687" s="389"/>
      <c r="AC687" s="389"/>
      <c r="AD687" s="389"/>
      <c r="AE687" s="389"/>
      <c r="AF687" s="389"/>
      <c r="AG687" s="389"/>
      <c r="AH687" s="389"/>
      <c r="AI687" s="389"/>
      <c r="AJ687" s="389"/>
      <c r="AK687" s="389"/>
      <c r="AL687" s="389"/>
      <c r="AM687" s="389"/>
      <c r="AN687" s="389"/>
      <c r="AO687" s="389"/>
      <c r="AP687" s="389"/>
      <c r="AQ687" s="389"/>
      <c r="AR687" s="389"/>
      <c r="AS687" s="389"/>
      <c r="AT687" s="389"/>
      <c r="AU687" s="389"/>
      <c r="AV687" s="389"/>
      <c r="AW687" s="389"/>
      <c r="AX687" s="389"/>
      <c r="AY687" s="389"/>
      <c r="AZ687" s="389"/>
      <c r="BA687" s="389"/>
      <c r="BB687" s="389"/>
      <c r="BC687" s="389"/>
      <c r="BD687" s="389"/>
      <c r="BE687" s="389"/>
      <c r="BF687" s="389"/>
      <c r="BG687" s="389"/>
      <c r="BH687" s="389"/>
      <c r="BI687" s="389"/>
      <c r="BJ687" s="389"/>
      <c r="BK687" s="389"/>
      <c r="BL687" s="389"/>
      <c r="BM687" s="389"/>
      <c r="BN687" s="389"/>
      <c r="BO687" s="389"/>
      <c r="BP687" s="389"/>
      <c r="BQ687" s="389"/>
      <c r="BR687" s="389"/>
      <c r="BS687" s="389"/>
      <c r="BT687" s="389"/>
      <c r="BU687" s="389"/>
      <c r="BV687" s="389"/>
      <c r="BW687" s="389"/>
      <c r="BX687" s="389"/>
      <c r="BY687" s="389"/>
      <c r="BZ687" s="389"/>
      <c r="CA687" s="389"/>
      <c r="CB687" s="389"/>
      <c r="CC687" s="389"/>
      <c r="CD687" s="389"/>
      <c r="CE687" s="389"/>
      <c r="CF687" s="389"/>
      <c r="CG687" s="389"/>
      <c r="CH687" s="389"/>
      <c r="CI687" s="389"/>
      <c r="CJ687" s="389"/>
      <c r="CK687" s="389"/>
      <c r="CL687" s="389"/>
      <c r="CM687" s="389"/>
      <c r="CN687" s="389"/>
      <c r="CO687" s="389"/>
      <c r="CP687" s="389"/>
      <c r="CQ687" s="389"/>
      <c r="CR687" s="389"/>
      <c r="CS687" s="389"/>
      <c r="CT687" s="389"/>
      <c r="CU687" s="389"/>
      <c r="CV687" s="389"/>
      <c r="CW687" s="389"/>
      <c r="CX687" s="389"/>
      <c r="CY687" s="389"/>
      <c r="CZ687" s="389"/>
      <c r="DA687" s="389"/>
      <c r="DB687" s="389"/>
      <c r="DC687" s="389"/>
      <c r="DD687" s="389"/>
      <c r="DE687" s="389"/>
      <c r="DF687" s="389"/>
      <c r="DG687" s="389"/>
      <c r="DH687" s="389"/>
      <c r="DI687" s="389"/>
      <c r="DJ687" s="389"/>
      <c r="DK687" s="389"/>
      <c r="DL687" s="389"/>
      <c r="DM687" s="389"/>
      <c r="DN687" s="389"/>
      <c r="DO687" s="389"/>
      <c r="DP687" s="389"/>
      <c r="DQ687" s="389"/>
      <c r="DR687" s="389"/>
      <c r="DS687" s="389"/>
      <c r="DT687" s="389"/>
      <c r="DU687" s="389"/>
      <c r="DV687" s="389"/>
      <c r="DW687" s="389"/>
      <c r="DX687" s="389"/>
      <c r="DY687" s="389"/>
      <c r="DZ687" s="389"/>
      <c r="EA687" s="389"/>
      <c r="EB687" s="389"/>
      <c r="EC687" s="389"/>
      <c r="ED687" s="389"/>
      <c r="EE687" s="389"/>
      <c r="EF687" s="389"/>
      <c r="EG687" s="389"/>
      <c r="EH687" s="389"/>
      <c r="EI687" s="389"/>
      <c r="EJ687" s="389"/>
      <c r="EK687" s="389"/>
      <c r="EL687" s="389"/>
      <c r="EM687" s="389"/>
      <c r="EN687" s="389"/>
      <c r="EO687" s="389"/>
      <c r="EP687" s="389"/>
      <c r="EQ687" s="389"/>
      <c r="ER687" s="389"/>
      <c r="ES687" s="389"/>
      <c r="ET687" s="389"/>
      <c r="EU687" s="389"/>
      <c r="EV687" s="389"/>
      <c r="EW687" s="389"/>
      <c r="EX687" s="389"/>
      <c r="EY687" s="389"/>
      <c r="EZ687" s="389"/>
      <c r="FA687" s="389"/>
      <c r="FB687" s="389"/>
      <c r="FC687" s="389"/>
      <c r="FD687" s="389"/>
      <c r="FE687" s="389"/>
      <c r="FF687" s="389"/>
      <c r="FG687" s="389"/>
      <c r="FH687" s="389"/>
      <c r="FI687" s="389">
        <v>0.92539917361921653</v>
      </c>
      <c r="FJ687" s="389">
        <v>0.7226355474341648</v>
      </c>
      <c r="FK687" s="389">
        <v>0.51897198610898398</v>
      </c>
      <c r="FL687" s="389">
        <v>0.45804672977855226</v>
      </c>
      <c r="FM687" s="389">
        <v>0.37758526425877459</v>
      </c>
      <c r="FN687" s="389">
        <v>0.35701639770687632</v>
      </c>
      <c r="FO687" s="389">
        <v>0.32811737172887384</v>
      </c>
      <c r="FP687" s="389">
        <v>0.31021177921573367</v>
      </c>
      <c r="FQ687" s="389">
        <v>0.30264358315396928</v>
      </c>
      <c r="FR687" s="389">
        <v>0.29755252698217405</v>
      </c>
      <c r="FS687" s="389">
        <v>0.29410501323909727</v>
      </c>
      <c r="FT687" s="389">
        <v>0.29112802421200584</v>
      </c>
      <c r="FU687" s="389">
        <v>0.28834815178981765</v>
      </c>
      <c r="FV687" s="389">
        <v>0.28696586800686741</v>
      </c>
    </row>
    <row r="688" spans="5:178" outlineLevel="2" x14ac:dyDescent="0.2">
      <c r="E688" s="367">
        <v>47483</v>
      </c>
      <c r="F688" s="394"/>
      <c r="G688" s="394"/>
      <c r="K688" s="389"/>
      <c r="L688" s="389"/>
      <c r="M688" s="389"/>
      <c r="N688" s="389"/>
      <c r="O688" s="389"/>
      <c r="P688" s="389"/>
      <c r="Q688" s="389"/>
      <c r="R688" s="389"/>
      <c r="S688" s="389"/>
      <c r="T688" s="389"/>
      <c r="U688" s="389"/>
      <c r="V688" s="389"/>
      <c r="W688" s="389"/>
      <c r="X688" s="389"/>
      <c r="Y688" s="389"/>
      <c r="Z688" s="389"/>
      <c r="AA688" s="389"/>
      <c r="AB688" s="389"/>
      <c r="AC688" s="389"/>
      <c r="AD688" s="389"/>
      <c r="AE688" s="389"/>
      <c r="AF688" s="389"/>
      <c r="AG688" s="389"/>
      <c r="AH688" s="389"/>
      <c r="AI688" s="389"/>
      <c r="AJ688" s="389"/>
      <c r="AK688" s="389"/>
      <c r="AL688" s="389"/>
      <c r="AM688" s="389"/>
      <c r="AN688" s="389"/>
      <c r="AO688" s="389"/>
      <c r="AP688" s="389"/>
      <c r="AQ688" s="389"/>
      <c r="AR688" s="389"/>
      <c r="AS688" s="389"/>
      <c r="AT688" s="389"/>
      <c r="AU688" s="389"/>
      <c r="AV688" s="389"/>
      <c r="AW688" s="389"/>
      <c r="AX688" s="389"/>
      <c r="AY688" s="389"/>
      <c r="AZ688" s="389"/>
      <c r="BA688" s="389"/>
      <c r="BB688" s="389"/>
      <c r="BC688" s="389"/>
      <c r="BD688" s="389"/>
      <c r="BE688" s="389"/>
      <c r="BF688" s="389"/>
      <c r="BG688" s="389"/>
      <c r="BH688" s="389"/>
      <c r="BI688" s="389"/>
      <c r="BJ688" s="389"/>
      <c r="BK688" s="389"/>
      <c r="BL688" s="389"/>
      <c r="BM688" s="389"/>
      <c r="BN688" s="389"/>
      <c r="BO688" s="389"/>
      <c r="BP688" s="389"/>
      <c r="BQ688" s="389"/>
      <c r="BR688" s="389"/>
      <c r="BS688" s="389"/>
      <c r="BT688" s="389"/>
      <c r="BU688" s="389"/>
      <c r="BV688" s="389"/>
      <c r="BW688" s="389"/>
      <c r="BX688" s="389"/>
      <c r="BY688" s="389"/>
      <c r="BZ688" s="389"/>
      <c r="CA688" s="389"/>
      <c r="CB688" s="389"/>
      <c r="CC688" s="389"/>
      <c r="CD688" s="389"/>
      <c r="CE688" s="389"/>
      <c r="CF688" s="389"/>
      <c r="CG688" s="389"/>
      <c r="CH688" s="389"/>
      <c r="CI688" s="389"/>
      <c r="CJ688" s="389"/>
      <c r="CK688" s="389"/>
      <c r="CL688" s="389"/>
      <c r="CM688" s="389"/>
      <c r="CN688" s="389"/>
      <c r="CO688" s="389"/>
      <c r="CP688" s="389"/>
      <c r="CQ688" s="389"/>
      <c r="CR688" s="389"/>
      <c r="CS688" s="389"/>
      <c r="CT688" s="389"/>
      <c r="CU688" s="389"/>
      <c r="CV688" s="389"/>
      <c r="CW688" s="389"/>
      <c r="CX688" s="389"/>
      <c r="CY688" s="389"/>
      <c r="CZ688" s="389"/>
      <c r="DA688" s="389"/>
      <c r="DB688" s="389"/>
      <c r="DC688" s="389"/>
      <c r="DD688" s="389"/>
      <c r="DE688" s="389"/>
      <c r="DF688" s="389"/>
      <c r="DG688" s="389"/>
      <c r="DH688" s="389"/>
      <c r="DI688" s="389"/>
      <c r="DJ688" s="389"/>
      <c r="DK688" s="389"/>
      <c r="DL688" s="389"/>
      <c r="DM688" s="389"/>
      <c r="DN688" s="389"/>
      <c r="DO688" s="389"/>
      <c r="DP688" s="389"/>
      <c r="DQ688" s="389"/>
      <c r="DR688" s="389"/>
      <c r="DS688" s="389"/>
      <c r="DT688" s="389"/>
      <c r="DU688" s="389"/>
      <c r="DV688" s="389"/>
      <c r="DW688" s="389"/>
      <c r="DX688" s="389"/>
      <c r="DY688" s="389"/>
      <c r="DZ688" s="389"/>
      <c r="EA688" s="389"/>
      <c r="EB688" s="389"/>
      <c r="EC688" s="389"/>
      <c r="ED688" s="389"/>
      <c r="EE688" s="389"/>
      <c r="EF688" s="389"/>
      <c r="EG688" s="389"/>
      <c r="EH688" s="389"/>
      <c r="EI688" s="389"/>
      <c r="EJ688" s="389"/>
      <c r="EK688" s="389"/>
      <c r="EL688" s="389"/>
      <c r="EM688" s="389"/>
      <c r="EN688" s="389"/>
      <c r="EO688" s="389"/>
      <c r="EP688" s="389"/>
      <c r="EQ688" s="389"/>
      <c r="ER688" s="389"/>
      <c r="ES688" s="389"/>
      <c r="ET688" s="389"/>
      <c r="EU688" s="389"/>
      <c r="EV688" s="389"/>
      <c r="EW688" s="389"/>
      <c r="EX688" s="389"/>
      <c r="EY688" s="389"/>
      <c r="EZ688" s="389"/>
      <c r="FA688" s="389"/>
      <c r="FB688" s="389"/>
      <c r="FC688" s="389"/>
      <c r="FD688" s="389"/>
      <c r="FE688" s="389"/>
      <c r="FF688" s="389"/>
      <c r="FG688" s="389"/>
      <c r="FH688" s="389"/>
      <c r="FI688" s="389"/>
      <c r="FJ688" s="389">
        <v>0.92539917361921653</v>
      </c>
      <c r="FK688" s="389">
        <v>0.7226355474341648</v>
      </c>
      <c r="FL688" s="389">
        <v>0.51897198610898398</v>
      </c>
      <c r="FM688" s="389">
        <v>0.45804672977855226</v>
      </c>
      <c r="FN688" s="389">
        <v>0.37758526425877459</v>
      </c>
      <c r="FO688" s="389">
        <v>0.35701639770687632</v>
      </c>
      <c r="FP688" s="389">
        <v>0.32811737172887384</v>
      </c>
      <c r="FQ688" s="389">
        <v>0.31021177921573367</v>
      </c>
      <c r="FR688" s="389">
        <v>0.30264358315396928</v>
      </c>
      <c r="FS688" s="389">
        <v>0.29755252698217405</v>
      </c>
      <c r="FT688" s="389">
        <v>0.29410501323909727</v>
      </c>
      <c r="FU688" s="389">
        <v>0.29112802421200584</v>
      </c>
      <c r="FV688" s="389">
        <v>0.28834815178981765</v>
      </c>
    </row>
    <row r="689" spans="3:178" outlineLevel="2" x14ac:dyDescent="0.2">
      <c r="E689" s="367">
        <v>47514</v>
      </c>
      <c r="F689" s="394"/>
      <c r="G689" s="394"/>
      <c r="K689" s="389"/>
      <c r="L689" s="389"/>
      <c r="M689" s="389"/>
      <c r="N689" s="389"/>
      <c r="O689" s="389"/>
      <c r="P689" s="389"/>
      <c r="Q689" s="389"/>
      <c r="R689" s="389"/>
      <c r="S689" s="389"/>
      <c r="T689" s="389"/>
      <c r="U689" s="389"/>
      <c r="V689" s="389"/>
      <c r="W689" s="389"/>
      <c r="X689" s="389"/>
      <c r="Y689" s="389"/>
      <c r="Z689" s="389"/>
      <c r="AA689" s="389"/>
      <c r="AB689" s="389"/>
      <c r="AC689" s="389"/>
      <c r="AD689" s="389"/>
      <c r="AE689" s="389"/>
      <c r="AF689" s="389"/>
      <c r="AG689" s="389"/>
      <c r="AH689" s="389"/>
      <c r="AI689" s="389"/>
      <c r="AJ689" s="389"/>
      <c r="AK689" s="389"/>
      <c r="AL689" s="389"/>
      <c r="AM689" s="389"/>
      <c r="AN689" s="389"/>
      <c r="AO689" s="389"/>
      <c r="AP689" s="389"/>
      <c r="AQ689" s="389"/>
      <c r="AR689" s="389"/>
      <c r="AS689" s="389"/>
      <c r="AT689" s="389"/>
      <c r="AU689" s="389"/>
      <c r="AV689" s="389"/>
      <c r="AW689" s="389"/>
      <c r="AX689" s="389"/>
      <c r="AY689" s="389"/>
      <c r="AZ689" s="389"/>
      <c r="BA689" s="389"/>
      <c r="BB689" s="389"/>
      <c r="BC689" s="389"/>
      <c r="BD689" s="389"/>
      <c r="BE689" s="389"/>
      <c r="BF689" s="389"/>
      <c r="BG689" s="389"/>
      <c r="BH689" s="389"/>
      <c r="BI689" s="389"/>
      <c r="BJ689" s="389"/>
      <c r="BK689" s="389"/>
      <c r="BL689" s="389"/>
      <c r="BM689" s="389"/>
      <c r="BN689" s="389"/>
      <c r="BO689" s="389"/>
      <c r="BP689" s="389"/>
      <c r="BQ689" s="389"/>
      <c r="BR689" s="389"/>
      <c r="BS689" s="389"/>
      <c r="BT689" s="389"/>
      <c r="BU689" s="389"/>
      <c r="BV689" s="389"/>
      <c r="BW689" s="389"/>
      <c r="BX689" s="389"/>
      <c r="BY689" s="389"/>
      <c r="BZ689" s="389"/>
      <c r="CA689" s="389"/>
      <c r="CB689" s="389"/>
      <c r="CC689" s="389"/>
      <c r="CD689" s="389"/>
      <c r="CE689" s="389"/>
      <c r="CF689" s="389"/>
      <c r="CG689" s="389"/>
      <c r="CH689" s="389"/>
      <c r="CI689" s="389"/>
      <c r="CJ689" s="389"/>
      <c r="CK689" s="389"/>
      <c r="CL689" s="389"/>
      <c r="CM689" s="389"/>
      <c r="CN689" s="389"/>
      <c r="CO689" s="389"/>
      <c r="CP689" s="389"/>
      <c r="CQ689" s="389"/>
      <c r="CR689" s="389"/>
      <c r="CS689" s="389"/>
      <c r="CT689" s="389"/>
      <c r="CU689" s="389"/>
      <c r="CV689" s="389"/>
      <c r="CW689" s="389"/>
      <c r="CX689" s="389"/>
      <c r="CY689" s="389"/>
      <c r="CZ689" s="389"/>
      <c r="DA689" s="389"/>
      <c r="DB689" s="389"/>
      <c r="DC689" s="389"/>
      <c r="DD689" s="389"/>
      <c r="DE689" s="389"/>
      <c r="DF689" s="389"/>
      <c r="DG689" s="389"/>
      <c r="DH689" s="389"/>
      <c r="DI689" s="389"/>
      <c r="DJ689" s="389"/>
      <c r="DK689" s="389"/>
      <c r="DL689" s="389"/>
      <c r="DM689" s="389"/>
      <c r="DN689" s="389"/>
      <c r="DO689" s="389"/>
      <c r="DP689" s="389"/>
      <c r="DQ689" s="389"/>
      <c r="DR689" s="389"/>
      <c r="DS689" s="389"/>
      <c r="DT689" s="389"/>
      <c r="DU689" s="389"/>
      <c r="DV689" s="389"/>
      <c r="DW689" s="389"/>
      <c r="DX689" s="389"/>
      <c r="DY689" s="389"/>
      <c r="DZ689" s="389"/>
      <c r="EA689" s="389"/>
      <c r="EB689" s="389"/>
      <c r="EC689" s="389"/>
      <c r="ED689" s="389"/>
      <c r="EE689" s="389"/>
      <c r="EF689" s="389"/>
      <c r="EG689" s="389"/>
      <c r="EH689" s="389"/>
      <c r="EI689" s="389"/>
      <c r="EJ689" s="389"/>
      <c r="EK689" s="389"/>
      <c r="EL689" s="389"/>
      <c r="EM689" s="389"/>
      <c r="EN689" s="389"/>
      <c r="EO689" s="389"/>
      <c r="EP689" s="389"/>
      <c r="EQ689" s="389"/>
      <c r="ER689" s="389"/>
      <c r="ES689" s="389"/>
      <c r="ET689" s="389"/>
      <c r="EU689" s="389"/>
      <c r="EV689" s="389"/>
      <c r="EW689" s="389"/>
      <c r="EX689" s="389"/>
      <c r="EY689" s="389"/>
      <c r="EZ689" s="389"/>
      <c r="FA689" s="389"/>
      <c r="FB689" s="389"/>
      <c r="FC689" s="389"/>
      <c r="FD689" s="389"/>
      <c r="FE689" s="389"/>
      <c r="FF689" s="389"/>
      <c r="FG689" s="389"/>
      <c r="FH689" s="389"/>
      <c r="FI689" s="389"/>
      <c r="FJ689" s="389"/>
      <c r="FK689" s="389">
        <v>0.92539917361921653</v>
      </c>
      <c r="FL689" s="389">
        <v>0.7226355474341648</v>
      </c>
      <c r="FM689" s="389">
        <v>0.51897198610898398</v>
      </c>
      <c r="FN689" s="389">
        <v>0.45804672977855226</v>
      </c>
      <c r="FO689" s="389">
        <v>0.37758526425877459</v>
      </c>
      <c r="FP689" s="389">
        <v>0.35701639770687632</v>
      </c>
      <c r="FQ689" s="389">
        <v>0.32811737172887384</v>
      </c>
      <c r="FR689" s="389">
        <v>0.31021177921573367</v>
      </c>
      <c r="FS689" s="389">
        <v>0.30264358315396928</v>
      </c>
      <c r="FT689" s="389">
        <v>0.29755252698217405</v>
      </c>
      <c r="FU689" s="389">
        <v>0.29410501323909727</v>
      </c>
      <c r="FV689" s="389">
        <v>0.29112802421200584</v>
      </c>
    </row>
    <row r="690" spans="3:178" outlineLevel="2" x14ac:dyDescent="0.2">
      <c r="E690" s="367">
        <v>47542</v>
      </c>
      <c r="F690" s="394"/>
      <c r="G690" s="394"/>
      <c r="K690" s="389"/>
      <c r="L690" s="389"/>
      <c r="M690" s="389"/>
      <c r="N690" s="389"/>
      <c r="O690" s="389"/>
      <c r="P690" s="389"/>
      <c r="Q690" s="389"/>
      <c r="R690" s="389"/>
      <c r="S690" s="389"/>
      <c r="T690" s="389"/>
      <c r="U690" s="389"/>
      <c r="V690" s="389"/>
      <c r="W690" s="389"/>
      <c r="X690" s="389"/>
      <c r="Y690" s="389"/>
      <c r="Z690" s="389"/>
      <c r="AA690" s="389"/>
      <c r="AB690" s="389"/>
      <c r="AC690" s="389"/>
      <c r="AD690" s="389"/>
      <c r="AE690" s="389"/>
      <c r="AF690" s="389"/>
      <c r="AG690" s="389"/>
      <c r="AH690" s="389"/>
      <c r="AI690" s="389"/>
      <c r="AJ690" s="389"/>
      <c r="AK690" s="389"/>
      <c r="AL690" s="389"/>
      <c r="AM690" s="389"/>
      <c r="AN690" s="389"/>
      <c r="AO690" s="389"/>
      <c r="AP690" s="389"/>
      <c r="AQ690" s="389"/>
      <c r="AR690" s="389"/>
      <c r="AS690" s="389"/>
      <c r="AT690" s="389"/>
      <c r="AU690" s="389"/>
      <c r="AV690" s="389"/>
      <c r="AW690" s="389"/>
      <c r="AX690" s="389"/>
      <c r="AY690" s="389"/>
      <c r="AZ690" s="389"/>
      <c r="BA690" s="389"/>
      <c r="BB690" s="389"/>
      <c r="BC690" s="389"/>
      <c r="BD690" s="389"/>
      <c r="BE690" s="389"/>
      <c r="BF690" s="389"/>
      <c r="BG690" s="389"/>
      <c r="BH690" s="389"/>
      <c r="BI690" s="389"/>
      <c r="BJ690" s="389"/>
      <c r="BK690" s="389"/>
      <c r="BL690" s="389"/>
      <c r="BM690" s="389"/>
      <c r="BN690" s="389"/>
      <c r="BO690" s="389"/>
      <c r="BP690" s="389"/>
      <c r="BQ690" s="389"/>
      <c r="BR690" s="389"/>
      <c r="BS690" s="389"/>
      <c r="BT690" s="389"/>
      <c r="BU690" s="389"/>
      <c r="BV690" s="389"/>
      <c r="BW690" s="389"/>
      <c r="BX690" s="389"/>
      <c r="BY690" s="389"/>
      <c r="BZ690" s="389"/>
      <c r="CA690" s="389"/>
      <c r="CB690" s="389"/>
      <c r="CC690" s="389"/>
      <c r="CD690" s="389"/>
      <c r="CE690" s="389"/>
      <c r="CF690" s="389"/>
      <c r="CG690" s="389"/>
      <c r="CH690" s="389"/>
      <c r="CI690" s="389"/>
      <c r="CJ690" s="389"/>
      <c r="CK690" s="389"/>
      <c r="CL690" s="389"/>
      <c r="CM690" s="389"/>
      <c r="CN690" s="389"/>
      <c r="CO690" s="389"/>
      <c r="CP690" s="389"/>
      <c r="CQ690" s="389"/>
      <c r="CR690" s="389"/>
      <c r="CS690" s="389"/>
      <c r="CT690" s="389"/>
      <c r="CU690" s="389"/>
      <c r="CV690" s="389"/>
      <c r="CW690" s="389"/>
      <c r="CX690" s="389"/>
      <c r="CY690" s="389"/>
      <c r="CZ690" s="389"/>
      <c r="DA690" s="389"/>
      <c r="DB690" s="389"/>
      <c r="DC690" s="389"/>
      <c r="DD690" s="389"/>
      <c r="DE690" s="389"/>
      <c r="DF690" s="389"/>
      <c r="DG690" s="389"/>
      <c r="DH690" s="389"/>
      <c r="DI690" s="389"/>
      <c r="DJ690" s="389"/>
      <c r="DK690" s="389"/>
      <c r="DL690" s="389"/>
      <c r="DM690" s="389"/>
      <c r="DN690" s="389"/>
      <c r="DO690" s="389"/>
      <c r="DP690" s="389"/>
      <c r="DQ690" s="389"/>
      <c r="DR690" s="389"/>
      <c r="DS690" s="389"/>
      <c r="DT690" s="389"/>
      <c r="DU690" s="389"/>
      <c r="DV690" s="389"/>
      <c r="DW690" s="389"/>
      <c r="DX690" s="389"/>
      <c r="DY690" s="389"/>
      <c r="DZ690" s="389"/>
      <c r="EA690" s="389"/>
      <c r="EB690" s="389"/>
      <c r="EC690" s="389"/>
      <c r="ED690" s="389"/>
      <c r="EE690" s="389"/>
      <c r="EF690" s="389"/>
      <c r="EG690" s="389"/>
      <c r="EH690" s="389"/>
      <c r="EI690" s="389"/>
      <c r="EJ690" s="389"/>
      <c r="EK690" s="389"/>
      <c r="EL690" s="389"/>
      <c r="EM690" s="389"/>
      <c r="EN690" s="389"/>
      <c r="EO690" s="389"/>
      <c r="EP690" s="389"/>
      <c r="EQ690" s="389"/>
      <c r="ER690" s="389"/>
      <c r="ES690" s="389"/>
      <c r="ET690" s="389"/>
      <c r="EU690" s="389"/>
      <c r="EV690" s="389"/>
      <c r="EW690" s="389"/>
      <c r="EX690" s="389"/>
      <c r="EY690" s="389"/>
      <c r="EZ690" s="389"/>
      <c r="FA690" s="389"/>
      <c r="FB690" s="389"/>
      <c r="FC690" s="389"/>
      <c r="FD690" s="389"/>
      <c r="FE690" s="389"/>
      <c r="FF690" s="389"/>
      <c r="FG690" s="389"/>
      <c r="FH690" s="389"/>
      <c r="FI690" s="389"/>
      <c r="FJ690" s="389"/>
      <c r="FK690" s="389"/>
      <c r="FL690" s="389">
        <v>0.92539917361921653</v>
      </c>
      <c r="FM690" s="389">
        <v>0.7226355474341648</v>
      </c>
      <c r="FN690" s="389">
        <v>0.51897198610898398</v>
      </c>
      <c r="FO690" s="389">
        <v>0.45804672977855226</v>
      </c>
      <c r="FP690" s="389">
        <v>0.37758526425877459</v>
      </c>
      <c r="FQ690" s="389">
        <v>0.35701639770687632</v>
      </c>
      <c r="FR690" s="389">
        <v>0.32811737172887384</v>
      </c>
      <c r="FS690" s="389">
        <v>0.31021177921573367</v>
      </c>
      <c r="FT690" s="389">
        <v>0.30264358315396928</v>
      </c>
      <c r="FU690" s="389">
        <v>0.29755252698217405</v>
      </c>
      <c r="FV690" s="389">
        <v>0.29410501323909727</v>
      </c>
    </row>
    <row r="691" spans="3:178" outlineLevel="2" x14ac:dyDescent="0.2">
      <c r="E691" s="367">
        <v>47573</v>
      </c>
      <c r="F691" s="394"/>
      <c r="G691" s="394"/>
      <c r="K691" s="389"/>
      <c r="L691" s="389"/>
      <c r="M691" s="389"/>
      <c r="N691" s="389"/>
      <c r="O691" s="389"/>
      <c r="P691" s="389"/>
      <c r="Q691" s="389"/>
      <c r="R691" s="389"/>
      <c r="S691" s="389"/>
      <c r="T691" s="389"/>
      <c r="U691" s="389"/>
      <c r="V691" s="389"/>
      <c r="W691" s="389"/>
      <c r="X691" s="389"/>
      <c r="Y691" s="389"/>
      <c r="Z691" s="389"/>
      <c r="AA691" s="389"/>
      <c r="AB691" s="389"/>
      <c r="AC691" s="389"/>
      <c r="AD691" s="389"/>
      <c r="AE691" s="389"/>
      <c r="AF691" s="389"/>
      <c r="AG691" s="389"/>
      <c r="AH691" s="389"/>
      <c r="AI691" s="389"/>
      <c r="AJ691" s="389"/>
      <c r="AK691" s="389"/>
      <c r="AL691" s="389"/>
      <c r="AM691" s="389"/>
      <c r="AN691" s="389"/>
      <c r="AO691" s="389"/>
      <c r="AP691" s="389"/>
      <c r="AQ691" s="389"/>
      <c r="AR691" s="389"/>
      <c r="AS691" s="389"/>
      <c r="AT691" s="389"/>
      <c r="AU691" s="389"/>
      <c r="AV691" s="389"/>
      <c r="AW691" s="389"/>
      <c r="AX691" s="389"/>
      <c r="AY691" s="389"/>
      <c r="AZ691" s="389"/>
      <c r="BA691" s="389"/>
      <c r="BB691" s="389"/>
      <c r="BC691" s="389"/>
      <c r="BD691" s="389"/>
      <c r="BE691" s="389"/>
      <c r="BF691" s="389"/>
      <c r="BG691" s="389"/>
      <c r="BH691" s="389"/>
      <c r="BI691" s="389"/>
      <c r="BJ691" s="389"/>
      <c r="BK691" s="389"/>
      <c r="BL691" s="389"/>
      <c r="BM691" s="389"/>
      <c r="BN691" s="389"/>
      <c r="BO691" s="389"/>
      <c r="BP691" s="389"/>
      <c r="BQ691" s="389"/>
      <c r="BR691" s="389"/>
      <c r="BS691" s="389"/>
      <c r="BT691" s="389"/>
      <c r="BU691" s="389"/>
      <c r="BV691" s="389"/>
      <c r="BW691" s="389"/>
      <c r="BX691" s="389"/>
      <c r="BY691" s="389"/>
      <c r="BZ691" s="389"/>
      <c r="CA691" s="389"/>
      <c r="CB691" s="389"/>
      <c r="CC691" s="389"/>
      <c r="CD691" s="389"/>
      <c r="CE691" s="389"/>
      <c r="CF691" s="389"/>
      <c r="CG691" s="389"/>
      <c r="CH691" s="389"/>
      <c r="CI691" s="389"/>
      <c r="CJ691" s="389"/>
      <c r="CK691" s="389"/>
      <c r="CL691" s="389"/>
      <c r="CM691" s="389"/>
      <c r="CN691" s="389"/>
      <c r="CO691" s="389"/>
      <c r="CP691" s="389"/>
      <c r="CQ691" s="389"/>
      <c r="CR691" s="389"/>
      <c r="CS691" s="389"/>
      <c r="CT691" s="389"/>
      <c r="CU691" s="389"/>
      <c r="CV691" s="389"/>
      <c r="CW691" s="389"/>
      <c r="CX691" s="389"/>
      <c r="CY691" s="389"/>
      <c r="CZ691" s="389"/>
      <c r="DA691" s="389"/>
      <c r="DB691" s="389"/>
      <c r="DC691" s="389"/>
      <c r="DD691" s="389"/>
      <c r="DE691" s="389"/>
      <c r="DF691" s="389"/>
      <c r="DG691" s="389"/>
      <c r="DH691" s="389"/>
      <c r="DI691" s="389"/>
      <c r="DJ691" s="389"/>
      <c r="DK691" s="389"/>
      <c r="DL691" s="389"/>
      <c r="DM691" s="389"/>
      <c r="DN691" s="389"/>
      <c r="DO691" s="389"/>
      <c r="DP691" s="389"/>
      <c r="DQ691" s="389"/>
      <c r="DR691" s="389"/>
      <c r="DS691" s="389"/>
      <c r="DT691" s="389"/>
      <c r="DU691" s="389"/>
      <c r="DV691" s="389"/>
      <c r="DW691" s="389"/>
      <c r="DX691" s="389"/>
      <c r="DY691" s="389"/>
      <c r="DZ691" s="389"/>
      <c r="EA691" s="389"/>
      <c r="EB691" s="389"/>
      <c r="EC691" s="389"/>
      <c r="ED691" s="389"/>
      <c r="EE691" s="389"/>
      <c r="EF691" s="389"/>
      <c r="EG691" s="389"/>
      <c r="EH691" s="389"/>
      <c r="EI691" s="389"/>
      <c r="EJ691" s="389"/>
      <c r="EK691" s="389"/>
      <c r="EL691" s="389"/>
      <c r="EM691" s="389"/>
      <c r="EN691" s="389"/>
      <c r="EO691" s="389"/>
      <c r="EP691" s="389"/>
      <c r="EQ691" s="389"/>
      <c r="ER691" s="389"/>
      <c r="ES691" s="389"/>
      <c r="ET691" s="389"/>
      <c r="EU691" s="389"/>
      <c r="EV691" s="389"/>
      <c r="EW691" s="389"/>
      <c r="EX691" s="389"/>
      <c r="EY691" s="389"/>
      <c r="EZ691" s="389"/>
      <c r="FA691" s="389"/>
      <c r="FB691" s="389"/>
      <c r="FC691" s="389"/>
      <c r="FD691" s="389"/>
      <c r="FE691" s="389"/>
      <c r="FF691" s="389"/>
      <c r="FG691" s="389"/>
      <c r="FH691" s="389"/>
      <c r="FI691" s="389"/>
      <c r="FJ691" s="389"/>
      <c r="FK691" s="389"/>
      <c r="FL691" s="389"/>
      <c r="FM691" s="389">
        <v>0.92539917361921653</v>
      </c>
      <c r="FN691" s="389">
        <v>0.7226355474341648</v>
      </c>
      <c r="FO691" s="389">
        <v>0.51897198610898398</v>
      </c>
      <c r="FP691" s="389">
        <v>0.45804672977855226</v>
      </c>
      <c r="FQ691" s="389">
        <v>0.37758526425877459</v>
      </c>
      <c r="FR691" s="389">
        <v>0.35701639770687632</v>
      </c>
      <c r="FS691" s="389">
        <v>0.32811737172887384</v>
      </c>
      <c r="FT691" s="389">
        <v>0.31021177921573367</v>
      </c>
      <c r="FU691" s="389">
        <v>0.30264358315396928</v>
      </c>
      <c r="FV691" s="389">
        <v>0.29755252698217405</v>
      </c>
    </row>
    <row r="692" spans="3:178" outlineLevel="2" x14ac:dyDescent="0.2">
      <c r="E692" s="367">
        <v>47603</v>
      </c>
      <c r="F692" s="394"/>
      <c r="G692" s="394"/>
      <c r="K692" s="389"/>
      <c r="L692" s="389"/>
      <c r="M692" s="389"/>
      <c r="N692" s="389"/>
      <c r="O692" s="389"/>
      <c r="P692" s="389"/>
      <c r="Q692" s="389"/>
      <c r="R692" s="389"/>
      <c r="S692" s="389"/>
      <c r="T692" s="389"/>
      <c r="U692" s="389"/>
      <c r="V692" s="389"/>
      <c r="W692" s="389"/>
      <c r="X692" s="389"/>
      <c r="Y692" s="389"/>
      <c r="Z692" s="389"/>
      <c r="AA692" s="389"/>
      <c r="AB692" s="389"/>
      <c r="AC692" s="389"/>
      <c r="AD692" s="389"/>
      <c r="AE692" s="389"/>
      <c r="AF692" s="389"/>
      <c r="AG692" s="389"/>
      <c r="AH692" s="389"/>
      <c r="AI692" s="389"/>
      <c r="AJ692" s="389"/>
      <c r="AK692" s="389"/>
      <c r="AL692" s="389"/>
      <c r="AM692" s="389"/>
      <c r="AN692" s="389"/>
      <c r="AO692" s="389"/>
      <c r="AP692" s="389"/>
      <c r="AQ692" s="389"/>
      <c r="AR692" s="389"/>
      <c r="AS692" s="389"/>
      <c r="AT692" s="389"/>
      <c r="AU692" s="389"/>
      <c r="AV692" s="389"/>
      <c r="AW692" s="389"/>
      <c r="AX692" s="389"/>
      <c r="AY692" s="389"/>
      <c r="AZ692" s="389"/>
      <c r="BA692" s="389"/>
      <c r="BB692" s="389"/>
      <c r="BC692" s="389"/>
      <c r="BD692" s="389"/>
      <c r="BE692" s="389"/>
      <c r="BF692" s="389"/>
      <c r="BG692" s="389"/>
      <c r="BH692" s="389"/>
      <c r="BI692" s="389"/>
      <c r="BJ692" s="389"/>
      <c r="BK692" s="389"/>
      <c r="BL692" s="389"/>
      <c r="BM692" s="389"/>
      <c r="BN692" s="389"/>
      <c r="BO692" s="389"/>
      <c r="BP692" s="389"/>
      <c r="BQ692" s="389"/>
      <c r="BR692" s="389"/>
      <c r="BS692" s="389"/>
      <c r="BT692" s="389"/>
      <c r="BU692" s="389"/>
      <c r="BV692" s="389"/>
      <c r="BW692" s="389"/>
      <c r="BX692" s="389"/>
      <c r="BY692" s="389"/>
      <c r="BZ692" s="389"/>
      <c r="CA692" s="389"/>
      <c r="CB692" s="389"/>
      <c r="CC692" s="389"/>
      <c r="CD692" s="389"/>
      <c r="CE692" s="389"/>
      <c r="CF692" s="389"/>
      <c r="CG692" s="389"/>
      <c r="CH692" s="389"/>
      <c r="CI692" s="389"/>
      <c r="CJ692" s="389"/>
      <c r="CK692" s="389"/>
      <c r="CL692" s="389"/>
      <c r="CM692" s="389"/>
      <c r="CN692" s="389"/>
      <c r="CO692" s="389"/>
      <c r="CP692" s="389"/>
      <c r="CQ692" s="389"/>
      <c r="CR692" s="389"/>
      <c r="CS692" s="389"/>
      <c r="CT692" s="389"/>
      <c r="CU692" s="389"/>
      <c r="CV692" s="389"/>
      <c r="CW692" s="389"/>
      <c r="CX692" s="389"/>
      <c r="CY692" s="389"/>
      <c r="CZ692" s="389"/>
      <c r="DA692" s="389"/>
      <c r="DB692" s="389"/>
      <c r="DC692" s="389"/>
      <c r="DD692" s="389"/>
      <c r="DE692" s="389"/>
      <c r="DF692" s="389"/>
      <c r="DG692" s="389"/>
      <c r="DH692" s="389"/>
      <c r="DI692" s="389"/>
      <c r="DJ692" s="389"/>
      <c r="DK692" s="389"/>
      <c r="DL692" s="389"/>
      <c r="DM692" s="389"/>
      <c r="DN692" s="389"/>
      <c r="DO692" s="389"/>
      <c r="DP692" s="389"/>
      <c r="DQ692" s="389"/>
      <c r="DR692" s="389"/>
      <c r="DS692" s="389"/>
      <c r="DT692" s="389"/>
      <c r="DU692" s="389"/>
      <c r="DV692" s="389"/>
      <c r="DW692" s="389"/>
      <c r="DX692" s="389"/>
      <c r="DY692" s="389"/>
      <c r="DZ692" s="389"/>
      <c r="EA692" s="389"/>
      <c r="EB692" s="389"/>
      <c r="EC692" s="389"/>
      <c r="ED692" s="389"/>
      <c r="EE692" s="389"/>
      <c r="EF692" s="389"/>
      <c r="EG692" s="389"/>
      <c r="EH692" s="389"/>
      <c r="EI692" s="389"/>
      <c r="EJ692" s="389"/>
      <c r="EK692" s="389"/>
      <c r="EL692" s="389"/>
      <c r="EM692" s="389"/>
      <c r="EN692" s="389"/>
      <c r="EO692" s="389"/>
      <c r="EP692" s="389"/>
      <c r="EQ692" s="389"/>
      <c r="ER692" s="389"/>
      <c r="ES692" s="389"/>
      <c r="ET692" s="389"/>
      <c r="EU692" s="389"/>
      <c r="EV692" s="389"/>
      <c r="EW692" s="389"/>
      <c r="EX692" s="389"/>
      <c r="EY692" s="389"/>
      <c r="EZ692" s="389"/>
      <c r="FA692" s="389"/>
      <c r="FB692" s="389"/>
      <c r="FC692" s="389"/>
      <c r="FD692" s="389"/>
      <c r="FE692" s="389"/>
      <c r="FF692" s="389"/>
      <c r="FG692" s="389"/>
      <c r="FH692" s="389"/>
      <c r="FI692" s="389"/>
      <c r="FJ692" s="389"/>
      <c r="FK692" s="389"/>
      <c r="FL692" s="389"/>
      <c r="FM692" s="389"/>
      <c r="FN692" s="389">
        <v>0.92539917361921653</v>
      </c>
      <c r="FO692" s="389">
        <v>0.7226355474341648</v>
      </c>
      <c r="FP692" s="389">
        <v>0.51897198610898398</v>
      </c>
      <c r="FQ692" s="389">
        <v>0.45804672977855226</v>
      </c>
      <c r="FR692" s="389">
        <v>0.37758526425877459</v>
      </c>
      <c r="FS692" s="389">
        <v>0.35701639770687632</v>
      </c>
      <c r="FT692" s="389">
        <v>0.32811737172887384</v>
      </c>
      <c r="FU692" s="389">
        <v>0.31021177921573367</v>
      </c>
      <c r="FV692" s="389">
        <v>0.30264358315396928</v>
      </c>
    </row>
    <row r="693" spans="3:178" outlineLevel="2" x14ac:dyDescent="0.2">
      <c r="E693" s="367">
        <v>47634</v>
      </c>
      <c r="F693" s="394"/>
      <c r="G693" s="394"/>
      <c r="K693" s="389"/>
      <c r="L693" s="389"/>
      <c r="M693" s="389"/>
      <c r="N693" s="389"/>
      <c r="O693" s="389"/>
      <c r="P693" s="389"/>
      <c r="Q693" s="389"/>
      <c r="R693" s="389"/>
      <c r="S693" s="389"/>
      <c r="T693" s="389"/>
      <c r="U693" s="389"/>
      <c r="V693" s="389"/>
      <c r="W693" s="389"/>
      <c r="X693" s="389"/>
      <c r="Y693" s="389"/>
      <c r="Z693" s="389"/>
      <c r="AA693" s="389"/>
      <c r="AB693" s="389"/>
      <c r="AC693" s="389"/>
      <c r="AD693" s="389"/>
      <c r="AE693" s="389"/>
      <c r="AF693" s="389"/>
      <c r="AG693" s="389"/>
      <c r="AH693" s="389"/>
      <c r="AI693" s="389"/>
      <c r="AJ693" s="389"/>
      <c r="AK693" s="389"/>
      <c r="AL693" s="389"/>
      <c r="AM693" s="389"/>
      <c r="AN693" s="389"/>
      <c r="AO693" s="389"/>
      <c r="AP693" s="389"/>
      <c r="AQ693" s="389"/>
      <c r="AR693" s="389"/>
      <c r="AS693" s="389"/>
      <c r="AT693" s="389"/>
      <c r="AU693" s="389"/>
      <c r="AV693" s="389"/>
      <c r="AW693" s="389"/>
      <c r="AX693" s="389"/>
      <c r="AY693" s="389"/>
      <c r="AZ693" s="389"/>
      <c r="BA693" s="389"/>
      <c r="BB693" s="389"/>
      <c r="BC693" s="389"/>
      <c r="BD693" s="389"/>
      <c r="BE693" s="389"/>
      <c r="BF693" s="389"/>
      <c r="BG693" s="389"/>
      <c r="BH693" s="389"/>
      <c r="BI693" s="389"/>
      <c r="BJ693" s="389"/>
      <c r="BK693" s="389"/>
      <c r="BL693" s="389"/>
      <c r="BM693" s="389"/>
      <c r="BN693" s="389"/>
      <c r="BO693" s="389"/>
      <c r="BP693" s="389"/>
      <c r="BQ693" s="389"/>
      <c r="BR693" s="389"/>
      <c r="BS693" s="389"/>
      <c r="BT693" s="389"/>
      <c r="BU693" s="389"/>
      <c r="BV693" s="389"/>
      <c r="BW693" s="389"/>
      <c r="BX693" s="389"/>
      <c r="BY693" s="389"/>
      <c r="BZ693" s="389"/>
      <c r="CA693" s="389"/>
      <c r="CB693" s="389"/>
      <c r="CC693" s="389"/>
      <c r="CD693" s="389"/>
      <c r="CE693" s="389"/>
      <c r="CF693" s="389"/>
      <c r="CG693" s="389"/>
      <c r="CH693" s="389"/>
      <c r="CI693" s="389"/>
      <c r="CJ693" s="389"/>
      <c r="CK693" s="389"/>
      <c r="CL693" s="389"/>
      <c r="CM693" s="389"/>
      <c r="CN693" s="389"/>
      <c r="CO693" s="389"/>
      <c r="CP693" s="389"/>
      <c r="CQ693" s="389"/>
      <c r="CR693" s="389"/>
      <c r="CS693" s="389"/>
      <c r="CT693" s="389"/>
      <c r="CU693" s="389"/>
      <c r="CV693" s="389"/>
      <c r="CW693" s="389"/>
      <c r="CX693" s="389"/>
      <c r="CY693" s="389"/>
      <c r="CZ693" s="389"/>
      <c r="DA693" s="389"/>
      <c r="DB693" s="389"/>
      <c r="DC693" s="389"/>
      <c r="DD693" s="389"/>
      <c r="DE693" s="389"/>
      <c r="DF693" s="389"/>
      <c r="DG693" s="389"/>
      <c r="DH693" s="389"/>
      <c r="DI693" s="389"/>
      <c r="DJ693" s="389"/>
      <c r="DK693" s="389"/>
      <c r="DL693" s="389"/>
      <c r="DM693" s="389"/>
      <c r="DN693" s="389"/>
      <c r="DO693" s="389"/>
      <c r="DP693" s="389"/>
      <c r="DQ693" s="389"/>
      <c r="DR693" s="389"/>
      <c r="DS693" s="389"/>
      <c r="DT693" s="389"/>
      <c r="DU693" s="389"/>
      <c r="DV693" s="389"/>
      <c r="DW693" s="389"/>
      <c r="DX693" s="389"/>
      <c r="DY693" s="389"/>
      <c r="DZ693" s="389"/>
      <c r="EA693" s="389"/>
      <c r="EB693" s="389"/>
      <c r="EC693" s="389"/>
      <c r="ED693" s="389"/>
      <c r="EE693" s="389"/>
      <c r="EF693" s="389"/>
      <c r="EG693" s="389"/>
      <c r="EH693" s="389"/>
      <c r="EI693" s="389"/>
      <c r="EJ693" s="389"/>
      <c r="EK693" s="389"/>
      <c r="EL693" s="389"/>
      <c r="EM693" s="389"/>
      <c r="EN693" s="389"/>
      <c r="EO693" s="389"/>
      <c r="EP693" s="389"/>
      <c r="EQ693" s="389"/>
      <c r="ER693" s="389"/>
      <c r="ES693" s="389"/>
      <c r="ET693" s="389"/>
      <c r="EU693" s="389"/>
      <c r="EV693" s="389"/>
      <c r="EW693" s="389"/>
      <c r="EX693" s="389"/>
      <c r="EY693" s="389"/>
      <c r="EZ693" s="389"/>
      <c r="FA693" s="389"/>
      <c r="FB693" s="389"/>
      <c r="FC693" s="389"/>
      <c r="FD693" s="389"/>
      <c r="FE693" s="389"/>
      <c r="FF693" s="389"/>
      <c r="FG693" s="389"/>
      <c r="FH693" s="389"/>
      <c r="FI693" s="389"/>
      <c r="FJ693" s="389"/>
      <c r="FK693" s="389"/>
      <c r="FL693" s="389"/>
      <c r="FM693" s="389"/>
      <c r="FN693" s="389"/>
      <c r="FO693" s="389">
        <v>0.92539917361921653</v>
      </c>
      <c r="FP693" s="389">
        <v>0.7226355474341648</v>
      </c>
      <c r="FQ693" s="389">
        <v>0.51897198610898398</v>
      </c>
      <c r="FR693" s="389">
        <v>0.45804672977855226</v>
      </c>
      <c r="FS693" s="389">
        <v>0.37758526425877459</v>
      </c>
      <c r="FT693" s="389">
        <v>0.35701639770687632</v>
      </c>
      <c r="FU693" s="389">
        <v>0.32811737172887384</v>
      </c>
      <c r="FV693" s="389">
        <v>0.31021177921573367</v>
      </c>
    </row>
    <row r="694" spans="3:178" outlineLevel="2" x14ac:dyDescent="0.2">
      <c r="E694" s="367">
        <v>47664</v>
      </c>
      <c r="F694" s="394"/>
      <c r="G694" s="394"/>
      <c r="K694" s="389"/>
      <c r="L694" s="389"/>
      <c r="M694" s="389"/>
      <c r="N694" s="389"/>
      <c r="O694" s="389"/>
      <c r="P694" s="389"/>
      <c r="Q694" s="389"/>
      <c r="R694" s="389"/>
      <c r="S694" s="389"/>
      <c r="T694" s="389"/>
      <c r="U694" s="389"/>
      <c r="V694" s="389"/>
      <c r="W694" s="389"/>
      <c r="X694" s="389"/>
      <c r="Y694" s="389"/>
      <c r="Z694" s="389"/>
      <c r="AA694" s="389"/>
      <c r="AB694" s="389"/>
      <c r="AC694" s="389"/>
      <c r="AD694" s="389"/>
      <c r="AE694" s="389"/>
      <c r="AF694" s="389"/>
      <c r="AG694" s="389"/>
      <c r="AH694" s="389"/>
      <c r="AI694" s="389"/>
      <c r="AJ694" s="389"/>
      <c r="AK694" s="389"/>
      <c r="AL694" s="389"/>
      <c r="AM694" s="389"/>
      <c r="AN694" s="389"/>
      <c r="AO694" s="389"/>
      <c r="AP694" s="389"/>
      <c r="AQ694" s="389"/>
      <c r="AR694" s="389"/>
      <c r="AS694" s="389"/>
      <c r="AT694" s="389"/>
      <c r="AU694" s="389"/>
      <c r="AV694" s="389"/>
      <c r="AW694" s="389"/>
      <c r="AX694" s="389"/>
      <c r="AY694" s="389"/>
      <c r="AZ694" s="389"/>
      <c r="BA694" s="389"/>
      <c r="BB694" s="389"/>
      <c r="BC694" s="389"/>
      <c r="BD694" s="389"/>
      <c r="BE694" s="389"/>
      <c r="BF694" s="389"/>
      <c r="BG694" s="389"/>
      <c r="BH694" s="389"/>
      <c r="BI694" s="389"/>
      <c r="BJ694" s="389"/>
      <c r="BK694" s="389"/>
      <c r="BL694" s="389"/>
      <c r="BM694" s="389"/>
      <c r="BN694" s="389"/>
      <c r="BO694" s="389"/>
      <c r="BP694" s="389"/>
      <c r="BQ694" s="389"/>
      <c r="BR694" s="389"/>
      <c r="BS694" s="389"/>
      <c r="BT694" s="389"/>
      <c r="BU694" s="389"/>
      <c r="BV694" s="389"/>
      <c r="BW694" s="389"/>
      <c r="BX694" s="389"/>
      <c r="BY694" s="389"/>
      <c r="BZ694" s="389"/>
      <c r="CA694" s="389"/>
      <c r="CB694" s="389"/>
      <c r="CC694" s="389"/>
      <c r="CD694" s="389"/>
      <c r="CE694" s="389"/>
      <c r="CF694" s="389"/>
      <c r="CG694" s="389"/>
      <c r="CH694" s="389"/>
      <c r="CI694" s="389"/>
      <c r="CJ694" s="389"/>
      <c r="CK694" s="389"/>
      <c r="CL694" s="389"/>
      <c r="CM694" s="389"/>
      <c r="CN694" s="389"/>
      <c r="CO694" s="389"/>
      <c r="CP694" s="389"/>
      <c r="CQ694" s="389"/>
      <c r="CR694" s="389"/>
      <c r="CS694" s="389"/>
      <c r="CT694" s="389"/>
      <c r="CU694" s="389"/>
      <c r="CV694" s="389"/>
      <c r="CW694" s="389"/>
      <c r="CX694" s="389"/>
      <c r="CY694" s="389"/>
      <c r="CZ694" s="389"/>
      <c r="DA694" s="389"/>
      <c r="DB694" s="389"/>
      <c r="DC694" s="389"/>
      <c r="DD694" s="389"/>
      <c r="DE694" s="389"/>
      <c r="DF694" s="389"/>
      <c r="DG694" s="389"/>
      <c r="DH694" s="389"/>
      <c r="DI694" s="389"/>
      <c r="DJ694" s="389"/>
      <c r="DK694" s="389"/>
      <c r="DL694" s="389"/>
      <c r="DM694" s="389"/>
      <c r="DN694" s="389"/>
      <c r="DO694" s="389"/>
      <c r="DP694" s="389"/>
      <c r="DQ694" s="389"/>
      <c r="DR694" s="389"/>
      <c r="DS694" s="389"/>
      <c r="DT694" s="389"/>
      <c r="DU694" s="389"/>
      <c r="DV694" s="389"/>
      <c r="DW694" s="389"/>
      <c r="DX694" s="389"/>
      <c r="DY694" s="389"/>
      <c r="DZ694" s="389"/>
      <c r="EA694" s="389"/>
      <c r="EB694" s="389"/>
      <c r="EC694" s="389"/>
      <c r="ED694" s="389"/>
      <c r="EE694" s="389"/>
      <c r="EF694" s="389"/>
      <c r="EG694" s="389"/>
      <c r="EH694" s="389"/>
      <c r="EI694" s="389"/>
      <c r="EJ694" s="389"/>
      <c r="EK694" s="389"/>
      <c r="EL694" s="389"/>
      <c r="EM694" s="389"/>
      <c r="EN694" s="389"/>
      <c r="EO694" s="389"/>
      <c r="EP694" s="389"/>
      <c r="EQ694" s="389"/>
      <c r="ER694" s="389"/>
      <c r="ES694" s="389"/>
      <c r="ET694" s="389"/>
      <c r="EU694" s="389"/>
      <c r="EV694" s="389"/>
      <c r="EW694" s="389"/>
      <c r="EX694" s="389"/>
      <c r="EY694" s="389"/>
      <c r="EZ694" s="389"/>
      <c r="FA694" s="389"/>
      <c r="FB694" s="389"/>
      <c r="FC694" s="389"/>
      <c r="FD694" s="389"/>
      <c r="FE694" s="389"/>
      <c r="FF694" s="389"/>
      <c r="FG694" s="389"/>
      <c r="FH694" s="389"/>
      <c r="FI694" s="389"/>
      <c r="FJ694" s="389"/>
      <c r="FK694" s="389"/>
      <c r="FL694" s="389"/>
      <c r="FM694" s="389"/>
      <c r="FN694" s="389"/>
      <c r="FO694" s="389"/>
      <c r="FP694" s="389">
        <v>0.92539917361921653</v>
      </c>
      <c r="FQ694" s="389">
        <v>0.7226355474341648</v>
      </c>
      <c r="FR694" s="389">
        <v>0.51897198610898398</v>
      </c>
      <c r="FS694" s="389">
        <v>0.45804672977855226</v>
      </c>
      <c r="FT694" s="389">
        <v>0.37758526425877459</v>
      </c>
      <c r="FU694" s="389">
        <v>0.35701639770687632</v>
      </c>
      <c r="FV694" s="389">
        <v>0.32811737172887384</v>
      </c>
    </row>
    <row r="695" spans="3:178" outlineLevel="2" x14ac:dyDescent="0.2">
      <c r="E695" s="367">
        <v>47695</v>
      </c>
      <c r="F695" s="394"/>
      <c r="G695" s="394"/>
      <c r="K695" s="389"/>
      <c r="L695" s="389"/>
      <c r="M695" s="389"/>
      <c r="N695" s="389"/>
      <c r="O695" s="389"/>
      <c r="P695" s="389"/>
      <c r="Q695" s="389"/>
      <c r="R695" s="389"/>
      <c r="S695" s="389"/>
      <c r="T695" s="389"/>
      <c r="U695" s="389"/>
      <c r="V695" s="389"/>
      <c r="W695" s="389"/>
      <c r="X695" s="389"/>
      <c r="Y695" s="389"/>
      <c r="Z695" s="389"/>
      <c r="AA695" s="389"/>
      <c r="AB695" s="389"/>
      <c r="AC695" s="389"/>
      <c r="AD695" s="389"/>
      <c r="AE695" s="389"/>
      <c r="AF695" s="389"/>
      <c r="AG695" s="389"/>
      <c r="AH695" s="389"/>
      <c r="AI695" s="389"/>
      <c r="AJ695" s="389"/>
      <c r="AK695" s="389"/>
      <c r="AL695" s="389"/>
      <c r="AM695" s="389"/>
      <c r="AN695" s="389"/>
      <c r="AO695" s="389"/>
      <c r="AP695" s="389"/>
      <c r="AQ695" s="389"/>
      <c r="AR695" s="389"/>
      <c r="AS695" s="389"/>
      <c r="AT695" s="389"/>
      <c r="AU695" s="389"/>
      <c r="AV695" s="389"/>
      <c r="AW695" s="389"/>
      <c r="AX695" s="389"/>
      <c r="AY695" s="389"/>
      <c r="AZ695" s="389"/>
      <c r="BA695" s="389"/>
      <c r="BB695" s="389"/>
      <c r="BC695" s="389"/>
      <c r="BD695" s="389"/>
      <c r="BE695" s="389"/>
      <c r="BF695" s="389"/>
      <c r="BG695" s="389"/>
      <c r="BH695" s="389"/>
      <c r="BI695" s="389"/>
      <c r="BJ695" s="389"/>
      <c r="BK695" s="389"/>
      <c r="BL695" s="389"/>
      <c r="BM695" s="389"/>
      <c r="BN695" s="389"/>
      <c r="BO695" s="389"/>
      <c r="BP695" s="389"/>
      <c r="BQ695" s="389"/>
      <c r="BR695" s="389"/>
      <c r="BS695" s="389"/>
      <c r="BT695" s="389"/>
      <c r="BU695" s="389"/>
      <c r="BV695" s="389"/>
      <c r="BW695" s="389"/>
      <c r="BX695" s="389"/>
      <c r="BY695" s="389"/>
      <c r="BZ695" s="389"/>
      <c r="CA695" s="389"/>
      <c r="CB695" s="389"/>
      <c r="CC695" s="389"/>
      <c r="CD695" s="389"/>
      <c r="CE695" s="389"/>
      <c r="CF695" s="389"/>
      <c r="CG695" s="389"/>
      <c r="CH695" s="389"/>
      <c r="CI695" s="389"/>
      <c r="CJ695" s="389"/>
      <c r="CK695" s="389"/>
      <c r="CL695" s="389"/>
      <c r="CM695" s="389"/>
      <c r="CN695" s="389"/>
      <c r="CO695" s="389"/>
      <c r="CP695" s="389"/>
      <c r="CQ695" s="389"/>
      <c r="CR695" s="389"/>
      <c r="CS695" s="389"/>
      <c r="CT695" s="389"/>
      <c r="CU695" s="389"/>
      <c r="CV695" s="389"/>
      <c r="CW695" s="389"/>
      <c r="CX695" s="389"/>
      <c r="CY695" s="389"/>
      <c r="CZ695" s="389"/>
      <c r="DA695" s="389"/>
      <c r="DB695" s="389"/>
      <c r="DC695" s="389"/>
      <c r="DD695" s="389"/>
      <c r="DE695" s="389"/>
      <c r="DF695" s="389"/>
      <c r="DG695" s="389"/>
      <c r="DH695" s="389"/>
      <c r="DI695" s="389"/>
      <c r="DJ695" s="389"/>
      <c r="DK695" s="389"/>
      <c r="DL695" s="389"/>
      <c r="DM695" s="389"/>
      <c r="DN695" s="389"/>
      <c r="DO695" s="389"/>
      <c r="DP695" s="389"/>
      <c r="DQ695" s="389"/>
      <c r="DR695" s="389"/>
      <c r="DS695" s="389"/>
      <c r="DT695" s="389"/>
      <c r="DU695" s="389"/>
      <c r="DV695" s="389"/>
      <c r="DW695" s="389"/>
      <c r="DX695" s="389"/>
      <c r="DY695" s="389"/>
      <c r="DZ695" s="389"/>
      <c r="EA695" s="389"/>
      <c r="EB695" s="389"/>
      <c r="EC695" s="389"/>
      <c r="ED695" s="389"/>
      <c r="EE695" s="389"/>
      <c r="EF695" s="389"/>
      <c r="EG695" s="389"/>
      <c r="EH695" s="389"/>
      <c r="EI695" s="389"/>
      <c r="EJ695" s="389"/>
      <c r="EK695" s="389"/>
      <c r="EL695" s="389"/>
      <c r="EM695" s="389"/>
      <c r="EN695" s="389"/>
      <c r="EO695" s="389"/>
      <c r="EP695" s="389"/>
      <c r="EQ695" s="389"/>
      <c r="ER695" s="389"/>
      <c r="ES695" s="389"/>
      <c r="ET695" s="389"/>
      <c r="EU695" s="389"/>
      <c r="EV695" s="389"/>
      <c r="EW695" s="389"/>
      <c r="EX695" s="389"/>
      <c r="EY695" s="389"/>
      <c r="EZ695" s="389"/>
      <c r="FA695" s="389"/>
      <c r="FB695" s="389"/>
      <c r="FC695" s="389"/>
      <c r="FD695" s="389"/>
      <c r="FE695" s="389"/>
      <c r="FF695" s="389"/>
      <c r="FG695" s="389"/>
      <c r="FH695" s="389"/>
      <c r="FI695" s="389"/>
      <c r="FJ695" s="389"/>
      <c r="FK695" s="389"/>
      <c r="FL695" s="389"/>
      <c r="FM695" s="389"/>
      <c r="FN695" s="389"/>
      <c r="FO695" s="389"/>
      <c r="FP695" s="389"/>
      <c r="FQ695" s="389">
        <v>0.92539917361921653</v>
      </c>
      <c r="FR695" s="389">
        <v>0.7226355474341648</v>
      </c>
      <c r="FS695" s="389">
        <v>0.51897198610898398</v>
      </c>
      <c r="FT695" s="389">
        <v>0.45804672977855226</v>
      </c>
      <c r="FU695" s="389">
        <v>0.37758526425877459</v>
      </c>
      <c r="FV695" s="389">
        <v>0.35701639770687632</v>
      </c>
    </row>
    <row r="696" spans="3:178" outlineLevel="2" x14ac:dyDescent="0.2">
      <c r="E696" s="367">
        <v>47726</v>
      </c>
      <c r="F696" s="394"/>
      <c r="G696" s="394"/>
      <c r="K696" s="389"/>
      <c r="L696" s="389"/>
      <c r="M696" s="389"/>
      <c r="N696" s="389"/>
      <c r="O696" s="389"/>
      <c r="P696" s="389"/>
      <c r="Q696" s="389"/>
      <c r="R696" s="389"/>
      <c r="S696" s="389"/>
      <c r="T696" s="389"/>
      <c r="U696" s="389"/>
      <c r="V696" s="389"/>
      <c r="W696" s="389"/>
      <c r="X696" s="389"/>
      <c r="Y696" s="389"/>
      <c r="Z696" s="389"/>
      <c r="AA696" s="389"/>
      <c r="AB696" s="389"/>
      <c r="AC696" s="389"/>
      <c r="AD696" s="389"/>
      <c r="AE696" s="389"/>
      <c r="AF696" s="389"/>
      <c r="AG696" s="389"/>
      <c r="AH696" s="389"/>
      <c r="AI696" s="389"/>
      <c r="AJ696" s="389"/>
      <c r="AK696" s="389"/>
      <c r="AL696" s="389"/>
      <c r="AM696" s="389"/>
      <c r="AN696" s="389"/>
      <c r="AO696" s="389"/>
      <c r="AP696" s="389"/>
      <c r="AQ696" s="389"/>
      <c r="AR696" s="389"/>
      <c r="AS696" s="389"/>
      <c r="AT696" s="389"/>
      <c r="AU696" s="389"/>
      <c r="AV696" s="389"/>
      <c r="AW696" s="389"/>
      <c r="AX696" s="389"/>
      <c r="AY696" s="389"/>
      <c r="AZ696" s="389"/>
      <c r="BA696" s="389"/>
      <c r="BB696" s="389"/>
      <c r="BC696" s="389"/>
      <c r="BD696" s="389"/>
      <c r="BE696" s="389"/>
      <c r="BF696" s="389"/>
      <c r="BG696" s="389"/>
      <c r="BH696" s="389"/>
      <c r="BI696" s="389"/>
      <c r="BJ696" s="389"/>
      <c r="BK696" s="389"/>
      <c r="BL696" s="389"/>
      <c r="BM696" s="389"/>
      <c r="BN696" s="389"/>
      <c r="BO696" s="389"/>
      <c r="BP696" s="389"/>
      <c r="BQ696" s="389"/>
      <c r="BR696" s="389"/>
      <c r="BS696" s="389"/>
      <c r="BT696" s="389"/>
      <c r="BU696" s="389"/>
      <c r="BV696" s="389"/>
      <c r="BW696" s="389"/>
      <c r="BX696" s="389"/>
      <c r="BY696" s="389"/>
      <c r="BZ696" s="389"/>
      <c r="CA696" s="389"/>
      <c r="CB696" s="389"/>
      <c r="CC696" s="389"/>
      <c r="CD696" s="389"/>
      <c r="CE696" s="389"/>
      <c r="CF696" s="389"/>
      <c r="CG696" s="389"/>
      <c r="CH696" s="389"/>
      <c r="CI696" s="389"/>
      <c r="CJ696" s="389"/>
      <c r="CK696" s="389"/>
      <c r="CL696" s="389"/>
      <c r="CM696" s="389"/>
      <c r="CN696" s="389"/>
      <c r="CO696" s="389"/>
      <c r="CP696" s="389"/>
      <c r="CQ696" s="389"/>
      <c r="CR696" s="389"/>
      <c r="CS696" s="389"/>
      <c r="CT696" s="389"/>
      <c r="CU696" s="389"/>
      <c r="CV696" s="389"/>
      <c r="CW696" s="389"/>
      <c r="CX696" s="389"/>
      <c r="CY696" s="389"/>
      <c r="CZ696" s="389"/>
      <c r="DA696" s="389"/>
      <c r="DB696" s="389"/>
      <c r="DC696" s="389"/>
      <c r="DD696" s="389"/>
      <c r="DE696" s="389"/>
      <c r="DF696" s="389"/>
      <c r="DG696" s="389"/>
      <c r="DH696" s="389"/>
      <c r="DI696" s="389"/>
      <c r="DJ696" s="389"/>
      <c r="DK696" s="389"/>
      <c r="DL696" s="389"/>
      <c r="DM696" s="389"/>
      <c r="DN696" s="389"/>
      <c r="DO696" s="389"/>
      <c r="DP696" s="389"/>
      <c r="DQ696" s="389"/>
      <c r="DR696" s="389"/>
      <c r="DS696" s="389"/>
      <c r="DT696" s="389"/>
      <c r="DU696" s="389"/>
      <c r="DV696" s="389"/>
      <c r="DW696" s="389"/>
      <c r="DX696" s="389"/>
      <c r="DY696" s="389"/>
      <c r="DZ696" s="389"/>
      <c r="EA696" s="389"/>
      <c r="EB696" s="389"/>
      <c r="EC696" s="389"/>
      <c r="ED696" s="389"/>
      <c r="EE696" s="389"/>
      <c r="EF696" s="389"/>
      <c r="EG696" s="389"/>
      <c r="EH696" s="389"/>
      <c r="EI696" s="389"/>
      <c r="EJ696" s="389"/>
      <c r="EK696" s="389"/>
      <c r="EL696" s="389"/>
      <c r="EM696" s="389"/>
      <c r="EN696" s="389"/>
      <c r="EO696" s="389"/>
      <c r="EP696" s="389"/>
      <c r="EQ696" s="389"/>
      <c r="ER696" s="389"/>
      <c r="ES696" s="389"/>
      <c r="ET696" s="389"/>
      <c r="EU696" s="389"/>
      <c r="EV696" s="389"/>
      <c r="EW696" s="389"/>
      <c r="EX696" s="389"/>
      <c r="EY696" s="389"/>
      <c r="EZ696" s="389"/>
      <c r="FA696" s="389"/>
      <c r="FB696" s="389"/>
      <c r="FC696" s="389"/>
      <c r="FD696" s="389"/>
      <c r="FE696" s="389"/>
      <c r="FF696" s="389"/>
      <c r="FG696" s="389"/>
      <c r="FH696" s="389"/>
      <c r="FI696" s="389"/>
      <c r="FJ696" s="389"/>
      <c r="FK696" s="389"/>
      <c r="FL696" s="389"/>
      <c r="FM696" s="389"/>
      <c r="FN696" s="389"/>
      <c r="FO696" s="389"/>
      <c r="FP696" s="389"/>
      <c r="FQ696" s="389"/>
      <c r="FR696" s="389">
        <v>0.92539917361921653</v>
      </c>
      <c r="FS696" s="389">
        <v>0.7226355474341648</v>
      </c>
      <c r="FT696" s="389">
        <v>0.51897198610898398</v>
      </c>
      <c r="FU696" s="389">
        <v>0.45804672977855226</v>
      </c>
      <c r="FV696" s="389">
        <v>0.37758526425877459</v>
      </c>
    </row>
    <row r="697" spans="3:178" outlineLevel="2" x14ac:dyDescent="0.2">
      <c r="E697" s="367">
        <v>47756</v>
      </c>
      <c r="F697" s="394"/>
      <c r="G697" s="394"/>
      <c r="K697" s="389"/>
      <c r="L697" s="389"/>
      <c r="M697" s="389"/>
      <c r="N697" s="389"/>
      <c r="O697" s="389"/>
      <c r="P697" s="389"/>
      <c r="Q697" s="389"/>
      <c r="R697" s="389"/>
      <c r="S697" s="389"/>
      <c r="T697" s="389"/>
      <c r="U697" s="389"/>
      <c r="V697" s="389"/>
      <c r="W697" s="389"/>
      <c r="X697" s="389"/>
      <c r="Y697" s="389"/>
      <c r="Z697" s="389"/>
      <c r="AA697" s="389"/>
      <c r="AB697" s="389"/>
      <c r="AC697" s="389"/>
      <c r="AD697" s="389"/>
      <c r="AE697" s="389"/>
      <c r="AF697" s="389"/>
      <c r="AG697" s="389"/>
      <c r="AH697" s="389"/>
      <c r="AI697" s="389"/>
      <c r="AJ697" s="389"/>
      <c r="AK697" s="389"/>
      <c r="AL697" s="389"/>
      <c r="AM697" s="389"/>
      <c r="AN697" s="389"/>
      <c r="AO697" s="389"/>
      <c r="AP697" s="389"/>
      <c r="AQ697" s="389"/>
      <c r="AR697" s="389"/>
      <c r="AS697" s="389"/>
      <c r="AT697" s="389"/>
      <c r="AU697" s="389"/>
      <c r="AV697" s="389"/>
      <c r="AW697" s="389"/>
      <c r="AX697" s="389"/>
      <c r="AY697" s="389"/>
      <c r="AZ697" s="389"/>
      <c r="BA697" s="389"/>
      <c r="BB697" s="389"/>
      <c r="BC697" s="389"/>
      <c r="BD697" s="389"/>
      <c r="BE697" s="389"/>
      <c r="BF697" s="389"/>
      <c r="BG697" s="389"/>
      <c r="BH697" s="389"/>
      <c r="BI697" s="389"/>
      <c r="BJ697" s="389"/>
      <c r="BK697" s="389"/>
      <c r="BL697" s="389"/>
      <c r="BM697" s="389"/>
      <c r="BN697" s="389"/>
      <c r="BO697" s="389"/>
      <c r="BP697" s="389"/>
      <c r="BQ697" s="389"/>
      <c r="BR697" s="389"/>
      <c r="BS697" s="389"/>
      <c r="BT697" s="389"/>
      <c r="BU697" s="389"/>
      <c r="BV697" s="389"/>
      <c r="BW697" s="389"/>
      <c r="BX697" s="389"/>
      <c r="BY697" s="389"/>
      <c r="BZ697" s="389"/>
      <c r="CA697" s="389"/>
      <c r="CB697" s="389"/>
      <c r="CC697" s="389"/>
      <c r="CD697" s="389"/>
      <c r="CE697" s="389"/>
      <c r="CF697" s="389"/>
      <c r="CG697" s="389"/>
      <c r="CH697" s="389"/>
      <c r="CI697" s="389"/>
      <c r="CJ697" s="389"/>
      <c r="CK697" s="389"/>
      <c r="CL697" s="389"/>
      <c r="CM697" s="389"/>
      <c r="CN697" s="389"/>
      <c r="CO697" s="389"/>
      <c r="CP697" s="389"/>
      <c r="CQ697" s="389"/>
      <c r="CR697" s="389"/>
      <c r="CS697" s="389"/>
      <c r="CT697" s="389"/>
      <c r="CU697" s="389"/>
      <c r="CV697" s="389"/>
      <c r="CW697" s="389"/>
      <c r="CX697" s="389"/>
      <c r="CY697" s="389"/>
      <c r="CZ697" s="389"/>
      <c r="DA697" s="389"/>
      <c r="DB697" s="389"/>
      <c r="DC697" s="389"/>
      <c r="DD697" s="389"/>
      <c r="DE697" s="389"/>
      <c r="DF697" s="389"/>
      <c r="DG697" s="389"/>
      <c r="DH697" s="389"/>
      <c r="DI697" s="389"/>
      <c r="DJ697" s="389"/>
      <c r="DK697" s="389"/>
      <c r="DL697" s="389"/>
      <c r="DM697" s="389"/>
      <c r="DN697" s="389"/>
      <c r="DO697" s="389"/>
      <c r="DP697" s="389"/>
      <c r="DQ697" s="389"/>
      <c r="DR697" s="389"/>
      <c r="DS697" s="389"/>
      <c r="DT697" s="389"/>
      <c r="DU697" s="389"/>
      <c r="DV697" s="389"/>
      <c r="DW697" s="389"/>
      <c r="DX697" s="389"/>
      <c r="DY697" s="389"/>
      <c r="DZ697" s="389"/>
      <c r="EA697" s="389"/>
      <c r="EB697" s="389"/>
      <c r="EC697" s="389"/>
      <c r="ED697" s="389"/>
      <c r="EE697" s="389"/>
      <c r="EF697" s="389"/>
      <c r="EG697" s="389"/>
      <c r="EH697" s="389"/>
      <c r="EI697" s="389"/>
      <c r="EJ697" s="389"/>
      <c r="EK697" s="389"/>
      <c r="EL697" s="389"/>
      <c r="EM697" s="389"/>
      <c r="EN697" s="389"/>
      <c r="EO697" s="389"/>
      <c r="EP697" s="389"/>
      <c r="EQ697" s="389"/>
      <c r="ER697" s="389"/>
      <c r="ES697" s="389"/>
      <c r="ET697" s="389"/>
      <c r="EU697" s="389"/>
      <c r="EV697" s="389"/>
      <c r="EW697" s="389"/>
      <c r="EX697" s="389"/>
      <c r="EY697" s="389"/>
      <c r="EZ697" s="389"/>
      <c r="FA697" s="389"/>
      <c r="FB697" s="389"/>
      <c r="FC697" s="389"/>
      <c r="FD697" s="389"/>
      <c r="FE697" s="389"/>
      <c r="FF697" s="389"/>
      <c r="FG697" s="389"/>
      <c r="FH697" s="389"/>
      <c r="FI697" s="389"/>
      <c r="FJ697" s="389"/>
      <c r="FK697" s="389"/>
      <c r="FL697" s="389"/>
      <c r="FM697" s="389"/>
      <c r="FN697" s="389"/>
      <c r="FO697" s="389"/>
      <c r="FP697" s="389"/>
      <c r="FQ697" s="389"/>
      <c r="FR697" s="389"/>
      <c r="FS697" s="389">
        <v>0.92539917361921653</v>
      </c>
      <c r="FT697" s="389">
        <v>0.7226355474341648</v>
      </c>
      <c r="FU697" s="389">
        <v>0.51897198610898398</v>
      </c>
      <c r="FV697" s="389">
        <v>0.45804672977855226</v>
      </c>
    </row>
    <row r="698" spans="3:178" outlineLevel="2" x14ac:dyDescent="0.2">
      <c r="E698" s="367">
        <v>47787</v>
      </c>
      <c r="F698" s="394"/>
      <c r="G698" s="394"/>
      <c r="K698" s="389"/>
      <c r="L698" s="389"/>
      <c r="M698" s="389"/>
      <c r="N698" s="389"/>
      <c r="O698" s="389"/>
      <c r="P698" s="389"/>
      <c r="Q698" s="389"/>
      <c r="R698" s="389"/>
      <c r="S698" s="389"/>
      <c r="T698" s="389"/>
      <c r="U698" s="389"/>
      <c r="V698" s="389"/>
      <c r="W698" s="389"/>
      <c r="X698" s="389"/>
      <c r="Y698" s="389"/>
      <c r="Z698" s="389"/>
      <c r="AA698" s="389"/>
      <c r="AB698" s="389"/>
      <c r="AC698" s="389"/>
      <c r="AD698" s="389"/>
      <c r="AE698" s="389"/>
      <c r="AF698" s="389"/>
      <c r="AG698" s="389"/>
      <c r="AH698" s="389"/>
      <c r="AI698" s="389"/>
      <c r="AJ698" s="389"/>
      <c r="AK698" s="389"/>
      <c r="AL698" s="389"/>
      <c r="AM698" s="389"/>
      <c r="AN698" s="389"/>
      <c r="AO698" s="389"/>
      <c r="AP698" s="389"/>
      <c r="AQ698" s="389"/>
      <c r="AR698" s="389"/>
      <c r="AS698" s="389"/>
      <c r="AT698" s="389"/>
      <c r="AU698" s="389"/>
      <c r="AV698" s="389"/>
      <c r="AW698" s="389"/>
      <c r="AX698" s="389"/>
      <c r="AY698" s="389"/>
      <c r="AZ698" s="389"/>
      <c r="BA698" s="389"/>
      <c r="BB698" s="389"/>
      <c r="BC698" s="389"/>
      <c r="BD698" s="389"/>
      <c r="BE698" s="389"/>
      <c r="BF698" s="389"/>
      <c r="BG698" s="389"/>
      <c r="BH698" s="389"/>
      <c r="BI698" s="389"/>
      <c r="BJ698" s="389"/>
      <c r="BK698" s="389"/>
      <c r="BL698" s="389"/>
      <c r="BM698" s="389"/>
      <c r="BN698" s="389"/>
      <c r="BO698" s="389"/>
      <c r="BP698" s="389"/>
      <c r="BQ698" s="389"/>
      <c r="BR698" s="389"/>
      <c r="BS698" s="389"/>
      <c r="BT698" s="389"/>
      <c r="BU698" s="389"/>
      <c r="BV698" s="389"/>
      <c r="BW698" s="389"/>
      <c r="BX698" s="389"/>
      <c r="BY698" s="389"/>
      <c r="BZ698" s="389"/>
      <c r="CA698" s="389"/>
      <c r="CB698" s="389"/>
      <c r="CC698" s="389"/>
      <c r="CD698" s="389"/>
      <c r="CE698" s="389"/>
      <c r="CF698" s="389"/>
      <c r="CG698" s="389"/>
      <c r="CH698" s="389"/>
      <c r="CI698" s="389"/>
      <c r="CJ698" s="389"/>
      <c r="CK698" s="389"/>
      <c r="CL698" s="389"/>
      <c r="CM698" s="389"/>
      <c r="CN698" s="389"/>
      <c r="CO698" s="389"/>
      <c r="CP698" s="389"/>
      <c r="CQ698" s="389"/>
      <c r="CR698" s="389"/>
      <c r="CS698" s="389"/>
      <c r="CT698" s="389"/>
      <c r="CU698" s="389"/>
      <c r="CV698" s="389"/>
      <c r="CW698" s="389"/>
      <c r="CX698" s="389"/>
      <c r="CY698" s="389"/>
      <c r="CZ698" s="389"/>
      <c r="DA698" s="389"/>
      <c r="DB698" s="389"/>
      <c r="DC698" s="389"/>
      <c r="DD698" s="389"/>
      <c r="DE698" s="389"/>
      <c r="DF698" s="389"/>
      <c r="DG698" s="389"/>
      <c r="DH698" s="389"/>
      <c r="DI698" s="389"/>
      <c r="DJ698" s="389"/>
      <c r="DK698" s="389"/>
      <c r="DL698" s="389"/>
      <c r="DM698" s="389"/>
      <c r="DN698" s="389"/>
      <c r="DO698" s="389"/>
      <c r="DP698" s="389"/>
      <c r="DQ698" s="389"/>
      <c r="DR698" s="389"/>
      <c r="DS698" s="389"/>
      <c r="DT698" s="389"/>
      <c r="DU698" s="389"/>
      <c r="DV698" s="389"/>
      <c r="DW698" s="389"/>
      <c r="DX698" s="389"/>
      <c r="DY698" s="389"/>
      <c r="DZ698" s="389"/>
      <c r="EA698" s="389"/>
      <c r="EB698" s="389"/>
      <c r="EC698" s="389"/>
      <c r="ED698" s="389"/>
      <c r="EE698" s="389"/>
      <c r="EF698" s="389"/>
      <c r="EG698" s="389"/>
      <c r="EH698" s="389"/>
      <c r="EI698" s="389"/>
      <c r="EJ698" s="389"/>
      <c r="EK698" s="389"/>
      <c r="EL698" s="389"/>
      <c r="EM698" s="389"/>
      <c r="EN698" s="389"/>
      <c r="EO698" s="389"/>
      <c r="EP698" s="389"/>
      <c r="EQ698" s="389"/>
      <c r="ER698" s="389"/>
      <c r="ES698" s="389"/>
      <c r="ET698" s="389"/>
      <c r="EU698" s="389"/>
      <c r="EV698" s="389"/>
      <c r="EW698" s="389"/>
      <c r="EX698" s="389"/>
      <c r="EY698" s="389"/>
      <c r="EZ698" s="389"/>
      <c r="FA698" s="389"/>
      <c r="FB698" s="389"/>
      <c r="FC698" s="389"/>
      <c r="FD698" s="389"/>
      <c r="FE698" s="389"/>
      <c r="FF698" s="389"/>
      <c r="FG698" s="389"/>
      <c r="FH698" s="389"/>
      <c r="FI698" s="389"/>
      <c r="FJ698" s="389"/>
      <c r="FK698" s="389"/>
      <c r="FL698" s="389"/>
      <c r="FM698" s="389"/>
      <c r="FN698" s="389"/>
      <c r="FO698" s="389"/>
      <c r="FP698" s="389"/>
      <c r="FQ698" s="389"/>
      <c r="FR698" s="389"/>
      <c r="FS698" s="389"/>
      <c r="FT698" s="389">
        <v>0.92539917361921653</v>
      </c>
      <c r="FU698" s="389">
        <v>0.7226355474341648</v>
      </c>
      <c r="FV698" s="389">
        <v>0.51897198610898398</v>
      </c>
    </row>
    <row r="699" spans="3:178" outlineLevel="2" x14ac:dyDescent="0.2">
      <c r="E699" s="367">
        <v>47817</v>
      </c>
      <c r="F699" s="394"/>
      <c r="G699" s="394"/>
      <c r="K699" s="389"/>
      <c r="L699" s="389"/>
      <c r="M699" s="389"/>
      <c r="N699" s="389"/>
      <c r="O699" s="389"/>
      <c r="P699" s="389"/>
      <c r="Q699" s="389"/>
      <c r="R699" s="389"/>
      <c r="S699" s="389"/>
      <c r="T699" s="389"/>
      <c r="U699" s="389"/>
      <c r="V699" s="389"/>
      <c r="W699" s="389"/>
      <c r="X699" s="389"/>
      <c r="Y699" s="389"/>
      <c r="Z699" s="389"/>
      <c r="AA699" s="389"/>
      <c r="AB699" s="389"/>
      <c r="AC699" s="389"/>
      <c r="AD699" s="389"/>
      <c r="AE699" s="389"/>
      <c r="AF699" s="389"/>
      <c r="AG699" s="389"/>
      <c r="AH699" s="389"/>
      <c r="AI699" s="389"/>
      <c r="AJ699" s="389"/>
      <c r="AK699" s="389"/>
      <c r="AL699" s="389"/>
      <c r="AM699" s="389"/>
      <c r="AN699" s="389"/>
      <c r="AO699" s="389"/>
      <c r="AP699" s="389"/>
      <c r="AQ699" s="389"/>
      <c r="AR699" s="389"/>
      <c r="AS699" s="389"/>
      <c r="AT699" s="389"/>
      <c r="AU699" s="389"/>
      <c r="AV699" s="389"/>
      <c r="AW699" s="389"/>
      <c r="AX699" s="389"/>
      <c r="AY699" s="389"/>
      <c r="AZ699" s="389"/>
      <c r="BA699" s="389"/>
      <c r="BB699" s="389"/>
      <c r="BC699" s="389"/>
      <c r="BD699" s="389"/>
      <c r="BE699" s="389"/>
      <c r="BF699" s="389"/>
      <c r="BG699" s="389"/>
      <c r="BH699" s="389"/>
      <c r="BI699" s="389"/>
      <c r="BJ699" s="389"/>
      <c r="BK699" s="389"/>
      <c r="BL699" s="389"/>
      <c r="BM699" s="389"/>
      <c r="BN699" s="389"/>
      <c r="BO699" s="389"/>
      <c r="BP699" s="389"/>
      <c r="BQ699" s="389"/>
      <c r="BR699" s="389"/>
      <c r="BS699" s="389"/>
      <c r="BT699" s="389"/>
      <c r="BU699" s="389"/>
      <c r="BV699" s="389"/>
      <c r="BW699" s="389"/>
      <c r="BX699" s="389"/>
      <c r="BY699" s="389"/>
      <c r="BZ699" s="389"/>
      <c r="CA699" s="389"/>
      <c r="CB699" s="389"/>
      <c r="CC699" s="389"/>
      <c r="CD699" s="389"/>
      <c r="CE699" s="389"/>
      <c r="CF699" s="389"/>
      <c r="CG699" s="389"/>
      <c r="CH699" s="389"/>
      <c r="CI699" s="389"/>
      <c r="CJ699" s="389"/>
      <c r="CK699" s="389"/>
      <c r="CL699" s="389"/>
      <c r="CM699" s="389"/>
      <c r="CN699" s="389"/>
      <c r="CO699" s="389"/>
      <c r="CP699" s="389"/>
      <c r="CQ699" s="389"/>
      <c r="CR699" s="389"/>
      <c r="CS699" s="389"/>
      <c r="CT699" s="389"/>
      <c r="CU699" s="389"/>
      <c r="CV699" s="389"/>
      <c r="CW699" s="389"/>
      <c r="CX699" s="389"/>
      <c r="CY699" s="389"/>
      <c r="CZ699" s="389"/>
      <c r="DA699" s="389"/>
      <c r="DB699" s="389"/>
      <c r="DC699" s="389"/>
      <c r="DD699" s="389"/>
      <c r="DE699" s="389"/>
      <c r="DF699" s="389"/>
      <c r="DG699" s="389"/>
      <c r="DH699" s="389"/>
      <c r="DI699" s="389"/>
      <c r="DJ699" s="389"/>
      <c r="DK699" s="389"/>
      <c r="DL699" s="389"/>
      <c r="DM699" s="389"/>
      <c r="DN699" s="389"/>
      <c r="DO699" s="389"/>
      <c r="DP699" s="389"/>
      <c r="DQ699" s="389"/>
      <c r="DR699" s="389"/>
      <c r="DS699" s="389"/>
      <c r="DT699" s="389"/>
      <c r="DU699" s="389"/>
      <c r="DV699" s="389"/>
      <c r="DW699" s="389"/>
      <c r="DX699" s="389"/>
      <c r="DY699" s="389"/>
      <c r="DZ699" s="389"/>
      <c r="EA699" s="389"/>
      <c r="EB699" s="389"/>
      <c r="EC699" s="389"/>
      <c r="ED699" s="389"/>
      <c r="EE699" s="389"/>
      <c r="EF699" s="389"/>
      <c r="EG699" s="389"/>
      <c r="EH699" s="389"/>
      <c r="EI699" s="389"/>
      <c r="EJ699" s="389"/>
      <c r="EK699" s="389"/>
      <c r="EL699" s="389"/>
      <c r="EM699" s="389"/>
      <c r="EN699" s="389"/>
      <c r="EO699" s="389"/>
      <c r="EP699" s="389"/>
      <c r="EQ699" s="389"/>
      <c r="ER699" s="389"/>
      <c r="ES699" s="389"/>
      <c r="ET699" s="389"/>
      <c r="EU699" s="389"/>
      <c r="EV699" s="389"/>
      <c r="EW699" s="389"/>
      <c r="EX699" s="389"/>
      <c r="EY699" s="389"/>
      <c r="EZ699" s="389"/>
      <c r="FA699" s="389"/>
      <c r="FB699" s="389"/>
      <c r="FC699" s="389"/>
      <c r="FD699" s="389"/>
      <c r="FE699" s="389"/>
      <c r="FF699" s="389"/>
      <c r="FG699" s="389"/>
      <c r="FH699" s="389"/>
      <c r="FI699" s="389"/>
      <c r="FJ699" s="389"/>
      <c r="FK699" s="389"/>
      <c r="FL699" s="389"/>
      <c r="FM699" s="389"/>
      <c r="FN699" s="389"/>
      <c r="FO699" s="389"/>
      <c r="FP699" s="389"/>
      <c r="FQ699" s="389"/>
      <c r="FR699" s="389"/>
      <c r="FS699" s="389"/>
      <c r="FT699" s="389"/>
      <c r="FU699" s="389">
        <v>0.92539917361921653</v>
      </c>
      <c r="FV699" s="389">
        <v>0.7226355474341648</v>
      </c>
    </row>
    <row r="700" spans="3:178" outlineLevel="1" x14ac:dyDescent="0.2">
      <c r="C700" s="155"/>
      <c r="D700" s="155"/>
      <c r="E700" s="368">
        <v>47848</v>
      </c>
      <c r="F700" s="400"/>
      <c r="G700" s="400"/>
      <c r="H700" s="155"/>
      <c r="I700" s="155"/>
      <c r="J700" s="155"/>
      <c r="K700" s="393"/>
      <c r="L700" s="393"/>
      <c r="M700" s="393"/>
      <c r="N700" s="393"/>
      <c r="O700" s="393"/>
      <c r="P700" s="393"/>
      <c r="Q700" s="393"/>
      <c r="R700" s="393"/>
      <c r="S700" s="393"/>
      <c r="T700" s="393"/>
      <c r="U700" s="393"/>
      <c r="V700" s="393"/>
      <c r="W700" s="393"/>
      <c r="X700" s="393"/>
      <c r="Y700" s="393"/>
      <c r="Z700" s="393"/>
      <c r="AA700" s="393"/>
      <c r="AB700" s="393"/>
      <c r="AC700" s="393"/>
      <c r="AD700" s="393"/>
      <c r="AE700" s="393"/>
      <c r="AF700" s="393"/>
      <c r="AG700" s="393"/>
      <c r="AH700" s="393"/>
      <c r="AI700" s="393"/>
      <c r="AJ700" s="393"/>
      <c r="AK700" s="393"/>
      <c r="AL700" s="393"/>
      <c r="AM700" s="393"/>
      <c r="AN700" s="393"/>
      <c r="AO700" s="393"/>
      <c r="AP700" s="393"/>
      <c r="AQ700" s="393"/>
      <c r="AR700" s="393"/>
      <c r="AS700" s="393"/>
      <c r="AT700" s="393"/>
      <c r="AU700" s="393"/>
      <c r="AV700" s="393"/>
      <c r="AW700" s="393"/>
      <c r="AX700" s="393"/>
      <c r="AY700" s="393"/>
      <c r="AZ700" s="393"/>
      <c r="BA700" s="393"/>
      <c r="BB700" s="393"/>
      <c r="BC700" s="393"/>
      <c r="BD700" s="393"/>
      <c r="BE700" s="393"/>
      <c r="BF700" s="393"/>
      <c r="BG700" s="393"/>
      <c r="BH700" s="393"/>
      <c r="BI700" s="393"/>
      <c r="BJ700" s="393"/>
      <c r="BK700" s="393"/>
      <c r="BL700" s="393"/>
      <c r="BM700" s="393"/>
      <c r="BN700" s="393"/>
      <c r="BO700" s="393"/>
      <c r="BP700" s="393"/>
      <c r="BQ700" s="393"/>
      <c r="BR700" s="393"/>
      <c r="BS700" s="393"/>
      <c r="BT700" s="393"/>
      <c r="BU700" s="393"/>
      <c r="BV700" s="393"/>
      <c r="BW700" s="393"/>
      <c r="BX700" s="393"/>
      <c r="BY700" s="393"/>
      <c r="BZ700" s="393"/>
      <c r="CA700" s="393"/>
      <c r="CB700" s="393"/>
      <c r="CC700" s="393"/>
      <c r="CD700" s="393"/>
      <c r="CE700" s="393"/>
      <c r="CF700" s="393"/>
      <c r="CG700" s="393"/>
      <c r="CH700" s="393"/>
      <c r="CI700" s="393"/>
      <c r="CJ700" s="393"/>
      <c r="CK700" s="393"/>
      <c r="CL700" s="393"/>
      <c r="CM700" s="393"/>
      <c r="CN700" s="393"/>
      <c r="CO700" s="393"/>
      <c r="CP700" s="393"/>
      <c r="CQ700" s="393"/>
      <c r="CR700" s="393"/>
      <c r="CS700" s="393"/>
      <c r="CT700" s="393"/>
      <c r="CU700" s="393"/>
      <c r="CV700" s="393"/>
      <c r="CW700" s="393"/>
      <c r="CX700" s="393"/>
      <c r="CY700" s="393"/>
      <c r="CZ700" s="393"/>
      <c r="DA700" s="393"/>
      <c r="DB700" s="393"/>
      <c r="DC700" s="393"/>
      <c r="DD700" s="393"/>
      <c r="DE700" s="393"/>
      <c r="DF700" s="393"/>
      <c r="DG700" s="393"/>
      <c r="DH700" s="393"/>
      <c r="DI700" s="393"/>
      <c r="DJ700" s="393"/>
      <c r="DK700" s="393"/>
      <c r="DL700" s="393"/>
      <c r="DM700" s="393"/>
      <c r="DN700" s="393"/>
      <c r="DO700" s="393"/>
      <c r="DP700" s="393"/>
      <c r="DQ700" s="393"/>
      <c r="DR700" s="393"/>
      <c r="DS700" s="393"/>
      <c r="DT700" s="393"/>
      <c r="DU700" s="393"/>
      <c r="DV700" s="393"/>
      <c r="DW700" s="393"/>
      <c r="DX700" s="393"/>
      <c r="DY700" s="393"/>
      <c r="DZ700" s="393"/>
      <c r="EA700" s="393"/>
      <c r="EB700" s="393"/>
      <c r="EC700" s="393"/>
      <c r="ED700" s="393"/>
      <c r="EE700" s="393"/>
      <c r="EF700" s="393"/>
      <c r="EG700" s="393"/>
      <c r="EH700" s="393"/>
      <c r="EI700" s="393"/>
      <c r="EJ700" s="393"/>
      <c r="EK700" s="393"/>
      <c r="EL700" s="393"/>
      <c r="EM700" s="393"/>
      <c r="EN700" s="393"/>
      <c r="EO700" s="393"/>
      <c r="EP700" s="393"/>
      <c r="EQ700" s="393"/>
      <c r="ER700" s="393"/>
      <c r="ES700" s="393"/>
      <c r="ET700" s="393"/>
      <c r="EU700" s="393"/>
      <c r="EV700" s="393"/>
      <c r="EW700" s="393"/>
      <c r="EX700" s="393"/>
      <c r="EY700" s="393"/>
      <c r="EZ700" s="393"/>
      <c r="FA700" s="393"/>
      <c r="FB700" s="393"/>
      <c r="FC700" s="393"/>
      <c r="FD700" s="393"/>
      <c r="FE700" s="393"/>
      <c r="FF700" s="393"/>
      <c r="FG700" s="393"/>
      <c r="FH700" s="393"/>
      <c r="FI700" s="393"/>
      <c r="FJ700" s="393"/>
      <c r="FK700" s="393"/>
      <c r="FL700" s="393"/>
      <c r="FM700" s="393"/>
      <c r="FN700" s="393"/>
      <c r="FO700" s="393"/>
      <c r="FP700" s="393"/>
      <c r="FQ700" s="393"/>
      <c r="FR700" s="393"/>
      <c r="FS700" s="393"/>
      <c r="FT700" s="393"/>
      <c r="FU700" s="393"/>
      <c r="FV700" s="393">
        <v>0.92539917361921653</v>
      </c>
    </row>
    <row r="701" spans="3:178" outlineLevel="1" x14ac:dyDescent="0.2">
      <c r="K701" s="394"/>
      <c r="L701" s="394"/>
      <c r="M701" s="394"/>
      <c r="N701" s="394"/>
      <c r="O701" s="394"/>
      <c r="P701" s="394"/>
      <c r="Q701" s="394"/>
      <c r="R701" s="394"/>
      <c r="S701" s="394"/>
      <c r="T701" s="394"/>
      <c r="U701" s="394"/>
      <c r="V701" s="394"/>
      <c r="W701" s="394"/>
      <c r="X701" s="394"/>
      <c r="Y701" s="394"/>
      <c r="Z701" s="394"/>
      <c r="AA701" s="394"/>
      <c r="AB701" s="394"/>
      <c r="AC701" s="394"/>
      <c r="AD701" s="394"/>
      <c r="AE701" s="394"/>
      <c r="AF701" s="394"/>
      <c r="AG701" s="394"/>
      <c r="AH701" s="394"/>
      <c r="AI701" s="394"/>
      <c r="AJ701" s="394"/>
      <c r="AK701" s="394"/>
      <c r="AL701" s="394"/>
      <c r="AM701" s="394"/>
      <c r="AN701" s="394"/>
      <c r="AO701" s="394"/>
      <c r="AP701" s="394"/>
      <c r="AQ701" s="394"/>
      <c r="AR701" s="394"/>
      <c r="AS701" s="394"/>
      <c r="AT701" s="394"/>
      <c r="AU701" s="394"/>
      <c r="AV701" s="394"/>
      <c r="AW701" s="394"/>
      <c r="AX701" s="394"/>
      <c r="AY701" s="394"/>
      <c r="AZ701" s="394"/>
      <c r="BA701" s="394"/>
      <c r="BB701" s="394"/>
      <c r="BC701" s="394"/>
      <c r="BD701" s="394"/>
      <c r="BE701" s="394"/>
      <c r="BF701" s="394"/>
      <c r="BG701" s="394"/>
      <c r="BH701" s="394"/>
      <c r="BI701" s="394"/>
      <c r="BJ701" s="394"/>
      <c r="BK701" s="394"/>
      <c r="BL701" s="394"/>
      <c r="BM701" s="394"/>
      <c r="BN701" s="394"/>
      <c r="BO701" s="394"/>
      <c r="BP701" s="394"/>
      <c r="BQ701" s="394"/>
      <c r="BR701" s="394"/>
      <c r="BS701" s="394"/>
      <c r="BT701" s="394"/>
      <c r="BU701" s="394"/>
      <c r="BV701" s="394"/>
      <c r="BW701" s="394"/>
      <c r="BX701" s="394"/>
      <c r="BY701" s="394"/>
      <c r="BZ701" s="394"/>
      <c r="CA701" s="394"/>
      <c r="CB701" s="394"/>
      <c r="CC701" s="394"/>
      <c r="CD701" s="394"/>
      <c r="CE701" s="394"/>
      <c r="CF701" s="394"/>
      <c r="CG701" s="394"/>
      <c r="CH701" s="394"/>
      <c r="CI701" s="394"/>
      <c r="CJ701" s="394"/>
      <c r="CK701" s="394"/>
      <c r="CL701" s="394"/>
      <c r="CM701" s="394"/>
      <c r="CN701" s="394"/>
      <c r="CO701" s="394"/>
      <c r="CP701" s="394"/>
      <c r="CQ701" s="394"/>
      <c r="CR701" s="394"/>
      <c r="CS701" s="394"/>
      <c r="CT701" s="394"/>
      <c r="CU701" s="394"/>
      <c r="CV701" s="394"/>
      <c r="CW701" s="394"/>
      <c r="CX701" s="394"/>
      <c r="CY701" s="394"/>
      <c r="CZ701" s="394"/>
      <c r="DA701" s="394"/>
      <c r="DB701" s="394"/>
      <c r="DC701" s="394"/>
      <c r="DD701" s="394"/>
      <c r="DE701" s="394"/>
      <c r="DF701" s="394"/>
      <c r="DG701" s="394"/>
      <c r="DH701" s="394"/>
      <c r="DI701" s="394"/>
      <c r="DJ701" s="394"/>
      <c r="DK701" s="394"/>
      <c r="DL701" s="394"/>
      <c r="DM701" s="394"/>
      <c r="DN701" s="394"/>
      <c r="DO701" s="394"/>
      <c r="DP701" s="394"/>
      <c r="DQ701" s="394"/>
      <c r="DR701" s="394"/>
      <c r="DS701" s="394"/>
      <c r="DT701" s="394"/>
      <c r="DU701" s="394"/>
      <c r="DV701" s="394"/>
      <c r="DW701" s="394"/>
      <c r="DX701" s="394"/>
      <c r="DY701" s="394"/>
      <c r="DZ701" s="394"/>
      <c r="EA701" s="394"/>
      <c r="EB701" s="394"/>
      <c r="EC701" s="394"/>
      <c r="ED701" s="394"/>
      <c r="EE701" s="394"/>
      <c r="EF701" s="394"/>
      <c r="EG701" s="394"/>
      <c r="EH701" s="394"/>
      <c r="EI701" s="394"/>
      <c r="EJ701" s="394"/>
      <c r="EK701" s="394"/>
      <c r="EL701" s="394"/>
      <c r="EM701" s="394"/>
      <c r="EN701" s="394"/>
      <c r="EO701" s="394"/>
      <c r="EP701" s="394"/>
      <c r="EQ701" s="394"/>
      <c r="ER701" s="394"/>
      <c r="ES701" s="394"/>
      <c r="ET701" s="394"/>
      <c r="EU701" s="394"/>
      <c r="EV701" s="394"/>
      <c r="EW701" s="394"/>
      <c r="EX701" s="394"/>
      <c r="EY701" s="394"/>
      <c r="EZ701" s="394"/>
      <c r="FA701" s="394"/>
      <c r="FB701" s="394"/>
      <c r="FC701" s="394"/>
      <c r="FD701" s="394"/>
      <c r="FE701" s="394"/>
      <c r="FF701" s="394"/>
      <c r="FG701" s="394"/>
      <c r="FH701" s="394"/>
      <c r="FI701" s="394"/>
      <c r="FJ701" s="394"/>
      <c r="FK701" s="394"/>
      <c r="FL701" s="394"/>
      <c r="FM701" s="394"/>
      <c r="FN701" s="394"/>
      <c r="FO701" s="394"/>
      <c r="FP701" s="394"/>
      <c r="FQ701" s="394"/>
      <c r="FR701" s="394"/>
      <c r="FS701" s="394"/>
      <c r="FT701" s="394"/>
      <c r="FU701" s="394"/>
      <c r="FV701" s="394"/>
    </row>
    <row r="702" spans="3:178" outlineLevel="1" x14ac:dyDescent="0.2">
      <c r="C702" s="24" t="s">
        <v>765</v>
      </c>
      <c r="H702" s="244" t="s">
        <v>493</v>
      </c>
      <c r="I702" s="24" t="s">
        <v>764</v>
      </c>
      <c r="K702" s="394"/>
      <c r="L702" s="394"/>
      <c r="M702" s="394"/>
      <c r="N702" s="394"/>
      <c r="O702" s="394"/>
      <c r="P702" s="394"/>
      <c r="Q702" s="394"/>
      <c r="R702" s="394"/>
      <c r="S702" s="394"/>
      <c r="T702" s="394"/>
      <c r="U702" s="394"/>
      <c r="V702" s="394"/>
      <c r="W702" s="394"/>
      <c r="X702" s="394"/>
      <c r="Y702" s="394"/>
      <c r="Z702" s="394"/>
      <c r="AA702" s="394"/>
      <c r="AB702" s="394"/>
      <c r="AC702" s="394"/>
      <c r="AD702" s="394"/>
      <c r="AE702" s="394"/>
      <c r="AF702" s="394"/>
      <c r="AG702" s="394"/>
      <c r="AH702" s="394"/>
      <c r="AI702" s="394"/>
      <c r="AJ702" s="394"/>
      <c r="AK702" s="394"/>
      <c r="AL702" s="394"/>
      <c r="AM702" s="394"/>
      <c r="AN702" s="394"/>
      <c r="AO702" s="394"/>
      <c r="AP702" s="394"/>
      <c r="AQ702" s="394"/>
      <c r="AR702" s="394"/>
      <c r="AS702" s="394"/>
      <c r="AT702" s="394"/>
      <c r="AU702" s="394"/>
      <c r="AV702" s="394"/>
      <c r="AW702" s="394"/>
      <c r="AX702" s="394"/>
      <c r="AY702" s="394"/>
      <c r="AZ702" s="394"/>
      <c r="BA702" s="394"/>
      <c r="BB702" s="394"/>
      <c r="BC702" s="394"/>
      <c r="BD702" s="394"/>
      <c r="BE702" s="394"/>
      <c r="BF702" s="394"/>
      <c r="BG702" s="394"/>
      <c r="BH702" s="394"/>
      <c r="BI702" s="394"/>
      <c r="BJ702" s="394"/>
      <c r="BK702" s="394"/>
      <c r="BL702" s="394"/>
      <c r="BM702" s="394"/>
      <c r="BN702" s="394"/>
      <c r="BO702" s="394"/>
      <c r="BP702" s="394"/>
      <c r="BQ702" s="394"/>
      <c r="BR702" s="394"/>
      <c r="BS702" s="394"/>
      <c r="BT702" s="394"/>
      <c r="BU702" s="394"/>
      <c r="BV702" s="394"/>
      <c r="BW702" s="394"/>
      <c r="BX702" s="394"/>
      <c r="BY702" s="394"/>
      <c r="BZ702" s="394"/>
      <c r="CA702" s="394"/>
      <c r="CB702" s="394"/>
      <c r="CC702" s="394"/>
      <c r="CD702" s="394"/>
      <c r="CE702" s="394"/>
      <c r="CF702" s="394"/>
      <c r="CG702" s="394"/>
      <c r="CH702" s="394"/>
      <c r="CI702" s="394"/>
      <c r="CJ702" s="394"/>
      <c r="CK702" s="394"/>
      <c r="CL702" s="394"/>
      <c r="CM702" s="394"/>
      <c r="CN702" s="394"/>
      <c r="CO702" s="394"/>
      <c r="CP702" s="394"/>
      <c r="CQ702" s="394"/>
      <c r="CR702" s="394"/>
      <c r="CS702" s="394"/>
      <c r="CT702" s="394"/>
      <c r="CU702" s="394"/>
      <c r="CV702" s="394"/>
      <c r="CW702" s="394"/>
      <c r="CX702" s="394"/>
      <c r="CY702" s="394"/>
      <c r="CZ702" s="394"/>
      <c r="DA702" s="394"/>
      <c r="DB702" s="394"/>
      <c r="DC702" s="394"/>
      <c r="DD702" s="394"/>
      <c r="DE702" s="394"/>
      <c r="DF702" s="394"/>
      <c r="DG702" s="394"/>
      <c r="DH702" s="394"/>
      <c r="DI702" s="394"/>
      <c r="DJ702" s="394"/>
      <c r="DK702" s="394"/>
      <c r="DL702" s="394"/>
      <c r="DM702" s="394"/>
      <c r="DN702" s="394"/>
      <c r="DO702" s="394"/>
      <c r="DP702" s="394"/>
      <c r="DQ702" s="394"/>
      <c r="DR702" s="394"/>
      <c r="DS702" s="394"/>
      <c r="DT702" s="394"/>
      <c r="DU702" s="394"/>
      <c r="DV702" s="394"/>
      <c r="DW702" s="394"/>
      <c r="DX702" s="394"/>
      <c r="DY702" s="394"/>
      <c r="DZ702" s="394"/>
      <c r="EA702" s="394"/>
      <c r="EB702" s="394"/>
      <c r="EC702" s="394"/>
      <c r="ED702" s="394"/>
      <c r="EE702" s="394"/>
      <c r="EF702" s="394"/>
      <c r="EG702" s="394"/>
      <c r="EH702" s="394"/>
      <c r="EI702" s="394"/>
      <c r="EJ702" s="394"/>
      <c r="EK702" s="394"/>
      <c r="EL702" s="394"/>
      <c r="EM702" s="394"/>
      <c r="EN702" s="394"/>
      <c r="EO702" s="394"/>
      <c r="EP702" s="394"/>
      <c r="EQ702" s="394"/>
      <c r="ER702" s="394"/>
      <c r="ES702" s="394"/>
      <c r="ET702" s="394"/>
      <c r="EU702" s="394"/>
      <c r="EV702" s="394"/>
      <c r="EW702" s="394"/>
      <c r="EX702" s="394"/>
      <c r="EY702" s="394"/>
      <c r="EZ702" s="394"/>
      <c r="FA702" s="394"/>
      <c r="FB702" s="394"/>
      <c r="FC702" s="394"/>
      <c r="FD702" s="394"/>
      <c r="FE702" s="394"/>
      <c r="FF702" s="394"/>
      <c r="FG702" s="394"/>
      <c r="FH702" s="394"/>
      <c r="FI702" s="394"/>
      <c r="FJ702" s="394"/>
      <c r="FK702" s="394"/>
      <c r="FL702" s="394"/>
      <c r="FM702" s="394"/>
      <c r="FN702" s="394"/>
      <c r="FO702" s="394"/>
      <c r="FP702" s="394"/>
      <c r="FQ702" s="394"/>
      <c r="FR702" s="394"/>
      <c r="FS702" s="394"/>
      <c r="FT702" s="394"/>
      <c r="FU702" s="394"/>
      <c r="FV702" s="394"/>
    </row>
    <row r="703" spans="3:178" outlineLevel="1" x14ac:dyDescent="0.2">
      <c r="C703" s="154"/>
      <c r="D703" s="154"/>
      <c r="E703" s="371">
        <v>1</v>
      </c>
      <c r="F703" s="401"/>
      <c r="G703" s="397"/>
      <c r="H703" s="401">
        <v>0.92539917361921653</v>
      </c>
      <c r="I703" s="154"/>
      <c r="J703" s="372"/>
      <c r="K703" s="395"/>
      <c r="L703" s="388"/>
      <c r="M703" s="388"/>
      <c r="N703" s="388"/>
      <c r="O703" s="388"/>
      <c r="P703" s="388"/>
      <c r="Q703" s="388"/>
      <c r="R703" s="388"/>
      <c r="S703" s="388"/>
      <c r="T703" s="388"/>
      <c r="U703" s="388"/>
      <c r="V703" s="388"/>
      <c r="W703" s="388"/>
      <c r="X703" s="388"/>
      <c r="Y703" s="388"/>
      <c r="Z703" s="388"/>
      <c r="AA703" s="388"/>
      <c r="AB703" s="388"/>
      <c r="AC703" s="388"/>
      <c r="AD703" s="388"/>
      <c r="AE703" s="388"/>
      <c r="AF703" s="388"/>
      <c r="AG703" s="388"/>
      <c r="AH703" s="388"/>
      <c r="AI703" s="388"/>
      <c r="AJ703" s="388"/>
      <c r="AK703" s="388"/>
      <c r="AL703" s="387">
        <v>0.9215416791156259</v>
      </c>
      <c r="AM703" s="387">
        <v>0.91295795847159034</v>
      </c>
      <c r="AN703" s="387">
        <v>0.95382822423298019</v>
      </c>
      <c r="AO703" s="387">
        <v>0.96625482108164495</v>
      </c>
      <c r="AP703" s="387">
        <v>0.97214373713602797</v>
      </c>
      <c r="AQ703" s="387">
        <v>0.96708362912372603</v>
      </c>
      <c r="AR703" s="387">
        <v>0.96452397686111258</v>
      </c>
      <c r="AS703" s="387">
        <v>0.96712647923740247</v>
      </c>
      <c r="AT703" s="387">
        <v>0.96319905811117656</v>
      </c>
      <c r="AU703" s="387">
        <v>0.98453209590100543</v>
      </c>
      <c r="AV703" s="387">
        <v>0.98739447502522382</v>
      </c>
      <c r="AW703" s="387">
        <v>0.98598488566100695</v>
      </c>
      <c r="AX703" s="387">
        <v>0.98628144654088046</v>
      </c>
      <c r="AY703" s="387">
        <v>0.98715714592633264</v>
      </c>
      <c r="AZ703" s="387">
        <v>0.98735747622142145</v>
      </c>
      <c r="BA703" s="387">
        <v>0.98554799483350664</v>
      </c>
      <c r="BB703" s="387">
        <v>0.98867023051835889</v>
      </c>
      <c r="BC703" s="387">
        <v>0.9861606731364313</v>
      </c>
      <c r="BD703" s="387">
        <v>0.98691884303267663</v>
      </c>
      <c r="BE703" s="387">
        <v>0.98289450752318919</v>
      </c>
      <c r="BF703" s="387">
        <v>0.9819470837596842</v>
      </c>
      <c r="BG703" s="387">
        <v>0.98072448066324369</v>
      </c>
      <c r="BH703" s="387">
        <v>0.98416489780919547</v>
      </c>
      <c r="BI703" s="387">
        <v>0.98470147338159042</v>
      </c>
      <c r="BJ703" s="387">
        <v>0.98473386990006706</v>
      </c>
      <c r="BK703" s="387">
        <v>0.98422437967003662</v>
      </c>
      <c r="BL703" s="387">
        <v>0.98478266993436436</v>
      </c>
      <c r="BM703" s="387">
        <v>0.98314877779819887</v>
      </c>
      <c r="BN703" s="387">
        <v>0.97796141811666504</v>
      </c>
      <c r="BO703" s="387">
        <v>0.9726221284803408</v>
      </c>
      <c r="BP703" s="387">
        <v>0.97604419204498905</v>
      </c>
      <c r="BQ703" s="387">
        <v>0.90652635201009346</v>
      </c>
      <c r="BR703" s="387">
        <v>0.84328962378715211</v>
      </c>
      <c r="BS703" s="387">
        <v>0.80270296548371411</v>
      </c>
      <c r="BT703" s="387">
        <v>0.82646740791236695</v>
      </c>
      <c r="BU703" s="387">
        <v>0.82012653832799665</v>
      </c>
      <c r="BV703" s="387">
        <v>0.78654192203239026</v>
      </c>
      <c r="BW703" s="387">
        <v>0.32688705619233993</v>
      </c>
      <c r="BX703" s="387">
        <v>0.23813817592126602</v>
      </c>
      <c r="BY703" s="387">
        <v>0.98805301348351116</v>
      </c>
      <c r="BZ703" s="387">
        <v>0.98600044905364981</v>
      </c>
      <c r="CA703" s="387">
        <v>0.98686573470896866</v>
      </c>
      <c r="CB703" s="387">
        <v>0.98574074342019591</v>
      </c>
      <c r="CC703" s="387">
        <v>0.9876089476621871</v>
      </c>
      <c r="CD703" s="387"/>
      <c r="CE703" s="387"/>
      <c r="CF703" s="387"/>
      <c r="CG703" s="387"/>
      <c r="CH703" s="387"/>
      <c r="CI703" s="387"/>
      <c r="CJ703" s="387"/>
      <c r="CK703" s="387"/>
      <c r="CL703" s="387"/>
      <c r="CM703" s="387"/>
      <c r="CN703" s="387"/>
      <c r="CO703" s="387"/>
      <c r="CP703" s="387"/>
      <c r="CQ703" s="387"/>
      <c r="CR703" s="387"/>
      <c r="CS703" s="387"/>
      <c r="CT703" s="387"/>
      <c r="CU703" s="387"/>
      <c r="CV703" s="387"/>
      <c r="CW703" s="387"/>
      <c r="CX703" s="387"/>
      <c r="CY703" s="387"/>
      <c r="CZ703" s="387"/>
      <c r="DA703" s="387"/>
      <c r="DB703" s="387"/>
      <c r="DC703" s="387"/>
      <c r="DD703" s="387"/>
      <c r="DE703" s="387"/>
      <c r="DF703" s="387"/>
      <c r="DG703" s="387"/>
      <c r="DH703" s="387"/>
      <c r="DI703" s="387"/>
      <c r="DJ703" s="387"/>
      <c r="DK703" s="387"/>
      <c r="DL703" s="387"/>
      <c r="DM703" s="387"/>
      <c r="DN703" s="387"/>
      <c r="DO703" s="387"/>
      <c r="DP703" s="387"/>
      <c r="DQ703" s="387"/>
      <c r="DR703" s="387"/>
      <c r="DS703" s="387"/>
      <c r="DT703" s="387"/>
      <c r="DU703" s="387"/>
      <c r="DV703" s="387"/>
      <c r="DW703" s="387"/>
      <c r="DX703" s="387"/>
      <c r="DY703" s="387"/>
      <c r="DZ703" s="387"/>
      <c r="EA703" s="387"/>
      <c r="EB703" s="387"/>
      <c r="EC703" s="387"/>
      <c r="ED703" s="387"/>
      <c r="EE703" s="387"/>
      <c r="EF703" s="387"/>
      <c r="EG703" s="387"/>
      <c r="EH703" s="387"/>
      <c r="EI703" s="387"/>
      <c r="EJ703" s="387"/>
      <c r="EK703" s="387"/>
      <c r="EL703" s="387"/>
      <c r="EM703" s="387"/>
      <c r="EN703" s="387"/>
      <c r="EO703" s="387"/>
      <c r="EP703" s="387"/>
      <c r="EQ703" s="387"/>
      <c r="ER703" s="387"/>
      <c r="ES703" s="387"/>
      <c r="ET703" s="387"/>
      <c r="EU703" s="387"/>
      <c r="EV703" s="387"/>
      <c r="EW703" s="387"/>
      <c r="EX703" s="387"/>
      <c r="EY703" s="387"/>
      <c r="EZ703" s="387"/>
      <c r="FA703" s="387"/>
      <c r="FB703" s="387"/>
      <c r="FC703" s="387"/>
      <c r="FD703" s="387"/>
      <c r="FE703" s="387"/>
      <c r="FF703" s="387"/>
      <c r="FG703" s="387"/>
      <c r="FH703" s="387"/>
      <c r="FI703" s="387"/>
      <c r="FJ703" s="387"/>
      <c r="FK703" s="387"/>
      <c r="FL703" s="387"/>
      <c r="FM703" s="387"/>
      <c r="FN703" s="387"/>
      <c r="FO703" s="387"/>
      <c r="FP703" s="387"/>
      <c r="FQ703" s="387"/>
      <c r="FR703" s="387"/>
      <c r="FS703" s="387"/>
      <c r="FT703" s="387"/>
      <c r="FU703" s="387"/>
      <c r="FV703" s="387"/>
    </row>
    <row r="704" spans="3:178" outlineLevel="1" x14ac:dyDescent="0.2">
      <c r="E704" s="373">
        <v>2</v>
      </c>
      <c r="F704" s="394"/>
      <c r="G704" s="394"/>
      <c r="H704" s="399">
        <v>0.7226355474341648</v>
      </c>
      <c r="J704" s="370"/>
      <c r="K704" s="390"/>
      <c r="L704" s="390"/>
      <c r="M704" s="390"/>
      <c r="N704" s="390"/>
      <c r="O704" s="390"/>
      <c r="P704" s="390"/>
      <c r="Q704" s="390"/>
      <c r="R704" s="390"/>
      <c r="S704" s="390"/>
      <c r="T704" s="390"/>
      <c r="U704" s="390"/>
      <c r="V704" s="390"/>
      <c r="W704" s="390"/>
      <c r="X704" s="390"/>
      <c r="Y704" s="390"/>
      <c r="Z704" s="390"/>
      <c r="AA704" s="390"/>
      <c r="AB704" s="390"/>
      <c r="AC704" s="390"/>
      <c r="AD704" s="390"/>
      <c r="AE704" s="390"/>
      <c r="AF704" s="390"/>
      <c r="AG704" s="390"/>
      <c r="AH704" s="390"/>
      <c r="AI704" s="390"/>
      <c r="AJ704" s="390"/>
      <c r="AK704" s="390"/>
      <c r="AL704" s="389">
        <v>0.83710785778308938</v>
      </c>
      <c r="AM704" s="389">
        <v>0.86648650497725177</v>
      </c>
      <c r="AN704" s="389">
        <v>0.90689695811017845</v>
      </c>
      <c r="AO704" s="389">
        <v>0.92671955899664082</v>
      </c>
      <c r="AP704" s="389">
        <v>0.93378973538025722</v>
      </c>
      <c r="AQ704" s="389">
        <v>0.92755787292028757</v>
      </c>
      <c r="AR704" s="389">
        <v>0.92429042547440121</v>
      </c>
      <c r="AS704" s="389">
        <v>0.91841286528107291</v>
      </c>
      <c r="AT704" s="389">
        <v>0.91117652005718608</v>
      </c>
      <c r="AU704" s="389">
        <v>0.88296512996402032</v>
      </c>
      <c r="AV704" s="389">
        <v>0.86715028288994755</v>
      </c>
      <c r="AW704" s="389">
        <v>0.86841692020806749</v>
      </c>
      <c r="AX704" s="389">
        <v>0.86645047169811318</v>
      </c>
      <c r="AY704" s="389">
        <v>0.85608682851527373</v>
      </c>
      <c r="AZ704" s="389">
        <v>0.85337879465604405</v>
      </c>
      <c r="BA704" s="389">
        <v>0.8592445578552752</v>
      </c>
      <c r="BB704" s="389">
        <v>0.8553536820287021</v>
      </c>
      <c r="BC704" s="389">
        <v>0.86734129544526817</v>
      </c>
      <c r="BD704" s="389">
        <v>0.85890850406408059</v>
      </c>
      <c r="BE704" s="389">
        <v>0.83243717765829039</v>
      </c>
      <c r="BF704" s="389">
        <v>0.83496002608705433</v>
      </c>
      <c r="BG704" s="389">
        <v>0.83296905176880687</v>
      </c>
      <c r="BH704" s="389">
        <v>0.81665127478616573</v>
      </c>
      <c r="BI704" s="389">
        <v>0.8031469787976796</v>
      </c>
      <c r="BJ704" s="389">
        <v>0.81215446913219536</v>
      </c>
      <c r="BK704" s="389">
        <v>0.72894720242225441</v>
      </c>
      <c r="BL704" s="389">
        <v>0.72770500577481056</v>
      </c>
      <c r="BM704" s="389">
        <v>0.73849591067818421</v>
      </c>
      <c r="BN704" s="389">
        <v>0.44845562769997438</v>
      </c>
      <c r="BO704" s="389">
        <v>0.40672721343777535</v>
      </c>
      <c r="BP704" s="389">
        <v>0.36182236834822268</v>
      </c>
      <c r="BQ704" s="389">
        <v>0.30937087801800767</v>
      </c>
      <c r="BR704" s="684">
        <v>0.30141187149638754</v>
      </c>
      <c r="BS704" s="684">
        <v>0.32184086857883648</v>
      </c>
      <c r="BT704" s="684">
        <v>0.29663736160409959</v>
      </c>
      <c r="BU704" s="684">
        <v>0.31534277226958835</v>
      </c>
      <c r="BV704" s="684">
        <v>0.30200994681310217</v>
      </c>
      <c r="BW704" s="684">
        <v>0.15570310315907185</v>
      </c>
      <c r="BX704" s="684">
        <v>0.7983489906615221</v>
      </c>
      <c r="BY704" s="684">
        <v>0.80424541073265821</v>
      </c>
      <c r="BZ704" s="684">
        <v>0.79767098931373681</v>
      </c>
      <c r="CA704" s="684">
        <v>0.77450790520792989</v>
      </c>
      <c r="CB704" s="684">
        <v>0.76403136891756973</v>
      </c>
      <c r="CC704" s="389"/>
      <c r="CD704" s="389"/>
      <c r="CE704" s="389"/>
      <c r="CF704" s="389"/>
      <c r="CG704" s="389"/>
      <c r="CH704" s="389"/>
      <c r="CI704" s="389"/>
      <c r="CJ704" s="389"/>
      <c r="CK704" s="389"/>
      <c r="CL704" s="389"/>
      <c r="CM704" s="389"/>
      <c r="CN704" s="389"/>
      <c r="CO704" s="389"/>
      <c r="CP704" s="389"/>
      <c r="CQ704" s="389"/>
      <c r="CR704" s="389"/>
      <c r="CS704" s="389"/>
      <c r="CT704" s="389"/>
      <c r="CU704" s="389"/>
      <c r="CV704" s="389"/>
      <c r="CW704" s="389"/>
      <c r="CX704" s="389"/>
      <c r="CY704" s="389"/>
      <c r="CZ704" s="389"/>
      <c r="DA704" s="389"/>
      <c r="DB704" s="389"/>
      <c r="DC704" s="389"/>
      <c r="DD704" s="389"/>
      <c r="DE704" s="389"/>
      <c r="DF704" s="389"/>
      <c r="DG704" s="389"/>
      <c r="DH704" s="389"/>
      <c r="DI704" s="389"/>
      <c r="DJ704" s="389"/>
      <c r="DK704" s="389"/>
      <c r="DL704" s="389"/>
      <c r="DM704" s="389"/>
      <c r="DN704" s="389"/>
      <c r="DO704" s="389"/>
      <c r="DP704" s="389"/>
      <c r="DQ704" s="389"/>
      <c r="DR704" s="389"/>
      <c r="DS704" s="389"/>
      <c r="DT704" s="389"/>
      <c r="DU704" s="389"/>
      <c r="DV704" s="389"/>
      <c r="DW704" s="389"/>
      <c r="DX704" s="389"/>
      <c r="DY704" s="389"/>
      <c r="DZ704" s="389"/>
      <c r="EA704" s="389"/>
      <c r="EB704" s="389"/>
      <c r="EC704" s="389"/>
      <c r="ED704" s="389"/>
      <c r="EE704" s="389"/>
      <c r="EF704" s="389"/>
      <c r="EG704" s="389"/>
      <c r="EH704" s="389"/>
      <c r="EI704" s="389"/>
      <c r="EJ704" s="389"/>
      <c r="EK704" s="389"/>
      <c r="EL704" s="389"/>
      <c r="EM704" s="389"/>
      <c r="EN704" s="389"/>
      <c r="EO704" s="389"/>
      <c r="EP704" s="389"/>
      <c r="EQ704" s="389"/>
      <c r="ER704" s="389"/>
      <c r="ES704" s="389"/>
      <c r="ET704" s="389"/>
      <c r="EU704" s="389"/>
      <c r="EV704" s="389"/>
      <c r="EW704" s="389"/>
      <c r="EX704" s="389"/>
      <c r="EY704" s="389"/>
      <c r="EZ704" s="389"/>
      <c r="FA704" s="389"/>
      <c r="FB704" s="389"/>
      <c r="FC704" s="389"/>
      <c r="FD704" s="389"/>
      <c r="FE704" s="389"/>
      <c r="FF704" s="389"/>
      <c r="FG704" s="389"/>
      <c r="FH704" s="389"/>
      <c r="FI704" s="389"/>
      <c r="FJ704" s="389"/>
      <c r="FK704" s="389"/>
      <c r="FL704" s="389"/>
      <c r="FM704" s="389"/>
      <c r="FN704" s="389"/>
      <c r="FO704" s="389"/>
      <c r="FP704" s="389"/>
      <c r="FQ704" s="389"/>
      <c r="FR704" s="389"/>
      <c r="FS704" s="389"/>
      <c r="FT704" s="389"/>
      <c r="FU704" s="389"/>
      <c r="FV704" s="389"/>
    </row>
    <row r="705" spans="5:178" outlineLevel="1" x14ac:dyDescent="0.2">
      <c r="E705" s="373">
        <v>3</v>
      </c>
      <c r="F705" s="394"/>
      <c r="G705" s="394"/>
      <c r="H705" s="399">
        <v>0.51897198610898398</v>
      </c>
      <c r="J705" s="370"/>
      <c r="K705" s="390"/>
      <c r="L705" s="390"/>
      <c r="M705" s="390"/>
      <c r="N705" s="390"/>
      <c r="O705" s="390"/>
      <c r="P705" s="390"/>
      <c r="Q705" s="390"/>
      <c r="R705" s="390"/>
      <c r="S705" s="390"/>
      <c r="T705" s="390"/>
      <c r="U705" s="390"/>
      <c r="V705" s="390"/>
      <c r="W705" s="390"/>
      <c r="X705" s="390"/>
      <c r="Y705" s="390"/>
      <c r="Z705" s="390"/>
      <c r="AA705" s="390"/>
      <c r="AB705" s="390"/>
      <c r="AC705" s="390"/>
      <c r="AD705" s="390"/>
      <c r="AE705" s="390"/>
      <c r="AF705" s="390"/>
      <c r="AG705" s="390"/>
      <c r="AH705" s="390"/>
      <c r="AI705" s="390"/>
      <c r="AJ705" s="390"/>
      <c r="AK705" s="390"/>
      <c r="AL705" s="389">
        <v>0.81248879593665968</v>
      </c>
      <c r="AM705" s="389">
        <v>0.80477542503335275</v>
      </c>
      <c r="AN705" s="389">
        <v>0.77553131588251467</v>
      </c>
      <c r="AO705" s="389">
        <v>0.76341050254093734</v>
      </c>
      <c r="AP705" s="389">
        <v>0.78495496226568207</v>
      </c>
      <c r="AQ705" s="389">
        <v>0.81156724029603522</v>
      </c>
      <c r="AR705" s="389">
        <v>0.80613072390117313</v>
      </c>
      <c r="AS705" s="389">
        <v>0.78939068915060162</v>
      </c>
      <c r="AT705" s="389">
        <v>0.78837776469598853</v>
      </c>
      <c r="AU705" s="389">
        <v>0.69903157469988908</v>
      </c>
      <c r="AV705" s="389">
        <v>0.63442700417629849</v>
      </c>
      <c r="AW705" s="389">
        <v>0.61437825105505939</v>
      </c>
      <c r="AX705" s="389">
        <v>0.59451650943396228</v>
      </c>
      <c r="AY705" s="389">
        <v>0.55375458531267652</v>
      </c>
      <c r="AZ705" s="389">
        <v>0.54537552009047252</v>
      </c>
      <c r="BA705" s="389">
        <v>0.56515609740730244</v>
      </c>
      <c r="BB705" s="389">
        <v>0.55704407192500693</v>
      </c>
      <c r="BC705" s="389">
        <v>0.57167875906930199</v>
      </c>
      <c r="BD705" s="389">
        <v>0.53809214540158623</v>
      </c>
      <c r="BE705" s="389">
        <v>0.53172261991595715</v>
      </c>
      <c r="BF705" s="389">
        <v>0.53717967458648641</v>
      </c>
      <c r="BG705" s="389">
        <v>0.53807527438880776</v>
      </c>
      <c r="BH705" s="389">
        <v>0.5031646028653074</v>
      </c>
      <c r="BI705" s="389">
        <v>0.46603179492444857</v>
      </c>
      <c r="BJ705" s="389">
        <v>0.49342835099316584</v>
      </c>
      <c r="BK705" s="389">
        <v>0.24517871581518841</v>
      </c>
      <c r="BL705" s="389">
        <v>0.24195611143975887</v>
      </c>
      <c r="BM705" s="389">
        <v>0.24566371071494211</v>
      </c>
      <c r="BN705" s="389">
        <v>0.23312630264786849</v>
      </c>
      <c r="BO705" s="389">
        <v>0.2245318494980261</v>
      </c>
      <c r="BP705" s="389">
        <v>0.19839372101004063</v>
      </c>
      <c r="BQ705" s="389">
        <v>0.17907897000630843</v>
      </c>
      <c r="BR705" s="684">
        <v>0.18082626988702574</v>
      </c>
      <c r="BS705" s="684">
        <v>0.18991411440609302</v>
      </c>
      <c r="BT705" s="684">
        <v>0.17627700336146307</v>
      </c>
      <c r="BU705" s="684">
        <v>0.19389041060658668</v>
      </c>
      <c r="BV705" s="684">
        <v>0.19432141884848042</v>
      </c>
      <c r="BW705" s="684">
        <v>0.61561364271736096</v>
      </c>
      <c r="BX705" s="684">
        <v>0.65399401666387069</v>
      </c>
      <c r="BY705" s="684">
        <v>0.67145448638111227</v>
      </c>
      <c r="BZ705" s="684">
        <v>0.66681432845240329</v>
      </c>
      <c r="CA705" s="684">
        <v>0.60610408817211869</v>
      </c>
      <c r="CB705" s="389"/>
      <c r="CC705" s="389"/>
      <c r="CD705" s="389"/>
      <c r="CE705" s="389"/>
      <c r="CF705" s="389"/>
      <c r="CG705" s="389"/>
      <c r="CH705" s="389"/>
      <c r="CI705" s="389"/>
      <c r="CJ705" s="389"/>
      <c r="CK705" s="389"/>
      <c r="CL705" s="389"/>
      <c r="CM705" s="389"/>
      <c r="CN705" s="389"/>
      <c r="CO705" s="389"/>
      <c r="CP705" s="389"/>
      <c r="CQ705" s="389"/>
      <c r="CR705" s="389"/>
      <c r="CS705" s="389"/>
      <c r="CT705" s="389"/>
      <c r="CU705" s="389"/>
      <c r="CV705" s="389"/>
      <c r="CW705" s="389"/>
      <c r="CX705" s="389"/>
      <c r="CY705" s="389"/>
      <c r="CZ705" s="389"/>
      <c r="DA705" s="389"/>
      <c r="DB705" s="389"/>
      <c r="DC705" s="389"/>
      <c r="DD705" s="389"/>
      <c r="DE705" s="389"/>
      <c r="DF705" s="389"/>
      <c r="DG705" s="389"/>
      <c r="DH705" s="389"/>
      <c r="DI705" s="389"/>
      <c r="DJ705" s="389"/>
      <c r="DK705" s="389"/>
      <c r="DL705" s="389"/>
      <c r="DM705" s="389"/>
      <c r="DN705" s="389"/>
      <c r="DO705" s="389"/>
      <c r="DP705" s="389"/>
      <c r="DQ705" s="389"/>
      <c r="DR705" s="389"/>
      <c r="DS705" s="389"/>
      <c r="DT705" s="389"/>
      <c r="DU705" s="389"/>
      <c r="DV705" s="389"/>
      <c r="DW705" s="389"/>
      <c r="DX705" s="389"/>
      <c r="DY705" s="389"/>
      <c r="DZ705" s="389"/>
      <c r="EA705" s="389"/>
      <c r="EB705" s="389"/>
      <c r="EC705" s="389"/>
      <c r="ED705" s="389"/>
      <c r="EE705" s="389"/>
      <c r="EF705" s="389"/>
      <c r="EG705" s="389"/>
      <c r="EH705" s="389"/>
      <c r="EI705" s="389"/>
      <c r="EJ705" s="389"/>
      <c r="EK705" s="389"/>
      <c r="EL705" s="389"/>
      <c r="EM705" s="389"/>
      <c r="EN705" s="389"/>
      <c r="EO705" s="389"/>
      <c r="EP705" s="389"/>
      <c r="EQ705" s="389"/>
      <c r="ER705" s="389"/>
      <c r="ES705" s="389"/>
      <c r="ET705" s="389"/>
      <c r="EU705" s="389"/>
      <c r="EV705" s="389"/>
      <c r="EW705" s="389"/>
      <c r="EX705" s="389"/>
      <c r="EY705" s="389"/>
      <c r="EZ705" s="389"/>
      <c r="FA705" s="389"/>
      <c r="FB705" s="389"/>
      <c r="FC705" s="389"/>
      <c r="FD705" s="389"/>
      <c r="FE705" s="389"/>
      <c r="FF705" s="389"/>
      <c r="FG705" s="389"/>
      <c r="FH705" s="389"/>
      <c r="FI705" s="389"/>
      <c r="FJ705" s="389"/>
      <c r="FK705" s="389"/>
      <c r="FL705" s="389"/>
      <c r="FM705" s="389"/>
      <c r="FN705" s="389"/>
      <c r="FO705" s="389"/>
      <c r="FP705" s="389"/>
      <c r="FQ705" s="389"/>
      <c r="FR705" s="389"/>
      <c r="FS705" s="389"/>
      <c r="FT705" s="389"/>
      <c r="FU705" s="389"/>
      <c r="FV705" s="389"/>
    </row>
    <row r="706" spans="5:178" outlineLevel="1" x14ac:dyDescent="0.2">
      <c r="E706" s="373">
        <v>4</v>
      </c>
      <c r="F706" s="394"/>
      <c r="G706" s="394"/>
      <c r="H706" s="399">
        <v>0.45804672977855226</v>
      </c>
      <c r="J706" s="370"/>
      <c r="K706" s="390"/>
      <c r="L706" s="390"/>
      <c r="M706" s="390"/>
      <c r="N706" s="390"/>
      <c r="O706" s="390"/>
      <c r="P706" s="390"/>
      <c r="Q706" s="390"/>
      <c r="R706" s="390"/>
      <c r="S706" s="390"/>
      <c r="T706" s="390"/>
      <c r="U706" s="390"/>
      <c r="V706" s="390"/>
      <c r="W706" s="390"/>
      <c r="X706" s="390"/>
      <c r="Y706" s="390"/>
      <c r="Z706" s="390"/>
      <c r="AA706" s="390"/>
      <c r="AB706" s="390"/>
      <c r="AC706" s="390"/>
      <c r="AD706" s="390"/>
      <c r="AE706" s="390"/>
      <c r="AF706" s="390"/>
      <c r="AG706" s="390"/>
      <c r="AH706" s="390"/>
      <c r="AI706" s="390"/>
      <c r="AJ706" s="390"/>
      <c r="AK706" s="390"/>
      <c r="AL706" s="389">
        <v>0.78691365401852409</v>
      </c>
      <c r="AM706" s="389">
        <v>0.74289330551089527</v>
      </c>
      <c r="AN706" s="389">
        <v>0.67438815195044977</v>
      </c>
      <c r="AO706" s="389">
        <v>0.64240254955067044</v>
      </c>
      <c r="AP706" s="389">
        <v>0.6795570736169616</v>
      </c>
      <c r="AQ706" s="389">
        <v>0.71267941217269259</v>
      </c>
      <c r="AR706" s="389">
        <v>0.71146672433367575</v>
      </c>
      <c r="AS706" s="389">
        <v>0.69601227429642998</v>
      </c>
      <c r="AT706" s="389">
        <v>0.68162475822050295</v>
      </c>
      <c r="AU706" s="389">
        <v>0.64797067823396881</v>
      </c>
      <c r="AV706" s="389">
        <v>0.58203808477758334</v>
      </c>
      <c r="AW706" s="389">
        <v>0.56008440475022081</v>
      </c>
      <c r="AX706" s="389">
        <v>0.54237421383647799</v>
      </c>
      <c r="AY706" s="389">
        <v>0.50617873369777122</v>
      </c>
      <c r="AZ706" s="389">
        <v>0.49675497303547167</v>
      </c>
      <c r="BA706" s="389">
        <v>0.52518665532558362</v>
      </c>
      <c r="BB706" s="389">
        <v>0.51392654093647716</v>
      </c>
      <c r="BC706" s="389">
        <v>0.52316869230870522</v>
      </c>
      <c r="BD706" s="389">
        <v>0.48817513268124357</v>
      </c>
      <c r="BE706" s="389">
        <v>0.49006913200921759</v>
      </c>
      <c r="BF706" s="389">
        <v>0.49399547974317742</v>
      </c>
      <c r="BG706" s="389">
        <v>0.48114371849828064</v>
      </c>
      <c r="BH706" s="389">
        <v>0.44628878391250321</v>
      </c>
      <c r="BI706" s="389">
        <v>0.42781542515871795</v>
      </c>
      <c r="BJ706" s="389">
        <v>0.45383867389190446</v>
      </c>
      <c r="BK706" s="389">
        <v>0.20102877000625061</v>
      </c>
      <c r="BL706" s="389">
        <v>0.19659708724189415</v>
      </c>
      <c r="BM706" s="389">
        <v>0.19587392023525088</v>
      </c>
      <c r="BN706" s="389">
        <v>0.19127441403699388</v>
      </c>
      <c r="BO706" s="389">
        <v>0.18920287793743193</v>
      </c>
      <c r="BP706" s="389">
        <v>0.16614636954379905</v>
      </c>
      <c r="BQ706" s="389">
        <v>0.148815736651947</v>
      </c>
      <c r="BR706" s="684">
        <v>0.14755958441176109</v>
      </c>
      <c r="BS706" s="684">
        <v>0.15113271754982985</v>
      </c>
      <c r="BT706" s="684">
        <v>0.14214522460684986</v>
      </c>
      <c r="BU706" s="684">
        <v>0.16257088846880907</v>
      </c>
      <c r="BV706" s="684">
        <v>0.20280741827743506</v>
      </c>
      <c r="BW706" s="684">
        <v>0.50176125244618397</v>
      </c>
      <c r="BX706" s="684">
        <v>0.56111250908684229</v>
      </c>
      <c r="BY706" s="684">
        <v>0.56617209075648456</v>
      </c>
      <c r="BZ706" s="684">
        <v>0.54876783319477396</v>
      </c>
      <c r="CA706" s="389"/>
      <c r="CB706" s="389"/>
      <c r="CC706" s="389"/>
      <c r="CD706" s="389"/>
      <c r="CE706" s="389"/>
      <c r="CF706" s="389"/>
      <c r="CG706" s="389"/>
      <c r="CH706" s="389"/>
      <c r="CI706" s="389"/>
      <c r="CJ706" s="389"/>
      <c r="CK706" s="389"/>
      <c r="CL706" s="389"/>
      <c r="CM706" s="389"/>
      <c r="CN706" s="389"/>
      <c r="CO706" s="389"/>
      <c r="CP706" s="389"/>
      <c r="CQ706" s="389"/>
      <c r="CR706" s="389"/>
      <c r="CS706" s="389"/>
      <c r="CT706" s="389"/>
      <c r="CU706" s="389"/>
      <c r="CV706" s="389"/>
      <c r="CW706" s="389"/>
      <c r="CX706" s="389"/>
      <c r="CY706" s="389"/>
      <c r="CZ706" s="389"/>
      <c r="DA706" s="389"/>
      <c r="DB706" s="389"/>
      <c r="DC706" s="389"/>
      <c r="DD706" s="389"/>
      <c r="DE706" s="389"/>
      <c r="DF706" s="389"/>
      <c r="DG706" s="389"/>
      <c r="DH706" s="389"/>
      <c r="DI706" s="389"/>
      <c r="DJ706" s="389"/>
      <c r="DK706" s="389"/>
      <c r="DL706" s="389"/>
      <c r="DM706" s="389"/>
      <c r="DN706" s="389"/>
      <c r="DO706" s="389"/>
      <c r="DP706" s="389"/>
      <c r="DQ706" s="389"/>
      <c r="DR706" s="389"/>
      <c r="DS706" s="389"/>
      <c r="DT706" s="389"/>
      <c r="DU706" s="389"/>
      <c r="DV706" s="389"/>
      <c r="DW706" s="389"/>
      <c r="DX706" s="389"/>
      <c r="DY706" s="389"/>
      <c r="DZ706" s="389"/>
      <c r="EA706" s="389"/>
      <c r="EB706" s="389"/>
      <c r="EC706" s="389"/>
      <c r="ED706" s="389"/>
      <c r="EE706" s="389"/>
      <c r="EF706" s="389"/>
      <c r="EG706" s="389"/>
      <c r="EH706" s="389"/>
      <c r="EI706" s="389"/>
      <c r="EJ706" s="389"/>
      <c r="EK706" s="389"/>
      <c r="EL706" s="389"/>
      <c r="EM706" s="389"/>
      <c r="EN706" s="389"/>
      <c r="EO706" s="389"/>
      <c r="EP706" s="389"/>
      <c r="EQ706" s="389"/>
      <c r="ER706" s="389"/>
      <c r="ES706" s="389"/>
      <c r="ET706" s="389"/>
      <c r="EU706" s="389"/>
      <c r="EV706" s="389"/>
      <c r="EW706" s="389"/>
      <c r="EX706" s="389"/>
      <c r="EY706" s="389"/>
      <c r="EZ706" s="389"/>
      <c r="FA706" s="389"/>
      <c r="FB706" s="389"/>
      <c r="FC706" s="389"/>
      <c r="FD706" s="389"/>
      <c r="FE706" s="389"/>
      <c r="FF706" s="389"/>
      <c r="FG706" s="389"/>
      <c r="FH706" s="389"/>
      <c r="FI706" s="389"/>
      <c r="FJ706" s="389"/>
      <c r="FK706" s="389"/>
      <c r="FL706" s="389"/>
      <c r="FM706" s="389"/>
      <c r="FN706" s="389"/>
      <c r="FO706" s="389"/>
      <c r="FP706" s="389"/>
      <c r="FQ706" s="389"/>
      <c r="FR706" s="389"/>
      <c r="FS706" s="389"/>
      <c r="FT706" s="389"/>
      <c r="FU706" s="389"/>
      <c r="FV706" s="389"/>
    </row>
    <row r="707" spans="5:178" outlineLevel="1" x14ac:dyDescent="0.2">
      <c r="E707" s="373">
        <v>5</v>
      </c>
      <c r="F707" s="394"/>
      <c r="G707" s="394"/>
      <c r="H707" s="399">
        <v>0.37758526425877459</v>
      </c>
      <c r="J707" s="370"/>
      <c r="K707" s="390"/>
      <c r="L707" s="390"/>
      <c r="M707" s="390"/>
      <c r="N707" s="390"/>
      <c r="O707" s="390"/>
      <c r="P707" s="390"/>
      <c r="Q707" s="390"/>
      <c r="R707" s="390"/>
      <c r="S707" s="390"/>
      <c r="T707" s="390"/>
      <c r="U707" s="390"/>
      <c r="V707" s="390"/>
      <c r="W707" s="390"/>
      <c r="X707" s="390"/>
      <c r="Y707" s="390"/>
      <c r="Z707" s="390"/>
      <c r="AA707" s="390"/>
      <c r="AB707" s="390"/>
      <c r="AC707" s="390"/>
      <c r="AD707" s="390"/>
      <c r="AE707" s="390"/>
      <c r="AF707" s="390"/>
      <c r="AG707" s="390"/>
      <c r="AH707" s="390"/>
      <c r="AI707" s="390"/>
      <c r="AJ707" s="390"/>
      <c r="AK707" s="390"/>
      <c r="AL707" s="389">
        <v>0.75500448162533618</v>
      </c>
      <c r="AM707" s="389">
        <v>0.70870249375705541</v>
      </c>
      <c r="AN707" s="389">
        <v>0.63642672882265905</v>
      </c>
      <c r="AO707" s="389">
        <v>0.60618821119926503</v>
      </c>
      <c r="AP707" s="389">
        <v>0.6373669339667879</v>
      </c>
      <c r="AQ707" s="389">
        <v>0.66084877563176747</v>
      </c>
      <c r="AR707" s="389">
        <v>0.65446288587338486</v>
      </c>
      <c r="AS707" s="389">
        <v>0.62907189839610178</v>
      </c>
      <c r="AT707" s="389">
        <v>0.61175679085022283</v>
      </c>
      <c r="AU707" s="389">
        <v>0.56832778506338477</v>
      </c>
      <c r="AV707" s="389">
        <v>0.49560019923626097</v>
      </c>
      <c r="AW707" s="389">
        <v>0.46825988811463343</v>
      </c>
      <c r="AX707" s="389">
        <v>0.45230935534591193</v>
      </c>
      <c r="AY707" s="389">
        <v>0.39841493399536893</v>
      </c>
      <c r="AZ707" s="389">
        <v>0.38766467773379809</v>
      </c>
      <c r="BA707" s="389">
        <v>0.41329584475317394</v>
      </c>
      <c r="BB707" s="389">
        <v>0.3860026114093999</v>
      </c>
      <c r="BC707" s="389">
        <v>0.39909537416220059</v>
      </c>
      <c r="BD707" s="389">
        <v>0.3769590574219493</v>
      </c>
      <c r="BE707" s="389">
        <v>0.369472182596291</v>
      </c>
      <c r="BF707" s="389">
        <v>0.37794744358112287</v>
      </c>
      <c r="BG707" s="389">
        <v>0.36110509209100761</v>
      </c>
      <c r="BH707" s="389">
        <v>0.330371000730107</v>
      </c>
      <c r="BI707" s="389">
        <v>0.30549994010643944</v>
      </c>
      <c r="BJ707" s="389">
        <v>0.33763986724310308</v>
      </c>
      <c r="BK707" s="389">
        <v>0.1623380719450864</v>
      </c>
      <c r="BL707" s="389">
        <v>0.1603143750528184</v>
      </c>
      <c r="BM707" s="389">
        <v>0.15768585737915825</v>
      </c>
      <c r="BN707" s="389">
        <v>0.15775424813385083</v>
      </c>
      <c r="BO707" s="389">
        <v>0.15961174209573237</v>
      </c>
      <c r="BP707" s="389">
        <v>0.14060199484130939</v>
      </c>
      <c r="BQ707" s="389">
        <v>0.12290531628147043</v>
      </c>
      <c r="BR707" s="684">
        <v>0.11280252198765993</v>
      </c>
      <c r="BS707" s="684">
        <v>0.11648031113271755</v>
      </c>
      <c r="BT707" s="684">
        <v>0.10947674008603465</v>
      </c>
      <c r="BU707" s="684">
        <v>0.14622635443591425</v>
      </c>
      <c r="BV707" s="684">
        <v>0.14760858161632393</v>
      </c>
      <c r="BW707" s="684">
        <v>0.33577718758736369</v>
      </c>
      <c r="BX707" s="684">
        <v>0.37840407090532907</v>
      </c>
      <c r="BY707" s="684">
        <v>0.36762874316348082</v>
      </c>
      <c r="BZ707" s="389"/>
      <c r="CA707" s="389"/>
      <c r="CB707" s="389"/>
      <c r="CC707" s="389"/>
      <c r="CD707" s="389"/>
      <c r="CE707" s="389"/>
      <c r="CF707" s="389"/>
      <c r="CG707" s="389"/>
      <c r="CH707" s="389"/>
      <c r="CI707" s="389"/>
      <c r="CJ707" s="389"/>
      <c r="CK707" s="389"/>
      <c r="CL707" s="389"/>
      <c r="CM707" s="389"/>
      <c r="CN707" s="389"/>
      <c r="CO707" s="389"/>
      <c r="CP707" s="389"/>
      <c r="CQ707" s="389"/>
      <c r="CR707" s="389"/>
      <c r="CS707" s="389"/>
      <c r="CT707" s="389"/>
      <c r="CU707" s="389"/>
      <c r="CV707" s="389"/>
      <c r="CW707" s="389"/>
      <c r="CX707" s="389"/>
      <c r="CY707" s="389"/>
      <c r="CZ707" s="389"/>
      <c r="DA707" s="389"/>
      <c r="DB707" s="389"/>
      <c r="DC707" s="389"/>
      <c r="DD707" s="389"/>
      <c r="DE707" s="389"/>
      <c r="DF707" s="389"/>
      <c r="DG707" s="389"/>
      <c r="DH707" s="389"/>
      <c r="DI707" s="389"/>
      <c r="DJ707" s="389"/>
      <c r="DK707" s="389"/>
      <c r="DL707" s="389"/>
      <c r="DM707" s="389"/>
      <c r="DN707" s="389"/>
      <c r="DO707" s="389"/>
      <c r="DP707" s="389"/>
      <c r="DQ707" s="389"/>
      <c r="DR707" s="389"/>
      <c r="DS707" s="389"/>
      <c r="DT707" s="389"/>
      <c r="DU707" s="389"/>
      <c r="DV707" s="389"/>
      <c r="DW707" s="389"/>
      <c r="DX707" s="389"/>
      <c r="DY707" s="389"/>
      <c r="DZ707" s="389"/>
      <c r="EA707" s="389"/>
      <c r="EB707" s="389"/>
      <c r="EC707" s="389"/>
      <c r="ED707" s="389"/>
      <c r="EE707" s="389"/>
      <c r="EF707" s="389"/>
      <c r="EG707" s="389"/>
      <c r="EH707" s="389"/>
      <c r="EI707" s="389"/>
      <c r="EJ707" s="389"/>
      <c r="EK707" s="389"/>
      <c r="EL707" s="389"/>
      <c r="EM707" s="389"/>
      <c r="EN707" s="389"/>
      <c r="EO707" s="389"/>
      <c r="EP707" s="389"/>
      <c r="EQ707" s="389"/>
      <c r="ER707" s="389"/>
      <c r="ES707" s="389"/>
      <c r="ET707" s="389"/>
      <c r="EU707" s="389"/>
      <c r="EV707" s="389"/>
      <c r="EW707" s="389"/>
      <c r="EX707" s="389"/>
      <c r="EY707" s="389"/>
      <c r="EZ707" s="389"/>
      <c r="FA707" s="389"/>
      <c r="FB707" s="389"/>
      <c r="FC707" s="389"/>
      <c r="FD707" s="389"/>
      <c r="FE707" s="389"/>
      <c r="FF707" s="389"/>
      <c r="FG707" s="389"/>
      <c r="FH707" s="389"/>
      <c r="FI707" s="389"/>
      <c r="FJ707" s="389"/>
      <c r="FK707" s="389"/>
      <c r="FL707" s="389"/>
      <c r="FM707" s="389"/>
      <c r="FN707" s="389"/>
      <c r="FO707" s="389"/>
      <c r="FP707" s="389"/>
      <c r="FQ707" s="389"/>
      <c r="FR707" s="389"/>
      <c r="FS707" s="389"/>
      <c r="FT707" s="389"/>
      <c r="FU707" s="389"/>
      <c r="FV707" s="389"/>
    </row>
    <row r="708" spans="5:178" outlineLevel="1" x14ac:dyDescent="0.2">
      <c r="E708" s="373">
        <v>6</v>
      </c>
      <c r="F708" s="394"/>
      <c r="G708" s="394"/>
      <c r="H708" s="399">
        <v>0.35701639770687632</v>
      </c>
      <c r="J708" s="370"/>
      <c r="K708" s="390"/>
      <c r="L708" s="390"/>
      <c r="M708" s="390"/>
      <c r="N708" s="390"/>
      <c r="O708" s="390"/>
      <c r="P708" s="390"/>
      <c r="Q708" s="390"/>
      <c r="R708" s="390"/>
      <c r="S708" s="390"/>
      <c r="T708" s="390"/>
      <c r="U708" s="390"/>
      <c r="V708" s="390"/>
      <c r="W708" s="390"/>
      <c r="X708" s="390"/>
      <c r="Y708" s="390"/>
      <c r="Z708" s="390"/>
      <c r="AA708" s="390"/>
      <c r="AB708" s="390"/>
      <c r="AC708" s="390"/>
      <c r="AD708" s="390"/>
      <c r="AE708" s="390"/>
      <c r="AF708" s="390"/>
      <c r="AG708" s="390"/>
      <c r="AH708" s="390"/>
      <c r="AI708" s="390"/>
      <c r="AJ708" s="390"/>
      <c r="AK708" s="390"/>
      <c r="AL708" s="389">
        <v>0.73164027487302064</v>
      </c>
      <c r="AM708" s="389">
        <v>0.68826326411931726</v>
      </c>
      <c r="AN708" s="389">
        <v>0.6152002828446842</v>
      </c>
      <c r="AO708" s="389">
        <v>0.57997492559025354</v>
      </c>
      <c r="AP708" s="389">
        <v>0.61253531828878738</v>
      </c>
      <c r="AQ708" s="389">
        <v>0.63754457255228347</v>
      </c>
      <c r="AR708" s="389">
        <v>0.62318213764394226</v>
      </c>
      <c r="AS708" s="389">
        <v>0.60198036680825673</v>
      </c>
      <c r="AT708" s="389">
        <v>0.58444201496930448</v>
      </c>
      <c r="AU708" s="389">
        <v>0.54193147045966572</v>
      </c>
      <c r="AV708" s="389">
        <v>0.46998045952055584</v>
      </c>
      <c r="AW708" s="389">
        <v>0.44388065560899009</v>
      </c>
      <c r="AX708" s="389">
        <v>0.42315251572327045</v>
      </c>
      <c r="AY708" s="389">
        <v>0.37438431484885376</v>
      </c>
      <c r="AZ708" s="389">
        <v>0.36181417684342004</v>
      </c>
      <c r="BA708" s="389">
        <v>0.38776265633367984</v>
      </c>
      <c r="BB708" s="389">
        <v>0.36016371077762621</v>
      </c>
      <c r="BC708" s="389">
        <v>0.37687476133415854</v>
      </c>
      <c r="BD708" s="389">
        <v>0.35497562863684373</v>
      </c>
      <c r="BE708" s="389">
        <v>0.34503392051432663</v>
      </c>
      <c r="BF708" s="389">
        <v>0.3580223314180338</v>
      </c>
      <c r="BG708" s="389">
        <v>0.34224410005181594</v>
      </c>
      <c r="BH708" s="389">
        <v>0.31103525304735058</v>
      </c>
      <c r="BI708" s="389">
        <v>0.2855339938737444</v>
      </c>
      <c r="BJ708" s="389">
        <v>0.31772176747456027</v>
      </c>
      <c r="BK708" s="389">
        <v>0.14898241227642603</v>
      </c>
      <c r="BL708" s="389">
        <v>0.14673652778951521</v>
      </c>
      <c r="BM708" s="389">
        <v>0.14337897445322551</v>
      </c>
      <c r="BN708" s="389">
        <v>0.14547866922277303</v>
      </c>
      <c r="BO708" s="389">
        <v>0.14803199866787853</v>
      </c>
      <c r="BP708" s="389">
        <v>0.12935472086612865</v>
      </c>
      <c r="BQ708" s="389">
        <v>0.10379078970006309</v>
      </c>
      <c r="BR708" s="684">
        <v>0.10271947793874121</v>
      </c>
      <c r="BS708" s="684">
        <v>0.10608977475287636</v>
      </c>
      <c r="BT708" s="684">
        <v>0.1147304952868997</v>
      </c>
      <c r="BU708" s="684">
        <v>0.13188148605377878</v>
      </c>
      <c r="BV708" s="684">
        <v>0.13342540886182694</v>
      </c>
      <c r="BW708" s="684">
        <v>0.30108331003634331</v>
      </c>
      <c r="BX708" s="684">
        <v>0.33868059050494881</v>
      </c>
      <c r="BY708" s="389"/>
      <c r="BZ708" s="389"/>
      <c r="CA708" s="389"/>
      <c r="CB708" s="389"/>
      <c r="CC708" s="389"/>
      <c r="CD708" s="389"/>
      <c r="CE708" s="389"/>
      <c r="CF708" s="389"/>
      <c r="CG708" s="389"/>
      <c r="CH708" s="389"/>
      <c r="CI708" s="389"/>
      <c r="CJ708" s="389"/>
      <c r="CK708" s="389"/>
      <c r="CL708" s="389"/>
      <c r="CM708" s="389"/>
      <c r="CN708" s="389"/>
      <c r="CO708" s="389"/>
      <c r="CP708" s="389"/>
      <c r="CQ708" s="389"/>
      <c r="CR708" s="389"/>
      <c r="CS708" s="389"/>
      <c r="CT708" s="389"/>
      <c r="CU708" s="389"/>
      <c r="CV708" s="389"/>
      <c r="CW708" s="389"/>
      <c r="CX708" s="389"/>
      <c r="CY708" s="389"/>
      <c r="CZ708" s="389"/>
      <c r="DA708" s="389"/>
      <c r="DB708" s="389"/>
      <c r="DC708" s="389"/>
      <c r="DD708" s="389"/>
      <c r="DE708" s="389"/>
      <c r="DF708" s="389"/>
      <c r="DG708" s="389"/>
      <c r="DH708" s="389"/>
      <c r="DI708" s="389"/>
      <c r="DJ708" s="389"/>
      <c r="DK708" s="389"/>
      <c r="DL708" s="389"/>
      <c r="DM708" s="389"/>
      <c r="DN708" s="389"/>
      <c r="DO708" s="389"/>
      <c r="DP708" s="389"/>
      <c r="DQ708" s="389"/>
      <c r="DR708" s="389"/>
      <c r="DS708" s="389"/>
      <c r="DT708" s="389"/>
      <c r="DU708" s="389"/>
      <c r="DV708" s="389"/>
      <c r="DW708" s="389"/>
      <c r="DX708" s="389"/>
      <c r="DY708" s="389"/>
      <c r="DZ708" s="389"/>
      <c r="EA708" s="389"/>
      <c r="EB708" s="389"/>
      <c r="EC708" s="389"/>
      <c r="ED708" s="389"/>
      <c r="EE708" s="389"/>
      <c r="EF708" s="389"/>
      <c r="EG708" s="389"/>
      <c r="EH708" s="389"/>
      <c r="EI708" s="389"/>
      <c r="EJ708" s="389"/>
      <c r="EK708" s="389"/>
      <c r="EL708" s="389"/>
      <c r="EM708" s="389"/>
      <c r="EN708" s="389"/>
      <c r="EO708" s="389"/>
      <c r="EP708" s="389"/>
      <c r="EQ708" s="389"/>
      <c r="ER708" s="389"/>
      <c r="ES708" s="389"/>
      <c r="ET708" s="389"/>
      <c r="EU708" s="389"/>
      <c r="EV708" s="389"/>
      <c r="EW708" s="389"/>
      <c r="EX708" s="389"/>
      <c r="EY708" s="389"/>
      <c r="EZ708" s="389"/>
      <c r="FA708" s="389"/>
      <c r="FB708" s="389"/>
      <c r="FC708" s="389"/>
      <c r="FD708" s="389"/>
      <c r="FE708" s="389"/>
      <c r="FF708" s="389"/>
      <c r="FG708" s="389"/>
      <c r="FH708" s="389"/>
      <c r="FI708" s="389"/>
      <c r="FJ708" s="389"/>
      <c r="FK708" s="389"/>
      <c r="FL708" s="389"/>
      <c r="FM708" s="389"/>
      <c r="FN708" s="389"/>
      <c r="FO708" s="389"/>
      <c r="FP708" s="389"/>
      <c r="FQ708" s="389"/>
      <c r="FR708" s="389"/>
      <c r="FS708" s="389"/>
      <c r="FT708" s="389"/>
      <c r="FU708" s="389"/>
      <c r="FV708" s="389"/>
    </row>
    <row r="709" spans="5:178" outlineLevel="1" x14ac:dyDescent="0.2">
      <c r="E709" s="373">
        <v>7</v>
      </c>
      <c r="F709" s="394"/>
      <c r="G709" s="394"/>
      <c r="H709" s="399">
        <v>0.32811737172887384</v>
      </c>
      <c r="J709" s="370"/>
      <c r="K709" s="390"/>
      <c r="L709" s="390"/>
      <c r="M709" s="390"/>
      <c r="N709" s="390"/>
      <c r="O709" s="390"/>
      <c r="P709" s="390"/>
      <c r="Q709" s="390"/>
      <c r="R709" s="390"/>
      <c r="S709" s="390"/>
      <c r="T709" s="390"/>
      <c r="U709" s="390"/>
      <c r="V709" s="390"/>
      <c r="W709" s="390"/>
      <c r="X709" s="390"/>
      <c r="Y709" s="390"/>
      <c r="Z709" s="390"/>
      <c r="AA709" s="390"/>
      <c r="AB709" s="390"/>
      <c r="AC709" s="390"/>
      <c r="AD709" s="390"/>
      <c r="AE709" s="390"/>
      <c r="AF709" s="390"/>
      <c r="AG709" s="390"/>
      <c r="AH709" s="390"/>
      <c r="AI709" s="390"/>
      <c r="AJ709" s="390"/>
      <c r="AK709" s="390"/>
      <c r="AL709" s="389">
        <v>0.7060053779504033</v>
      </c>
      <c r="AM709" s="389">
        <v>0.64042349399651077</v>
      </c>
      <c r="AN709" s="389">
        <v>0.56371207458719075</v>
      </c>
      <c r="AO709" s="389">
        <v>0.51922211907473514</v>
      </c>
      <c r="AP709" s="389">
        <v>0.57221898445626429</v>
      </c>
      <c r="AQ709" s="389">
        <v>0.59026706812562724</v>
      </c>
      <c r="AR709" s="389">
        <v>0.58219170676325893</v>
      </c>
      <c r="AS709" s="389">
        <v>0.56980295776448697</v>
      </c>
      <c r="AT709" s="389">
        <v>0.55716087797493907</v>
      </c>
      <c r="AU709" s="389">
        <v>0.5167456874810854</v>
      </c>
      <c r="AV709" s="389">
        <v>0.442943077178508</v>
      </c>
      <c r="AW709" s="389">
        <v>0.41537933065070176</v>
      </c>
      <c r="AX709" s="389">
        <v>0.39357311320754718</v>
      </c>
      <c r="AY709" s="389">
        <v>0.34167243560669358</v>
      </c>
      <c r="AZ709" s="389">
        <v>0.33133033446142679</v>
      </c>
      <c r="BA709" s="389">
        <v>0.35588161169391674</v>
      </c>
      <c r="BB709" s="389">
        <v>0.33559538377764375</v>
      </c>
      <c r="BC709" s="389">
        <v>0.34724069367815336</v>
      </c>
      <c r="BD709" s="389">
        <v>0.31311461428955673</v>
      </c>
      <c r="BE709" s="389">
        <v>0.31747794036960775</v>
      </c>
      <c r="BF709" s="389">
        <v>0.32663915531917287</v>
      </c>
      <c r="BG709" s="389">
        <v>0.31241697677705027</v>
      </c>
      <c r="BH709" s="389">
        <v>0.27500374723792304</v>
      </c>
      <c r="BI709" s="389">
        <v>0.25789739377449217</v>
      </c>
      <c r="BJ709" s="389">
        <v>0.28857277205348625</v>
      </c>
      <c r="BK709" s="389">
        <v>0.13483539106449596</v>
      </c>
      <c r="BL709" s="389">
        <v>0.13257274852812756</v>
      </c>
      <c r="BM709" s="389">
        <v>0.12961771733137292</v>
      </c>
      <c r="BN709" s="389">
        <v>0.13448810835940805</v>
      </c>
      <c r="BO709" s="389">
        <v>0.13586945209566298</v>
      </c>
      <c r="BP709" s="389">
        <v>0.10824394185956406</v>
      </c>
      <c r="BQ709" s="389">
        <v>9.3427768538165964E-2</v>
      </c>
      <c r="BR709" s="684">
        <v>9.2415637304809686E-2</v>
      </c>
      <c r="BS709" s="684">
        <v>0.11285691135958516</v>
      </c>
      <c r="BT709" s="684">
        <v>0.10247760983521779</v>
      </c>
      <c r="BU709" s="684">
        <v>0.11918264470249347</v>
      </c>
      <c r="BV709" s="684">
        <v>0.11665925193059808</v>
      </c>
      <c r="BW709" s="684">
        <v>0.18332401453732178</v>
      </c>
      <c r="BX709" s="389"/>
      <c r="BY709" s="389"/>
      <c r="BZ709" s="389"/>
      <c r="CA709" s="389"/>
      <c r="CB709" s="389"/>
      <c r="CC709" s="389"/>
      <c r="CD709" s="389"/>
      <c r="CE709" s="389"/>
      <c r="CF709" s="389"/>
      <c r="CG709" s="389"/>
      <c r="CH709" s="389"/>
      <c r="CI709" s="389"/>
      <c r="CJ709" s="389"/>
      <c r="CK709" s="389"/>
      <c r="CL709" s="389"/>
      <c r="CM709" s="389"/>
      <c r="CN709" s="389"/>
      <c r="CO709" s="389"/>
      <c r="CP709" s="389"/>
      <c r="CQ709" s="389"/>
      <c r="CR709" s="389"/>
      <c r="CS709" s="389"/>
      <c r="CT709" s="389"/>
      <c r="CU709" s="389"/>
      <c r="CV709" s="389"/>
      <c r="CW709" s="389"/>
      <c r="CX709" s="389"/>
      <c r="CY709" s="389"/>
      <c r="CZ709" s="389"/>
      <c r="DA709" s="389"/>
      <c r="DB709" s="389"/>
      <c r="DC709" s="389"/>
      <c r="DD709" s="389"/>
      <c r="DE709" s="389"/>
      <c r="DF709" s="389"/>
      <c r="DG709" s="389"/>
      <c r="DH709" s="389"/>
      <c r="DI709" s="389"/>
      <c r="DJ709" s="389"/>
      <c r="DK709" s="389"/>
      <c r="DL709" s="389"/>
      <c r="DM709" s="389"/>
      <c r="DN709" s="389"/>
      <c r="DO709" s="389"/>
      <c r="DP709" s="389"/>
      <c r="DQ709" s="389"/>
      <c r="DR709" s="389"/>
      <c r="DS709" s="389"/>
      <c r="DT709" s="389"/>
      <c r="DU709" s="389"/>
      <c r="DV709" s="389"/>
      <c r="DW709" s="389"/>
      <c r="DX709" s="389"/>
      <c r="DY709" s="389"/>
      <c r="DZ709" s="389"/>
      <c r="EA709" s="389"/>
      <c r="EB709" s="389"/>
      <c r="EC709" s="389"/>
      <c r="ED709" s="389"/>
      <c r="EE709" s="389"/>
      <c r="EF709" s="389"/>
      <c r="EG709" s="389"/>
      <c r="EH709" s="389"/>
      <c r="EI709" s="389"/>
      <c r="EJ709" s="389"/>
      <c r="EK709" s="389"/>
      <c r="EL709" s="389"/>
      <c r="EM709" s="389"/>
      <c r="EN709" s="389"/>
      <c r="EO709" s="389"/>
      <c r="EP709" s="389"/>
      <c r="EQ709" s="389"/>
      <c r="ER709" s="389"/>
      <c r="ES709" s="389"/>
      <c r="ET709" s="389"/>
      <c r="EU709" s="389"/>
      <c r="EV709" s="389"/>
      <c r="EW709" s="389"/>
      <c r="EX709" s="389"/>
      <c r="EY709" s="389"/>
      <c r="EZ709" s="389"/>
      <c r="FA709" s="389"/>
      <c r="FB709" s="389"/>
      <c r="FC709" s="389"/>
      <c r="FD709" s="389"/>
      <c r="FE709" s="389"/>
      <c r="FF709" s="389"/>
      <c r="FG709" s="389"/>
      <c r="FH709" s="389"/>
      <c r="FI709" s="389"/>
      <c r="FJ709" s="389"/>
      <c r="FK709" s="389"/>
      <c r="FL709" s="389"/>
      <c r="FM709" s="389"/>
      <c r="FN709" s="389"/>
      <c r="FO709" s="389"/>
      <c r="FP709" s="389"/>
      <c r="FQ709" s="389"/>
      <c r="FR709" s="389"/>
      <c r="FS709" s="389"/>
      <c r="FT709" s="389"/>
      <c r="FU709" s="389"/>
      <c r="FV709" s="389"/>
    </row>
    <row r="710" spans="5:178" outlineLevel="1" x14ac:dyDescent="0.2">
      <c r="E710" s="373">
        <v>8</v>
      </c>
      <c r="F710" s="394"/>
      <c r="G710" s="394"/>
      <c r="H710" s="399">
        <v>0.31021177921573367</v>
      </c>
      <c r="J710" s="370"/>
      <c r="K710" s="390"/>
      <c r="L710" s="390"/>
      <c r="M710" s="390"/>
      <c r="N710" s="390"/>
      <c r="O710" s="390"/>
      <c r="P710" s="390"/>
      <c r="Q710" s="390"/>
      <c r="R710" s="390"/>
      <c r="S710" s="390"/>
      <c r="T710" s="390"/>
      <c r="U710" s="390"/>
      <c r="V710" s="390"/>
      <c r="W710" s="390"/>
      <c r="X710" s="390"/>
      <c r="Y710" s="390"/>
      <c r="Z710" s="390"/>
      <c r="AA710" s="390"/>
      <c r="AB710" s="390"/>
      <c r="AC710" s="390"/>
      <c r="AD710" s="390"/>
      <c r="AE710" s="390"/>
      <c r="AF710" s="390"/>
      <c r="AG710" s="390"/>
      <c r="AH710" s="390"/>
      <c r="AI710" s="390"/>
      <c r="AJ710" s="390"/>
      <c r="AK710" s="390"/>
      <c r="AL710" s="389">
        <v>0.68610696145802208</v>
      </c>
      <c r="AM710" s="389">
        <v>0.59586768378202715</v>
      </c>
      <c r="AN710" s="389">
        <v>0.52427095473175589</v>
      </c>
      <c r="AO710" s="389">
        <v>0.46868091378039795</v>
      </c>
      <c r="AP710" s="389">
        <v>0.53147477370475016</v>
      </c>
      <c r="AQ710" s="389">
        <v>0.55256093282090202</v>
      </c>
      <c r="AR710" s="389">
        <v>0.55257609342055469</v>
      </c>
      <c r="AS710" s="389">
        <v>0.54501285675725586</v>
      </c>
      <c r="AT710" s="389">
        <v>0.53566562946766461</v>
      </c>
      <c r="AU710" s="389">
        <v>0.49566226167658628</v>
      </c>
      <c r="AV710" s="389">
        <v>0.41903472585856782</v>
      </c>
      <c r="AW710" s="389">
        <v>0.39357149867504171</v>
      </c>
      <c r="AX710" s="389">
        <v>0.36875000000000002</v>
      </c>
      <c r="AY710" s="389">
        <v>0.31685405775305753</v>
      </c>
      <c r="AZ710" s="389">
        <v>0.30581741765058362</v>
      </c>
      <c r="BA710" s="389">
        <v>0.33267964590618404</v>
      </c>
      <c r="BB710" s="389">
        <v>0.31532475744925026</v>
      </c>
      <c r="BC710" s="389">
        <v>0.32203099693190945</v>
      </c>
      <c r="BD710" s="389">
        <v>0.28527287398397982</v>
      </c>
      <c r="BE710" s="389">
        <v>0.29537635310900395</v>
      </c>
      <c r="BF710" s="389">
        <v>0.29965254742334119</v>
      </c>
      <c r="BG710" s="389">
        <v>0.28752178623580948</v>
      </c>
      <c r="BH710" s="389">
        <v>0.24934362897025902</v>
      </c>
      <c r="BI710" s="389">
        <v>0.23561271112480106</v>
      </c>
      <c r="BJ710" s="389">
        <v>0.26794706158952186</v>
      </c>
      <c r="BK710" s="389">
        <v>0.12396850610437944</v>
      </c>
      <c r="BL710" s="389">
        <v>0.12165413110228457</v>
      </c>
      <c r="BM710" s="389">
        <v>0.1193025179195001</v>
      </c>
      <c r="BN710" s="389">
        <v>0.12439601539932198</v>
      </c>
      <c r="BO710" s="389">
        <v>0.11364661315053666</v>
      </c>
      <c r="BP710" s="389">
        <v>9.896161978457485E-2</v>
      </c>
      <c r="BQ710" s="389">
        <v>8.4842576131215236E-2</v>
      </c>
      <c r="BR710" s="684">
        <v>9.9180599340063541E-2</v>
      </c>
      <c r="BS710" s="684">
        <v>0.10113757899854156</v>
      </c>
      <c r="BT710" s="684">
        <v>9.4837921064384947E-2</v>
      </c>
      <c r="BU710" s="684">
        <v>0.10924861437958927</v>
      </c>
      <c r="BV710" s="684">
        <v>0.10399001334652493</v>
      </c>
      <c r="BW710" s="389"/>
      <c r="BX710" s="389"/>
      <c r="BY710" s="389"/>
      <c r="BZ710" s="389"/>
      <c r="CA710" s="389"/>
      <c r="CB710" s="389"/>
      <c r="CC710" s="389"/>
      <c r="CD710" s="389"/>
      <c r="CE710" s="389"/>
      <c r="CF710" s="389"/>
      <c r="CG710" s="389"/>
      <c r="CH710" s="389"/>
      <c r="CI710" s="389"/>
      <c r="CJ710" s="389"/>
      <c r="CK710" s="389"/>
      <c r="CL710" s="389"/>
      <c r="CM710" s="389"/>
      <c r="CN710" s="389"/>
      <c r="CO710" s="389"/>
      <c r="CP710" s="389"/>
      <c r="CQ710" s="389"/>
      <c r="CR710" s="389"/>
      <c r="CS710" s="389"/>
      <c r="CT710" s="389"/>
      <c r="CU710" s="389"/>
      <c r="CV710" s="389"/>
      <c r="CW710" s="389"/>
      <c r="CX710" s="389"/>
      <c r="CY710" s="389"/>
      <c r="CZ710" s="389"/>
      <c r="DA710" s="389"/>
      <c r="DB710" s="389"/>
      <c r="DC710" s="389"/>
      <c r="DD710" s="389"/>
      <c r="DE710" s="389"/>
      <c r="DF710" s="389"/>
      <c r="DG710" s="389"/>
      <c r="DH710" s="389"/>
      <c r="DI710" s="389"/>
      <c r="DJ710" s="389"/>
      <c r="DK710" s="389"/>
      <c r="DL710" s="389"/>
      <c r="DM710" s="389"/>
      <c r="DN710" s="389"/>
      <c r="DO710" s="389"/>
      <c r="DP710" s="389"/>
      <c r="DQ710" s="389"/>
      <c r="DR710" s="389"/>
      <c r="DS710" s="389"/>
      <c r="DT710" s="389"/>
      <c r="DU710" s="389"/>
      <c r="DV710" s="389"/>
      <c r="DW710" s="389"/>
      <c r="DX710" s="389"/>
      <c r="DY710" s="389"/>
      <c r="DZ710" s="389"/>
      <c r="EA710" s="389"/>
      <c r="EB710" s="389"/>
      <c r="EC710" s="389"/>
      <c r="ED710" s="389"/>
      <c r="EE710" s="389"/>
      <c r="EF710" s="389"/>
      <c r="EG710" s="389"/>
      <c r="EH710" s="389"/>
      <c r="EI710" s="389"/>
      <c r="EJ710" s="389"/>
      <c r="EK710" s="389"/>
      <c r="EL710" s="389"/>
      <c r="EM710" s="389"/>
      <c r="EN710" s="389"/>
      <c r="EO710" s="389"/>
      <c r="EP710" s="389"/>
      <c r="EQ710" s="389"/>
      <c r="ER710" s="389"/>
      <c r="ES710" s="389"/>
      <c r="ET710" s="389"/>
      <c r="EU710" s="389"/>
      <c r="EV710" s="389"/>
      <c r="EW710" s="389"/>
      <c r="EX710" s="389"/>
      <c r="EY710" s="389"/>
      <c r="EZ710" s="389"/>
      <c r="FA710" s="389"/>
      <c r="FB710" s="389"/>
      <c r="FC710" s="389"/>
      <c r="FD710" s="389"/>
      <c r="FE710" s="389"/>
      <c r="FF710" s="389"/>
      <c r="FG710" s="389"/>
      <c r="FH710" s="389"/>
      <c r="FI710" s="389"/>
      <c r="FJ710" s="389"/>
      <c r="FK710" s="389"/>
      <c r="FL710" s="389"/>
      <c r="FM710" s="389"/>
      <c r="FN710" s="389"/>
      <c r="FO710" s="389"/>
      <c r="FP710" s="389"/>
      <c r="FQ710" s="389"/>
      <c r="FR710" s="389"/>
      <c r="FS710" s="389"/>
      <c r="FT710" s="389"/>
      <c r="FU710" s="389"/>
      <c r="FV710" s="389"/>
    </row>
    <row r="711" spans="5:178" outlineLevel="1" x14ac:dyDescent="0.2">
      <c r="E711" s="373">
        <v>9</v>
      </c>
      <c r="F711" s="394"/>
      <c r="G711" s="394"/>
      <c r="H711" s="399">
        <v>0.30264358315396928</v>
      </c>
      <c r="J711" s="370"/>
      <c r="K711" s="390"/>
      <c r="L711" s="390"/>
      <c r="M711" s="390"/>
      <c r="N711" s="390"/>
      <c r="O711" s="390"/>
      <c r="P711" s="390"/>
      <c r="Q711" s="390"/>
      <c r="R711" s="390"/>
      <c r="S711" s="390"/>
      <c r="T711" s="390"/>
      <c r="U711" s="390"/>
      <c r="V711" s="390"/>
      <c r="W711" s="390"/>
      <c r="X711" s="390"/>
      <c r="Y711" s="390"/>
      <c r="Z711" s="390"/>
      <c r="AA711" s="390"/>
      <c r="AB711" s="390"/>
      <c r="AC711" s="390"/>
      <c r="AD711" s="390"/>
      <c r="AE711" s="390"/>
      <c r="AF711" s="390"/>
      <c r="AG711" s="390"/>
      <c r="AH711" s="390"/>
      <c r="AI711" s="390"/>
      <c r="AJ711" s="390"/>
      <c r="AK711" s="390"/>
      <c r="AL711" s="389">
        <v>0.67057066029279955</v>
      </c>
      <c r="AM711" s="389">
        <v>0.57089590531248935</v>
      </c>
      <c r="AN711" s="389">
        <v>0.50182670525226869</v>
      </c>
      <c r="AO711" s="389">
        <v>0.4387926001780092</v>
      </c>
      <c r="AP711" s="389">
        <v>0.51013256807300467</v>
      </c>
      <c r="AQ711" s="389">
        <v>0.53035013422764032</v>
      </c>
      <c r="AR711" s="389">
        <v>0.53361085581445644</v>
      </c>
      <c r="AS711" s="389">
        <v>0.52866133454560948</v>
      </c>
      <c r="AT711" s="389">
        <v>0.51935076948952985</v>
      </c>
      <c r="AU711" s="389">
        <v>0.47748747436026767</v>
      </c>
      <c r="AV711" s="389">
        <v>0.40393874762129783</v>
      </c>
      <c r="AW711" s="389">
        <v>0.37811365197762292</v>
      </c>
      <c r="AX711" s="389">
        <v>0.35163128930817611</v>
      </c>
      <c r="AY711" s="389">
        <v>0.29897432224901133</v>
      </c>
      <c r="AZ711" s="389">
        <v>0.2921283832254471</v>
      </c>
      <c r="BA711" s="389">
        <v>0.3192514885171534</v>
      </c>
      <c r="BB711" s="389">
        <v>0.3035382840815275</v>
      </c>
      <c r="BC711" s="389">
        <v>0.31050261380245708</v>
      </c>
      <c r="BD711" s="389">
        <v>0.27259845309086617</v>
      </c>
      <c r="BE711" s="389">
        <v>0.28394472021223721</v>
      </c>
      <c r="BF711" s="389">
        <v>0.28705879707195303</v>
      </c>
      <c r="BG711" s="389">
        <v>0.27583965330444205</v>
      </c>
      <c r="BH711" s="389">
        <v>0.23728477557671201</v>
      </c>
      <c r="BI711" s="389">
        <v>0.22451528997039547</v>
      </c>
      <c r="BJ711" s="389">
        <v>0.25626007203933404</v>
      </c>
      <c r="BK711" s="389">
        <v>0.11676023465590109</v>
      </c>
      <c r="BL711" s="389">
        <v>0.11475252824023212</v>
      </c>
      <c r="BM711" s="389">
        <v>0.11251952766035656</v>
      </c>
      <c r="BN711" s="389">
        <v>0.10598787068330573</v>
      </c>
      <c r="BO711" s="389">
        <v>0.10695825325571875</v>
      </c>
      <c r="BP711" s="389">
        <v>9.3343517872759685E-2</v>
      </c>
      <c r="BQ711" s="389">
        <v>8.775592131674026E-2</v>
      </c>
      <c r="BR711" s="684">
        <v>9.1790046980606693E-2</v>
      </c>
      <c r="BS711" s="684">
        <v>9.5005671690163662E-2</v>
      </c>
      <c r="BT711" s="684">
        <v>9.0101314026468579E-2</v>
      </c>
      <c r="BU711" s="684">
        <v>0.10293455756593753</v>
      </c>
      <c r="BV711" s="389"/>
      <c r="BW711" s="389"/>
      <c r="BX711" s="389"/>
      <c r="BY711" s="389"/>
      <c r="BZ711" s="389"/>
      <c r="CA711" s="389"/>
      <c r="CB711" s="389"/>
      <c r="CC711" s="389"/>
      <c r="CD711" s="389"/>
      <c r="CE711" s="389"/>
      <c r="CF711" s="389"/>
      <c r="CG711" s="389"/>
      <c r="CH711" s="389"/>
      <c r="CI711" s="389"/>
      <c r="CJ711" s="389"/>
      <c r="CK711" s="389"/>
      <c r="CL711" s="389"/>
      <c r="CM711" s="389"/>
      <c r="CN711" s="389"/>
      <c r="CO711" s="389"/>
      <c r="CP711" s="389"/>
      <c r="CQ711" s="389"/>
      <c r="CR711" s="389"/>
      <c r="CS711" s="389"/>
      <c r="CT711" s="389"/>
      <c r="CU711" s="389"/>
      <c r="CV711" s="389"/>
      <c r="CW711" s="389"/>
      <c r="CX711" s="389"/>
      <c r="CY711" s="389"/>
      <c r="CZ711" s="389"/>
      <c r="DA711" s="389"/>
      <c r="DB711" s="389"/>
      <c r="DC711" s="389"/>
      <c r="DD711" s="389"/>
      <c r="DE711" s="389"/>
      <c r="DF711" s="389"/>
      <c r="DG711" s="389"/>
      <c r="DH711" s="389"/>
      <c r="DI711" s="389"/>
      <c r="DJ711" s="389"/>
      <c r="DK711" s="389"/>
      <c r="DL711" s="389"/>
      <c r="DM711" s="389"/>
      <c r="DN711" s="389"/>
      <c r="DO711" s="389"/>
      <c r="DP711" s="389"/>
      <c r="DQ711" s="389"/>
      <c r="DR711" s="389"/>
      <c r="DS711" s="389"/>
      <c r="DT711" s="389"/>
      <c r="DU711" s="389"/>
      <c r="DV711" s="389"/>
      <c r="DW711" s="389"/>
      <c r="DX711" s="389"/>
      <c r="DY711" s="389"/>
      <c r="DZ711" s="389"/>
      <c r="EA711" s="389"/>
      <c r="EB711" s="389"/>
      <c r="EC711" s="389"/>
      <c r="ED711" s="389"/>
      <c r="EE711" s="389"/>
      <c r="EF711" s="389"/>
      <c r="EG711" s="389"/>
      <c r="EH711" s="389"/>
      <c r="EI711" s="389"/>
      <c r="EJ711" s="389"/>
      <c r="EK711" s="389"/>
      <c r="EL711" s="389"/>
      <c r="EM711" s="389"/>
      <c r="EN711" s="389"/>
      <c r="EO711" s="389"/>
      <c r="EP711" s="389"/>
      <c r="EQ711" s="389"/>
      <c r="ER711" s="389"/>
      <c r="ES711" s="389"/>
      <c r="ET711" s="389"/>
      <c r="EU711" s="389"/>
      <c r="EV711" s="389"/>
      <c r="EW711" s="389"/>
      <c r="EX711" s="389"/>
      <c r="EY711" s="389"/>
      <c r="EZ711" s="389"/>
      <c r="FA711" s="389"/>
      <c r="FB711" s="389"/>
      <c r="FC711" s="389"/>
      <c r="FD711" s="389"/>
      <c r="FE711" s="389"/>
      <c r="FF711" s="389"/>
      <c r="FG711" s="389"/>
      <c r="FH711" s="389"/>
      <c r="FI711" s="389"/>
      <c r="FJ711" s="389"/>
      <c r="FK711" s="389"/>
      <c r="FL711" s="389"/>
      <c r="FM711" s="389"/>
      <c r="FN711" s="389"/>
      <c r="FO711" s="389"/>
      <c r="FP711" s="389"/>
      <c r="FQ711" s="389"/>
      <c r="FR711" s="389"/>
      <c r="FS711" s="389"/>
      <c r="FT711" s="389"/>
      <c r="FU711" s="389"/>
      <c r="FV711" s="389"/>
    </row>
    <row r="712" spans="5:178" outlineLevel="1" x14ac:dyDescent="0.2">
      <c r="E712" s="373">
        <v>10</v>
      </c>
      <c r="F712" s="394"/>
      <c r="G712" s="394"/>
      <c r="H712" s="399">
        <v>0.29755252698217405</v>
      </c>
      <c r="J712" s="370"/>
      <c r="K712" s="390"/>
      <c r="L712" s="390"/>
      <c r="M712" s="390"/>
      <c r="N712" s="390"/>
      <c r="O712" s="390"/>
      <c r="P712" s="390"/>
      <c r="Q712" s="390"/>
      <c r="R712" s="390"/>
      <c r="S712" s="390"/>
      <c r="T712" s="390"/>
      <c r="U712" s="390"/>
      <c r="V712" s="390"/>
      <c r="W712" s="390"/>
      <c r="X712" s="390"/>
      <c r="Y712" s="390"/>
      <c r="Z712" s="390"/>
      <c r="AA712" s="390"/>
      <c r="AB712" s="390"/>
      <c r="AC712" s="390"/>
      <c r="AD712" s="390"/>
      <c r="AE712" s="390"/>
      <c r="AF712" s="390"/>
      <c r="AG712" s="390"/>
      <c r="AH712" s="390"/>
      <c r="AI712" s="390"/>
      <c r="AJ712" s="390"/>
      <c r="AK712" s="390"/>
      <c r="AL712" s="389">
        <v>0.65461607409620559</v>
      </c>
      <c r="AM712" s="389">
        <v>0.55353538808880376</v>
      </c>
      <c r="AN712" s="389">
        <v>0.48160854819490095</v>
      </c>
      <c r="AO712" s="389">
        <v>0.41706782532132569</v>
      </c>
      <c r="AP712" s="389">
        <v>0.49451506052982969</v>
      </c>
      <c r="AQ712" s="389">
        <v>0.51504247142052828</v>
      </c>
      <c r="AR712" s="389">
        <v>0.51923014542898849</v>
      </c>
      <c r="AS712" s="389">
        <v>0.51380148030287964</v>
      </c>
      <c r="AT712" s="389">
        <v>0.50216129846102098</v>
      </c>
      <c r="AU712" s="389">
        <v>0.46504589932411983</v>
      </c>
      <c r="AV712" s="389">
        <v>0.39078404577325382</v>
      </c>
      <c r="AW712" s="389">
        <v>0.36404946510943176</v>
      </c>
      <c r="AX712" s="389">
        <v>0.33520047169811323</v>
      </c>
      <c r="AY712" s="389">
        <v>0.28790591455603032</v>
      </c>
      <c r="AZ712" s="389">
        <v>0.28086995417296118</v>
      </c>
      <c r="BA712" s="389">
        <v>0.30897363198185429</v>
      </c>
      <c r="BB712" s="389">
        <v>0.29569234552576573</v>
      </c>
      <c r="BC712" s="389">
        <v>0.30265462254585679</v>
      </c>
      <c r="BD712" s="389">
        <v>0.26336160805075015</v>
      </c>
      <c r="BE712" s="389">
        <v>0.27483039742836674</v>
      </c>
      <c r="BF712" s="389">
        <v>0.27759099546849875</v>
      </c>
      <c r="BG712" s="389">
        <v>0.26688963210702343</v>
      </c>
      <c r="BH712" s="389">
        <v>0.22844129407839706</v>
      </c>
      <c r="BI712" s="389">
        <v>0.21576655201327927</v>
      </c>
      <c r="BJ712" s="389">
        <v>0.24699265454445848</v>
      </c>
      <c r="BK712" s="389">
        <v>0.11122643835694994</v>
      </c>
      <c r="BL712" s="389">
        <v>0.10900025352826841</v>
      </c>
      <c r="BM712" s="389">
        <v>9.3836151442749496E-2</v>
      </c>
      <c r="BN712" s="389">
        <v>0.10002246169758197</v>
      </c>
      <c r="BO712" s="389">
        <v>0.10135918019024359</v>
      </c>
      <c r="BP712" s="389">
        <v>9.6293713260934541E-2</v>
      </c>
      <c r="BQ712" s="389">
        <v>8.2491254229511951E-2</v>
      </c>
      <c r="BR712" s="684">
        <v>8.728211670326165E-2</v>
      </c>
      <c r="BS712" s="684">
        <v>9.0234970021066271E-2</v>
      </c>
      <c r="BT712" s="684">
        <v>8.5964128722879105E-2</v>
      </c>
      <c r="BU712" s="389"/>
      <c r="BV712" s="389"/>
      <c r="BW712" s="389"/>
      <c r="BX712" s="389"/>
      <c r="BY712" s="389"/>
      <c r="BZ712" s="389"/>
      <c r="CA712" s="389"/>
      <c r="CB712" s="389"/>
      <c r="CC712" s="389"/>
      <c r="CD712" s="389"/>
      <c r="CE712" s="389"/>
      <c r="CF712" s="389"/>
      <c r="CG712" s="389"/>
      <c r="CH712" s="389"/>
      <c r="CI712" s="389"/>
      <c r="CJ712" s="389"/>
      <c r="CK712" s="389"/>
      <c r="CL712" s="389"/>
      <c r="CM712" s="389"/>
      <c r="CN712" s="389"/>
      <c r="CO712" s="389"/>
      <c r="CP712" s="389"/>
      <c r="CQ712" s="389"/>
      <c r="CR712" s="389"/>
      <c r="CS712" s="389"/>
      <c r="CT712" s="389"/>
      <c r="CU712" s="389"/>
      <c r="CV712" s="389"/>
      <c r="CW712" s="389"/>
      <c r="CX712" s="389"/>
      <c r="CY712" s="389"/>
      <c r="CZ712" s="389"/>
      <c r="DA712" s="389"/>
      <c r="DB712" s="389"/>
      <c r="DC712" s="389"/>
      <c r="DD712" s="389"/>
      <c r="DE712" s="389"/>
      <c r="DF712" s="389"/>
      <c r="DG712" s="389"/>
      <c r="DH712" s="389"/>
      <c r="DI712" s="389"/>
      <c r="DJ712" s="389"/>
      <c r="DK712" s="389"/>
      <c r="DL712" s="389"/>
      <c r="DM712" s="389"/>
      <c r="DN712" s="389"/>
      <c r="DO712" s="389"/>
      <c r="DP712" s="389"/>
      <c r="DQ712" s="389"/>
      <c r="DR712" s="389"/>
      <c r="DS712" s="389"/>
      <c r="DT712" s="389"/>
      <c r="DU712" s="389"/>
      <c r="DV712" s="389"/>
      <c r="DW712" s="389"/>
      <c r="DX712" s="389"/>
      <c r="DY712" s="389"/>
      <c r="DZ712" s="389"/>
      <c r="EA712" s="389"/>
      <c r="EB712" s="389"/>
      <c r="EC712" s="389"/>
      <c r="ED712" s="389"/>
      <c r="EE712" s="389"/>
      <c r="EF712" s="389"/>
      <c r="EG712" s="389"/>
      <c r="EH712" s="389"/>
      <c r="EI712" s="389"/>
      <c r="EJ712" s="389"/>
      <c r="EK712" s="389"/>
      <c r="EL712" s="389"/>
      <c r="EM712" s="389"/>
      <c r="EN712" s="389"/>
      <c r="EO712" s="389"/>
      <c r="EP712" s="389"/>
      <c r="EQ712" s="389"/>
      <c r="ER712" s="389"/>
      <c r="ES712" s="389"/>
      <c r="ET712" s="389"/>
      <c r="EU712" s="389"/>
      <c r="EV712" s="389"/>
      <c r="EW712" s="389"/>
      <c r="EX712" s="389"/>
      <c r="EY712" s="389"/>
      <c r="EZ712" s="389"/>
      <c r="FA712" s="389"/>
      <c r="FB712" s="389"/>
      <c r="FC712" s="389"/>
      <c r="FD712" s="389"/>
      <c r="FE712" s="389"/>
      <c r="FF712" s="389"/>
      <c r="FG712" s="389"/>
      <c r="FH712" s="389"/>
      <c r="FI712" s="389"/>
      <c r="FJ712" s="389"/>
      <c r="FK712" s="389"/>
      <c r="FL712" s="389"/>
      <c r="FM712" s="389"/>
      <c r="FN712" s="389"/>
      <c r="FO712" s="389"/>
      <c r="FP712" s="389"/>
      <c r="FQ712" s="389"/>
      <c r="FR712" s="389"/>
      <c r="FS712" s="389"/>
      <c r="FT712" s="389"/>
      <c r="FU712" s="389"/>
      <c r="FV712" s="389"/>
    </row>
    <row r="713" spans="5:178" outlineLevel="1" x14ac:dyDescent="0.2">
      <c r="E713" s="373">
        <v>11</v>
      </c>
      <c r="F713" s="394"/>
      <c r="G713" s="394"/>
      <c r="H713" s="399">
        <v>0.29410501323909727</v>
      </c>
      <c r="J713" s="370"/>
      <c r="K713" s="390"/>
      <c r="L713" s="390"/>
      <c r="M713" s="390"/>
      <c r="N713" s="390"/>
      <c r="O713" s="390"/>
      <c r="P713" s="390"/>
      <c r="Q713" s="390"/>
      <c r="R713" s="390"/>
      <c r="S713" s="390"/>
      <c r="T713" s="390"/>
      <c r="U713" s="390"/>
      <c r="V713" s="390"/>
      <c r="W713" s="390"/>
      <c r="X713" s="390"/>
      <c r="Y713" s="390"/>
      <c r="Z713" s="390"/>
      <c r="AA713" s="390"/>
      <c r="AB713" s="390"/>
      <c r="AC713" s="390"/>
      <c r="AD713" s="390"/>
      <c r="AE713" s="390"/>
      <c r="AF713" s="390"/>
      <c r="AG713" s="390"/>
      <c r="AH713" s="390"/>
      <c r="AI713" s="390"/>
      <c r="AJ713" s="390"/>
      <c r="AK713" s="390"/>
      <c r="AL713" s="389">
        <v>0.63388108754108152</v>
      </c>
      <c r="AM713" s="389">
        <v>0.53506311360448811</v>
      </c>
      <c r="AN713" s="389">
        <v>0.4660520905626776</v>
      </c>
      <c r="AO713" s="389">
        <v>0.40102785939189772</v>
      </c>
      <c r="AP713" s="389">
        <v>0.48253450679807897</v>
      </c>
      <c r="AQ713" s="389">
        <v>0.50161154765693206</v>
      </c>
      <c r="AR713" s="389">
        <v>0.50544412607449851</v>
      </c>
      <c r="AS713" s="389">
        <v>0.49847281612706168</v>
      </c>
      <c r="AT713" s="389">
        <v>0.48914304936506603</v>
      </c>
      <c r="AU713" s="389">
        <v>0.45225125256397325</v>
      </c>
      <c r="AV713" s="389">
        <v>0.37799971902578577</v>
      </c>
      <c r="AW713" s="389">
        <v>0.34916085975071154</v>
      </c>
      <c r="AX713" s="389">
        <v>0.32393867924528302</v>
      </c>
      <c r="AY713" s="389">
        <v>0.27776053726735256</v>
      </c>
      <c r="AZ713" s="389">
        <v>0.27172986521955622</v>
      </c>
      <c r="BA713" s="389">
        <v>0.30198783983870459</v>
      </c>
      <c r="BB713" s="389">
        <v>0.28957368448787685</v>
      </c>
      <c r="BC713" s="389">
        <v>0.29528725491487035</v>
      </c>
      <c r="BD713" s="389">
        <v>0.25529248915917158</v>
      </c>
      <c r="BE713" s="389">
        <v>0.26729752583574856</v>
      </c>
      <c r="BF713" s="389">
        <v>0.26880348127241854</v>
      </c>
      <c r="BG713" s="389">
        <v>0.25958358848744639</v>
      </c>
      <c r="BH713" s="389">
        <v>0.22096132366948879</v>
      </c>
      <c r="BI713" s="389">
        <v>0.20838680972671425</v>
      </c>
      <c r="BJ713" s="389">
        <v>0.23933676334302684</v>
      </c>
      <c r="BK713" s="389">
        <v>0.1062718269556092</v>
      </c>
      <c r="BL713" s="389">
        <v>9.1563142623735883E-2</v>
      </c>
      <c r="BM713" s="389">
        <v>8.9028900937327696E-2</v>
      </c>
      <c r="BN713" s="389">
        <v>9.5284610602965988E-2</v>
      </c>
      <c r="BO713" s="389">
        <v>0.10529310141468526</v>
      </c>
      <c r="BP713" s="389">
        <v>9.1085206956483228E-2</v>
      </c>
      <c r="BQ713" s="389">
        <v>7.8958536445489474E-2</v>
      </c>
      <c r="BR713" s="684">
        <v>8.3215779595942244E-2</v>
      </c>
      <c r="BS713" s="684">
        <v>8.6287473667152809E-2</v>
      </c>
      <c r="BT713" s="389"/>
      <c r="BU713" s="389"/>
      <c r="BV713" s="389"/>
      <c r="BW713" s="389"/>
      <c r="BX713" s="389"/>
      <c r="BY713" s="389"/>
      <c r="BZ713" s="389"/>
      <c r="CA713" s="389"/>
      <c r="CB713" s="389"/>
      <c r="CC713" s="389"/>
      <c r="CD713" s="389"/>
      <c r="CE713" s="389"/>
      <c r="CF713" s="389"/>
      <c r="CG713" s="389"/>
      <c r="CH713" s="389"/>
      <c r="CI713" s="389"/>
      <c r="CJ713" s="389"/>
      <c r="CK713" s="389"/>
      <c r="CL713" s="389"/>
      <c r="CM713" s="389"/>
      <c r="CN713" s="389"/>
      <c r="CO713" s="389"/>
      <c r="CP713" s="389"/>
      <c r="CQ713" s="389"/>
      <c r="CR713" s="389"/>
      <c r="CS713" s="389"/>
      <c r="CT713" s="389"/>
      <c r="CU713" s="389"/>
      <c r="CV713" s="389"/>
      <c r="CW713" s="389"/>
      <c r="CX713" s="389"/>
      <c r="CY713" s="389"/>
      <c r="CZ713" s="389"/>
      <c r="DA713" s="389"/>
      <c r="DB713" s="389"/>
      <c r="DC713" s="389"/>
      <c r="DD713" s="389"/>
      <c r="DE713" s="389"/>
      <c r="DF713" s="389"/>
      <c r="DG713" s="389"/>
      <c r="DH713" s="389"/>
      <c r="DI713" s="389"/>
      <c r="DJ713" s="389"/>
      <c r="DK713" s="389"/>
      <c r="DL713" s="389"/>
      <c r="DM713" s="389"/>
      <c r="DN713" s="389"/>
      <c r="DO713" s="389"/>
      <c r="DP713" s="389"/>
      <c r="DQ713" s="389"/>
      <c r="DR713" s="389"/>
      <c r="DS713" s="389"/>
      <c r="DT713" s="389"/>
      <c r="DU713" s="389"/>
      <c r="DV713" s="389"/>
      <c r="DW713" s="389"/>
      <c r="DX713" s="389"/>
      <c r="DY713" s="389"/>
      <c r="DZ713" s="389"/>
      <c r="EA713" s="389"/>
      <c r="EB713" s="389"/>
      <c r="EC713" s="389"/>
      <c r="ED713" s="389"/>
      <c r="EE713" s="389"/>
      <c r="EF713" s="389"/>
      <c r="EG713" s="389"/>
      <c r="EH713" s="389"/>
      <c r="EI713" s="389"/>
      <c r="EJ713" s="389"/>
      <c r="EK713" s="389"/>
      <c r="EL713" s="389"/>
      <c r="EM713" s="389"/>
      <c r="EN713" s="389"/>
      <c r="EO713" s="389"/>
      <c r="EP713" s="389"/>
      <c r="EQ713" s="389"/>
      <c r="ER713" s="389"/>
      <c r="ES713" s="389"/>
      <c r="ET713" s="389"/>
      <c r="EU713" s="389"/>
      <c r="EV713" s="389"/>
      <c r="EW713" s="389"/>
      <c r="EX713" s="389"/>
      <c r="EY713" s="389"/>
      <c r="EZ713" s="389"/>
      <c r="FA713" s="389"/>
      <c r="FB713" s="389"/>
      <c r="FC713" s="389"/>
      <c r="FD713" s="389"/>
      <c r="FE713" s="389"/>
      <c r="FF713" s="389"/>
      <c r="FG713" s="389"/>
      <c r="FH713" s="389"/>
      <c r="FI713" s="389"/>
      <c r="FJ713" s="389"/>
      <c r="FK713" s="389"/>
      <c r="FL713" s="389"/>
      <c r="FM713" s="389"/>
      <c r="FN713" s="389"/>
      <c r="FO713" s="389"/>
      <c r="FP713" s="389"/>
      <c r="FQ713" s="389"/>
      <c r="FR713" s="389"/>
      <c r="FS713" s="389"/>
      <c r="FT713" s="389"/>
      <c r="FU713" s="389"/>
      <c r="FV713" s="389"/>
    </row>
    <row r="714" spans="5:178" outlineLevel="1" x14ac:dyDescent="0.2">
      <c r="E714" s="373">
        <v>12</v>
      </c>
      <c r="F714" s="394"/>
      <c r="G714" s="394"/>
      <c r="H714" s="399">
        <v>0.29112802421200584</v>
      </c>
      <c r="J714" s="370"/>
      <c r="K714" s="390"/>
      <c r="L714" s="390"/>
      <c r="M714" s="390"/>
      <c r="N714" s="390"/>
      <c r="O714" s="390"/>
      <c r="P714" s="390"/>
      <c r="Q714" s="390"/>
      <c r="R714" s="390"/>
      <c r="S714" s="390"/>
      <c r="T714" s="390"/>
      <c r="U714" s="390"/>
      <c r="V714" s="390"/>
      <c r="W714" s="390"/>
      <c r="X714" s="390"/>
      <c r="Y714" s="390"/>
      <c r="Z714" s="390"/>
      <c r="AA714" s="390"/>
      <c r="AB714" s="390"/>
      <c r="AC714" s="390"/>
      <c r="AD714" s="390"/>
      <c r="AE714" s="390"/>
      <c r="AF714" s="390"/>
      <c r="AG714" s="390"/>
      <c r="AH714" s="390"/>
      <c r="AI714" s="390"/>
      <c r="AJ714" s="390"/>
      <c r="AK714" s="390"/>
      <c r="AL714" s="389">
        <v>0.61147296086047209</v>
      </c>
      <c r="AM714" s="389">
        <v>0.51980638319707184</v>
      </c>
      <c r="AN714" s="389">
        <v>0.45272172535257377</v>
      </c>
      <c r="AO714" s="389">
        <v>0.38914144072581802</v>
      </c>
      <c r="AP714" s="389">
        <v>0.4718302066350431</v>
      </c>
      <c r="AQ714" s="389">
        <v>0.48719329596174715</v>
      </c>
      <c r="AR714" s="389">
        <v>0.48971184516408067</v>
      </c>
      <c r="AS714" s="389">
        <v>0.48544558253185777</v>
      </c>
      <c r="AT714" s="389">
        <v>0.47701623076276173</v>
      </c>
      <c r="AU714" s="389">
        <v>0.43912034701906588</v>
      </c>
      <c r="AV714" s="389">
        <v>0.36349123232736053</v>
      </c>
      <c r="AW714" s="389">
        <v>0.33951320051035433</v>
      </c>
      <c r="AX714" s="389">
        <v>0.31393474842767294</v>
      </c>
      <c r="AY714" s="389">
        <v>0.26874507650808049</v>
      </c>
      <c r="AZ714" s="389">
        <v>0.26538328452430182</v>
      </c>
      <c r="BA714" s="389">
        <v>0.29504142645622655</v>
      </c>
      <c r="BB714" s="389">
        <v>0.28377705824145583</v>
      </c>
      <c r="BC714" s="389">
        <v>0.28780137734880107</v>
      </c>
      <c r="BD714" s="389">
        <v>0.24828613226794724</v>
      </c>
      <c r="BE714" s="389">
        <v>0.25995184642495206</v>
      </c>
      <c r="BF714" s="389">
        <v>0.26170263006982786</v>
      </c>
      <c r="BG714" s="389">
        <v>0.25215978143106127</v>
      </c>
      <c r="BH714" s="389">
        <v>0.21430816317649731</v>
      </c>
      <c r="BI714" s="389">
        <v>0.20162739360336773</v>
      </c>
      <c r="BJ714" s="389">
        <v>0.23247522221258451</v>
      </c>
      <c r="BK714" s="389">
        <v>8.9991570279212993E-2</v>
      </c>
      <c r="BL714" s="389">
        <v>8.7281331868503342E-2</v>
      </c>
      <c r="BM714" s="389">
        <v>8.4233137290939161E-2</v>
      </c>
      <c r="BN714" s="389">
        <v>9.1298965194816048E-2</v>
      </c>
      <c r="BO714" s="389">
        <v>9.9360997981003396E-2</v>
      </c>
      <c r="BP714" s="389">
        <v>8.7670065203192635E-2</v>
      </c>
      <c r="BQ714" s="389">
        <v>7.5752709755118428E-2</v>
      </c>
      <c r="BR714" s="684">
        <v>7.9977429682420914E-2</v>
      </c>
      <c r="BS714" s="389"/>
      <c r="BT714" s="389"/>
      <c r="BU714" s="389"/>
      <c r="BV714" s="389"/>
      <c r="BW714" s="389"/>
      <c r="BX714" s="389"/>
      <c r="BY714" s="389"/>
      <c r="BZ714" s="389"/>
      <c r="CA714" s="389"/>
      <c r="CB714" s="389"/>
      <c r="CC714" s="389"/>
      <c r="CD714" s="389"/>
      <c r="CE714" s="389"/>
      <c r="CF714" s="389"/>
      <c r="CG714" s="389"/>
      <c r="CH714" s="389"/>
      <c r="CI714" s="389"/>
      <c r="CJ714" s="389"/>
      <c r="CK714" s="389"/>
      <c r="CL714" s="389"/>
      <c r="CM714" s="389"/>
      <c r="CN714" s="389"/>
      <c r="CO714" s="389"/>
      <c r="CP714" s="389"/>
      <c r="CQ714" s="389"/>
      <c r="CR714" s="389"/>
      <c r="CS714" s="389"/>
      <c r="CT714" s="389"/>
      <c r="CU714" s="389"/>
      <c r="CV714" s="389"/>
      <c r="CW714" s="389"/>
      <c r="CX714" s="389"/>
      <c r="CY714" s="389"/>
      <c r="CZ714" s="389"/>
      <c r="DA714" s="389"/>
      <c r="DB714" s="389"/>
      <c r="DC714" s="389"/>
      <c r="DD714" s="389"/>
      <c r="DE714" s="389"/>
      <c r="DF714" s="389"/>
      <c r="DG714" s="389"/>
      <c r="DH714" s="389"/>
      <c r="DI714" s="389"/>
      <c r="DJ714" s="389"/>
      <c r="DK714" s="389"/>
      <c r="DL714" s="389"/>
      <c r="DM714" s="389"/>
      <c r="DN714" s="389"/>
      <c r="DO714" s="389"/>
      <c r="DP714" s="389"/>
      <c r="DQ714" s="389"/>
      <c r="DR714" s="389"/>
      <c r="DS714" s="389"/>
      <c r="DT714" s="389"/>
      <c r="DU714" s="389"/>
      <c r="DV714" s="389"/>
      <c r="DW714" s="389"/>
      <c r="DX714" s="389"/>
      <c r="DY714" s="389"/>
      <c r="DZ714" s="389"/>
      <c r="EA714" s="389"/>
      <c r="EB714" s="389"/>
      <c r="EC714" s="389"/>
      <c r="ED714" s="389"/>
      <c r="EE714" s="389"/>
      <c r="EF714" s="389"/>
      <c r="EG714" s="389"/>
      <c r="EH714" s="389"/>
      <c r="EI714" s="389"/>
      <c r="EJ714" s="389"/>
      <c r="EK714" s="389"/>
      <c r="EL714" s="389"/>
      <c r="EM714" s="389"/>
      <c r="EN714" s="389"/>
      <c r="EO714" s="389"/>
      <c r="EP714" s="389"/>
      <c r="EQ714" s="389"/>
      <c r="ER714" s="389"/>
      <c r="ES714" s="389"/>
      <c r="ET714" s="389"/>
      <c r="EU714" s="389"/>
      <c r="EV714" s="389"/>
      <c r="EW714" s="389"/>
      <c r="EX714" s="389"/>
      <c r="EY714" s="389"/>
      <c r="EZ714" s="389"/>
      <c r="FA714" s="389"/>
      <c r="FB714" s="389"/>
      <c r="FC714" s="389"/>
      <c r="FD714" s="389"/>
      <c r="FE714" s="389"/>
      <c r="FF714" s="389"/>
      <c r="FG714" s="389"/>
      <c r="FH714" s="389"/>
      <c r="FI714" s="389"/>
      <c r="FJ714" s="389"/>
      <c r="FK714" s="389"/>
      <c r="FL714" s="389"/>
      <c r="FM714" s="389"/>
      <c r="FN714" s="389"/>
      <c r="FO714" s="389"/>
      <c r="FP714" s="389"/>
      <c r="FQ714" s="389"/>
      <c r="FR714" s="389"/>
      <c r="FS714" s="389"/>
      <c r="FT714" s="389"/>
      <c r="FU714" s="389"/>
      <c r="FV714" s="389"/>
    </row>
    <row r="715" spans="5:178" outlineLevel="1" x14ac:dyDescent="0.2">
      <c r="E715" s="373">
        <v>13</v>
      </c>
      <c r="F715" s="394"/>
      <c r="G715" s="394"/>
      <c r="H715" s="399">
        <v>0.28834815178981765</v>
      </c>
      <c r="J715" s="370"/>
      <c r="K715" s="390"/>
      <c r="L715" s="390"/>
      <c r="M715" s="390"/>
      <c r="N715" s="390"/>
      <c r="O715" s="390"/>
      <c r="P715" s="390"/>
      <c r="Q715" s="390"/>
      <c r="R715" s="390"/>
      <c r="S715" s="390"/>
      <c r="T715" s="390"/>
      <c r="U715" s="390"/>
      <c r="V715" s="390"/>
      <c r="W715" s="390"/>
      <c r="X715" s="390"/>
      <c r="Y715" s="390"/>
      <c r="Z715" s="390"/>
      <c r="AA715" s="390"/>
      <c r="AB715" s="390"/>
      <c r="AC715" s="390"/>
      <c r="AD715" s="390"/>
      <c r="AE715" s="390"/>
      <c r="AF715" s="390"/>
      <c r="AG715" s="390"/>
      <c r="AH715" s="390"/>
      <c r="AI715" s="390"/>
      <c r="AJ715" s="390"/>
      <c r="AK715" s="390"/>
      <c r="AL715" s="389">
        <v>0.58942336420675234</v>
      </c>
      <c r="AM715" s="389">
        <v>0.5046864844525023</v>
      </c>
      <c r="AN715" s="389">
        <v>0.44149960061283017</v>
      </c>
      <c r="AO715" s="389">
        <v>0.37713060704954587</v>
      </c>
      <c r="AP715" s="389">
        <v>0.45408069168517112</v>
      </c>
      <c r="AQ715" s="389">
        <v>0.47105334018751072</v>
      </c>
      <c r="AR715" s="389">
        <v>0.47655295453316754</v>
      </c>
      <c r="AS715" s="389">
        <v>0.47196374536517455</v>
      </c>
      <c r="AT715" s="389">
        <v>0.46388024556387186</v>
      </c>
      <c r="AU715" s="389">
        <v>0.42340024883150074</v>
      </c>
      <c r="AV715" s="389">
        <v>0.35305687173527123</v>
      </c>
      <c r="AW715" s="389">
        <v>0.32952203356561</v>
      </c>
      <c r="AX715" s="389">
        <v>0.30416666666666664</v>
      </c>
      <c r="AY715" s="389">
        <v>0.26182234847580627</v>
      </c>
      <c r="AZ715" s="389">
        <v>0.25938272751057062</v>
      </c>
      <c r="BA715" s="389">
        <v>0.28847304917619632</v>
      </c>
      <c r="BB715" s="389">
        <v>0.27747103150671298</v>
      </c>
      <c r="BC715" s="389">
        <v>0.28088171391701672</v>
      </c>
      <c r="BD715" s="389">
        <v>0.24187019871025303</v>
      </c>
      <c r="BE715" s="389">
        <v>0.25318710826808505</v>
      </c>
      <c r="BF715" s="389">
        <v>0.25441062372797502</v>
      </c>
      <c r="BG715" s="389">
        <v>0.24582881906825568</v>
      </c>
      <c r="BH715" s="389">
        <v>0.20801763861153955</v>
      </c>
      <c r="BI715" s="389">
        <v>0.19580916200352516</v>
      </c>
      <c r="BJ715" s="389">
        <v>0.2114432062525394</v>
      </c>
      <c r="BK715" s="389">
        <v>8.6017559051054293E-2</v>
      </c>
      <c r="BL715" s="389">
        <v>8.3179807881912163E-2</v>
      </c>
      <c r="BM715" s="389">
        <v>7.9810696563131778E-2</v>
      </c>
      <c r="BN715" s="389">
        <v>8.6085761895558333E-2</v>
      </c>
      <c r="BO715" s="389">
        <v>9.5683787665387737E-2</v>
      </c>
      <c r="BP715" s="389">
        <v>8.4354554813855398E-2</v>
      </c>
      <c r="BQ715" s="389">
        <v>7.299420771921776E-2</v>
      </c>
      <c r="BR715" s="389"/>
      <c r="BS715" s="389"/>
      <c r="BT715" s="389"/>
      <c r="BU715" s="389"/>
      <c r="BV715" s="389"/>
      <c r="BW715" s="389"/>
      <c r="BX715" s="389"/>
      <c r="BY715" s="389"/>
      <c r="BZ715" s="389"/>
      <c r="CA715" s="389"/>
      <c r="CB715" s="389"/>
      <c r="CC715" s="389"/>
      <c r="CD715" s="389"/>
      <c r="CE715" s="389"/>
      <c r="CF715" s="389"/>
      <c r="CG715" s="389"/>
      <c r="CH715" s="389"/>
      <c r="CI715" s="389"/>
      <c r="CJ715" s="389"/>
      <c r="CK715" s="389"/>
      <c r="CL715" s="389"/>
      <c r="CM715" s="389"/>
      <c r="CN715" s="389"/>
      <c r="CO715" s="389"/>
      <c r="CP715" s="389"/>
      <c r="CQ715" s="389"/>
      <c r="CR715" s="389"/>
      <c r="CS715" s="389"/>
      <c r="CT715" s="389"/>
      <c r="CU715" s="389"/>
      <c r="CV715" s="389"/>
      <c r="CW715" s="389"/>
      <c r="CX715" s="389"/>
      <c r="CY715" s="389"/>
      <c r="CZ715" s="389"/>
      <c r="DA715" s="389"/>
      <c r="DB715" s="389"/>
      <c r="DC715" s="389"/>
      <c r="DD715" s="389"/>
      <c r="DE715" s="389"/>
      <c r="DF715" s="389"/>
      <c r="DG715" s="389"/>
      <c r="DH715" s="389"/>
      <c r="DI715" s="389"/>
      <c r="DJ715" s="389"/>
      <c r="DK715" s="389"/>
      <c r="DL715" s="389"/>
      <c r="DM715" s="389"/>
      <c r="DN715" s="389"/>
      <c r="DO715" s="389"/>
      <c r="DP715" s="389"/>
      <c r="DQ715" s="389"/>
      <c r="DR715" s="389"/>
      <c r="DS715" s="389"/>
      <c r="DT715" s="389"/>
      <c r="DU715" s="389"/>
      <c r="DV715" s="389"/>
      <c r="DW715" s="389"/>
      <c r="DX715" s="389"/>
      <c r="DY715" s="389"/>
      <c r="DZ715" s="389"/>
      <c r="EA715" s="389"/>
      <c r="EB715" s="389"/>
      <c r="EC715" s="389"/>
      <c r="ED715" s="389"/>
      <c r="EE715" s="389"/>
      <c r="EF715" s="389"/>
      <c r="EG715" s="389"/>
      <c r="EH715" s="389"/>
      <c r="EI715" s="389"/>
      <c r="EJ715" s="389"/>
      <c r="EK715" s="389"/>
      <c r="EL715" s="389"/>
      <c r="EM715" s="389"/>
      <c r="EN715" s="389"/>
      <c r="EO715" s="389"/>
      <c r="EP715" s="389"/>
      <c r="EQ715" s="389"/>
      <c r="ER715" s="389"/>
      <c r="ES715" s="389"/>
      <c r="ET715" s="389"/>
      <c r="EU715" s="389"/>
      <c r="EV715" s="389"/>
      <c r="EW715" s="389"/>
      <c r="EX715" s="389"/>
      <c r="EY715" s="389"/>
      <c r="EZ715" s="389"/>
      <c r="FA715" s="389"/>
      <c r="FB715" s="389"/>
      <c r="FC715" s="389"/>
      <c r="FD715" s="389"/>
      <c r="FE715" s="389"/>
      <c r="FF715" s="389"/>
      <c r="FG715" s="389"/>
      <c r="FH715" s="389"/>
      <c r="FI715" s="389"/>
      <c r="FJ715" s="389"/>
      <c r="FK715" s="389"/>
      <c r="FL715" s="389"/>
      <c r="FM715" s="389"/>
      <c r="FN715" s="389"/>
      <c r="FO715" s="389"/>
      <c r="FP715" s="389"/>
      <c r="FQ715" s="389"/>
      <c r="FR715" s="389"/>
      <c r="FS715" s="389"/>
      <c r="FT715" s="389"/>
      <c r="FU715" s="389"/>
      <c r="FV715" s="389"/>
    </row>
    <row r="716" spans="5:178" outlineLevel="1" x14ac:dyDescent="0.2">
      <c r="E716" s="373">
        <v>14</v>
      </c>
      <c r="F716" s="394"/>
      <c r="G716" s="394"/>
      <c r="H716" s="399">
        <v>0.28696586800686741</v>
      </c>
      <c r="J716" s="370"/>
      <c r="K716" s="390"/>
      <c r="L716" s="390"/>
      <c r="M716" s="390"/>
      <c r="N716" s="390"/>
      <c r="O716" s="390"/>
      <c r="P716" s="390"/>
      <c r="Q716" s="390"/>
      <c r="R716" s="390"/>
      <c r="S716" s="390"/>
      <c r="T716" s="390"/>
      <c r="U716" s="390"/>
      <c r="V716" s="390"/>
      <c r="W716" s="390"/>
      <c r="X716" s="390"/>
      <c r="Y716" s="390"/>
      <c r="Z716" s="390"/>
      <c r="AA716" s="390"/>
      <c r="AB716" s="390"/>
      <c r="AC716" s="390"/>
      <c r="AD716" s="390"/>
      <c r="AE716" s="390"/>
      <c r="AF716" s="390"/>
      <c r="AG716" s="390"/>
      <c r="AH716" s="390"/>
      <c r="AI716" s="390"/>
      <c r="AJ716" s="390"/>
      <c r="AK716" s="390"/>
      <c r="AL716" s="389">
        <v>0.5737077980280848</v>
      </c>
      <c r="AM716" s="389">
        <v>0.49300448123695823</v>
      </c>
      <c r="AN716" s="389">
        <v>0.43094530359972238</v>
      </c>
      <c r="AO716" s="389">
        <v>0.36612466384021286</v>
      </c>
      <c r="AP716" s="389">
        <v>0.43932631516823678</v>
      </c>
      <c r="AQ716" s="389">
        <v>0.45962971122697932</v>
      </c>
      <c r="AR716" s="389">
        <v>0.46355625236524844</v>
      </c>
      <c r="AS716" s="389">
        <v>0.45976048074327686</v>
      </c>
      <c r="AT716" s="389">
        <v>0.44796905222437139</v>
      </c>
      <c r="AU716" s="389">
        <v>0.41223645717744378</v>
      </c>
      <c r="AV716" s="389">
        <v>0.34326108890279572</v>
      </c>
      <c r="AW716" s="389">
        <v>0.31987437432525273</v>
      </c>
      <c r="AX716" s="389">
        <v>0.29704205974842768</v>
      </c>
      <c r="AY716" s="389">
        <v>0.25595792254501765</v>
      </c>
      <c r="AZ716" s="389">
        <v>0.25366067736245557</v>
      </c>
      <c r="BA716" s="389">
        <v>0.28236146551995717</v>
      </c>
      <c r="BB716" s="389">
        <v>0.27175637775266559</v>
      </c>
      <c r="BC716" s="389">
        <v>0.27483770722778927</v>
      </c>
      <c r="BD716" s="389">
        <v>0.23599220641199739</v>
      </c>
      <c r="BE716" s="389">
        <v>0.24771980557832701</v>
      </c>
      <c r="BF716" s="389">
        <v>0.24802941540260645</v>
      </c>
      <c r="BG716" s="389">
        <v>0.23987469970323613</v>
      </c>
      <c r="BH716" s="389">
        <v>0.20269897833371209</v>
      </c>
      <c r="BI716" s="389">
        <v>0.17711809298903092</v>
      </c>
      <c r="BJ716" s="389">
        <v>0.20609732157938707</v>
      </c>
      <c r="BK716" s="389">
        <v>8.2232786452807904E-2</v>
      </c>
      <c r="BL716" s="389">
        <v>7.8869827319079405E-2</v>
      </c>
      <c r="BM716" s="389">
        <v>7.5348051828707963E-2</v>
      </c>
      <c r="BN716" s="389">
        <v>8.3134399306299206E-2</v>
      </c>
      <c r="BO716" s="389">
        <v>9.219390693188835E-2</v>
      </c>
      <c r="BP716" s="389">
        <v>8.1620227380912846E-2</v>
      </c>
      <c r="BQ716" s="389"/>
      <c r="BR716" s="389"/>
      <c r="BS716" s="389"/>
      <c r="BT716" s="389"/>
      <c r="BU716" s="389"/>
      <c r="BV716" s="389"/>
      <c r="BW716" s="389"/>
      <c r="BX716" s="389"/>
      <c r="BY716" s="389"/>
      <c r="BZ716" s="389"/>
      <c r="CA716" s="389"/>
      <c r="CB716" s="389"/>
      <c r="CC716" s="389"/>
      <c r="CD716" s="389"/>
      <c r="CE716" s="389"/>
      <c r="CF716" s="389"/>
      <c r="CG716" s="389"/>
      <c r="CH716" s="389"/>
      <c r="CI716" s="389"/>
      <c r="CJ716" s="389"/>
      <c r="CK716" s="389"/>
      <c r="CL716" s="389"/>
      <c r="CM716" s="389"/>
      <c r="CN716" s="389"/>
      <c r="CO716" s="389"/>
      <c r="CP716" s="389"/>
      <c r="CQ716" s="389"/>
      <c r="CR716" s="389"/>
      <c r="CS716" s="389"/>
      <c r="CT716" s="389"/>
      <c r="CU716" s="389"/>
      <c r="CV716" s="389"/>
      <c r="CW716" s="389"/>
      <c r="CX716" s="389"/>
      <c r="CY716" s="389"/>
      <c r="CZ716" s="389"/>
      <c r="DA716" s="389"/>
      <c r="DB716" s="389"/>
      <c r="DC716" s="389"/>
      <c r="DD716" s="389"/>
      <c r="DE716" s="389"/>
      <c r="DF716" s="389"/>
      <c r="DG716" s="389"/>
      <c r="DH716" s="389"/>
      <c r="DI716" s="389"/>
      <c r="DJ716" s="389"/>
      <c r="DK716" s="389"/>
      <c r="DL716" s="389"/>
      <c r="DM716" s="389"/>
      <c r="DN716" s="389"/>
      <c r="DO716" s="389"/>
      <c r="DP716" s="389"/>
      <c r="DQ716" s="389"/>
      <c r="DR716" s="389"/>
      <c r="DS716" s="389"/>
      <c r="DT716" s="389"/>
      <c r="DU716" s="389"/>
      <c r="DV716" s="389"/>
      <c r="DW716" s="389"/>
      <c r="DX716" s="389"/>
      <c r="DY716" s="389"/>
      <c r="DZ716" s="389"/>
      <c r="EA716" s="389"/>
      <c r="EB716" s="389"/>
      <c r="EC716" s="389"/>
      <c r="ED716" s="389"/>
      <c r="EE716" s="389"/>
      <c r="EF716" s="389"/>
      <c r="EG716" s="389"/>
      <c r="EH716" s="389"/>
      <c r="EI716" s="389"/>
      <c r="EJ716" s="389"/>
      <c r="EK716" s="389"/>
      <c r="EL716" s="389"/>
      <c r="EM716" s="389"/>
      <c r="EN716" s="389"/>
      <c r="EO716" s="389"/>
      <c r="EP716" s="389"/>
      <c r="EQ716" s="389"/>
      <c r="ER716" s="389"/>
      <c r="ES716" s="389"/>
      <c r="ET716" s="389"/>
      <c r="EU716" s="389"/>
      <c r="EV716" s="389"/>
      <c r="EW716" s="389"/>
      <c r="EX716" s="389"/>
      <c r="EY716" s="389"/>
      <c r="EZ716" s="389"/>
      <c r="FA716" s="389"/>
      <c r="FB716" s="389"/>
      <c r="FC716" s="389"/>
      <c r="FD716" s="389"/>
      <c r="FE716" s="389"/>
      <c r="FF716" s="389"/>
      <c r="FG716" s="389"/>
      <c r="FH716" s="389"/>
      <c r="FI716" s="389"/>
      <c r="FJ716" s="389"/>
      <c r="FK716" s="389"/>
      <c r="FL716" s="389"/>
      <c r="FM716" s="389"/>
      <c r="FN716" s="389"/>
      <c r="FO716" s="389"/>
      <c r="FP716" s="389"/>
      <c r="FQ716" s="389"/>
      <c r="FR716" s="389"/>
      <c r="FS716" s="389"/>
      <c r="FT716" s="389"/>
      <c r="FU716" s="389"/>
      <c r="FV716" s="389"/>
    </row>
    <row r="717" spans="5:178" outlineLevel="1" x14ac:dyDescent="0.2">
      <c r="E717" s="373">
        <v>15</v>
      </c>
      <c r="F717" s="394"/>
      <c r="G717" s="394"/>
      <c r="H717" s="399">
        <v>0.2860181158054515</v>
      </c>
      <c r="J717" s="370"/>
      <c r="K717" s="390"/>
      <c r="L717" s="390"/>
      <c r="M717" s="390"/>
      <c r="N717" s="390"/>
      <c r="O717" s="390"/>
      <c r="P717" s="390"/>
      <c r="Q717" s="390"/>
      <c r="R717" s="390"/>
      <c r="S717" s="390"/>
      <c r="T717" s="390"/>
      <c r="U717" s="390"/>
      <c r="V717" s="390"/>
      <c r="W717" s="390"/>
      <c r="X717" s="390"/>
      <c r="Y717" s="390"/>
      <c r="Z717" s="390"/>
      <c r="AA717" s="390"/>
      <c r="AB717" s="390"/>
      <c r="AC717" s="390"/>
      <c r="AD717" s="390"/>
      <c r="AE717" s="390"/>
      <c r="AF717" s="390"/>
      <c r="AG717" s="390"/>
      <c r="AH717" s="390"/>
      <c r="AI717" s="390"/>
      <c r="AJ717" s="390"/>
      <c r="AK717" s="390"/>
      <c r="AL717" s="389">
        <v>0.56229459217209443</v>
      </c>
      <c r="AM717" s="389">
        <v>0.48113433448499981</v>
      </c>
      <c r="AN717" s="389">
        <v>0.41951366427907344</v>
      </c>
      <c r="AO717" s="389">
        <v>0.35403726708074534</v>
      </c>
      <c r="AP717" s="389">
        <v>0.4287843131468872</v>
      </c>
      <c r="AQ717" s="389">
        <v>0.44855695087023573</v>
      </c>
      <c r="AR717" s="389">
        <v>0.45091636481591607</v>
      </c>
      <c r="AS717" s="389">
        <v>0.44446022929067636</v>
      </c>
      <c r="AT717" s="389">
        <v>0.43713733075435202</v>
      </c>
      <c r="AU717" s="389">
        <v>0.40095497494872051</v>
      </c>
      <c r="AV717" s="389">
        <v>0.33449980204089452</v>
      </c>
      <c r="AW717" s="389">
        <v>0.31335754244773778</v>
      </c>
      <c r="AX717" s="389">
        <v>0.29076257861635219</v>
      </c>
      <c r="AY717" s="389">
        <v>0.25026855410470028</v>
      </c>
      <c r="AZ717" s="389">
        <v>0.24763480154275924</v>
      </c>
      <c r="BA717" s="389">
        <v>0.27687994203446431</v>
      </c>
      <c r="BB717" s="389">
        <v>0.26645158646048633</v>
      </c>
      <c r="BC717" s="389">
        <v>0.26915581422909285</v>
      </c>
      <c r="BD717" s="389">
        <v>0.23042910655829119</v>
      </c>
      <c r="BE717" s="389">
        <v>0.24242033036192639</v>
      </c>
      <c r="BF717" s="389">
        <v>0.24228351680478563</v>
      </c>
      <c r="BG717" s="389">
        <v>0.23452352913467428</v>
      </c>
      <c r="BH717" s="389">
        <v>0.18435443552091443</v>
      </c>
      <c r="BI717" s="389">
        <v>0.17295121241679073</v>
      </c>
      <c r="BJ717" s="389">
        <v>0.2013449168443302</v>
      </c>
      <c r="BK717" s="389">
        <v>7.8562703933296243E-2</v>
      </c>
      <c r="BL717" s="389">
        <v>7.4402095833685455E-2</v>
      </c>
      <c r="BM717" s="389">
        <v>7.2734791398639961E-2</v>
      </c>
      <c r="BN717" s="389">
        <v>8.0428548295261623E-2</v>
      </c>
      <c r="BO717" s="389">
        <v>8.9307643740763609E-2</v>
      </c>
      <c r="BP717" s="389"/>
      <c r="BQ717" s="389"/>
      <c r="BR717" s="389"/>
      <c r="BS717" s="389"/>
      <c r="BT717" s="389"/>
      <c r="BU717" s="389"/>
      <c r="BV717" s="389"/>
      <c r="BW717" s="389"/>
      <c r="BX717" s="389"/>
      <c r="BY717" s="389"/>
      <c r="BZ717" s="389"/>
      <c r="CA717" s="389"/>
      <c r="CB717" s="389"/>
      <c r="CC717" s="389"/>
      <c r="CD717" s="389"/>
      <c r="CE717" s="389"/>
      <c r="CF717" s="389"/>
      <c r="CG717" s="389"/>
      <c r="CH717" s="389"/>
      <c r="CI717" s="389"/>
      <c r="CJ717" s="389"/>
      <c r="CK717" s="389"/>
      <c r="CL717" s="389"/>
      <c r="CM717" s="389"/>
      <c r="CN717" s="389"/>
      <c r="CO717" s="389"/>
      <c r="CP717" s="389"/>
      <c r="CQ717" s="389"/>
      <c r="CR717" s="389"/>
      <c r="CS717" s="389"/>
      <c r="CT717" s="389"/>
      <c r="CU717" s="389"/>
      <c r="CV717" s="389"/>
      <c r="CW717" s="389"/>
      <c r="CX717" s="389"/>
      <c r="CY717" s="389"/>
      <c r="CZ717" s="389"/>
      <c r="DA717" s="389"/>
      <c r="DB717" s="389"/>
      <c r="DC717" s="389"/>
      <c r="DD717" s="389"/>
      <c r="DE717" s="389"/>
      <c r="DF717" s="389"/>
      <c r="DG717" s="389"/>
      <c r="DH717" s="389"/>
      <c r="DI717" s="389"/>
      <c r="DJ717" s="389"/>
      <c r="DK717" s="389"/>
      <c r="DL717" s="389"/>
      <c r="DM717" s="389"/>
      <c r="DN717" s="389"/>
      <c r="DO717" s="389"/>
      <c r="DP717" s="389"/>
      <c r="DQ717" s="389"/>
      <c r="DR717" s="389"/>
      <c r="DS717" s="389"/>
      <c r="DT717" s="389"/>
      <c r="DU717" s="389"/>
      <c r="DV717" s="389"/>
      <c r="DW717" s="389"/>
      <c r="DX717" s="389"/>
      <c r="DY717" s="389"/>
      <c r="DZ717" s="389"/>
      <c r="EA717" s="389"/>
      <c r="EB717" s="389"/>
      <c r="EC717" s="389"/>
      <c r="ED717" s="389"/>
      <c r="EE717" s="389"/>
      <c r="EF717" s="389"/>
      <c r="EG717" s="389"/>
      <c r="EH717" s="389"/>
      <c r="EI717" s="389"/>
      <c r="EJ717" s="389"/>
      <c r="EK717" s="389"/>
      <c r="EL717" s="389"/>
      <c r="EM717" s="389"/>
      <c r="EN717" s="389"/>
      <c r="EO717" s="389"/>
      <c r="EP717" s="389"/>
      <c r="EQ717" s="389"/>
      <c r="ER717" s="389"/>
      <c r="ES717" s="389"/>
      <c r="ET717" s="389"/>
      <c r="EU717" s="389"/>
      <c r="EV717" s="389"/>
      <c r="EW717" s="389"/>
      <c r="EX717" s="389"/>
      <c r="EY717" s="389"/>
      <c r="EZ717" s="389"/>
      <c r="FA717" s="389"/>
      <c r="FB717" s="389"/>
      <c r="FC717" s="389"/>
      <c r="FD717" s="389"/>
      <c r="FE717" s="389"/>
      <c r="FF717" s="389"/>
      <c r="FG717" s="389"/>
      <c r="FH717" s="389"/>
      <c r="FI717" s="389"/>
      <c r="FJ717" s="389"/>
      <c r="FK717" s="389"/>
      <c r="FL717" s="389"/>
      <c r="FM717" s="389"/>
      <c r="FN717" s="389"/>
      <c r="FO717" s="389"/>
      <c r="FP717" s="389"/>
      <c r="FQ717" s="389"/>
      <c r="FR717" s="389"/>
      <c r="FS717" s="389"/>
      <c r="FT717" s="389"/>
      <c r="FU717" s="389"/>
      <c r="FV717" s="389"/>
    </row>
    <row r="718" spans="5:178" outlineLevel="1" x14ac:dyDescent="0.2">
      <c r="E718" s="373">
        <v>16</v>
      </c>
      <c r="F718" s="394"/>
      <c r="G718" s="394"/>
      <c r="H718" s="399">
        <v>0.2852799717289965</v>
      </c>
      <c r="J718" s="370"/>
      <c r="K718" s="390"/>
      <c r="L718" s="390"/>
      <c r="M718" s="390"/>
      <c r="N718" s="390"/>
      <c r="O718" s="390"/>
      <c r="P718" s="390"/>
      <c r="Q718" s="390"/>
      <c r="R718" s="390"/>
      <c r="S718" s="390"/>
      <c r="T718" s="390"/>
      <c r="U718" s="390"/>
      <c r="V718" s="390"/>
      <c r="W718" s="390"/>
      <c r="X718" s="390"/>
      <c r="Y718" s="390"/>
      <c r="Z718" s="390"/>
      <c r="AA718" s="390"/>
      <c r="AB718" s="390"/>
      <c r="AC718" s="390"/>
      <c r="AD718" s="390"/>
      <c r="AE718" s="390"/>
      <c r="AF718" s="390"/>
      <c r="AG718" s="390"/>
      <c r="AH718" s="390"/>
      <c r="AI718" s="390"/>
      <c r="AJ718" s="390"/>
      <c r="AK718" s="390"/>
      <c r="AL718" s="389">
        <v>0.55118016133851211</v>
      </c>
      <c r="AM718" s="389">
        <v>0.46784455923100604</v>
      </c>
      <c r="AN718" s="389">
        <v>0.40567260727801274</v>
      </c>
      <c r="AO718" s="389">
        <v>0.34379695470336591</v>
      </c>
      <c r="AP718" s="389">
        <v>0.41843411802025776</v>
      </c>
      <c r="AQ718" s="389">
        <v>0.43803089275660329</v>
      </c>
      <c r="AR718" s="389">
        <v>0.43568146185867979</v>
      </c>
      <c r="AS718" s="389">
        <v>0.43350712449034678</v>
      </c>
      <c r="AT718" s="389">
        <v>0.42655790093347912</v>
      </c>
      <c r="AU718" s="389">
        <v>0.39128753488684892</v>
      </c>
      <c r="AV718" s="389">
        <v>0.32713061469495142</v>
      </c>
      <c r="AW718" s="389">
        <v>0.3077043870841103</v>
      </c>
      <c r="AX718" s="389">
        <v>0.28497444968553459</v>
      </c>
      <c r="AY718" s="389">
        <v>0.24378346979860432</v>
      </c>
      <c r="AZ718" s="389">
        <v>0.24179459696680705</v>
      </c>
      <c r="BA718" s="389">
        <v>0.27179220615568789</v>
      </c>
      <c r="BB718" s="389">
        <v>0.26164448530057555</v>
      </c>
      <c r="BC718" s="389">
        <v>0.26346075345983172</v>
      </c>
      <c r="BD718" s="389">
        <v>0.22520057992691872</v>
      </c>
      <c r="BE718" s="389">
        <v>0.23745651009224056</v>
      </c>
      <c r="BF718" s="389">
        <v>0.23710546141477293</v>
      </c>
      <c r="BG718" s="389">
        <v>0.21808846389373027</v>
      </c>
      <c r="BH718" s="389">
        <v>0.18061686788931383</v>
      </c>
      <c r="BI718" s="389">
        <v>0.16913941509659974</v>
      </c>
      <c r="BJ718" s="389">
        <v>0.19671120809689244</v>
      </c>
      <c r="BK718" s="389">
        <v>7.452561316183344E-2</v>
      </c>
      <c r="BL718" s="389">
        <v>7.1787937688385595E-2</v>
      </c>
      <c r="BM718" s="389">
        <v>7.0110044109538694E-2</v>
      </c>
      <c r="BN718" s="389">
        <v>7.8098800127457069E-2</v>
      </c>
      <c r="BO718" s="389"/>
      <c r="BP718" s="389"/>
      <c r="BQ718" s="389"/>
      <c r="BR718" s="389"/>
      <c r="BS718" s="389"/>
      <c r="BT718" s="389"/>
      <c r="BU718" s="389"/>
      <c r="BV718" s="389"/>
      <c r="BW718" s="389"/>
      <c r="BX718" s="389"/>
      <c r="BY718" s="389"/>
      <c r="BZ718" s="389"/>
      <c r="CA718" s="389"/>
      <c r="CB718" s="389"/>
      <c r="CC718" s="389"/>
      <c r="CD718" s="389"/>
      <c r="CE718" s="389"/>
      <c r="CF718" s="389"/>
      <c r="CG718" s="389"/>
      <c r="CH718" s="389"/>
      <c r="CI718" s="389"/>
      <c r="CJ718" s="389"/>
      <c r="CK718" s="389"/>
      <c r="CL718" s="389"/>
      <c r="CM718" s="389"/>
      <c r="CN718" s="389"/>
      <c r="CO718" s="389"/>
      <c r="CP718" s="389"/>
      <c r="CQ718" s="389"/>
      <c r="CR718" s="389"/>
      <c r="CS718" s="389"/>
      <c r="CT718" s="389"/>
      <c r="CU718" s="389"/>
      <c r="CV718" s="389"/>
      <c r="CW718" s="389"/>
      <c r="CX718" s="389"/>
      <c r="CY718" s="389"/>
      <c r="CZ718" s="389"/>
      <c r="DA718" s="389"/>
      <c r="DB718" s="389"/>
      <c r="DC718" s="389"/>
      <c r="DD718" s="389"/>
      <c r="DE718" s="389"/>
      <c r="DF718" s="389"/>
      <c r="DG718" s="389"/>
      <c r="DH718" s="389"/>
      <c r="DI718" s="389"/>
      <c r="DJ718" s="389"/>
      <c r="DK718" s="389"/>
      <c r="DL718" s="389"/>
      <c r="DM718" s="389"/>
      <c r="DN718" s="389"/>
      <c r="DO718" s="389"/>
      <c r="DP718" s="389"/>
      <c r="DQ718" s="389"/>
      <c r="DR718" s="389"/>
      <c r="DS718" s="389"/>
      <c r="DT718" s="389"/>
      <c r="DU718" s="389"/>
      <c r="DV718" s="389"/>
      <c r="DW718" s="389"/>
      <c r="DX718" s="389"/>
      <c r="DY718" s="389"/>
      <c r="DZ718" s="389"/>
      <c r="EA718" s="389"/>
      <c r="EB718" s="389"/>
      <c r="EC718" s="389"/>
      <c r="ED718" s="389"/>
      <c r="EE718" s="389"/>
      <c r="EF718" s="389"/>
      <c r="EG718" s="389"/>
      <c r="EH718" s="389"/>
      <c r="EI718" s="389"/>
      <c r="EJ718" s="389"/>
      <c r="EK718" s="389"/>
      <c r="EL718" s="389"/>
      <c r="EM718" s="389"/>
      <c r="EN718" s="389"/>
      <c r="EO718" s="389"/>
      <c r="EP718" s="389"/>
      <c r="EQ718" s="389"/>
      <c r="ER718" s="389"/>
      <c r="ES718" s="389"/>
      <c r="ET718" s="389"/>
      <c r="EU718" s="389"/>
      <c r="EV718" s="389"/>
      <c r="EW718" s="389"/>
      <c r="EX718" s="389"/>
      <c r="EY718" s="389"/>
      <c r="EZ718" s="389"/>
      <c r="FA718" s="389"/>
      <c r="FB718" s="389"/>
      <c r="FC718" s="389"/>
      <c r="FD718" s="389"/>
      <c r="FE718" s="389"/>
      <c r="FF718" s="389"/>
      <c r="FG718" s="389"/>
      <c r="FH718" s="389"/>
      <c r="FI718" s="389"/>
      <c r="FJ718" s="389"/>
      <c r="FK718" s="389"/>
      <c r="FL718" s="389"/>
      <c r="FM718" s="389"/>
      <c r="FN718" s="389"/>
      <c r="FO718" s="389"/>
      <c r="FP718" s="389"/>
      <c r="FQ718" s="389"/>
      <c r="FR718" s="389"/>
      <c r="FS718" s="389"/>
      <c r="FT718" s="389"/>
      <c r="FU718" s="389"/>
      <c r="FV718" s="389"/>
    </row>
    <row r="719" spans="5:178" outlineLevel="1" x14ac:dyDescent="0.2">
      <c r="E719" s="373">
        <v>17</v>
      </c>
      <c r="F719" s="394"/>
      <c r="G719" s="394"/>
      <c r="H719" s="399">
        <v>0.28514441464044565</v>
      </c>
      <c r="J719" s="370"/>
      <c r="K719" s="390"/>
      <c r="L719" s="390"/>
      <c r="M719" s="390"/>
      <c r="N719" s="390"/>
      <c r="O719" s="390"/>
      <c r="P719" s="390"/>
      <c r="Q719" s="390"/>
      <c r="R719" s="390"/>
      <c r="S719" s="390"/>
      <c r="T719" s="390"/>
      <c r="U719" s="390"/>
      <c r="V719" s="390"/>
      <c r="W719" s="390"/>
      <c r="X719" s="390"/>
      <c r="Y719" s="390"/>
      <c r="Z719" s="390"/>
      <c r="AA719" s="390"/>
      <c r="AB719" s="390"/>
      <c r="AC719" s="390"/>
      <c r="AD719" s="390"/>
      <c r="AE719" s="390"/>
      <c r="AF719" s="390"/>
      <c r="AG719" s="390"/>
      <c r="AH719" s="390"/>
      <c r="AI719" s="390"/>
      <c r="AJ719" s="390"/>
      <c r="AK719" s="390"/>
      <c r="AL719" s="389">
        <v>0.53217806991335526</v>
      </c>
      <c r="AM719" s="389">
        <v>0.4506379776280231</v>
      </c>
      <c r="AN719" s="389">
        <v>0.39526235153927741</v>
      </c>
      <c r="AO719" s="389">
        <v>0.33378633157557253</v>
      </c>
      <c r="AP719" s="389">
        <v>0.40840851917700088</v>
      </c>
      <c r="AQ719" s="389">
        <v>0.42362080079639014</v>
      </c>
      <c r="AR719" s="389">
        <v>0.42530140022706386</v>
      </c>
      <c r="AS719" s="389">
        <v>0.42329275049367104</v>
      </c>
      <c r="AT719" s="389">
        <v>0.41678580438987467</v>
      </c>
      <c r="AU719" s="389">
        <v>0.38289787820706817</v>
      </c>
      <c r="AV719" s="389">
        <v>0.32120461308573545</v>
      </c>
      <c r="AW719" s="389">
        <v>0.30192364314456765</v>
      </c>
      <c r="AX719" s="389">
        <v>0.27802672955974844</v>
      </c>
      <c r="AY719" s="389">
        <v>0.23803840124768247</v>
      </c>
      <c r="AZ719" s="389">
        <v>0.23660424174395936</v>
      </c>
      <c r="BA719" s="389">
        <v>0.26701162461015027</v>
      </c>
      <c r="BB719" s="389">
        <v>0.25715941893213262</v>
      </c>
      <c r="BC719" s="389">
        <v>0.2585162556127622</v>
      </c>
      <c r="BD719" s="389">
        <v>0.2206805612957824</v>
      </c>
      <c r="BE719" s="389">
        <v>0.23247978001691186</v>
      </c>
      <c r="BF719" s="389">
        <v>0.22329169149809408</v>
      </c>
      <c r="BG719" s="389">
        <v>0.21377361156908004</v>
      </c>
      <c r="BH719" s="389">
        <v>0.1770388600660481</v>
      </c>
      <c r="BI719" s="389">
        <v>0.16552441090405051</v>
      </c>
      <c r="BJ719" s="389">
        <v>0.19106858345469238</v>
      </c>
      <c r="BK719" s="389">
        <v>7.1973758909985489E-2</v>
      </c>
      <c r="BL719" s="389">
        <v>6.9444209696047782E-2</v>
      </c>
      <c r="BM719" s="389">
        <v>6.811133063775042E-2</v>
      </c>
      <c r="BN719" s="389"/>
      <c r="BO719" s="389"/>
      <c r="BP719" s="389"/>
      <c r="BQ719" s="389"/>
      <c r="BR719" s="389"/>
      <c r="BS719" s="389"/>
      <c r="BT719" s="389"/>
      <c r="BU719" s="389"/>
      <c r="BV719" s="389"/>
      <c r="BW719" s="389"/>
      <c r="BX719" s="389"/>
      <c r="BY719" s="389"/>
      <c r="BZ719" s="389"/>
      <c r="CA719" s="389"/>
      <c r="CB719" s="389"/>
      <c r="CC719" s="389"/>
      <c r="CD719" s="389"/>
      <c r="CE719" s="389"/>
      <c r="CF719" s="389"/>
      <c r="CG719" s="389"/>
      <c r="CH719" s="389"/>
      <c r="CI719" s="389"/>
      <c r="CJ719" s="389"/>
      <c r="CK719" s="389"/>
      <c r="CL719" s="389"/>
      <c r="CM719" s="389"/>
      <c r="CN719" s="389"/>
      <c r="CO719" s="389"/>
      <c r="CP719" s="389"/>
      <c r="CQ719" s="389"/>
      <c r="CR719" s="389"/>
      <c r="CS719" s="389"/>
      <c r="CT719" s="389"/>
      <c r="CU719" s="389"/>
      <c r="CV719" s="389"/>
      <c r="CW719" s="389"/>
      <c r="CX719" s="389"/>
      <c r="CY719" s="389"/>
      <c r="CZ719" s="389"/>
      <c r="DA719" s="389"/>
      <c r="DB719" s="389"/>
      <c r="DC719" s="389"/>
      <c r="DD719" s="389"/>
      <c r="DE719" s="389"/>
      <c r="DF719" s="389"/>
      <c r="DG719" s="389"/>
      <c r="DH719" s="389"/>
      <c r="DI719" s="389"/>
      <c r="DJ719" s="389"/>
      <c r="DK719" s="389"/>
      <c r="DL719" s="389"/>
      <c r="DM719" s="389"/>
      <c r="DN719" s="389"/>
      <c r="DO719" s="389"/>
      <c r="DP719" s="389"/>
      <c r="DQ719" s="389"/>
      <c r="DR719" s="389"/>
      <c r="DS719" s="389"/>
      <c r="DT719" s="389"/>
      <c r="DU719" s="389"/>
      <c r="DV719" s="389"/>
      <c r="DW719" s="389"/>
      <c r="DX719" s="389"/>
      <c r="DY719" s="389"/>
      <c r="DZ719" s="389"/>
      <c r="EA719" s="389"/>
      <c r="EB719" s="389"/>
      <c r="EC719" s="389"/>
      <c r="ED719" s="389"/>
      <c r="EE719" s="389"/>
      <c r="EF719" s="389"/>
      <c r="EG719" s="389"/>
      <c r="EH719" s="389"/>
      <c r="EI719" s="389"/>
      <c r="EJ719" s="389"/>
      <c r="EK719" s="389"/>
      <c r="EL719" s="389"/>
      <c r="EM719" s="389"/>
      <c r="EN719" s="389"/>
      <c r="EO719" s="389"/>
      <c r="EP719" s="389"/>
      <c r="EQ719" s="389"/>
      <c r="ER719" s="389"/>
      <c r="ES719" s="389"/>
      <c r="ET719" s="389"/>
      <c r="EU719" s="389"/>
      <c r="EV719" s="389"/>
      <c r="EW719" s="389"/>
      <c r="EX719" s="389"/>
      <c r="EY719" s="389"/>
      <c r="EZ719" s="389"/>
      <c r="FA719" s="389"/>
      <c r="FB719" s="389"/>
      <c r="FC719" s="389"/>
      <c r="FD719" s="389"/>
      <c r="FE719" s="389"/>
      <c r="FF719" s="389"/>
      <c r="FG719" s="389"/>
      <c r="FH719" s="389"/>
      <c r="FI719" s="389"/>
      <c r="FJ719" s="389"/>
      <c r="FK719" s="389"/>
      <c r="FL719" s="389"/>
      <c r="FM719" s="389"/>
      <c r="FN719" s="389"/>
      <c r="FO719" s="389"/>
      <c r="FP719" s="389"/>
      <c r="FQ719" s="389"/>
      <c r="FR719" s="389"/>
      <c r="FS719" s="389"/>
      <c r="FT719" s="389"/>
      <c r="FU719" s="389"/>
      <c r="FV719" s="389"/>
    </row>
    <row r="720" spans="5:178" outlineLevel="1" x14ac:dyDescent="0.2">
      <c r="E720" s="373">
        <v>18</v>
      </c>
      <c r="F720" s="394"/>
      <c r="G720" s="394"/>
      <c r="H720" s="399">
        <v>0.28621303189639169</v>
      </c>
      <c r="J720" s="370"/>
      <c r="K720" s="390"/>
      <c r="L720" s="390"/>
      <c r="M720" s="390"/>
      <c r="N720" s="390"/>
      <c r="O720" s="390"/>
      <c r="P720" s="390"/>
      <c r="Q720" s="390"/>
      <c r="R720" s="390"/>
      <c r="S720" s="390"/>
      <c r="T720" s="390"/>
      <c r="U720" s="390"/>
      <c r="V720" s="390"/>
      <c r="W720" s="390"/>
      <c r="X720" s="390"/>
      <c r="Y720" s="390"/>
      <c r="Z720" s="390"/>
      <c r="AA720" s="390"/>
      <c r="AB720" s="390"/>
      <c r="AC720" s="390"/>
      <c r="AD720" s="390"/>
      <c r="AE720" s="390"/>
      <c r="AF720" s="390"/>
      <c r="AG720" s="390"/>
      <c r="AH720" s="390"/>
      <c r="AI720" s="390"/>
      <c r="AJ720" s="390"/>
      <c r="AK720" s="390"/>
      <c r="AL720" s="389">
        <v>0.51090528831789661</v>
      </c>
      <c r="AM720" s="389">
        <v>0.43864810317107378</v>
      </c>
      <c r="AN720" s="389">
        <v>0.38528421962365944</v>
      </c>
      <c r="AO720" s="389">
        <v>0.32373742690618151</v>
      </c>
      <c r="AP720" s="389">
        <v>0.394782852463612</v>
      </c>
      <c r="AQ720" s="389">
        <v>0.41385359803513583</v>
      </c>
      <c r="AR720" s="389">
        <v>0.41573228091041792</v>
      </c>
      <c r="AS720" s="389">
        <v>0.41310678922021282</v>
      </c>
      <c r="AT720" s="389">
        <v>0.40960390211084013</v>
      </c>
      <c r="AU720" s="389">
        <v>0.37652577423585193</v>
      </c>
      <c r="AV720" s="389">
        <v>0.31534246925248088</v>
      </c>
      <c r="AW720" s="389">
        <v>0.29470998135243892</v>
      </c>
      <c r="AX720" s="389">
        <v>0.27166863207547171</v>
      </c>
      <c r="AY720" s="389">
        <v>0.23230924701407621</v>
      </c>
      <c r="AZ720" s="389">
        <v>0.23179366861058834</v>
      </c>
      <c r="BA720" s="389">
        <v>0.26211290678259774</v>
      </c>
      <c r="BB720" s="389">
        <v>0.2525338282910492</v>
      </c>
      <c r="BC720" s="389">
        <v>0.25347299948645696</v>
      </c>
      <c r="BD720" s="389">
        <v>0.2161605426646461</v>
      </c>
      <c r="BE720" s="389">
        <v>0.22785161469394077</v>
      </c>
      <c r="BF720" s="389">
        <v>0.21922121147380613</v>
      </c>
      <c r="BG720" s="389">
        <v>0.20988741815441142</v>
      </c>
      <c r="BH720" s="389">
        <v>0.17344151165995386</v>
      </c>
      <c r="BI720" s="389">
        <v>0.16118212776152097</v>
      </c>
      <c r="BJ720" s="389">
        <v>0.18674074513688843</v>
      </c>
      <c r="BK720" s="389">
        <v>6.9777443902215242E-2</v>
      </c>
      <c r="BL720" s="389">
        <v>6.7365277895151982E-2</v>
      </c>
      <c r="BM720" s="389"/>
      <c r="BN720" s="389"/>
      <c r="BO720" s="389"/>
      <c r="BP720" s="389"/>
      <c r="BQ720" s="389"/>
      <c r="BR720" s="389"/>
      <c r="BS720" s="389"/>
      <c r="BT720" s="389"/>
      <c r="BU720" s="389"/>
      <c r="BV720" s="389"/>
      <c r="BW720" s="389"/>
      <c r="BX720" s="389"/>
      <c r="BY720" s="389"/>
      <c r="BZ720" s="389"/>
      <c r="CA720" s="389"/>
      <c r="CB720" s="389"/>
      <c r="CC720" s="389"/>
      <c r="CD720" s="389"/>
      <c r="CE720" s="389"/>
      <c r="CF720" s="389"/>
      <c r="CG720" s="389"/>
      <c r="CH720" s="389"/>
      <c r="CI720" s="389"/>
      <c r="CJ720" s="389"/>
      <c r="CK720" s="389"/>
      <c r="CL720" s="389"/>
      <c r="CM720" s="389"/>
      <c r="CN720" s="389"/>
      <c r="CO720" s="389"/>
      <c r="CP720" s="389"/>
      <c r="CQ720" s="389"/>
      <c r="CR720" s="389"/>
      <c r="CS720" s="389"/>
      <c r="CT720" s="389"/>
      <c r="CU720" s="389"/>
      <c r="CV720" s="389"/>
      <c r="CW720" s="389"/>
      <c r="CX720" s="389"/>
      <c r="CY720" s="389"/>
      <c r="CZ720" s="389"/>
      <c r="DA720" s="389"/>
      <c r="DB720" s="389"/>
      <c r="DC720" s="389"/>
      <c r="DD720" s="389"/>
      <c r="DE720" s="389"/>
      <c r="DF720" s="389"/>
      <c r="DG720" s="389"/>
      <c r="DH720" s="389"/>
      <c r="DI720" s="389"/>
      <c r="DJ720" s="389"/>
      <c r="DK720" s="389"/>
      <c r="DL720" s="389"/>
      <c r="DM720" s="389"/>
      <c r="DN720" s="389"/>
      <c r="DO720" s="389"/>
      <c r="DP720" s="389"/>
      <c r="DQ720" s="389"/>
      <c r="DR720" s="389"/>
      <c r="DS720" s="389"/>
      <c r="DT720" s="389"/>
      <c r="DU720" s="389"/>
      <c r="DV720" s="389"/>
      <c r="DW720" s="389"/>
      <c r="DX720" s="389"/>
      <c r="DY720" s="389"/>
      <c r="DZ720" s="389"/>
      <c r="EA720" s="389"/>
      <c r="EB720" s="389"/>
      <c r="EC720" s="389"/>
      <c r="ED720" s="389"/>
      <c r="EE720" s="389"/>
      <c r="EF720" s="389"/>
      <c r="EG720" s="389"/>
      <c r="EH720" s="389"/>
      <c r="EI720" s="389"/>
      <c r="EJ720" s="389"/>
      <c r="EK720" s="389"/>
      <c r="EL720" s="389"/>
      <c r="EM720" s="389"/>
      <c r="EN720" s="389"/>
      <c r="EO720" s="389"/>
      <c r="EP720" s="389"/>
      <c r="EQ720" s="389"/>
      <c r="ER720" s="389"/>
      <c r="ES720" s="389"/>
      <c r="ET720" s="389"/>
      <c r="EU720" s="389"/>
      <c r="EV720" s="389"/>
      <c r="EW720" s="389"/>
      <c r="EX720" s="389"/>
      <c r="EY720" s="389"/>
      <c r="EZ720" s="389"/>
      <c r="FA720" s="389"/>
      <c r="FB720" s="389"/>
      <c r="FC720" s="389"/>
      <c r="FD720" s="389"/>
      <c r="FE720" s="389"/>
      <c r="FF720" s="389"/>
      <c r="FG720" s="389"/>
      <c r="FH720" s="389"/>
      <c r="FI720" s="389"/>
      <c r="FJ720" s="389"/>
      <c r="FK720" s="389"/>
      <c r="FL720" s="389"/>
      <c r="FM720" s="389"/>
      <c r="FN720" s="389"/>
      <c r="FO720" s="389"/>
      <c r="FP720" s="389"/>
      <c r="FQ720" s="389"/>
      <c r="FR720" s="389"/>
      <c r="FS720" s="389"/>
      <c r="FT720" s="389"/>
      <c r="FU720" s="389"/>
      <c r="FV720" s="389"/>
    </row>
    <row r="721" spans="5:178" outlineLevel="1" x14ac:dyDescent="0.2">
      <c r="E721" s="373">
        <v>19</v>
      </c>
      <c r="F721" s="394"/>
      <c r="G721" s="394"/>
      <c r="H721" s="399">
        <v>0.28731059309795681</v>
      </c>
      <c r="J721" s="370"/>
      <c r="K721" s="390"/>
      <c r="L721" s="390"/>
      <c r="M721" s="390"/>
      <c r="N721" s="390"/>
      <c r="O721" s="390"/>
      <c r="P721" s="390"/>
      <c r="Q721" s="390"/>
      <c r="R721" s="390"/>
      <c r="S721" s="390"/>
      <c r="T721" s="390"/>
      <c r="U721" s="390"/>
      <c r="V721" s="390"/>
      <c r="W721" s="390"/>
      <c r="X721" s="390"/>
      <c r="Y721" s="390"/>
      <c r="Z721" s="390"/>
      <c r="AA721" s="390"/>
      <c r="AB721" s="390"/>
      <c r="AC721" s="390"/>
      <c r="AD721" s="390"/>
      <c r="AE721" s="390"/>
      <c r="AF721" s="390"/>
      <c r="AG721" s="390"/>
      <c r="AH721" s="390"/>
      <c r="AI721" s="390"/>
      <c r="AJ721" s="390"/>
      <c r="AK721" s="390"/>
      <c r="AL721" s="389">
        <v>0.49817747236331045</v>
      </c>
      <c r="AM721" s="389">
        <v>0.42463996168713442</v>
      </c>
      <c r="AN721" s="389">
        <v>0.37310618460853512</v>
      </c>
      <c r="AO721" s="389">
        <v>0.30680741513460746</v>
      </c>
      <c r="AP721" s="389">
        <v>0.38567940215266355</v>
      </c>
      <c r="AQ721" s="389">
        <v>0.40389056163455811</v>
      </c>
      <c r="AR721" s="389">
        <v>0.40553603287019518</v>
      </c>
      <c r="AS721" s="389">
        <v>0.40617408475515338</v>
      </c>
      <c r="AT721" s="389">
        <v>0.40279202758388699</v>
      </c>
      <c r="AU721" s="389">
        <v>0.36934664918120985</v>
      </c>
      <c r="AV721" s="389">
        <v>0.30797328190653778</v>
      </c>
      <c r="AW721" s="389">
        <v>0.28801648836981059</v>
      </c>
      <c r="AX721" s="389">
        <v>0.26527122641509432</v>
      </c>
      <c r="AY721" s="389">
        <v>0.22728032274235516</v>
      </c>
      <c r="AZ721" s="389">
        <v>0.22671302821358943</v>
      </c>
      <c r="BA721" s="389">
        <v>0.25752134328828402</v>
      </c>
      <c r="BB721" s="389">
        <v>0.24804290674457957</v>
      </c>
      <c r="BC721" s="389">
        <v>0.24829148176922167</v>
      </c>
      <c r="BD721" s="389">
        <v>0.20461448636450114</v>
      </c>
      <c r="BE721" s="389">
        <v>0.22387539455593497</v>
      </c>
      <c r="BF721" s="389">
        <v>0.21513948702956159</v>
      </c>
      <c r="BG721" s="389">
        <v>0.20537472325592351</v>
      </c>
      <c r="BH721" s="389">
        <v>0.16862087138995935</v>
      </c>
      <c r="BI721" s="389">
        <v>0.15743450211338705</v>
      </c>
      <c r="BJ721" s="389">
        <v>0.18228964560117236</v>
      </c>
      <c r="BK721" s="389">
        <v>6.7466438815710253E-2</v>
      </c>
      <c r="BL721" s="389"/>
      <c r="BM721" s="389"/>
      <c r="BN721" s="389"/>
      <c r="BO721" s="389"/>
      <c r="BP721" s="389"/>
      <c r="BQ721" s="389"/>
      <c r="BR721" s="389"/>
      <c r="BS721" s="389"/>
      <c r="BT721" s="389"/>
      <c r="BU721" s="389"/>
      <c r="BV721" s="389"/>
      <c r="BW721" s="389"/>
      <c r="BX721" s="389"/>
      <c r="BY721" s="389"/>
      <c r="BZ721" s="389"/>
      <c r="CA721" s="389"/>
      <c r="CB721" s="389"/>
      <c r="CC721" s="389"/>
      <c r="CD721" s="389"/>
      <c r="CE721" s="389"/>
      <c r="CF721" s="389"/>
      <c r="CG721" s="389"/>
      <c r="CH721" s="389"/>
      <c r="CI721" s="389"/>
      <c r="CJ721" s="389"/>
      <c r="CK721" s="389"/>
      <c r="CL721" s="389"/>
      <c r="CM721" s="389"/>
      <c r="CN721" s="389"/>
      <c r="CO721" s="389"/>
      <c r="CP721" s="389"/>
      <c r="CQ721" s="389"/>
      <c r="CR721" s="389"/>
      <c r="CS721" s="389"/>
      <c r="CT721" s="389"/>
      <c r="CU721" s="389"/>
      <c r="CV721" s="389"/>
      <c r="CW721" s="389"/>
      <c r="CX721" s="389"/>
      <c r="CY721" s="389"/>
      <c r="CZ721" s="389"/>
      <c r="DA721" s="389"/>
      <c r="DB721" s="389"/>
      <c r="DC721" s="389"/>
      <c r="DD721" s="389"/>
      <c r="DE721" s="389"/>
      <c r="DF721" s="389"/>
      <c r="DG721" s="389"/>
      <c r="DH721" s="389"/>
      <c r="DI721" s="389"/>
      <c r="DJ721" s="389"/>
      <c r="DK721" s="389"/>
      <c r="DL721" s="389"/>
      <c r="DM721" s="389"/>
      <c r="DN721" s="389"/>
      <c r="DO721" s="389"/>
      <c r="DP721" s="389"/>
      <c r="DQ721" s="389"/>
      <c r="DR721" s="389"/>
      <c r="DS721" s="389"/>
      <c r="DT721" s="389"/>
      <c r="DU721" s="389"/>
      <c r="DV721" s="389"/>
      <c r="DW721" s="389"/>
      <c r="DX721" s="389"/>
      <c r="DY721" s="389"/>
      <c r="DZ721" s="389"/>
      <c r="EA721" s="389"/>
      <c r="EB721" s="389"/>
      <c r="EC721" s="389"/>
      <c r="ED721" s="389"/>
      <c r="EE721" s="389"/>
      <c r="EF721" s="389"/>
      <c r="EG721" s="389"/>
      <c r="EH721" s="389"/>
      <c r="EI721" s="389"/>
      <c r="EJ721" s="389"/>
      <c r="EK721" s="389"/>
      <c r="EL721" s="389"/>
      <c r="EM721" s="389"/>
      <c r="EN721" s="389"/>
      <c r="EO721" s="389"/>
      <c r="EP721" s="389"/>
      <c r="EQ721" s="389"/>
      <c r="ER721" s="389"/>
      <c r="ES721" s="389"/>
      <c r="ET721" s="389"/>
      <c r="EU721" s="389"/>
      <c r="EV721" s="389"/>
      <c r="EW721" s="389"/>
      <c r="EX721" s="389"/>
      <c r="EY721" s="389"/>
      <c r="EZ721" s="389"/>
      <c r="FA721" s="389"/>
      <c r="FB721" s="389"/>
      <c r="FC721" s="389"/>
      <c r="FD721" s="389"/>
      <c r="FE721" s="389"/>
      <c r="FF721" s="389"/>
      <c r="FG721" s="389"/>
      <c r="FH721" s="389"/>
      <c r="FI721" s="389"/>
      <c r="FJ721" s="389"/>
      <c r="FK721" s="389"/>
      <c r="FL721" s="389"/>
      <c r="FM721" s="389"/>
      <c r="FN721" s="389"/>
      <c r="FO721" s="389"/>
      <c r="FP721" s="389"/>
      <c r="FQ721" s="389"/>
      <c r="FR721" s="389"/>
      <c r="FS721" s="389"/>
      <c r="FT721" s="389"/>
      <c r="FU721" s="389"/>
      <c r="FV721" s="389"/>
    </row>
    <row r="722" spans="5:178" outlineLevel="1" x14ac:dyDescent="0.2">
      <c r="E722" s="373">
        <v>20</v>
      </c>
      <c r="F722" s="394"/>
      <c r="G722" s="394"/>
      <c r="H722" s="399">
        <v>0.28890997671499308</v>
      </c>
      <c r="J722" s="370"/>
      <c r="K722" s="390"/>
      <c r="L722" s="390"/>
      <c r="M722" s="390"/>
      <c r="N722" s="390"/>
      <c r="O722" s="390"/>
      <c r="P722" s="390"/>
      <c r="Q722" s="390"/>
      <c r="R722" s="390"/>
      <c r="S722" s="390"/>
      <c r="T722" s="390"/>
      <c r="U722" s="390"/>
      <c r="V722" s="390"/>
      <c r="W722" s="390"/>
      <c r="X722" s="390"/>
      <c r="Y722" s="390"/>
      <c r="Z722" s="390"/>
      <c r="AA722" s="390"/>
      <c r="AB722" s="390"/>
      <c r="AC722" s="390"/>
      <c r="AD722" s="390"/>
      <c r="AE722" s="390"/>
      <c r="AF722" s="390"/>
      <c r="AG722" s="390"/>
      <c r="AH722" s="390"/>
      <c r="AI722" s="390"/>
      <c r="AJ722" s="390"/>
      <c r="AK722" s="390"/>
      <c r="AL722" s="389">
        <v>0.48742157155661786</v>
      </c>
      <c r="AM722" s="389">
        <v>0.41095679540245611</v>
      </c>
      <c r="AN722" s="389">
        <v>0.35294040619639372</v>
      </c>
      <c r="AO722" s="389">
        <v>0.29641397659083729</v>
      </c>
      <c r="AP722" s="389">
        <v>0.37617020648749938</v>
      </c>
      <c r="AQ722" s="389">
        <v>0.39423759516290913</v>
      </c>
      <c r="AR722" s="389">
        <v>0.39788073741687841</v>
      </c>
      <c r="AS722" s="389">
        <v>0.39936923754457249</v>
      </c>
      <c r="AT722" s="389">
        <v>0.3954251114288117</v>
      </c>
      <c r="AU722" s="389">
        <v>0.36109149601533341</v>
      </c>
      <c r="AV722" s="389">
        <v>0.3010127843267475</v>
      </c>
      <c r="AW722" s="389">
        <v>0.28122485032878597</v>
      </c>
      <c r="AX722" s="389">
        <v>0.25920794025157234</v>
      </c>
      <c r="AY722" s="389">
        <v>0.22198881223492714</v>
      </c>
      <c r="AZ722" s="389">
        <v>0.22202060950805561</v>
      </c>
      <c r="BA722" s="389">
        <v>0.25300853731531359</v>
      </c>
      <c r="BB722" s="389">
        <v>0.24368665429272376</v>
      </c>
      <c r="BC722" s="389">
        <v>0.23993653134587783</v>
      </c>
      <c r="BD722" s="389">
        <v>0.2008488975484311</v>
      </c>
      <c r="BE722" s="389">
        <v>0.22014446072514379</v>
      </c>
      <c r="BF722" s="389">
        <v>0.21081038534627192</v>
      </c>
      <c r="BG722" s="389">
        <v>0.19999528946252768</v>
      </c>
      <c r="BH722" s="389">
        <v>0.16494616065255127</v>
      </c>
      <c r="BI722" s="389">
        <v>0.15394356315348154</v>
      </c>
      <c r="BJ722" s="389">
        <v>0.17806680758010837</v>
      </c>
      <c r="BK722" s="389"/>
      <c r="BL722" s="389"/>
      <c r="BM722" s="389"/>
      <c r="BN722" s="389"/>
      <c r="BO722" s="389"/>
      <c r="BP722" s="389"/>
      <c r="BQ722" s="389"/>
      <c r="BR722" s="389"/>
      <c r="BS722" s="389"/>
      <c r="BT722" s="389"/>
      <c r="BU722" s="389"/>
      <c r="BV722" s="389"/>
      <c r="BW722" s="389"/>
      <c r="BX722" s="389"/>
      <c r="BY722" s="389"/>
      <c r="BZ722" s="389"/>
      <c r="CA722" s="389"/>
      <c r="CB722" s="389"/>
      <c r="CC722" s="389"/>
      <c r="CD722" s="389"/>
      <c r="CE722" s="389"/>
      <c r="CF722" s="389"/>
      <c r="CG722" s="389"/>
      <c r="CH722" s="389"/>
      <c r="CI722" s="389"/>
      <c r="CJ722" s="389"/>
      <c r="CK722" s="389"/>
      <c r="CL722" s="389"/>
      <c r="CM722" s="389"/>
      <c r="CN722" s="389"/>
      <c r="CO722" s="389"/>
      <c r="CP722" s="389"/>
      <c r="CQ722" s="389"/>
      <c r="CR722" s="389"/>
      <c r="CS722" s="389"/>
      <c r="CT722" s="389"/>
      <c r="CU722" s="389"/>
      <c r="CV722" s="389"/>
      <c r="CW722" s="389"/>
      <c r="CX722" s="389"/>
      <c r="CY722" s="389"/>
      <c r="CZ722" s="389"/>
      <c r="DA722" s="389"/>
      <c r="DB722" s="389"/>
      <c r="DC722" s="389"/>
      <c r="DD722" s="389"/>
      <c r="DE722" s="389"/>
      <c r="DF722" s="389"/>
      <c r="DG722" s="389"/>
      <c r="DH722" s="389"/>
      <c r="DI722" s="389"/>
      <c r="DJ722" s="389"/>
      <c r="DK722" s="389"/>
      <c r="DL722" s="389"/>
      <c r="DM722" s="389"/>
      <c r="DN722" s="389"/>
      <c r="DO722" s="389"/>
      <c r="DP722" s="389"/>
      <c r="DQ722" s="389"/>
      <c r="DR722" s="389"/>
      <c r="DS722" s="389"/>
      <c r="DT722" s="389"/>
      <c r="DU722" s="389"/>
      <c r="DV722" s="389"/>
      <c r="DW722" s="389"/>
      <c r="DX722" s="389"/>
      <c r="DY722" s="389"/>
      <c r="DZ722" s="389"/>
      <c r="EA722" s="389"/>
      <c r="EB722" s="389"/>
      <c r="EC722" s="389"/>
      <c r="ED722" s="389"/>
      <c r="EE722" s="389"/>
      <c r="EF722" s="389"/>
      <c r="EG722" s="389"/>
      <c r="EH722" s="389"/>
      <c r="EI722" s="389"/>
      <c r="EJ722" s="389"/>
      <c r="EK722" s="389"/>
      <c r="EL722" s="389"/>
      <c r="EM722" s="389"/>
      <c r="EN722" s="389"/>
      <c r="EO722" s="389"/>
      <c r="EP722" s="389"/>
      <c r="EQ722" s="389"/>
      <c r="ER722" s="389"/>
      <c r="ES722" s="389"/>
      <c r="ET722" s="389"/>
      <c r="EU722" s="389"/>
      <c r="EV722" s="389"/>
      <c r="EW722" s="389"/>
      <c r="EX722" s="389"/>
      <c r="EY722" s="389"/>
      <c r="EZ722" s="389"/>
      <c r="FA722" s="389"/>
      <c r="FB722" s="389"/>
      <c r="FC722" s="389"/>
      <c r="FD722" s="389"/>
      <c r="FE722" s="389"/>
      <c r="FF722" s="389"/>
      <c r="FG722" s="389"/>
      <c r="FH722" s="389"/>
      <c r="FI722" s="389"/>
      <c r="FJ722" s="389"/>
      <c r="FK722" s="389"/>
      <c r="FL722" s="389"/>
      <c r="FM722" s="389"/>
      <c r="FN722" s="389"/>
      <c r="FO722" s="389"/>
      <c r="FP722" s="389"/>
      <c r="FQ722" s="389"/>
      <c r="FR722" s="389"/>
      <c r="FS722" s="389"/>
      <c r="FT722" s="389"/>
      <c r="FU722" s="389"/>
      <c r="FV722" s="389"/>
    </row>
    <row r="723" spans="5:178" outlineLevel="1" x14ac:dyDescent="0.2">
      <c r="E723" s="373">
        <v>21</v>
      </c>
      <c r="F723" s="394"/>
      <c r="G723" s="394"/>
      <c r="H723" s="399">
        <v>0.28675438116980762</v>
      </c>
      <c r="J723" s="370"/>
      <c r="K723" s="390"/>
      <c r="L723" s="390"/>
      <c r="M723" s="390"/>
      <c r="N723" s="390"/>
      <c r="O723" s="390"/>
      <c r="P723" s="390"/>
      <c r="Q723" s="390"/>
      <c r="R723" s="390"/>
      <c r="S723" s="390"/>
      <c r="T723" s="390"/>
      <c r="U723" s="390"/>
      <c r="V723" s="390"/>
      <c r="W723" s="390"/>
      <c r="X723" s="390"/>
      <c r="Y723" s="390"/>
      <c r="Z723" s="390"/>
      <c r="AA723" s="390"/>
      <c r="AB723" s="390"/>
      <c r="AC723" s="390"/>
      <c r="AD723" s="390"/>
      <c r="AE723" s="390"/>
      <c r="AF723" s="390"/>
      <c r="AG723" s="390"/>
      <c r="AH723" s="390"/>
      <c r="AI723" s="390"/>
      <c r="AJ723" s="390"/>
      <c r="AK723" s="390"/>
      <c r="AL723" s="389">
        <v>0.47624738571855391</v>
      </c>
      <c r="AM723" s="389">
        <v>0.38759278897136795</v>
      </c>
      <c r="AN723" s="389">
        <v>0.34302774758730864</v>
      </c>
      <c r="AO723" s="389">
        <v>0.28612581228646078</v>
      </c>
      <c r="AP723" s="389">
        <v>0.36719954556520329</v>
      </c>
      <c r="AQ723" s="389">
        <v>0.38705702838771799</v>
      </c>
      <c r="AR723" s="389">
        <v>0.39123101043412445</v>
      </c>
      <c r="AS723" s="389">
        <v>0.39293375573581851</v>
      </c>
      <c r="AT723" s="389">
        <v>0.38659490370868727</v>
      </c>
      <c r="AU723" s="389">
        <v>0.3531389757557416</v>
      </c>
      <c r="AV723" s="389">
        <v>0.29380962719830395</v>
      </c>
      <c r="AW723" s="389">
        <v>0.27551280793012073</v>
      </c>
      <c r="AX723" s="389">
        <v>0.25343946540880502</v>
      </c>
      <c r="AY723" s="389">
        <v>0.21715085977099297</v>
      </c>
      <c r="AZ723" s="389">
        <v>0.21730287199655665</v>
      </c>
      <c r="BA723" s="389">
        <v>0.24826733453044766</v>
      </c>
      <c r="BB723" s="389">
        <v>0.24399697872813822</v>
      </c>
      <c r="BC723" s="389">
        <v>0.23575576419156472</v>
      </c>
      <c r="BD723" s="389">
        <v>0.19706362795457677</v>
      </c>
      <c r="BE723" s="389">
        <v>0.21559375423602997</v>
      </c>
      <c r="BF723" s="389">
        <v>0.20545804144693197</v>
      </c>
      <c r="BG723" s="389">
        <v>0.1959300956239107</v>
      </c>
      <c r="BH723" s="389">
        <v>0.16129079049797165</v>
      </c>
      <c r="BI723" s="389">
        <v>0.15038417441004842</v>
      </c>
      <c r="BJ723" s="389"/>
      <c r="BK723" s="389"/>
      <c r="BL723" s="389"/>
      <c r="BM723" s="389"/>
      <c r="BN723" s="389"/>
      <c r="BO723" s="389"/>
      <c r="BP723" s="389"/>
      <c r="BQ723" s="389"/>
      <c r="BR723" s="389"/>
      <c r="BS723" s="389"/>
      <c r="BT723" s="389"/>
      <c r="BU723" s="389"/>
      <c r="BV723" s="389"/>
      <c r="BW723" s="389"/>
      <c r="BX723" s="389"/>
      <c r="BY723" s="389"/>
      <c r="BZ723" s="389"/>
      <c r="CA723" s="389"/>
      <c r="CB723" s="389"/>
      <c r="CC723" s="389"/>
      <c r="CD723" s="389"/>
      <c r="CE723" s="389"/>
      <c r="CF723" s="389"/>
      <c r="CG723" s="389"/>
      <c r="CH723" s="389"/>
      <c r="CI723" s="389"/>
      <c r="CJ723" s="389"/>
      <c r="CK723" s="389"/>
      <c r="CL723" s="389"/>
      <c r="CM723" s="389"/>
      <c r="CN723" s="389"/>
      <c r="CO723" s="389"/>
      <c r="CP723" s="389"/>
      <c r="CQ723" s="389"/>
      <c r="CR723" s="389"/>
      <c r="CS723" s="389"/>
      <c r="CT723" s="389"/>
      <c r="CU723" s="389"/>
      <c r="CV723" s="389"/>
      <c r="CW723" s="389"/>
      <c r="CX723" s="389"/>
      <c r="CY723" s="389"/>
      <c r="CZ723" s="389"/>
      <c r="DA723" s="389"/>
      <c r="DB723" s="389"/>
      <c r="DC723" s="389"/>
      <c r="DD723" s="389"/>
      <c r="DE723" s="389"/>
      <c r="DF723" s="389"/>
      <c r="DG723" s="389"/>
      <c r="DH723" s="389"/>
      <c r="DI723" s="389"/>
      <c r="DJ723" s="389"/>
      <c r="DK723" s="389"/>
      <c r="DL723" s="389"/>
      <c r="DM723" s="389"/>
      <c r="DN723" s="389"/>
      <c r="DO723" s="389"/>
      <c r="DP723" s="389"/>
      <c r="DQ723" s="389"/>
      <c r="DR723" s="389"/>
      <c r="DS723" s="389"/>
      <c r="DT723" s="389"/>
      <c r="DU723" s="389"/>
      <c r="DV723" s="389"/>
      <c r="DW723" s="389"/>
      <c r="DX723" s="389"/>
      <c r="DY723" s="389"/>
      <c r="DZ723" s="389"/>
      <c r="EA723" s="389"/>
      <c r="EB723" s="389"/>
      <c r="EC723" s="389"/>
      <c r="ED723" s="389"/>
      <c r="EE723" s="389"/>
      <c r="EF723" s="389"/>
      <c r="EG723" s="389"/>
      <c r="EH723" s="389"/>
      <c r="EI723" s="389"/>
      <c r="EJ723" s="389"/>
      <c r="EK723" s="389"/>
      <c r="EL723" s="389"/>
      <c r="EM723" s="389"/>
      <c r="EN723" s="389"/>
      <c r="EO723" s="389"/>
      <c r="EP723" s="389"/>
      <c r="EQ723" s="389"/>
      <c r="ER723" s="389"/>
      <c r="ES723" s="389"/>
      <c r="ET723" s="389"/>
      <c r="EU723" s="389"/>
      <c r="EV723" s="389"/>
      <c r="EW723" s="389"/>
      <c r="EX723" s="389"/>
      <c r="EY723" s="389"/>
      <c r="EZ723" s="389"/>
      <c r="FA723" s="389"/>
      <c r="FB723" s="389"/>
      <c r="FC723" s="389"/>
      <c r="FD723" s="389"/>
      <c r="FE723" s="389"/>
      <c r="FF723" s="389"/>
      <c r="FG723" s="389"/>
      <c r="FH723" s="389"/>
      <c r="FI723" s="389"/>
      <c r="FJ723" s="389"/>
      <c r="FK723" s="389"/>
      <c r="FL723" s="389"/>
      <c r="FM723" s="389"/>
      <c r="FN723" s="389"/>
      <c r="FO723" s="389"/>
      <c r="FP723" s="389"/>
      <c r="FQ723" s="389"/>
      <c r="FR723" s="389"/>
      <c r="FS723" s="389"/>
      <c r="FT723" s="389"/>
      <c r="FU723" s="389"/>
      <c r="FV723" s="389"/>
    </row>
    <row r="724" spans="5:178" outlineLevel="1" x14ac:dyDescent="0.2">
      <c r="E724" s="373">
        <v>22</v>
      </c>
      <c r="F724" s="394"/>
      <c r="G724" s="394"/>
      <c r="H724" s="399">
        <v>0.28552468866225228</v>
      </c>
      <c r="J724" s="370"/>
      <c r="K724" s="390"/>
      <c r="L724" s="390"/>
      <c r="M724" s="390"/>
      <c r="N724" s="390"/>
      <c r="O724" s="390"/>
      <c r="P724" s="390"/>
      <c r="Q724" s="390"/>
      <c r="R724" s="390"/>
      <c r="S724" s="390"/>
      <c r="T724" s="390"/>
      <c r="U724" s="390"/>
      <c r="V724" s="390"/>
      <c r="W724" s="390"/>
      <c r="X724" s="390"/>
      <c r="Y724" s="390"/>
      <c r="Z724" s="390"/>
      <c r="AA724" s="390"/>
      <c r="AB724" s="390"/>
      <c r="AC724" s="390"/>
      <c r="AD724" s="390"/>
      <c r="AE724" s="390"/>
      <c r="AF724" s="390"/>
      <c r="AG724" s="390"/>
      <c r="AH724" s="390"/>
      <c r="AI724" s="390"/>
      <c r="AJ724" s="390"/>
      <c r="AK724" s="390"/>
      <c r="AL724" s="389">
        <v>0.45336121900209142</v>
      </c>
      <c r="AM724" s="389">
        <v>0.37544897889371598</v>
      </c>
      <c r="AN724" s="389">
        <v>0.33287938507470505</v>
      </c>
      <c r="AO724" s="389">
        <v>0.27717750193800306</v>
      </c>
      <c r="AP724" s="389">
        <v>0.36134943527623881</v>
      </c>
      <c r="AQ724" s="389">
        <v>0.381443130727114</v>
      </c>
      <c r="AR724" s="389">
        <v>0.38426771908958207</v>
      </c>
      <c r="AS724" s="389">
        <v>0.38301771533292611</v>
      </c>
      <c r="AT724" s="389">
        <v>0.37877386258514845</v>
      </c>
      <c r="AU724" s="389">
        <v>0.34451393792662832</v>
      </c>
      <c r="AV724" s="389">
        <v>0.28663201318024495</v>
      </c>
      <c r="AW724" s="389">
        <v>0.26993816861321035</v>
      </c>
      <c r="AX724" s="389">
        <v>0.24761202830188681</v>
      </c>
      <c r="AY724" s="389">
        <v>0.21236065025900552</v>
      </c>
      <c r="AZ724" s="389">
        <v>0.2131759066242436</v>
      </c>
      <c r="BA724" s="389">
        <v>0.2409822638061935</v>
      </c>
      <c r="BB724" s="389">
        <v>0.24028479585921811</v>
      </c>
      <c r="BC724" s="389">
        <v>0.23099561513240194</v>
      </c>
      <c r="BD724" s="389">
        <v>0.19281257995315976</v>
      </c>
      <c r="BE724" s="389">
        <v>0.21008772212934335</v>
      </c>
      <c r="BF724" s="389">
        <v>0.2010502288239461</v>
      </c>
      <c r="BG724" s="389">
        <v>0.19104997880258137</v>
      </c>
      <c r="BH724" s="389">
        <v>0.15785300190021226</v>
      </c>
      <c r="BI724" s="389"/>
      <c r="BJ724" s="389"/>
      <c r="BK724" s="389"/>
      <c r="BL724" s="389"/>
      <c r="BM724" s="389"/>
      <c r="BN724" s="389"/>
      <c r="BO724" s="389"/>
      <c r="BP724" s="389"/>
      <c r="BQ724" s="389"/>
      <c r="BR724" s="389"/>
      <c r="BS724" s="389"/>
      <c r="BT724" s="389"/>
      <c r="BU724" s="389"/>
      <c r="BV724" s="389"/>
      <c r="BW724" s="389"/>
      <c r="BX724" s="389"/>
      <c r="BY724" s="389"/>
      <c r="BZ724" s="389"/>
      <c r="CA724" s="389"/>
      <c r="CB724" s="389"/>
      <c r="CC724" s="389"/>
      <c r="CD724" s="389"/>
      <c r="CE724" s="389"/>
      <c r="CF724" s="389"/>
      <c r="CG724" s="389"/>
      <c r="CH724" s="389"/>
      <c r="CI724" s="389"/>
      <c r="CJ724" s="389"/>
      <c r="CK724" s="389"/>
      <c r="CL724" s="389"/>
      <c r="CM724" s="389"/>
      <c r="CN724" s="389"/>
      <c r="CO724" s="389"/>
      <c r="CP724" s="389"/>
      <c r="CQ724" s="389"/>
      <c r="CR724" s="389"/>
      <c r="CS724" s="389"/>
      <c r="CT724" s="389"/>
      <c r="CU724" s="389"/>
      <c r="CV724" s="389"/>
      <c r="CW724" s="389"/>
      <c r="CX724" s="389"/>
      <c r="CY724" s="389"/>
      <c r="CZ724" s="389"/>
      <c r="DA724" s="389"/>
      <c r="DB724" s="389"/>
      <c r="DC724" s="389"/>
      <c r="DD724" s="389"/>
      <c r="DE724" s="389"/>
      <c r="DF724" s="389"/>
      <c r="DG724" s="389"/>
      <c r="DH724" s="389"/>
      <c r="DI724" s="389"/>
      <c r="DJ724" s="389"/>
      <c r="DK724" s="389"/>
      <c r="DL724" s="389"/>
      <c r="DM724" s="389"/>
      <c r="DN724" s="389"/>
      <c r="DO724" s="389"/>
      <c r="DP724" s="389"/>
      <c r="DQ724" s="389"/>
      <c r="DR724" s="389"/>
      <c r="DS724" s="389"/>
      <c r="DT724" s="389"/>
      <c r="DU724" s="389"/>
      <c r="DV724" s="389"/>
      <c r="DW724" s="389"/>
      <c r="DX724" s="389"/>
      <c r="DY724" s="389"/>
      <c r="DZ724" s="389"/>
      <c r="EA724" s="389"/>
      <c r="EB724" s="389"/>
      <c r="EC724" s="389"/>
      <c r="ED724" s="389"/>
      <c r="EE724" s="389"/>
      <c r="EF724" s="389"/>
      <c r="EG724" s="389"/>
      <c r="EH724" s="389"/>
      <c r="EI724" s="389"/>
      <c r="EJ724" s="389"/>
      <c r="EK724" s="389"/>
      <c r="EL724" s="389"/>
      <c r="EM724" s="389"/>
      <c r="EN724" s="389"/>
      <c r="EO724" s="389"/>
      <c r="EP724" s="389"/>
      <c r="EQ724" s="389"/>
      <c r="ER724" s="389"/>
      <c r="ES724" s="389"/>
      <c r="ET724" s="389"/>
      <c r="EU724" s="389"/>
      <c r="EV724" s="389"/>
      <c r="EW724" s="389"/>
      <c r="EX724" s="389"/>
      <c r="EY724" s="389"/>
      <c r="EZ724" s="389"/>
      <c r="FA724" s="389"/>
      <c r="FB724" s="389"/>
      <c r="FC724" s="389"/>
      <c r="FD724" s="389"/>
      <c r="FE724" s="389"/>
      <c r="FF724" s="389"/>
      <c r="FG724" s="389"/>
      <c r="FH724" s="389"/>
      <c r="FI724" s="389"/>
      <c r="FJ724" s="389"/>
      <c r="FK724" s="389"/>
      <c r="FL724" s="389"/>
      <c r="FM724" s="389"/>
      <c r="FN724" s="389"/>
      <c r="FO724" s="389"/>
      <c r="FP724" s="389"/>
      <c r="FQ724" s="389"/>
      <c r="FR724" s="389"/>
      <c r="FS724" s="389"/>
      <c r="FT724" s="389"/>
      <c r="FU724" s="389"/>
      <c r="FV724" s="389"/>
    </row>
    <row r="725" spans="5:178" outlineLevel="1" x14ac:dyDescent="0.2">
      <c r="E725" s="373">
        <v>23</v>
      </c>
      <c r="F725" s="394"/>
      <c r="G725" s="394"/>
      <c r="H725" s="399">
        <v>0.28406623792816599</v>
      </c>
      <c r="J725" s="370"/>
      <c r="K725" s="390"/>
      <c r="L725" s="390"/>
      <c r="M725" s="390"/>
      <c r="N725" s="390"/>
      <c r="O725" s="390"/>
      <c r="P725" s="390"/>
      <c r="Q725" s="390"/>
      <c r="R725" s="390"/>
      <c r="S725" s="390"/>
      <c r="T725" s="390"/>
      <c r="U725" s="390"/>
      <c r="V725" s="390"/>
      <c r="W725" s="390"/>
      <c r="X725" s="390"/>
      <c r="Y725" s="390"/>
      <c r="Z725" s="390"/>
      <c r="AA725" s="390"/>
      <c r="AB725" s="390"/>
      <c r="AC725" s="390"/>
      <c r="AD725" s="390"/>
      <c r="AE725" s="390"/>
      <c r="AF725" s="390"/>
      <c r="AG725" s="390"/>
      <c r="AH725" s="390"/>
      <c r="AI725" s="390"/>
      <c r="AJ725" s="390"/>
      <c r="AK725" s="390"/>
      <c r="AL725" s="389">
        <v>0.4403346280250971</v>
      </c>
      <c r="AM725" s="389">
        <v>0.36308281736393799</v>
      </c>
      <c r="AN725" s="389">
        <v>0.32305838909476609</v>
      </c>
      <c r="AO725" s="389">
        <v>0.27112901836556957</v>
      </c>
      <c r="AP725" s="389">
        <v>0.35560260562289286</v>
      </c>
      <c r="AQ725" s="389">
        <v>0.37514381532887814</v>
      </c>
      <c r="AR725" s="389">
        <v>0.37492566362112772</v>
      </c>
      <c r="AS725" s="389">
        <v>0.37403929479620973</v>
      </c>
      <c r="AT725" s="389">
        <v>0.37012866874106465</v>
      </c>
      <c r="AU725" s="389">
        <v>0.33681361175560709</v>
      </c>
      <c r="AV725" s="389">
        <v>0.2794416276069937</v>
      </c>
      <c r="AW725" s="389">
        <v>0.26415742467366771</v>
      </c>
      <c r="AX725" s="389">
        <v>0.24151926100628932</v>
      </c>
      <c r="AY725" s="389">
        <v>0.20738742609788896</v>
      </c>
      <c r="AZ725" s="389">
        <v>0.2004743056317464</v>
      </c>
      <c r="BA725" s="389">
        <v>0.2367766121664619</v>
      </c>
      <c r="BB725" s="389">
        <v>0.23556552236970765</v>
      </c>
      <c r="BC725" s="389">
        <v>0.22447756870284291</v>
      </c>
      <c r="BD725" s="389">
        <v>0.18724291984019209</v>
      </c>
      <c r="BE725" s="389">
        <v>0.20562092937690823</v>
      </c>
      <c r="BF725" s="389">
        <v>0.19563041840486659</v>
      </c>
      <c r="BG725" s="389">
        <v>0.18690470582693486</v>
      </c>
      <c r="BH725" s="389"/>
      <c r="BI725" s="389"/>
      <c r="BJ725" s="389"/>
      <c r="BK725" s="389"/>
      <c r="BL725" s="389"/>
      <c r="BM725" s="389"/>
      <c r="BN725" s="389"/>
      <c r="BO725" s="389"/>
      <c r="BP725" s="389"/>
      <c r="BQ725" s="389"/>
      <c r="BR725" s="389"/>
      <c r="BS725" s="389"/>
      <c r="BT725" s="389"/>
      <c r="BU725" s="389"/>
      <c r="BV725" s="389"/>
      <c r="BW725" s="389"/>
      <c r="BX725" s="389"/>
      <c r="BY725" s="389"/>
      <c r="BZ725" s="389"/>
      <c r="CA725" s="389"/>
      <c r="CB725" s="389"/>
      <c r="CC725" s="389"/>
      <c r="CD725" s="389"/>
      <c r="CE725" s="389"/>
      <c r="CF725" s="389"/>
      <c r="CG725" s="389"/>
      <c r="CH725" s="389"/>
      <c r="CI725" s="389"/>
      <c r="CJ725" s="389"/>
      <c r="CK725" s="389"/>
      <c r="CL725" s="389"/>
      <c r="CM725" s="389"/>
      <c r="CN725" s="389"/>
      <c r="CO725" s="389"/>
      <c r="CP725" s="389"/>
      <c r="CQ725" s="389"/>
      <c r="CR725" s="389"/>
      <c r="CS725" s="389"/>
      <c r="CT725" s="389"/>
      <c r="CU725" s="389"/>
      <c r="CV725" s="389"/>
      <c r="CW725" s="389"/>
      <c r="CX725" s="389"/>
      <c r="CY725" s="389"/>
      <c r="CZ725" s="389"/>
      <c r="DA725" s="389"/>
      <c r="DB725" s="389"/>
      <c r="DC725" s="389"/>
      <c r="DD725" s="389"/>
      <c r="DE725" s="389"/>
      <c r="DF725" s="389"/>
      <c r="DG725" s="389"/>
      <c r="DH725" s="389"/>
      <c r="DI725" s="389"/>
      <c r="DJ725" s="389"/>
      <c r="DK725" s="389"/>
      <c r="DL725" s="389"/>
      <c r="DM725" s="389"/>
      <c r="DN725" s="389"/>
      <c r="DO725" s="389"/>
      <c r="DP725" s="389"/>
      <c r="DQ725" s="389"/>
      <c r="DR725" s="389"/>
      <c r="DS725" s="389"/>
      <c r="DT725" s="389"/>
      <c r="DU725" s="389"/>
      <c r="DV725" s="389"/>
      <c r="DW725" s="389"/>
      <c r="DX725" s="389"/>
      <c r="DY725" s="389"/>
      <c r="DZ725" s="389"/>
      <c r="EA725" s="389"/>
      <c r="EB725" s="389"/>
      <c r="EC725" s="389"/>
      <c r="ED725" s="389"/>
      <c r="EE725" s="389"/>
      <c r="EF725" s="389"/>
      <c r="EG725" s="389"/>
      <c r="EH725" s="389"/>
      <c r="EI725" s="389"/>
      <c r="EJ725" s="389"/>
      <c r="EK725" s="389"/>
      <c r="EL725" s="389"/>
      <c r="EM725" s="389"/>
      <c r="EN725" s="389"/>
      <c r="EO725" s="389"/>
      <c r="EP725" s="389"/>
      <c r="EQ725" s="389"/>
      <c r="ER725" s="389"/>
      <c r="ES725" s="389"/>
      <c r="ET725" s="389"/>
      <c r="EU725" s="389"/>
      <c r="EV725" s="389"/>
      <c r="EW725" s="389"/>
      <c r="EX725" s="389"/>
      <c r="EY725" s="389"/>
      <c r="EZ725" s="389"/>
      <c r="FA725" s="389"/>
      <c r="FB725" s="389"/>
      <c r="FC725" s="389"/>
      <c r="FD725" s="389"/>
      <c r="FE725" s="389"/>
      <c r="FF725" s="389"/>
      <c r="FG725" s="389"/>
      <c r="FH725" s="389"/>
      <c r="FI725" s="389"/>
      <c r="FJ725" s="389"/>
      <c r="FK725" s="389"/>
      <c r="FL725" s="389"/>
      <c r="FM725" s="389"/>
      <c r="FN725" s="389"/>
      <c r="FO725" s="389"/>
      <c r="FP725" s="389"/>
      <c r="FQ725" s="389"/>
      <c r="FR725" s="389"/>
      <c r="FS725" s="389"/>
      <c r="FT725" s="389"/>
      <c r="FU725" s="389"/>
      <c r="FV725" s="389"/>
    </row>
    <row r="726" spans="5:178" outlineLevel="1" x14ac:dyDescent="0.2">
      <c r="E726" s="373">
        <v>24</v>
      </c>
      <c r="F726" s="394"/>
      <c r="G726" s="394"/>
      <c r="H726" s="399">
        <v>0.28006457789944733</v>
      </c>
      <c r="J726" s="370"/>
      <c r="K726" s="390"/>
      <c r="L726" s="390"/>
      <c r="M726" s="390"/>
      <c r="N726" s="390"/>
      <c r="O726" s="390"/>
      <c r="P726" s="390"/>
      <c r="Q726" s="390"/>
      <c r="R726" s="390"/>
      <c r="S726" s="390"/>
      <c r="T726" s="390"/>
      <c r="U726" s="390"/>
      <c r="V726" s="390"/>
      <c r="W726" s="390"/>
      <c r="X726" s="390"/>
      <c r="Y726" s="390"/>
      <c r="Z726" s="390"/>
      <c r="AA726" s="390"/>
      <c r="AB726" s="390"/>
      <c r="AC726" s="390"/>
      <c r="AD726" s="390"/>
      <c r="AE726" s="390"/>
      <c r="AF726" s="390"/>
      <c r="AG726" s="390"/>
      <c r="AH726" s="390"/>
      <c r="AI726" s="390"/>
      <c r="AJ726" s="390"/>
      <c r="AK726" s="390"/>
      <c r="AL726" s="389">
        <v>0.4259336719450254</v>
      </c>
      <c r="AM726" s="389">
        <v>0.34854445318646737</v>
      </c>
      <c r="AN726" s="389">
        <v>0.31437662864850002</v>
      </c>
      <c r="AO726" s="389">
        <v>0.26477428246035467</v>
      </c>
      <c r="AP726" s="389">
        <v>0.34866067147167529</v>
      </c>
      <c r="AQ726" s="389">
        <v>0.36495230634908976</v>
      </c>
      <c r="AR726" s="389">
        <v>0.36509704276369143</v>
      </c>
      <c r="AS726" s="389">
        <v>0.36224801466096518</v>
      </c>
      <c r="AT726" s="389">
        <v>0.36077705827937095</v>
      </c>
      <c r="AU726" s="389">
        <v>0.32754968223544839</v>
      </c>
      <c r="AV726" s="389">
        <v>0.27232787136489611</v>
      </c>
      <c r="AW726" s="389">
        <v>0.25722838355088823</v>
      </c>
      <c r="AX726" s="389">
        <v>0.23516116352201258</v>
      </c>
      <c r="AY726" s="389">
        <v>0.19247571077319711</v>
      </c>
      <c r="AZ726" s="389">
        <v>0.19553713846854984</v>
      </c>
      <c r="BA726" s="389">
        <v>0.22868033897237186</v>
      </c>
      <c r="BB726" s="389">
        <v>0.22843391553320178</v>
      </c>
      <c r="BC726" s="389">
        <v>0.21632671872325296</v>
      </c>
      <c r="BD726" s="389">
        <v>0.1825260934312124</v>
      </c>
      <c r="BE726" s="389">
        <v>0.19927575990343466</v>
      </c>
      <c r="BF726" s="389">
        <v>0.19046922964478877</v>
      </c>
      <c r="BG726" s="389"/>
      <c r="BH726" s="389"/>
      <c r="BI726" s="389"/>
      <c r="BJ726" s="389"/>
      <c r="BK726" s="389"/>
      <c r="BL726" s="389"/>
      <c r="BM726" s="389"/>
      <c r="BN726" s="389"/>
      <c r="BO726" s="389"/>
      <c r="BP726" s="389"/>
      <c r="BQ726" s="389"/>
      <c r="BR726" s="389"/>
      <c r="BS726" s="389"/>
      <c r="BT726" s="389"/>
      <c r="BU726" s="389"/>
      <c r="BV726" s="389"/>
      <c r="BW726" s="389"/>
      <c r="BX726" s="389"/>
      <c r="BY726" s="389"/>
      <c r="BZ726" s="389"/>
      <c r="CA726" s="389"/>
      <c r="CB726" s="389"/>
      <c r="CC726" s="389"/>
      <c r="CD726" s="389"/>
      <c r="CE726" s="389"/>
      <c r="CF726" s="389"/>
      <c r="CG726" s="389"/>
      <c r="CH726" s="389"/>
      <c r="CI726" s="389"/>
      <c r="CJ726" s="389"/>
      <c r="CK726" s="389"/>
      <c r="CL726" s="389"/>
      <c r="CM726" s="389"/>
      <c r="CN726" s="389"/>
      <c r="CO726" s="389"/>
      <c r="CP726" s="389"/>
      <c r="CQ726" s="389"/>
      <c r="CR726" s="389"/>
      <c r="CS726" s="389"/>
      <c r="CT726" s="389"/>
      <c r="CU726" s="389"/>
      <c r="CV726" s="389"/>
      <c r="CW726" s="389"/>
      <c r="CX726" s="389"/>
      <c r="CY726" s="389"/>
      <c r="CZ726" s="389"/>
      <c r="DA726" s="389"/>
      <c r="DB726" s="389"/>
      <c r="DC726" s="389"/>
      <c r="DD726" s="389"/>
      <c r="DE726" s="389"/>
      <c r="DF726" s="389"/>
      <c r="DG726" s="389"/>
      <c r="DH726" s="389"/>
      <c r="DI726" s="389"/>
      <c r="DJ726" s="389"/>
      <c r="DK726" s="389"/>
      <c r="DL726" s="389"/>
      <c r="DM726" s="389"/>
      <c r="DN726" s="389"/>
      <c r="DO726" s="389"/>
      <c r="DP726" s="389"/>
      <c r="DQ726" s="389"/>
      <c r="DR726" s="389"/>
      <c r="DS726" s="389"/>
      <c r="DT726" s="389"/>
      <c r="DU726" s="389"/>
      <c r="DV726" s="389"/>
      <c r="DW726" s="389"/>
      <c r="DX726" s="389"/>
      <c r="DY726" s="389"/>
      <c r="DZ726" s="389"/>
      <c r="EA726" s="389"/>
      <c r="EB726" s="389"/>
      <c r="EC726" s="389"/>
      <c r="ED726" s="389"/>
      <c r="EE726" s="389"/>
      <c r="EF726" s="389"/>
      <c r="EG726" s="389"/>
      <c r="EH726" s="389"/>
      <c r="EI726" s="389"/>
      <c r="EJ726" s="389"/>
      <c r="EK726" s="389"/>
      <c r="EL726" s="389"/>
      <c r="EM726" s="389"/>
      <c r="EN726" s="389"/>
      <c r="EO726" s="389"/>
      <c r="EP726" s="389"/>
      <c r="EQ726" s="389"/>
      <c r="ER726" s="389"/>
      <c r="ES726" s="389"/>
      <c r="ET726" s="389"/>
      <c r="EU726" s="389"/>
      <c r="EV726" s="389"/>
      <c r="EW726" s="389"/>
      <c r="EX726" s="389"/>
      <c r="EY726" s="389"/>
      <c r="EZ726" s="389"/>
      <c r="FA726" s="389"/>
      <c r="FB726" s="389"/>
      <c r="FC726" s="389"/>
      <c r="FD726" s="389"/>
      <c r="FE726" s="389"/>
      <c r="FF726" s="389"/>
      <c r="FG726" s="389"/>
      <c r="FH726" s="389"/>
      <c r="FI726" s="389"/>
      <c r="FJ726" s="389"/>
      <c r="FK726" s="389"/>
      <c r="FL726" s="389"/>
      <c r="FM726" s="389"/>
      <c r="FN726" s="389"/>
      <c r="FO726" s="389"/>
      <c r="FP726" s="389"/>
      <c r="FQ726" s="389"/>
      <c r="FR726" s="389"/>
      <c r="FS726" s="389"/>
      <c r="FT726" s="389"/>
      <c r="FU726" s="389"/>
      <c r="FV726" s="389"/>
    </row>
    <row r="727" spans="5:178" outlineLevel="1" x14ac:dyDescent="0.2">
      <c r="E727" s="373">
        <v>25</v>
      </c>
      <c r="F727" s="394"/>
      <c r="G727" s="394"/>
      <c r="H727" s="399">
        <v>0.26674616507365012</v>
      </c>
      <c r="J727" s="370"/>
      <c r="K727" s="390"/>
      <c r="L727" s="390"/>
      <c r="M727" s="390"/>
      <c r="N727" s="390"/>
      <c r="O727" s="390"/>
      <c r="P727" s="390"/>
      <c r="Q727" s="390"/>
      <c r="R727" s="390"/>
      <c r="S727" s="390"/>
      <c r="T727" s="390"/>
      <c r="U727" s="390"/>
      <c r="V727" s="390"/>
      <c r="W727" s="390"/>
      <c r="X727" s="390"/>
      <c r="Y727" s="390"/>
      <c r="Z727" s="390"/>
      <c r="AA727" s="390"/>
      <c r="AB727" s="390"/>
      <c r="AC727" s="390"/>
      <c r="AD727" s="390"/>
      <c r="AE727" s="390"/>
      <c r="AF727" s="390"/>
      <c r="AG727" s="390"/>
      <c r="AH727" s="390"/>
      <c r="AI727" s="390"/>
      <c r="AJ727" s="390"/>
      <c r="AK727" s="390"/>
      <c r="AL727" s="389">
        <v>0.38721242904093217</v>
      </c>
      <c r="AM727" s="389">
        <v>0.32345294701193855</v>
      </c>
      <c r="AN727" s="389">
        <v>0.2955988843348567</v>
      </c>
      <c r="AO727" s="389">
        <v>0.24982534046646057</v>
      </c>
      <c r="AP727" s="389">
        <v>0.32839553532566595</v>
      </c>
      <c r="AQ727" s="389">
        <v>0.34607883935929762</v>
      </c>
      <c r="AR727" s="389">
        <v>0.34735362491214794</v>
      </c>
      <c r="AS727" s="389">
        <v>0.34551292068588313</v>
      </c>
      <c r="AT727" s="389">
        <v>0.34355394836430914</v>
      </c>
      <c r="AU727" s="389">
        <v>0.31493997780692018</v>
      </c>
      <c r="AV727" s="389">
        <v>0.26087178635742475</v>
      </c>
      <c r="AW727" s="389">
        <v>0.24538227500245363</v>
      </c>
      <c r="AX727" s="389">
        <v>0.21523191823899371</v>
      </c>
      <c r="AY727" s="389">
        <v>0.18488458141366881</v>
      </c>
      <c r="AZ727" s="389">
        <v>0.17708816852197251</v>
      </c>
      <c r="BA727" s="389">
        <v>0.18654506505371263</v>
      </c>
      <c r="BB727" s="389">
        <v>0.21080982967287121</v>
      </c>
      <c r="BC727" s="389">
        <v>0.20665499124343256</v>
      </c>
      <c r="BD727" s="389">
        <v>0.17456193868781694</v>
      </c>
      <c r="BE727" s="389">
        <v>0.1909682999722439</v>
      </c>
      <c r="BF727" s="389"/>
      <c r="BG727" s="389"/>
      <c r="BH727" s="389"/>
      <c r="BI727" s="389"/>
      <c r="BJ727" s="389"/>
      <c r="BK727" s="389"/>
      <c r="BL727" s="389"/>
      <c r="BM727" s="389"/>
      <c r="BN727" s="389"/>
      <c r="BO727" s="389"/>
      <c r="BP727" s="389"/>
      <c r="BQ727" s="389"/>
      <c r="BR727" s="389"/>
      <c r="BS727" s="389"/>
      <c r="BT727" s="389"/>
      <c r="BU727" s="389"/>
      <c r="BV727" s="389"/>
      <c r="BW727" s="389"/>
      <c r="BX727" s="389"/>
      <c r="BY727" s="389"/>
      <c r="BZ727" s="389"/>
      <c r="CA727" s="389"/>
      <c r="CB727" s="389"/>
      <c r="CC727" s="389"/>
      <c r="CD727" s="389"/>
      <c r="CE727" s="389"/>
      <c r="CF727" s="389"/>
      <c r="CG727" s="389"/>
      <c r="CH727" s="389"/>
      <c r="CI727" s="389"/>
      <c r="CJ727" s="389"/>
      <c r="CK727" s="389"/>
      <c r="CL727" s="389"/>
      <c r="CM727" s="389"/>
      <c r="CN727" s="389"/>
      <c r="CO727" s="389"/>
      <c r="CP727" s="389"/>
      <c r="CQ727" s="389"/>
      <c r="CR727" s="389"/>
      <c r="CS727" s="389"/>
      <c r="CT727" s="389"/>
      <c r="CU727" s="389"/>
      <c r="CV727" s="389"/>
      <c r="CW727" s="389"/>
      <c r="CX727" s="389"/>
      <c r="CY727" s="389"/>
      <c r="CZ727" s="389"/>
      <c r="DA727" s="389"/>
      <c r="DB727" s="389"/>
      <c r="DC727" s="389"/>
      <c r="DD727" s="389"/>
      <c r="DE727" s="389"/>
      <c r="DF727" s="389"/>
      <c r="DG727" s="389"/>
      <c r="DH727" s="389"/>
      <c r="DI727" s="389"/>
      <c r="DJ727" s="389"/>
      <c r="DK727" s="389"/>
      <c r="DL727" s="389"/>
      <c r="DM727" s="389"/>
      <c r="DN727" s="389"/>
      <c r="DO727" s="389"/>
      <c r="DP727" s="389"/>
      <c r="DQ727" s="389"/>
      <c r="DR727" s="389"/>
      <c r="DS727" s="389"/>
      <c r="DT727" s="389"/>
      <c r="DU727" s="389"/>
      <c r="DV727" s="389"/>
      <c r="DW727" s="389"/>
      <c r="DX727" s="389"/>
      <c r="DY727" s="389"/>
      <c r="DZ727" s="389"/>
      <c r="EA727" s="389"/>
      <c r="EB727" s="389"/>
      <c r="EC727" s="389"/>
      <c r="ED727" s="389"/>
      <c r="EE727" s="389"/>
      <c r="EF727" s="389"/>
      <c r="EG727" s="389"/>
      <c r="EH727" s="389"/>
      <c r="EI727" s="389"/>
      <c r="EJ727" s="389"/>
      <c r="EK727" s="389"/>
      <c r="EL727" s="389"/>
      <c r="EM727" s="389"/>
      <c r="EN727" s="389"/>
      <c r="EO727" s="389"/>
      <c r="EP727" s="389"/>
      <c r="EQ727" s="389"/>
      <c r="ER727" s="389"/>
      <c r="ES727" s="389"/>
      <c r="ET727" s="389"/>
      <c r="EU727" s="389"/>
      <c r="EV727" s="389"/>
      <c r="EW727" s="389"/>
      <c r="EX727" s="389"/>
      <c r="EY727" s="389"/>
      <c r="EZ727" s="389"/>
      <c r="FA727" s="389"/>
      <c r="FB727" s="389"/>
      <c r="FC727" s="389"/>
      <c r="FD727" s="389"/>
      <c r="FE727" s="389"/>
      <c r="FF727" s="389"/>
      <c r="FG727" s="389"/>
      <c r="FH727" s="389"/>
      <c r="FI727" s="389"/>
      <c r="FJ727" s="389"/>
      <c r="FK727" s="389"/>
      <c r="FL727" s="389"/>
      <c r="FM727" s="389"/>
      <c r="FN727" s="389"/>
      <c r="FO727" s="389"/>
      <c r="FP727" s="389"/>
      <c r="FQ727" s="389"/>
      <c r="FR727" s="389"/>
      <c r="FS727" s="389"/>
      <c r="FT727" s="389"/>
      <c r="FU727" s="389"/>
      <c r="FV727" s="389"/>
    </row>
    <row r="728" spans="5:178" outlineLevel="1" x14ac:dyDescent="0.2">
      <c r="E728" s="373">
        <v>26</v>
      </c>
      <c r="F728" s="394"/>
      <c r="G728" s="394"/>
      <c r="H728" s="399">
        <v>0.25972050394725654</v>
      </c>
      <c r="J728" s="370"/>
      <c r="K728" s="390"/>
      <c r="L728" s="390"/>
      <c r="M728" s="390"/>
      <c r="N728" s="390"/>
      <c r="O728" s="390"/>
      <c r="P728" s="390"/>
      <c r="Q728" s="390"/>
      <c r="R728" s="390"/>
      <c r="S728" s="390"/>
      <c r="T728" s="390"/>
      <c r="U728" s="390"/>
      <c r="V728" s="390"/>
      <c r="W728" s="390"/>
      <c r="X728" s="390"/>
      <c r="Y728" s="390"/>
      <c r="Z728" s="390"/>
      <c r="AA728" s="390"/>
      <c r="AB728" s="390"/>
      <c r="AC728" s="390"/>
      <c r="AD728" s="390"/>
      <c r="AE728" s="390"/>
      <c r="AF728" s="390"/>
      <c r="AG728" s="390"/>
      <c r="AH728" s="390"/>
      <c r="AI728" s="390"/>
      <c r="AJ728" s="390"/>
      <c r="AK728" s="390"/>
      <c r="AL728" s="389">
        <v>0.37245294293397074</v>
      </c>
      <c r="AM728" s="389">
        <v>0.30876064721376528</v>
      </c>
      <c r="AN728" s="389">
        <v>0.28351251194887844</v>
      </c>
      <c r="AO728" s="389">
        <v>0.23756567676980353</v>
      </c>
      <c r="AP728" s="389">
        <v>0.314799377365311</v>
      </c>
      <c r="AQ728" s="389">
        <v>0.33144843455484568</v>
      </c>
      <c r="AR728" s="389">
        <v>0.33623830891495921</v>
      </c>
      <c r="AS728" s="389">
        <v>0.33308235427824578</v>
      </c>
      <c r="AT728" s="389">
        <v>0.33132621310234633</v>
      </c>
      <c r="AU728" s="389">
        <v>0.30460002017552706</v>
      </c>
      <c r="AV728" s="389">
        <v>0.2511909475216797</v>
      </c>
      <c r="AW728" s="389">
        <v>0.22960054961232701</v>
      </c>
      <c r="AX728" s="389">
        <v>0.20826454402515723</v>
      </c>
      <c r="AY728" s="389">
        <v>0.17921112729066704</v>
      </c>
      <c r="AZ728" s="389">
        <v>0.16874140215547434</v>
      </c>
      <c r="BA728" s="389">
        <v>0.17302239863907004</v>
      </c>
      <c r="BB728" s="389">
        <v>0.20256573901129463</v>
      </c>
      <c r="BC728" s="389">
        <v>0.19935346246527</v>
      </c>
      <c r="BD728" s="389">
        <v>0.16895291701928061</v>
      </c>
      <c r="BE728" s="389"/>
      <c r="BF728" s="389"/>
      <c r="BG728" s="389"/>
      <c r="BH728" s="389"/>
      <c r="BI728" s="389"/>
      <c r="BJ728" s="389"/>
      <c r="BK728" s="389"/>
      <c r="BL728" s="389"/>
      <c r="BM728" s="389"/>
      <c r="BN728" s="389"/>
      <c r="BO728" s="389"/>
      <c r="BP728" s="389"/>
      <c r="BQ728" s="389"/>
      <c r="BR728" s="389"/>
      <c r="BS728" s="389"/>
      <c r="BT728" s="389"/>
      <c r="BU728" s="389"/>
      <c r="BV728" s="389"/>
      <c r="BW728" s="389"/>
      <c r="BX728" s="389"/>
      <c r="BY728" s="389"/>
      <c r="BZ728" s="389"/>
      <c r="CA728" s="389"/>
      <c r="CB728" s="389"/>
      <c r="CC728" s="389"/>
      <c r="CD728" s="389"/>
      <c r="CE728" s="389"/>
      <c r="CF728" s="389"/>
      <c r="CG728" s="389"/>
      <c r="CH728" s="389"/>
      <c r="CI728" s="389"/>
      <c r="CJ728" s="389"/>
      <c r="CK728" s="389"/>
      <c r="CL728" s="389"/>
      <c r="CM728" s="389"/>
      <c r="CN728" s="389"/>
      <c r="CO728" s="389"/>
      <c r="CP728" s="389"/>
      <c r="CQ728" s="389"/>
      <c r="CR728" s="389"/>
      <c r="CS728" s="389"/>
      <c r="CT728" s="389"/>
      <c r="CU728" s="389"/>
      <c r="CV728" s="389"/>
      <c r="CW728" s="389"/>
      <c r="CX728" s="389"/>
      <c r="CY728" s="389"/>
      <c r="CZ728" s="389"/>
      <c r="DA728" s="389"/>
      <c r="DB728" s="389"/>
      <c r="DC728" s="389"/>
      <c r="DD728" s="389"/>
      <c r="DE728" s="389"/>
      <c r="DF728" s="389"/>
      <c r="DG728" s="389"/>
      <c r="DH728" s="389"/>
      <c r="DI728" s="389"/>
      <c r="DJ728" s="389"/>
      <c r="DK728" s="389"/>
      <c r="DL728" s="389"/>
      <c r="DM728" s="389"/>
      <c r="DN728" s="389"/>
      <c r="DO728" s="389"/>
      <c r="DP728" s="389"/>
      <c r="DQ728" s="389"/>
      <c r="DR728" s="389"/>
      <c r="DS728" s="389"/>
      <c r="DT728" s="389"/>
      <c r="DU728" s="389"/>
      <c r="DV728" s="389"/>
      <c r="DW728" s="389"/>
      <c r="DX728" s="389"/>
      <c r="DY728" s="389"/>
      <c r="DZ728" s="389"/>
      <c r="EA728" s="389"/>
      <c r="EB728" s="389"/>
      <c r="EC728" s="389"/>
      <c r="ED728" s="389"/>
      <c r="EE728" s="389"/>
      <c r="EF728" s="389"/>
      <c r="EG728" s="389"/>
      <c r="EH728" s="389"/>
      <c r="EI728" s="389"/>
      <c r="EJ728" s="389"/>
      <c r="EK728" s="389"/>
      <c r="EL728" s="389"/>
      <c r="EM728" s="389"/>
      <c r="EN728" s="389"/>
      <c r="EO728" s="389"/>
      <c r="EP728" s="389"/>
      <c r="EQ728" s="389"/>
      <c r="ER728" s="389"/>
      <c r="ES728" s="389"/>
      <c r="ET728" s="389"/>
      <c r="EU728" s="389"/>
      <c r="EV728" s="389"/>
      <c r="EW728" s="389"/>
      <c r="EX728" s="389"/>
      <c r="EY728" s="389"/>
      <c r="EZ728" s="389"/>
      <c r="FA728" s="389"/>
      <c r="FB728" s="389"/>
      <c r="FC728" s="389"/>
      <c r="FD728" s="389"/>
      <c r="FE728" s="389"/>
      <c r="FF728" s="389"/>
      <c r="FG728" s="389"/>
      <c r="FH728" s="389"/>
      <c r="FI728" s="389"/>
      <c r="FJ728" s="389"/>
      <c r="FK728" s="389"/>
      <c r="FL728" s="389"/>
      <c r="FM728" s="389"/>
      <c r="FN728" s="389"/>
      <c r="FO728" s="389"/>
      <c r="FP728" s="389"/>
      <c r="FQ728" s="389"/>
      <c r="FR728" s="389"/>
      <c r="FS728" s="389"/>
      <c r="FT728" s="389"/>
      <c r="FU728" s="389"/>
      <c r="FV728" s="389"/>
    </row>
    <row r="729" spans="5:178" outlineLevel="1" x14ac:dyDescent="0.2">
      <c r="E729" s="373">
        <v>27</v>
      </c>
      <c r="F729" s="394"/>
      <c r="G729" s="394"/>
      <c r="H729" s="399">
        <v>0.25637307277300136</v>
      </c>
      <c r="J729" s="370"/>
      <c r="K729" s="390"/>
      <c r="L729" s="390"/>
      <c r="M729" s="390"/>
      <c r="N729" s="390"/>
      <c r="O729" s="390"/>
      <c r="P729" s="390"/>
      <c r="Q729" s="390"/>
      <c r="R729" s="390"/>
      <c r="S729" s="390"/>
      <c r="T729" s="390"/>
      <c r="U729" s="390"/>
      <c r="V729" s="390"/>
      <c r="W729" s="390"/>
      <c r="X729" s="390"/>
      <c r="Y729" s="390"/>
      <c r="Z729" s="390"/>
      <c r="AA729" s="390"/>
      <c r="AB729" s="390"/>
      <c r="AC729" s="390"/>
      <c r="AD729" s="390"/>
      <c r="AE729" s="390"/>
      <c r="AF729" s="390"/>
      <c r="AG729" s="390"/>
      <c r="AH729" s="390"/>
      <c r="AI729" s="390"/>
      <c r="AJ729" s="390"/>
      <c r="AK729" s="390"/>
      <c r="AL729" s="389">
        <v>0.36217508216313116</v>
      </c>
      <c r="AM729" s="389">
        <v>0.29841275271097734</v>
      </c>
      <c r="AN729" s="389">
        <v>0.27188445270863071</v>
      </c>
      <c r="AO729" s="389">
        <v>0.22883748528553244</v>
      </c>
      <c r="AP729" s="389">
        <v>0.30491394509896497</v>
      </c>
      <c r="AQ729" s="389">
        <v>0.32164043311873231</v>
      </c>
      <c r="AR729" s="389">
        <v>0.32728550575769044</v>
      </c>
      <c r="AS729" s="389">
        <v>0.32390504467900727</v>
      </c>
      <c r="AT729" s="389">
        <v>0.32215961651669328</v>
      </c>
      <c r="AU729" s="389">
        <v>0.29627761525269847</v>
      </c>
      <c r="AV729" s="389">
        <v>0.23798515945286658</v>
      </c>
      <c r="AW729" s="389">
        <v>0.22339778192168025</v>
      </c>
      <c r="AX729" s="389">
        <v>0.20257468553459118</v>
      </c>
      <c r="AY729" s="389">
        <v>0.1748824329808312</v>
      </c>
      <c r="AZ729" s="389">
        <v>0.16180404932103401</v>
      </c>
      <c r="BA729" s="389">
        <v>0.1660208549916517</v>
      </c>
      <c r="BB729" s="389">
        <v>0.19666957473841992</v>
      </c>
      <c r="BC729" s="389">
        <v>0.19388883768089224</v>
      </c>
      <c r="BD729" s="389"/>
      <c r="BE729" s="389"/>
      <c r="BF729" s="389"/>
      <c r="BG729" s="389"/>
      <c r="BH729" s="389"/>
      <c r="BI729" s="389"/>
      <c r="BJ729" s="389"/>
      <c r="BK729" s="389"/>
      <c r="BL729" s="389"/>
      <c r="BM729" s="389"/>
      <c r="BN729" s="389"/>
      <c r="BO729" s="389"/>
      <c r="BP729" s="389"/>
      <c r="BQ729" s="389"/>
      <c r="BR729" s="389"/>
      <c r="BS729" s="389"/>
      <c r="BT729" s="389"/>
      <c r="BU729" s="389"/>
      <c r="BV729" s="389"/>
      <c r="BW729" s="389"/>
      <c r="BX729" s="389"/>
      <c r="BY729" s="389"/>
      <c r="BZ729" s="389"/>
      <c r="CA729" s="389"/>
      <c r="CB729" s="389"/>
      <c r="CC729" s="389"/>
      <c r="CD729" s="389"/>
      <c r="CE729" s="389"/>
      <c r="CF729" s="389"/>
      <c r="CG729" s="389"/>
      <c r="CH729" s="389"/>
      <c r="CI729" s="389"/>
      <c r="CJ729" s="389"/>
      <c r="CK729" s="389"/>
      <c r="CL729" s="389"/>
      <c r="CM729" s="389"/>
      <c r="CN729" s="389"/>
      <c r="CO729" s="389"/>
      <c r="CP729" s="389"/>
      <c r="CQ729" s="389"/>
      <c r="CR729" s="389"/>
      <c r="CS729" s="389"/>
      <c r="CT729" s="389"/>
      <c r="CU729" s="389"/>
      <c r="CV729" s="389"/>
      <c r="CW729" s="389"/>
      <c r="CX729" s="389"/>
      <c r="CY729" s="389"/>
      <c r="CZ729" s="389"/>
      <c r="DA729" s="389"/>
      <c r="DB729" s="389"/>
      <c r="DC729" s="389"/>
      <c r="DD729" s="389"/>
      <c r="DE729" s="389"/>
      <c r="DF729" s="389"/>
      <c r="DG729" s="389"/>
      <c r="DH729" s="389"/>
      <c r="DI729" s="389"/>
      <c r="DJ729" s="389"/>
      <c r="DK729" s="389"/>
      <c r="DL729" s="389"/>
      <c r="DM729" s="389"/>
      <c r="DN729" s="389"/>
      <c r="DO729" s="389"/>
      <c r="DP729" s="389"/>
      <c r="DQ729" s="389"/>
      <c r="DR729" s="389"/>
      <c r="DS729" s="389"/>
      <c r="DT729" s="389"/>
      <c r="DU729" s="389"/>
      <c r="DV729" s="389"/>
      <c r="DW729" s="389"/>
      <c r="DX729" s="389"/>
      <c r="DY729" s="389"/>
      <c r="DZ729" s="389"/>
      <c r="EA729" s="389"/>
      <c r="EB729" s="389"/>
      <c r="EC729" s="389"/>
      <c r="ED729" s="389"/>
      <c r="EE729" s="389"/>
      <c r="EF729" s="389"/>
      <c r="EG729" s="389"/>
      <c r="EH729" s="389"/>
      <c r="EI729" s="389"/>
      <c r="EJ729" s="389"/>
      <c r="EK729" s="389"/>
      <c r="EL729" s="389"/>
      <c r="EM729" s="389"/>
      <c r="EN729" s="389"/>
      <c r="EO729" s="389"/>
      <c r="EP729" s="389"/>
      <c r="EQ729" s="389"/>
      <c r="ER729" s="389"/>
      <c r="ES729" s="389"/>
      <c r="ET729" s="389"/>
      <c r="EU729" s="389"/>
      <c r="EV729" s="389"/>
      <c r="EW729" s="389"/>
      <c r="EX729" s="389"/>
      <c r="EY729" s="389"/>
      <c r="EZ729" s="389"/>
      <c r="FA729" s="389"/>
      <c r="FB729" s="389"/>
      <c r="FC729" s="389"/>
      <c r="FD729" s="389"/>
      <c r="FE729" s="389"/>
      <c r="FF729" s="389"/>
      <c r="FG729" s="389"/>
      <c r="FH729" s="389"/>
      <c r="FI729" s="389"/>
      <c r="FJ729" s="389"/>
      <c r="FK729" s="389"/>
      <c r="FL729" s="389"/>
      <c r="FM729" s="389"/>
      <c r="FN729" s="389"/>
      <c r="FO729" s="389"/>
      <c r="FP729" s="389"/>
      <c r="FQ729" s="389"/>
      <c r="FR729" s="389"/>
      <c r="FS729" s="389"/>
      <c r="FT729" s="389"/>
      <c r="FU729" s="389"/>
      <c r="FV729" s="389"/>
    </row>
    <row r="730" spans="5:178" outlineLevel="1" x14ac:dyDescent="0.2">
      <c r="E730" s="373">
        <v>28</v>
      </c>
      <c r="F730" s="394"/>
      <c r="G730" s="394"/>
      <c r="H730" s="399">
        <v>0.25295564347084237</v>
      </c>
      <c r="J730" s="370"/>
      <c r="K730" s="390"/>
      <c r="L730" s="390"/>
      <c r="M730" s="390"/>
      <c r="N730" s="390"/>
      <c r="O730" s="390"/>
      <c r="P730" s="390"/>
      <c r="Q730" s="390"/>
      <c r="R730" s="390"/>
      <c r="S730" s="390"/>
      <c r="T730" s="390"/>
      <c r="U730" s="390"/>
      <c r="V730" s="390"/>
      <c r="W730" s="390"/>
      <c r="X730" s="390"/>
      <c r="Y730" s="390"/>
      <c r="Z730" s="390"/>
      <c r="AA730" s="390"/>
      <c r="AB730" s="390"/>
      <c r="AC730" s="390"/>
      <c r="AD730" s="390"/>
      <c r="AE730" s="390"/>
      <c r="AF730" s="390"/>
      <c r="AG730" s="390"/>
      <c r="AH730" s="390"/>
      <c r="AI730" s="390"/>
      <c r="AJ730" s="390"/>
      <c r="AK730" s="390"/>
      <c r="AL730" s="389">
        <v>0.35476546160740963</v>
      </c>
      <c r="AM730" s="389">
        <v>0.2877056750932166</v>
      </c>
      <c r="AN730" s="389">
        <v>0.26318959760105803</v>
      </c>
      <c r="AO730" s="389">
        <v>0.22205208203734364</v>
      </c>
      <c r="AP730" s="389">
        <v>0.29807529158336593</v>
      </c>
      <c r="AQ730" s="389">
        <v>0.31317878795296727</v>
      </c>
      <c r="AR730" s="389">
        <v>0.31982483645996646</v>
      </c>
      <c r="AS730" s="389">
        <v>0.31562273586111861</v>
      </c>
      <c r="AT730" s="389">
        <v>0.3144226726095366</v>
      </c>
      <c r="AU730" s="389">
        <v>0.28375197552036047</v>
      </c>
      <c r="AV730" s="389">
        <v>0.23288930893114854</v>
      </c>
      <c r="AW730" s="389">
        <v>0.21822553734419473</v>
      </c>
      <c r="AX730" s="389">
        <v>0.19771029874213836</v>
      </c>
      <c r="AY730" s="389">
        <v>0.16947156509353639</v>
      </c>
      <c r="AZ730" s="389">
        <v>0.15712007021748856</v>
      </c>
      <c r="BA730" s="389">
        <v>0.16034243770280063</v>
      </c>
      <c r="BB730" s="389">
        <v>0.19189760464666927</v>
      </c>
      <c r="BC730" s="389"/>
      <c r="BD730" s="389"/>
      <c r="BE730" s="389"/>
      <c r="BF730" s="389"/>
      <c r="BG730" s="389"/>
      <c r="BH730" s="389"/>
      <c r="BI730" s="389"/>
      <c r="BJ730" s="389"/>
      <c r="BK730" s="389"/>
      <c r="BL730" s="389"/>
      <c r="BM730" s="389"/>
      <c r="BN730" s="389"/>
      <c r="BO730" s="389"/>
      <c r="BP730" s="389"/>
      <c r="BQ730" s="389"/>
      <c r="BR730" s="389"/>
      <c r="BS730" s="389"/>
      <c r="BT730" s="389"/>
      <c r="BU730" s="389"/>
      <c r="BV730" s="389"/>
      <c r="BW730" s="389"/>
      <c r="BX730" s="389"/>
      <c r="BY730" s="389"/>
      <c r="BZ730" s="389"/>
      <c r="CA730" s="389"/>
      <c r="CB730" s="389"/>
      <c r="CC730" s="389"/>
      <c r="CD730" s="389"/>
      <c r="CE730" s="389"/>
      <c r="CF730" s="389"/>
      <c r="CG730" s="389"/>
      <c r="CH730" s="389"/>
      <c r="CI730" s="389"/>
      <c r="CJ730" s="389"/>
      <c r="CK730" s="389"/>
      <c r="CL730" s="389"/>
      <c r="CM730" s="389"/>
      <c r="CN730" s="389"/>
      <c r="CO730" s="389"/>
      <c r="CP730" s="389"/>
      <c r="CQ730" s="389"/>
      <c r="CR730" s="389"/>
      <c r="CS730" s="389"/>
      <c r="CT730" s="389"/>
      <c r="CU730" s="389"/>
      <c r="CV730" s="389"/>
      <c r="CW730" s="389"/>
      <c r="CX730" s="389"/>
      <c r="CY730" s="389"/>
      <c r="CZ730" s="389"/>
      <c r="DA730" s="389"/>
      <c r="DB730" s="389"/>
      <c r="DC730" s="389"/>
      <c r="DD730" s="389"/>
      <c r="DE730" s="389"/>
      <c r="DF730" s="389"/>
      <c r="DG730" s="389"/>
      <c r="DH730" s="389"/>
      <c r="DI730" s="389"/>
      <c r="DJ730" s="389"/>
      <c r="DK730" s="389"/>
      <c r="DL730" s="389"/>
      <c r="DM730" s="389"/>
      <c r="DN730" s="389"/>
      <c r="DO730" s="389"/>
      <c r="DP730" s="389"/>
      <c r="DQ730" s="389"/>
      <c r="DR730" s="389"/>
      <c r="DS730" s="389"/>
      <c r="DT730" s="389"/>
      <c r="DU730" s="389"/>
      <c r="DV730" s="389"/>
      <c r="DW730" s="389"/>
      <c r="DX730" s="389"/>
      <c r="DY730" s="389"/>
      <c r="DZ730" s="389"/>
      <c r="EA730" s="389"/>
      <c r="EB730" s="389"/>
      <c r="EC730" s="389"/>
      <c r="ED730" s="389"/>
      <c r="EE730" s="389"/>
      <c r="EF730" s="389"/>
      <c r="EG730" s="389"/>
      <c r="EH730" s="389"/>
      <c r="EI730" s="389"/>
      <c r="EJ730" s="389"/>
      <c r="EK730" s="389"/>
      <c r="EL730" s="389"/>
      <c r="EM730" s="389"/>
      <c r="EN730" s="389"/>
      <c r="EO730" s="389"/>
      <c r="EP730" s="389"/>
      <c r="EQ730" s="389"/>
      <c r="ER730" s="389"/>
      <c r="ES730" s="389"/>
      <c r="ET730" s="389"/>
      <c r="EU730" s="389"/>
      <c r="EV730" s="389"/>
      <c r="EW730" s="389"/>
      <c r="EX730" s="389"/>
      <c r="EY730" s="389"/>
      <c r="EZ730" s="389"/>
      <c r="FA730" s="389"/>
      <c r="FB730" s="389"/>
      <c r="FC730" s="389"/>
      <c r="FD730" s="389"/>
      <c r="FE730" s="389"/>
      <c r="FF730" s="389"/>
      <c r="FG730" s="389"/>
      <c r="FH730" s="389"/>
      <c r="FI730" s="389"/>
      <c r="FJ730" s="389"/>
      <c r="FK730" s="389"/>
      <c r="FL730" s="389"/>
      <c r="FM730" s="389"/>
      <c r="FN730" s="389"/>
      <c r="FO730" s="389"/>
      <c r="FP730" s="389"/>
      <c r="FQ730" s="389"/>
      <c r="FR730" s="389"/>
      <c r="FS730" s="389"/>
      <c r="FT730" s="389"/>
      <c r="FU730" s="389"/>
      <c r="FV730" s="389"/>
    </row>
    <row r="731" spans="5:178" outlineLevel="1" x14ac:dyDescent="0.2">
      <c r="E731" s="373">
        <v>29</v>
      </c>
      <c r="F731" s="394"/>
      <c r="G731" s="394"/>
      <c r="H731" s="399">
        <v>0.24956428789038998</v>
      </c>
      <c r="J731" s="370"/>
      <c r="K731" s="390"/>
      <c r="L731" s="390"/>
      <c r="M731" s="390"/>
      <c r="N731" s="390"/>
      <c r="O731" s="390"/>
      <c r="P731" s="390"/>
      <c r="Q731" s="390"/>
      <c r="R731" s="390"/>
      <c r="S731" s="390"/>
      <c r="T731" s="390"/>
      <c r="U731" s="390"/>
      <c r="V731" s="390"/>
      <c r="W731" s="390"/>
      <c r="X731" s="390"/>
      <c r="Y731" s="390"/>
      <c r="Z731" s="390"/>
      <c r="AA731" s="390"/>
      <c r="AB731" s="390"/>
      <c r="AC731" s="390"/>
      <c r="AD731" s="390"/>
      <c r="AE731" s="390"/>
      <c r="AF731" s="390"/>
      <c r="AG731" s="390"/>
      <c r="AH731" s="390"/>
      <c r="AI731" s="390"/>
      <c r="AJ731" s="390"/>
      <c r="AK731" s="390"/>
      <c r="AL731" s="389">
        <v>0.34144009560800714</v>
      </c>
      <c r="AM731" s="389">
        <v>0.27841822597749122</v>
      </c>
      <c r="AN731" s="389">
        <v>0.25452093181609858</v>
      </c>
      <c r="AO731" s="389">
        <v>0.21536238264314905</v>
      </c>
      <c r="AP731" s="389">
        <v>0.28971693728652259</v>
      </c>
      <c r="AQ731" s="389">
        <v>0.30449682994296345</v>
      </c>
      <c r="AR731" s="389">
        <v>0.31152078715467374</v>
      </c>
      <c r="AS731" s="389">
        <v>0.30809336420849254</v>
      </c>
      <c r="AT731" s="389">
        <v>0.30618114540408714</v>
      </c>
      <c r="AU731" s="389">
        <v>0.27707723864285955</v>
      </c>
      <c r="AV731" s="389">
        <v>0.22751248419520045</v>
      </c>
      <c r="AW731" s="389">
        <v>0.21308273628422808</v>
      </c>
      <c r="AX731" s="389">
        <v>0.19185338050314465</v>
      </c>
      <c r="AY731" s="389">
        <v>0.16505534203846489</v>
      </c>
      <c r="AZ731" s="389">
        <v>0.1529931048451755</v>
      </c>
      <c r="BA731" s="389">
        <v>0.15570361969568094</v>
      </c>
      <c r="BB731" s="389"/>
      <c r="BC731" s="389"/>
      <c r="BD731" s="389"/>
      <c r="BE731" s="389"/>
      <c r="BF731" s="389"/>
      <c r="BG731" s="389"/>
      <c r="BH731" s="389"/>
      <c r="BI731" s="389"/>
      <c r="BJ731" s="389"/>
      <c r="BK731" s="389"/>
      <c r="BL731" s="389"/>
      <c r="BM731" s="389"/>
      <c r="BN731" s="389"/>
      <c r="BO731" s="389"/>
      <c r="BP731" s="389"/>
      <c r="BQ731" s="389"/>
      <c r="BR731" s="389"/>
      <c r="BS731" s="389"/>
      <c r="BT731" s="389"/>
      <c r="BU731" s="389"/>
      <c r="BV731" s="389"/>
      <c r="BW731" s="389"/>
      <c r="BX731" s="389"/>
      <c r="BY731" s="389"/>
      <c r="BZ731" s="389"/>
      <c r="CA731" s="389"/>
      <c r="CB731" s="389"/>
      <c r="CC731" s="389"/>
      <c r="CD731" s="389"/>
      <c r="CE731" s="389"/>
      <c r="CF731" s="389"/>
      <c r="CG731" s="389"/>
      <c r="CH731" s="389"/>
      <c r="CI731" s="389"/>
      <c r="CJ731" s="389"/>
      <c r="CK731" s="389"/>
      <c r="CL731" s="389"/>
      <c r="CM731" s="389"/>
      <c r="CN731" s="389"/>
      <c r="CO731" s="389"/>
      <c r="CP731" s="389"/>
      <c r="CQ731" s="389"/>
      <c r="CR731" s="389"/>
      <c r="CS731" s="389"/>
      <c r="CT731" s="389"/>
      <c r="CU731" s="389"/>
      <c r="CV731" s="389"/>
      <c r="CW731" s="389"/>
      <c r="CX731" s="389"/>
      <c r="CY731" s="389"/>
      <c r="CZ731" s="389"/>
      <c r="DA731" s="389"/>
      <c r="DB731" s="389"/>
      <c r="DC731" s="389"/>
      <c r="DD731" s="389"/>
      <c r="DE731" s="389"/>
      <c r="DF731" s="389"/>
      <c r="DG731" s="389"/>
      <c r="DH731" s="389"/>
      <c r="DI731" s="389"/>
      <c r="DJ731" s="389"/>
      <c r="DK731" s="389"/>
      <c r="DL731" s="389"/>
      <c r="DM731" s="389"/>
      <c r="DN731" s="389"/>
      <c r="DO731" s="389"/>
      <c r="DP731" s="389"/>
      <c r="DQ731" s="389"/>
      <c r="DR731" s="389"/>
      <c r="DS731" s="389"/>
      <c r="DT731" s="389"/>
      <c r="DU731" s="389"/>
      <c r="DV731" s="389"/>
      <c r="DW731" s="389"/>
      <c r="DX731" s="389"/>
      <c r="DY731" s="389"/>
      <c r="DZ731" s="389"/>
      <c r="EA731" s="389"/>
      <c r="EB731" s="389"/>
      <c r="EC731" s="389"/>
      <c r="ED731" s="389"/>
      <c r="EE731" s="389"/>
      <c r="EF731" s="389"/>
      <c r="EG731" s="389"/>
      <c r="EH731" s="389"/>
      <c r="EI731" s="389"/>
      <c r="EJ731" s="389"/>
      <c r="EK731" s="389"/>
      <c r="EL731" s="389"/>
      <c r="EM731" s="389"/>
      <c r="EN731" s="389"/>
      <c r="EO731" s="389"/>
      <c r="EP731" s="389"/>
      <c r="EQ731" s="389"/>
      <c r="ER731" s="389"/>
      <c r="ES731" s="389"/>
      <c r="ET731" s="389"/>
      <c r="EU731" s="389"/>
      <c r="EV731" s="389"/>
      <c r="EW731" s="389"/>
      <c r="EX731" s="389"/>
      <c r="EY731" s="389"/>
      <c r="EZ731" s="389"/>
      <c r="FA731" s="389"/>
      <c r="FB731" s="389"/>
      <c r="FC731" s="389"/>
      <c r="FD731" s="389"/>
      <c r="FE731" s="389"/>
      <c r="FF731" s="389"/>
      <c r="FG731" s="389"/>
      <c r="FH731" s="389"/>
      <c r="FI731" s="389"/>
      <c r="FJ731" s="389"/>
      <c r="FK731" s="389"/>
      <c r="FL731" s="389"/>
      <c r="FM731" s="389"/>
      <c r="FN731" s="389"/>
      <c r="FO731" s="389"/>
      <c r="FP731" s="389"/>
      <c r="FQ731" s="389"/>
      <c r="FR731" s="389"/>
      <c r="FS731" s="389"/>
      <c r="FT731" s="389"/>
      <c r="FU731" s="389"/>
      <c r="FV731" s="389"/>
    </row>
    <row r="732" spans="5:178" outlineLevel="1" x14ac:dyDescent="0.2">
      <c r="E732" s="373">
        <v>30</v>
      </c>
      <c r="F732" s="394"/>
      <c r="G732" s="394"/>
      <c r="H732" s="399">
        <v>0.24960255108760629</v>
      </c>
      <c r="J732" s="370"/>
      <c r="K732" s="390"/>
      <c r="L732" s="390"/>
      <c r="M732" s="390"/>
      <c r="N732" s="390"/>
      <c r="O732" s="390"/>
      <c r="P732" s="390"/>
      <c r="Q732" s="390"/>
      <c r="R732" s="390"/>
      <c r="S732" s="390"/>
      <c r="T732" s="390"/>
      <c r="U732" s="390"/>
      <c r="V732" s="390"/>
      <c r="W732" s="390"/>
      <c r="X732" s="390"/>
      <c r="Y732" s="390"/>
      <c r="Z732" s="390"/>
      <c r="AA732" s="390"/>
      <c r="AB732" s="390"/>
      <c r="AC732" s="390"/>
      <c r="AD732" s="390"/>
      <c r="AE732" s="390"/>
      <c r="AF732" s="390"/>
      <c r="AG732" s="390"/>
      <c r="AH732" s="390"/>
      <c r="AI732" s="390"/>
      <c r="AJ732" s="390"/>
      <c r="AK732" s="390"/>
      <c r="AL732" s="389">
        <v>0.33277561995817151</v>
      </c>
      <c r="AM732" s="389">
        <v>0.27123456367803511</v>
      </c>
      <c r="AN732" s="389">
        <v>0.24792122251757959</v>
      </c>
      <c r="AO732" s="389">
        <v>0.20901721712333354</v>
      </c>
      <c r="AP732" s="389">
        <v>0.28357911665547791</v>
      </c>
      <c r="AQ732" s="389">
        <v>0.29623917815149364</v>
      </c>
      <c r="AR732" s="389">
        <v>0.30464399632372818</v>
      </c>
      <c r="AS732" s="389">
        <v>0.29925700728786353</v>
      </c>
      <c r="AT732" s="389">
        <v>0.2999411319485325</v>
      </c>
      <c r="AU732" s="389">
        <v>0.27178116278287773</v>
      </c>
      <c r="AV732" s="389">
        <v>0.22288918121559662</v>
      </c>
      <c r="AW732" s="389">
        <v>0.2070958877220532</v>
      </c>
      <c r="AX732" s="389">
        <v>0.18731328616352202</v>
      </c>
      <c r="AY732" s="389">
        <v>0.16090966237775814</v>
      </c>
      <c r="AZ732" s="389">
        <v>0.14944003240807163</v>
      </c>
      <c r="BA732" s="389"/>
      <c r="BB732" s="389"/>
      <c r="BC732" s="389"/>
      <c r="BD732" s="389"/>
      <c r="BE732" s="389"/>
      <c r="BF732" s="389"/>
      <c r="BG732" s="389"/>
      <c r="BH732" s="389"/>
      <c r="BI732" s="389"/>
      <c r="BJ732" s="389"/>
      <c r="BK732" s="389"/>
      <c r="BL732" s="389"/>
      <c r="BM732" s="389"/>
      <c r="BN732" s="389"/>
      <c r="BO732" s="389"/>
      <c r="BP732" s="389"/>
      <c r="BQ732" s="389"/>
      <c r="BR732" s="389"/>
      <c r="BS732" s="389"/>
      <c r="BT732" s="389"/>
      <c r="BU732" s="389"/>
      <c r="BV732" s="389"/>
      <c r="BW732" s="389"/>
      <c r="BX732" s="389"/>
      <c r="BY732" s="389"/>
      <c r="BZ732" s="389"/>
      <c r="CA732" s="389"/>
      <c r="CB732" s="389"/>
      <c r="CC732" s="389"/>
      <c r="CD732" s="389"/>
      <c r="CE732" s="389"/>
      <c r="CF732" s="389"/>
      <c r="CG732" s="389"/>
      <c r="CH732" s="389"/>
      <c r="CI732" s="389"/>
      <c r="CJ732" s="389"/>
      <c r="CK732" s="389"/>
      <c r="CL732" s="389"/>
      <c r="CM732" s="389"/>
      <c r="CN732" s="389"/>
      <c r="CO732" s="389"/>
      <c r="CP732" s="389"/>
      <c r="CQ732" s="389"/>
      <c r="CR732" s="389"/>
      <c r="CS732" s="389"/>
      <c r="CT732" s="389"/>
      <c r="CU732" s="389"/>
      <c r="CV732" s="389"/>
      <c r="CW732" s="389"/>
      <c r="CX732" s="389"/>
      <c r="CY732" s="389"/>
      <c r="CZ732" s="389"/>
      <c r="DA732" s="389"/>
      <c r="DB732" s="389"/>
      <c r="DC732" s="389"/>
      <c r="DD732" s="389"/>
      <c r="DE732" s="389"/>
      <c r="DF732" s="389"/>
      <c r="DG732" s="389"/>
      <c r="DH732" s="389"/>
      <c r="DI732" s="389"/>
      <c r="DJ732" s="389"/>
      <c r="DK732" s="389"/>
      <c r="DL732" s="389"/>
      <c r="DM732" s="389"/>
      <c r="DN732" s="389"/>
      <c r="DO732" s="389"/>
      <c r="DP732" s="389"/>
      <c r="DQ732" s="389"/>
      <c r="DR732" s="389"/>
      <c r="DS732" s="389"/>
      <c r="DT732" s="389"/>
      <c r="DU732" s="389"/>
      <c r="DV732" s="389"/>
      <c r="DW732" s="389"/>
      <c r="DX732" s="389"/>
      <c r="DY732" s="389"/>
      <c r="DZ732" s="389"/>
      <c r="EA732" s="389"/>
      <c r="EB732" s="389"/>
      <c r="EC732" s="389"/>
      <c r="ED732" s="389"/>
      <c r="EE732" s="389"/>
      <c r="EF732" s="389"/>
      <c r="EG732" s="389"/>
      <c r="EH732" s="389"/>
      <c r="EI732" s="389"/>
      <c r="EJ732" s="389"/>
      <c r="EK732" s="389"/>
      <c r="EL732" s="389"/>
      <c r="EM732" s="389"/>
      <c r="EN732" s="389"/>
      <c r="EO732" s="389"/>
      <c r="EP732" s="389"/>
      <c r="EQ732" s="389"/>
      <c r="ER732" s="389"/>
      <c r="ES732" s="389"/>
      <c r="ET732" s="389"/>
      <c r="EU732" s="389"/>
      <c r="EV732" s="389"/>
      <c r="EW732" s="389"/>
      <c r="EX732" s="389"/>
      <c r="EY732" s="389"/>
      <c r="EZ732" s="389"/>
      <c r="FA732" s="389"/>
      <c r="FB732" s="389"/>
      <c r="FC732" s="389"/>
      <c r="FD732" s="389"/>
      <c r="FE732" s="389"/>
      <c r="FF732" s="389"/>
      <c r="FG732" s="389"/>
      <c r="FH732" s="389"/>
      <c r="FI732" s="389"/>
      <c r="FJ732" s="389"/>
      <c r="FK732" s="389"/>
      <c r="FL732" s="389"/>
      <c r="FM732" s="389"/>
      <c r="FN732" s="389"/>
      <c r="FO732" s="389"/>
      <c r="FP732" s="389"/>
      <c r="FQ732" s="389"/>
      <c r="FR732" s="389"/>
      <c r="FS732" s="389"/>
      <c r="FT732" s="389"/>
      <c r="FU732" s="389"/>
      <c r="FV732" s="389"/>
    </row>
    <row r="733" spans="5:178" outlineLevel="1" x14ac:dyDescent="0.2">
      <c r="E733" s="373">
        <v>31</v>
      </c>
      <c r="F733" s="394"/>
      <c r="G733" s="394"/>
      <c r="H733" s="399">
        <v>0.25063171318877075</v>
      </c>
      <c r="J733" s="370"/>
      <c r="K733" s="390"/>
      <c r="L733" s="390"/>
      <c r="M733" s="390"/>
      <c r="N733" s="390"/>
      <c r="O733" s="390"/>
      <c r="P733" s="390"/>
      <c r="Q733" s="390"/>
      <c r="R733" s="390"/>
      <c r="S733" s="390"/>
      <c r="T733" s="390"/>
      <c r="U733" s="390"/>
      <c r="V733" s="390"/>
      <c r="W733" s="390"/>
      <c r="X733" s="390"/>
      <c r="Y733" s="390"/>
      <c r="Z733" s="390"/>
      <c r="AA733" s="390"/>
      <c r="AB733" s="390"/>
      <c r="AC733" s="390"/>
      <c r="AD733" s="390"/>
      <c r="AE733" s="390"/>
      <c r="AF733" s="390"/>
      <c r="AG733" s="390"/>
      <c r="AH733" s="390"/>
      <c r="AI733" s="390"/>
      <c r="AJ733" s="390"/>
      <c r="AK733" s="390"/>
      <c r="AL733" s="389">
        <v>0.32417089931281745</v>
      </c>
      <c r="AM733" s="389">
        <v>0.26480347552423633</v>
      </c>
      <c r="AN733" s="389">
        <v>0.24141317584820668</v>
      </c>
      <c r="AO733" s="389">
        <v>0.20372479399745427</v>
      </c>
      <c r="AP733" s="389">
        <v>0.27659291937470953</v>
      </c>
      <c r="AQ733" s="389">
        <v>0.28895253482166899</v>
      </c>
      <c r="AR733" s="389">
        <v>0.29454506136130182</v>
      </c>
      <c r="AS733" s="389">
        <v>0.29353184355954598</v>
      </c>
      <c r="AT733" s="389">
        <v>0.29398704902867717</v>
      </c>
      <c r="AU733" s="389">
        <v>0.26719123037089343</v>
      </c>
      <c r="AV733" s="389">
        <v>0.21765284358676357</v>
      </c>
      <c r="AW733" s="389">
        <v>0.20243399744822849</v>
      </c>
      <c r="AX733" s="389">
        <v>0.18304834905660378</v>
      </c>
      <c r="AY733" s="389">
        <v>0.15679581135168255</v>
      </c>
      <c r="AZ733" s="389"/>
      <c r="BA733" s="389"/>
      <c r="BB733" s="389"/>
      <c r="BC733" s="389"/>
      <c r="BD733" s="389"/>
      <c r="BE733" s="389"/>
      <c r="BF733" s="389"/>
      <c r="BG733" s="389"/>
      <c r="BH733" s="389"/>
      <c r="BI733" s="389"/>
      <c r="BJ733" s="389"/>
      <c r="BK733" s="389"/>
      <c r="BL733" s="389"/>
      <c r="BM733" s="389"/>
      <c r="BN733" s="389"/>
      <c r="BO733" s="389"/>
      <c r="BP733" s="389"/>
      <c r="BQ733" s="389"/>
      <c r="BR733" s="389"/>
      <c r="BS733" s="389"/>
      <c r="BT733" s="389"/>
      <c r="BU733" s="389"/>
      <c r="BV733" s="389"/>
      <c r="BW733" s="389"/>
      <c r="BX733" s="389"/>
      <c r="BY733" s="389"/>
      <c r="BZ733" s="389"/>
      <c r="CA733" s="389"/>
      <c r="CB733" s="389"/>
      <c r="CC733" s="389"/>
      <c r="CD733" s="389"/>
      <c r="CE733" s="389"/>
      <c r="CF733" s="389"/>
      <c r="CG733" s="389"/>
      <c r="CH733" s="389"/>
      <c r="CI733" s="389"/>
      <c r="CJ733" s="389"/>
      <c r="CK733" s="389"/>
      <c r="CL733" s="389"/>
      <c r="CM733" s="389"/>
      <c r="CN733" s="389"/>
      <c r="CO733" s="389"/>
      <c r="CP733" s="389"/>
      <c r="CQ733" s="389"/>
      <c r="CR733" s="389"/>
      <c r="CS733" s="389"/>
      <c r="CT733" s="389"/>
      <c r="CU733" s="389"/>
      <c r="CV733" s="389"/>
      <c r="CW733" s="389"/>
      <c r="CX733" s="389"/>
      <c r="CY733" s="389"/>
      <c r="CZ733" s="389"/>
      <c r="DA733" s="389"/>
      <c r="DB733" s="389"/>
      <c r="DC733" s="389"/>
      <c r="DD733" s="389"/>
      <c r="DE733" s="389"/>
      <c r="DF733" s="389"/>
      <c r="DG733" s="389"/>
      <c r="DH733" s="389"/>
      <c r="DI733" s="389"/>
      <c r="DJ733" s="389"/>
      <c r="DK733" s="389"/>
      <c r="DL733" s="389"/>
      <c r="DM733" s="389"/>
      <c r="DN733" s="389"/>
      <c r="DO733" s="389"/>
      <c r="DP733" s="389"/>
      <c r="DQ733" s="389"/>
      <c r="DR733" s="389"/>
      <c r="DS733" s="389"/>
      <c r="DT733" s="389"/>
      <c r="DU733" s="389"/>
      <c r="DV733" s="389"/>
      <c r="DW733" s="389"/>
      <c r="DX733" s="389"/>
      <c r="DY733" s="389"/>
      <c r="DZ733" s="389"/>
      <c r="EA733" s="389"/>
      <c r="EB733" s="389"/>
      <c r="EC733" s="389"/>
      <c r="ED733" s="389"/>
      <c r="EE733" s="389"/>
      <c r="EF733" s="389"/>
      <c r="EG733" s="389"/>
      <c r="EH733" s="389"/>
      <c r="EI733" s="389"/>
      <c r="EJ733" s="389"/>
      <c r="EK733" s="389"/>
      <c r="EL733" s="389"/>
      <c r="EM733" s="389"/>
      <c r="EN733" s="389"/>
      <c r="EO733" s="389"/>
      <c r="EP733" s="389"/>
      <c r="EQ733" s="389"/>
      <c r="ER733" s="389"/>
      <c r="ES733" s="389"/>
      <c r="ET733" s="389"/>
      <c r="EU733" s="389"/>
      <c r="EV733" s="389"/>
      <c r="EW733" s="389"/>
      <c r="EX733" s="389"/>
      <c r="EY733" s="389"/>
      <c r="EZ733" s="389"/>
      <c r="FA733" s="389"/>
      <c r="FB733" s="389"/>
      <c r="FC733" s="389"/>
      <c r="FD733" s="389"/>
      <c r="FE733" s="389"/>
      <c r="FF733" s="389"/>
      <c r="FG733" s="389"/>
      <c r="FH733" s="389"/>
      <c r="FI733" s="389"/>
      <c r="FJ733" s="389"/>
      <c r="FK733" s="389"/>
      <c r="FL733" s="389"/>
      <c r="FM733" s="389"/>
      <c r="FN733" s="389"/>
      <c r="FO733" s="389"/>
      <c r="FP733" s="389"/>
      <c r="FQ733" s="389"/>
      <c r="FR733" s="389"/>
      <c r="FS733" s="389"/>
      <c r="FT733" s="389"/>
      <c r="FU733" s="389"/>
      <c r="FV733" s="389"/>
    </row>
    <row r="734" spans="5:178" outlineLevel="1" x14ac:dyDescent="0.2">
      <c r="E734" s="373">
        <v>32</v>
      </c>
      <c r="F734" s="394"/>
      <c r="G734" s="394"/>
      <c r="H734" s="399">
        <v>0.25206760068152706</v>
      </c>
      <c r="J734" s="370"/>
      <c r="K734" s="390"/>
      <c r="L734" s="390"/>
      <c r="M734" s="390"/>
      <c r="N734" s="390"/>
      <c r="O734" s="390"/>
      <c r="P734" s="390"/>
      <c r="Q734" s="390"/>
      <c r="R734" s="390"/>
      <c r="S734" s="390"/>
      <c r="T734" s="390"/>
      <c r="U734" s="390"/>
      <c r="V734" s="390"/>
      <c r="W734" s="390"/>
      <c r="X734" s="390"/>
      <c r="Y734" s="390"/>
      <c r="Z734" s="390"/>
      <c r="AA734" s="390"/>
      <c r="AB734" s="390"/>
      <c r="AC734" s="390"/>
      <c r="AD734" s="390"/>
      <c r="AE734" s="390"/>
      <c r="AF734" s="390"/>
      <c r="AG734" s="390"/>
      <c r="AH734" s="390"/>
      <c r="AI734" s="390"/>
      <c r="AJ734" s="390"/>
      <c r="AK734" s="390"/>
      <c r="AL734" s="389">
        <v>0.31951000896325066</v>
      </c>
      <c r="AM734" s="389">
        <v>0.25828686758115826</v>
      </c>
      <c r="AN734" s="389">
        <v>0.23591341809944086</v>
      </c>
      <c r="AO734" s="389">
        <v>0.19826967431978484</v>
      </c>
      <c r="AP734" s="389">
        <v>0.27067641439141887</v>
      </c>
      <c r="AQ734" s="389">
        <v>0.2778797744649254</v>
      </c>
      <c r="AR734" s="389">
        <v>0.28898740336270745</v>
      </c>
      <c r="AS734" s="389">
        <v>0.28846017246522992</v>
      </c>
      <c r="AT734" s="389">
        <v>0.28902531326213105</v>
      </c>
      <c r="AU734" s="389">
        <v>0.26117219812367598</v>
      </c>
      <c r="AV734" s="389">
        <v>0.21292736816562152</v>
      </c>
      <c r="AW734" s="389">
        <v>0.19711453528314848</v>
      </c>
      <c r="AX734" s="389">
        <v>0.1786556603773585</v>
      </c>
      <c r="AY734" s="389"/>
      <c r="AZ734" s="389"/>
      <c r="BA734" s="389"/>
      <c r="BB734" s="389"/>
      <c r="BC734" s="389"/>
      <c r="BD734" s="389"/>
      <c r="BE734" s="389"/>
      <c r="BF734" s="389"/>
      <c r="BG734" s="389"/>
      <c r="BH734" s="389"/>
      <c r="BI734" s="389"/>
      <c r="BJ734" s="389"/>
      <c r="BK734" s="389"/>
      <c r="BL734" s="389"/>
      <c r="BM734" s="389"/>
      <c r="BN734" s="389"/>
      <c r="BO734" s="389"/>
      <c r="BP734" s="389"/>
      <c r="BQ734" s="389"/>
      <c r="BR734" s="389"/>
      <c r="BS734" s="389"/>
      <c r="BT734" s="389"/>
      <c r="BU734" s="389"/>
      <c r="BV734" s="389"/>
      <c r="BW734" s="389"/>
      <c r="BX734" s="389"/>
      <c r="BY734" s="389"/>
      <c r="BZ734" s="389"/>
      <c r="CA734" s="389"/>
      <c r="CB734" s="389"/>
      <c r="CC734" s="389"/>
      <c r="CD734" s="389"/>
      <c r="CE734" s="389"/>
      <c r="CF734" s="389"/>
      <c r="CG734" s="389"/>
      <c r="CH734" s="389"/>
      <c r="CI734" s="389"/>
      <c r="CJ734" s="389"/>
      <c r="CK734" s="389"/>
      <c r="CL734" s="389"/>
      <c r="CM734" s="389"/>
      <c r="CN734" s="389"/>
      <c r="CO734" s="389"/>
      <c r="CP734" s="389"/>
      <c r="CQ734" s="389"/>
      <c r="CR734" s="389"/>
      <c r="CS734" s="389"/>
      <c r="CT734" s="389"/>
      <c r="CU734" s="389"/>
      <c r="CV734" s="389"/>
      <c r="CW734" s="389"/>
      <c r="CX734" s="389"/>
      <c r="CY734" s="389"/>
      <c r="CZ734" s="389"/>
      <c r="DA734" s="389"/>
      <c r="DB734" s="389"/>
      <c r="DC734" s="389"/>
      <c r="DD734" s="389"/>
      <c r="DE734" s="389"/>
      <c r="DF734" s="389"/>
      <c r="DG734" s="389"/>
      <c r="DH734" s="389"/>
      <c r="DI734" s="389"/>
      <c r="DJ734" s="389"/>
      <c r="DK734" s="389"/>
      <c r="DL734" s="389"/>
      <c r="DM734" s="389"/>
      <c r="DN734" s="389"/>
      <c r="DO734" s="389"/>
      <c r="DP734" s="389"/>
      <c r="DQ734" s="389"/>
      <c r="DR734" s="389"/>
      <c r="DS734" s="389"/>
      <c r="DT734" s="389"/>
      <c r="DU734" s="389"/>
      <c r="DV734" s="389"/>
      <c r="DW734" s="389"/>
      <c r="DX734" s="389"/>
      <c r="DY734" s="389"/>
      <c r="DZ734" s="389"/>
      <c r="EA734" s="389"/>
      <c r="EB734" s="389"/>
      <c r="EC734" s="389"/>
      <c r="ED734" s="389"/>
      <c r="EE734" s="389"/>
      <c r="EF734" s="389"/>
      <c r="EG734" s="389"/>
      <c r="EH734" s="389"/>
      <c r="EI734" s="389"/>
      <c r="EJ734" s="389"/>
      <c r="EK734" s="389"/>
      <c r="EL734" s="389"/>
      <c r="EM734" s="389"/>
      <c r="EN734" s="389"/>
      <c r="EO734" s="389"/>
      <c r="EP734" s="389"/>
      <c r="EQ734" s="389"/>
      <c r="ER734" s="389"/>
      <c r="ES734" s="389"/>
      <c r="ET734" s="389"/>
      <c r="EU734" s="389"/>
      <c r="EV734" s="389"/>
      <c r="EW734" s="389"/>
      <c r="EX734" s="389"/>
      <c r="EY734" s="389"/>
      <c r="EZ734" s="389"/>
      <c r="FA734" s="389"/>
      <c r="FB734" s="389"/>
      <c r="FC734" s="389"/>
      <c r="FD734" s="389"/>
      <c r="FE734" s="389"/>
      <c r="FF734" s="389"/>
      <c r="FG734" s="389"/>
      <c r="FH734" s="389"/>
      <c r="FI734" s="389"/>
      <c r="FJ734" s="389"/>
      <c r="FK734" s="389"/>
      <c r="FL734" s="389"/>
      <c r="FM734" s="389"/>
      <c r="FN734" s="389"/>
      <c r="FO734" s="389"/>
      <c r="FP734" s="389"/>
      <c r="FQ734" s="389"/>
      <c r="FR734" s="389"/>
      <c r="FS734" s="389"/>
      <c r="FT734" s="389"/>
      <c r="FU734" s="389"/>
      <c r="FV734" s="389"/>
    </row>
    <row r="735" spans="5:178" outlineLevel="1" x14ac:dyDescent="0.2">
      <c r="E735" s="373">
        <v>33</v>
      </c>
      <c r="F735" s="394"/>
      <c r="G735" s="394"/>
      <c r="H735" s="399">
        <v>0.25284986999165576</v>
      </c>
      <c r="J735" s="370"/>
      <c r="K735" s="390"/>
      <c r="L735" s="390"/>
      <c r="M735" s="390"/>
      <c r="N735" s="390"/>
      <c r="O735" s="390"/>
      <c r="P735" s="390"/>
      <c r="Q735" s="390"/>
      <c r="R735" s="390"/>
      <c r="S735" s="390"/>
      <c r="T735" s="390"/>
      <c r="U735" s="390"/>
      <c r="V735" s="390"/>
      <c r="W735" s="390"/>
      <c r="X735" s="390"/>
      <c r="Y735" s="390"/>
      <c r="Z735" s="390"/>
      <c r="AA735" s="390"/>
      <c r="AB735" s="390"/>
      <c r="AC735" s="390"/>
      <c r="AD735" s="390"/>
      <c r="AE735" s="390"/>
      <c r="AF735" s="390"/>
      <c r="AG735" s="390"/>
      <c r="AH735" s="390"/>
      <c r="AI735" s="390"/>
      <c r="AJ735" s="390"/>
      <c r="AK735" s="390"/>
      <c r="AL735" s="389">
        <v>0.31335524350164329</v>
      </c>
      <c r="AM735" s="389">
        <v>0.25337803167652995</v>
      </c>
      <c r="AN735" s="389">
        <v>0.23030890306022234</v>
      </c>
      <c r="AO735" s="389">
        <v>0.19352276316167252</v>
      </c>
      <c r="AP735" s="389">
        <v>0.26265003356620659</v>
      </c>
      <c r="AQ735" s="389">
        <v>0.27265754408296816</v>
      </c>
      <c r="AR735" s="389">
        <v>0.28410012434448828</v>
      </c>
      <c r="AS735" s="389">
        <v>0.28391413675043686</v>
      </c>
      <c r="AT735" s="389">
        <v>0.28298713312589352</v>
      </c>
      <c r="AU735" s="389">
        <v>0.25639732338007332</v>
      </c>
      <c r="AV735" s="389">
        <v>0.20802309097178764</v>
      </c>
      <c r="AW735" s="389">
        <v>0.19290411227794679</v>
      </c>
      <c r="AX735" s="389"/>
      <c r="AY735" s="389"/>
      <c r="AZ735" s="389"/>
      <c r="BA735" s="389"/>
      <c r="BB735" s="389"/>
      <c r="BC735" s="389"/>
      <c r="BD735" s="389"/>
      <c r="BE735" s="389"/>
      <c r="BF735" s="389"/>
      <c r="BG735" s="389"/>
      <c r="BH735" s="389"/>
      <c r="BI735" s="389"/>
      <c r="BJ735" s="389"/>
      <c r="BK735" s="389"/>
      <c r="BL735" s="389"/>
      <c r="BM735" s="389"/>
      <c r="BN735" s="389"/>
      <c r="BO735" s="389"/>
      <c r="BP735" s="389"/>
      <c r="BQ735" s="389"/>
      <c r="BR735" s="389"/>
      <c r="BS735" s="389"/>
      <c r="BT735" s="389"/>
      <c r="BU735" s="389"/>
      <c r="BV735" s="389"/>
      <c r="BW735" s="389"/>
      <c r="BX735" s="389"/>
      <c r="BY735" s="389"/>
      <c r="BZ735" s="389"/>
      <c r="CA735" s="389"/>
      <c r="CB735" s="389"/>
      <c r="CC735" s="389"/>
      <c r="CD735" s="389"/>
      <c r="CE735" s="389"/>
      <c r="CF735" s="389"/>
      <c r="CG735" s="389"/>
      <c r="CH735" s="389"/>
      <c r="CI735" s="389"/>
      <c r="CJ735" s="389"/>
      <c r="CK735" s="389"/>
      <c r="CL735" s="389"/>
      <c r="CM735" s="389"/>
      <c r="CN735" s="389"/>
      <c r="CO735" s="389"/>
      <c r="CP735" s="389"/>
      <c r="CQ735" s="389"/>
      <c r="CR735" s="389"/>
      <c r="CS735" s="389"/>
      <c r="CT735" s="389"/>
      <c r="CU735" s="389"/>
      <c r="CV735" s="389"/>
      <c r="CW735" s="389"/>
      <c r="CX735" s="389"/>
      <c r="CY735" s="389"/>
      <c r="CZ735" s="389"/>
      <c r="DA735" s="389"/>
      <c r="DB735" s="389"/>
      <c r="DC735" s="389"/>
      <c r="DD735" s="389"/>
      <c r="DE735" s="389"/>
      <c r="DF735" s="389"/>
      <c r="DG735" s="389"/>
      <c r="DH735" s="389"/>
      <c r="DI735" s="389"/>
      <c r="DJ735" s="389"/>
      <c r="DK735" s="389"/>
      <c r="DL735" s="389"/>
      <c r="DM735" s="389"/>
      <c r="DN735" s="389"/>
      <c r="DO735" s="389"/>
      <c r="DP735" s="389"/>
      <c r="DQ735" s="389"/>
      <c r="DR735" s="389"/>
      <c r="DS735" s="389"/>
      <c r="DT735" s="389"/>
      <c r="DU735" s="389"/>
      <c r="DV735" s="389"/>
      <c r="DW735" s="389"/>
      <c r="DX735" s="389"/>
      <c r="DY735" s="389"/>
      <c r="DZ735" s="389"/>
      <c r="EA735" s="389"/>
      <c r="EB735" s="389"/>
      <c r="EC735" s="389"/>
      <c r="ED735" s="389"/>
      <c r="EE735" s="389"/>
      <c r="EF735" s="389"/>
      <c r="EG735" s="389"/>
      <c r="EH735" s="389"/>
      <c r="EI735" s="389"/>
      <c r="EJ735" s="389"/>
      <c r="EK735" s="389"/>
      <c r="EL735" s="389"/>
      <c r="EM735" s="389"/>
      <c r="EN735" s="389"/>
      <c r="EO735" s="389"/>
      <c r="EP735" s="389"/>
      <c r="EQ735" s="389"/>
      <c r="ER735" s="389"/>
      <c r="ES735" s="389"/>
      <c r="ET735" s="389"/>
      <c r="EU735" s="389"/>
      <c r="EV735" s="389"/>
      <c r="EW735" s="389"/>
      <c r="EX735" s="389"/>
      <c r="EY735" s="389"/>
      <c r="EZ735" s="389"/>
      <c r="FA735" s="389"/>
      <c r="FB735" s="389"/>
      <c r="FC735" s="389"/>
      <c r="FD735" s="389"/>
      <c r="FE735" s="389"/>
      <c r="FF735" s="389"/>
      <c r="FG735" s="389"/>
      <c r="FH735" s="389"/>
      <c r="FI735" s="389"/>
      <c r="FJ735" s="389"/>
      <c r="FK735" s="389"/>
      <c r="FL735" s="389"/>
      <c r="FM735" s="389"/>
      <c r="FN735" s="389"/>
      <c r="FO735" s="389"/>
      <c r="FP735" s="389"/>
      <c r="FQ735" s="389"/>
      <c r="FR735" s="389"/>
      <c r="FS735" s="389"/>
      <c r="FT735" s="389"/>
      <c r="FU735" s="389"/>
      <c r="FV735" s="389"/>
    </row>
    <row r="736" spans="5:178" outlineLevel="1" x14ac:dyDescent="0.2">
      <c r="E736" s="373">
        <v>34</v>
      </c>
      <c r="F736" s="394"/>
      <c r="G736" s="394"/>
      <c r="H736" s="399">
        <v>0.25317799892426734</v>
      </c>
      <c r="J736" s="370"/>
      <c r="K736" s="390"/>
      <c r="L736" s="390"/>
      <c r="M736" s="390"/>
      <c r="N736" s="390"/>
      <c r="O736" s="390"/>
      <c r="P736" s="390"/>
      <c r="Q736" s="390"/>
      <c r="R736" s="390"/>
      <c r="S736" s="390"/>
      <c r="T736" s="390"/>
      <c r="U736" s="390"/>
      <c r="V736" s="390"/>
      <c r="W736" s="390"/>
      <c r="X736" s="390"/>
      <c r="Y736" s="390"/>
      <c r="Z736" s="390"/>
      <c r="AA736" s="390"/>
      <c r="AB736" s="390"/>
      <c r="AC736" s="390"/>
      <c r="AD736" s="390"/>
      <c r="AE736" s="390"/>
      <c r="AF736" s="390"/>
      <c r="AG736" s="390"/>
      <c r="AH736" s="390"/>
      <c r="AI736" s="390"/>
      <c r="AJ736" s="390"/>
      <c r="AK736" s="390"/>
      <c r="AL736" s="389">
        <v>0.30815655811174186</v>
      </c>
      <c r="AM736" s="389">
        <v>0.2478192453733794</v>
      </c>
      <c r="AN736" s="389">
        <v>0.22487461861798944</v>
      </c>
      <c r="AO736" s="389">
        <v>0.18903425240934452</v>
      </c>
      <c r="AP736" s="389">
        <v>0.25878438691876976</v>
      </c>
      <c r="AQ736" s="389">
        <v>0.26830024560802263</v>
      </c>
      <c r="AR736" s="389">
        <v>0.2796237227658539</v>
      </c>
      <c r="AS736" s="389">
        <v>0.2768393686692901</v>
      </c>
      <c r="AT736" s="389">
        <v>0.27763855016398958</v>
      </c>
      <c r="AU736" s="389">
        <v>0.25051279464676013</v>
      </c>
      <c r="AV736" s="389">
        <v>0.20337424488179925</v>
      </c>
      <c r="AW736" s="389"/>
      <c r="AX736" s="389"/>
      <c r="AY736" s="389"/>
      <c r="AZ736" s="389"/>
      <c r="BA736" s="389"/>
      <c r="BB736" s="389"/>
      <c r="BC736" s="389"/>
      <c r="BD736" s="389"/>
      <c r="BE736" s="389"/>
      <c r="BF736" s="389"/>
      <c r="BG736" s="389"/>
      <c r="BH736" s="389"/>
      <c r="BI736" s="389"/>
      <c r="BJ736" s="389"/>
      <c r="BK736" s="389"/>
      <c r="BL736" s="389"/>
      <c r="BM736" s="389"/>
      <c r="BN736" s="389"/>
      <c r="BO736" s="389"/>
      <c r="BP736" s="389"/>
      <c r="BQ736" s="389"/>
      <c r="BR736" s="389"/>
      <c r="BS736" s="389"/>
      <c r="BT736" s="389"/>
      <c r="BU736" s="389"/>
      <c r="BV736" s="389"/>
      <c r="BW736" s="389"/>
      <c r="BX736" s="389"/>
      <c r="BY736" s="389"/>
      <c r="BZ736" s="389"/>
      <c r="CA736" s="389"/>
      <c r="CB736" s="389"/>
      <c r="CC736" s="389"/>
      <c r="CD736" s="389"/>
      <c r="CE736" s="389"/>
      <c r="CF736" s="389"/>
      <c r="CG736" s="389"/>
      <c r="CH736" s="389"/>
      <c r="CI736" s="389"/>
      <c r="CJ736" s="389"/>
      <c r="CK736" s="389"/>
      <c r="CL736" s="389"/>
      <c r="CM736" s="389"/>
      <c r="CN736" s="389"/>
      <c r="CO736" s="389"/>
      <c r="CP736" s="389"/>
      <c r="CQ736" s="389"/>
      <c r="CR736" s="389"/>
      <c r="CS736" s="389"/>
      <c r="CT736" s="389"/>
      <c r="CU736" s="389"/>
      <c r="CV736" s="389"/>
      <c r="CW736" s="389"/>
      <c r="CX736" s="389"/>
      <c r="CY736" s="389"/>
      <c r="CZ736" s="389"/>
      <c r="DA736" s="389"/>
      <c r="DB736" s="389"/>
      <c r="DC736" s="389"/>
      <c r="DD736" s="389"/>
      <c r="DE736" s="389"/>
      <c r="DF736" s="389"/>
      <c r="DG736" s="389"/>
      <c r="DH736" s="389"/>
      <c r="DI736" s="389"/>
      <c r="DJ736" s="389"/>
      <c r="DK736" s="389"/>
      <c r="DL736" s="389"/>
      <c r="DM736" s="389"/>
      <c r="DN736" s="389"/>
      <c r="DO736" s="389"/>
      <c r="DP736" s="389"/>
      <c r="DQ736" s="389"/>
      <c r="DR736" s="389"/>
      <c r="DS736" s="389"/>
      <c r="DT736" s="389"/>
      <c r="DU736" s="389"/>
      <c r="DV736" s="389"/>
      <c r="DW736" s="389"/>
      <c r="DX736" s="389"/>
      <c r="DY736" s="389"/>
      <c r="DZ736" s="389"/>
      <c r="EA736" s="389"/>
      <c r="EB736" s="389"/>
      <c r="EC736" s="389"/>
      <c r="ED736" s="389"/>
      <c r="EE736" s="389"/>
      <c r="EF736" s="389"/>
      <c r="EG736" s="389"/>
      <c r="EH736" s="389"/>
      <c r="EI736" s="389"/>
      <c r="EJ736" s="389"/>
      <c r="EK736" s="389"/>
      <c r="EL736" s="389"/>
      <c r="EM736" s="389"/>
      <c r="EN736" s="389"/>
      <c r="EO736" s="389"/>
      <c r="EP736" s="389"/>
      <c r="EQ736" s="389"/>
      <c r="ER736" s="389"/>
      <c r="ES736" s="389"/>
      <c r="ET736" s="389"/>
      <c r="EU736" s="389"/>
      <c r="EV736" s="389"/>
      <c r="EW736" s="389"/>
      <c r="EX736" s="389"/>
      <c r="EY736" s="389"/>
      <c r="EZ736" s="389"/>
      <c r="FA736" s="389"/>
      <c r="FB736" s="389"/>
      <c r="FC736" s="389"/>
      <c r="FD736" s="389"/>
      <c r="FE736" s="389"/>
      <c r="FF736" s="389"/>
      <c r="FG736" s="389"/>
      <c r="FH736" s="389"/>
      <c r="FI736" s="389"/>
      <c r="FJ736" s="389"/>
      <c r="FK736" s="389"/>
      <c r="FL736" s="389"/>
      <c r="FM736" s="389"/>
      <c r="FN736" s="389"/>
      <c r="FO736" s="389"/>
      <c r="FP736" s="389"/>
      <c r="FQ736" s="389"/>
      <c r="FR736" s="389"/>
      <c r="FS736" s="389"/>
      <c r="FT736" s="389"/>
      <c r="FU736" s="389"/>
      <c r="FV736" s="389"/>
    </row>
    <row r="737" spans="3:178" outlineLevel="1" x14ac:dyDescent="0.2">
      <c r="E737" s="373">
        <v>35</v>
      </c>
      <c r="F737" s="394"/>
      <c r="G737" s="394"/>
      <c r="H737" s="399">
        <v>0.25290521939967581</v>
      </c>
      <c r="J737" s="370"/>
      <c r="K737" s="390"/>
      <c r="L737" s="390"/>
      <c r="M737" s="390"/>
      <c r="N737" s="390"/>
      <c r="O737" s="390"/>
      <c r="P737" s="390"/>
      <c r="Q737" s="390"/>
      <c r="R737" s="390"/>
      <c r="S737" s="390"/>
      <c r="T737" s="390"/>
      <c r="U737" s="390"/>
      <c r="V737" s="390"/>
      <c r="W737" s="390"/>
      <c r="X737" s="390"/>
      <c r="Y737" s="390"/>
      <c r="Z737" s="390"/>
      <c r="AA737" s="390"/>
      <c r="AB737" s="390"/>
      <c r="AC737" s="390"/>
      <c r="AD737" s="390"/>
      <c r="AE737" s="390"/>
      <c r="AF737" s="390"/>
      <c r="AG737" s="390"/>
      <c r="AH737" s="390"/>
      <c r="AI737" s="390"/>
      <c r="AJ737" s="390"/>
      <c r="AK737" s="390"/>
      <c r="AL737" s="389">
        <v>0.29913355243501644</v>
      </c>
      <c r="AM737" s="389">
        <v>0.24251701843806656</v>
      </c>
      <c r="AN737" s="389">
        <v>0.22196760380792752</v>
      </c>
      <c r="AO737" s="389">
        <v>0.18538793557216549</v>
      </c>
      <c r="AP737" s="389">
        <v>0.2546236527409943</v>
      </c>
      <c r="AQ737" s="389">
        <v>0.26385319004838725</v>
      </c>
      <c r="AR737" s="389">
        <v>0.27291993296210199</v>
      </c>
      <c r="AS737" s="389">
        <v>0.2717819039365828</v>
      </c>
      <c r="AT737" s="389">
        <v>0.27128080060549997</v>
      </c>
      <c r="AU737" s="389">
        <v>0.24558660345001512</v>
      </c>
      <c r="AV737" s="389"/>
      <c r="AW737" s="389"/>
      <c r="AX737" s="389"/>
      <c r="AY737" s="389"/>
      <c r="AZ737" s="389"/>
      <c r="BA737" s="389"/>
      <c r="BB737" s="389"/>
      <c r="BC737" s="389"/>
      <c r="BD737" s="389"/>
      <c r="BE737" s="389"/>
      <c r="BF737" s="389"/>
      <c r="BG737" s="389"/>
      <c r="BH737" s="389"/>
      <c r="BI737" s="389"/>
      <c r="BJ737" s="389"/>
      <c r="BK737" s="389"/>
      <c r="BL737" s="389"/>
      <c r="BM737" s="389"/>
      <c r="BN737" s="389"/>
      <c r="BO737" s="389"/>
      <c r="BP737" s="389"/>
      <c r="BQ737" s="389"/>
      <c r="BR737" s="389"/>
      <c r="BS737" s="389"/>
      <c r="BT737" s="389"/>
      <c r="BU737" s="389"/>
      <c r="BV737" s="389"/>
      <c r="BW737" s="389"/>
      <c r="BX737" s="389"/>
      <c r="BY737" s="389"/>
      <c r="BZ737" s="389"/>
      <c r="CA737" s="389"/>
      <c r="CB737" s="389"/>
      <c r="CC737" s="389"/>
      <c r="CD737" s="389"/>
      <c r="CE737" s="389"/>
      <c r="CF737" s="389"/>
      <c r="CG737" s="389"/>
      <c r="CH737" s="389"/>
      <c r="CI737" s="389"/>
      <c r="CJ737" s="389"/>
      <c r="CK737" s="389"/>
      <c r="CL737" s="389"/>
      <c r="CM737" s="389"/>
      <c r="CN737" s="389"/>
      <c r="CO737" s="389"/>
      <c r="CP737" s="389"/>
      <c r="CQ737" s="389"/>
      <c r="CR737" s="389"/>
      <c r="CS737" s="389"/>
      <c r="CT737" s="389"/>
      <c r="CU737" s="389"/>
      <c r="CV737" s="389"/>
      <c r="CW737" s="389"/>
      <c r="CX737" s="389"/>
      <c r="CY737" s="389"/>
      <c r="CZ737" s="389"/>
      <c r="DA737" s="389"/>
      <c r="DB737" s="389"/>
      <c r="DC737" s="389"/>
      <c r="DD737" s="389"/>
      <c r="DE737" s="389"/>
      <c r="DF737" s="389"/>
      <c r="DG737" s="389"/>
      <c r="DH737" s="389"/>
      <c r="DI737" s="389"/>
      <c r="DJ737" s="389"/>
      <c r="DK737" s="389"/>
      <c r="DL737" s="389"/>
      <c r="DM737" s="389"/>
      <c r="DN737" s="389"/>
      <c r="DO737" s="389"/>
      <c r="DP737" s="389"/>
      <c r="DQ737" s="389"/>
      <c r="DR737" s="389"/>
      <c r="DS737" s="389"/>
      <c r="DT737" s="389"/>
      <c r="DU737" s="389"/>
      <c r="DV737" s="389"/>
      <c r="DW737" s="389"/>
      <c r="DX737" s="389"/>
      <c r="DY737" s="389"/>
      <c r="DZ737" s="389"/>
      <c r="EA737" s="389"/>
      <c r="EB737" s="389"/>
      <c r="EC737" s="389"/>
      <c r="ED737" s="389"/>
      <c r="EE737" s="389"/>
      <c r="EF737" s="389"/>
      <c r="EG737" s="389"/>
      <c r="EH737" s="389"/>
      <c r="EI737" s="389"/>
      <c r="EJ737" s="389"/>
      <c r="EK737" s="389"/>
      <c r="EL737" s="389"/>
      <c r="EM737" s="389"/>
      <c r="EN737" s="389"/>
      <c r="EO737" s="389"/>
      <c r="EP737" s="389"/>
      <c r="EQ737" s="389"/>
      <c r="ER737" s="389"/>
      <c r="ES737" s="389"/>
      <c r="ET737" s="389"/>
      <c r="EU737" s="389"/>
      <c r="EV737" s="389"/>
      <c r="EW737" s="389"/>
      <c r="EX737" s="389"/>
      <c r="EY737" s="389"/>
      <c r="EZ737" s="389"/>
      <c r="FA737" s="389"/>
      <c r="FB737" s="389"/>
      <c r="FC737" s="389"/>
      <c r="FD737" s="389"/>
      <c r="FE737" s="389"/>
      <c r="FF737" s="389"/>
      <c r="FG737" s="389"/>
      <c r="FH737" s="389"/>
      <c r="FI737" s="389"/>
      <c r="FJ737" s="389"/>
      <c r="FK737" s="389"/>
      <c r="FL737" s="389"/>
      <c r="FM737" s="389"/>
      <c r="FN737" s="389"/>
      <c r="FO737" s="389"/>
      <c r="FP737" s="389"/>
      <c r="FQ737" s="389"/>
      <c r="FR737" s="389"/>
      <c r="FS737" s="389"/>
      <c r="FT737" s="389"/>
      <c r="FU737" s="389"/>
      <c r="FV737" s="389"/>
    </row>
    <row r="738" spans="3:178" outlineLevel="1" x14ac:dyDescent="0.2">
      <c r="E738" s="373">
        <v>36</v>
      </c>
      <c r="F738" s="394"/>
      <c r="G738" s="394"/>
      <c r="H738" s="399">
        <v>0.24826136945865274</v>
      </c>
      <c r="J738" s="370"/>
      <c r="K738" s="390"/>
      <c r="L738" s="390"/>
      <c r="M738" s="390"/>
      <c r="N738" s="390"/>
      <c r="O738" s="390"/>
      <c r="P738" s="390"/>
      <c r="Q738" s="390"/>
      <c r="R738" s="390"/>
      <c r="S738" s="390"/>
      <c r="T738" s="390"/>
      <c r="U738" s="390"/>
      <c r="V738" s="390"/>
      <c r="W738" s="390"/>
      <c r="X738" s="390"/>
      <c r="Y738" s="390"/>
      <c r="Z738" s="390"/>
      <c r="AA738" s="390"/>
      <c r="AB738" s="390"/>
      <c r="AC738" s="390"/>
      <c r="AD738" s="390"/>
      <c r="AE738" s="390"/>
      <c r="AF738" s="390"/>
      <c r="AG738" s="390"/>
      <c r="AH738" s="390"/>
      <c r="AI738" s="390"/>
      <c r="AJ738" s="390"/>
      <c r="AK738" s="390"/>
      <c r="AL738" s="389">
        <v>0.29327756199581717</v>
      </c>
      <c r="AM738" s="389">
        <v>0.23540177197003387</v>
      </c>
      <c r="AN738" s="389">
        <v>0.21747613497976875</v>
      </c>
      <c r="AO738" s="389">
        <v>0.18169376680798935</v>
      </c>
      <c r="AP738" s="389">
        <v>0.25092030423524375</v>
      </c>
      <c r="AQ738" s="389">
        <v>0.25777418749439018</v>
      </c>
      <c r="AR738" s="389">
        <v>0.26755690111910041</v>
      </c>
      <c r="AS738" s="389">
        <v>0.26443721498487022</v>
      </c>
      <c r="AT738" s="389">
        <v>0.26581448154066101</v>
      </c>
      <c r="AU738" s="389"/>
      <c r="AV738" s="389"/>
      <c r="AW738" s="389"/>
      <c r="AX738" s="389"/>
      <c r="AY738" s="389"/>
      <c r="AZ738" s="389"/>
      <c r="BA738" s="389"/>
      <c r="BB738" s="389"/>
      <c r="BC738" s="389"/>
      <c r="BD738" s="389"/>
      <c r="BE738" s="389"/>
      <c r="BF738" s="389"/>
      <c r="BG738" s="389"/>
      <c r="BH738" s="389"/>
      <c r="BI738" s="389"/>
      <c r="BJ738" s="389"/>
      <c r="BK738" s="389"/>
      <c r="BL738" s="389"/>
      <c r="BM738" s="389"/>
      <c r="BN738" s="389"/>
      <c r="BO738" s="389"/>
      <c r="BP738" s="389"/>
      <c r="BQ738" s="389"/>
      <c r="BR738" s="389"/>
      <c r="BS738" s="389"/>
      <c r="BT738" s="389"/>
      <c r="BU738" s="389"/>
      <c r="BV738" s="389"/>
      <c r="BW738" s="389"/>
      <c r="BX738" s="389"/>
      <c r="BY738" s="389"/>
      <c r="BZ738" s="389"/>
      <c r="CA738" s="389"/>
      <c r="CB738" s="389"/>
      <c r="CC738" s="389"/>
      <c r="CD738" s="389"/>
      <c r="CE738" s="389"/>
      <c r="CF738" s="389"/>
      <c r="CG738" s="389"/>
      <c r="CH738" s="389"/>
      <c r="CI738" s="389"/>
      <c r="CJ738" s="389"/>
      <c r="CK738" s="389"/>
      <c r="CL738" s="389"/>
      <c r="CM738" s="389"/>
      <c r="CN738" s="389"/>
      <c r="CO738" s="389"/>
      <c r="CP738" s="389"/>
      <c r="CQ738" s="389"/>
      <c r="CR738" s="389"/>
      <c r="CS738" s="389"/>
      <c r="CT738" s="389"/>
      <c r="CU738" s="389"/>
      <c r="CV738" s="389"/>
      <c r="CW738" s="389"/>
      <c r="CX738" s="389"/>
      <c r="CY738" s="389"/>
      <c r="CZ738" s="389"/>
      <c r="DA738" s="389"/>
      <c r="DB738" s="389"/>
      <c r="DC738" s="389"/>
      <c r="DD738" s="389"/>
      <c r="DE738" s="389"/>
      <c r="DF738" s="389"/>
      <c r="DG738" s="389"/>
      <c r="DH738" s="389"/>
      <c r="DI738" s="389"/>
      <c r="DJ738" s="389"/>
      <c r="DK738" s="389"/>
      <c r="DL738" s="389"/>
      <c r="DM738" s="389"/>
      <c r="DN738" s="389"/>
      <c r="DO738" s="389"/>
      <c r="DP738" s="389"/>
      <c r="DQ738" s="389"/>
      <c r="DR738" s="389"/>
      <c r="DS738" s="389"/>
      <c r="DT738" s="389"/>
      <c r="DU738" s="389"/>
      <c r="DV738" s="389"/>
      <c r="DW738" s="389"/>
      <c r="DX738" s="389"/>
      <c r="DY738" s="389"/>
      <c r="DZ738" s="389"/>
      <c r="EA738" s="389"/>
      <c r="EB738" s="389"/>
      <c r="EC738" s="389"/>
      <c r="ED738" s="389"/>
      <c r="EE738" s="389"/>
      <c r="EF738" s="389"/>
      <c r="EG738" s="389"/>
      <c r="EH738" s="389"/>
      <c r="EI738" s="389"/>
      <c r="EJ738" s="389"/>
      <c r="EK738" s="389"/>
      <c r="EL738" s="389"/>
      <c r="EM738" s="389"/>
      <c r="EN738" s="389"/>
      <c r="EO738" s="389"/>
      <c r="EP738" s="389"/>
      <c r="EQ738" s="389"/>
      <c r="ER738" s="389"/>
      <c r="ES738" s="389"/>
      <c r="ET738" s="389"/>
      <c r="EU738" s="389"/>
      <c r="EV738" s="389"/>
      <c r="EW738" s="389"/>
      <c r="EX738" s="389"/>
      <c r="EY738" s="389"/>
      <c r="EZ738" s="389"/>
      <c r="FA738" s="389"/>
      <c r="FB738" s="389"/>
      <c r="FC738" s="389"/>
      <c r="FD738" s="389"/>
      <c r="FE738" s="389"/>
      <c r="FF738" s="389"/>
      <c r="FG738" s="389"/>
      <c r="FH738" s="389"/>
      <c r="FI738" s="389"/>
      <c r="FJ738" s="389"/>
      <c r="FK738" s="389"/>
      <c r="FL738" s="389"/>
      <c r="FM738" s="389"/>
      <c r="FN738" s="389"/>
      <c r="FO738" s="389"/>
      <c r="FP738" s="389"/>
      <c r="FQ738" s="389"/>
      <c r="FR738" s="389"/>
      <c r="FS738" s="389"/>
      <c r="FT738" s="389"/>
      <c r="FU738" s="389"/>
      <c r="FV738" s="389"/>
    </row>
    <row r="739" spans="3:178" outlineLevel="1" x14ac:dyDescent="0.2">
      <c r="E739" s="373">
        <v>37</v>
      </c>
      <c r="F739" s="394"/>
      <c r="G739" s="394"/>
      <c r="H739" s="399">
        <v>0.23993771108895359</v>
      </c>
      <c r="J739" s="370"/>
      <c r="K739" s="390"/>
      <c r="L739" s="390"/>
      <c r="M739" s="390"/>
      <c r="N739" s="390"/>
      <c r="O739" s="390"/>
      <c r="P739" s="390"/>
      <c r="Q739" s="390"/>
      <c r="R739" s="390"/>
      <c r="S739" s="390"/>
      <c r="T739" s="390"/>
      <c r="U739" s="390"/>
      <c r="V739" s="390"/>
      <c r="W739" s="390"/>
      <c r="X739" s="390"/>
      <c r="Y739" s="390"/>
      <c r="Z739" s="390"/>
      <c r="AA739" s="390"/>
      <c r="AB739" s="390"/>
      <c r="AC739" s="390"/>
      <c r="AD739" s="390"/>
      <c r="AE739" s="390"/>
      <c r="AF739" s="390"/>
      <c r="AG739" s="390"/>
      <c r="AH739" s="390"/>
      <c r="AI739" s="390"/>
      <c r="AJ739" s="390"/>
      <c r="AK739" s="390"/>
      <c r="AL739" s="389">
        <v>0.28431431132357338</v>
      </c>
      <c r="AM739" s="389">
        <v>0.2303390004447029</v>
      </c>
      <c r="AN739" s="389">
        <v>0.21291919284507707</v>
      </c>
      <c r="AO739" s="389">
        <v>0.17761678262783642</v>
      </c>
      <c r="AP739" s="389">
        <v>0.2433881950233488</v>
      </c>
      <c r="AQ739" s="389">
        <v>0.2518420601698857</v>
      </c>
      <c r="AR739" s="389">
        <v>0.26085311131534844</v>
      </c>
      <c r="AS739" s="389">
        <v>0.2582290349618559</v>
      </c>
      <c r="AT739" s="389"/>
      <c r="AU739" s="389"/>
      <c r="AV739" s="389"/>
      <c r="AW739" s="389"/>
      <c r="AX739" s="389"/>
      <c r="AY739" s="389"/>
      <c r="AZ739" s="389"/>
      <c r="BA739" s="389"/>
      <c r="BB739" s="389"/>
      <c r="BC739" s="389"/>
      <c r="BD739" s="389"/>
      <c r="BE739" s="389"/>
      <c r="BF739" s="389"/>
      <c r="BG739" s="389"/>
      <c r="BH739" s="389"/>
      <c r="BI739" s="389"/>
      <c r="BJ739" s="389"/>
      <c r="BK739" s="389"/>
      <c r="BL739" s="389"/>
      <c r="BM739" s="389"/>
      <c r="BN739" s="389"/>
      <c r="BO739" s="389"/>
      <c r="BP739" s="389"/>
      <c r="BQ739" s="389"/>
      <c r="BR739" s="389"/>
      <c r="BS739" s="389"/>
      <c r="BT739" s="389"/>
      <c r="BU739" s="389"/>
      <c r="BV739" s="389"/>
      <c r="BW739" s="389"/>
      <c r="BX739" s="389"/>
      <c r="BY739" s="389"/>
      <c r="BZ739" s="389"/>
      <c r="CA739" s="389"/>
      <c r="CB739" s="389"/>
      <c r="CC739" s="389"/>
      <c r="CD739" s="389"/>
      <c r="CE739" s="389"/>
      <c r="CF739" s="389"/>
      <c r="CG739" s="389"/>
      <c r="CH739" s="389"/>
      <c r="CI739" s="389"/>
      <c r="CJ739" s="389"/>
      <c r="CK739" s="389"/>
      <c r="CL739" s="389"/>
      <c r="CM739" s="389"/>
      <c r="CN739" s="389"/>
      <c r="CO739" s="389"/>
      <c r="CP739" s="389"/>
      <c r="CQ739" s="389"/>
      <c r="CR739" s="389"/>
      <c r="CS739" s="389"/>
      <c r="CT739" s="389"/>
      <c r="CU739" s="389"/>
      <c r="CV739" s="389"/>
      <c r="CW739" s="389"/>
      <c r="CX739" s="389"/>
      <c r="CY739" s="389"/>
      <c r="CZ739" s="389"/>
      <c r="DA739" s="389"/>
      <c r="DB739" s="389"/>
      <c r="DC739" s="389"/>
      <c r="DD739" s="389"/>
      <c r="DE739" s="389"/>
      <c r="DF739" s="389"/>
      <c r="DG739" s="389"/>
      <c r="DH739" s="389"/>
      <c r="DI739" s="389"/>
      <c r="DJ739" s="389"/>
      <c r="DK739" s="389"/>
      <c r="DL739" s="389"/>
      <c r="DM739" s="389"/>
      <c r="DN739" s="389"/>
      <c r="DO739" s="389"/>
      <c r="DP739" s="389"/>
      <c r="DQ739" s="389"/>
      <c r="DR739" s="389"/>
      <c r="DS739" s="389"/>
      <c r="DT739" s="389"/>
      <c r="DU739" s="389"/>
      <c r="DV739" s="389"/>
      <c r="DW739" s="389"/>
      <c r="DX739" s="389"/>
      <c r="DY739" s="389"/>
      <c r="DZ739" s="389"/>
      <c r="EA739" s="389"/>
      <c r="EB739" s="389"/>
      <c r="EC739" s="389"/>
      <c r="ED739" s="389"/>
      <c r="EE739" s="389"/>
      <c r="EF739" s="389"/>
      <c r="EG739" s="389"/>
      <c r="EH739" s="389"/>
      <c r="EI739" s="389"/>
      <c r="EJ739" s="389"/>
      <c r="EK739" s="389"/>
      <c r="EL739" s="389"/>
      <c r="EM739" s="389"/>
      <c r="EN739" s="389"/>
      <c r="EO739" s="389"/>
      <c r="EP739" s="389"/>
      <c r="EQ739" s="389"/>
      <c r="ER739" s="389"/>
      <c r="ES739" s="389"/>
      <c r="ET739" s="389"/>
      <c r="EU739" s="389"/>
      <c r="EV739" s="389"/>
      <c r="EW739" s="389"/>
      <c r="EX739" s="389"/>
      <c r="EY739" s="389"/>
      <c r="EZ739" s="389"/>
      <c r="FA739" s="389"/>
      <c r="FB739" s="389"/>
      <c r="FC739" s="389"/>
      <c r="FD739" s="389"/>
      <c r="FE739" s="389"/>
      <c r="FF739" s="389"/>
      <c r="FG739" s="389"/>
      <c r="FH739" s="389"/>
      <c r="FI739" s="389"/>
      <c r="FJ739" s="389"/>
      <c r="FK739" s="389"/>
      <c r="FL739" s="389"/>
      <c r="FM739" s="389"/>
      <c r="FN739" s="389"/>
      <c r="FO739" s="389"/>
      <c r="FP739" s="389"/>
      <c r="FQ739" s="389"/>
      <c r="FR739" s="389"/>
      <c r="FS739" s="389"/>
      <c r="FT739" s="389"/>
      <c r="FU739" s="389"/>
      <c r="FV739" s="389"/>
    </row>
    <row r="740" spans="3:178" outlineLevel="1" x14ac:dyDescent="0.2">
      <c r="E740" s="373">
        <v>38</v>
      </c>
      <c r="F740" s="394"/>
      <c r="G740" s="394"/>
      <c r="H740" s="399">
        <v>0.23245317406953342</v>
      </c>
      <c r="J740" s="370"/>
      <c r="K740" s="390"/>
      <c r="L740" s="390"/>
      <c r="M740" s="390"/>
      <c r="N740" s="390"/>
      <c r="O740" s="390"/>
      <c r="P740" s="390"/>
      <c r="Q740" s="390"/>
      <c r="R740" s="390"/>
      <c r="S740" s="390"/>
      <c r="T740" s="390"/>
      <c r="U740" s="390"/>
      <c r="V740" s="390"/>
      <c r="W740" s="390"/>
      <c r="X740" s="390"/>
      <c r="Y740" s="390"/>
      <c r="Z740" s="390"/>
      <c r="AA740" s="390"/>
      <c r="AB740" s="390"/>
      <c r="AC740" s="390"/>
      <c r="AD740" s="390"/>
      <c r="AE740" s="390"/>
      <c r="AF740" s="390"/>
      <c r="AG740" s="390"/>
      <c r="AH740" s="390"/>
      <c r="AI740" s="390"/>
      <c r="AJ740" s="390"/>
      <c r="AK740" s="390"/>
      <c r="AL740" s="389">
        <v>0.27899611592470869</v>
      </c>
      <c r="AM740" s="389">
        <v>0.22592617931789416</v>
      </c>
      <c r="AN740" s="389">
        <v>0.20929197166315294</v>
      </c>
      <c r="AO740" s="389">
        <v>0.17286987146972407</v>
      </c>
      <c r="AP740" s="389">
        <v>0.23882171549135761</v>
      </c>
      <c r="AQ740" s="389">
        <v>0.24615472489453544</v>
      </c>
      <c r="AR740" s="389">
        <v>0.25511163972536088</v>
      </c>
      <c r="AS740" s="389"/>
      <c r="AT740" s="389"/>
      <c r="AU740" s="389"/>
      <c r="AV740" s="389"/>
      <c r="AW740" s="389"/>
      <c r="AX740" s="389"/>
      <c r="AY740" s="389"/>
      <c r="AZ740" s="389"/>
      <c r="BA740" s="389"/>
      <c r="BB740" s="389"/>
      <c r="BC740" s="389"/>
      <c r="BD740" s="389"/>
      <c r="BE740" s="389"/>
      <c r="BF740" s="389"/>
      <c r="BG740" s="389"/>
      <c r="BH740" s="389"/>
      <c r="BI740" s="389"/>
      <c r="BJ740" s="389"/>
      <c r="BK740" s="389"/>
      <c r="BL740" s="389"/>
      <c r="BM740" s="389"/>
      <c r="BN740" s="389"/>
      <c r="BO740" s="389"/>
      <c r="BP740" s="389"/>
      <c r="BQ740" s="389"/>
      <c r="BR740" s="389"/>
      <c r="BS740" s="389"/>
      <c r="BT740" s="389"/>
      <c r="BU740" s="389"/>
      <c r="BV740" s="389"/>
      <c r="BW740" s="389"/>
      <c r="BX740" s="389"/>
      <c r="BY740" s="389"/>
      <c r="BZ740" s="389"/>
      <c r="CA740" s="389"/>
      <c r="CB740" s="389"/>
      <c r="CC740" s="389"/>
      <c r="CD740" s="389"/>
      <c r="CE740" s="389"/>
      <c r="CF740" s="389"/>
      <c r="CG740" s="389"/>
      <c r="CH740" s="389"/>
      <c r="CI740" s="389"/>
      <c r="CJ740" s="389"/>
      <c r="CK740" s="389"/>
      <c r="CL740" s="389"/>
      <c r="CM740" s="389"/>
      <c r="CN740" s="389"/>
      <c r="CO740" s="389"/>
      <c r="CP740" s="389"/>
      <c r="CQ740" s="389"/>
      <c r="CR740" s="389"/>
      <c r="CS740" s="389"/>
      <c r="CT740" s="389"/>
      <c r="CU740" s="389"/>
      <c r="CV740" s="389"/>
      <c r="CW740" s="389"/>
      <c r="CX740" s="389"/>
      <c r="CY740" s="389"/>
      <c r="CZ740" s="389"/>
      <c r="DA740" s="389"/>
      <c r="DB740" s="389"/>
      <c r="DC740" s="389"/>
      <c r="DD740" s="389"/>
      <c r="DE740" s="389"/>
      <c r="DF740" s="389"/>
      <c r="DG740" s="389"/>
      <c r="DH740" s="389"/>
      <c r="DI740" s="389"/>
      <c r="DJ740" s="389"/>
      <c r="DK740" s="389"/>
      <c r="DL740" s="389"/>
      <c r="DM740" s="389"/>
      <c r="DN740" s="389"/>
      <c r="DO740" s="389"/>
      <c r="DP740" s="389"/>
      <c r="DQ740" s="389"/>
      <c r="DR740" s="389"/>
      <c r="DS740" s="389"/>
      <c r="DT740" s="389"/>
      <c r="DU740" s="389"/>
      <c r="DV740" s="389"/>
      <c r="DW740" s="389"/>
      <c r="DX740" s="389"/>
      <c r="DY740" s="389"/>
      <c r="DZ740" s="389"/>
      <c r="EA740" s="389"/>
      <c r="EB740" s="389"/>
      <c r="EC740" s="389"/>
      <c r="ED740" s="389"/>
      <c r="EE740" s="389"/>
      <c r="EF740" s="389"/>
      <c r="EG740" s="389"/>
      <c r="EH740" s="389"/>
      <c r="EI740" s="389"/>
      <c r="EJ740" s="389"/>
      <c r="EK740" s="389"/>
      <c r="EL740" s="389"/>
      <c r="EM740" s="389"/>
      <c r="EN740" s="389"/>
      <c r="EO740" s="389"/>
      <c r="EP740" s="389"/>
      <c r="EQ740" s="389"/>
      <c r="ER740" s="389"/>
      <c r="ES740" s="389"/>
      <c r="ET740" s="389"/>
      <c r="EU740" s="389"/>
      <c r="EV740" s="389"/>
      <c r="EW740" s="389"/>
      <c r="EX740" s="389"/>
      <c r="EY740" s="389"/>
      <c r="EZ740" s="389"/>
      <c r="FA740" s="389"/>
      <c r="FB740" s="389"/>
      <c r="FC740" s="389"/>
      <c r="FD740" s="389"/>
      <c r="FE740" s="389"/>
      <c r="FF740" s="389"/>
      <c r="FG740" s="389"/>
      <c r="FH740" s="389"/>
      <c r="FI740" s="389"/>
      <c r="FJ740" s="389"/>
      <c r="FK740" s="389"/>
      <c r="FL740" s="389"/>
      <c r="FM740" s="389"/>
      <c r="FN740" s="389"/>
      <c r="FO740" s="389"/>
      <c r="FP740" s="389"/>
      <c r="FQ740" s="389"/>
      <c r="FR740" s="389"/>
      <c r="FS740" s="389"/>
      <c r="FT740" s="389"/>
      <c r="FU740" s="389"/>
      <c r="FV740" s="389"/>
    </row>
    <row r="741" spans="3:178" outlineLevel="1" x14ac:dyDescent="0.2">
      <c r="E741" s="373">
        <v>39</v>
      </c>
      <c r="F741" s="394"/>
      <c r="G741" s="394"/>
      <c r="H741" s="399">
        <v>0.2242825015799145</v>
      </c>
      <c r="J741" s="370"/>
      <c r="K741" s="390"/>
      <c r="L741" s="390"/>
      <c r="M741" s="390"/>
      <c r="N741" s="390"/>
      <c r="O741" s="390"/>
      <c r="P741" s="390"/>
      <c r="Q741" s="390"/>
      <c r="R741" s="390"/>
      <c r="S741" s="390"/>
      <c r="T741" s="390"/>
      <c r="U741" s="390"/>
      <c r="V741" s="390"/>
      <c r="W741" s="390"/>
      <c r="X741" s="390"/>
      <c r="Y741" s="390"/>
      <c r="Z741" s="390"/>
      <c r="AA741" s="390"/>
      <c r="AB741" s="390"/>
      <c r="AC741" s="390"/>
      <c r="AD741" s="390"/>
      <c r="AE741" s="390"/>
      <c r="AF741" s="390"/>
      <c r="AG741" s="390"/>
      <c r="AH741" s="390"/>
      <c r="AI741" s="390"/>
      <c r="AJ741" s="390"/>
      <c r="AK741" s="390"/>
      <c r="AL741" s="389">
        <v>0.27481326561099489</v>
      </c>
      <c r="AM741" s="389">
        <v>0.2220435808846167</v>
      </c>
      <c r="AN741" s="389">
        <v>0.20444694697971638</v>
      </c>
      <c r="AO741" s="389">
        <v>0.16941496234053346</v>
      </c>
      <c r="AP741" s="389">
        <v>0.23386424498166769</v>
      </c>
      <c r="AQ741" s="389">
        <v>0.24111200868195801</v>
      </c>
      <c r="AR741" s="389"/>
      <c r="AS741" s="389"/>
      <c r="AT741" s="389"/>
      <c r="AU741" s="389"/>
      <c r="AV741" s="389"/>
      <c r="AW741" s="389"/>
      <c r="AX741" s="389"/>
      <c r="AY741" s="389"/>
      <c r="AZ741" s="389"/>
      <c r="BA741" s="389"/>
      <c r="BB741" s="389"/>
      <c r="BC741" s="389"/>
      <c r="BD741" s="389"/>
      <c r="BE741" s="389"/>
      <c r="BF741" s="389"/>
      <c r="BG741" s="389"/>
      <c r="BH741" s="389"/>
      <c r="BI741" s="389"/>
      <c r="BJ741" s="389"/>
      <c r="BK741" s="389"/>
      <c r="BL741" s="389"/>
      <c r="BM741" s="389"/>
      <c r="BN741" s="389"/>
      <c r="BO741" s="389"/>
      <c r="BP741" s="389"/>
      <c r="BQ741" s="389"/>
      <c r="BR741" s="389"/>
      <c r="BS741" s="389"/>
      <c r="BT741" s="389"/>
      <c r="BU741" s="389"/>
      <c r="BV741" s="389"/>
      <c r="BW741" s="389"/>
      <c r="BX741" s="389"/>
      <c r="BY741" s="389"/>
      <c r="BZ741" s="389"/>
      <c r="CA741" s="389"/>
      <c r="CB741" s="389"/>
      <c r="CC741" s="389"/>
      <c r="CD741" s="389"/>
      <c r="CE741" s="389"/>
      <c r="CF741" s="389"/>
      <c r="CG741" s="389"/>
      <c r="CH741" s="389"/>
      <c r="CI741" s="389"/>
      <c r="CJ741" s="389"/>
      <c r="CK741" s="389"/>
      <c r="CL741" s="389"/>
      <c r="CM741" s="389"/>
      <c r="CN741" s="389"/>
      <c r="CO741" s="389"/>
      <c r="CP741" s="389"/>
      <c r="CQ741" s="389"/>
      <c r="CR741" s="389"/>
      <c r="CS741" s="389"/>
      <c r="CT741" s="389"/>
      <c r="CU741" s="389"/>
      <c r="CV741" s="389"/>
      <c r="CW741" s="389"/>
      <c r="CX741" s="389"/>
      <c r="CY741" s="389"/>
      <c r="CZ741" s="389"/>
      <c r="DA741" s="389"/>
      <c r="DB741" s="389"/>
      <c r="DC741" s="389"/>
      <c r="DD741" s="389"/>
      <c r="DE741" s="389"/>
      <c r="DF741" s="389"/>
      <c r="DG741" s="389"/>
      <c r="DH741" s="389"/>
      <c r="DI741" s="389"/>
      <c r="DJ741" s="389"/>
      <c r="DK741" s="389"/>
      <c r="DL741" s="389"/>
      <c r="DM741" s="389"/>
      <c r="DN741" s="389"/>
      <c r="DO741" s="389"/>
      <c r="DP741" s="389"/>
      <c r="DQ741" s="389"/>
      <c r="DR741" s="389"/>
      <c r="DS741" s="389"/>
      <c r="DT741" s="389"/>
      <c r="DU741" s="389"/>
      <c r="DV741" s="389"/>
      <c r="DW741" s="389"/>
      <c r="DX741" s="389"/>
      <c r="DY741" s="389"/>
      <c r="DZ741" s="389"/>
      <c r="EA741" s="389"/>
      <c r="EB741" s="389"/>
      <c r="EC741" s="389"/>
      <c r="ED741" s="389"/>
      <c r="EE741" s="389"/>
      <c r="EF741" s="389"/>
      <c r="EG741" s="389"/>
      <c r="EH741" s="389"/>
      <c r="EI741" s="389"/>
      <c r="EJ741" s="389"/>
      <c r="EK741" s="389"/>
      <c r="EL741" s="389"/>
      <c r="EM741" s="389"/>
      <c r="EN741" s="389"/>
      <c r="EO741" s="389"/>
      <c r="EP741" s="389"/>
      <c r="EQ741" s="389"/>
      <c r="ER741" s="389"/>
      <c r="ES741" s="389"/>
      <c r="ET741" s="389"/>
      <c r="EU741" s="389"/>
      <c r="EV741" s="389"/>
      <c r="EW741" s="389"/>
      <c r="EX741" s="389"/>
      <c r="EY741" s="389"/>
      <c r="EZ741" s="389"/>
      <c r="FA741" s="389"/>
      <c r="FB741" s="389"/>
      <c r="FC741" s="389"/>
      <c r="FD741" s="389"/>
      <c r="FE741" s="389"/>
      <c r="FF741" s="389"/>
      <c r="FG741" s="389"/>
      <c r="FH741" s="389"/>
      <c r="FI741" s="389"/>
      <c r="FJ741" s="389"/>
      <c r="FK741" s="389"/>
      <c r="FL741" s="389"/>
      <c r="FM741" s="389"/>
      <c r="FN741" s="389"/>
      <c r="FO741" s="389"/>
      <c r="FP741" s="389"/>
      <c r="FQ741" s="389"/>
      <c r="FR741" s="389"/>
      <c r="FS741" s="389"/>
      <c r="FT741" s="389"/>
      <c r="FU741" s="389"/>
      <c r="FV741" s="389"/>
    </row>
    <row r="742" spans="3:178" outlineLevel="1" x14ac:dyDescent="0.2">
      <c r="E742" s="373">
        <v>40</v>
      </c>
      <c r="F742" s="394"/>
      <c r="G742" s="394"/>
      <c r="H742" s="399">
        <v>0.21642872160568077</v>
      </c>
      <c r="J742" s="370"/>
      <c r="K742" s="390"/>
      <c r="L742" s="390"/>
      <c r="M742" s="390"/>
      <c r="N742" s="390"/>
      <c r="O742" s="390"/>
      <c r="P742" s="390"/>
      <c r="Q742" s="390"/>
      <c r="R742" s="390"/>
      <c r="S742" s="390"/>
      <c r="T742" s="390"/>
      <c r="U742" s="390"/>
      <c r="V742" s="390"/>
      <c r="W742" s="390"/>
      <c r="X742" s="390"/>
      <c r="Y742" s="390"/>
      <c r="Z742" s="390"/>
      <c r="AA742" s="390"/>
      <c r="AB742" s="390"/>
      <c r="AC742" s="390"/>
      <c r="AD742" s="390"/>
      <c r="AE742" s="390"/>
      <c r="AF742" s="390"/>
      <c r="AG742" s="390"/>
      <c r="AH742" s="390"/>
      <c r="AI742" s="390"/>
      <c r="AJ742" s="390"/>
      <c r="AK742" s="390"/>
      <c r="AL742" s="389">
        <v>0.27122796534209742</v>
      </c>
      <c r="AM742" s="389">
        <v>0.21554407689939453</v>
      </c>
      <c r="AN742" s="389">
        <v>0.20012570874854321</v>
      </c>
      <c r="AO742" s="389">
        <v>0.16532840777498109</v>
      </c>
      <c r="AP742" s="389">
        <v>0.22991744926338775</v>
      </c>
      <c r="AQ742" s="389"/>
      <c r="AR742" s="389"/>
      <c r="AS742" s="389"/>
      <c r="AT742" s="389"/>
      <c r="AU742" s="389"/>
      <c r="AV742" s="389"/>
      <c r="AW742" s="389"/>
      <c r="AX742" s="389"/>
      <c r="AY742" s="389"/>
      <c r="AZ742" s="389"/>
      <c r="BA742" s="389"/>
      <c r="BB742" s="389"/>
      <c r="BC742" s="389"/>
      <c r="BD742" s="389"/>
      <c r="BE742" s="389"/>
      <c r="BF742" s="389"/>
      <c r="BG742" s="389"/>
      <c r="BH742" s="389"/>
      <c r="BI742" s="389"/>
      <c r="BJ742" s="389"/>
      <c r="BK742" s="389"/>
      <c r="BL742" s="389"/>
      <c r="BM742" s="389"/>
      <c r="BN742" s="389"/>
      <c r="BO742" s="389"/>
      <c r="BP742" s="389"/>
      <c r="BQ742" s="389"/>
      <c r="BR742" s="389"/>
      <c r="BS742" s="389"/>
      <c r="BT742" s="389"/>
      <c r="BU742" s="389"/>
      <c r="BV742" s="389"/>
      <c r="BW742" s="389"/>
      <c r="BX742" s="389"/>
      <c r="BY742" s="389"/>
      <c r="BZ742" s="389"/>
      <c r="CA742" s="389"/>
      <c r="CB742" s="389"/>
      <c r="CC742" s="389"/>
      <c r="CD742" s="389"/>
      <c r="CE742" s="389"/>
      <c r="CF742" s="389"/>
      <c r="CG742" s="389"/>
      <c r="CH742" s="389"/>
      <c r="CI742" s="389"/>
      <c r="CJ742" s="389"/>
      <c r="CK742" s="389"/>
      <c r="CL742" s="389"/>
      <c r="CM742" s="389"/>
      <c r="CN742" s="389"/>
      <c r="CO742" s="389"/>
      <c r="CP742" s="389"/>
      <c r="CQ742" s="389"/>
      <c r="CR742" s="389"/>
      <c r="CS742" s="389"/>
      <c r="CT742" s="389"/>
      <c r="CU742" s="389"/>
      <c r="CV742" s="389"/>
      <c r="CW742" s="389"/>
      <c r="CX742" s="389"/>
      <c r="CY742" s="389"/>
      <c r="CZ742" s="389"/>
      <c r="DA742" s="389"/>
      <c r="DB742" s="389"/>
      <c r="DC742" s="389"/>
      <c r="DD742" s="389"/>
      <c r="DE742" s="389"/>
      <c r="DF742" s="389"/>
      <c r="DG742" s="389"/>
      <c r="DH742" s="389"/>
      <c r="DI742" s="389"/>
      <c r="DJ742" s="389"/>
      <c r="DK742" s="389"/>
      <c r="DL742" s="389"/>
      <c r="DM742" s="389"/>
      <c r="DN742" s="389"/>
      <c r="DO742" s="389"/>
      <c r="DP742" s="389"/>
      <c r="DQ742" s="389"/>
      <c r="DR742" s="389"/>
      <c r="DS742" s="389"/>
      <c r="DT742" s="389"/>
      <c r="DU742" s="389"/>
      <c r="DV742" s="389"/>
      <c r="DW742" s="389"/>
      <c r="DX742" s="389"/>
      <c r="DY742" s="389"/>
      <c r="DZ742" s="389"/>
      <c r="EA742" s="389"/>
      <c r="EB742" s="389"/>
      <c r="EC742" s="389"/>
      <c r="ED742" s="389"/>
      <c r="EE742" s="389"/>
      <c r="EF742" s="389"/>
      <c r="EG742" s="389"/>
      <c r="EH742" s="389"/>
      <c r="EI742" s="389"/>
      <c r="EJ742" s="389"/>
      <c r="EK742" s="389"/>
      <c r="EL742" s="389"/>
      <c r="EM742" s="389"/>
      <c r="EN742" s="389"/>
      <c r="EO742" s="389"/>
      <c r="EP742" s="389"/>
      <c r="EQ742" s="389"/>
      <c r="ER742" s="389"/>
      <c r="ES742" s="389"/>
      <c r="ET742" s="389"/>
      <c r="EU742" s="389"/>
      <c r="EV742" s="389"/>
      <c r="EW742" s="389"/>
      <c r="EX742" s="389"/>
      <c r="EY742" s="389"/>
      <c r="EZ742" s="389"/>
      <c r="FA742" s="389"/>
      <c r="FB742" s="389"/>
      <c r="FC742" s="389"/>
      <c r="FD742" s="389"/>
      <c r="FE742" s="389"/>
      <c r="FF742" s="389"/>
      <c r="FG742" s="389"/>
      <c r="FH742" s="389"/>
      <c r="FI742" s="389"/>
      <c r="FJ742" s="389"/>
      <c r="FK742" s="389"/>
      <c r="FL742" s="389"/>
      <c r="FM742" s="389"/>
      <c r="FN742" s="389"/>
      <c r="FO742" s="389"/>
      <c r="FP742" s="389"/>
      <c r="FQ742" s="389"/>
      <c r="FR742" s="389"/>
      <c r="FS742" s="389"/>
      <c r="FT742" s="389"/>
      <c r="FU742" s="389"/>
      <c r="FV742" s="389"/>
    </row>
    <row r="743" spans="3:178" outlineLevel="1" x14ac:dyDescent="0.2">
      <c r="E743" s="373">
        <v>41</v>
      </c>
      <c r="F743" s="394"/>
      <c r="G743" s="394"/>
      <c r="H743" s="399">
        <v>0.20793464314816348</v>
      </c>
      <c r="J743" s="370"/>
      <c r="K743" s="390"/>
      <c r="L743" s="390"/>
      <c r="M743" s="390"/>
      <c r="N743" s="390"/>
      <c r="O743" s="390"/>
      <c r="P743" s="390"/>
      <c r="Q743" s="390"/>
      <c r="R743" s="390"/>
      <c r="S743" s="390"/>
      <c r="T743" s="390"/>
      <c r="U743" s="390"/>
      <c r="V743" s="390"/>
      <c r="W743" s="390"/>
      <c r="X743" s="390"/>
      <c r="Y743" s="390"/>
      <c r="Z743" s="390"/>
      <c r="AA743" s="390"/>
      <c r="AB743" s="390"/>
      <c r="AC743" s="390"/>
      <c r="AD743" s="390"/>
      <c r="AE743" s="390"/>
      <c r="AF743" s="390"/>
      <c r="AG743" s="390"/>
      <c r="AH743" s="390"/>
      <c r="AI743" s="390"/>
      <c r="AJ743" s="390"/>
      <c r="AK743" s="390"/>
      <c r="AL743" s="389">
        <v>0.263639079772931</v>
      </c>
      <c r="AM743" s="389">
        <v>0.21078917661546881</v>
      </c>
      <c r="AN743" s="389">
        <v>0.19539853601686594</v>
      </c>
      <c r="AO743" s="389">
        <v>0.16191178018738814</v>
      </c>
      <c r="AP743" s="389"/>
      <c r="AQ743" s="389"/>
      <c r="AR743" s="389"/>
      <c r="AS743" s="389"/>
      <c r="AT743" s="389"/>
      <c r="AU743" s="389"/>
      <c r="AV743" s="389"/>
      <c r="AW743" s="389"/>
      <c r="AX743" s="389"/>
      <c r="AY743" s="389"/>
      <c r="AZ743" s="389"/>
      <c r="BA743" s="389"/>
      <c r="BB743" s="389"/>
      <c r="BC743" s="389"/>
      <c r="BD743" s="389"/>
      <c r="BE743" s="389"/>
      <c r="BF743" s="389"/>
      <c r="BG743" s="389"/>
      <c r="BH743" s="389"/>
      <c r="BI743" s="389"/>
      <c r="BJ743" s="389"/>
      <c r="BK743" s="389"/>
      <c r="BL743" s="389"/>
      <c r="BM743" s="389"/>
      <c r="BN743" s="389"/>
      <c r="BO743" s="389"/>
      <c r="BP743" s="389"/>
      <c r="BQ743" s="389"/>
      <c r="BR743" s="389"/>
      <c r="BS743" s="389"/>
      <c r="BT743" s="389"/>
      <c r="BU743" s="389"/>
      <c r="BV743" s="389"/>
      <c r="BW743" s="389"/>
      <c r="BX743" s="389"/>
      <c r="BY743" s="389"/>
      <c r="BZ743" s="389"/>
      <c r="CA743" s="389"/>
      <c r="CB743" s="389"/>
      <c r="CC743" s="389"/>
      <c r="CD743" s="389"/>
      <c r="CE743" s="389"/>
      <c r="CF743" s="389"/>
      <c r="CG743" s="389"/>
      <c r="CH743" s="389"/>
      <c r="CI743" s="389"/>
      <c r="CJ743" s="389"/>
      <c r="CK743" s="389"/>
      <c r="CL743" s="389"/>
      <c r="CM743" s="389"/>
      <c r="CN743" s="389"/>
      <c r="CO743" s="389"/>
      <c r="CP743" s="389"/>
      <c r="CQ743" s="389"/>
      <c r="CR743" s="389"/>
      <c r="CS743" s="389"/>
      <c r="CT743" s="389"/>
      <c r="CU743" s="389"/>
      <c r="CV743" s="389"/>
      <c r="CW743" s="389"/>
      <c r="CX743" s="389"/>
      <c r="CY743" s="389"/>
      <c r="CZ743" s="389"/>
      <c r="DA743" s="389"/>
      <c r="DB743" s="389"/>
      <c r="DC743" s="389"/>
      <c r="DD743" s="389"/>
      <c r="DE743" s="389"/>
      <c r="DF743" s="389"/>
      <c r="DG743" s="389"/>
      <c r="DH743" s="389"/>
      <c r="DI743" s="389"/>
      <c r="DJ743" s="389"/>
      <c r="DK743" s="389"/>
      <c r="DL743" s="389"/>
      <c r="DM743" s="389"/>
      <c r="DN743" s="389"/>
      <c r="DO743" s="389"/>
      <c r="DP743" s="389"/>
      <c r="DQ743" s="389"/>
      <c r="DR743" s="389"/>
      <c r="DS743" s="389"/>
      <c r="DT743" s="389"/>
      <c r="DU743" s="389"/>
      <c r="DV743" s="389"/>
      <c r="DW743" s="389"/>
      <c r="DX743" s="389"/>
      <c r="DY743" s="389"/>
      <c r="DZ743" s="389"/>
      <c r="EA743" s="389"/>
      <c r="EB743" s="389"/>
      <c r="EC743" s="389"/>
      <c r="ED743" s="389"/>
      <c r="EE743" s="389"/>
      <c r="EF743" s="389"/>
      <c r="EG743" s="389"/>
      <c r="EH743" s="389"/>
      <c r="EI743" s="389"/>
      <c r="EJ743" s="389"/>
      <c r="EK743" s="389"/>
      <c r="EL743" s="389"/>
      <c r="EM743" s="389"/>
      <c r="EN743" s="389"/>
      <c r="EO743" s="389"/>
      <c r="EP743" s="389"/>
      <c r="EQ743" s="389"/>
      <c r="ER743" s="389"/>
      <c r="ES743" s="389"/>
      <c r="ET743" s="389"/>
      <c r="EU743" s="389"/>
      <c r="EV743" s="389"/>
      <c r="EW743" s="389"/>
      <c r="EX743" s="389"/>
      <c r="EY743" s="389"/>
      <c r="EZ743" s="389"/>
      <c r="FA743" s="389"/>
      <c r="FB743" s="389"/>
      <c r="FC743" s="389"/>
      <c r="FD743" s="389"/>
      <c r="FE743" s="389"/>
      <c r="FF743" s="389"/>
      <c r="FG743" s="389"/>
      <c r="FH743" s="389"/>
      <c r="FI743" s="389"/>
      <c r="FJ743" s="389"/>
      <c r="FK743" s="389"/>
      <c r="FL743" s="389"/>
      <c r="FM743" s="389"/>
      <c r="FN743" s="389"/>
      <c r="FO743" s="389"/>
      <c r="FP743" s="389"/>
      <c r="FQ743" s="389"/>
      <c r="FR743" s="389"/>
      <c r="FS743" s="389"/>
      <c r="FT743" s="389"/>
      <c r="FU743" s="389"/>
      <c r="FV743" s="389"/>
    </row>
    <row r="744" spans="3:178" outlineLevel="1" x14ac:dyDescent="0.2">
      <c r="E744" s="373">
        <v>42</v>
      </c>
      <c r="F744" s="394"/>
      <c r="G744" s="394"/>
      <c r="H744" s="399">
        <v>0.21847716815682647</v>
      </c>
      <c r="J744" s="370"/>
      <c r="K744" s="390"/>
      <c r="L744" s="390"/>
      <c r="M744" s="390"/>
      <c r="N744" s="390"/>
      <c r="O744" s="390"/>
      <c r="P744" s="390"/>
      <c r="Q744" s="390"/>
      <c r="R744" s="390"/>
      <c r="S744" s="390"/>
      <c r="T744" s="390"/>
      <c r="U744" s="390"/>
      <c r="V744" s="390"/>
      <c r="W744" s="390"/>
      <c r="X744" s="390"/>
      <c r="Y744" s="390"/>
      <c r="Z744" s="390"/>
      <c r="AA744" s="390"/>
      <c r="AB744" s="390"/>
      <c r="AC744" s="390"/>
      <c r="AD744" s="390"/>
      <c r="AE744" s="390"/>
      <c r="AF744" s="390"/>
      <c r="AG744" s="390"/>
      <c r="AH744" s="390"/>
      <c r="AI744" s="390"/>
      <c r="AJ744" s="390"/>
      <c r="AK744" s="390"/>
      <c r="AL744" s="389">
        <v>0.25766357932476847</v>
      </c>
      <c r="AM744" s="389">
        <v>0.20637635548866007</v>
      </c>
      <c r="AN744" s="389">
        <v>0.19139156965705081</v>
      </c>
      <c r="AO744" s="389"/>
      <c r="AP744" s="389"/>
      <c r="AQ744" s="389"/>
      <c r="AR744" s="389"/>
      <c r="AS744" s="389"/>
      <c r="AT744" s="389"/>
      <c r="AU744" s="389"/>
      <c r="AV744" s="389"/>
      <c r="AW744" s="389"/>
      <c r="AX744" s="389"/>
      <c r="AY744" s="389"/>
      <c r="AZ744" s="389"/>
      <c r="BA744" s="389"/>
      <c r="BB744" s="389"/>
      <c r="BC744" s="389"/>
      <c r="BD744" s="389"/>
      <c r="BE744" s="389"/>
      <c r="BF744" s="389"/>
      <c r="BG744" s="389"/>
      <c r="BH744" s="389"/>
      <c r="BI744" s="389"/>
      <c r="BJ744" s="389"/>
      <c r="BK744" s="389"/>
      <c r="BL744" s="389"/>
      <c r="BM744" s="389"/>
      <c r="BN744" s="389"/>
      <c r="BO744" s="389"/>
      <c r="BP744" s="389"/>
      <c r="BQ744" s="389"/>
      <c r="BR744" s="389"/>
      <c r="BS744" s="389"/>
      <c r="BT744" s="389"/>
      <c r="BU744" s="389"/>
      <c r="BV744" s="389"/>
      <c r="BW744" s="389"/>
      <c r="BX744" s="389"/>
      <c r="BY744" s="389"/>
      <c r="BZ744" s="389"/>
      <c r="CA744" s="389"/>
      <c r="CB744" s="389"/>
      <c r="CC744" s="389"/>
      <c r="CD744" s="389"/>
      <c r="CE744" s="389"/>
      <c r="CF744" s="389"/>
      <c r="CG744" s="389"/>
      <c r="CH744" s="389"/>
      <c r="CI744" s="389"/>
      <c r="CJ744" s="389"/>
      <c r="CK744" s="389"/>
      <c r="CL744" s="389"/>
      <c r="CM744" s="389"/>
      <c r="CN744" s="389"/>
      <c r="CO744" s="389"/>
      <c r="CP744" s="389"/>
      <c r="CQ744" s="389"/>
      <c r="CR744" s="389"/>
      <c r="CS744" s="389"/>
      <c r="CT744" s="389"/>
      <c r="CU744" s="389"/>
      <c r="CV744" s="389"/>
      <c r="CW744" s="389"/>
      <c r="CX744" s="389"/>
      <c r="CY744" s="389"/>
      <c r="CZ744" s="389"/>
      <c r="DA744" s="389"/>
      <c r="DB744" s="389"/>
      <c r="DC744" s="389"/>
      <c r="DD744" s="389"/>
      <c r="DE744" s="389"/>
      <c r="DF744" s="389"/>
      <c r="DG744" s="389"/>
      <c r="DH744" s="389"/>
      <c r="DI744" s="389"/>
      <c r="DJ744" s="389"/>
      <c r="DK744" s="389"/>
      <c r="DL744" s="389"/>
      <c r="DM744" s="389"/>
      <c r="DN744" s="389"/>
      <c r="DO744" s="389"/>
      <c r="DP744" s="389"/>
      <c r="DQ744" s="389"/>
      <c r="DR744" s="389"/>
      <c r="DS744" s="389"/>
      <c r="DT744" s="389"/>
      <c r="DU744" s="389"/>
      <c r="DV744" s="389"/>
      <c r="DW744" s="389"/>
      <c r="DX744" s="389"/>
      <c r="DY744" s="389"/>
      <c r="DZ744" s="389"/>
      <c r="EA744" s="389"/>
      <c r="EB744" s="389"/>
      <c r="EC744" s="389"/>
      <c r="ED744" s="389"/>
      <c r="EE744" s="389"/>
      <c r="EF744" s="389"/>
      <c r="EG744" s="389"/>
      <c r="EH744" s="389"/>
      <c r="EI744" s="389"/>
      <c r="EJ744" s="389"/>
      <c r="EK744" s="389"/>
      <c r="EL744" s="389"/>
      <c r="EM744" s="389"/>
      <c r="EN744" s="389"/>
      <c r="EO744" s="389"/>
      <c r="EP744" s="389"/>
      <c r="EQ744" s="389"/>
      <c r="ER744" s="389"/>
      <c r="ES744" s="389"/>
      <c r="ET744" s="389"/>
      <c r="EU744" s="389"/>
      <c r="EV744" s="389"/>
      <c r="EW744" s="389"/>
      <c r="EX744" s="389"/>
      <c r="EY744" s="389"/>
      <c r="EZ744" s="389"/>
      <c r="FA744" s="389"/>
      <c r="FB744" s="389"/>
      <c r="FC744" s="389"/>
      <c r="FD744" s="389"/>
      <c r="FE744" s="389"/>
      <c r="FF744" s="389"/>
      <c r="FG744" s="389"/>
      <c r="FH744" s="389"/>
      <c r="FI744" s="389"/>
      <c r="FJ744" s="389"/>
      <c r="FK744" s="389"/>
      <c r="FL744" s="389"/>
      <c r="FM744" s="389"/>
      <c r="FN744" s="389"/>
      <c r="FO744" s="389"/>
      <c r="FP744" s="389"/>
      <c r="FQ744" s="389"/>
      <c r="FR744" s="389"/>
      <c r="FS744" s="389"/>
      <c r="FT744" s="389"/>
      <c r="FU744" s="389"/>
      <c r="FV744" s="389"/>
    </row>
    <row r="745" spans="3:178" outlineLevel="1" x14ac:dyDescent="0.2">
      <c r="E745" s="373">
        <v>43</v>
      </c>
      <c r="F745" s="394"/>
      <c r="G745" s="394"/>
      <c r="H745" s="399">
        <v>0.22637353136817323</v>
      </c>
      <c r="J745" s="370"/>
      <c r="K745" s="390"/>
      <c r="L745" s="390"/>
      <c r="M745" s="390"/>
      <c r="N745" s="390"/>
      <c r="O745" s="390"/>
      <c r="P745" s="390"/>
      <c r="Q745" s="390"/>
      <c r="R745" s="390"/>
      <c r="S745" s="390"/>
      <c r="T745" s="390"/>
      <c r="U745" s="390"/>
      <c r="V745" s="390"/>
      <c r="W745" s="390"/>
      <c r="X745" s="390"/>
      <c r="Y745" s="390"/>
      <c r="Z745" s="390"/>
      <c r="AA745" s="390"/>
      <c r="AB745" s="390"/>
      <c r="AC745" s="390"/>
      <c r="AD745" s="390"/>
      <c r="AE745" s="390"/>
      <c r="AF745" s="390"/>
      <c r="AG745" s="390"/>
      <c r="AH745" s="390"/>
      <c r="AI745" s="390"/>
      <c r="AJ745" s="390"/>
      <c r="AK745" s="390"/>
      <c r="AL745" s="389">
        <v>0.25061248879593667</v>
      </c>
      <c r="AM745" s="389">
        <v>0.20213457394040982</v>
      </c>
      <c r="AN745" s="389"/>
      <c r="AO745" s="389"/>
      <c r="AP745" s="389"/>
      <c r="AQ745" s="389"/>
      <c r="AR745" s="389"/>
      <c r="AS745" s="389"/>
      <c r="AT745" s="389"/>
      <c r="AU745" s="389"/>
      <c r="AV745" s="389"/>
      <c r="AW745" s="389"/>
      <c r="AX745" s="389"/>
      <c r="AY745" s="389"/>
      <c r="AZ745" s="389"/>
      <c r="BA745" s="389"/>
      <c r="BB745" s="389"/>
      <c r="BC745" s="389"/>
      <c r="BD745" s="389"/>
      <c r="BE745" s="389"/>
      <c r="BF745" s="389"/>
      <c r="BG745" s="389"/>
      <c r="BH745" s="389"/>
      <c r="BI745" s="389"/>
      <c r="BJ745" s="389"/>
      <c r="BK745" s="389"/>
      <c r="BL745" s="389"/>
      <c r="BM745" s="389"/>
      <c r="BN745" s="389"/>
      <c r="BO745" s="389"/>
      <c r="BP745" s="389"/>
      <c r="BQ745" s="389"/>
      <c r="BR745" s="389"/>
      <c r="BS745" s="389"/>
      <c r="BT745" s="389"/>
      <c r="BU745" s="389"/>
      <c r="BV745" s="389"/>
      <c r="BW745" s="389"/>
      <c r="BX745" s="389"/>
      <c r="BY745" s="389"/>
      <c r="BZ745" s="389"/>
      <c r="CA745" s="389"/>
      <c r="CB745" s="389"/>
      <c r="CC745" s="389"/>
      <c r="CD745" s="389"/>
      <c r="CE745" s="389"/>
      <c r="CF745" s="389"/>
      <c r="CG745" s="389"/>
      <c r="CH745" s="389"/>
      <c r="CI745" s="389"/>
      <c r="CJ745" s="389"/>
      <c r="CK745" s="389"/>
      <c r="CL745" s="389"/>
      <c r="CM745" s="389"/>
      <c r="CN745" s="389"/>
      <c r="CO745" s="389"/>
      <c r="CP745" s="389"/>
      <c r="CQ745" s="389"/>
      <c r="CR745" s="389"/>
      <c r="CS745" s="389"/>
      <c r="CT745" s="389"/>
      <c r="CU745" s="389"/>
      <c r="CV745" s="389"/>
      <c r="CW745" s="389"/>
      <c r="CX745" s="389"/>
      <c r="CY745" s="389"/>
      <c r="CZ745" s="389"/>
      <c r="DA745" s="389"/>
      <c r="DB745" s="389"/>
      <c r="DC745" s="389"/>
      <c r="DD745" s="389"/>
      <c r="DE745" s="389"/>
      <c r="DF745" s="389"/>
      <c r="DG745" s="389"/>
      <c r="DH745" s="389"/>
      <c r="DI745" s="389"/>
      <c r="DJ745" s="389"/>
      <c r="DK745" s="389"/>
      <c r="DL745" s="389"/>
      <c r="DM745" s="389"/>
      <c r="DN745" s="389"/>
      <c r="DO745" s="389"/>
      <c r="DP745" s="389"/>
      <c r="DQ745" s="389"/>
      <c r="DR745" s="389"/>
      <c r="DS745" s="389"/>
      <c r="DT745" s="389"/>
      <c r="DU745" s="389"/>
      <c r="DV745" s="389"/>
      <c r="DW745" s="389"/>
      <c r="DX745" s="389"/>
      <c r="DY745" s="389"/>
      <c r="DZ745" s="389"/>
      <c r="EA745" s="389"/>
      <c r="EB745" s="389"/>
      <c r="EC745" s="389"/>
      <c r="ED745" s="389"/>
      <c r="EE745" s="389"/>
      <c r="EF745" s="389"/>
      <c r="EG745" s="389"/>
      <c r="EH745" s="389"/>
      <c r="EI745" s="389"/>
      <c r="EJ745" s="389"/>
      <c r="EK745" s="389"/>
      <c r="EL745" s="389"/>
      <c r="EM745" s="389"/>
      <c r="EN745" s="389"/>
      <c r="EO745" s="389"/>
      <c r="EP745" s="389"/>
      <c r="EQ745" s="389"/>
      <c r="ER745" s="389"/>
      <c r="ES745" s="389"/>
      <c r="ET745" s="389"/>
      <c r="EU745" s="389"/>
      <c r="EV745" s="389"/>
      <c r="EW745" s="389"/>
      <c r="EX745" s="389"/>
      <c r="EY745" s="389"/>
      <c r="EZ745" s="389"/>
      <c r="FA745" s="389"/>
      <c r="FB745" s="389"/>
      <c r="FC745" s="389"/>
      <c r="FD745" s="389"/>
      <c r="FE745" s="389"/>
      <c r="FF745" s="389"/>
      <c r="FG745" s="389"/>
      <c r="FH745" s="389"/>
      <c r="FI745" s="389"/>
      <c r="FJ745" s="389"/>
      <c r="FK745" s="389"/>
      <c r="FL745" s="389"/>
      <c r="FM745" s="389"/>
      <c r="FN745" s="389"/>
      <c r="FO745" s="389"/>
      <c r="FP745" s="389"/>
      <c r="FQ745" s="389"/>
      <c r="FR745" s="389"/>
      <c r="FS745" s="389"/>
      <c r="FT745" s="389"/>
      <c r="FU745" s="389"/>
      <c r="FV745" s="389"/>
    </row>
    <row r="746" spans="3:178" outlineLevel="1" x14ac:dyDescent="0.2">
      <c r="C746" s="155"/>
      <c r="D746" s="155"/>
      <c r="E746" s="374">
        <v>44</v>
      </c>
      <c r="F746" s="400"/>
      <c r="G746" s="400"/>
      <c r="H746" s="402">
        <v>0.24714669853600238</v>
      </c>
      <c r="I746" s="155"/>
      <c r="J746" s="375"/>
      <c r="K746" s="396"/>
      <c r="L746" s="396"/>
      <c r="M746" s="396"/>
      <c r="N746" s="396"/>
      <c r="O746" s="396"/>
      <c r="P746" s="396"/>
      <c r="Q746" s="396"/>
      <c r="R746" s="396"/>
      <c r="S746" s="396"/>
      <c r="T746" s="396"/>
      <c r="U746" s="396"/>
      <c r="V746" s="396"/>
      <c r="W746" s="396"/>
      <c r="X746" s="396"/>
      <c r="Y746" s="396"/>
      <c r="Z746" s="396"/>
      <c r="AA746" s="396"/>
      <c r="AB746" s="396"/>
      <c r="AC746" s="396"/>
      <c r="AD746" s="396"/>
      <c r="AE746" s="396"/>
      <c r="AF746" s="396"/>
      <c r="AG746" s="396"/>
      <c r="AH746" s="396"/>
      <c r="AI746" s="396"/>
      <c r="AJ746" s="396"/>
      <c r="AK746" s="396"/>
      <c r="AL746" s="393">
        <v>0.24714669853600238</v>
      </c>
      <c r="AM746" s="393"/>
      <c r="AN746" s="393"/>
      <c r="AO746" s="393"/>
      <c r="AP746" s="393"/>
      <c r="AQ746" s="393"/>
      <c r="AR746" s="393"/>
      <c r="AS746" s="393"/>
      <c r="AT746" s="393"/>
      <c r="AU746" s="393"/>
      <c r="AV746" s="393"/>
      <c r="AW746" s="393"/>
      <c r="AX746" s="393"/>
      <c r="AY746" s="393"/>
      <c r="AZ746" s="393"/>
      <c r="BA746" s="393"/>
      <c r="BB746" s="393"/>
      <c r="BC746" s="393"/>
      <c r="BD746" s="393"/>
      <c r="BE746" s="393"/>
      <c r="BF746" s="393"/>
      <c r="BG746" s="393"/>
      <c r="BH746" s="393"/>
      <c r="BI746" s="393"/>
      <c r="BJ746" s="393"/>
      <c r="BK746" s="393"/>
      <c r="BL746" s="393"/>
      <c r="BM746" s="393"/>
      <c r="BN746" s="393"/>
      <c r="BO746" s="393"/>
      <c r="BP746" s="393"/>
      <c r="BQ746" s="393"/>
      <c r="BR746" s="393"/>
      <c r="BS746" s="393"/>
      <c r="BT746" s="393"/>
      <c r="BU746" s="393"/>
      <c r="BV746" s="393"/>
      <c r="BW746" s="393"/>
      <c r="BX746" s="393"/>
      <c r="BY746" s="393"/>
      <c r="BZ746" s="393"/>
      <c r="CA746" s="393"/>
      <c r="CB746" s="393"/>
      <c r="CC746" s="393"/>
      <c r="CD746" s="393"/>
      <c r="CE746" s="393"/>
      <c r="CF746" s="393"/>
      <c r="CG746" s="393"/>
      <c r="CH746" s="393"/>
      <c r="CI746" s="393"/>
      <c r="CJ746" s="393"/>
      <c r="CK746" s="393"/>
      <c r="CL746" s="393"/>
      <c r="CM746" s="393"/>
      <c r="CN746" s="393"/>
      <c r="CO746" s="393"/>
      <c r="CP746" s="393"/>
      <c r="CQ746" s="393"/>
      <c r="CR746" s="393"/>
      <c r="CS746" s="393"/>
      <c r="CT746" s="393"/>
      <c r="CU746" s="393"/>
      <c r="CV746" s="393"/>
      <c r="CW746" s="393"/>
      <c r="CX746" s="393"/>
      <c r="CY746" s="393"/>
      <c r="CZ746" s="393"/>
      <c r="DA746" s="393"/>
      <c r="DB746" s="393"/>
      <c r="DC746" s="393"/>
      <c r="DD746" s="393"/>
      <c r="DE746" s="393"/>
      <c r="DF746" s="393"/>
      <c r="DG746" s="393"/>
      <c r="DH746" s="393"/>
      <c r="DI746" s="393"/>
      <c r="DJ746" s="393"/>
      <c r="DK746" s="393"/>
      <c r="DL746" s="393"/>
      <c r="DM746" s="393"/>
      <c r="DN746" s="393"/>
      <c r="DO746" s="393"/>
      <c r="DP746" s="393"/>
      <c r="DQ746" s="393"/>
      <c r="DR746" s="393"/>
      <c r="DS746" s="393"/>
      <c r="DT746" s="393"/>
      <c r="DU746" s="393"/>
      <c r="DV746" s="393"/>
      <c r="DW746" s="393"/>
      <c r="DX746" s="393"/>
      <c r="DY746" s="393"/>
      <c r="DZ746" s="393"/>
      <c r="EA746" s="393"/>
      <c r="EB746" s="393"/>
      <c r="EC746" s="393"/>
      <c r="ED746" s="393"/>
      <c r="EE746" s="393"/>
      <c r="EF746" s="393"/>
      <c r="EG746" s="393"/>
      <c r="EH746" s="393"/>
      <c r="EI746" s="393"/>
      <c r="EJ746" s="393"/>
      <c r="EK746" s="393"/>
      <c r="EL746" s="393"/>
      <c r="EM746" s="393"/>
      <c r="EN746" s="393"/>
      <c r="EO746" s="393"/>
      <c r="EP746" s="393"/>
      <c r="EQ746" s="393"/>
      <c r="ER746" s="393"/>
      <c r="ES746" s="393"/>
      <c r="ET746" s="393"/>
      <c r="EU746" s="393"/>
      <c r="EV746" s="393"/>
      <c r="EW746" s="393"/>
      <c r="EX746" s="393"/>
      <c r="EY746" s="393"/>
      <c r="EZ746" s="393"/>
      <c r="FA746" s="393"/>
      <c r="FB746" s="393"/>
      <c r="FC746" s="393"/>
      <c r="FD746" s="393"/>
      <c r="FE746" s="393"/>
      <c r="FF746" s="393"/>
      <c r="FG746" s="393"/>
      <c r="FH746" s="393"/>
      <c r="FI746" s="393"/>
      <c r="FJ746" s="393"/>
      <c r="FK746" s="393"/>
      <c r="FL746" s="393"/>
      <c r="FM746" s="393"/>
      <c r="FN746" s="393"/>
      <c r="FO746" s="393"/>
      <c r="FP746" s="393"/>
      <c r="FQ746" s="393"/>
      <c r="FR746" s="393"/>
      <c r="FS746" s="393"/>
      <c r="FT746" s="393"/>
      <c r="FU746" s="393"/>
      <c r="FV746" s="393"/>
    </row>
    <row r="747" spans="3:178" outlineLevel="1" x14ac:dyDescent="0.2"/>
    <row r="748" spans="3:178" outlineLevel="1" x14ac:dyDescent="0.2">
      <c r="C748" s="376" t="s">
        <v>766</v>
      </c>
      <c r="D748" s="376"/>
      <c r="E748" s="376"/>
      <c r="F748" s="376"/>
      <c r="G748" s="376"/>
      <c r="H748" s="376"/>
      <c r="I748" s="376"/>
      <c r="J748" s="376"/>
      <c r="K748" s="377">
        <v>1</v>
      </c>
      <c r="L748" s="377">
        <v>2</v>
      </c>
      <c r="M748" s="377">
        <v>3</v>
      </c>
      <c r="N748" s="377">
        <v>4</v>
      </c>
      <c r="O748" s="377">
        <v>5</v>
      </c>
      <c r="P748" s="377">
        <v>6</v>
      </c>
      <c r="Q748" s="377">
        <v>7</v>
      </c>
      <c r="R748" s="377">
        <v>8</v>
      </c>
      <c r="S748" s="377">
        <v>9</v>
      </c>
      <c r="T748" s="377">
        <v>10</v>
      </c>
      <c r="U748" s="377">
        <v>11</v>
      </c>
      <c r="V748" s="377">
        <v>12</v>
      </c>
      <c r="W748" s="377">
        <v>13</v>
      </c>
      <c r="X748" s="377">
        <v>14</v>
      </c>
      <c r="Y748" s="377">
        <v>15</v>
      </c>
      <c r="Z748" s="377">
        <v>16</v>
      </c>
      <c r="AA748" s="377">
        <v>17</v>
      </c>
      <c r="AB748" s="377">
        <v>18</v>
      </c>
      <c r="AC748" s="377">
        <v>19</v>
      </c>
      <c r="AD748" s="377">
        <v>20</v>
      </c>
      <c r="AE748" s="377">
        <v>21</v>
      </c>
      <c r="AF748" s="377">
        <v>22</v>
      </c>
      <c r="AG748" s="377">
        <v>23</v>
      </c>
      <c r="AH748" s="377">
        <v>24</v>
      </c>
      <c r="AI748" s="377">
        <v>25</v>
      </c>
      <c r="AJ748" s="377">
        <v>26</v>
      </c>
      <c r="AK748" s="377">
        <v>27</v>
      </c>
      <c r="AL748" s="377">
        <v>28</v>
      </c>
      <c r="AM748" s="377">
        <v>29</v>
      </c>
      <c r="AN748" s="377">
        <v>30</v>
      </c>
      <c r="AO748" s="377">
        <v>31</v>
      </c>
      <c r="AP748" s="377">
        <v>32</v>
      </c>
      <c r="AQ748" s="377">
        <v>33</v>
      </c>
      <c r="AR748" s="377">
        <v>34</v>
      </c>
      <c r="AS748" s="377">
        <v>35</v>
      </c>
      <c r="AT748" s="377">
        <v>36</v>
      </c>
      <c r="AU748" s="377">
        <v>37</v>
      </c>
      <c r="AV748" s="377">
        <v>38</v>
      </c>
      <c r="AW748" s="377">
        <v>39</v>
      </c>
      <c r="AX748" s="377">
        <v>40</v>
      </c>
      <c r="AY748" s="377">
        <v>41</v>
      </c>
      <c r="AZ748" s="377">
        <v>42</v>
      </c>
      <c r="BA748" s="377">
        <v>43</v>
      </c>
      <c r="BB748" s="377">
        <v>44</v>
      </c>
      <c r="BC748" s="377">
        <v>45</v>
      </c>
      <c r="BD748" s="377">
        <v>46</v>
      </c>
      <c r="BE748" s="377">
        <v>47</v>
      </c>
      <c r="BF748" s="377">
        <v>48</v>
      </c>
      <c r="BG748" s="377">
        <v>49</v>
      </c>
      <c r="BH748" s="377">
        <v>50</v>
      </c>
      <c r="BI748" s="377">
        <v>51</v>
      </c>
      <c r="BJ748" s="377">
        <v>52</v>
      </c>
      <c r="BK748" s="377">
        <v>53</v>
      </c>
      <c r="BL748" s="377">
        <v>54</v>
      </c>
      <c r="BM748" s="377">
        <v>55</v>
      </c>
      <c r="BN748" s="377">
        <v>56</v>
      </c>
      <c r="BO748" s="377">
        <v>57</v>
      </c>
      <c r="BP748" s="377">
        <v>58</v>
      </c>
      <c r="BQ748" s="377">
        <v>59</v>
      </c>
      <c r="BR748" s="377">
        <v>60</v>
      </c>
      <c r="BS748" s="377">
        <v>61</v>
      </c>
      <c r="BT748" s="377">
        <v>62</v>
      </c>
      <c r="BU748" s="377">
        <v>63</v>
      </c>
      <c r="BV748" s="377">
        <v>64</v>
      </c>
      <c r="BW748" s="377">
        <v>65</v>
      </c>
      <c r="BX748" s="377">
        <v>66</v>
      </c>
      <c r="BY748" s="377">
        <v>67</v>
      </c>
      <c r="BZ748" s="377">
        <v>68</v>
      </c>
      <c r="CA748" s="377">
        <v>69</v>
      </c>
      <c r="CB748" s="377">
        <v>70</v>
      </c>
      <c r="CC748" s="377">
        <v>71</v>
      </c>
      <c r="CD748" s="377">
        <v>72</v>
      </c>
      <c r="CE748" s="377">
        <v>73</v>
      </c>
      <c r="CF748" s="377">
        <v>74</v>
      </c>
      <c r="CG748" s="377">
        <v>75</v>
      </c>
      <c r="CH748" s="377">
        <v>76</v>
      </c>
      <c r="CI748" s="377">
        <v>77</v>
      </c>
      <c r="CJ748" s="377">
        <v>78</v>
      </c>
      <c r="CK748" s="377">
        <v>79</v>
      </c>
      <c r="CL748" s="377">
        <v>80</v>
      </c>
      <c r="CM748" s="377">
        <v>81</v>
      </c>
      <c r="CN748" s="377">
        <v>82</v>
      </c>
      <c r="CO748" s="377">
        <v>83</v>
      </c>
      <c r="CP748" s="377">
        <v>84</v>
      </c>
      <c r="CQ748" s="377">
        <v>85</v>
      </c>
      <c r="CR748" s="377">
        <v>86</v>
      </c>
      <c r="CS748" s="377">
        <v>87</v>
      </c>
      <c r="CT748" s="377">
        <v>88</v>
      </c>
      <c r="CU748" s="377">
        <v>89</v>
      </c>
      <c r="CV748" s="377">
        <v>90</v>
      </c>
      <c r="CW748" s="377">
        <v>91</v>
      </c>
      <c r="CX748" s="377">
        <v>92</v>
      </c>
      <c r="CY748" s="377">
        <v>93</v>
      </c>
      <c r="CZ748" s="377">
        <v>94</v>
      </c>
      <c r="DA748" s="377">
        <v>95</v>
      </c>
      <c r="DB748" s="377">
        <v>96</v>
      </c>
      <c r="DC748" s="377">
        <v>97</v>
      </c>
      <c r="DD748" s="377">
        <v>98</v>
      </c>
      <c r="DE748" s="377">
        <v>99</v>
      </c>
      <c r="DF748" s="377">
        <v>100</v>
      </c>
      <c r="DG748" s="377">
        <v>101</v>
      </c>
      <c r="DH748" s="377">
        <v>102</v>
      </c>
      <c r="DI748" s="377">
        <v>103</v>
      </c>
      <c r="DJ748" s="377">
        <v>104</v>
      </c>
      <c r="DK748" s="377">
        <v>105</v>
      </c>
      <c r="DL748" s="377">
        <v>106</v>
      </c>
      <c r="DM748" s="377">
        <v>107</v>
      </c>
      <c r="DN748" s="377">
        <v>108</v>
      </c>
      <c r="DO748" s="386"/>
      <c r="DP748" s="386"/>
      <c r="DQ748" s="386"/>
      <c r="DR748" s="386"/>
      <c r="DS748" s="386"/>
      <c r="DT748" s="386"/>
      <c r="DU748" s="386"/>
      <c r="DV748" s="386"/>
      <c r="DW748" s="386"/>
      <c r="DX748" s="386"/>
      <c r="DY748" s="386"/>
      <c r="DZ748" s="386"/>
      <c r="EA748" s="386"/>
      <c r="EB748" s="386"/>
      <c r="EC748" s="386"/>
      <c r="ED748" s="386"/>
      <c r="EE748" s="386"/>
      <c r="EF748" s="386"/>
      <c r="EG748" s="386"/>
      <c r="EH748" s="386"/>
      <c r="EI748" s="386"/>
      <c r="EJ748" s="386"/>
      <c r="EK748" s="386"/>
      <c r="EL748" s="386"/>
      <c r="EM748" s="386"/>
      <c r="EN748" s="386"/>
      <c r="EO748" s="386"/>
      <c r="EP748" s="386"/>
      <c r="EQ748" s="386"/>
      <c r="ER748" s="386"/>
      <c r="ES748" s="386"/>
      <c r="ET748" s="386"/>
      <c r="EU748" s="386"/>
      <c r="EV748" s="386"/>
      <c r="EW748" s="386"/>
      <c r="EX748" s="386"/>
      <c r="EY748" s="386"/>
      <c r="EZ748" s="386"/>
      <c r="FA748" s="386"/>
      <c r="FB748" s="386"/>
      <c r="FC748" s="386"/>
      <c r="FD748" s="386"/>
      <c r="FE748" s="386"/>
      <c r="FF748" s="386"/>
      <c r="FG748" s="386"/>
      <c r="FH748" s="386"/>
      <c r="FI748" s="386"/>
      <c r="FJ748" s="386"/>
      <c r="FK748" s="386"/>
      <c r="FL748" s="386"/>
      <c r="FM748" s="386"/>
      <c r="FN748" s="386"/>
      <c r="FO748" s="386"/>
      <c r="FP748" s="386"/>
      <c r="FQ748" s="386"/>
      <c r="FR748" s="386"/>
      <c r="FS748" s="386"/>
      <c r="FT748" s="386"/>
      <c r="FU748" s="386"/>
      <c r="FV748" s="386"/>
    </row>
    <row r="749" spans="3:178" outlineLevel="1" x14ac:dyDescent="0.2">
      <c r="C749" s="378" t="s">
        <v>767</v>
      </c>
      <c r="D749" s="378"/>
      <c r="E749" s="378"/>
      <c r="F749" s="378"/>
      <c r="G749" s="378"/>
      <c r="H749" s="378"/>
      <c r="I749" s="378" t="s">
        <v>764</v>
      </c>
      <c r="J749" s="378"/>
      <c r="K749" s="379">
        <v>0.92539917361921653</v>
      </c>
      <c r="L749" s="379">
        <v>0.7226355474341648</v>
      </c>
      <c r="M749" s="379">
        <v>0.51897198610898398</v>
      </c>
      <c r="N749" s="379">
        <v>0.45804672977855226</v>
      </c>
      <c r="O749" s="379">
        <v>0.37758526425877459</v>
      </c>
      <c r="P749" s="379">
        <v>0.35701639770687632</v>
      </c>
      <c r="Q749" s="379">
        <v>0.32811737172887384</v>
      </c>
      <c r="R749" s="379">
        <v>0.31021177921573367</v>
      </c>
      <c r="S749" s="379">
        <v>0.30264358315396928</v>
      </c>
      <c r="T749" s="379">
        <v>0.29755252698217405</v>
      </c>
      <c r="U749" s="379">
        <v>0.29410501323909727</v>
      </c>
      <c r="V749" s="379">
        <v>0.29112802421200584</v>
      </c>
      <c r="W749" s="379">
        <v>0.28834815178981765</v>
      </c>
      <c r="X749" s="379">
        <v>0.28696586800686741</v>
      </c>
      <c r="Y749" s="379">
        <v>0.2860181158054515</v>
      </c>
      <c r="Z749" s="379">
        <v>0.2852799717289965</v>
      </c>
      <c r="AA749" s="379">
        <v>0.28514441464044565</v>
      </c>
      <c r="AB749" s="379">
        <v>0.28621303189639169</v>
      </c>
      <c r="AC749" s="379">
        <v>0.28731059309795681</v>
      </c>
      <c r="AD749" s="379">
        <v>0.28890997671499308</v>
      </c>
      <c r="AE749" s="379">
        <v>0.28675438116980762</v>
      </c>
      <c r="AF749" s="379">
        <v>0.28552468866225228</v>
      </c>
      <c r="AG749" s="379">
        <v>0.28406623792816599</v>
      </c>
      <c r="AH749" s="379">
        <v>0.28006457789944733</v>
      </c>
      <c r="AI749" s="379">
        <v>0.26674616507365012</v>
      </c>
      <c r="AJ749" s="379">
        <v>0.25972050394725654</v>
      </c>
      <c r="AK749" s="379">
        <v>0.25637307277300136</v>
      </c>
      <c r="AL749" s="379">
        <v>0.25295564347084237</v>
      </c>
      <c r="AM749" s="379">
        <v>0.24956428789038998</v>
      </c>
      <c r="AN749" s="379">
        <v>0.24960255108760629</v>
      </c>
      <c r="AO749" s="379">
        <v>0.25063171318877075</v>
      </c>
      <c r="AP749" s="379">
        <v>0.25206760068152706</v>
      </c>
      <c r="AQ749" s="379">
        <v>0.25284986999165576</v>
      </c>
      <c r="AR749" s="379">
        <v>0.25317799892426734</v>
      </c>
      <c r="AS749" s="379">
        <v>0.25290521939967581</v>
      </c>
      <c r="AT749" s="379">
        <v>0.24826136945865274</v>
      </c>
      <c r="AU749" s="379">
        <v>0.23993771108895359</v>
      </c>
      <c r="AV749" s="379">
        <v>0.23245317406953342</v>
      </c>
      <c r="AW749" s="379">
        <v>0.2242825015799145</v>
      </c>
      <c r="AX749" s="379">
        <v>0.21642872160568077</v>
      </c>
      <c r="AY749" s="379">
        <v>0.20793464314816348</v>
      </c>
      <c r="AZ749" s="379">
        <v>0.21847716815682647</v>
      </c>
      <c r="BA749" s="379">
        <v>0.22637353136817323</v>
      </c>
      <c r="BB749" s="379">
        <v>0.24714669853600238</v>
      </c>
      <c r="BC749" s="380">
        <v>0.21678851315812131</v>
      </c>
      <c r="BD749" s="665">
        <v>0.21531383127108933</v>
      </c>
      <c r="BE749" s="665">
        <v>0.21388057599513485</v>
      </c>
      <c r="BF749" s="665">
        <v>0.21248673859895487</v>
      </c>
      <c r="BG749" s="665">
        <v>0.21113044704216266</v>
      </c>
      <c r="BH749" s="665">
        <v>0.20980995410766853</v>
      </c>
      <c r="BI749" s="665">
        <v>0.20852362677841482</v>
      </c>
      <c r="BJ749" s="665">
        <v>0.2072699367064188</v>
      </c>
      <c r="BK749" s="665">
        <v>0.20604745164319438</v>
      </c>
      <c r="BL749" s="665">
        <v>0.2048548277184635</v>
      </c>
      <c r="BM749" s="665">
        <v>0.20369080246919979</v>
      </c>
      <c r="BN749" s="665">
        <v>0.20255418853391213</v>
      </c>
      <c r="BO749" s="665">
        <v>0.20144386793806285</v>
      </c>
      <c r="BP749" s="665">
        <v>0.20035878690590833</v>
      </c>
      <c r="BQ749" s="665">
        <v>0.1992979511421191</v>
      </c>
      <c r="BR749" s="665">
        <v>0.19826042153347853</v>
      </c>
      <c r="BS749" s="665">
        <v>0.19724531022694952</v>
      </c>
      <c r="BT749" s="665">
        <v>0.1962517770455825</v>
      </c>
      <c r="BU749" s="665">
        <v>0.19527902620823526</v>
      </c>
      <c r="BV749" s="665">
        <v>0.19432630332297979</v>
      </c>
      <c r="BW749" s="665">
        <v>0.19339289262748433</v>
      </c>
      <c r="BX749" s="665">
        <v>0.19247811445262614</v>
      </c>
      <c r="BY749" s="665">
        <v>0.19158132288820151</v>
      </c>
      <c r="BZ749" s="665">
        <v>0.19070190363187853</v>
      </c>
      <c r="CA749" s="665">
        <v>0.18983927200454961</v>
      </c>
      <c r="CB749" s="665">
        <v>0.18899287111700536</v>
      </c>
      <c r="CC749" s="665">
        <v>0.18816217017441522</v>
      </c>
      <c r="CD749" s="665">
        <v>0.18734666290647611</v>
      </c>
      <c r="CE749" s="665">
        <v>0.18654586611231352</v>
      </c>
      <c r="CF749" s="665">
        <v>0.18575931831030321</v>
      </c>
      <c r="CG749" s="665">
        <v>0.18498657848394276</v>
      </c>
      <c r="CH749" s="665">
        <v>0.18422722491576152</v>
      </c>
      <c r="CI749" s="665">
        <v>0.18348085410202111</v>
      </c>
      <c r="CJ749" s="665">
        <v>0.18274707974163926</v>
      </c>
      <c r="CK749" s="665">
        <v>0.18202553179338324</v>
      </c>
      <c r="CL749" s="665">
        <v>0.18131585559592225</v>
      </c>
      <c r="CM749" s="665">
        <v>0.18061771104582225</v>
      </c>
      <c r="CN749" s="665">
        <v>0.17993077182900344</v>
      </c>
      <c r="CO749" s="665">
        <v>0.17925472470157841</v>
      </c>
      <c r="CP749" s="665">
        <v>0.17858926881634707</v>
      </c>
      <c r="CQ749" s="665">
        <v>0.17793411509154292</v>
      </c>
      <c r="CR749" s="665">
        <v>0.17728898561871914</v>
      </c>
      <c r="CS749" s="665">
        <v>0.17665361310692304</v>
      </c>
      <c r="CT749" s="665">
        <v>0.17602774036054683</v>
      </c>
      <c r="CU749" s="665">
        <v>0.17541111978845703</v>
      </c>
      <c r="CV749" s="665">
        <v>0.17480351294220076</v>
      </c>
      <c r="CW749" s="665">
        <v>0.1742046900812658</v>
      </c>
      <c r="CX749" s="665">
        <v>0.17361442976352981</v>
      </c>
      <c r="CY749" s="665">
        <v>0.1730325184591848</v>
      </c>
      <c r="CZ749" s="665">
        <v>0.17245875018655404</v>
      </c>
      <c r="DA749" s="665">
        <v>0.17189292616834145</v>
      </c>
      <c r="DB749" s="665">
        <v>0.1713348545069672</v>
      </c>
      <c r="DC749" s="665">
        <v>0.17078434987774083</v>
      </c>
      <c r="DD749" s="665">
        <v>0.1702412332387212</v>
      </c>
      <c r="DE749" s="665">
        <v>0.16970533155619533</v>
      </c>
      <c r="DF749" s="665">
        <v>0.16917647754478565</v>
      </c>
      <c r="DG749" s="665">
        <v>0.16865450942127133</v>
      </c>
      <c r="DH749" s="665">
        <v>0.16813927067126888</v>
      </c>
      <c r="DI749" s="665">
        <v>0.16763060982798467</v>
      </c>
      <c r="DJ749" s="665">
        <v>0.16712838026230231</v>
      </c>
      <c r="DK749" s="665">
        <v>0.16663243998352203</v>
      </c>
      <c r="DL749" s="665">
        <v>0.16614265145011589</v>
      </c>
      <c r="DM749" s="665">
        <v>0.16565888138990659</v>
      </c>
      <c r="DN749" s="665">
        <v>0.16518100062911592</v>
      </c>
      <c r="DO749" s="356"/>
      <c r="DP749" s="356"/>
      <c r="DQ749" s="356"/>
      <c r="DR749" s="356"/>
      <c r="DS749" s="356"/>
      <c r="DT749" s="356"/>
      <c r="DU749" s="356"/>
      <c r="DV749" s="356"/>
      <c r="DW749" s="356"/>
      <c r="DX749" s="356"/>
      <c r="DY749" s="356"/>
      <c r="DZ749" s="356"/>
      <c r="EA749" s="356"/>
      <c r="EB749" s="356"/>
      <c r="EC749" s="356"/>
      <c r="ED749" s="356"/>
      <c r="EE749" s="356"/>
      <c r="EF749" s="356"/>
      <c r="EG749" s="356"/>
      <c r="EH749" s="356"/>
      <c r="EI749" s="356"/>
      <c r="EJ749" s="356"/>
      <c r="EK749" s="356"/>
      <c r="EL749" s="356"/>
      <c r="EM749" s="356"/>
      <c r="EN749" s="356"/>
      <c r="EO749" s="356"/>
      <c r="EP749" s="356"/>
      <c r="EQ749" s="356"/>
      <c r="ER749" s="356"/>
      <c r="ES749" s="356"/>
      <c r="ET749" s="356"/>
      <c r="EU749" s="356"/>
      <c r="EV749" s="356"/>
      <c r="EW749" s="356"/>
      <c r="EX749" s="356"/>
      <c r="EY749" s="356"/>
      <c r="EZ749" s="356"/>
      <c r="FA749" s="356"/>
      <c r="FB749" s="356"/>
      <c r="FC749" s="356"/>
      <c r="FD749" s="356"/>
      <c r="FE749" s="356"/>
      <c r="FF749" s="356"/>
      <c r="FG749" s="356"/>
      <c r="FH749" s="356"/>
      <c r="FI749" s="356"/>
      <c r="FJ749" s="356"/>
      <c r="FK749" s="356"/>
      <c r="FL749" s="356"/>
      <c r="FM749" s="356"/>
      <c r="FN749" s="356"/>
      <c r="FO749" s="356"/>
      <c r="FP749" s="356"/>
      <c r="FQ749" s="356"/>
      <c r="FR749" s="356"/>
      <c r="FS749" s="356"/>
      <c r="FT749" s="356"/>
      <c r="FU749" s="356"/>
      <c r="FV749" s="356"/>
    </row>
    <row r="750" spans="3:178" outlineLevel="1" x14ac:dyDescent="0.2">
      <c r="K750" s="369">
        <v>0.70391869966039478</v>
      </c>
      <c r="L750" s="369">
        <v>0.56759216498059817</v>
      </c>
      <c r="M750" s="369">
        <v>0.50043828006450497</v>
      </c>
      <c r="N750" s="369">
        <v>0.45766771915959747</v>
      </c>
      <c r="O750" s="369">
        <v>0.42702615476678851</v>
      </c>
      <c r="P750" s="369">
        <v>0.40351939358624317</v>
      </c>
      <c r="Q750" s="369">
        <v>0.38465715020372471</v>
      </c>
      <c r="R750" s="369">
        <v>0.36903212215395553</v>
      </c>
      <c r="S750" s="369">
        <v>0.35577755254228061</v>
      </c>
      <c r="T750" s="369">
        <v>0.34432484860020901</v>
      </c>
      <c r="U750" s="369">
        <v>0.33428254164466659</v>
      </c>
      <c r="V750" s="369">
        <v>0.32537059510959354</v>
      </c>
      <c r="W750" s="369">
        <v>0.3173823604200538</v>
      </c>
      <c r="X750" s="369">
        <v>0.31016136489161555</v>
      </c>
      <c r="Y750" s="369">
        <v>0.30358652858227847</v>
      </c>
      <c r="Z750" s="369">
        <v>0.29756240495074487</v>
      </c>
      <c r="AA750" s="369">
        <v>0.2920125382052518</v>
      </c>
      <c r="AB750" s="369">
        <v>0.28687482147639459</v>
      </c>
      <c r="AC750" s="369">
        <v>0.28209817799201259</v>
      </c>
      <c r="AD750" s="369">
        <v>0.27764013993078662</v>
      </c>
      <c r="AE750" s="369">
        <v>0.27346505037490276</v>
      </c>
      <c r="AF750" s="369">
        <v>0.26954270659218371</v>
      </c>
      <c r="AG750" s="369">
        <v>0.26584732159868651</v>
      </c>
      <c r="AH750" s="369">
        <v>0.26235671901936614</v>
      </c>
      <c r="AI750" s="369">
        <v>0.25905170148610129</v>
      </c>
      <c r="AJ750" s="369">
        <v>0.25591554985594378</v>
      </c>
      <c r="AK750" s="369">
        <v>0.25293362225739358</v>
      </c>
      <c r="AL750" s="369">
        <v>0.25009303017110113</v>
      </c>
      <c r="AM750" s="369">
        <v>0.24738237457042409</v>
      </c>
      <c r="AN750" s="369">
        <v>0.2447915293344135</v>
      </c>
      <c r="AO750" s="369">
        <v>0.2423114621970692</v>
      </c>
      <c r="AP750" s="369">
        <v>0.23993408574642167</v>
      </c>
      <c r="AQ750" s="369">
        <v>0.23765213266383764</v>
      </c>
      <c r="AR750" s="369">
        <v>0.23545905065650563</v>
      </c>
      <c r="AS750" s="369">
        <v>0.23334891349568357</v>
      </c>
      <c r="AT750" s="369">
        <v>0.23131634530914669</v>
      </c>
      <c r="AU750" s="369">
        <v>0.2293564558452163</v>
      </c>
      <c r="AV750" s="369">
        <v>0.22746478486907193</v>
      </c>
      <c r="AW750" s="369">
        <v>0.22563725420002645</v>
      </c>
      <c r="AX750" s="369">
        <v>0.2238701261734613</v>
      </c>
      <c r="AY750" s="369">
        <v>0.22215996752990644</v>
      </c>
      <c r="AZ750" s="369">
        <v>0.22050361790886308</v>
      </c>
      <c r="BA750" s="369">
        <v>0.21889816226596034</v>
      </c>
      <c r="BB750" s="369">
        <v>0.21734090664617631</v>
      </c>
    </row>
    <row r="751" spans="3:178" outlineLevel="1" x14ac:dyDescent="0.2">
      <c r="C751" s="381" t="s">
        <v>768</v>
      </c>
      <c r="I751" s="36">
        <v>1.0044440493796787</v>
      </c>
      <c r="J751" s="370">
        <v>44</v>
      </c>
      <c r="K751" s="369">
        <v>1.3146392815898695</v>
      </c>
      <c r="L751" s="369">
        <v>1.273159835564091</v>
      </c>
      <c r="M751" s="369">
        <v>1.0370349487295218</v>
      </c>
      <c r="N751" s="369">
        <v>1.0008281349177319</v>
      </c>
      <c r="O751" s="369">
        <v>0.88422046294795442</v>
      </c>
      <c r="P751" s="369">
        <v>0.88475647857696371</v>
      </c>
      <c r="Q751" s="369">
        <v>0.85301253741180716</v>
      </c>
      <c r="R751" s="369">
        <v>0.84060915186759066</v>
      </c>
      <c r="S751" s="369">
        <v>0.85065395776481179</v>
      </c>
      <c r="T751" s="369">
        <v>0.8641622241084852</v>
      </c>
      <c r="U751" s="369">
        <v>0.8798096717588173</v>
      </c>
      <c r="V751" s="369">
        <v>0.89475824978574392</v>
      </c>
      <c r="W751" s="369">
        <v>0.908519778503728</v>
      </c>
      <c r="X751" s="369">
        <v>0.92521474461252229</v>
      </c>
      <c r="Y751" s="369">
        <v>0.9421304599421132</v>
      </c>
      <c r="Z751" s="369">
        <v>0.95872316859456264</v>
      </c>
      <c r="AA751" s="369">
        <v>0.97648003881265322</v>
      </c>
      <c r="AB751" s="369">
        <v>0.99769310678226475</v>
      </c>
      <c r="AC751" s="369">
        <v>1.018477308655612</v>
      </c>
      <c r="AD751" s="369">
        <v>1.0405915253717128</v>
      </c>
      <c r="AE751" s="369">
        <v>1.0485960848623472</v>
      </c>
      <c r="AF751" s="369">
        <v>1.0592929494258185</v>
      </c>
      <c r="AG751" s="369">
        <v>1.0685315022920641</v>
      </c>
      <c r="AH751" s="369">
        <v>1.0674953511626057</v>
      </c>
      <c r="AI751" s="369">
        <v>1.0297024244326829</v>
      </c>
      <c r="AJ751" s="369">
        <v>1.0148680066273996</v>
      </c>
      <c r="AK751" s="369">
        <v>1.0135982337378131</v>
      </c>
      <c r="AL751" s="369">
        <v>1.0114461938334818</v>
      </c>
      <c r="AM751" s="369">
        <v>1.0088200031378742</v>
      </c>
      <c r="AN751" s="369">
        <v>1.0196535466985885</v>
      </c>
      <c r="AO751" s="369">
        <v>1.0343370095506865</v>
      </c>
      <c r="AP751" s="369">
        <v>1.0505702009673143</v>
      </c>
      <c r="AQ751" s="369">
        <v>1.0639495095519111</v>
      </c>
      <c r="AR751" s="369">
        <v>1.0752527805508341</v>
      </c>
      <c r="AS751" s="369">
        <v>1.0838071436075232</v>
      </c>
      <c r="AT751" s="369">
        <v>1.0732547634144036</v>
      </c>
      <c r="AU751" s="369">
        <v>1.0461345428657922</v>
      </c>
      <c r="AV751" s="369">
        <v>1.0219303801392061</v>
      </c>
      <c r="AW751" s="369">
        <v>0.99399588235145353</v>
      </c>
      <c r="AX751" s="369">
        <v>0.96676017164516759</v>
      </c>
      <c r="AY751" s="369">
        <v>0.93596810199466751</v>
      </c>
      <c r="AZ751" s="369">
        <v>0.99080990248026601</v>
      </c>
      <c r="BA751" s="369">
        <v>1.0341499856592233</v>
      </c>
      <c r="BB751" s="369">
        <v>1.1371384354181833</v>
      </c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  <c r="CP751" s="36"/>
      <c r="CQ751" s="36"/>
      <c r="CR751" s="36"/>
      <c r="CS751" s="36"/>
      <c r="CT751" s="36"/>
      <c r="CU751" s="36"/>
      <c r="CV751" s="36"/>
      <c r="CW751" s="36"/>
      <c r="CX751" s="36"/>
      <c r="CY751" s="36"/>
      <c r="CZ751" s="36"/>
      <c r="DA751" s="36"/>
      <c r="DB751" s="36"/>
      <c r="DC751" s="36"/>
      <c r="DD751" s="36"/>
      <c r="DE751" s="36"/>
      <c r="DF751" s="36"/>
      <c r="DG751" s="36"/>
      <c r="DH751" s="36"/>
      <c r="DI751" s="36"/>
      <c r="DJ751" s="36"/>
      <c r="DK751" s="36"/>
      <c r="DL751" s="36"/>
      <c r="DM751" s="36"/>
      <c r="DN751" s="36"/>
      <c r="DO751" s="36"/>
      <c r="DP751" s="36"/>
      <c r="DQ751" s="36"/>
      <c r="DR751" s="36"/>
      <c r="DS751" s="36"/>
      <c r="DT751" s="36"/>
      <c r="DU751" s="36"/>
      <c r="DV751" s="36"/>
      <c r="DW751" s="36"/>
      <c r="DX751" s="36"/>
      <c r="DY751" s="36"/>
      <c r="DZ751" s="36"/>
      <c r="EA751" s="36"/>
      <c r="EB751" s="36"/>
      <c r="EC751" s="36"/>
      <c r="ED751" s="36"/>
      <c r="EE751" s="36"/>
      <c r="EF751" s="36"/>
      <c r="EG751" s="36"/>
      <c r="EH751" s="36"/>
      <c r="EI751" s="36"/>
      <c r="EJ751" s="36"/>
      <c r="EK751" s="36"/>
      <c r="EL751" s="36"/>
      <c r="EM751" s="36"/>
      <c r="EN751" s="36"/>
      <c r="EO751" s="36"/>
      <c r="EP751" s="36"/>
      <c r="EQ751" s="36"/>
      <c r="ER751" s="36"/>
      <c r="ES751" s="36"/>
      <c r="ET751" s="36"/>
      <c r="EU751" s="36"/>
      <c r="EV751" s="36"/>
      <c r="EW751" s="36"/>
      <c r="EX751" s="36"/>
      <c r="EY751" s="36"/>
      <c r="EZ751" s="36"/>
      <c r="FA751" s="36"/>
      <c r="FB751" s="36"/>
      <c r="FC751" s="36"/>
      <c r="FD751" s="36"/>
      <c r="FE751" s="36"/>
      <c r="FF751" s="36"/>
      <c r="FG751" s="36"/>
      <c r="FH751" s="36"/>
      <c r="FI751" s="36"/>
      <c r="FJ751" s="36"/>
      <c r="FK751" s="36"/>
      <c r="FL751" s="36"/>
      <c r="FM751" s="36"/>
      <c r="FN751" s="36"/>
      <c r="FO751" s="36"/>
      <c r="FP751" s="36"/>
      <c r="FQ751" s="36"/>
      <c r="FR751" s="36"/>
      <c r="FS751" s="36"/>
      <c r="FT751" s="36"/>
      <c r="FU751" s="36"/>
      <c r="FV751" s="36"/>
    </row>
    <row r="752" spans="3:178" outlineLevel="1" x14ac:dyDescent="0.2">
      <c r="C752" s="381" t="s">
        <v>769</v>
      </c>
      <c r="I752" s="37">
        <v>0.01</v>
      </c>
      <c r="AC752" s="36"/>
    </row>
    <row r="753" spans="3:29" outlineLevel="1" x14ac:dyDescent="0.2">
      <c r="C753" s="381"/>
      <c r="AC753" s="36"/>
    </row>
    <row r="754" spans="3:29" outlineLevel="1" x14ac:dyDescent="0.2">
      <c r="C754" s="24" t="s">
        <v>724</v>
      </c>
      <c r="AC754" s="382"/>
    </row>
    <row r="755" spans="3:29" outlineLevel="2" x14ac:dyDescent="0.2"/>
    <row r="756" spans="3:29" outlineLevel="2" x14ac:dyDescent="0.2"/>
    <row r="757" spans="3:29" outlineLevel="2" x14ac:dyDescent="0.2"/>
    <row r="758" spans="3:29" outlineLevel="2" x14ac:dyDescent="0.2"/>
    <row r="759" spans="3:29" outlineLevel="2" x14ac:dyDescent="0.2"/>
    <row r="760" spans="3:29" outlineLevel="2" x14ac:dyDescent="0.2"/>
    <row r="761" spans="3:29" outlineLevel="2" x14ac:dyDescent="0.2"/>
    <row r="762" spans="3:29" outlineLevel="2" x14ac:dyDescent="0.2"/>
    <row r="763" spans="3:29" outlineLevel="2" x14ac:dyDescent="0.2"/>
    <row r="764" spans="3:29" outlineLevel="2" x14ac:dyDescent="0.2"/>
    <row r="765" spans="3:29" outlineLevel="2" x14ac:dyDescent="0.2"/>
    <row r="766" spans="3:29" outlineLevel="2" x14ac:dyDescent="0.2"/>
    <row r="767" spans="3:29" outlineLevel="2" x14ac:dyDescent="0.2"/>
    <row r="768" spans="3:29" outlineLevel="2" x14ac:dyDescent="0.2"/>
    <row r="769" spans="2:179" outlineLevel="2" x14ac:dyDescent="0.2"/>
    <row r="770" spans="2:179" outlineLevel="2" x14ac:dyDescent="0.2"/>
    <row r="771" spans="2:179" outlineLevel="2" x14ac:dyDescent="0.2"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  <c r="CG771" s="36"/>
      <c r="CH771" s="36"/>
      <c r="CI771" s="36"/>
      <c r="CJ771" s="36"/>
      <c r="CK771" s="36"/>
      <c r="CL771" s="36"/>
      <c r="CM771" s="36"/>
      <c r="CN771" s="36"/>
      <c r="CO771" s="36"/>
      <c r="CP771" s="36"/>
      <c r="CQ771" s="36"/>
      <c r="CR771" s="36"/>
      <c r="CS771" s="36"/>
      <c r="CT771" s="36"/>
      <c r="CU771" s="36"/>
      <c r="CV771" s="36"/>
      <c r="CW771" s="36"/>
      <c r="CX771" s="36"/>
      <c r="CY771" s="36"/>
      <c r="CZ771" s="36"/>
      <c r="DA771" s="36"/>
      <c r="DB771" s="36"/>
      <c r="DC771" s="36"/>
      <c r="DD771" s="36"/>
      <c r="DE771" s="36"/>
      <c r="DF771" s="36"/>
      <c r="DG771" s="36"/>
      <c r="DH771" s="36"/>
      <c r="DI771" s="36"/>
      <c r="DJ771" s="36"/>
      <c r="DK771" s="36"/>
      <c r="DL771" s="36"/>
      <c r="DM771" s="36"/>
      <c r="DN771" s="36"/>
      <c r="DO771" s="36"/>
      <c r="DP771" s="36"/>
      <c r="DQ771" s="36"/>
      <c r="DR771" s="36"/>
      <c r="DS771" s="36"/>
      <c r="DT771" s="36"/>
      <c r="DU771" s="36"/>
      <c r="DV771" s="36"/>
      <c r="DW771" s="36"/>
      <c r="DX771" s="36"/>
      <c r="DY771" s="36"/>
      <c r="DZ771" s="36"/>
      <c r="EA771" s="36"/>
      <c r="EB771" s="36"/>
      <c r="EC771" s="36"/>
      <c r="ED771" s="36"/>
      <c r="EE771" s="36"/>
      <c r="EF771" s="36"/>
      <c r="EG771" s="36"/>
      <c r="EH771" s="36"/>
      <c r="EI771" s="36"/>
      <c r="EJ771" s="36"/>
      <c r="EK771" s="36"/>
      <c r="EL771" s="36"/>
      <c r="EM771" s="36"/>
      <c r="EN771" s="36"/>
      <c r="EO771" s="36"/>
      <c r="EP771" s="36"/>
      <c r="EQ771" s="36"/>
      <c r="ER771" s="36"/>
      <c r="ES771" s="36"/>
      <c r="ET771" s="36"/>
      <c r="EU771" s="36"/>
      <c r="EV771" s="36"/>
      <c r="EW771" s="36"/>
      <c r="EX771" s="36"/>
      <c r="EY771" s="36"/>
      <c r="EZ771" s="36"/>
      <c r="FA771" s="36"/>
      <c r="FB771" s="36"/>
      <c r="FC771" s="36"/>
      <c r="FD771" s="36"/>
      <c r="FE771" s="36"/>
      <c r="FF771" s="36"/>
      <c r="FG771" s="36"/>
      <c r="FH771" s="36"/>
      <c r="FI771" s="36"/>
      <c r="FJ771" s="36"/>
      <c r="FK771" s="36"/>
      <c r="FL771" s="36"/>
      <c r="FM771" s="36"/>
      <c r="FN771" s="36"/>
      <c r="FO771" s="36"/>
      <c r="FP771" s="36"/>
      <c r="FQ771" s="36"/>
      <c r="FR771" s="36"/>
      <c r="FS771" s="36"/>
      <c r="FT771" s="36"/>
      <c r="FU771" s="36"/>
      <c r="FV771" s="36"/>
    </row>
    <row r="772" spans="2:179" outlineLevel="2" x14ac:dyDescent="0.2"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  <c r="AA772" s="151"/>
      <c r="AB772" s="151"/>
      <c r="AC772" s="151"/>
    </row>
    <row r="773" spans="2:179" outlineLevel="2" x14ac:dyDescent="0.2">
      <c r="E773" s="24" t="s">
        <v>770</v>
      </c>
      <c r="K773" s="151">
        <v>-7.7530095508105842E-2</v>
      </c>
      <c r="L773" s="151">
        <v>-0.32485026768648134</v>
      </c>
      <c r="M773" s="151">
        <v>-0.65590537394166548</v>
      </c>
      <c r="N773" s="151">
        <v>-0.78078406998849181</v>
      </c>
      <c r="O773" s="151">
        <v>-0.97395887021069105</v>
      </c>
      <c r="P773" s="151">
        <v>-1.0299735663053033</v>
      </c>
      <c r="Q773" s="151">
        <v>-1.1143838939708737</v>
      </c>
      <c r="R773" s="151">
        <v>-1.1705000559892362</v>
      </c>
      <c r="S773" s="151">
        <v>-1.1951994590698738</v>
      </c>
      <c r="T773" s="151">
        <v>-1.212164508296943</v>
      </c>
      <c r="U773" s="151">
        <v>-1.223818387531777</v>
      </c>
      <c r="V773" s="151">
        <v>-1.2339921628126749</v>
      </c>
      <c r="W773" s="151">
        <v>-1.2435866685482706</v>
      </c>
      <c r="X773" s="151">
        <v>-1.2483919971002093</v>
      </c>
      <c r="Y773" s="151">
        <v>-1.2517001281911997</v>
      </c>
      <c r="Z773" s="151">
        <v>-1.2542842239664547</v>
      </c>
      <c r="AA773" s="151">
        <v>-1.2547595090150672</v>
      </c>
      <c r="AB773" s="151">
        <v>-1.2510188786672567</v>
      </c>
      <c r="AC773" s="151">
        <v>-1.247191442468973</v>
      </c>
      <c r="AD773" s="151">
        <v>-1.241640138651755</v>
      </c>
      <c r="AE773" s="151">
        <v>-1.2491292443803688</v>
      </c>
      <c r="AF773" s="151">
        <v>-1.2534267784505708</v>
      </c>
      <c r="AG773" s="151">
        <v>-1.2585478358738891</v>
      </c>
      <c r="AH773" s="151">
        <v>-1.2727350670499633</v>
      </c>
      <c r="AI773" s="151">
        <v>-1.3214577653847785</v>
      </c>
      <c r="AJ773" s="151">
        <v>-1.3481492109954487</v>
      </c>
      <c r="AK773" s="151">
        <v>-1.3611215798367591</v>
      </c>
      <c r="AL773" s="151">
        <v>-1.3745411278749939</v>
      </c>
      <c r="AM773" s="151">
        <v>-1.3880387300856263</v>
      </c>
      <c r="AN773" s="151">
        <v>-1.3878854218355448</v>
      </c>
      <c r="AO773" s="151">
        <v>-1.3837706954894298</v>
      </c>
      <c r="AP773" s="151">
        <v>-1.378057970772375</v>
      </c>
      <c r="AQ773" s="151">
        <v>-1.3749593656280954</v>
      </c>
      <c r="AR773" s="151">
        <v>-1.373662484571704</v>
      </c>
      <c r="AS773" s="151">
        <v>-1.3747404873235483</v>
      </c>
      <c r="AT773" s="151">
        <v>-1.393273178681995</v>
      </c>
      <c r="AU773" s="151">
        <v>-1.4273759264550951</v>
      </c>
      <c r="AV773" s="151">
        <v>-1.4590664760902716</v>
      </c>
      <c r="AW773" s="151">
        <v>-1.4948488539636748</v>
      </c>
      <c r="AX773" s="151">
        <v>-1.5304940162065876</v>
      </c>
      <c r="AY773" s="151">
        <v>-1.5705314642907242</v>
      </c>
      <c r="AZ773" s="151">
        <v>-1.5210737634677596</v>
      </c>
      <c r="BA773" s="151">
        <v>-1.4855688504056861</v>
      </c>
      <c r="BB773" s="151">
        <v>-1.3977731974571619</v>
      </c>
    </row>
    <row r="774" spans="2:179" outlineLevel="1" x14ac:dyDescent="0.2"/>
    <row r="776" spans="2:179" x14ac:dyDescent="0.2">
      <c r="B776" s="384" t="s">
        <v>182</v>
      </c>
      <c r="C776" s="383"/>
      <c r="D776" s="383"/>
      <c r="E776" s="383"/>
      <c r="F776" s="383"/>
      <c r="G776" s="383"/>
      <c r="H776" s="383"/>
      <c r="I776" s="383"/>
      <c r="J776" s="383"/>
      <c r="K776" s="383"/>
      <c r="L776" s="383"/>
      <c r="M776" s="383"/>
      <c r="N776" s="383"/>
      <c r="O776" s="383"/>
      <c r="P776" s="383"/>
      <c r="Q776" s="383"/>
      <c r="R776" s="383"/>
      <c r="S776" s="383"/>
      <c r="T776" s="383"/>
      <c r="U776" s="383"/>
      <c r="V776" s="383"/>
      <c r="W776" s="383"/>
      <c r="X776" s="383"/>
      <c r="Y776" s="383"/>
      <c r="Z776" s="383"/>
      <c r="AA776" s="383"/>
      <c r="AB776" s="383"/>
      <c r="AC776" s="383"/>
      <c r="AD776" s="383"/>
      <c r="AE776" s="383"/>
      <c r="AF776" s="383"/>
      <c r="AG776" s="383"/>
      <c r="AH776" s="383"/>
      <c r="AI776" s="383"/>
      <c r="AJ776" s="383"/>
      <c r="AK776" s="383"/>
      <c r="AL776" s="383"/>
      <c r="AM776" s="383"/>
      <c r="AN776" s="383"/>
      <c r="AO776" s="383"/>
      <c r="AP776" s="383"/>
      <c r="AQ776" s="383"/>
      <c r="AR776" s="383"/>
      <c r="AS776" s="383"/>
      <c r="AT776" s="383"/>
      <c r="AU776" s="383"/>
      <c r="AV776" s="383"/>
      <c r="AW776" s="383"/>
      <c r="AX776" s="383"/>
      <c r="AY776" s="383"/>
      <c r="AZ776" s="383"/>
      <c r="BA776" s="383"/>
      <c r="BB776" s="383"/>
      <c r="BC776" s="383"/>
      <c r="BD776" s="383"/>
      <c r="BE776" s="383"/>
      <c r="BF776" s="383"/>
      <c r="BG776" s="383"/>
      <c r="BH776" s="383"/>
      <c r="BI776" s="383"/>
      <c r="BJ776" s="383"/>
      <c r="BK776" s="383"/>
      <c r="BL776" s="383"/>
      <c r="BM776" s="383"/>
      <c r="BN776" s="383"/>
      <c r="BO776" s="383"/>
      <c r="BP776" s="383"/>
      <c r="BQ776" s="383"/>
      <c r="BR776" s="383"/>
      <c r="BS776" s="383"/>
      <c r="BT776" s="383"/>
      <c r="BU776" s="383"/>
      <c r="BV776" s="383"/>
      <c r="BW776" s="383"/>
      <c r="BX776" s="383"/>
      <c r="BY776" s="383"/>
      <c r="BZ776" s="383"/>
      <c r="CA776" s="383"/>
      <c r="CB776" s="383"/>
      <c r="CC776" s="383"/>
      <c r="CD776" s="383"/>
      <c r="CE776" s="383"/>
      <c r="CF776" s="383"/>
      <c r="CG776" s="383"/>
      <c r="CH776" s="383"/>
      <c r="CI776" s="383"/>
      <c r="CJ776" s="383"/>
      <c r="CK776" s="383"/>
      <c r="CL776" s="383"/>
      <c r="CM776" s="383"/>
      <c r="CN776" s="383"/>
      <c r="CO776" s="383"/>
      <c r="CP776" s="383"/>
      <c r="CQ776" s="383"/>
      <c r="CR776" s="383"/>
      <c r="CS776" s="383"/>
      <c r="CT776" s="383"/>
      <c r="CU776" s="383"/>
      <c r="CV776" s="383"/>
      <c r="CW776" s="383"/>
      <c r="CX776" s="383"/>
      <c r="CY776" s="383"/>
      <c r="CZ776" s="383"/>
      <c r="DA776" s="383"/>
      <c r="DB776" s="383"/>
      <c r="DC776" s="383"/>
      <c r="DD776" s="383"/>
      <c r="DE776" s="383"/>
      <c r="DF776" s="383"/>
      <c r="DG776" s="383"/>
      <c r="DH776" s="383"/>
      <c r="DI776" s="383"/>
      <c r="DJ776" s="383"/>
      <c r="DK776" s="383"/>
      <c r="DL776" s="383"/>
      <c r="DM776" s="383"/>
      <c r="DN776" s="383"/>
      <c r="DO776" s="383"/>
      <c r="DP776" s="383"/>
      <c r="DQ776" s="383"/>
      <c r="DR776" s="383"/>
      <c r="DS776" s="383"/>
      <c r="DT776" s="383"/>
      <c r="DU776" s="383"/>
      <c r="DV776" s="383"/>
      <c r="DW776" s="383"/>
      <c r="DX776" s="383"/>
      <c r="DY776" s="383"/>
      <c r="DZ776" s="383"/>
      <c r="EA776" s="383"/>
      <c r="EB776" s="383"/>
      <c r="EC776" s="383"/>
      <c r="ED776" s="383"/>
      <c r="EE776" s="383"/>
      <c r="EF776" s="383"/>
      <c r="EG776" s="383"/>
      <c r="EH776" s="383"/>
      <c r="EI776" s="383"/>
      <c r="EJ776" s="383"/>
      <c r="EK776" s="383"/>
      <c r="EL776" s="383"/>
      <c r="EM776" s="383"/>
      <c r="EN776" s="383"/>
      <c r="EO776" s="383"/>
      <c r="EP776" s="383"/>
      <c r="EQ776" s="383"/>
      <c r="ER776" s="383"/>
      <c r="ES776" s="383"/>
      <c r="ET776" s="383"/>
      <c r="EU776" s="383"/>
      <c r="EV776" s="383"/>
      <c r="EW776" s="383"/>
      <c r="EX776" s="383"/>
      <c r="EY776" s="383"/>
      <c r="EZ776" s="383"/>
      <c r="FA776" s="383"/>
      <c r="FB776" s="383"/>
      <c r="FC776" s="383"/>
      <c r="FD776" s="383"/>
      <c r="FE776" s="383"/>
      <c r="FF776" s="383"/>
      <c r="FG776" s="383"/>
      <c r="FH776" s="383"/>
      <c r="FI776" s="383"/>
      <c r="FJ776" s="383"/>
      <c r="FK776" s="383"/>
      <c r="FL776" s="383"/>
      <c r="FM776" s="383"/>
      <c r="FN776" s="383"/>
      <c r="FO776" s="383"/>
      <c r="FP776" s="383"/>
      <c r="FQ776" s="383"/>
      <c r="FR776" s="383"/>
      <c r="FS776" s="383"/>
      <c r="FT776" s="383"/>
      <c r="FU776" s="383"/>
      <c r="FV776" s="383"/>
    </row>
    <row r="777" spans="2:179" outlineLevel="1" x14ac:dyDescent="0.2"/>
    <row r="778" spans="2:179" s="35" customFormat="1" outlineLevel="1" x14ac:dyDescent="0.2">
      <c r="B778" s="35" t="s">
        <v>758</v>
      </c>
      <c r="H778" s="24" t="s">
        <v>759</v>
      </c>
      <c r="I778" s="436">
        <v>108</v>
      </c>
      <c r="FW778" s="24"/>
    </row>
    <row r="779" spans="2:179" s="35" customFormat="1" outlineLevel="1" x14ac:dyDescent="0.2">
      <c r="I779" s="365"/>
      <c r="FW779" s="24"/>
    </row>
    <row r="780" spans="2:179" s="35" customFormat="1" outlineLevel="1" x14ac:dyDescent="0.2">
      <c r="C780" s="35" t="s">
        <v>84</v>
      </c>
      <c r="I780" s="365" t="s">
        <v>640</v>
      </c>
      <c r="K780" s="35">
        <v>0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35">
        <v>0</v>
      </c>
      <c r="S780" s="35">
        <v>0</v>
      </c>
      <c r="T780" s="35">
        <v>0</v>
      </c>
      <c r="U780" s="35">
        <v>0</v>
      </c>
      <c r="V780" s="35">
        <v>0</v>
      </c>
      <c r="W780" s="35">
        <v>0</v>
      </c>
      <c r="X780" s="35">
        <v>0</v>
      </c>
      <c r="Y780" s="35">
        <v>0</v>
      </c>
      <c r="Z780" s="35">
        <v>0</v>
      </c>
      <c r="AA780" s="35">
        <v>0</v>
      </c>
      <c r="AB780" s="35">
        <v>0</v>
      </c>
      <c r="AC780" s="35">
        <v>0</v>
      </c>
      <c r="AD780" s="35">
        <v>0</v>
      </c>
      <c r="AE780" s="35">
        <v>0</v>
      </c>
      <c r="AF780" s="35">
        <v>0</v>
      </c>
      <c r="AG780" s="35">
        <v>0</v>
      </c>
      <c r="AH780" s="35">
        <v>0</v>
      </c>
      <c r="AI780" s="35">
        <v>0</v>
      </c>
      <c r="AJ780" s="35">
        <v>0</v>
      </c>
      <c r="AK780" s="35">
        <v>0</v>
      </c>
      <c r="AL780" s="35">
        <v>5321</v>
      </c>
      <c r="AM780" s="35">
        <v>52795</v>
      </c>
      <c r="AN780" s="35">
        <v>146062</v>
      </c>
      <c r="AO780" s="35">
        <v>229725</v>
      </c>
      <c r="AP780" s="35">
        <v>261055</v>
      </c>
      <c r="AQ780" s="35">
        <v>234390</v>
      </c>
      <c r="AR780" s="35">
        <v>207279</v>
      </c>
      <c r="AS780" s="35">
        <v>203599</v>
      </c>
      <c r="AT780" s="35">
        <v>200534</v>
      </c>
      <c r="AU780" s="35">
        <v>205576</v>
      </c>
      <c r="AV780" s="35">
        <v>207364</v>
      </c>
      <c r="AW780" s="35">
        <v>209192</v>
      </c>
      <c r="AX780" s="35">
        <v>208396</v>
      </c>
      <c r="AY780" s="35">
        <v>217224</v>
      </c>
      <c r="AZ780" s="35">
        <v>216631</v>
      </c>
      <c r="BA780" s="35">
        <v>217318</v>
      </c>
      <c r="BB780" s="35">
        <v>223969</v>
      </c>
      <c r="BC780" s="35">
        <v>217626</v>
      </c>
      <c r="BD780" s="35">
        <v>211256</v>
      </c>
      <c r="BE780" s="35">
        <v>208050</v>
      </c>
      <c r="BF780" s="35">
        <v>203192</v>
      </c>
      <c r="BG780" s="35">
        <v>202855</v>
      </c>
      <c r="BH780" s="35">
        <v>200895</v>
      </c>
      <c r="BI780" s="35">
        <v>202541</v>
      </c>
      <c r="BJ780" s="35">
        <v>203203</v>
      </c>
      <c r="BK780" s="35">
        <v>199364</v>
      </c>
      <c r="BL780" s="35">
        <v>199645</v>
      </c>
      <c r="BM780" s="35">
        <v>200218</v>
      </c>
      <c r="BN780" s="35">
        <v>198974</v>
      </c>
      <c r="BO780" s="35">
        <v>176324</v>
      </c>
      <c r="BP780" s="35">
        <v>174432</v>
      </c>
      <c r="BQ780" s="35">
        <v>170881</v>
      </c>
      <c r="BR780" s="35">
        <v>164223</v>
      </c>
      <c r="BS780" s="35">
        <v>161900</v>
      </c>
      <c r="BT780" s="35">
        <v>154372</v>
      </c>
      <c r="BU780" s="35">
        <v>150642</v>
      </c>
      <c r="BV780" s="35">
        <v>188646</v>
      </c>
      <c r="BW780" s="35">
        <v>175059</v>
      </c>
      <c r="BX780" s="35">
        <v>170595</v>
      </c>
      <c r="BY780" s="35">
        <v>197919</v>
      </c>
      <c r="BZ780" s="35">
        <v>196769</v>
      </c>
      <c r="CA780" s="35">
        <v>204968</v>
      </c>
      <c r="CB780" s="35">
        <v>209467</v>
      </c>
      <c r="CC780" s="35">
        <v>215920</v>
      </c>
      <c r="CD780" s="35">
        <v>211541</v>
      </c>
      <c r="CE780" s="35">
        <v>209131</v>
      </c>
      <c r="CF780" s="35">
        <v>203519</v>
      </c>
      <c r="CG780" s="35">
        <v>198472</v>
      </c>
      <c r="CH780" s="35">
        <v>194670</v>
      </c>
      <c r="CI780" s="35">
        <v>191318</v>
      </c>
      <c r="CJ780" s="35">
        <v>188464</v>
      </c>
      <c r="CK780" s="35">
        <v>185949</v>
      </c>
      <c r="CL780" s="35">
        <v>183782</v>
      </c>
      <c r="CM780" s="35">
        <v>181907</v>
      </c>
      <c r="CN780" s="35">
        <v>180288</v>
      </c>
      <c r="CO780" s="35">
        <v>178881</v>
      </c>
      <c r="CP780" s="35">
        <v>177675</v>
      </c>
      <c r="CQ780" s="35">
        <v>176516</v>
      </c>
      <c r="CR780" s="35">
        <v>175747</v>
      </c>
      <c r="CS780" s="35">
        <v>175249</v>
      </c>
      <c r="CT780" s="35">
        <v>174911</v>
      </c>
      <c r="CU780" s="35">
        <v>174666</v>
      </c>
      <c r="CV780" s="35">
        <v>174524</v>
      </c>
      <c r="CW780" s="35">
        <v>174446</v>
      </c>
      <c r="CX780" s="35">
        <v>174358</v>
      </c>
      <c r="CY780" s="35">
        <v>174267</v>
      </c>
      <c r="CZ780" s="35">
        <v>174186</v>
      </c>
      <c r="DA780" s="35">
        <v>174076</v>
      </c>
      <c r="DB780" s="35">
        <v>173974</v>
      </c>
      <c r="DC780" s="35">
        <v>173532</v>
      </c>
      <c r="DD780" s="35">
        <v>173246</v>
      </c>
      <c r="DE780" s="35">
        <v>173103</v>
      </c>
      <c r="DF780" s="35">
        <v>173015</v>
      </c>
      <c r="DG780" s="35">
        <v>172955</v>
      </c>
      <c r="DH780" s="35">
        <v>172938</v>
      </c>
      <c r="DI780" s="35">
        <v>172964</v>
      </c>
      <c r="DJ780" s="35">
        <v>173019</v>
      </c>
      <c r="DK780" s="35">
        <v>173093</v>
      </c>
      <c r="DL780" s="35">
        <v>173189</v>
      </c>
      <c r="DM780" s="35">
        <v>173299</v>
      </c>
      <c r="DN780" s="35">
        <v>173437</v>
      </c>
      <c r="DO780" s="35">
        <v>173199</v>
      </c>
      <c r="DP780" s="35">
        <v>173077</v>
      </c>
      <c r="DQ780" s="35">
        <v>173025</v>
      </c>
      <c r="DR780" s="35">
        <v>173015</v>
      </c>
      <c r="DS780" s="35">
        <v>173057</v>
      </c>
      <c r="DT780" s="35">
        <v>173230</v>
      </c>
      <c r="DU780" s="35">
        <v>173582</v>
      </c>
      <c r="DV780" s="35">
        <v>173847</v>
      </c>
      <c r="DW780" s="35">
        <v>174129</v>
      </c>
      <c r="DX780" s="35">
        <v>174427</v>
      </c>
      <c r="DY780" s="35">
        <v>174736</v>
      </c>
      <c r="DZ780" s="35">
        <v>175058</v>
      </c>
      <c r="EA780" s="35">
        <v>174993</v>
      </c>
      <c r="EB780" s="35">
        <v>175084</v>
      </c>
      <c r="EC780" s="35">
        <v>175320</v>
      </c>
      <c r="ED780" s="35">
        <v>175598</v>
      </c>
      <c r="EE780" s="35">
        <v>175886</v>
      </c>
      <c r="EF780" s="35">
        <v>176191</v>
      </c>
      <c r="EG780" s="35">
        <v>176506</v>
      </c>
      <c r="EH780" s="35">
        <v>176833</v>
      </c>
      <c r="EI780" s="35">
        <v>177173</v>
      </c>
      <c r="EJ780" s="35">
        <v>177523</v>
      </c>
      <c r="EK780" s="35">
        <v>177882</v>
      </c>
      <c r="EL780" s="35">
        <v>178250</v>
      </c>
      <c r="EM780" s="35">
        <v>178214</v>
      </c>
      <c r="EN780" s="35">
        <v>178335</v>
      </c>
      <c r="EO780" s="35">
        <v>178606</v>
      </c>
      <c r="EP780" s="35">
        <v>178800</v>
      </c>
      <c r="EQ780" s="35">
        <v>178327</v>
      </c>
      <c r="ER780" s="35">
        <v>177167</v>
      </c>
      <c r="ES780" s="35">
        <v>175588</v>
      </c>
      <c r="ET780" s="35">
        <v>173825</v>
      </c>
      <c r="EU780" s="35">
        <v>172539</v>
      </c>
      <c r="EV780" s="35">
        <v>171627</v>
      </c>
      <c r="EW780" s="35">
        <v>170901</v>
      </c>
      <c r="EX780" s="35">
        <v>170401</v>
      </c>
      <c r="EY780" s="35">
        <v>169346</v>
      </c>
      <c r="EZ780" s="35">
        <v>168525</v>
      </c>
      <c r="FA780" s="35">
        <v>167642</v>
      </c>
      <c r="FB780" s="35">
        <v>166987</v>
      </c>
      <c r="FC780" s="35">
        <v>166154</v>
      </c>
      <c r="FD780" s="35">
        <v>165507</v>
      </c>
      <c r="FE780" s="35">
        <v>164747</v>
      </c>
      <c r="FF780" s="35">
        <v>163951</v>
      </c>
      <c r="FG780" s="35">
        <v>163287</v>
      </c>
      <c r="FH780" s="35">
        <v>162816</v>
      </c>
      <c r="FI780" s="35">
        <v>162315</v>
      </c>
      <c r="FJ780" s="35">
        <v>161574</v>
      </c>
      <c r="FK780" s="35">
        <v>159762</v>
      </c>
      <c r="FL780" s="35">
        <v>158715</v>
      </c>
      <c r="FM780" s="35">
        <v>157745</v>
      </c>
      <c r="FN780" s="35">
        <v>156937</v>
      </c>
      <c r="FO780" s="35">
        <v>156748</v>
      </c>
      <c r="FP780" s="35">
        <v>156563</v>
      </c>
      <c r="FQ780" s="35">
        <v>156397</v>
      </c>
      <c r="FR780" s="35">
        <v>156212</v>
      </c>
      <c r="FS780" s="35">
        <v>156063</v>
      </c>
      <c r="FT780" s="35">
        <v>155925</v>
      </c>
      <c r="FU780" s="35">
        <v>155836</v>
      </c>
      <c r="FV780" s="35">
        <v>155622</v>
      </c>
      <c r="FW780" s="24"/>
    </row>
    <row r="781" spans="2:179" outlineLevel="1" x14ac:dyDescent="0.2">
      <c r="C781" s="154"/>
      <c r="D781" s="154"/>
      <c r="E781" s="366">
        <v>42766</v>
      </c>
      <c r="F781" s="154"/>
      <c r="G781" s="154"/>
      <c r="H781" s="154">
        <v>0</v>
      </c>
      <c r="I781" s="154"/>
      <c r="J781" s="154"/>
      <c r="K781" s="154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  <c r="AH781" s="252"/>
      <c r="AI781" s="252"/>
      <c r="AJ781" s="252"/>
      <c r="AK781" s="252"/>
      <c r="AL781" s="252"/>
      <c r="AM781" s="252"/>
      <c r="AN781" s="252"/>
      <c r="AO781" s="252"/>
      <c r="AP781" s="252"/>
      <c r="AQ781" s="252"/>
      <c r="AR781" s="252"/>
      <c r="AS781" s="252"/>
      <c r="AT781" s="252"/>
      <c r="AU781" s="252"/>
      <c r="AV781" s="252"/>
      <c r="AW781" s="252"/>
      <c r="AX781" s="252"/>
      <c r="AY781" s="252"/>
      <c r="AZ781" s="252"/>
      <c r="BA781" s="252"/>
      <c r="BB781" s="252"/>
      <c r="BC781" s="252"/>
      <c r="BD781" s="252"/>
      <c r="BE781" s="252"/>
      <c r="BF781" s="252"/>
      <c r="BG781" s="252"/>
      <c r="BH781" s="252"/>
      <c r="BI781" s="252"/>
      <c r="BJ781" s="252"/>
      <c r="BK781" s="252"/>
      <c r="BL781" s="252"/>
      <c r="BM781" s="252"/>
      <c r="BN781" s="252"/>
      <c r="BO781" s="252"/>
      <c r="BP781" s="252"/>
      <c r="BQ781" s="252"/>
      <c r="BR781" s="252"/>
      <c r="BS781" s="252"/>
      <c r="BT781" s="252"/>
      <c r="BU781" s="252"/>
      <c r="BV781" s="252"/>
      <c r="BW781" s="252"/>
      <c r="BX781" s="252"/>
      <c r="BY781" s="252"/>
      <c r="BZ781" s="252"/>
      <c r="CA781" s="252"/>
      <c r="CB781" s="252"/>
      <c r="CC781" s="252"/>
      <c r="CD781" s="252"/>
      <c r="CE781" s="252"/>
      <c r="CF781" s="252"/>
      <c r="CG781" s="252"/>
      <c r="CH781" s="252"/>
      <c r="CI781" s="252"/>
      <c r="CJ781" s="252"/>
      <c r="CK781" s="252"/>
      <c r="CL781" s="252"/>
      <c r="CM781" s="252"/>
      <c r="CN781" s="252"/>
      <c r="CO781" s="252"/>
      <c r="CP781" s="252"/>
      <c r="CQ781" s="252"/>
      <c r="CR781" s="252"/>
      <c r="CS781" s="252"/>
      <c r="CT781" s="252"/>
      <c r="CU781" s="252"/>
      <c r="CV781" s="252"/>
      <c r="CW781" s="252"/>
      <c r="CX781" s="252"/>
      <c r="CY781" s="252"/>
      <c r="CZ781" s="252"/>
      <c r="DA781" s="252"/>
      <c r="DB781" s="252"/>
      <c r="DC781" s="252"/>
      <c r="DD781" s="252"/>
      <c r="DE781" s="252"/>
      <c r="DF781" s="252"/>
      <c r="DG781" s="252"/>
      <c r="DH781" s="252"/>
      <c r="DI781" s="252"/>
      <c r="DJ781" s="252"/>
      <c r="DK781" s="252"/>
      <c r="DL781" s="252"/>
      <c r="DM781" s="252"/>
      <c r="DN781" s="252"/>
      <c r="DO781" s="252"/>
      <c r="DP781" s="252"/>
      <c r="DQ781" s="252"/>
      <c r="DR781" s="252"/>
      <c r="DS781" s="252"/>
      <c r="DT781" s="252"/>
      <c r="DU781" s="252"/>
      <c r="DV781" s="252"/>
      <c r="DW781" s="252"/>
      <c r="DX781" s="252"/>
      <c r="DY781" s="252"/>
      <c r="DZ781" s="252"/>
      <c r="EA781" s="252"/>
      <c r="EB781" s="252"/>
      <c r="EC781" s="252"/>
      <c r="ED781" s="252"/>
      <c r="EE781" s="252"/>
      <c r="EF781" s="252"/>
      <c r="EG781" s="252"/>
      <c r="EH781" s="252"/>
      <c r="EI781" s="252"/>
      <c r="EJ781" s="252"/>
      <c r="EK781" s="252"/>
      <c r="EL781" s="252"/>
      <c r="EM781" s="252"/>
      <c r="EN781" s="252"/>
      <c r="EO781" s="252"/>
      <c r="EP781" s="252"/>
      <c r="EQ781" s="252"/>
      <c r="ER781" s="252"/>
      <c r="ES781" s="252"/>
      <c r="ET781" s="252"/>
      <c r="EU781" s="252"/>
      <c r="EV781" s="252"/>
      <c r="EW781" s="252"/>
      <c r="EX781" s="252"/>
      <c r="EY781" s="252"/>
      <c r="EZ781" s="252"/>
      <c r="FA781" s="252"/>
      <c r="FB781" s="252"/>
      <c r="FC781" s="252"/>
      <c r="FD781" s="252"/>
      <c r="FE781" s="252"/>
      <c r="FF781" s="252"/>
      <c r="FG781" s="252"/>
      <c r="FH781" s="252"/>
      <c r="FI781" s="252"/>
      <c r="FJ781" s="252"/>
      <c r="FK781" s="252"/>
      <c r="FL781" s="252"/>
      <c r="FM781" s="252"/>
      <c r="FN781" s="252"/>
      <c r="FO781" s="252"/>
      <c r="FP781" s="252"/>
      <c r="FQ781" s="252"/>
      <c r="FR781" s="252"/>
      <c r="FS781" s="252"/>
      <c r="FT781" s="252"/>
      <c r="FU781" s="252"/>
      <c r="FV781" s="252"/>
    </row>
    <row r="782" spans="2:179" outlineLevel="2" x14ac:dyDescent="0.2">
      <c r="E782" s="367">
        <v>42794</v>
      </c>
      <c r="H782" s="24">
        <v>0</v>
      </c>
      <c r="L782" s="251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4"/>
      <c r="CY782" s="34"/>
      <c r="CZ782" s="34"/>
      <c r="DA782" s="34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34"/>
      <c r="DS782" s="34"/>
      <c r="DT782" s="34"/>
      <c r="DU782" s="34"/>
      <c r="DV782" s="34"/>
      <c r="DW782" s="34"/>
      <c r="DX782" s="34"/>
      <c r="DY782" s="34"/>
      <c r="DZ782" s="34"/>
      <c r="EA782" s="34"/>
      <c r="EB782" s="34"/>
      <c r="EC782" s="34"/>
      <c r="ED782" s="34"/>
      <c r="EE782" s="34"/>
      <c r="EF782" s="34"/>
      <c r="EG782" s="34"/>
      <c r="EH782" s="34"/>
      <c r="EI782" s="34"/>
      <c r="EJ782" s="34"/>
      <c r="EK782" s="34"/>
      <c r="EL782" s="34"/>
      <c r="EM782" s="34"/>
      <c r="EN782" s="34"/>
      <c r="EO782" s="34"/>
      <c r="EP782" s="34"/>
      <c r="EQ782" s="34"/>
      <c r="ER782" s="34"/>
      <c r="ES782" s="34"/>
      <c r="ET782" s="34"/>
      <c r="EU782" s="34"/>
      <c r="EV782" s="34"/>
      <c r="EW782" s="34"/>
      <c r="EX782" s="34"/>
      <c r="EY782" s="34"/>
      <c r="EZ782" s="34"/>
      <c r="FA782" s="34"/>
      <c r="FB782" s="34"/>
      <c r="FC782" s="34"/>
      <c r="FD782" s="34"/>
      <c r="FE782" s="34"/>
      <c r="FF782" s="34"/>
      <c r="FG782" s="34"/>
      <c r="FH782" s="34"/>
      <c r="FI782" s="34"/>
      <c r="FJ782" s="34"/>
      <c r="FK782" s="34"/>
      <c r="FL782" s="34"/>
      <c r="FM782" s="34"/>
      <c r="FN782" s="34"/>
      <c r="FO782" s="34"/>
      <c r="FP782" s="34"/>
      <c r="FQ782" s="34"/>
      <c r="FR782" s="34"/>
      <c r="FS782" s="34"/>
      <c r="FT782" s="34"/>
      <c r="FU782" s="34"/>
      <c r="FV782" s="34"/>
    </row>
    <row r="783" spans="2:179" outlineLevel="2" x14ac:dyDescent="0.2">
      <c r="E783" s="367">
        <v>42825</v>
      </c>
      <c r="H783" s="24">
        <v>0</v>
      </c>
      <c r="M783" s="251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4"/>
      <c r="CY783" s="34"/>
      <c r="CZ783" s="34"/>
      <c r="DA783" s="34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34"/>
      <c r="DS783" s="34"/>
      <c r="DT783" s="34"/>
      <c r="DU783" s="34"/>
      <c r="DV783" s="34"/>
      <c r="DW783" s="34"/>
      <c r="DX783" s="34"/>
      <c r="DY783" s="34"/>
      <c r="DZ783" s="34"/>
      <c r="EA783" s="34"/>
      <c r="EB783" s="34"/>
      <c r="EC783" s="34"/>
      <c r="ED783" s="34"/>
      <c r="EE783" s="34"/>
      <c r="EF783" s="34"/>
      <c r="EG783" s="34"/>
      <c r="EH783" s="34"/>
      <c r="EI783" s="34"/>
      <c r="EJ783" s="34"/>
      <c r="EK783" s="34"/>
      <c r="EL783" s="34"/>
      <c r="EM783" s="34"/>
      <c r="EN783" s="34"/>
      <c r="EO783" s="34"/>
      <c r="EP783" s="34"/>
      <c r="EQ783" s="34"/>
      <c r="ER783" s="34"/>
      <c r="ES783" s="34"/>
      <c r="ET783" s="34"/>
      <c r="EU783" s="34"/>
      <c r="EV783" s="34"/>
      <c r="EW783" s="34"/>
      <c r="EX783" s="34"/>
      <c r="EY783" s="34"/>
      <c r="EZ783" s="34"/>
      <c r="FA783" s="34"/>
      <c r="FB783" s="34"/>
      <c r="FC783" s="34"/>
      <c r="FD783" s="34"/>
      <c r="FE783" s="34"/>
      <c r="FF783" s="34"/>
      <c r="FG783" s="34"/>
      <c r="FH783" s="34"/>
      <c r="FI783" s="34"/>
      <c r="FJ783" s="34"/>
      <c r="FK783" s="34"/>
      <c r="FL783" s="34"/>
      <c r="FM783" s="34"/>
      <c r="FN783" s="34"/>
      <c r="FO783" s="34"/>
      <c r="FP783" s="34"/>
      <c r="FQ783" s="34"/>
      <c r="FR783" s="34"/>
      <c r="FS783" s="34"/>
      <c r="FT783" s="34"/>
      <c r="FU783" s="34"/>
      <c r="FV783" s="34"/>
    </row>
    <row r="784" spans="2:179" outlineLevel="2" x14ac:dyDescent="0.2">
      <c r="E784" s="367">
        <v>42855</v>
      </c>
      <c r="H784" s="24">
        <v>0</v>
      </c>
      <c r="N784" s="251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4"/>
      <c r="CY784" s="34"/>
      <c r="CZ784" s="34"/>
      <c r="DA784" s="34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34"/>
      <c r="DS784" s="34"/>
      <c r="DT784" s="34"/>
      <c r="DU784" s="34"/>
      <c r="DV784" s="34"/>
      <c r="DW784" s="34"/>
      <c r="DX784" s="34"/>
      <c r="DY784" s="34"/>
      <c r="DZ784" s="34"/>
      <c r="EA784" s="34"/>
      <c r="EB784" s="34"/>
      <c r="EC784" s="34"/>
      <c r="ED784" s="34"/>
      <c r="EE784" s="34"/>
      <c r="EF784" s="34"/>
      <c r="EG784" s="34"/>
      <c r="EH784" s="34"/>
      <c r="EI784" s="34"/>
      <c r="EJ784" s="34"/>
      <c r="EK784" s="34"/>
      <c r="EL784" s="34"/>
      <c r="EM784" s="34"/>
      <c r="EN784" s="34"/>
      <c r="EO784" s="34"/>
      <c r="EP784" s="34"/>
      <c r="EQ784" s="34"/>
      <c r="ER784" s="34"/>
      <c r="ES784" s="34"/>
      <c r="ET784" s="34"/>
      <c r="EU784" s="34"/>
      <c r="EV784" s="34"/>
      <c r="EW784" s="34"/>
      <c r="EX784" s="34"/>
      <c r="EY784" s="34"/>
      <c r="EZ784" s="34"/>
      <c r="FA784" s="34"/>
      <c r="FB784" s="34"/>
      <c r="FC784" s="34"/>
      <c r="FD784" s="34"/>
      <c r="FE784" s="34"/>
      <c r="FF784" s="34"/>
      <c r="FG784" s="34"/>
      <c r="FH784" s="34"/>
      <c r="FI784" s="34"/>
      <c r="FJ784" s="34"/>
      <c r="FK784" s="34"/>
      <c r="FL784" s="34"/>
      <c r="FM784" s="34"/>
      <c r="FN784" s="34"/>
      <c r="FO784" s="34"/>
      <c r="FP784" s="34"/>
      <c r="FQ784" s="34"/>
      <c r="FR784" s="34"/>
      <c r="FS784" s="34"/>
      <c r="FT784" s="34"/>
      <c r="FU784" s="34"/>
      <c r="FV784" s="34"/>
    </row>
    <row r="785" spans="5:178" outlineLevel="2" x14ac:dyDescent="0.2">
      <c r="E785" s="367">
        <v>42886</v>
      </c>
      <c r="H785" s="24">
        <v>0</v>
      </c>
      <c r="O785" s="251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4"/>
      <c r="CY785" s="34"/>
      <c r="CZ785" s="34"/>
      <c r="DA785" s="34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34"/>
      <c r="DS785" s="34"/>
      <c r="DT785" s="34"/>
      <c r="DU785" s="34"/>
      <c r="DV785" s="34"/>
      <c r="DW785" s="34"/>
      <c r="DX785" s="34"/>
      <c r="DY785" s="34"/>
      <c r="DZ785" s="34"/>
      <c r="EA785" s="34"/>
      <c r="EB785" s="34"/>
      <c r="EC785" s="34"/>
      <c r="ED785" s="34"/>
      <c r="EE785" s="34"/>
      <c r="EF785" s="34"/>
      <c r="EG785" s="34"/>
      <c r="EH785" s="34"/>
      <c r="EI785" s="34"/>
      <c r="EJ785" s="34"/>
      <c r="EK785" s="34"/>
      <c r="EL785" s="34"/>
      <c r="EM785" s="34"/>
      <c r="EN785" s="34"/>
      <c r="EO785" s="34"/>
      <c r="EP785" s="34"/>
      <c r="EQ785" s="34"/>
      <c r="ER785" s="34"/>
      <c r="ES785" s="34"/>
      <c r="ET785" s="34"/>
      <c r="EU785" s="34"/>
      <c r="EV785" s="34"/>
      <c r="EW785" s="34"/>
      <c r="EX785" s="34"/>
      <c r="EY785" s="34"/>
      <c r="EZ785" s="34"/>
      <c r="FA785" s="34"/>
      <c r="FB785" s="34"/>
      <c r="FC785" s="34"/>
      <c r="FD785" s="34"/>
      <c r="FE785" s="34"/>
      <c r="FF785" s="34"/>
      <c r="FG785" s="34"/>
      <c r="FH785" s="34"/>
      <c r="FI785" s="34"/>
      <c r="FJ785" s="34"/>
      <c r="FK785" s="34"/>
      <c r="FL785" s="34"/>
      <c r="FM785" s="34"/>
      <c r="FN785" s="34"/>
      <c r="FO785" s="34"/>
      <c r="FP785" s="34"/>
      <c r="FQ785" s="34"/>
      <c r="FR785" s="34"/>
      <c r="FS785" s="34"/>
      <c r="FT785" s="34"/>
      <c r="FU785" s="34"/>
      <c r="FV785" s="34"/>
    </row>
    <row r="786" spans="5:178" outlineLevel="2" x14ac:dyDescent="0.2">
      <c r="E786" s="367">
        <v>42916</v>
      </c>
      <c r="H786" s="24">
        <v>0</v>
      </c>
      <c r="P786" s="251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4"/>
      <c r="CY786" s="34"/>
      <c r="CZ786" s="34"/>
      <c r="DA786" s="34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34"/>
      <c r="DS786" s="34"/>
      <c r="DT786" s="34"/>
      <c r="DU786" s="34"/>
      <c r="DV786" s="34"/>
      <c r="DW786" s="34"/>
      <c r="DX786" s="34"/>
      <c r="DY786" s="34"/>
      <c r="DZ786" s="34"/>
      <c r="EA786" s="34"/>
      <c r="EB786" s="34"/>
      <c r="EC786" s="34"/>
      <c r="ED786" s="34"/>
      <c r="EE786" s="34"/>
      <c r="EF786" s="34"/>
      <c r="EG786" s="34"/>
      <c r="EH786" s="34"/>
      <c r="EI786" s="34"/>
      <c r="EJ786" s="34"/>
      <c r="EK786" s="34"/>
      <c r="EL786" s="34"/>
      <c r="EM786" s="34"/>
      <c r="EN786" s="34"/>
      <c r="EO786" s="34"/>
      <c r="EP786" s="34"/>
      <c r="EQ786" s="34"/>
      <c r="ER786" s="34"/>
      <c r="ES786" s="34"/>
      <c r="ET786" s="34"/>
      <c r="EU786" s="34"/>
      <c r="EV786" s="34"/>
      <c r="EW786" s="34"/>
      <c r="EX786" s="34"/>
      <c r="EY786" s="34"/>
      <c r="EZ786" s="34"/>
      <c r="FA786" s="34"/>
      <c r="FB786" s="34"/>
      <c r="FC786" s="34"/>
      <c r="FD786" s="34"/>
      <c r="FE786" s="34"/>
      <c r="FF786" s="34"/>
      <c r="FG786" s="34"/>
      <c r="FH786" s="34"/>
      <c r="FI786" s="34"/>
      <c r="FJ786" s="34"/>
      <c r="FK786" s="34"/>
      <c r="FL786" s="34"/>
      <c r="FM786" s="34"/>
      <c r="FN786" s="34"/>
      <c r="FO786" s="34"/>
      <c r="FP786" s="34"/>
      <c r="FQ786" s="34"/>
      <c r="FR786" s="34"/>
      <c r="FS786" s="34"/>
      <c r="FT786" s="34"/>
      <c r="FU786" s="34"/>
      <c r="FV786" s="34"/>
    </row>
    <row r="787" spans="5:178" outlineLevel="2" x14ac:dyDescent="0.2">
      <c r="E787" s="367">
        <v>42947</v>
      </c>
      <c r="H787" s="24">
        <v>0</v>
      </c>
      <c r="Q787" s="251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4"/>
      <c r="CY787" s="34"/>
      <c r="CZ787" s="34"/>
      <c r="DA787" s="34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34"/>
      <c r="DS787" s="34"/>
      <c r="DT787" s="34"/>
      <c r="DU787" s="34"/>
      <c r="DV787" s="34"/>
      <c r="DW787" s="34"/>
      <c r="DX787" s="34"/>
      <c r="DY787" s="34"/>
      <c r="DZ787" s="34"/>
      <c r="EA787" s="34"/>
      <c r="EB787" s="34"/>
      <c r="EC787" s="34"/>
      <c r="ED787" s="34"/>
      <c r="EE787" s="34"/>
      <c r="EF787" s="34"/>
      <c r="EG787" s="34"/>
      <c r="EH787" s="34"/>
      <c r="EI787" s="34"/>
      <c r="EJ787" s="34"/>
      <c r="EK787" s="34"/>
      <c r="EL787" s="34"/>
      <c r="EM787" s="34"/>
      <c r="EN787" s="34"/>
      <c r="EO787" s="34"/>
      <c r="EP787" s="34"/>
      <c r="EQ787" s="34"/>
      <c r="ER787" s="34"/>
      <c r="ES787" s="34"/>
      <c r="ET787" s="34"/>
      <c r="EU787" s="34"/>
      <c r="EV787" s="34"/>
      <c r="EW787" s="34"/>
      <c r="EX787" s="34"/>
      <c r="EY787" s="34"/>
      <c r="EZ787" s="34"/>
      <c r="FA787" s="34"/>
      <c r="FB787" s="34"/>
      <c r="FC787" s="34"/>
      <c r="FD787" s="34"/>
      <c r="FE787" s="34"/>
      <c r="FF787" s="34"/>
      <c r="FG787" s="34"/>
      <c r="FH787" s="34"/>
      <c r="FI787" s="34"/>
      <c r="FJ787" s="34"/>
      <c r="FK787" s="34"/>
      <c r="FL787" s="34"/>
      <c r="FM787" s="34"/>
      <c r="FN787" s="34"/>
      <c r="FO787" s="34"/>
      <c r="FP787" s="34"/>
      <c r="FQ787" s="34"/>
      <c r="FR787" s="34"/>
      <c r="FS787" s="34"/>
      <c r="FT787" s="34"/>
      <c r="FU787" s="34"/>
      <c r="FV787" s="34"/>
    </row>
    <row r="788" spans="5:178" outlineLevel="2" x14ac:dyDescent="0.2">
      <c r="E788" s="367">
        <v>42978</v>
      </c>
      <c r="H788" s="24">
        <v>0</v>
      </c>
      <c r="R788" s="251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4"/>
      <c r="CY788" s="34"/>
      <c r="CZ788" s="34"/>
      <c r="DA788" s="34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34"/>
      <c r="DS788" s="34"/>
      <c r="DT788" s="34"/>
      <c r="DU788" s="34"/>
      <c r="DV788" s="34"/>
      <c r="DW788" s="34"/>
      <c r="DX788" s="34"/>
      <c r="DY788" s="34"/>
      <c r="DZ788" s="34"/>
      <c r="EA788" s="34"/>
      <c r="EB788" s="34"/>
      <c r="EC788" s="34"/>
      <c r="ED788" s="34"/>
      <c r="EE788" s="34"/>
      <c r="EF788" s="34"/>
      <c r="EG788" s="34"/>
      <c r="EH788" s="34"/>
      <c r="EI788" s="34"/>
      <c r="EJ788" s="34"/>
      <c r="EK788" s="34"/>
      <c r="EL788" s="34"/>
      <c r="EM788" s="34"/>
      <c r="EN788" s="34"/>
      <c r="EO788" s="34"/>
      <c r="EP788" s="34"/>
      <c r="EQ788" s="34"/>
      <c r="ER788" s="34"/>
      <c r="ES788" s="34"/>
      <c r="ET788" s="34"/>
      <c r="EU788" s="34"/>
      <c r="EV788" s="34"/>
      <c r="EW788" s="34"/>
      <c r="EX788" s="34"/>
      <c r="EY788" s="34"/>
      <c r="EZ788" s="34"/>
      <c r="FA788" s="34"/>
      <c r="FB788" s="34"/>
      <c r="FC788" s="34"/>
      <c r="FD788" s="34"/>
      <c r="FE788" s="34"/>
      <c r="FF788" s="34"/>
      <c r="FG788" s="34"/>
      <c r="FH788" s="34"/>
      <c r="FI788" s="34"/>
      <c r="FJ788" s="34"/>
      <c r="FK788" s="34"/>
      <c r="FL788" s="34"/>
      <c r="FM788" s="34"/>
      <c r="FN788" s="34"/>
      <c r="FO788" s="34"/>
      <c r="FP788" s="34"/>
      <c r="FQ788" s="34"/>
      <c r="FR788" s="34"/>
      <c r="FS788" s="34"/>
      <c r="FT788" s="34"/>
      <c r="FU788" s="34"/>
      <c r="FV788" s="34"/>
    </row>
    <row r="789" spans="5:178" outlineLevel="2" x14ac:dyDescent="0.2">
      <c r="E789" s="367">
        <v>43008</v>
      </c>
      <c r="H789" s="24">
        <v>0</v>
      </c>
      <c r="S789" s="251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4"/>
      <c r="CY789" s="34"/>
      <c r="CZ789" s="34"/>
      <c r="DA789" s="34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34"/>
      <c r="DS789" s="34"/>
      <c r="DT789" s="34"/>
      <c r="DU789" s="34"/>
      <c r="DV789" s="34"/>
      <c r="DW789" s="34"/>
      <c r="DX789" s="34"/>
      <c r="DY789" s="34"/>
      <c r="DZ789" s="34"/>
      <c r="EA789" s="34"/>
      <c r="EB789" s="34"/>
      <c r="EC789" s="34"/>
      <c r="ED789" s="34"/>
      <c r="EE789" s="34"/>
      <c r="EF789" s="34"/>
      <c r="EG789" s="34"/>
      <c r="EH789" s="34"/>
      <c r="EI789" s="34"/>
      <c r="EJ789" s="34"/>
      <c r="EK789" s="34"/>
      <c r="EL789" s="34"/>
      <c r="EM789" s="34"/>
      <c r="EN789" s="34"/>
      <c r="EO789" s="34"/>
      <c r="EP789" s="34"/>
      <c r="EQ789" s="34"/>
      <c r="ER789" s="34"/>
      <c r="ES789" s="34"/>
      <c r="ET789" s="34"/>
      <c r="EU789" s="34"/>
      <c r="EV789" s="34"/>
      <c r="EW789" s="34"/>
      <c r="EX789" s="34"/>
      <c r="EY789" s="34"/>
      <c r="EZ789" s="34"/>
      <c r="FA789" s="34"/>
      <c r="FB789" s="34"/>
      <c r="FC789" s="34"/>
      <c r="FD789" s="34"/>
      <c r="FE789" s="34"/>
      <c r="FF789" s="34"/>
      <c r="FG789" s="34"/>
      <c r="FH789" s="34"/>
      <c r="FI789" s="34"/>
      <c r="FJ789" s="34"/>
      <c r="FK789" s="34"/>
      <c r="FL789" s="34"/>
      <c r="FM789" s="34"/>
      <c r="FN789" s="34"/>
      <c r="FO789" s="34"/>
      <c r="FP789" s="34"/>
      <c r="FQ789" s="34"/>
      <c r="FR789" s="34"/>
      <c r="FS789" s="34"/>
      <c r="FT789" s="34"/>
      <c r="FU789" s="34"/>
      <c r="FV789" s="34"/>
    </row>
    <row r="790" spans="5:178" outlineLevel="2" x14ac:dyDescent="0.2">
      <c r="E790" s="367">
        <v>43039</v>
      </c>
      <c r="H790" s="24">
        <v>0</v>
      </c>
      <c r="T790" s="251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4"/>
      <c r="CY790" s="34"/>
      <c r="CZ790" s="34"/>
      <c r="DA790" s="34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34"/>
      <c r="DS790" s="34"/>
      <c r="DT790" s="34"/>
      <c r="DU790" s="34"/>
      <c r="DV790" s="34"/>
      <c r="DW790" s="34"/>
      <c r="DX790" s="34"/>
      <c r="DY790" s="34"/>
      <c r="DZ790" s="34"/>
      <c r="EA790" s="34"/>
      <c r="EB790" s="34"/>
      <c r="EC790" s="34"/>
      <c r="ED790" s="34"/>
      <c r="EE790" s="34"/>
      <c r="EF790" s="34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  <c r="ES790" s="34"/>
      <c r="ET790" s="34"/>
      <c r="EU790" s="34"/>
      <c r="EV790" s="34"/>
      <c r="EW790" s="34"/>
      <c r="EX790" s="34"/>
      <c r="EY790" s="34"/>
      <c r="EZ790" s="34"/>
      <c r="FA790" s="34"/>
      <c r="FB790" s="34"/>
      <c r="FC790" s="34"/>
      <c r="FD790" s="34"/>
      <c r="FE790" s="34"/>
      <c r="FF790" s="34"/>
      <c r="FG790" s="34"/>
      <c r="FH790" s="34"/>
      <c r="FI790" s="34"/>
      <c r="FJ790" s="34"/>
      <c r="FK790" s="34"/>
      <c r="FL790" s="34"/>
      <c r="FM790" s="34"/>
      <c r="FN790" s="34"/>
      <c r="FO790" s="34"/>
      <c r="FP790" s="34"/>
      <c r="FQ790" s="34"/>
      <c r="FR790" s="34"/>
      <c r="FS790" s="34"/>
      <c r="FT790" s="34"/>
      <c r="FU790" s="34"/>
      <c r="FV790" s="34"/>
    </row>
    <row r="791" spans="5:178" outlineLevel="2" x14ac:dyDescent="0.2">
      <c r="E791" s="367">
        <v>43069</v>
      </c>
      <c r="H791" s="24">
        <v>0</v>
      </c>
      <c r="U791" s="251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4"/>
      <c r="CY791" s="34"/>
      <c r="CZ791" s="34"/>
      <c r="DA791" s="34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34"/>
      <c r="DS791" s="34"/>
      <c r="DT791" s="34"/>
      <c r="DU791" s="34"/>
      <c r="DV791" s="34"/>
      <c r="DW791" s="34"/>
      <c r="DX791" s="34"/>
      <c r="DY791" s="34"/>
      <c r="DZ791" s="34"/>
      <c r="EA791" s="34"/>
      <c r="EB791" s="34"/>
      <c r="EC791" s="34"/>
      <c r="ED791" s="34"/>
      <c r="EE791" s="34"/>
      <c r="EF791" s="34"/>
      <c r="EG791" s="34"/>
      <c r="EH791" s="34"/>
      <c r="EI791" s="34"/>
      <c r="EJ791" s="34"/>
      <c r="EK791" s="34"/>
      <c r="EL791" s="34"/>
      <c r="EM791" s="34"/>
      <c r="EN791" s="34"/>
      <c r="EO791" s="34"/>
      <c r="EP791" s="34"/>
      <c r="EQ791" s="34"/>
      <c r="ER791" s="34"/>
      <c r="ES791" s="34"/>
      <c r="ET791" s="34"/>
      <c r="EU791" s="34"/>
      <c r="EV791" s="34"/>
      <c r="EW791" s="34"/>
      <c r="EX791" s="34"/>
      <c r="EY791" s="34"/>
      <c r="EZ791" s="34"/>
      <c r="FA791" s="34"/>
      <c r="FB791" s="34"/>
      <c r="FC791" s="34"/>
      <c r="FD791" s="34"/>
      <c r="FE791" s="34"/>
      <c r="FF791" s="34"/>
      <c r="FG791" s="34"/>
      <c r="FH791" s="34"/>
      <c r="FI791" s="34"/>
      <c r="FJ791" s="34"/>
      <c r="FK791" s="34"/>
      <c r="FL791" s="34"/>
      <c r="FM791" s="34"/>
      <c r="FN791" s="34"/>
      <c r="FO791" s="34"/>
      <c r="FP791" s="34"/>
      <c r="FQ791" s="34"/>
      <c r="FR791" s="34"/>
      <c r="FS791" s="34"/>
      <c r="FT791" s="34"/>
      <c r="FU791" s="34"/>
      <c r="FV791" s="34"/>
    </row>
    <row r="792" spans="5:178" outlineLevel="2" x14ac:dyDescent="0.2">
      <c r="E792" s="367">
        <v>43100</v>
      </c>
      <c r="H792" s="24">
        <v>0</v>
      </c>
      <c r="V792" s="251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4"/>
      <c r="CY792" s="34"/>
      <c r="CZ792" s="34"/>
      <c r="DA792" s="34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34"/>
      <c r="DS792" s="34"/>
      <c r="DT792" s="34"/>
      <c r="DU792" s="34"/>
      <c r="DV792" s="34"/>
      <c r="DW792" s="34"/>
      <c r="DX792" s="34"/>
      <c r="DY792" s="34"/>
      <c r="DZ792" s="34"/>
      <c r="EA792" s="34"/>
      <c r="EB792" s="34"/>
      <c r="EC792" s="34"/>
      <c r="ED792" s="34"/>
      <c r="EE792" s="34"/>
      <c r="EF792" s="34"/>
      <c r="EG792" s="34"/>
      <c r="EH792" s="34"/>
      <c r="EI792" s="34"/>
      <c r="EJ792" s="34"/>
      <c r="EK792" s="34"/>
      <c r="EL792" s="34"/>
      <c r="EM792" s="34"/>
      <c r="EN792" s="34"/>
      <c r="EO792" s="34"/>
      <c r="EP792" s="34"/>
      <c r="EQ792" s="34"/>
      <c r="ER792" s="34"/>
      <c r="ES792" s="34"/>
      <c r="ET792" s="34"/>
      <c r="EU792" s="34"/>
      <c r="EV792" s="34"/>
      <c r="EW792" s="34"/>
      <c r="EX792" s="34"/>
      <c r="EY792" s="34"/>
      <c r="EZ792" s="34"/>
      <c r="FA792" s="34"/>
      <c r="FB792" s="34"/>
      <c r="FC792" s="34"/>
      <c r="FD792" s="34"/>
      <c r="FE792" s="34"/>
      <c r="FF792" s="34"/>
      <c r="FG792" s="34"/>
      <c r="FH792" s="34"/>
      <c r="FI792" s="34"/>
      <c r="FJ792" s="34"/>
      <c r="FK792" s="34"/>
      <c r="FL792" s="34"/>
      <c r="FM792" s="34"/>
      <c r="FN792" s="34"/>
      <c r="FO792" s="34"/>
      <c r="FP792" s="34"/>
      <c r="FQ792" s="34"/>
      <c r="FR792" s="34"/>
      <c r="FS792" s="34"/>
      <c r="FT792" s="34"/>
      <c r="FU792" s="34"/>
      <c r="FV792" s="34"/>
    </row>
    <row r="793" spans="5:178" outlineLevel="2" x14ac:dyDescent="0.2">
      <c r="E793" s="367">
        <v>43131</v>
      </c>
      <c r="H793" s="24">
        <v>0</v>
      </c>
      <c r="W793" s="251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4"/>
      <c r="CY793" s="34"/>
      <c r="CZ793" s="34"/>
      <c r="DA793" s="34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34"/>
      <c r="DS793" s="34"/>
      <c r="DT793" s="34"/>
      <c r="DU793" s="34"/>
      <c r="DV793" s="34"/>
      <c r="DW793" s="34"/>
      <c r="DX793" s="34"/>
      <c r="DY793" s="34"/>
      <c r="DZ793" s="34"/>
      <c r="EA793" s="34"/>
      <c r="EB793" s="34"/>
      <c r="EC793" s="34"/>
      <c r="ED793" s="34"/>
      <c r="EE793" s="34"/>
      <c r="EF793" s="34"/>
      <c r="EG793" s="34"/>
      <c r="EH793" s="34"/>
      <c r="EI793" s="34"/>
      <c r="EJ793" s="34"/>
      <c r="EK793" s="34"/>
      <c r="EL793" s="34"/>
      <c r="EM793" s="34"/>
      <c r="EN793" s="34"/>
      <c r="EO793" s="34"/>
      <c r="EP793" s="34"/>
      <c r="EQ793" s="34"/>
      <c r="ER793" s="34"/>
      <c r="ES793" s="34"/>
      <c r="ET793" s="34"/>
      <c r="EU793" s="34"/>
      <c r="EV793" s="34"/>
      <c r="EW793" s="34"/>
      <c r="EX793" s="34"/>
      <c r="EY793" s="34"/>
      <c r="EZ793" s="34"/>
      <c r="FA793" s="34"/>
      <c r="FB793" s="34"/>
      <c r="FC793" s="34"/>
      <c r="FD793" s="34"/>
      <c r="FE793" s="34"/>
      <c r="FF793" s="34"/>
      <c r="FG793" s="34"/>
      <c r="FH793" s="34"/>
      <c r="FI793" s="34"/>
      <c r="FJ793" s="34"/>
      <c r="FK793" s="34"/>
      <c r="FL793" s="34"/>
      <c r="FM793" s="34"/>
      <c r="FN793" s="34"/>
      <c r="FO793" s="34"/>
      <c r="FP793" s="34"/>
      <c r="FQ793" s="34"/>
      <c r="FR793" s="34"/>
      <c r="FS793" s="34"/>
      <c r="FT793" s="34"/>
      <c r="FU793" s="34"/>
      <c r="FV793" s="34"/>
    </row>
    <row r="794" spans="5:178" outlineLevel="2" x14ac:dyDescent="0.2">
      <c r="E794" s="367">
        <v>43159</v>
      </c>
      <c r="H794" s="24">
        <v>0</v>
      </c>
      <c r="X794" s="251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4"/>
      <c r="CY794" s="34"/>
      <c r="CZ794" s="34"/>
      <c r="DA794" s="34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34"/>
      <c r="DS794" s="34"/>
      <c r="DT794" s="34"/>
      <c r="DU794" s="34"/>
      <c r="DV794" s="34"/>
      <c r="DW794" s="34"/>
      <c r="DX794" s="34"/>
      <c r="DY794" s="34"/>
      <c r="DZ794" s="34"/>
      <c r="EA794" s="34"/>
      <c r="EB794" s="34"/>
      <c r="EC794" s="34"/>
      <c r="ED794" s="34"/>
      <c r="EE794" s="34"/>
      <c r="EF794" s="34"/>
      <c r="EG794" s="34"/>
      <c r="EH794" s="34"/>
      <c r="EI794" s="34"/>
      <c r="EJ794" s="34"/>
      <c r="EK794" s="34"/>
      <c r="EL794" s="34"/>
      <c r="EM794" s="34"/>
      <c r="EN794" s="34"/>
      <c r="EO794" s="34"/>
      <c r="EP794" s="34"/>
      <c r="EQ794" s="34"/>
      <c r="ER794" s="34"/>
      <c r="ES794" s="34"/>
      <c r="ET794" s="34"/>
      <c r="EU794" s="34"/>
      <c r="EV794" s="34"/>
      <c r="EW794" s="34"/>
      <c r="EX794" s="34"/>
      <c r="EY794" s="34"/>
      <c r="EZ794" s="34"/>
      <c r="FA794" s="34"/>
      <c r="FB794" s="34"/>
      <c r="FC794" s="34"/>
      <c r="FD794" s="34"/>
      <c r="FE794" s="34"/>
      <c r="FF794" s="34"/>
      <c r="FG794" s="34"/>
      <c r="FH794" s="34"/>
      <c r="FI794" s="34"/>
      <c r="FJ794" s="34"/>
      <c r="FK794" s="34"/>
      <c r="FL794" s="34"/>
      <c r="FM794" s="34"/>
      <c r="FN794" s="34"/>
      <c r="FO794" s="34"/>
      <c r="FP794" s="34"/>
      <c r="FQ794" s="34"/>
      <c r="FR794" s="34"/>
      <c r="FS794" s="34"/>
      <c r="FT794" s="34"/>
      <c r="FU794" s="34"/>
      <c r="FV794" s="34"/>
    </row>
    <row r="795" spans="5:178" outlineLevel="2" x14ac:dyDescent="0.2">
      <c r="E795" s="367">
        <v>43190</v>
      </c>
      <c r="H795" s="24">
        <v>0</v>
      </c>
      <c r="Y795" s="251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4"/>
      <c r="CY795" s="34"/>
      <c r="CZ795" s="34"/>
      <c r="DA795" s="34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34"/>
      <c r="DS795" s="34"/>
      <c r="DT795" s="34"/>
      <c r="DU795" s="34"/>
      <c r="DV795" s="34"/>
      <c r="DW795" s="34"/>
      <c r="DX795" s="34"/>
      <c r="DY795" s="34"/>
      <c r="DZ795" s="34"/>
      <c r="EA795" s="34"/>
      <c r="EB795" s="34"/>
      <c r="EC795" s="34"/>
      <c r="ED795" s="34"/>
      <c r="EE795" s="34"/>
      <c r="EF795" s="34"/>
      <c r="EG795" s="34"/>
      <c r="EH795" s="34"/>
      <c r="EI795" s="34"/>
      <c r="EJ795" s="34"/>
      <c r="EK795" s="34"/>
      <c r="EL795" s="34"/>
      <c r="EM795" s="34"/>
      <c r="EN795" s="34"/>
      <c r="EO795" s="34"/>
      <c r="EP795" s="34"/>
      <c r="EQ795" s="34"/>
      <c r="ER795" s="34"/>
      <c r="ES795" s="34"/>
      <c r="ET795" s="34"/>
      <c r="EU795" s="34"/>
      <c r="EV795" s="34"/>
      <c r="EW795" s="34"/>
      <c r="EX795" s="34"/>
      <c r="EY795" s="34"/>
      <c r="EZ795" s="34"/>
      <c r="FA795" s="34"/>
      <c r="FB795" s="34"/>
      <c r="FC795" s="34"/>
      <c r="FD795" s="34"/>
      <c r="FE795" s="34"/>
      <c r="FF795" s="34"/>
      <c r="FG795" s="34"/>
      <c r="FH795" s="34"/>
      <c r="FI795" s="34"/>
      <c r="FJ795" s="34"/>
      <c r="FK795" s="34"/>
      <c r="FL795" s="34"/>
      <c r="FM795" s="34"/>
      <c r="FN795" s="34"/>
      <c r="FO795" s="34"/>
      <c r="FP795" s="34"/>
      <c r="FQ795" s="34"/>
      <c r="FR795" s="34"/>
      <c r="FS795" s="34"/>
      <c r="FT795" s="34"/>
      <c r="FU795" s="34"/>
      <c r="FV795" s="34"/>
    </row>
    <row r="796" spans="5:178" outlineLevel="2" x14ac:dyDescent="0.2">
      <c r="E796" s="367">
        <v>43220</v>
      </c>
      <c r="H796" s="24">
        <v>0</v>
      </c>
      <c r="Z796" s="251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4"/>
      <c r="CY796" s="34"/>
      <c r="CZ796" s="34"/>
      <c r="DA796" s="34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34"/>
      <c r="DS796" s="34"/>
      <c r="DT796" s="34"/>
      <c r="DU796" s="34"/>
      <c r="DV796" s="34"/>
      <c r="DW796" s="34"/>
      <c r="DX796" s="34"/>
      <c r="DY796" s="34"/>
      <c r="DZ796" s="34"/>
      <c r="EA796" s="34"/>
      <c r="EB796" s="34"/>
      <c r="EC796" s="34"/>
      <c r="ED796" s="34"/>
      <c r="EE796" s="34"/>
      <c r="EF796" s="34"/>
      <c r="EG796" s="34"/>
      <c r="EH796" s="34"/>
      <c r="EI796" s="34"/>
      <c r="EJ796" s="34"/>
      <c r="EK796" s="34"/>
      <c r="EL796" s="34"/>
      <c r="EM796" s="34"/>
      <c r="EN796" s="34"/>
      <c r="EO796" s="34"/>
      <c r="EP796" s="34"/>
      <c r="EQ796" s="34"/>
      <c r="ER796" s="34"/>
      <c r="ES796" s="34"/>
      <c r="ET796" s="34"/>
      <c r="EU796" s="34"/>
      <c r="EV796" s="34"/>
      <c r="EW796" s="34"/>
      <c r="EX796" s="34"/>
      <c r="EY796" s="34"/>
      <c r="EZ796" s="34"/>
      <c r="FA796" s="34"/>
      <c r="FB796" s="34"/>
      <c r="FC796" s="34"/>
      <c r="FD796" s="34"/>
      <c r="FE796" s="34"/>
      <c r="FF796" s="34"/>
      <c r="FG796" s="34"/>
      <c r="FH796" s="34"/>
      <c r="FI796" s="34"/>
      <c r="FJ796" s="34"/>
      <c r="FK796" s="34"/>
      <c r="FL796" s="34"/>
      <c r="FM796" s="34"/>
      <c r="FN796" s="34"/>
      <c r="FO796" s="34"/>
      <c r="FP796" s="34"/>
      <c r="FQ796" s="34"/>
      <c r="FR796" s="34"/>
      <c r="FS796" s="34"/>
      <c r="FT796" s="34"/>
      <c r="FU796" s="34"/>
      <c r="FV796" s="34"/>
    </row>
    <row r="797" spans="5:178" outlineLevel="2" x14ac:dyDescent="0.2">
      <c r="E797" s="367">
        <v>43251</v>
      </c>
      <c r="H797" s="24">
        <v>0</v>
      </c>
      <c r="Z797" s="158"/>
      <c r="AA797" s="251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4"/>
      <c r="CY797" s="34"/>
      <c r="CZ797" s="34"/>
      <c r="DA797" s="34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34"/>
      <c r="DS797" s="34"/>
      <c r="DT797" s="34"/>
      <c r="DU797" s="34"/>
      <c r="DV797" s="34"/>
      <c r="DW797" s="34"/>
      <c r="DX797" s="34"/>
      <c r="DY797" s="34"/>
      <c r="DZ797" s="34"/>
      <c r="EA797" s="34"/>
      <c r="EB797" s="34"/>
      <c r="EC797" s="34"/>
      <c r="ED797" s="34"/>
      <c r="EE797" s="34"/>
      <c r="EF797" s="34"/>
      <c r="EG797" s="34"/>
      <c r="EH797" s="34"/>
      <c r="EI797" s="34"/>
      <c r="EJ797" s="34"/>
      <c r="EK797" s="34"/>
      <c r="EL797" s="34"/>
      <c r="EM797" s="34"/>
      <c r="EN797" s="34"/>
      <c r="EO797" s="34"/>
      <c r="EP797" s="34"/>
      <c r="EQ797" s="34"/>
      <c r="ER797" s="34"/>
      <c r="ES797" s="34"/>
      <c r="ET797" s="34"/>
      <c r="EU797" s="34"/>
      <c r="EV797" s="34"/>
      <c r="EW797" s="34"/>
      <c r="EX797" s="34"/>
      <c r="EY797" s="34"/>
      <c r="EZ797" s="34"/>
      <c r="FA797" s="34"/>
      <c r="FB797" s="34"/>
      <c r="FC797" s="34"/>
      <c r="FD797" s="34"/>
      <c r="FE797" s="34"/>
      <c r="FF797" s="34"/>
      <c r="FG797" s="34"/>
      <c r="FH797" s="34"/>
      <c r="FI797" s="34"/>
      <c r="FJ797" s="34"/>
      <c r="FK797" s="34"/>
      <c r="FL797" s="34"/>
      <c r="FM797" s="34"/>
      <c r="FN797" s="34"/>
      <c r="FO797" s="34"/>
      <c r="FP797" s="34"/>
      <c r="FQ797" s="34"/>
      <c r="FR797" s="34"/>
      <c r="FS797" s="34"/>
      <c r="FT797" s="34"/>
      <c r="FU797" s="34"/>
      <c r="FV797" s="34"/>
    </row>
    <row r="798" spans="5:178" outlineLevel="2" x14ac:dyDescent="0.2">
      <c r="E798" s="367">
        <v>43281</v>
      </c>
      <c r="H798" s="24">
        <v>0</v>
      </c>
      <c r="Z798" s="158"/>
      <c r="AA798" s="158"/>
      <c r="AB798" s="251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4"/>
      <c r="CY798" s="34"/>
      <c r="CZ798" s="34"/>
      <c r="DA798" s="34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34"/>
      <c r="DS798" s="34"/>
      <c r="DT798" s="34"/>
      <c r="DU798" s="34"/>
      <c r="DV798" s="34"/>
      <c r="DW798" s="34"/>
      <c r="DX798" s="34"/>
      <c r="DY798" s="34"/>
      <c r="DZ798" s="34"/>
      <c r="EA798" s="34"/>
      <c r="EB798" s="34"/>
      <c r="EC798" s="34"/>
      <c r="ED798" s="34"/>
      <c r="EE798" s="34"/>
      <c r="EF798" s="34"/>
      <c r="EG798" s="34"/>
      <c r="EH798" s="34"/>
      <c r="EI798" s="34"/>
      <c r="EJ798" s="34"/>
      <c r="EK798" s="34"/>
      <c r="EL798" s="34"/>
      <c r="EM798" s="34"/>
      <c r="EN798" s="34"/>
      <c r="EO798" s="34"/>
      <c r="EP798" s="34"/>
      <c r="EQ798" s="34"/>
      <c r="ER798" s="34"/>
      <c r="ES798" s="34"/>
      <c r="ET798" s="34"/>
      <c r="EU798" s="34"/>
      <c r="EV798" s="34"/>
      <c r="EW798" s="34"/>
      <c r="EX798" s="34"/>
      <c r="EY798" s="34"/>
      <c r="EZ798" s="34"/>
      <c r="FA798" s="34"/>
      <c r="FB798" s="34"/>
      <c r="FC798" s="34"/>
      <c r="FD798" s="34"/>
      <c r="FE798" s="34"/>
      <c r="FF798" s="34"/>
      <c r="FG798" s="34"/>
      <c r="FH798" s="34"/>
      <c r="FI798" s="34"/>
      <c r="FJ798" s="34"/>
      <c r="FK798" s="34"/>
      <c r="FL798" s="34"/>
      <c r="FM798" s="34"/>
      <c r="FN798" s="34"/>
      <c r="FO798" s="34"/>
      <c r="FP798" s="34"/>
      <c r="FQ798" s="34"/>
      <c r="FR798" s="34"/>
      <c r="FS798" s="34"/>
      <c r="FT798" s="34"/>
      <c r="FU798" s="34"/>
      <c r="FV798" s="34"/>
    </row>
    <row r="799" spans="5:178" outlineLevel="2" x14ac:dyDescent="0.2">
      <c r="E799" s="367">
        <v>43312</v>
      </c>
      <c r="H799" s="24">
        <v>0</v>
      </c>
      <c r="Z799" s="158"/>
      <c r="AA799" s="158"/>
      <c r="AB799" s="158"/>
      <c r="AC799" s="251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4"/>
      <c r="CY799" s="34"/>
      <c r="CZ799" s="34"/>
      <c r="DA799" s="34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34"/>
      <c r="DS799" s="34"/>
      <c r="DT799" s="34"/>
      <c r="DU799" s="34"/>
      <c r="DV799" s="34"/>
      <c r="DW799" s="34"/>
      <c r="DX799" s="34"/>
      <c r="DY799" s="34"/>
      <c r="DZ799" s="34"/>
      <c r="EA799" s="34"/>
      <c r="EB799" s="34"/>
      <c r="EC799" s="34"/>
      <c r="ED799" s="34"/>
      <c r="EE799" s="34"/>
      <c r="EF799" s="34"/>
      <c r="EG799" s="34"/>
      <c r="EH799" s="34"/>
      <c r="EI799" s="34"/>
      <c r="EJ799" s="34"/>
      <c r="EK799" s="34"/>
      <c r="EL799" s="34"/>
      <c r="EM799" s="34"/>
      <c r="EN799" s="34"/>
      <c r="EO799" s="34"/>
      <c r="EP799" s="34"/>
      <c r="EQ799" s="34"/>
      <c r="ER799" s="34"/>
      <c r="ES799" s="34"/>
      <c r="ET799" s="34"/>
      <c r="EU799" s="34"/>
      <c r="EV799" s="34"/>
      <c r="EW799" s="34"/>
      <c r="EX799" s="34"/>
      <c r="EY799" s="34"/>
      <c r="EZ799" s="34"/>
      <c r="FA799" s="34"/>
      <c r="FB799" s="34"/>
      <c r="FC799" s="34"/>
      <c r="FD799" s="34"/>
      <c r="FE799" s="34"/>
      <c r="FF799" s="34"/>
      <c r="FG799" s="34"/>
      <c r="FH799" s="34"/>
      <c r="FI799" s="34"/>
      <c r="FJ799" s="34"/>
      <c r="FK799" s="34"/>
      <c r="FL799" s="34"/>
      <c r="FM799" s="34"/>
      <c r="FN799" s="34"/>
      <c r="FO799" s="34"/>
      <c r="FP799" s="34"/>
      <c r="FQ799" s="34"/>
      <c r="FR799" s="34"/>
      <c r="FS799" s="34"/>
      <c r="FT799" s="34"/>
      <c r="FU799" s="34"/>
      <c r="FV799" s="34"/>
    </row>
    <row r="800" spans="5:178" outlineLevel="2" x14ac:dyDescent="0.2">
      <c r="E800" s="367">
        <v>43343</v>
      </c>
      <c r="H800" s="24">
        <v>0</v>
      </c>
      <c r="Z800" s="158"/>
      <c r="AA800" s="158"/>
      <c r="AB800" s="158"/>
      <c r="AC800" s="158"/>
      <c r="AD800" s="251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4"/>
      <c r="CY800" s="34"/>
      <c r="CZ800" s="34"/>
      <c r="DA800" s="34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34"/>
      <c r="DS800" s="34"/>
      <c r="DT800" s="34"/>
      <c r="DU800" s="34"/>
      <c r="DV800" s="34"/>
      <c r="DW800" s="34"/>
      <c r="DX800" s="34"/>
      <c r="DY800" s="34"/>
      <c r="DZ800" s="34"/>
      <c r="EA800" s="34"/>
      <c r="EB800" s="34"/>
      <c r="EC800" s="34"/>
      <c r="ED800" s="34"/>
      <c r="EE800" s="34"/>
      <c r="EF800" s="34"/>
      <c r="EG800" s="34"/>
      <c r="EH800" s="34"/>
      <c r="EI800" s="34"/>
      <c r="EJ800" s="34"/>
      <c r="EK800" s="34"/>
      <c r="EL800" s="34"/>
      <c r="EM800" s="34"/>
      <c r="EN800" s="34"/>
      <c r="EO800" s="34"/>
      <c r="EP800" s="34"/>
      <c r="EQ800" s="34"/>
      <c r="ER800" s="34"/>
      <c r="ES800" s="34"/>
      <c r="ET800" s="34"/>
      <c r="EU800" s="34"/>
      <c r="EV800" s="34"/>
      <c r="EW800" s="34"/>
      <c r="EX800" s="34"/>
      <c r="EY800" s="34"/>
      <c r="EZ800" s="34"/>
      <c r="FA800" s="34"/>
      <c r="FB800" s="34"/>
      <c r="FC800" s="34"/>
      <c r="FD800" s="34"/>
      <c r="FE800" s="34"/>
      <c r="FF800" s="34"/>
      <c r="FG800" s="34"/>
      <c r="FH800" s="34"/>
      <c r="FI800" s="34"/>
      <c r="FJ800" s="34"/>
      <c r="FK800" s="34"/>
      <c r="FL800" s="34"/>
      <c r="FM800" s="34"/>
      <c r="FN800" s="34"/>
      <c r="FO800" s="34"/>
      <c r="FP800" s="34"/>
      <c r="FQ800" s="34"/>
      <c r="FR800" s="34"/>
      <c r="FS800" s="34"/>
      <c r="FT800" s="34"/>
      <c r="FU800" s="34"/>
      <c r="FV800" s="34"/>
    </row>
    <row r="801" spans="5:178" outlineLevel="2" x14ac:dyDescent="0.2">
      <c r="E801" s="367">
        <v>43373</v>
      </c>
      <c r="H801" s="24">
        <v>0</v>
      </c>
      <c r="Z801" s="158"/>
      <c r="AA801" s="158"/>
      <c r="AB801" s="158"/>
      <c r="AC801" s="158"/>
      <c r="AD801" s="158"/>
      <c r="AE801" s="251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4"/>
      <c r="CY801" s="34"/>
      <c r="CZ801" s="34"/>
      <c r="DA801" s="34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34"/>
      <c r="DS801" s="34"/>
      <c r="DT801" s="34"/>
      <c r="DU801" s="34"/>
      <c r="DV801" s="34"/>
      <c r="DW801" s="34"/>
      <c r="DX801" s="34"/>
      <c r="DY801" s="34"/>
      <c r="DZ801" s="34"/>
      <c r="EA801" s="34"/>
      <c r="EB801" s="34"/>
      <c r="EC801" s="34"/>
      <c r="ED801" s="34"/>
      <c r="EE801" s="34"/>
      <c r="EF801" s="34"/>
      <c r="EG801" s="34"/>
      <c r="EH801" s="34"/>
      <c r="EI801" s="34"/>
      <c r="EJ801" s="34"/>
      <c r="EK801" s="34"/>
      <c r="EL801" s="34"/>
      <c r="EM801" s="34"/>
      <c r="EN801" s="34"/>
      <c r="EO801" s="34"/>
      <c r="EP801" s="34"/>
      <c r="EQ801" s="34"/>
      <c r="ER801" s="34"/>
      <c r="ES801" s="34"/>
      <c r="ET801" s="34"/>
      <c r="EU801" s="34"/>
      <c r="EV801" s="34"/>
      <c r="EW801" s="34"/>
      <c r="EX801" s="34"/>
      <c r="EY801" s="34"/>
      <c r="EZ801" s="34"/>
      <c r="FA801" s="34"/>
      <c r="FB801" s="34"/>
      <c r="FC801" s="34"/>
      <c r="FD801" s="34"/>
      <c r="FE801" s="34"/>
      <c r="FF801" s="34"/>
      <c r="FG801" s="34"/>
      <c r="FH801" s="34"/>
      <c r="FI801" s="34"/>
      <c r="FJ801" s="34"/>
      <c r="FK801" s="34"/>
      <c r="FL801" s="34"/>
      <c r="FM801" s="34"/>
      <c r="FN801" s="34"/>
      <c r="FO801" s="34"/>
      <c r="FP801" s="34"/>
      <c r="FQ801" s="34"/>
      <c r="FR801" s="34"/>
      <c r="FS801" s="34"/>
      <c r="FT801" s="34"/>
      <c r="FU801" s="34"/>
      <c r="FV801" s="34"/>
    </row>
    <row r="802" spans="5:178" outlineLevel="2" x14ac:dyDescent="0.2">
      <c r="E802" s="367">
        <v>43404</v>
      </c>
      <c r="H802" s="24">
        <v>0</v>
      </c>
      <c r="Z802" s="158"/>
      <c r="AA802" s="158"/>
      <c r="AB802" s="158"/>
      <c r="AC802" s="158"/>
      <c r="AD802" s="158"/>
      <c r="AE802" s="158"/>
      <c r="AF802" s="251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4"/>
      <c r="CY802" s="34"/>
      <c r="CZ802" s="34"/>
      <c r="DA802" s="34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34"/>
      <c r="DS802" s="34"/>
      <c r="DT802" s="34"/>
      <c r="DU802" s="34"/>
      <c r="DV802" s="34"/>
      <c r="DW802" s="34"/>
      <c r="DX802" s="34"/>
      <c r="DY802" s="34"/>
      <c r="DZ802" s="34"/>
      <c r="EA802" s="34"/>
      <c r="EB802" s="34"/>
      <c r="EC802" s="34"/>
      <c r="ED802" s="34"/>
      <c r="EE802" s="34"/>
      <c r="EF802" s="34"/>
      <c r="EG802" s="34"/>
      <c r="EH802" s="34"/>
      <c r="EI802" s="34"/>
      <c r="EJ802" s="34"/>
      <c r="EK802" s="34"/>
      <c r="EL802" s="34"/>
      <c r="EM802" s="34"/>
      <c r="EN802" s="34"/>
      <c r="EO802" s="34"/>
      <c r="EP802" s="34"/>
      <c r="EQ802" s="34"/>
      <c r="ER802" s="34"/>
      <c r="ES802" s="34"/>
      <c r="ET802" s="34"/>
      <c r="EU802" s="34"/>
      <c r="EV802" s="34"/>
      <c r="EW802" s="34"/>
      <c r="EX802" s="34"/>
      <c r="EY802" s="34"/>
      <c r="EZ802" s="34"/>
      <c r="FA802" s="34"/>
      <c r="FB802" s="34"/>
      <c r="FC802" s="34"/>
      <c r="FD802" s="34"/>
      <c r="FE802" s="34"/>
      <c r="FF802" s="34"/>
      <c r="FG802" s="34"/>
      <c r="FH802" s="34"/>
      <c r="FI802" s="34"/>
      <c r="FJ802" s="34"/>
      <c r="FK802" s="34"/>
      <c r="FL802" s="34"/>
      <c r="FM802" s="34"/>
      <c r="FN802" s="34"/>
      <c r="FO802" s="34"/>
      <c r="FP802" s="34"/>
      <c r="FQ802" s="34"/>
      <c r="FR802" s="34"/>
      <c r="FS802" s="34"/>
      <c r="FT802" s="34"/>
      <c r="FU802" s="34"/>
      <c r="FV802" s="34"/>
    </row>
    <row r="803" spans="5:178" outlineLevel="2" x14ac:dyDescent="0.2">
      <c r="E803" s="367">
        <v>43434</v>
      </c>
      <c r="H803" s="24">
        <v>0</v>
      </c>
      <c r="Z803" s="158"/>
      <c r="AA803" s="158"/>
      <c r="AB803" s="158"/>
      <c r="AC803" s="158"/>
      <c r="AD803" s="158"/>
      <c r="AE803" s="158"/>
      <c r="AF803" s="158"/>
      <c r="AG803" s="251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4"/>
      <c r="CY803" s="34"/>
      <c r="CZ803" s="34"/>
      <c r="DA803" s="34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34"/>
      <c r="DS803" s="34"/>
      <c r="DT803" s="34"/>
      <c r="DU803" s="34"/>
      <c r="DV803" s="34"/>
      <c r="DW803" s="34"/>
      <c r="DX803" s="34"/>
      <c r="DY803" s="34"/>
      <c r="DZ803" s="34"/>
      <c r="EA803" s="34"/>
      <c r="EB803" s="34"/>
      <c r="EC803" s="34"/>
      <c r="ED803" s="34"/>
      <c r="EE803" s="34"/>
      <c r="EF803" s="34"/>
      <c r="EG803" s="34"/>
      <c r="EH803" s="34"/>
      <c r="EI803" s="34"/>
      <c r="EJ803" s="34"/>
      <c r="EK803" s="34"/>
      <c r="EL803" s="34"/>
      <c r="EM803" s="34"/>
      <c r="EN803" s="34"/>
      <c r="EO803" s="34"/>
      <c r="EP803" s="34"/>
      <c r="EQ803" s="34"/>
      <c r="ER803" s="34"/>
      <c r="ES803" s="34"/>
      <c r="ET803" s="34"/>
      <c r="EU803" s="34"/>
      <c r="EV803" s="34"/>
      <c r="EW803" s="34"/>
      <c r="EX803" s="34"/>
      <c r="EY803" s="34"/>
      <c r="EZ803" s="34"/>
      <c r="FA803" s="34"/>
      <c r="FB803" s="34"/>
      <c r="FC803" s="34"/>
      <c r="FD803" s="34"/>
      <c r="FE803" s="34"/>
      <c r="FF803" s="34"/>
      <c r="FG803" s="34"/>
      <c r="FH803" s="34"/>
      <c r="FI803" s="34"/>
      <c r="FJ803" s="34"/>
      <c r="FK803" s="34"/>
      <c r="FL803" s="34"/>
      <c r="FM803" s="34"/>
      <c r="FN803" s="34"/>
      <c r="FO803" s="34"/>
      <c r="FP803" s="34"/>
      <c r="FQ803" s="34"/>
      <c r="FR803" s="34"/>
      <c r="FS803" s="34"/>
      <c r="FT803" s="34"/>
      <c r="FU803" s="34"/>
      <c r="FV803" s="34"/>
    </row>
    <row r="804" spans="5:178" outlineLevel="2" x14ac:dyDescent="0.2">
      <c r="E804" s="367">
        <v>43465</v>
      </c>
      <c r="H804" s="24">
        <v>0</v>
      </c>
      <c r="Z804" s="158"/>
      <c r="AA804" s="158"/>
      <c r="AB804" s="158"/>
      <c r="AC804" s="158"/>
      <c r="AD804" s="158"/>
      <c r="AE804" s="158"/>
      <c r="AF804" s="158"/>
      <c r="AG804" s="158"/>
      <c r="AH804" s="251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4"/>
      <c r="CY804" s="34"/>
      <c r="CZ804" s="34"/>
      <c r="DA804" s="34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34"/>
      <c r="DS804" s="34"/>
      <c r="DT804" s="34"/>
      <c r="DU804" s="34"/>
      <c r="DV804" s="34"/>
      <c r="DW804" s="34"/>
      <c r="DX804" s="34"/>
      <c r="DY804" s="34"/>
      <c r="DZ804" s="34"/>
      <c r="EA804" s="34"/>
      <c r="EB804" s="34"/>
      <c r="EC804" s="34"/>
      <c r="ED804" s="34"/>
      <c r="EE804" s="34"/>
      <c r="EF804" s="34"/>
      <c r="EG804" s="34"/>
      <c r="EH804" s="34"/>
      <c r="EI804" s="34"/>
      <c r="EJ804" s="34"/>
      <c r="EK804" s="34"/>
      <c r="EL804" s="34"/>
      <c r="EM804" s="34"/>
      <c r="EN804" s="34"/>
      <c r="EO804" s="34"/>
      <c r="EP804" s="34"/>
      <c r="EQ804" s="34"/>
      <c r="ER804" s="34"/>
      <c r="ES804" s="34"/>
      <c r="ET804" s="34"/>
      <c r="EU804" s="34"/>
      <c r="EV804" s="34"/>
      <c r="EW804" s="34"/>
      <c r="EX804" s="34"/>
      <c r="EY804" s="34"/>
      <c r="EZ804" s="34"/>
      <c r="FA804" s="34"/>
      <c r="FB804" s="34"/>
      <c r="FC804" s="34"/>
      <c r="FD804" s="34"/>
      <c r="FE804" s="34"/>
      <c r="FF804" s="34"/>
      <c r="FG804" s="34"/>
      <c r="FH804" s="34"/>
      <c r="FI804" s="34"/>
      <c r="FJ804" s="34"/>
      <c r="FK804" s="34"/>
      <c r="FL804" s="34"/>
      <c r="FM804" s="34"/>
      <c r="FN804" s="34"/>
      <c r="FO804" s="34"/>
      <c r="FP804" s="34"/>
      <c r="FQ804" s="34"/>
      <c r="FR804" s="34"/>
      <c r="FS804" s="34"/>
      <c r="FT804" s="34"/>
      <c r="FU804" s="34"/>
      <c r="FV804" s="34"/>
    </row>
    <row r="805" spans="5:178" outlineLevel="2" x14ac:dyDescent="0.2">
      <c r="E805" s="367">
        <v>43496</v>
      </c>
      <c r="H805" s="24">
        <v>0</v>
      </c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251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4"/>
      <c r="CY805" s="34"/>
      <c r="CZ805" s="34"/>
      <c r="DA805" s="34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34"/>
      <c r="DS805" s="34"/>
      <c r="DT805" s="34"/>
      <c r="DU805" s="34"/>
      <c r="DV805" s="34"/>
      <c r="DW805" s="34"/>
      <c r="DX805" s="34"/>
      <c r="DY805" s="34"/>
      <c r="DZ805" s="34"/>
      <c r="EA805" s="34"/>
      <c r="EB805" s="34"/>
      <c r="EC805" s="34"/>
      <c r="ED805" s="34"/>
      <c r="EE805" s="34"/>
      <c r="EF805" s="34"/>
      <c r="EG805" s="34"/>
      <c r="EH805" s="34"/>
      <c r="EI805" s="34"/>
      <c r="EJ805" s="34"/>
      <c r="EK805" s="34"/>
      <c r="EL805" s="34"/>
      <c r="EM805" s="34"/>
      <c r="EN805" s="34"/>
      <c r="EO805" s="34"/>
      <c r="EP805" s="34"/>
      <c r="EQ805" s="34"/>
      <c r="ER805" s="34"/>
      <c r="ES805" s="34"/>
      <c r="ET805" s="34"/>
      <c r="EU805" s="34"/>
      <c r="EV805" s="34"/>
      <c r="EW805" s="34"/>
      <c r="EX805" s="34"/>
      <c r="EY805" s="34"/>
      <c r="EZ805" s="34"/>
      <c r="FA805" s="34"/>
      <c r="FB805" s="34"/>
      <c r="FC805" s="34"/>
      <c r="FD805" s="34"/>
      <c r="FE805" s="34"/>
      <c r="FF805" s="34"/>
      <c r="FG805" s="34"/>
      <c r="FH805" s="34"/>
      <c r="FI805" s="34"/>
      <c r="FJ805" s="34"/>
      <c r="FK805" s="34"/>
      <c r="FL805" s="34"/>
      <c r="FM805" s="34"/>
      <c r="FN805" s="34"/>
      <c r="FO805" s="34"/>
      <c r="FP805" s="34"/>
      <c r="FQ805" s="34"/>
      <c r="FR805" s="34"/>
      <c r="FS805" s="34"/>
      <c r="FT805" s="34"/>
      <c r="FU805" s="34"/>
      <c r="FV805" s="34"/>
    </row>
    <row r="806" spans="5:178" outlineLevel="2" x14ac:dyDescent="0.2">
      <c r="E806" s="367">
        <v>43524</v>
      </c>
      <c r="H806" s="24">
        <v>0</v>
      </c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251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4"/>
      <c r="CY806" s="34"/>
      <c r="CZ806" s="34"/>
      <c r="DA806" s="34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34"/>
      <c r="DS806" s="34"/>
      <c r="DT806" s="34"/>
      <c r="DU806" s="34"/>
      <c r="DV806" s="34"/>
      <c r="DW806" s="34"/>
      <c r="DX806" s="34"/>
      <c r="DY806" s="34"/>
      <c r="DZ806" s="34"/>
      <c r="EA806" s="34"/>
      <c r="EB806" s="34"/>
      <c r="EC806" s="34"/>
      <c r="ED806" s="34"/>
      <c r="EE806" s="34"/>
      <c r="EF806" s="34"/>
      <c r="EG806" s="34"/>
      <c r="EH806" s="34"/>
      <c r="EI806" s="34"/>
      <c r="EJ806" s="34"/>
      <c r="EK806" s="34"/>
      <c r="EL806" s="34"/>
      <c r="EM806" s="34"/>
      <c r="EN806" s="34"/>
      <c r="EO806" s="34"/>
      <c r="EP806" s="34"/>
      <c r="EQ806" s="34"/>
      <c r="ER806" s="34"/>
      <c r="ES806" s="34"/>
      <c r="ET806" s="34"/>
      <c r="EU806" s="34"/>
      <c r="EV806" s="34"/>
      <c r="EW806" s="34"/>
      <c r="EX806" s="34"/>
      <c r="EY806" s="34"/>
      <c r="EZ806" s="34"/>
      <c r="FA806" s="34"/>
      <c r="FB806" s="34"/>
      <c r="FC806" s="34"/>
      <c r="FD806" s="34"/>
      <c r="FE806" s="34"/>
      <c r="FF806" s="34"/>
      <c r="FG806" s="34"/>
      <c r="FH806" s="34"/>
      <c r="FI806" s="34"/>
      <c r="FJ806" s="34"/>
      <c r="FK806" s="34"/>
      <c r="FL806" s="34"/>
      <c r="FM806" s="34"/>
      <c r="FN806" s="34"/>
      <c r="FO806" s="34"/>
      <c r="FP806" s="34"/>
      <c r="FQ806" s="34"/>
      <c r="FR806" s="34"/>
      <c r="FS806" s="34"/>
      <c r="FT806" s="34"/>
      <c r="FU806" s="34"/>
      <c r="FV806" s="34"/>
    </row>
    <row r="807" spans="5:178" outlineLevel="2" x14ac:dyDescent="0.2">
      <c r="E807" s="367">
        <v>43555</v>
      </c>
      <c r="H807" s="24">
        <v>0</v>
      </c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251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4"/>
      <c r="CY807" s="34"/>
      <c r="CZ807" s="34"/>
      <c r="DA807" s="34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34"/>
      <c r="DS807" s="34"/>
      <c r="DT807" s="34"/>
      <c r="DU807" s="34"/>
      <c r="DV807" s="34"/>
      <c r="DW807" s="34"/>
      <c r="DX807" s="34"/>
      <c r="DY807" s="34"/>
      <c r="DZ807" s="34"/>
      <c r="EA807" s="34"/>
      <c r="EB807" s="34"/>
      <c r="EC807" s="34"/>
      <c r="ED807" s="34"/>
      <c r="EE807" s="34"/>
      <c r="EF807" s="34"/>
      <c r="EG807" s="34"/>
      <c r="EH807" s="34"/>
      <c r="EI807" s="34"/>
      <c r="EJ807" s="34"/>
      <c r="EK807" s="34"/>
      <c r="EL807" s="34"/>
      <c r="EM807" s="34"/>
      <c r="EN807" s="34"/>
      <c r="EO807" s="34"/>
      <c r="EP807" s="34"/>
      <c r="EQ807" s="34"/>
      <c r="ER807" s="34"/>
      <c r="ES807" s="34"/>
      <c r="ET807" s="34"/>
      <c r="EU807" s="34"/>
      <c r="EV807" s="34"/>
      <c r="EW807" s="34"/>
      <c r="EX807" s="34"/>
      <c r="EY807" s="34"/>
      <c r="EZ807" s="34"/>
      <c r="FA807" s="34"/>
      <c r="FB807" s="34"/>
      <c r="FC807" s="34"/>
      <c r="FD807" s="34"/>
      <c r="FE807" s="34"/>
      <c r="FF807" s="34"/>
      <c r="FG807" s="34"/>
      <c r="FH807" s="34"/>
      <c r="FI807" s="34"/>
      <c r="FJ807" s="34"/>
      <c r="FK807" s="34"/>
      <c r="FL807" s="34"/>
      <c r="FM807" s="34"/>
      <c r="FN807" s="34"/>
      <c r="FO807" s="34"/>
      <c r="FP807" s="34"/>
      <c r="FQ807" s="34"/>
      <c r="FR807" s="34"/>
      <c r="FS807" s="34"/>
      <c r="FT807" s="34"/>
      <c r="FU807" s="34"/>
      <c r="FV807" s="34"/>
    </row>
    <row r="808" spans="5:178" outlineLevel="2" x14ac:dyDescent="0.2">
      <c r="E808" s="367">
        <v>43585</v>
      </c>
      <c r="H808" s="24">
        <v>6201</v>
      </c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>
        <v>5321</v>
      </c>
      <c r="AM808" s="158">
        <v>4760</v>
      </c>
      <c r="AN808" s="158">
        <v>2968</v>
      </c>
      <c r="AO808" s="158">
        <v>1780</v>
      </c>
      <c r="AP808" s="158">
        <v>1533</v>
      </c>
      <c r="AQ808" s="158">
        <v>1319</v>
      </c>
      <c r="AR808" s="158">
        <v>1207</v>
      </c>
      <c r="AS808" s="158">
        <v>1133</v>
      </c>
      <c r="AT808" s="158">
        <v>1071</v>
      </c>
      <c r="AU808" s="158">
        <v>1005</v>
      </c>
      <c r="AV808" s="158">
        <v>949</v>
      </c>
      <c r="AW808" s="158">
        <v>882</v>
      </c>
      <c r="AX808" s="158">
        <v>833</v>
      </c>
      <c r="AY808" s="158">
        <v>790</v>
      </c>
      <c r="AZ808" s="158">
        <v>762</v>
      </c>
      <c r="BA808" s="158">
        <v>720</v>
      </c>
      <c r="BB808" s="158">
        <v>686</v>
      </c>
      <c r="BC808" s="158">
        <v>634</v>
      </c>
      <c r="BD808" s="158">
        <v>606</v>
      </c>
      <c r="BE808" s="158">
        <v>566</v>
      </c>
      <c r="BF808" s="158">
        <v>531</v>
      </c>
      <c r="BG808" s="158">
        <v>488</v>
      </c>
      <c r="BH808" s="158">
        <v>474</v>
      </c>
      <c r="BI808" s="158">
        <v>455</v>
      </c>
      <c r="BJ808" s="158">
        <v>434</v>
      </c>
      <c r="BK808" s="158">
        <v>421</v>
      </c>
      <c r="BL808" s="158">
        <v>409</v>
      </c>
      <c r="BM808" s="158">
        <v>398</v>
      </c>
      <c r="BN808" s="158">
        <v>379</v>
      </c>
      <c r="BO808" s="158">
        <v>361</v>
      </c>
      <c r="BP808" s="158">
        <v>343</v>
      </c>
      <c r="BQ808" s="158">
        <v>329</v>
      </c>
      <c r="BR808" s="158">
        <v>315</v>
      </c>
      <c r="BS808" s="158">
        <v>305</v>
      </c>
      <c r="BT808" s="158">
        <v>291</v>
      </c>
      <c r="BU808" s="158">
        <v>283</v>
      </c>
      <c r="BV808" s="158">
        <v>318</v>
      </c>
      <c r="BW808" s="158">
        <v>313</v>
      </c>
      <c r="BX808" s="158">
        <v>307</v>
      </c>
      <c r="BY808" s="158">
        <v>290</v>
      </c>
      <c r="BZ808" s="158">
        <v>291</v>
      </c>
      <c r="CA808" s="158">
        <v>279</v>
      </c>
      <c r="CB808" s="158">
        <v>278</v>
      </c>
      <c r="CC808" s="158">
        <v>273</v>
      </c>
      <c r="CD808" s="24">
        <v>238.15078046396729</v>
      </c>
      <c r="CE808" s="24">
        <v>234.06848890458335</v>
      </c>
      <c r="CF808" s="24">
        <v>230.1417395603458</v>
      </c>
      <c r="CG808" s="24">
        <v>226.36148193179173</v>
      </c>
      <c r="CH808" s="24">
        <v>222.71936648541487</v>
      </c>
      <c r="CI808" s="24">
        <v>219.20767740136623</v>
      </c>
      <c r="CJ808" s="24">
        <v>215.81927296825555</v>
      </c>
      <c r="CK808" s="24">
        <v>212.54753262489865</v>
      </c>
      <c r="CL808" s="24">
        <v>209.38630979610735</v>
      </c>
      <c r="CM808" s="24">
        <v>206.32988979284926</v>
      </c>
      <c r="CN808" s="24">
        <v>203.37295215062397</v>
      </c>
      <c r="CO808" s="24">
        <v>200.51053686712987</v>
      </c>
      <c r="CP808" s="24">
        <v>197.73801407406449</v>
      </c>
      <c r="CQ808" s="24">
        <v>195.05105674046737</v>
      </c>
      <c r="CR808" s="24">
        <v>192.44561605824379</v>
      </c>
      <c r="CS808" s="24">
        <v>189.9178992059345</v>
      </c>
      <c r="CT808" s="24">
        <v>187.46434922565797</v>
      </c>
      <c r="CU808" s="24">
        <v>185.08162678150762</v>
      </c>
      <c r="CV808" s="24">
        <v>182.76659359637054</v>
      </c>
      <c r="CW808" s="24">
        <v>180.51629738888249</v>
      </c>
      <c r="CX808" s="24">
        <v>178.32795815362721</v>
      </c>
      <c r="CY808" s="24">
        <v>176.19895564622604</v>
      </c>
      <c r="CZ808" s="24">
        <v>174.12681795107429</v>
      </c>
      <c r="DA808" s="24">
        <v>172.10921102349593</v>
      </c>
      <c r="DB808" s="24">
        <v>170.14392911032573</v>
      </c>
      <c r="DC808" s="24">
        <v>168.22888596361975</v>
      </c>
      <c r="DD808" s="24">
        <v>166.36210677156546</v>
      </c>
      <c r="DE808" s="24">
        <v>164.54172073888628</v>
      </c>
      <c r="DF808" s="24">
        <v>162.76595425626886</v>
      </c>
      <c r="DG808" s="24">
        <v>161.03312460471207</v>
      </c>
      <c r="DH808" s="24">
        <v>159.34163414632482</v>
      </c>
      <c r="DI808" s="24">
        <v>157.68996495806931</v>
      </c>
      <c r="DJ808" s="24">
        <v>156.07667386935594</v>
      </c>
      <c r="DK808" s="24">
        <v>154.50038786830177</v>
      </c>
      <c r="DL808" s="24">
        <v>152.9597998449365</v>
      </c>
      <c r="DM808" s="24">
        <v>151.45366464273579</v>
      </c>
      <c r="DN808" s="24">
        <v>149.98079539261062</v>
      </c>
      <c r="DO808" s="24">
        <v>148.5400601059473</v>
      </c>
      <c r="DP808" s="24">
        <v>147.13037850548568</v>
      </c>
      <c r="DQ808" s="24">
        <v>145.75071907479762</v>
      </c>
      <c r="DR808" s="24">
        <v>144.40009630888738</v>
      </c>
      <c r="DS808" s="24">
        <v>143.07756815002503</v>
      </c>
      <c r="DT808" s="24">
        <v>141.78223359434165</v>
      </c>
      <c r="DU808" s="24">
        <v>140.51323045600489</v>
      </c>
      <c r="DV808" s="24">
        <v>139.26973327694046</v>
      </c>
      <c r="DW808" s="24">
        <v>138.05095137111286</v>
      </c>
      <c r="DX808" s="24">
        <v>136.85612699331824</v>
      </c>
      <c r="DY808" s="24">
        <v>135.68453362329245</v>
      </c>
      <c r="DZ808" s="24">
        <v>134.53547435671069</v>
      </c>
      <c r="EA808" s="24">
        <v>133.40828039535097</v>
      </c>
      <c r="EB808" s="24">
        <v>132.30230962933015</v>
      </c>
      <c r="EC808" s="24">
        <v>131.21694530489657</v>
      </c>
      <c r="ED808" s="24">
        <v>130.15159477178523</v>
      </c>
      <c r="EE808" s="24">
        <v>129.10568830462049</v>
      </c>
      <c r="EF808" s="24">
        <v>128.07867799328491</v>
      </c>
      <c r="EG808" s="24">
        <v>127.07003669756722</v>
      </c>
      <c r="EH808" s="24">
        <v>126.07925706176786</v>
      </c>
      <c r="EI808" s="24">
        <v>125.10585058526601</v>
      </c>
      <c r="EJ808" s="24">
        <v>124.14934674535849</v>
      </c>
      <c r="EK808" s="24">
        <v>123.20929216895634</v>
      </c>
      <c r="EL808" s="24">
        <v>122.28524984997554</v>
      </c>
      <c r="EM808" s="24">
        <v>121.37679840949644</v>
      </c>
      <c r="EN808" s="24">
        <v>120.48353139597384</v>
      </c>
      <c r="EO808" s="24">
        <v>119.6050566229801</v>
      </c>
      <c r="EP808" s="24">
        <v>0</v>
      </c>
      <c r="EQ808" s="24">
        <v>0</v>
      </c>
      <c r="ER808" s="24">
        <v>0</v>
      </c>
      <c r="ES808" s="24">
        <v>0</v>
      </c>
      <c r="ET808" s="24">
        <v>0</v>
      </c>
      <c r="EU808" s="24">
        <v>0</v>
      </c>
      <c r="EV808" s="24">
        <v>0</v>
      </c>
      <c r="EW808" s="24">
        <v>0</v>
      </c>
      <c r="EX808" s="24">
        <v>0</v>
      </c>
      <c r="EY808" s="24">
        <v>0</v>
      </c>
      <c r="EZ808" s="24">
        <v>0</v>
      </c>
      <c r="FA808" s="24">
        <v>0</v>
      </c>
      <c r="FB808" s="24">
        <v>0</v>
      </c>
      <c r="FC808" s="24">
        <v>0</v>
      </c>
      <c r="FD808" s="24">
        <v>0</v>
      </c>
      <c r="FE808" s="24">
        <v>0</v>
      </c>
      <c r="FF808" s="24">
        <v>0</v>
      </c>
      <c r="FG808" s="24">
        <v>0</v>
      </c>
      <c r="FH808" s="24">
        <v>0</v>
      </c>
      <c r="FI808" s="24">
        <v>0</v>
      </c>
      <c r="FJ808" s="24">
        <v>0</v>
      </c>
      <c r="FK808" s="24">
        <v>0</v>
      </c>
      <c r="FL808" s="24">
        <v>0</v>
      </c>
      <c r="FM808" s="24">
        <v>0</v>
      </c>
      <c r="FN808" s="24">
        <v>0</v>
      </c>
      <c r="FO808" s="24">
        <v>0</v>
      </c>
      <c r="FP808" s="24">
        <v>0</v>
      </c>
      <c r="FQ808" s="24">
        <v>0</v>
      </c>
      <c r="FR808" s="24">
        <v>0</v>
      </c>
      <c r="FS808" s="24">
        <v>0</v>
      </c>
      <c r="FT808" s="24">
        <v>0</v>
      </c>
      <c r="FU808" s="24">
        <v>0</v>
      </c>
      <c r="FV808" s="24">
        <v>0</v>
      </c>
    </row>
    <row r="809" spans="5:178" outlineLevel="2" x14ac:dyDescent="0.2">
      <c r="E809" s="367">
        <v>43616</v>
      </c>
      <c r="H809" s="24">
        <v>52084</v>
      </c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>
        <v>48035</v>
      </c>
      <c r="AN809" s="158">
        <v>42384</v>
      </c>
      <c r="AO809" s="158">
        <v>22771</v>
      </c>
      <c r="AP809" s="158">
        <v>11554</v>
      </c>
      <c r="AQ809" s="158">
        <v>9403</v>
      </c>
      <c r="AR809" s="158">
        <v>8507</v>
      </c>
      <c r="AS809" s="158">
        <v>7897</v>
      </c>
      <c r="AT809" s="158">
        <v>7425</v>
      </c>
      <c r="AU809" s="158">
        <v>6980</v>
      </c>
      <c r="AV809" s="158">
        <v>6601</v>
      </c>
      <c r="AW809" s="158">
        <v>6191</v>
      </c>
      <c r="AX809" s="158">
        <v>5858</v>
      </c>
      <c r="AY809" s="158">
        <v>5547</v>
      </c>
      <c r="AZ809" s="158">
        <v>5316</v>
      </c>
      <c r="BA809" s="158">
        <v>5090</v>
      </c>
      <c r="BB809" s="158">
        <v>4883</v>
      </c>
      <c r="BC809" s="158">
        <v>4641</v>
      </c>
      <c r="BD809" s="158">
        <v>4448</v>
      </c>
      <c r="BE809" s="158">
        <v>4265</v>
      </c>
      <c r="BF809" s="158">
        <v>4059</v>
      </c>
      <c r="BG809" s="158">
        <v>3766</v>
      </c>
      <c r="BH809" s="158">
        <v>3611</v>
      </c>
      <c r="BI809" s="158">
        <v>3450</v>
      </c>
      <c r="BJ809" s="158">
        <v>3296</v>
      </c>
      <c r="BK809" s="158">
        <v>3055</v>
      </c>
      <c r="BL809" s="158">
        <v>2856</v>
      </c>
      <c r="BM809" s="158">
        <v>2729</v>
      </c>
      <c r="BN809" s="158">
        <v>2584</v>
      </c>
      <c r="BO809" s="158">
        <v>2447</v>
      </c>
      <c r="BP809" s="158">
        <v>2314</v>
      </c>
      <c r="BQ809" s="158">
        <v>2195</v>
      </c>
      <c r="BR809" s="158">
        <v>2104</v>
      </c>
      <c r="BS809" s="158">
        <v>2022</v>
      </c>
      <c r="BT809" s="158">
        <v>1939</v>
      </c>
      <c r="BU809" s="158">
        <v>1868</v>
      </c>
      <c r="BV809" s="158">
        <v>1946</v>
      </c>
      <c r="BW809" s="158">
        <v>1869</v>
      </c>
      <c r="BX809" s="158">
        <v>1822</v>
      </c>
      <c r="BY809" s="158">
        <v>1762</v>
      </c>
      <c r="BZ809" s="158">
        <v>1693</v>
      </c>
      <c r="CA809" s="158">
        <v>1637</v>
      </c>
      <c r="CB809" s="158">
        <v>1583</v>
      </c>
      <c r="CC809" s="158">
        <v>1553</v>
      </c>
      <c r="CD809" s="24">
        <v>1626.4746975034625</v>
      </c>
      <c r="CE809" s="24">
        <v>1597.9732203345711</v>
      </c>
      <c r="CF809" s="24">
        <v>1570.5813613753671</v>
      </c>
      <c r="CG809" s="24">
        <v>1544.2331785861559</v>
      </c>
      <c r="CH809" s="24">
        <v>1518.8679438192312</v>
      </c>
      <c r="CI809" s="24">
        <v>1494.4296323539547</v>
      </c>
      <c r="CJ809" s="24">
        <v>1470.8664716390563</v>
      </c>
      <c r="CK809" s="24">
        <v>1448.1305413463856</v>
      </c>
      <c r="CL809" s="24">
        <v>1426.1774180251562</v>
      </c>
      <c r="CM809" s="24">
        <v>1404.96585863376</v>
      </c>
      <c r="CN809" s="24">
        <v>1384.4575180531153</v>
      </c>
      <c r="CO809" s="24">
        <v>1364.616696380099</v>
      </c>
      <c r="CP809" s="24">
        <v>1345.4101123849143</v>
      </c>
      <c r="CQ809" s="24">
        <v>1326.8067000112312</v>
      </c>
      <c r="CR809" s="24">
        <v>1308.7774252177378</v>
      </c>
      <c r="CS809" s="24">
        <v>1291.2951208169197</v>
      </c>
      <c r="CT809" s="24">
        <v>1274.3343372716824</v>
      </c>
      <c r="CU809" s="24">
        <v>1257.8712076712002</v>
      </c>
      <c r="CV809" s="24">
        <v>1241.8833253311777</v>
      </c>
      <c r="CW809" s="24">
        <v>1226.3496326561938</v>
      </c>
      <c r="CX809" s="24">
        <v>1211.2503200678377</v>
      </c>
      <c r="CY809" s="24">
        <v>1196.5667339459167</v>
      </c>
      <c r="CZ809" s="24">
        <v>1182.2812926543775</v>
      </c>
      <c r="DA809" s="24">
        <v>1168.3774098317081</v>
      </c>
      <c r="DB809" s="24">
        <v>1154.8394242196073</v>
      </c>
      <c r="DC809" s="24">
        <v>1141.6525353858374</v>
      </c>
      <c r="DD809" s="24">
        <v>1128.8027447689033</v>
      </c>
      <c r="DE809" s="24">
        <v>1116.2768015350878</v>
      </c>
      <c r="DF809" s="24">
        <v>1104.0621527935414</v>
      </c>
      <c r="DG809" s="24">
        <v>1092.1468977636732</v>
      </c>
      <c r="DH809" s="24">
        <v>1080.5197455318189</v>
      </c>
      <c r="DI809" s="24">
        <v>1069.1699760719484</v>
      </c>
      <c r="DJ809" s="24">
        <v>1058.0874042384987</v>
      </c>
      <c r="DK809" s="24">
        <v>1047.2623464690223</v>
      </c>
      <c r="DL809" s="24">
        <v>1036.6855899605382</v>
      </c>
      <c r="DM809" s="24">
        <v>1026.3483641067755</v>
      </c>
      <c r="DN809" s="24">
        <v>1016.2423140042687</v>
      </c>
      <c r="DO809" s="24">
        <v>1006.3594758537114</v>
      </c>
      <c r="DP809" s="24">
        <v>996.69225409951969</v>
      </c>
      <c r="DQ809" s="24">
        <v>987.23340016527084</v>
      </c>
      <c r="DR809" s="24">
        <v>977.97599265593396</v>
      </c>
      <c r="DS809" s="24">
        <v>968.91341890961223</v>
      </c>
      <c r="DT809" s="24">
        <v>960.03935779218409</v>
      </c>
      <c r="DU809" s="24">
        <v>951.34776363774381</v>
      </c>
      <c r="DV809" s="24">
        <v>942.83285124639224</v>
      </c>
      <c r="DW809" s="24">
        <v>934.48908185863172</v>
      </c>
      <c r="DX809" s="24">
        <v>926.31115003264085</v>
      </c>
      <c r="DY809" s="24">
        <v>918.29397135701765</v>
      </c>
      <c r="DZ809" s="24">
        <v>910.43267093727786</v>
      </c>
      <c r="EA809" s="24">
        <v>902.72257259958758</v>
      </c>
      <c r="EB809" s="24">
        <v>895.15918875987677</v>
      </c>
      <c r="EC809" s="24">
        <v>887.73821091075479</v>
      </c>
      <c r="ED809" s="24">
        <v>880.45550068250168</v>
      </c>
      <c r="EE809" s="24">
        <v>873.30708143791878</v>
      </c>
      <c r="EF809" s="24">
        <v>866.2891303640323</v>
      </c>
      <c r="EG809" s="24">
        <v>859.39797102655518</v>
      </c>
      <c r="EH809" s="24">
        <v>852.6300663556558</v>
      </c>
      <c r="EI809" s="24">
        <v>845.98201203403767</v>
      </c>
      <c r="EJ809" s="24">
        <v>839.45053026051676</v>
      </c>
      <c r="EK809" s="24">
        <v>833.03246386433841</v>
      </c>
      <c r="EL809" s="24">
        <v>826.72477074732649</v>
      </c>
      <c r="EM809" s="24">
        <v>820.52451863263491</v>
      </c>
      <c r="EN809" s="24">
        <v>814.42888010047579</v>
      </c>
      <c r="EO809" s="24">
        <v>808.43512789258261</v>
      </c>
      <c r="EP809" s="24">
        <v>802.54063046851945</v>
      </c>
      <c r="EQ809" s="24">
        <v>0</v>
      </c>
      <c r="ER809" s="24">
        <v>0</v>
      </c>
      <c r="ES809" s="24">
        <v>0</v>
      </c>
      <c r="ET809" s="24">
        <v>0</v>
      </c>
      <c r="EU809" s="24">
        <v>0</v>
      </c>
      <c r="EV809" s="24">
        <v>0</v>
      </c>
      <c r="EW809" s="24">
        <v>0</v>
      </c>
      <c r="EX809" s="24">
        <v>0</v>
      </c>
      <c r="EY809" s="24">
        <v>0</v>
      </c>
      <c r="EZ809" s="24">
        <v>0</v>
      </c>
      <c r="FA809" s="24">
        <v>0</v>
      </c>
      <c r="FB809" s="24">
        <v>0</v>
      </c>
      <c r="FC809" s="24">
        <v>0</v>
      </c>
      <c r="FD809" s="24">
        <v>0</v>
      </c>
      <c r="FE809" s="24">
        <v>0</v>
      </c>
      <c r="FF809" s="24">
        <v>0</v>
      </c>
      <c r="FG809" s="24">
        <v>0</v>
      </c>
      <c r="FH809" s="24">
        <v>0</v>
      </c>
      <c r="FI809" s="24">
        <v>0</v>
      </c>
      <c r="FJ809" s="24">
        <v>0</v>
      </c>
      <c r="FK809" s="24">
        <v>0</v>
      </c>
      <c r="FL809" s="24">
        <v>0</v>
      </c>
      <c r="FM809" s="24">
        <v>0</v>
      </c>
      <c r="FN809" s="24">
        <v>0</v>
      </c>
      <c r="FO809" s="24">
        <v>0</v>
      </c>
      <c r="FP809" s="24">
        <v>0</v>
      </c>
      <c r="FQ809" s="24">
        <v>0</v>
      </c>
      <c r="FR809" s="24">
        <v>0</v>
      </c>
      <c r="FS809" s="24">
        <v>0</v>
      </c>
      <c r="FT809" s="24">
        <v>0</v>
      </c>
      <c r="FU809" s="24">
        <v>0</v>
      </c>
      <c r="FV809" s="24">
        <v>0</v>
      </c>
    </row>
    <row r="810" spans="5:178" outlineLevel="2" x14ac:dyDescent="0.2">
      <c r="E810" s="367">
        <v>43646</v>
      </c>
      <c r="H810" s="24">
        <v>106676</v>
      </c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>
        <v>100710</v>
      </c>
      <c r="AO810" s="158">
        <v>87191</v>
      </c>
      <c r="AP810" s="158">
        <v>44380</v>
      </c>
      <c r="AQ810" s="158">
        <v>21813</v>
      </c>
      <c r="AR810" s="158">
        <v>17890</v>
      </c>
      <c r="AS810" s="158">
        <v>16134</v>
      </c>
      <c r="AT810" s="158">
        <v>14751</v>
      </c>
      <c r="AU810" s="158">
        <v>13660</v>
      </c>
      <c r="AV810" s="158">
        <v>12695</v>
      </c>
      <c r="AW810" s="158">
        <v>11901</v>
      </c>
      <c r="AX810" s="158">
        <v>11226</v>
      </c>
      <c r="AY810" s="158">
        <v>10655</v>
      </c>
      <c r="AZ810" s="158">
        <v>10189</v>
      </c>
      <c r="BA810" s="158">
        <v>9707</v>
      </c>
      <c r="BB810" s="158">
        <v>9256</v>
      </c>
      <c r="BC810" s="158">
        <v>8848</v>
      </c>
      <c r="BD810" s="158">
        <v>8508</v>
      </c>
      <c r="BE810" s="158">
        <v>8170</v>
      </c>
      <c r="BF810" s="158">
        <v>7776</v>
      </c>
      <c r="BG810" s="158">
        <v>7217</v>
      </c>
      <c r="BH810" s="158">
        <v>6901</v>
      </c>
      <c r="BI810" s="158">
        <v>6595</v>
      </c>
      <c r="BJ810" s="158">
        <v>6326</v>
      </c>
      <c r="BK810" s="158">
        <v>6068</v>
      </c>
      <c r="BL810" s="158">
        <v>5633</v>
      </c>
      <c r="BM810" s="158">
        <v>5263</v>
      </c>
      <c r="BN810" s="158">
        <v>4945</v>
      </c>
      <c r="BO810" s="158">
        <v>4693</v>
      </c>
      <c r="BP810" s="158">
        <v>4449</v>
      </c>
      <c r="BQ810" s="158">
        <v>4240</v>
      </c>
      <c r="BR810" s="158">
        <v>4058</v>
      </c>
      <c r="BS810" s="158">
        <v>3900</v>
      </c>
      <c r="BT810" s="158">
        <v>3744</v>
      </c>
      <c r="BU810" s="158">
        <v>3586</v>
      </c>
      <c r="BV810" s="158">
        <v>3390</v>
      </c>
      <c r="BW810" s="158">
        <v>3263</v>
      </c>
      <c r="BX810" s="158">
        <v>3163</v>
      </c>
      <c r="BY810" s="158">
        <v>3019</v>
      </c>
      <c r="BZ810" s="158">
        <v>2879</v>
      </c>
      <c r="CA810" s="158">
        <v>2779</v>
      </c>
      <c r="CB810" s="158">
        <v>2709</v>
      </c>
      <c r="CC810" s="158">
        <v>2617</v>
      </c>
      <c r="CD810" s="24">
        <v>3127.5400189919242</v>
      </c>
      <c r="CE810" s="24">
        <v>3071.4860276922709</v>
      </c>
      <c r="CF810" s="24">
        <v>3017.6629408485524</v>
      </c>
      <c r="CG810" s="24">
        <v>2965.9352919679072</v>
      </c>
      <c r="CH810" s="24">
        <v>2916.1785540264168</v>
      </c>
      <c r="CI810" s="24">
        <v>2868.2780460779509</v>
      </c>
      <c r="CJ810" s="24">
        <v>2822.1279692761386</v>
      </c>
      <c r="CK810" s="24">
        <v>2777.6305547051238</v>
      </c>
      <c r="CL810" s="24">
        <v>2734.6953081084739</v>
      </c>
      <c r="CM810" s="24">
        <v>2693.2383388430676</v>
      </c>
      <c r="CN810" s="24">
        <v>2653.1817622506123</v>
      </c>
      <c r="CO810" s="24">
        <v>2614.4531662009526</v>
      </c>
      <c r="CP810" s="24">
        <v>2576.9851338730327</v>
      </c>
      <c r="CQ810" s="24">
        <v>2540.7148159446579</v>
      </c>
      <c r="CR810" s="24">
        <v>2505.5835462969517</v>
      </c>
      <c r="CS810" s="24">
        <v>2471.5364961321752</v>
      </c>
      <c r="CT810" s="24">
        <v>2438.5223620780785</v>
      </c>
      <c r="CU810" s="24">
        <v>2406.4930844275427</v>
      </c>
      <c r="CV810" s="24">
        <v>2375.4035921547243</v>
      </c>
      <c r="CW810" s="24">
        <v>2345.2115717715351</v>
      </c>
      <c r="CX810" s="24">
        <v>2315.8772574517898</v>
      </c>
      <c r="CY810" s="24">
        <v>2287.363240163922</v>
      </c>
      <c r="CZ810" s="24">
        <v>2259.6342938242565</v>
      </c>
      <c r="DA810" s="24">
        <v>2232.6572167177205</v>
      </c>
      <c r="DB810" s="24">
        <v>2206.4006866370187</v>
      </c>
      <c r="DC810" s="24">
        <v>2180.8351283688876</v>
      </c>
      <c r="DD810" s="24">
        <v>2155.9325923111023</v>
      </c>
      <c r="DE810" s="24">
        <v>2131.6666431393965</v>
      </c>
      <c r="DF810" s="24">
        <v>2108.0122575621817</v>
      </c>
      <c r="DG810" s="24">
        <v>2084.9457303051549</v>
      </c>
      <c r="DH810" s="24">
        <v>2062.4445875595557</v>
      </c>
      <c r="DI810" s="24">
        <v>2040.4875072085313</v>
      </c>
      <c r="DJ810" s="24">
        <v>2019.0542452174102</v>
      </c>
      <c r="DK810" s="24">
        <v>1998.1255676366361</v>
      </c>
      <c r="DL810" s="24">
        <v>1977.6831877220002</v>
      </c>
      <c r="DM810" s="24">
        <v>1957.7097077262915</v>
      </c>
      <c r="DN810" s="24">
        <v>1938.1885649604883</v>
      </c>
      <c r="DO810" s="24">
        <v>1919.1039817618362</v>
      </c>
      <c r="DP810" s="24">
        <v>1900.440919040987</v>
      </c>
      <c r="DQ810" s="24">
        <v>1882.1850331116339</v>
      </c>
      <c r="DR810" s="24">
        <v>1864.3226355338409</v>
      </c>
      <c r="DS810" s="24">
        <v>1846.8406557273145</v>
      </c>
      <c r="DT810" s="24">
        <v>1829.7266061331313</v>
      </c>
      <c r="DU810" s="24">
        <v>1812.9685497225987</v>
      </c>
      <c r="DV810" s="24">
        <v>1796.5550696698733</v>
      </c>
      <c r="DW810" s="24">
        <v>1780.4752410213221</v>
      </c>
      <c r="DX810" s="24">
        <v>1764.7186042091232</v>
      </c>
      <c r="DY810" s="24">
        <v>1749.2751402699016</v>
      </c>
      <c r="DZ810" s="24">
        <v>1734.1352476410852</v>
      </c>
      <c r="EA810" s="24">
        <v>1719.2897204184455</v>
      </c>
      <c r="EB810" s="24">
        <v>1704.7297279680874</v>
      </c>
      <c r="EC810" s="24">
        <v>1690.4467957949628</v>
      </c>
      <c r="ED810" s="24">
        <v>1676.4327875780639</v>
      </c>
      <c r="EE810" s="24">
        <v>1662.679888289716</v>
      </c>
      <c r="EF810" s="24">
        <v>1649.1805883230309</v>
      </c>
      <c r="EG810" s="24">
        <v>1635.9276685576283</v>
      </c>
      <c r="EH810" s="24">
        <v>1622.9141862992506</v>
      </c>
      <c r="EI810" s="24">
        <v>1610.1334620338632</v>
      </c>
      <c r="EJ810" s="24">
        <v>1597.5790669415007</v>
      </c>
      <c r="EK810" s="24">
        <v>1585.2448111192066</v>
      </c>
      <c r="EL810" s="24">
        <v>1573.1247324663254</v>
      </c>
      <c r="EM810" s="24">
        <v>1561.2130861888822</v>
      </c>
      <c r="EN810" s="24">
        <v>1549.504334882959</v>
      </c>
      <c r="EO810" s="24">
        <v>1537.993139160008</v>
      </c>
      <c r="EP810" s="24">
        <v>1526.6743487796527</v>
      </c>
      <c r="EQ810" s="24">
        <v>1515.5429942580804</v>
      </c>
      <c r="ER810" s="24">
        <v>0</v>
      </c>
      <c r="ES810" s="24">
        <v>0</v>
      </c>
      <c r="ET810" s="24">
        <v>0</v>
      </c>
      <c r="EU810" s="24">
        <v>0</v>
      </c>
      <c r="EV810" s="24">
        <v>0</v>
      </c>
      <c r="EW810" s="24">
        <v>0</v>
      </c>
      <c r="EX810" s="24">
        <v>0</v>
      </c>
      <c r="EY810" s="24">
        <v>0</v>
      </c>
      <c r="EZ810" s="24">
        <v>0</v>
      </c>
      <c r="FA810" s="24">
        <v>0</v>
      </c>
      <c r="FB810" s="24">
        <v>0</v>
      </c>
      <c r="FC810" s="24">
        <v>0</v>
      </c>
      <c r="FD810" s="24">
        <v>0</v>
      </c>
      <c r="FE810" s="24">
        <v>0</v>
      </c>
      <c r="FF810" s="24">
        <v>0</v>
      </c>
      <c r="FG810" s="24">
        <v>0</v>
      </c>
      <c r="FH810" s="24">
        <v>0</v>
      </c>
      <c r="FI810" s="24">
        <v>0</v>
      </c>
      <c r="FJ810" s="24">
        <v>0</v>
      </c>
      <c r="FK810" s="24">
        <v>0</v>
      </c>
      <c r="FL810" s="24">
        <v>0</v>
      </c>
      <c r="FM810" s="24">
        <v>0</v>
      </c>
      <c r="FN810" s="24">
        <v>0</v>
      </c>
      <c r="FO810" s="24">
        <v>0</v>
      </c>
      <c r="FP810" s="24">
        <v>0</v>
      </c>
      <c r="FQ810" s="24">
        <v>0</v>
      </c>
      <c r="FR810" s="24">
        <v>0</v>
      </c>
      <c r="FS810" s="24">
        <v>0</v>
      </c>
      <c r="FT810" s="24">
        <v>0</v>
      </c>
      <c r="FU810" s="24">
        <v>0</v>
      </c>
      <c r="FV810" s="24">
        <v>0</v>
      </c>
    </row>
    <row r="811" spans="5:178" outlineLevel="2" x14ac:dyDescent="0.2">
      <c r="E811" s="367">
        <v>43677</v>
      </c>
      <c r="H811" s="24">
        <v>124844</v>
      </c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>
        <v>117983</v>
      </c>
      <c r="AP811" s="158">
        <v>104819</v>
      </c>
      <c r="AQ811" s="158">
        <v>53453</v>
      </c>
      <c r="AR811" s="158">
        <v>26680</v>
      </c>
      <c r="AS811" s="158">
        <v>21808</v>
      </c>
      <c r="AT811" s="158">
        <v>19403</v>
      </c>
      <c r="AU811" s="158">
        <v>17445</v>
      </c>
      <c r="AV811" s="158">
        <v>15943</v>
      </c>
      <c r="AW811" s="158">
        <v>14734</v>
      </c>
      <c r="AX811" s="158">
        <v>13807</v>
      </c>
      <c r="AY811" s="158">
        <v>13068</v>
      </c>
      <c r="AZ811" s="158">
        <v>12459</v>
      </c>
      <c r="BA811" s="158">
        <v>11899</v>
      </c>
      <c r="BB811" s="158">
        <v>11364</v>
      </c>
      <c r="BC811" s="158">
        <v>10824</v>
      </c>
      <c r="BD811" s="158">
        <v>10393</v>
      </c>
      <c r="BE811" s="158">
        <v>9952</v>
      </c>
      <c r="BF811" s="158">
        <v>9515</v>
      </c>
      <c r="BG811" s="158">
        <v>8968</v>
      </c>
      <c r="BH811" s="158">
        <v>8575</v>
      </c>
      <c r="BI811" s="158">
        <v>8186</v>
      </c>
      <c r="BJ811" s="158">
        <v>7847</v>
      </c>
      <c r="BK811" s="158">
        <v>7542</v>
      </c>
      <c r="BL811" s="158">
        <v>7207</v>
      </c>
      <c r="BM811" s="158">
        <v>6656</v>
      </c>
      <c r="BN811" s="158">
        <v>6189</v>
      </c>
      <c r="BO811" s="158">
        <v>5819</v>
      </c>
      <c r="BP811" s="158">
        <v>5513</v>
      </c>
      <c r="BQ811" s="158">
        <v>5251</v>
      </c>
      <c r="BR811" s="158">
        <v>5038</v>
      </c>
      <c r="BS811" s="158">
        <v>4838</v>
      </c>
      <c r="BT811" s="158">
        <v>4623</v>
      </c>
      <c r="BU811" s="158">
        <v>4464</v>
      </c>
      <c r="BV811" s="158">
        <v>4340</v>
      </c>
      <c r="BW811" s="158">
        <v>4171</v>
      </c>
      <c r="BX811" s="158">
        <v>4034</v>
      </c>
      <c r="BY811" s="158">
        <v>3861</v>
      </c>
      <c r="BZ811" s="158">
        <v>3688</v>
      </c>
      <c r="CA811" s="158">
        <v>3548</v>
      </c>
      <c r="CB811" s="158">
        <v>3380</v>
      </c>
      <c r="CC811" s="158">
        <v>3303</v>
      </c>
      <c r="CD811" s="24">
        <v>4114.2169962470498</v>
      </c>
      <c r="CE811" s="24">
        <v>4038.7599210569861</v>
      </c>
      <c r="CF811" s="24">
        <v>3966.3744001358864</v>
      </c>
      <c r="CG811" s="24">
        <v>3896.8697656142003</v>
      </c>
      <c r="CH811" s="24">
        <v>3830.0710823548261</v>
      </c>
      <c r="CI811" s="24">
        <v>3765.817541942768</v>
      </c>
      <c r="CJ811" s="24">
        <v>3703.9610507305815</v>
      </c>
      <c r="CK811" s="24">
        <v>3644.3649850019206</v>
      </c>
      <c r="CL811" s="24">
        <v>3586.9030905197519</v>
      </c>
      <c r="CM811" s="24">
        <v>3531.458507204351</v>
      </c>
      <c r="CN811" s="24">
        <v>3477.9229025755153</v>
      </c>
      <c r="CO811" s="24">
        <v>3426.1957000028992</v>
      </c>
      <c r="CP811" s="24">
        <v>3376.1833898248228</v>
      </c>
      <c r="CQ811" s="24">
        <v>3327.7989130897672</v>
      </c>
      <c r="CR811" s="24">
        <v>3280.9611091021043</v>
      </c>
      <c r="CS811" s="24">
        <v>3235.5942191606819</v>
      </c>
      <c r="CT811" s="24">
        <v>3191.6274399026383</v>
      </c>
      <c r="CU811" s="24">
        <v>3148.994520535849</v>
      </c>
      <c r="CV811" s="24">
        <v>3107.6333989866885</v>
      </c>
      <c r="CW811" s="24">
        <v>3067.4858726257175</v>
      </c>
      <c r="CX811" s="24">
        <v>3028.4972997796808</v>
      </c>
      <c r="CY811" s="24">
        <v>2990.6163287075783</v>
      </c>
      <c r="CZ811" s="24">
        <v>2953.7946511235182</v>
      </c>
      <c r="DA811" s="24">
        <v>2917.9867776991273</v>
      </c>
      <c r="DB811" s="24">
        <v>2883.1498332816232</v>
      </c>
      <c r="DC811" s="24">
        <v>2849.2433698272735</v>
      </c>
      <c r="DD811" s="24">
        <v>2816.2291952792984</v>
      </c>
      <c r="DE811" s="24">
        <v>2784.0712168195132</v>
      </c>
      <c r="DF811" s="24">
        <v>2752.735297097955</v>
      </c>
      <c r="DG811" s="24">
        <v>2722.1891221980804</v>
      </c>
      <c r="DH811" s="24">
        <v>2692.4020802296532</v>
      </c>
      <c r="DI811" s="24">
        <v>2663.345149559842</v>
      </c>
      <c r="DJ811" s="24">
        <v>2634.9907957972555</v>
      </c>
      <c r="DK811" s="24">
        <v>2607.3128767357575</v>
      </c>
      <c r="DL811" s="24">
        <v>2580.2865545462182</v>
      </c>
      <c r="DM811" s="24">
        <v>2553.8882145764983</v>
      </c>
      <c r="DN811" s="24">
        <v>2528.0953901838939</v>
      </c>
      <c r="DO811" s="24">
        <v>2502.8866930810605</v>
      </c>
      <c r="DP811" s="24">
        <v>2478.2417487271146</v>
      </c>
      <c r="DQ811" s="24">
        <v>2454.1411363405678</v>
      </c>
      <c r="DR811" s="24">
        <v>2430.5663331511191</v>
      </c>
      <c r="DS811" s="24">
        <v>2407.4996625431986</v>
      </c>
      <c r="DT811" s="24">
        <v>2384.9242457764822</v>
      </c>
      <c r="DU811" s="24">
        <v>2362.8239569973648</v>
      </c>
      <c r="DV811" s="24">
        <v>2341.1833812814107</v>
      </c>
      <c r="DW811" s="24">
        <v>2319.9877754699837</v>
      </c>
      <c r="DX811" s="24">
        <v>2299.2230315853749</v>
      </c>
      <c r="DY811" s="24">
        <v>2278.8756426274963</v>
      </c>
      <c r="DZ811" s="24">
        <v>2258.9326705723788</v>
      </c>
      <c r="EA811" s="24">
        <v>2239.3817164080642</v>
      </c>
      <c r="EB811" s="24">
        <v>2220.2108920574037</v>
      </c>
      <c r="EC811" s="24">
        <v>2201.4087940499244</v>
      </c>
      <c r="ED811" s="24">
        <v>2182.9644788163232</v>
      </c>
      <c r="EE811" s="24">
        <v>2164.8674394895429</v>
      </c>
      <c r="EF811" s="24">
        <v>2147.1075841058173</v>
      </c>
      <c r="EG811" s="24">
        <v>2129.6752151075943</v>
      </c>
      <c r="EH811" s="24">
        <v>2112.5610100581121</v>
      </c>
      <c r="EI811" s="24">
        <v>2095.7560034844587</v>
      </c>
      <c r="EJ811" s="24">
        <v>2079.2515697724439</v>
      </c>
      <c r="EK811" s="24">
        <v>2063.0394070425509</v>
      </c>
      <c r="EL811" s="24">
        <v>2047.1115219415949</v>
      </c>
      <c r="EM811" s="24">
        <v>2031.4602152897005</v>
      </c>
      <c r="EN811" s="24">
        <v>2016.0780685267468</v>
      </c>
      <c r="EO811" s="24">
        <v>2000.9579309065</v>
      </c>
      <c r="EP811" s="24">
        <v>1986.0929073905795</v>
      </c>
      <c r="EQ811" s="24">
        <v>1971.4763471977678</v>
      </c>
      <c r="ER811" s="24">
        <v>1957.1018329674771</v>
      </c>
      <c r="ES811" s="24">
        <v>0</v>
      </c>
      <c r="ET811" s="24">
        <v>0</v>
      </c>
      <c r="EU811" s="24">
        <v>0</v>
      </c>
      <c r="EV811" s="24">
        <v>0</v>
      </c>
      <c r="EW811" s="24">
        <v>0</v>
      </c>
      <c r="EX811" s="24">
        <v>0</v>
      </c>
      <c r="EY811" s="24">
        <v>0</v>
      </c>
      <c r="EZ811" s="24">
        <v>0</v>
      </c>
      <c r="FA811" s="24">
        <v>0</v>
      </c>
      <c r="FB811" s="24">
        <v>0</v>
      </c>
      <c r="FC811" s="24">
        <v>0</v>
      </c>
      <c r="FD811" s="24">
        <v>0</v>
      </c>
      <c r="FE811" s="24">
        <v>0</v>
      </c>
      <c r="FF811" s="24">
        <v>0</v>
      </c>
      <c r="FG811" s="24">
        <v>0</v>
      </c>
      <c r="FH811" s="24">
        <v>0</v>
      </c>
      <c r="FI811" s="24">
        <v>0</v>
      </c>
      <c r="FJ811" s="24">
        <v>0</v>
      </c>
      <c r="FK811" s="24">
        <v>0</v>
      </c>
      <c r="FL811" s="24">
        <v>0</v>
      </c>
      <c r="FM811" s="24">
        <v>0</v>
      </c>
      <c r="FN811" s="24">
        <v>0</v>
      </c>
      <c r="FO811" s="24">
        <v>0</v>
      </c>
      <c r="FP811" s="24">
        <v>0</v>
      </c>
      <c r="FQ811" s="24">
        <v>0</v>
      </c>
      <c r="FR811" s="24">
        <v>0</v>
      </c>
      <c r="FS811" s="24">
        <v>0</v>
      </c>
      <c r="FT811" s="24">
        <v>0</v>
      </c>
      <c r="FU811" s="24">
        <v>0</v>
      </c>
      <c r="FV811" s="24">
        <v>0</v>
      </c>
    </row>
    <row r="812" spans="5:178" outlineLevel="2" x14ac:dyDescent="0.2">
      <c r="E812" s="367">
        <v>43708</v>
      </c>
      <c r="H812" s="24">
        <v>104137</v>
      </c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>
        <v>98769</v>
      </c>
      <c r="AQ812" s="158">
        <v>89109</v>
      </c>
      <c r="AR812" s="158">
        <v>45924</v>
      </c>
      <c r="AS812" s="158">
        <v>24051</v>
      </c>
      <c r="AT812" s="158">
        <v>19987</v>
      </c>
      <c r="AU812" s="158">
        <v>17819</v>
      </c>
      <c r="AV812" s="158">
        <v>16047</v>
      </c>
      <c r="AW812" s="158">
        <v>14693</v>
      </c>
      <c r="AX812" s="158">
        <v>13733</v>
      </c>
      <c r="AY812" s="158">
        <v>12895</v>
      </c>
      <c r="AZ812" s="158">
        <v>12291</v>
      </c>
      <c r="BA812" s="158">
        <v>11715</v>
      </c>
      <c r="BB812" s="158">
        <v>11103</v>
      </c>
      <c r="BC812" s="158">
        <v>10600</v>
      </c>
      <c r="BD812" s="158">
        <v>10170</v>
      </c>
      <c r="BE812" s="158">
        <v>9724</v>
      </c>
      <c r="BF812" s="158">
        <v>9253</v>
      </c>
      <c r="BG812" s="158">
        <v>8728</v>
      </c>
      <c r="BH812" s="158">
        <v>8365</v>
      </c>
      <c r="BI812" s="158">
        <v>8027</v>
      </c>
      <c r="BJ812" s="158">
        <v>7687</v>
      </c>
      <c r="BK812" s="158">
        <v>7382</v>
      </c>
      <c r="BL812" s="158">
        <v>7079</v>
      </c>
      <c r="BM812" s="158">
        <v>6770</v>
      </c>
      <c r="BN812" s="158">
        <v>6256</v>
      </c>
      <c r="BO812" s="158">
        <v>5909</v>
      </c>
      <c r="BP812" s="158">
        <v>5607</v>
      </c>
      <c r="BQ812" s="158">
        <v>5348</v>
      </c>
      <c r="BR812" s="158">
        <v>5121</v>
      </c>
      <c r="BS812" s="158">
        <v>4910</v>
      </c>
      <c r="BT812" s="158">
        <v>4709</v>
      </c>
      <c r="BU812" s="158">
        <v>4538</v>
      </c>
      <c r="BV812" s="158">
        <v>4832</v>
      </c>
      <c r="BW812" s="158">
        <v>4668</v>
      </c>
      <c r="BX812" s="158">
        <v>4590</v>
      </c>
      <c r="BY812" s="158">
        <v>4438</v>
      </c>
      <c r="BZ812" s="158">
        <v>4238</v>
      </c>
      <c r="CA812" s="158">
        <v>4084</v>
      </c>
      <c r="CB812" s="158">
        <v>3909</v>
      </c>
      <c r="CC812" s="158">
        <v>3788</v>
      </c>
      <c r="CD812" s="24">
        <v>4637.4047740815076</v>
      </c>
      <c r="CE812" s="24">
        <v>4550.3218457107423</v>
      </c>
      <c r="CF812" s="24">
        <v>4466.8663600219725</v>
      </c>
      <c r="CG812" s="24">
        <v>4386.808011747954</v>
      </c>
      <c r="CH812" s="24">
        <v>4309.935922324702</v>
      </c>
      <c r="CI812" s="24">
        <v>4236.0566135820891</v>
      </c>
      <c r="CJ812" s="24">
        <v>4164.9922314972482</v>
      </c>
      <c r="CK812" s="24">
        <v>4096.5789845735735</v>
      </c>
      <c r="CL812" s="24">
        <v>4030.665767052255</v>
      </c>
      <c r="CM812" s="24">
        <v>3967.1129418131763</v>
      </c>
      <c r="CN812" s="24">
        <v>3905.7912616692906</v>
      </c>
      <c r="CO812" s="24">
        <v>3846.5809109541633</v>
      </c>
      <c r="CP812" s="24">
        <v>3789.3706519672446</v>
      </c>
      <c r="CQ812" s="24">
        <v>3734.0570630716288</v>
      </c>
      <c r="CR812" s="24">
        <v>3680.5438571124778</v>
      </c>
      <c r="CS812" s="24">
        <v>3628.741270402882</v>
      </c>
      <c r="CT812" s="24">
        <v>3578.5655138589964</v>
      </c>
      <c r="CU812" s="24">
        <v>3529.9382789985325</v>
      </c>
      <c r="CV812" s="24">
        <v>3482.7862924800565</v>
      </c>
      <c r="CW812" s="24">
        <v>3437.0409136826029</v>
      </c>
      <c r="CX812" s="24">
        <v>3392.6377705284581</v>
      </c>
      <c r="CY812" s="24">
        <v>3349.516429355584</v>
      </c>
      <c r="CZ812" s="24">
        <v>3307.6200951652972</v>
      </c>
      <c r="DA812" s="24">
        <v>3266.8953390186712</v>
      </c>
      <c r="DB812" s="24">
        <v>3227.2918497423198</v>
      </c>
      <c r="DC812" s="24">
        <v>3188.762207439695</v>
      </c>
      <c r="DD812" s="24">
        <v>3151.2616765955863</v>
      </c>
      <c r="DE812" s="24">
        <v>3114.7480168151728</v>
      </c>
      <c r="DF812" s="24">
        <v>3079.1813094604227</v>
      </c>
      <c r="DG812" s="24">
        <v>3044.5237986401353</v>
      </c>
      <c r="DH812" s="24">
        <v>3010.7397451795155</v>
      </c>
      <c r="DI812" s="24">
        <v>2977.7952923439752</v>
      </c>
      <c r="DJ812" s="24">
        <v>2945.6583422227854</v>
      </c>
      <c r="DK812" s="24">
        <v>2914.298441793469</v>
      </c>
      <c r="DL812" s="24">
        <v>2883.6866777897158</v>
      </c>
      <c r="DM812" s="24">
        <v>2853.7955795854987</v>
      </c>
      <c r="DN812" s="24">
        <v>2824.5990293879063</v>
      </c>
      <c r="DO812" s="24">
        <v>2796.0721791018591</v>
      </c>
      <c r="DP812" s="24">
        <v>2768.1913732927433</v>
      </c>
      <c r="DQ812" s="24">
        <v>2740.9340777289995</v>
      </c>
      <c r="DR812" s="24">
        <v>2714.2788130364597</v>
      </c>
      <c r="DS812" s="24">
        <v>2688.2050930408604</v>
      </c>
      <c r="DT812" s="24">
        <v>2662.6933674146289</v>
      </c>
      <c r="DU812" s="24">
        <v>2637.7249682797947</v>
      </c>
      <c r="DV812" s="24">
        <v>2613.2820604507065</v>
      </c>
      <c r="DW812" s="24">
        <v>2589.3475950290022</v>
      </c>
      <c r="DX812" s="24">
        <v>2565.905266088942</v>
      </c>
      <c r="DY812" s="24">
        <v>2542.9394702145596</v>
      </c>
      <c r="DZ812" s="24">
        <v>2520.4352686708235</v>
      </c>
      <c r="EA812" s="24">
        <v>2498.3783520099919</v>
      </c>
      <c r="EB812" s="24">
        <v>2476.7550069313243</v>
      </c>
      <c r="EC812" s="24">
        <v>2455.5520852277118</v>
      </c>
      <c r="ED812" s="24">
        <v>2434.7569746667787</v>
      </c>
      <c r="EE812" s="24">
        <v>2414.3575716665996</v>
      </c>
      <c r="EF812" s="24">
        <v>2394.3422556377054</v>
      </c>
      <c r="EG812" s="24">
        <v>2374.6998648734484</v>
      </c>
      <c r="EH812" s="24">
        <v>2355.4196738802507</v>
      </c>
      <c r="EI812" s="24">
        <v>2336.4913720479285</v>
      </c>
      <c r="EJ812" s="24">
        <v>2317.9050435681329</v>
      </c>
      <c r="EK812" s="24">
        <v>2299.6511485160795</v>
      </c>
      <c r="EL812" s="24">
        <v>2281.7205050173679</v>
      </c>
      <c r="EM812" s="24">
        <v>2264.104272427554</v>
      </c>
      <c r="EN812" s="24">
        <v>2246.7939354577256</v>
      </c>
      <c r="EO812" s="24">
        <v>2229.7812891842677</v>
      </c>
      <c r="EP812" s="24">
        <v>2213.0584248855885</v>
      </c>
      <c r="EQ812" s="24">
        <v>2196.6177166528441</v>
      </c>
      <c r="ER812" s="24">
        <v>2180.4518087254864</v>
      </c>
      <c r="ES812" s="24">
        <v>2164.5536035060641</v>
      </c>
      <c r="ET812" s="24">
        <v>0</v>
      </c>
      <c r="EU812" s="24">
        <v>0</v>
      </c>
      <c r="EV812" s="24">
        <v>0</v>
      </c>
      <c r="EW812" s="24">
        <v>0</v>
      </c>
      <c r="EX812" s="24">
        <v>0</v>
      </c>
      <c r="EY812" s="24">
        <v>0</v>
      </c>
      <c r="EZ812" s="24">
        <v>0</v>
      </c>
      <c r="FA812" s="24">
        <v>0</v>
      </c>
      <c r="FB812" s="24">
        <v>0</v>
      </c>
      <c r="FC812" s="24">
        <v>0</v>
      </c>
      <c r="FD812" s="24">
        <v>0</v>
      </c>
      <c r="FE812" s="24">
        <v>0</v>
      </c>
      <c r="FF812" s="24">
        <v>0</v>
      </c>
      <c r="FG812" s="24">
        <v>0</v>
      </c>
      <c r="FH812" s="24">
        <v>0</v>
      </c>
      <c r="FI812" s="24">
        <v>0</v>
      </c>
      <c r="FJ812" s="24">
        <v>0</v>
      </c>
      <c r="FK812" s="24">
        <v>0</v>
      </c>
      <c r="FL812" s="24">
        <v>0</v>
      </c>
      <c r="FM812" s="24">
        <v>0</v>
      </c>
      <c r="FN812" s="24">
        <v>0</v>
      </c>
      <c r="FO812" s="24">
        <v>0</v>
      </c>
      <c r="FP812" s="24">
        <v>0</v>
      </c>
      <c r="FQ812" s="24">
        <v>0</v>
      </c>
      <c r="FR812" s="24">
        <v>0</v>
      </c>
      <c r="FS812" s="24">
        <v>0</v>
      </c>
      <c r="FT812" s="24">
        <v>0</v>
      </c>
      <c r="FU812" s="24">
        <v>0</v>
      </c>
      <c r="FV812" s="24">
        <v>0</v>
      </c>
    </row>
    <row r="813" spans="5:178" outlineLevel="2" x14ac:dyDescent="0.2">
      <c r="E813" s="367">
        <v>43738</v>
      </c>
      <c r="H813" s="24">
        <v>63482</v>
      </c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>
        <v>59293</v>
      </c>
      <c r="AR813" s="158">
        <v>53171</v>
      </c>
      <c r="AS813" s="158">
        <v>29666</v>
      </c>
      <c r="AT813" s="158">
        <v>16828</v>
      </c>
      <c r="AU813" s="158">
        <v>13969</v>
      </c>
      <c r="AV813" s="158">
        <v>12496</v>
      </c>
      <c r="AW813" s="158">
        <v>11379</v>
      </c>
      <c r="AX813" s="158">
        <v>10535</v>
      </c>
      <c r="AY813" s="158">
        <v>9848</v>
      </c>
      <c r="AZ813" s="158">
        <v>9387</v>
      </c>
      <c r="BA813" s="158">
        <v>8964</v>
      </c>
      <c r="BB813" s="158">
        <v>8559</v>
      </c>
      <c r="BC813" s="158">
        <v>8169</v>
      </c>
      <c r="BD813" s="158">
        <v>7855</v>
      </c>
      <c r="BE813" s="158">
        <v>7528</v>
      </c>
      <c r="BF813" s="158">
        <v>7149</v>
      </c>
      <c r="BG813" s="158">
        <v>6762</v>
      </c>
      <c r="BH813" s="158">
        <v>6449</v>
      </c>
      <c r="BI813" s="158">
        <v>6181</v>
      </c>
      <c r="BJ813" s="158">
        <v>5967</v>
      </c>
      <c r="BK813" s="158">
        <v>5749</v>
      </c>
      <c r="BL813" s="158">
        <v>5552</v>
      </c>
      <c r="BM813" s="158">
        <v>5348</v>
      </c>
      <c r="BN813" s="158">
        <v>5097</v>
      </c>
      <c r="BO813" s="158">
        <v>4788</v>
      </c>
      <c r="BP813" s="158">
        <v>4520</v>
      </c>
      <c r="BQ813" s="158">
        <v>4313</v>
      </c>
      <c r="BR813" s="158">
        <v>4118</v>
      </c>
      <c r="BS813" s="158">
        <v>3965</v>
      </c>
      <c r="BT813" s="158">
        <v>3820</v>
      </c>
      <c r="BU813" s="158">
        <v>3671</v>
      </c>
      <c r="BV813" s="158">
        <v>4230</v>
      </c>
      <c r="BW813" s="158">
        <v>4084</v>
      </c>
      <c r="BX813" s="158">
        <v>3981</v>
      </c>
      <c r="BY813" s="158">
        <v>3885</v>
      </c>
      <c r="BZ813" s="158">
        <v>3735</v>
      </c>
      <c r="CA813" s="158">
        <v>3614</v>
      </c>
      <c r="CB813" s="158">
        <v>3495</v>
      </c>
      <c r="CC813" s="158">
        <v>3395</v>
      </c>
      <c r="CD813" s="24">
        <v>3735.4440902398223</v>
      </c>
      <c r="CE813" s="24">
        <v>3663.5831229009632</v>
      </c>
      <c r="CF813" s="24">
        <v>3594.7869832033844</v>
      </c>
      <c r="CG813" s="24">
        <v>3528.8565493124947</v>
      </c>
      <c r="CH813" s="24">
        <v>3465.6098784108563</v>
      </c>
      <c r="CI813" s="24">
        <v>3404.8803749163199</v>
      </c>
      <c r="CJ813" s="24">
        <v>3346.5151896830262</v>
      </c>
      <c r="CK813" s="24">
        <v>3290.3738167538168</v>
      </c>
      <c r="CL813" s="24">
        <v>3236.3268596684129</v>
      </c>
      <c r="CM813" s="24">
        <v>3184.2549437906291</v>
      </c>
      <c r="CN813" s="24">
        <v>3134.0477547913301</v>
      </c>
      <c r="CO813" s="24">
        <v>3085.6031864632255</v>
      </c>
      <c r="CP813" s="24">
        <v>3038.8265835681395</v>
      </c>
      <c r="CQ813" s="24">
        <v>2993.6300675226357</v>
      </c>
      <c r="CR813" s="24">
        <v>2949.9319344897704</v>
      </c>
      <c r="CS813" s="24">
        <v>2907.6561169247407</v>
      </c>
      <c r="CT813" s="24">
        <v>2866.731700869323</v>
      </c>
      <c r="CU813" s="24">
        <v>2827.092492344686</v>
      </c>
      <c r="CV813" s="24">
        <v>2788.6766270866392</v>
      </c>
      <c r="CW813" s="24">
        <v>2751.4262186284823</v>
      </c>
      <c r="CX813" s="24">
        <v>2715.2870403860015</v>
      </c>
      <c r="CY813" s="24">
        <v>2680.208237954851</v>
      </c>
      <c r="CZ813" s="24">
        <v>2646.1420683073925</v>
      </c>
      <c r="DA813" s="24">
        <v>2613.0436629862061</v>
      </c>
      <c r="DB813" s="24">
        <v>2580.8708127452892</v>
      </c>
      <c r="DC813" s="24">
        <v>2549.5837713958381</v>
      </c>
      <c r="DD813" s="24">
        <v>2519.1450768785444</v>
      </c>
      <c r="DE813" s="24">
        <v>2489.5193878146615</v>
      </c>
      <c r="DF813" s="24">
        <v>2460.6733339884968</v>
      </c>
      <c r="DG813" s="24">
        <v>2432.5753793889162</v>
      </c>
      <c r="DH813" s="24">
        <v>2405.1956965903378</v>
      </c>
      <c r="DI813" s="24">
        <v>2378.5060513876447</v>
      </c>
      <c r="DJ813" s="24">
        <v>2352.4796967170209</v>
      </c>
      <c r="DK813" s="24">
        <v>2327.0912749981467</v>
      </c>
      <c r="DL813" s="24">
        <v>2302.3167281242536</v>
      </c>
      <c r="DM813" s="24">
        <v>2278.1332144070166</v>
      </c>
      <c r="DN813" s="24">
        <v>2254.5190318543123</v>
      </c>
      <c r="DO813" s="24">
        <v>2231.4535472219045</v>
      </c>
      <c r="DP813" s="24">
        <v>2208.9171303359785</v>
      </c>
      <c r="DQ813" s="24">
        <v>2186.8910932330632</v>
      </c>
      <c r="DR813" s="24">
        <v>2165.3576337081649</v>
      </c>
      <c r="DS813" s="24">
        <v>2144.2997829012152</v>
      </c>
      <c r="DT813" s="24">
        <v>2123.7013565872121</v>
      </c>
      <c r="DU813" s="24">
        <v>2103.5469098667713</v>
      </c>
      <c r="DV813" s="24">
        <v>2083.8216949820408</v>
      </c>
      <c r="DW813" s="24">
        <v>2064.5116220080881</v>
      </c>
      <c r="DX813" s="24">
        <v>2045.6032221925943</v>
      </c>
      <c r="DY813" s="24">
        <v>2027.0836137369561</v>
      </c>
      <c r="DZ813" s="24">
        <v>2008.9404698303426</v>
      </c>
      <c r="EA813" s="24">
        <v>1991.161988764643</v>
      </c>
      <c r="EB813" s="24">
        <v>1973.7368659732294</v>
      </c>
      <c r="EC813" s="24">
        <v>1956.6542678498947</v>
      </c>
      <c r="ED813" s="24">
        <v>1939.9038072164624</v>
      </c>
      <c r="EE813" s="24">
        <v>1923.4755203186503</v>
      </c>
      <c r="EF813" s="24">
        <v>1907.3598452396909</v>
      </c>
      <c r="EG813" s="24">
        <v>1891.5476016303307</v>
      </c>
      <c r="EH813" s="24">
        <v>1876.0299716620452</v>
      </c>
      <c r="EI813" s="24">
        <v>1860.798482117772</v>
      </c>
      <c r="EJ813" s="24">
        <v>1845.8449875413135</v>
      </c>
      <c r="EK813" s="24">
        <v>1831.1616543727609</v>
      </c>
      <c r="EL813" s="24">
        <v>1816.7409460029266</v>
      </c>
      <c r="EM813" s="24">
        <v>1802.5756086849985</v>
      </c>
      <c r="EN813" s="24">
        <v>1788.6586582462864</v>
      </c>
      <c r="EO813" s="24">
        <v>1774.9833675473087</v>
      </c>
      <c r="EP813" s="24">
        <v>1761.5432546394013</v>
      </c>
      <c r="EQ813" s="24">
        <v>1748.3320715756283</v>
      </c>
      <c r="ER813" s="24">
        <v>1735.3437938331597</v>
      </c>
      <c r="ES813" s="24">
        <v>1722.5726103082607</v>
      </c>
      <c r="ET813" s="24">
        <v>1710.0129138478997</v>
      </c>
      <c r="EU813" s="24">
        <v>0</v>
      </c>
      <c r="EV813" s="24">
        <v>0</v>
      </c>
      <c r="EW813" s="24">
        <v>0</v>
      </c>
      <c r="EX813" s="24">
        <v>0</v>
      </c>
      <c r="EY813" s="24">
        <v>0</v>
      </c>
      <c r="EZ813" s="24">
        <v>0</v>
      </c>
      <c r="FA813" s="24">
        <v>0</v>
      </c>
      <c r="FB813" s="24">
        <v>0</v>
      </c>
      <c r="FC813" s="24">
        <v>0</v>
      </c>
      <c r="FD813" s="24">
        <v>0</v>
      </c>
      <c r="FE813" s="24">
        <v>0</v>
      </c>
      <c r="FF813" s="24">
        <v>0</v>
      </c>
      <c r="FG813" s="24">
        <v>0</v>
      </c>
      <c r="FH813" s="24">
        <v>0</v>
      </c>
      <c r="FI813" s="24">
        <v>0</v>
      </c>
      <c r="FJ813" s="24">
        <v>0</v>
      </c>
      <c r="FK813" s="24">
        <v>0</v>
      </c>
      <c r="FL813" s="24">
        <v>0</v>
      </c>
      <c r="FM813" s="24">
        <v>0</v>
      </c>
      <c r="FN813" s="24">
        <v>0</v>
      </c>
      <c r="FO813" s="24">
        <v>0</v>
      </c>
      <c r="FP813" s="24">
        <v>0</v>
      </c>
      <c r="FQ813" s="24">
        <v>0</v>
      </c>
      <c r="FR813" s="24">
        <v>0</v>
      </c>
      <c r="FS813" s="24">
        <v>0</v>
      </c>
      <c r="FT813" s="24">
        <v>0</v>
      </c>
      <c r="FU813" s="24">
        <v>0</v>
      </c>
      <c r="FV813" s="24">
        <v>0</v>
      </c>
    </row>
    <row r="814" spans="5:178" outlineLevel="2" x14ac:dyDescent="0.2">
      <c r="E814" s="367">
        <v>43769</v>
      </c>
      <c r="H814" s="24">
        <v>57597</v>
      </c>
      <c r="AL814" s="158"/>
      <c r="AM814" s="158"/>
      <c r="AN814" s="158"/>
      <c r="AO814" s="158"/>
      <c r="AP814" s="158"/>
      <c r="AQ814" s="158"/>
      <c r="AR814" s="158">
        <v>53900</v>
      </c>
      <c r="AS814" s="158">
        <v>48379</v>
      </c>
      <c r="AT814" s="158">
        <v>26147</v>
      </c>
      <c r="AU814" s="158">
        <v>14768</v>
      </c>
      <c r="AV814" s="158">
        <v>12334</v>
      </c>
      <c r="AW814" s="158">
        <v>10799</v>
      </c>
      <c r="AX814" s="158">
        <v>9831</v>
      </c>
      <c r="AY814" s="158">
        <v>9110</v>
      </c>
      <c r="AZ814" s="158">
        <v>8634</v>
      </c>
      <c r="BA814" s="158">
        <v>8161</v>
      </c>
      <c r="BB814" s="158">
        <v>7757</v>
      </c>
      <c r="BC814" s="158">
        <v>7366</v>
      </c>
      <c r="BD814" s="158">
        <v>7045</v>
      </c>
      <c r="BE814" s="158">
        <v>6701</v>
      </c>
      <c r="BF814" s="158">
        <v>6385</v>
      </c>
      <c r="BG814" s="158">
        <v>6029</v>
      </c>
      <c r="BH814" s="158">
        <v>5771</v>
      </c>
      <c r="BI814" s="158">
        <v>5506</v>
      </c>
      <c r="BJ814" s="158">
        <v>5302</v>
      </c>
      <c r="BK814" s="158">
        <v>5096</v>
      </c>
      <c r="BL814" s="158">
        <v>4938</v>
      </c>
      <c r="BM814" s="158">
        <v>4769</v>
      </c>
      <c r="BN814" s="158">
        <v>4570</v>
      </c>
      <c r="BO814" s="158">
        <v>4367</v>
      </c>
      <c r="BP814" s="158">
        <v>4091</v>
      </c>
      <c r="BQ814" s="158">
        <v>3884</v>
      </c>
      <c r="BR814" s="158">
        <v>3694</v>
      </c>
      <c r="BS814" s="158">
        <v>3526</v>
      </c>
      <c r="BT814" s="158">
        <v>3396</v>
      </c>
      <c r="BU814" s="158">
        <v>3294</v>
      </c>
      <c r="BV814" s="158">
        <v>3628</v>
      </c>
      <c r="BW814" s="158">
        <v>3518</v>
      </c>
      <c r="BX814" s="158">
        <v>3453</v>
      </c>
      <c r="BY814" s="158">
        <v>3379</v>
      </c>
      <c r="BZ814" s="158">
        <v>3236</v>
      </c>
      <c r="CA814" s="158">
        <v>3127</v>
      </c>
      <c r="CB814" s="158">
        <v>2955</v>
      </c>
      <c r="CC814" s="158">
        <v>2880</v>
      </c>
      <c r="CD814" s="24">
        <v>3013.1505599941429</v>
      </c>
      <c r="CE814" s="24">
        <v>2953.7317072655214</v>
      </c>
      <c r="CF814" s="24">
        <v>2896.9090075768395</v>
      </c>
      <c r="CG814" s="24">
        <v>2842.5097623323036</v>
      </c>
      <c r="CH814" s="24">
        <v>2790.3765197103294</v>
      </c>
      <c r="CI814" s="24">
        <v>2740.3654118719669</v>
      </c>
      <c r="CJ814" s="24">
        <v>2692.3447065140699</v>
      </c>
      <c r="CK814" s="24">
        <v>2646.1935410677852</v>
      </c>
      <c r="CL814" s="24">
        <v>2601.8008131070842</v>
      </c>
      <c r="CM814" s="24">
        <v>2559.0642048303084</v>
      </c>
      <c r="CN814" s="24">
        <v>2517.8893230035005</v>
      </c>
      <c r="CO814" s="24">
        <v>2478.1889386590028</v>
      </c>
      <c r="CP814" s="24">
        <v>2439.8823132461393</v>
      </c>
      <c r="CQ814" s="24">
        <v>2402.8945999270209</v>
      </c>
      <c r="CR814" s="24">
        <v>2367.1563103752242</v>
      </c>
      <c r="CS814" s="24">
        <v>2332.6028388282321</v>
      </c>
      <c r="CT814" s="24">
        <v>2299.1740363148515</v>
      </c>
      <c r="CU814" s="24">
        <v>2266.8138289649269</v>
      </c>
      <c r="CV814" s="24">
        <v>2235.4698751426608</v>
      </c>
      <c r="CW814" s="24">
        <v>2205.0932568521575</v>
      </c>
      <c r="CX814" s="24">
        <v>2175.6382014655874</v>
      </c>
      <c r="CY814" s="24">
        <v>2147.0618303379224</v>
      </c>
      <c r="CZ814" s="24">
        <v>2119.3239313115341</v>
      </c>
      <c r="DA814" s="24">
        <v>2092.3867524910302</v>
      </c>
      <c r="DB814" s="24">
        <v>2066.2148149930076</v>
      </c>
      <c r="DC814" s="24">
        <v>2040.7747426551564</v>
      </c>
      <c r="DD814" s="24">
        <v>2016.0351069310225</v>
      </c>
      <c r="DE814" s="24">
        <v>1991.9662854063163</v>
      </c>
      <c r="DF814" s="24">
        <v>1968.5403325547611</v>
      </c>
      <c r="DG814" s="24">
        <v>1945.7308615099512</v>
      </c>
      <c r="DH814" s="24">
        <v>1923.5129357680187</v>
      </c>
      <c r="DI814" s="24">
        <v>1901.8629698567793</v>
      </c>
      <c r="DJ814" s="24">
        <v>1880.7586381129731</v>
      </c>
      <c r="DK814" s="24">
        <v>1860.1787908021747</v>
      </c>
      <c r="DL814" s="24">
        <v>1840.1033768977322</v>
      </c>
      <c r="DM814" s="24">
        <v>1820.5133729071074</v>
      </c>
      <c r="DN814" s="24">
        <v>1801.3907171976209</v>
      </c>
      <c r="DO814" s="24">
        <v>1782.7182493297905</v>
      </c>
      <c r="DP814" s="24">
        <v>1764.4796539562983</v>
      </c>
      <c r="DQ814" s="24">
        <v>1746.6594088887725</v>
      </c>
      <c r="DR814" s="24">
        <v>1729.2427369738382</v>
      </c>
      <c r="DS814" s="24">
        <v>1712.2155614548683</v>
      </c>
      <c r="DT814" s="24">
        <v>1695.5644645269629</v>
      </c>
      <c r="DU814" s="24">
        <v>1679.276648820548</v>
      </c>
      <c r="DV814" s="24">
        <v>1663.3399015737871</v>
      </c>
      <c r="DW814" s="24">
        <v>1647.7425612763141</v>
      </c>
      <c r="DX814" s="24">
        <v>1632.4734865866933</v>
      </c>
      <c r="DY814" s="24">
        <v>1617.5220273439738</v>
      </c>
      <c r="DZ814" s="24">
        <v>1602.8779975097461</v>
      </c>
      <c r="EA814" s="24">
        <v>1588.5316498916764</v>
      </c>
      <c r="EB814" s="24">
        <v>1574.4736525124663</v>
      </c>
      <c r="EC814" s="24">
        <v>1560.6950665000363</v>
      </c>
      <c r="ED814" s="24">
        <v>1547.1873253853435</v>
      </c>
      <c r="EE814" s="24">
        <v>1533.9422157038609</v>
      </c>
      <c r="EF814" s="24">
        <v>1520.9518588054909</v>
      </c>
      <c r="EG814" s="24">
        <v>1508.208693785544</v>
      </c>
      <c r="EH814" s="24">
        <v>1495.7054614566202</v>
      </c>
      <c r="EI814" s="24">
        <v>1483.4351892877239</v>
      </c>
      <c r="EJ814" s="24">
        <v>1471.3911772428496</v>
      </c>
      <c r="EK814" s="24">
        <v>1459.5669844566921</v>
      </c>
      <c r="EL814" s="24">
        <v>1447.9564166900327</v>
      </c>
      <c r="EM814" s="24">
        <v>1436.5535145118142</v>
      </c>
      <c r="EN814" s="24">
        <v>1425.3525421590491</v>
      </c>
      <c r="EO814" s="24">
        <v>1414.3479770293841</v>
      </c>
      <c r="EP814" s="24">
        <v>1403.5344997646096</v>
      </c>
      <c r="EQ814" s="24">
        <v>1392.9069848865151</v>
      </c>
      <c r="ER814" s="24">
        <v>1382.4604919493258</v>
      </c>
      <c r="ES814" s="24">
        <v>1372.1902571756505</v>
      </c>
      <c r="ET814" s="24">
        <v>1362.0916855452076</v>
      </c>
      <c r="EU814" s="24">
        <v>1352.1603433078737</v>
      </c>
      <c r="EV814" s="24">
        <v>0</v>
      </c>
      <c r="EW814" s="24">
        <v>0</v>
      </c>
      <c r="EX814" s="24">
        <v>0</v>
      </c>
      <c r="EY814" s="24">
        <v>0</v>
      </c>
      <c r="EZ814" s="24">
        <v>0</v>
      </c>
      <c r="FA814" s="24">
        <v>0</v>
      </c>
      <c r="FB814" s="24">
        <v>0</v>
      </c>
      <c r="FC814" s="24">
        <v>0</v>
      </c>
      <c r="FD814" s="24">
        <v>0</v>
      </c>
      <c r="FE814" s="24">
        <v>0</v>
      </c>
      <c r="FF814" s="24">
        <v>0</v>
      </c>
      <c r="FG814" s="24">
        <v>0</v>
      </c>
      <c r="FH814" s="24">
        <v>0</v>
      </c>
      <c r="FI814" s="24">
        <v>0</v>
      </c>
      <c r="FJ814" s="24">
        <v>0</v>
      </c>
      <c r="FK814" s="24">
        <v>0</v>
      </c>
      <c r="FL814" s="24">
        <v>0</v>
      </c>
      <c r="FM814" s="24">
        <v>0</v>
      </c>
      <c r="FN814" s="24">
        <v>0</v>
      </c>
      <c r="FO814" s="24">
        <v>0</v>
      </c>
      <c r="FP814" s="24">
        <v>0</v>
      </c>
      <c r="FQ814" s="24">
        <v>0</v>
      </c>
      <c r="FR814" s="24">
        <v>0</v>
      </c>
      <c r="FS814" s="24">
        <v>0</v>
      </c>
      <c r="FT814" s="24">
        <v>0</v>
      </c>
      <c r="FU814" s="24">
        <v>0</v>
      </c>
      <c r="FV814" s="24">
        <v>0</v>
      </c>
    </row>
    <row r="815" spans="5:178" outlineLevel="2" x14ac:dyDescent="0.2">
      <c r="E815" s="367">
        <v>43799</v>
      </c>
      <c r="H815" s="24">
        <v>57484</v>
      </c>
      <c r="AL815" s="158"/>
      <c r="AM815" s="158"/>
      <c r="AN815" s="158"/>
      <c r="AO815" s="158"/>
      <c r="AP815" s="158"/>
      <c r="AQ815" s="158"/>
      <c r="AR815" s="158"/>
      <c r="AS815" s="158">
        <v>54531</v>
      </c>
      <c r="AT815" s="158">
        <v>47405</v>
      </c>
      <c r="AU815" s="158">
        <v>25842</v>
      </c>
      <c r="AV815" s="158">
        <v>14066</v>
      </c>
      <c r="AW815" s="158">
        <v>11301</v>
      </c>
      <c r="AX815" s="158">
        <v>10008</v>
      </c>
      <c r="AY815" s="158">
        <v>9109</v>
      </c>
      <c r="AZ815" s="158">
        <v>8560</v>
      </c>
      <c r="BA815" s="158">
        <v>8053</v>
      </c>
      <c r="BB815" s="158">
        <v>7619</v>
      </c>
      <c r="BC815" s="158">
        <v>7235</v>
      </c>
      <c r="BD815" s="158">
        <v>6904</v>
      </c>
      <c r="BE815" s="158">
        <v>6544</v>
      </c>
      <c r="BF815" s="158">
        <v>6181</v>
      </c>
      <c r="BG815" s="158">
        <v>5836</v>
      </c>
      <c r="BH815" s="158">
        <v>5572</v>
      </c>
      <c r="BI815" s="158">
        <v>5331</v>
      </c>
      <c r="BJ815" s="158">
        <v>5112</v>
      </c>
      <c r="BK815" s="158">
        <v>4947</v>
      </c>
      <c r="BL815" s="158">
        <v>4780</v>
      </c>
      <c r="BM815" s="158">
        <v>4644</v>
      </c>
      <c r="BN815" s="158">
        <v>4452</v>
      </c>
      <c r="BO815" s="158">
        <v>4280</v>
      </c>
      <c r="BP815" s="158">
        <v>4069</v>
      </c>
      <c r="BQ815" s="158">
        <v>3816</v>
      </c>
      <c r="BR815" s="158">
        <v>3609</v>
      </c>
      <c r="BS815" s="158">
        <v>3439</v>
      </c>
      <c r="BT815" s="158">
        <v>3308</v>
      </c>
      <c r="BU815" s="158">
        <v>3181</v>
      </c>
      <c r="BV815" s="158">
        <v>3321</v>
      </c>
      <c r="BW815" s="158">
        <v>3229</v>
      </c>
      <c r="BX815" s="158">
        <v>3134</v>
      </c>
      <c r="BY815" s="158">
        <v>3034</v>
      </c>
      <c r="BZ815" s="158">
        <v>2954</v>
      </c>
      <c r="CA815" s="158">
        <v>2862</v>
      </c>
      <c r="CB815" s="158">
        <v>2716</v>
      </c>
      <c r="CC815" s="158">
        <v>2622</v>
      </c>
      <c r="CD815" s="24">
        <v>2688.3595470388959</v>
      </c>
      <c r="CE815" s="24">
        <v>2633.9824024782188</v>
      </c>
      <c r="CF815" s="24">
        <v>2582.04068587746</v>
      </c>
      <c r="CG815" s="24">
        <v>2532.3684281985793</v>
      </c>
      <c r="CH815" s="24">
        <v>2484.8146628525551</v>
      </c>
      <c r="CI815" s="24">
        <v>2439.2417514044537</v>
      </c>
      <c r="CJ815" s="24">
        <v>2395.5239300238513</v>
      </c>
      <c r="CK815" s="24">
        <v>2353.5460433073181</v>
      </c>
      <c r="CL815" s="24">
        <v>2313.2024377625585</v>
      </c>
      <c r="CM815" s="24">
        <v>2274.3959918454598</v>
      </c>
      <c r="CN815" s="24">
        <v>2237.037263198707</v>
      </c>
      <c r="CO815" s="24">
        <v>2201.0437368227322</v>
      </c>
      <c r="CP815" s="24">
        <v>2166.3391604489475</v>
      </c>
      <c r="CQ815" s="24">
        <v>2132.8529554861248</v>
      </c>
      <c r="CR815" s="24">
        <v>2100.5196936558045</v>
      </c>
      <c r="CS815" s="24">
        <v>2069.2786308878403</v>
      </c>
      <c r="CT815" s="24">
        <v>2039.0732912650217</v>
      </c>
      <c r="CU815" s="24">
        <v>2009.8510948287656</v>
      </c>
      <c r="CV815" s="24">
        <v>1981.5630239198849</v>
      </c>
      <c r="CW815" s="24">
        <v>1954.1633234574897</v>
      </c>
      <c r="CX815" s="24">
        <v>1927.6092311773684</v>
      </c>
      <c r="CY815" s="24">
        <v>1901.8607343772621</v>
      </c>
      <c r="CZ815" s="24">
        <v>1876.880350165362</v>
      </c>
      <c r="DA815" s="24">
        <v>1852.6329265924198</v>
      </c>
      <c r="DB815" s="24">
        <v>1829.085462377504</v>
      </c>
      <c r="DC815" s="24">
        <v>1806.2069432209025</v>
      </c>
      <c r="DD815" s="24">
        <v>1783.9681929422559</v>
      </c>
      <c r="DE815" s="24">
        <v>1762.3417378934193</v>
      </c>
      <c r="DF815" s="24">
        <v>1741.3016832787612</v>
      </c>
      <c r="DG815" s="24">
        <v>1720.8236001748085</v>
      </c>
      <c r="DH815" s="24">
        <v>1700.8844221796728</v>
      </c>
      <c r="DI815" s="24">
        <v>1681.4623507436106</v>
      </c>
      <c r="DJ815" s="24">
        <v>1662.5367683377422</v>
      </c>
      <c r="DK815" s="24">
        <v>1644.0881587105632</v>
      </c>
      <c r="DL815" s="24">
        <v>1626.0980335631368</v>
      </c>
      <c r="DM815" s="24">
        <v>1608.5488650453613</v>
      </c>
      <c r="DN815" s="24">
        <v>1591.4240235386412</v>
      </c>
      <c r="DO815" s="24">
        <v>1574.7077202459388</v>
      </c>
      <c r="DP815" s="24">
        <v>1558.3849541592683</v>
      </c>
      <c r="DQ815" s="24">
        <v>1542.4414630182903</v>
      </c>
      <c r="DR815" s="24">
        <v>1526.8636779122573</v>
      </c>
      <c r="DS815" s="24">
        <v>1511.6386812118726</v>
      </c>
      <c r="DT815" s="24">
        <v>1496.75416754822</v>
      </c>
      <c r="DU815" s="24">
        <v>1482.1984075830933</v>
      </c>
      <c r="DV815" s="24">
        <v>1467.9602143394113</v>
      </c>
      <c r="DW815" s="24">
        <v>1454.0289118820945</v>
      </c>
      <c r="DX815" s="24">
        <v>1440.3943061592768</v>
      </c>
      <c r="DY815" s="24">
        <v>1427.0466578311211</v>
      </c>
      <c r="DZ815" s="24">
        <v>1413.9766569292181</v>
      </c>
      <c r="EA815" s="24">
        <v>1401.1753992035515</v>
      </c>
      <c r="EB815" s="24">
        <v>1388.634364026768</v>
      </c>
      <c r="EC815" s="24">
        <v>1376.3453937368147</v>
      </c>
      <c r="ED815" s="24">
        <v>1364.3006743093715</v>
      </c>
      <c r="EE815" s="24">
        <v>1352.4927172607856</v>
      </c>
      <c r="EF815" s="24">
        <v>1340.9143426906194</v>
      </c>
      <c r="EG815" s="24">
        <v>1329.5586633805603</v>
      </c>
      <c r="EH815" s="24">
        <v>1318.419069873331</v>
      </c>
      <c r="EI815" s="24">
        <v>1307.4892164615098</v>
      </c>
      <c r="EJ815" s="24">
        <v>1296.7630080218778</v>
      </c>
      <c r="EK815" s="24">
        <v>1286.2345876360423</v>
      </c>
      <c r="EL815" s="24">
        <v>1275.8983249428466</v>
      </c>
      <c r="EM815" s="24">
        <v>1265.748805172344</v>
      </c>
      <c r="EN815" s="24">
        <v>1255.780818815012</v>
      </c>
      <c r="EO815" s="24">
        <v>1245.9893518835072</v>
      </c>
      <c r="EP815" s="24">
        <v>1236.3695767274594</v>
      </c>
      <c r="EQ815" s="24">
        <v>1226.9168433648526</v>
      </c>
      <c r="ER815" s="24">
        <v>1217.6266712962417</v>
      </c>
      <c r="ES815" s="24">
        <v>1208.4947417705487</v>
      </c>
      <c r="ET815" s="24">
        <v>1199.5168904735217</v>
      </c>
      <c r="EU815" s="24">
        <v>1190.6891006120009</v>
      </c>
      <c r="EV815" s="24">
        <v>1182.0074963691061</v>
      </c>
      <c r="EW815" s="24">
        <v>0</v>
      </c>
      <c r="EX815" s="24">
        <v>0</v>
      </c>
      <c r="EY815" s="24">
        <v>0</v>
      </c>
      <c r="EZ815" s="24">
        <v>0</v>
      </c>
      <c r="FA815" s="24">
        <v>0</v>
      </c>
      <c r="FB815" s="24">
        <v>0</v>
      </c>
      <c r="FC815" s="24">
        <v>0</v>
      </c>
      <c r="FD815" s="24">
        <v>0</v>
      </c>
      <c r="FE815" s="24">
        <v>0</v>
      </c>
      <c r="FF815" s="24">
        <v>0</v>
      </c>
      <c r="FG815" s="24">
        <v>0</v>
      </c>
      <c r="FH815" s="24">
        <v>0</v>
      </c>
      <c r="FI815" s="24">
        <v>0</v>
      </c>
      <c r="FJ815" s="24">
        <v>0</v>
      </c>
      <c r="FK815" s="24">
        <v>0</v>
      </c>
      <c r="FL815" s="24">
        <v>0</v>
      </c>
      <c r="FM815" s="24">
        <v>0</v>
      </c>
      <c r="FN815" s="24">
        <v>0</v>
      </c>
      <c r="FO815" s="24">
        <v>0</v>
      </c>
      <c r="FP815" s="24">
        <v>0</v>
      </c>
      <c r="FQ815" s="24">
        <v>0</v>
      </c>
      <c r="FR815" s="24">
        <v>0</v>
      </c>
      <c r="FS815" s="24">
        <v>0</v>
      </c>
      <c r="FT815" s="24">
        <v>0</v>
      </c>
      <c r="FU815" s="24">
        <v>0</v>
      </c>
      <c r="FV815" s="24">
        <v>0</v>
      </c>
    </row>
    <row r="816" spans="5:178" outlineLevel="2" x14ac:dyDescent="0.2">
      <c r="E816" s="367">
        <v>43830</v>
      </c>
      <c r="H816" s="24">
        <v>50472</v>
      </c>
      <c r="AL816" s="158"/>
      <c r="AM816" s="158"/>
      <c r="AN816" s="158"/>
      <c r="AO816" s="158"/>
      <c r="AP816" s="158"/>
      <c r="AQ816" s="158"/>
      <c r="AR816" s="158"/>
      <c r="AS816" s="158"/>
      <c r="AT816" s="158">
        <v>47517</v>
      </c>
      <c r="AU816" s="158">
        <v>41296</v>
      </c>
      <c r="AV816" s="158">
        <v>22000</v>
      </c>
      <c r="AW816" s="158">
        <v>11428</v>
      </c>
      <c r="AX816" s="158">
        <v>9301</v>
      </c>
      <c r="AY816" s="158">
        <v>8275</v>
      </c>
      <c r="AZ816" s="158">
        <v>7640</v>
      </c>
      <c r="BA816" s="158">
        <v>7165</v>
      </c>
      <c r="BB816" s="158">
        <v>6732</v>
      </c>
      <c r="BC816" s="158">
        <v>6371</v>
      </c>
      <c r="BD816" s="158">
        <v>6075</v>
      </c>
      <c r="BE816" s="158">
        <v>5756</v>
      </c>
      <c r="BF816" s="158">
        <v>5420</v>
      </c>
      <c r="BG816" s="158">
        <v>5078</v>
      </c>
      <c r="BH816" s="158">
        <v>4853</v>
      </c>
      <c r="BI816" s="158">
        <v>4616</v>
      </c>
      <c r="BJ816" s="158">
        <v>4460</v>
      </c>
      <c r="BK816" s="158">
        <v>4309</v>
      </c>
      <c r="BL816" s="158">
        <v>4177</v>
      </c>
      <c r="BM816" s="158">
        <v>4019</v>
      </c>
      <c r="BN816" s="158">
        <v>3850</v>
      </c>
      <c r="BO816" s="158">
        <v>3689</v>
      </c>
      <c r="BP816" s="158">
        <v>3522</v>
      </c>
      <c r="BQ816" s="158">
        <v>3356</v>
      </c>
      <c r="BR816" s="158">
        <v>3143</v>
      </c>
      <c r="BS816" s="158">
        <v>2992</v>
      </c>
      <c r="BT816" s="158">
        <v>2860</v>
      </c>
      <c r="BU816" s="158">
        <v>2736</v>
      </c>
      <c r="BV816" s="158">
        <v>2814</v>
      </c>
      <c r="BW816" s="158">
        <v>2733</v>
      </c>
      <c r="BX816" s="158">
        <v>2661</v>
      </c>
      <c r="BY816" s="158">
        <v>2583</v>
      </c>
      <c r="BZ816" s="158">
        <v>2462</v>
      </c>
      <c r="CA816" s="158">
        <v>2386</v>
      </c>
      <c r="CB816" s="158">
        <v>2283</v>
      </c>
      <c r="CC816" s="158">
        <v>2188</v>
      </c>
      <c r="CD816" s="24">
        <v>2249.0581575057058</v>
      </c>
      <c r="CE816" s="24">
        <v>2202.3661461969591</v>
      </c>
      <c r="CF816" s="24">
        <v>2157.8191351994155</v>
      </c>
      <c r="CG816" s="24">
        <v>2115.267282958197</v>
      </c>
      <c r="CH816" s="24">
        <v>2074.5746238093734</v>
      </c>
      <c r="CI816" s="24">
        <v>2035.6174824412722</v>
      </c>
      <c r="CJ816" s="24">
        <v>1998.2831022734561</v>
      </c>
      <c r="CK816" s="24">
        <v>1962.4684546753783</v>
      </c>
      <c r="CL816" s="24">
        <v>1928.0792016845674</v>
      </c>
      <c r="CM816" s="24">
        <v>1895.0287895233041</v>
      </c>
      <c r="CN816" s="24">
        <v>1863.2376539826062</v>
      </c>
      <c r="CO816" s="24">
        <v>1832.6325218204327</v>
      </c>
      <c r="CP816" s="24">
        <v>1803.1457948459822</v>
      </c>
      <c r="CQ816" s="24">
        <v>1774.7150054421181</v>
      </c>
      <c r="CR816" s="24">
        <v>1747.2823339990573</v>
      </c>
      <c r="CS816" s="24">
        <v>1720.7941801620257</v>
      </c>
      <c r="CT816" s="24">
        <v>1695.2007809877359</v>
      </c>
      <c r="CU816" s="24">
        <v>1670.4558701022297</v>
      </c>
      <c r="CV816" s="24">
        <v>1646.5163727907127</v>
      </c>
      <c r="CW816" s="24">
        <v>1623.3421326562195</v>
      </c>
      <c r="CX816" s="24">
        <v>1600.8956660811725</v>
      </c>
      <c r="CY816" s="24">
        <v>1579.1419412324469</v>
      </c>
      <c r="CZ816" s="24">
        <v>1558.0481787814847</v>
      </c>
      <c r="DA816" s="24">
        <v>1537.5836718787978</v>
      </c>
      <c r="DB816" s="24">
        <v>1517.7196232368051</v>
      </c>
      <c r="DC816" s="24">
        <v>1498.4289974450144</v>
      </c>
      <c r="DD816" s="24">
        <v>1479.6863868737773</v>
      </c>
      <c r="DE816" s="24">
        <v>1461.4678897232134</v>
      </c>
      <c r="DF816" s="24">
        <v>1443.7509989471007</v>
      </c>
      <c r="DG816" s="24">
        <v>1426.5145009316111</v>
      </c>
      <c r="DH816" s="24">
        <v>1409.7383829391983</v>
      </c>
      <c r="DI816" s="24">
        <v>1393.4037484414243</v>
      </c>
      <c r="DJ816" s="24">
        <v>1377.4927395635693</v>
      </c>
      <c r="DK816" s="24">
        <v>1361.9884659504451</v>
      </c>
      <c r="DL816" s="24">
        <v>1346.87493943869</v>
      </c>
      <c r="DM816" s="24">
        <v>1332.1370139873943</v>
      </c>
      <c r="DN816" s="24">
        <v>1317.7603303774858</v>
      </c>
      <c r="DO816" s="24">
        <v>1303.7312652418607</v>
      </c>
      <c r="DP816" s="24">
        <v>1290.0368840338269</v>
      </c>
      <c r="DQ816" s="24">
        <v>1276.6648975816536</v>
      </c>
      <c r="DR816" s="24">
        <v>1263.6036219127211</v>
      </c>
      <c r="DS816" s="24">
        <v>1250.8419410623874</v>
      </c>
      <c r="DT816" s="24">
        <v>1238.3692726107954</v>
      </c>
      <c r="DU816" s="24">
        <v>1226.1755357159143</v>
      </c>
      <c r="DV816" s="24">
        <v>1214.2511214333554</v>
      </c>
      <c r="DW816" s="24">
        <v>1202.5868651334736</v>
      </c>
      <c r="DX816" s="24">
        <v>1191.1740208440185</v>
      </c>
      <c r="DY816" s="24">
        <v>1180.004237362582</v>
      </c>
      <c r="DZ816" s="24">
        <v>1169.0695359973383</v>
      </c>
      <c r="EA816" s="24">
        <v>1158.3622898074375</v>
      </c>
      <c r="EB816" s="24">
        <v>1147.8752042258964</v>
      </c>
      <c r="EC816" s="24">
        <v>1137.6012989582641</v>
      </c>
      <c r="ED816" s="24">
        <v>1127.5338910596352</v>
      </c>
      <c r="EE816" s="24">
        <v>1117.6665791010616</v>
      </c>
      <c r="EF816" s="24">
        <v>1107.9932283440187</v>
      </c>
      <c r="EG816" s="24">
        <v>1098.5079568484671</v>
      </c>
      <c r="EH816" s="24">
        <v>1089.2051224463166</v>
      </c>
      <c r="EI816" s="24">
        <v>1080.0793105177224</v>
      </c>
      <c r="EJ816" s="24">
        <v>1071.1253225128055</v>
      </c>
      <c r="EK816" s="24">
        <v>1062.3381651660445</v>
      </c>
      <c r="EL816" s="24">
        <v>1053.7130403548063</v>
      </c>
      <c r="EM816" s="24">
        <v>1045.2453355573707</v>
      </c>
      <c r="EN816" s="24">
        <v>1036.9306148693095</v>
      </c>
      <c r="EO816" s="24">
        <v>1028.7646105402675</v>
      </c>
      <c r="EP816" s="24">
        <v>1020.7432149961686</v>
      </c>
      <c r="EQ816" s="24">
        <v>1012.8624733144833</v>
      </c>
      <c r="ER816" s="24">
        <v>1005.118576122695</v>
      </c>
      <c r="ES816" s="24">
        <v>997.50785289231862</v>
      </c>
      <c r="ET816" s="24">
        <v>990.02676560286159</v>
      </c>
      <c r="EU816" s="24">
        <v>982.671902752042</v>
      </c>
      <c r="EV816" s="24">
        <v>975.4399736902584</v>
      </c>
      <c r="EW816" s="24">
        <v>968.32780325892918</v>
      </c>
      <c r="EX816" s="24">
        <v>0</v>
      </c>
      <c r="EY816" s="24">
        <v>0</v>
      </c>
      <c r="EZ816" s="24">
        <v>0</v>
      </c>
      <c r="FA816" s="24">
        <v>0</v>
      </c>
      <c r="FB816" s="24">
        <v>0</v>
      </c>
      <c r="FC816" s="24">
        <v>0</v>
      </c>
      <c r="FD816" s="24">
        <v>0</v>
      </c>
      <c r="FE816" s="24">
        <v>0</v>
      </c>
      <c r="FF816" s="24">
        <v>0</v>
      </c>
      <c r="FG816" s="24">
        <v>0</v>
      </c>
      <c r="FH816" s="24">
        <v>0</v>
      </c>
      <c r="FI816" s="24">
        <v>0</v>
      </c>
      <c r="FJ816" s="24">
        <v>0</v>
      </c>
      <c r="FK816" s="24">
        <v>0</v>
      </c>
      <c r="FL816" s="24">
        <v>0</v>
      </c>
      <c r="FM816" s="24">
        <v>0</v>
      </c>
      <c r="FN816" s="24">
        <v>0</v>
      </c>
      <c r="FO816" s="24">
        <v>0</v>
      </c>
      <c r="FP816" s="24">
        <v>0</v>
      </c>
      <c r="FQ816" s="24">
        <v>0</v>
      </c>
      <c r="FR816" s="24">
        <v>0</v>
      </c>
      <c r="FS816" s="24">
        <v>0</v>
      </c>
      <c r="FT816" s="24">
        <v>0</v>
      </c>
      <c r="FU816" s="24">
        <v>0</v>
      </c>
      <c r="FV816" s="24">
        <v>0</v>
      </c>
    </row>
    <row r="817" spans="5:178" outlineLevel="2" x14ac:dyDescent="0.2">
      <c r="E817" s="367">
        <v>43861</v>
      </c>
      <c r="H817" s="24">
        <v>54684</v>
      </c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>
        <v>52792</v>
      </c>
      <c r="AV817" s="158">
        <v>37440</v>
      </c>
      <c r="AW817" s="158">
        <v>15238</v>
      </c>
      <c r="AX817" s="158">
        <v>11226</v>
      </c>
      <c r="AY817" s="158">
        <v>9359</v>
      </c>
      <c r="AZ817" s="158">
        <v>8498</v>
      </c>
      <c r="BA817" s="158">
        <v>7840</v>
      </c>
      <c r="BB817" s="158">
        <v>7360</v>
      </c>
      <c r="BC817" s="158">
        <v>6965</v>
      </c>
      <c r="BD817" s="158">
        <v>6648</v>
      </c>
      <c r="BE817" s="158">
        <v>6312</v>
      </c>
      <c r="BF817" s="158">
        <v>5987</v>
      </c>
      <c r="BG817" s="158">
        <v>5647</v>
      </c>
      <c r="BH817" s="158">
        <v>5396</v>
      </c>
      <c r="BI817" s="158">
        <v>5137</v>
      </c>
      <c r="BJ817" s="158">
        <v>4950</v>
      </c>
      <c r="BK817" s="158">
        <v>4759</v>
      </c>
      <c r="BL817" s="158">
        <v>4576</v>
      </c>
      <c r="BM817" s="158">
        <v>4406</v>
      </c>
      <c r="BN817" s="158">
        <v>4193</v>
      </c>
      <c r="BO817" s="158">
        <v>4035</v>
      </c>
      <c r="BP817" s="158">
        <v>3876</v>
      </c>
      <c r="BQ817" s="158">
        <v>3721</v>
      </c>
      <c r="BR817" s="158">
        <v>3538</v>
      </c>
      <c r="BS817" s="158">
        <v>3315</v>
      </c>
      <c r="BT817" s="158">
        <v>3135</v>
      </c>
      <c r="BU817" s="158">
        <v>2972</v>
      </c>
      <c r="BV817" s="158">
        <v>3226</v>
      </c>
      <c r="BW817" s="158">
        <v>3149</v>
      </c>
      <c r="BX817" s="158">
        <v>3077</v>
      </c>
      <c r="BY817" s="158">
        <v>3000</v>
      </c>
      <c r="BZ817" s="158">
        <v>2888</v>
      </c>
      <c r="CA817" s="158">
        <v>2772</v>
      </c>
      <c r="CB817" s="158">
        <v>2669</v>
      </c>
      <c r="CC817" s="158">
        <v>2598</v>
      </c>
      <c r="CD817" s="24">
        <v>2631.2168367602408</v>
      </c>
      <c r="CE817" s="24">
        <v>2575.1102324280723</v>
      </c>
      <c r="CF817" s="24">
        <v>2521.6491533125604</v>
      </c>
      <c r="CG817" s="24">
        <v>2470.6440410343248</v>
      </c>
      <c r="CH817" s="24">
        <v>2421.9233311009484</v>
      </c>
      <c r="CI817" s="24">
        <v>2375.3313465365927</v>
      </c>
      <c r="CJ817" s="24">
        <v>2330.7264824834547</v>
      </c>
      <c r="CK817" s="24">
        <v>2287.979635733112</v>
      </c>
      <c r="CL817" s="24">
        <v>2246.9728413143775</v>
      </c>
      <c r="CM817" s="24">
        <v>2207.59808483391</v>
      </c>
      <c r="CN817" s="24">
        <v>2169.7562645775488</v>
      </c>
      <c r="CO817" s="24">
        <v>2133.3562816966482</v>
      </c>
      <c r="CP817" s="24">
        <v>2098.3142403280813</v>
      </c>
      <c r="CQ817" s="24">
        <v>2064.5527423875692</v>
      </c>
      <c r="CR817" s="24">
        <v>2032.0002641577075</v>
      </c>
      <c r="CS817" s="24">
        <v>2000.5906037627053</v>
      </c>
      <c r="CT817" s="24">
        <v>1970.2623902586504</v>
      </c>
      <c r="CU817" s="24">
        <v>1940.9586464330923</v>
      </c>
      <c r="CV817" s="24">
        <v>1912.6263985500686</v>
      </c>
      <c r="CW817" s="24">
        <v>1885.216327236288</v>
      </c>
      <c r="CX817" s="24">
        <v>1858.6824545127552</v>
      </c>
      <c r="CY817" s="24">
        <v>1832.9818626599583</v>
      </c>
      <c r="CZ817" s="24">
        <v>1808.0744411846929</v>
      </c>
      <c r="DA817" s="24">
        <v>1783.9226586500336</v>
      </c>
      <c r="DB817" s="24">
        <v>1760.4913565510478</v>
      </c>
      <c r="DC817" s="24">
        <v>1737.7475627790925</v>
      </c>
      <c r="DD817" s="24">
        <v>1715.6603225267222</v>
      </c>
      <c r="DE817" s="24">
        <v>1694.2005447511515</v>
      </c>
      <c r="DF817" s="24">
        <v>1673.3408625435961</v>
      </c>
      <c r="DG817" s="24">
        <v>1653.0555059501605</v>
      </c>
      <c r="DH817" s="24">
        <v>1633.3201859617529</v>
      </c>
      <c r="DI817" s="24">
        <v>1614.1119885398628</v>
      </c>
      <c r="DJ817" s="24">
        <v>1595.4092776749553</v>
      </c>
      <c r="DK817" s="24">
        <v>1577.1916065876685</v>
      </c>
      <c r="DL817" s="24">
        <v>1559.4396362821076</v>
      </c>
      <c r="DM817" s="24">
        <v>1542.1350607474062</v>
      </c>
      <c r="DN817" s="24">
        <v>1525.2605381799315</v>
      </c>
      <c r="DO817" s="24">
        <v>1508.7996276655879</v>
      </c>
      <c r="DP817" s="24">
        <v>1492.7367308207085</v>
      </c>
      <c r="DQ817" s="24">
        <v>1477.0570379422068</v>
      </c>
      <c r="DR817" s="24">
        <v>1461.7464782637187</v>
      </c>
      <c r="DS817" s="24">
        <v>1446.7916739553527</v>
      </c>
      <c r="DT817" s="24">
        <v>1432.1798975408549</v>
      </c>
      <c r="DU817" s="24">
        <v>1417.8990324381946</v>
      </c>
      <c r="DV817" s="24">
        <v>1403.9375363582674</v>
      </c>
      <c r="DW817" s="24">
        <v>1390.284407321896</v>
      </c>
      <c r="DX817" s="24">
        <v>1376.9291520781628</v>
      </c>
      <c r="DY817" s="24">
        <v>1363.861756727445</v>
      </c>
      <c r="DZ817" s="24">
        <v>1351.0726593708196</v>
      </c>
      <c r="EA817" s="24">
        <v>1338.5527246238173</v>
      </c>
      <c r="EB817" s="24">
        <v>1326.2932198472406</v>
      </c>
      <c r="EC817" s="24">
        <v>1314.2857929609011</v>
      </c>
      <c r="ED817" s="24">
        <v>1302.5224517180859</v>
      </c>
      <c r="EE817" s="24">
        <v>1290.9955443291999</v>
      </c>
      <c r="EF817" s="24">
        <v>1279.6977413327393</v>
      </c>
      <c r="EG817" s="24">
        <v>1268.6220186204582</v>
      </c>
      <c r="EH817" s="24">
        <v>1257.7616415314803</v>
      </c>
      <c r="EI817" s="24">
        <v>1247.1101499372703</v>
      </c>
      <c r="EJ817" s="24">
        <v>1236.6613442458249</v>
      </c>
      <c r="EK817" s="24">
        <v>1226.409272259358</v>
      </c>
      <c r="EL817" s="24">
        <v>1216.3482168250712</v>
      </c>
      <c r="EM817" s="24">
        <v>1206.4726842234504</v>
      </c>
      <c r="EN817" s="24">
        <v>1196.7773932429629</v>
      </c>
      <c r="EO817" s="24">
        <v>1187.2572648940572</v>
      </c>
      <c r="EP817" s="24">
        <v>1177.9074127190077</v>
      </c>
      <c r="EQ817" s="24">
        <v>1168.723133657558</v>
      </c>
      <c r="ER817" s="24">
        <v>1159.6998994313087</v>
      </c>
      <c r="ES817" s="24">
        <v>1150.8333484126545</v>
      </c>
      <c r="ET817" s="24">
        <v>1142.1192779466173</v>
      </c>
      <c r="EU817" s="24">
        <v>1133.5536370962566</v>
      </c>
      <c r="EV817" s="24">
        <v>1125.1325197845301</v>
      </c>
      <c r="EW817" s="24">
        <v>1116.8521583074189</v>
      </c>
      <c r="EX817" s="24">
        <v>1108.7089171949701</v>
      </c>
      <c r="EY817" s="24">
        <v>0</v>
      </c>
      <c r="EZ817" s="24">
        <v>0</v>
      </c>
      <c r="FA817" s="24">
        <v>0</v>
      </c>
      <c r="FB817" s="24">
        <v>0</v>
      </c>
      <c r="FC817" s="24">
        <v>0</v>
      </c>
      <c r="FD817" s="24">
        <v>0</v>
      </c>
      <c r="FE817" s="24">
        <v>0</v>
      </c>
      <c r="FF817" s="24">
        <v>0</v>
      </c>
      <c r="FG817" s="24">
        <v>0</v>
      </c>
      <c r="FH817" s="24">
        <v>0</v>
      </c>
      <c r="FI817" s="24">
        <v>0</v>
      </c>
      <c r="FJ817" s="24">
        <v>0</v>
      </c>
      <c r="FK817" s="24">
        <v>0</v>
      </c>
      <c r="FL817" s="24">
        <v>0</v>
      </c>
      <c r="FM817" s="24">
        <v>0</v>
      </c>
      <c r="FN817" s="24">
        <v>0</v>
      </c>
      <c r="FO817" s="24">
        <v>0</v>
      </c>
      <c r="FP817" s="24">
        <v>0</v>
      </c>
      <c r="FQ817" s="24">
        <v>0</v>
      </c>
      <c r="FR817" s="24">
        <v>0</v>
      </c>
      <c r="FS817" s="24">
        <v>0</v>
      </c>
      <c r="FT817" s="24">
        <v>0</v>
      </c>
      <c r="FU817" s="24">
        <v>0</v>
      </c>
      <c r="FV817" s="24">
        <v>0</v>
      </c>
    </row>
    <row r="818" spans="5:178" outlineLevel="2" x14ac:dyDescent="0.2">
      <c r="E818" s="367">
        <v>43890</v>
      </c>
      <c r="H818" s="24">
        <v>58026</v>
      </c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>
        <v>56793</v>
      </c>
      <c r="AW818" s="158">
        <v>40094</v>
      </c>
      <c r="AX818" s="158">
        <v>13660</v>
      </c>
      <c r="AY818" s="158">
        <v>10441</v>
      </c>
      <c r="AZ818" s="158">
        <v>8792</v>
      </c>
      <c r="BA818" s="158">
        <v>7994</v>
      </c>
      <c r="BB818" s="158">
        <v>7355</v>
      </c>
      <c r="BC818" s="158">
        <v>6853</v>
      </c>
      <c r="BD818" s="158">
        <v>6469</v>
      </c>
      <c r="BE818" s="158">
        <v>6098</v>
      </c>
      <c r="BF818" s="158">
        <v>5718</v>
      </c>
      <c r="BG818" s="158">
        <v>5341</v>
      </c>
      <c r="BH818" s="158">
        <v>5070</v>
      </c>
      <c r="BI818" s="158">
        <v>4811</v>
      </c>
      <c r="BJ818" s="158">
        <v>4605</v>
      </c>
      <c r="BK818" s="158">
        <v>4435</v>
      </c>
      <c r="BL818" s="158">
        <v>4282</v>
      </c>
      <c r="BM818" s="158">
        <v>4114</v>
      </c>
      <c r="BN818" s="158">
        <v>3946</v>
      </c>
      <c r="BO818" s="158">
        <v>3777</v>
      </c>
      <c r="BP818" s="158">
        <v>3601</v>
      </c>
      <c r="BQ818" s="158">
        <v>3463</v>
      </c>
      <c r="BR818" s="158">
        <v>3318</v>
      </c>
      <c r="BS818" s="158">
        <v>3148</v>
      </c>
      <c r="BT818" s="158">
        <v>2970</v>
      </c>
      <c r="BU818" s="158">
        <v>2812</v>
      </c>
      <c r="BV818" s="158">
        <v>3236</v>
      </c>
      <c r="BW818" s="158">
        <v>3104</v>
      </c>
      <c r="BX818" s="158">
        <v>3036</v>
      </c>
      <c r="BY818" s="158">
        <v>2947</v>
      </c>
      <c r="BZ818" s="158">
        <v>2821</v>
      </c>
      <c r="CA818" s="158">
        <v>2725</v>
      </c>
      <c r="CB818" s="158">
        <v>2596</v>
      </c>
      <c r="CC818" s="158">
        <v>2514</v>
      </c>
      <c r="CD818" s="24">
        <v>2528.8147869407899</v>
      </c>
      <c r="CE818" s="24">
        <v>2473.3893593229882</v>
      </c>
      <c r="CF818" s="24">
        <v>2420.6481803353231</v>
      </c>
      <c r="CG818" s="24">
        <v>2370.3938408316867</v>
      </c>
      <c r="CH818" s="24">
        <v>2322.4481526551872</v>
      </c>
      <c r="CI818" s="24">
        <v>2276.6498422140562</v>
      </c>
      <c r="CJ818" s="24">
        <v>2232.8525704570434</v>
      </c>
      <c r="CK818" s="24">
        <v>2190.923226367363</v>
      </c>
      <c r="CL818" s="24">
        <v>2150.7404506949897</v>
      </c>
      <c r="CM818" s="24">
        <v>2112.1933543256437</v>
      </c>
      <c r="CN818" s="24">
        <v>2075.1804018604125</v>
      </c>
      <c r="CO818" s="24">
        <v>2039.6084359730469</v>
      </c>
      <c r="CP818" s="24">
        <v>2005.3918221693696</v>
      </c>
      <c r="CQ818" s="24">
        <v>1972.4516968862376</v>
      </c>
      <c r="CR818" s="24">
        <v>1940.7153045850673</v>
      </c>
      <c r="CS818" s="24">
        <v>1910.1154117337926</v>
      </c>
      <c r="CT818" s="24">
        <v>1880.5897874235579</v>
      </c>
      <c r="CU818" s="24">
        <v>1852.0807419050716</v>
      </c>
      <c r="CV818" s="24">
        <v>1824.5347156126491</v>
      </c>
      <c r="CW818" s="24">
        <v>1797.9019123177843</v>
      </c>
      <c r="CX818" s="24">
        <v>1772.1359709561195</v>
      </c>
      <c r="CY818" s="24">
        <v>1747.1936714317583</v>
      </c>
      <c r="CZ818" s="24">
        <v>1723.0346703456753</v>
      </c>
      <c r="DA818" s="24">
        <v>1699.6212631401527</v>
      </c>
      <c r="DB818" s="24">
        <v>1676.9181696150056</v>
      </c>
      <c r="DC818" s="24">
        <v>1654.8923401671857</v>
      </c>
      <c r="DD818" s="24">
        <v>1633.5127804439908</v>
      </c>
      <c r="DE818" s="24">
        <v>1612.7503923907555</v>
      </c>
      <c r="DF818" s="24">
        <v>1592.5778299238448</v>
      </c>
      <c r="DG818" s="24">
        <v>1572.9693676754223</v>
      </c>
      <c r="DH818" s="24">
        <v>1553.9007814428819</v>
      </c>
      <c r="DI818" s="24">
        <v>1535.3492391373588</v>
      </c>
      <c r="DJ818" s="24">
        <v>1517.2932011661305</v>
      </c>
      <c r="DK818" s="24">
        <v>1499.7123293058264</v>
      </c>
      <c r="DL818" s="24">
        <v>1482.5874032300178</v>
      </c>
      <c r="DM818" s="24">
        <v>1465.9002439479063</v>
      </c>
      <c r="DN818" s="24">
        <v>1449.6336434924947</v>
      </c>
      <c r="DO818" s="24">
        <v>1433.7713002682706</v>
      </c>
      <c r="DP818" s="24">
        <v>1418.2977595314776</v>
      </c>
      <c r="DQ818" s="24">
        <v>1403.1983585315411</v>
      </c>
      <c r="DR818" s="24">
        <v>1388.4591758912802</v>
      </c>
      <c r="DS818" s="24">
        <v>1374.0669848468208</v>
      </c>
      <c r="DT818" s="24">
        <v>1360.0092100065633</v>
      </c>
      <c r="DU818" s="24">
        <v>1346.2738873225821</v>
      </c>
      <c r="DV818" s="24">
        <v>1332.8496269980933</v>
      </c>
      <c r="DW818" s="24">
        <v>1319.7255790816016</v>
      </c>
      <c r="DX818" s="24">
        <v>1306.8914015222927</v>
      </c>
      <c r="DY818" s="24">
        <v>1294.3372304827196</v>
      </c>
      <c r="DZ818" s="24">
        <v>1282.0536527239485</v>
      </c>
      <c r="EA818" s="24">
        <v>1270.0316798955246</v>
      </c>
      <c r="EB818" s="24">
        <v>1258.2627245779604</v>
      </c>
      <c r="EC818" s="24">
        <v>1246.7385779392939</v>
      </c>
      <c r="ED818" s="24">
        <v>1235.4513888796155</v>
      </c>
      <c r="EE818" s="24">
        <v>1224.3936445487118</v>
      </c>
      <c r="EF818" s="24">
        <v>1213.55815213195</v>
      </c>
      <c r="EG818" s="24">
        <v>1202.938021808681</v>
      </c>
      <c r="EH818" s="24">
        <v>1192.526650795603</v>
      </c>
      <c r="EI818" s="24">
        <v>1182.3177083949502</v>
      </c>
      <c r="EJ818" s="24">
        <v>1172.305121974108</v>
      </c>
      <c r="EK818" s="24">
        <v>1162.4830638093099</v>
      </c>
      <c r="EL818" s="24">
        <v>1152.8459387316359</v>
      </c>
      <c r="EM818" s="24">
        <v>1143.3883725185206</v>
      </c>
      <c r="EN818" s="24">
        <v>1134.1052009785531</v>
      </c>
      <c r="EO818" s="24">
        <v>1124.9914596815022</v>
      </c>
      <c r="EP818" s="24">
        <v>1116.0423742892979</v>
      </c>
      <c r="EQ818" s="24">
        <v>1107.2533514471193</v>
      </c>
      <c r="ER818" s="24">
        <v>1098.6199701969399</v>
      </c>
      <c r="ES818" s="24">
        <v>1090.137973878703</v>
      </c>
      <c r="ET818" s="24">
        <v>1081.8032624869816</v>
      </c>
      <c r="EU818" s="24">
        <v>1073.6118854533713</v>
      </c>
      <c r="EV818" s="24">
        <v>1065.5600348270461</v>
      </c>
      <c r="EW818" s="24">
        <v>1057.6440388279934</v>
      </c>
      <c r="EX818" s="24">
        <v>1049.8603557492349</v>
      </c>
      <c r="EY818" s="24">
        <v>1042.2055681861045</v>
      </c>
      <c r="EZ818" s="24">
        <v>0</v>
      </c>
      <c r="FA818" s="24">
        <v>0</v>
      </c>
      <c r="FB818" s="24">
        <v>0</v>
      </c>
      <c r="FC818" s="24">
        <v>0</v>
      </c>
      <c r="FD818" s="24">
        <v>0</v>
      </c>
      <c r="FE818" s="24">
        <v>0</v>
      </c>
      <c r="FF818" s="24">
        <v>0</v>
      </c>
      <c r="FG818" s="24">
        <v>0</v>
      </c>
      <c r="FH818" s="24">
        <v>0</v>
      </c>
      <c r="FI818" s="24">
        <v>0</v>
      </c>
      <c r="FJ818" s="24">
        <v>0</v>
      </c>
      <c r="FK818" s="24">
        <v>0</v>
      </c>
      <c r="FL818" s="24">
        <v>0</v>
      </c>
      <c r="FM818" s="24">
        <v>0</v>
      </c>
      <c r="FN818" s="24">
        <v>0</v>
      </c>
      <c r="FO818" s="24">
        <v>0</v>
      </c>
      <c r="FP818" s="24">
        <v>0</v>
      </c>
      <c r="FQ818" s="24">
        <v>0</v>
      </c>
      <c r="FR818" s="24">
        <v>0</v>
      </c>
      <c r="FS818" s="24">
        <v>0</v>
      </c>
      <c r="FT818" s="24">
        <v>0</v>
      </c>
      <c r="FU818" s="24">
        <v>0</v>
      </c>
      <c r="FV818" s="24">
        <v>0</v>
      </c>
    </row>
    <row r="819" spans="5:178" outlineLevel="2" x14ac:dyDescent="0.2">
      <c r="E819" s="367">
        <v>43921</v>
      </c>
      <c r="H819" s="24">
        <v>62073</v>
      </c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>
        <v>60552</v>
      </c>
      <c r="AX819" s="158">
        <v>43473</v>
      </c>
      <c r="AY819" s="158">
        <v>14977</v>
      </c>
      <c r="AZ819" s="158">
        <v>11456</v>
      </c>
      <c r="BA819" s="158">
        <v>9694</v>
      </c>
      <c r="BB819" s="158">
        <v>8876</v>
      </c>
      <c r="BC819" s="158">
        <v>8082</v>
      </c>
      <c r="BD819" s="158">
        <v>7571</v>
      </c>
      <c r="BE819" s="158">
        <v>7082</v>
      </c>
      <c r="BF819" s="158">
        <v>6665</v>
      </c>
      <c r="BG819" s="158">
        <v>6220</v>
      </c>
      <c r="BH819" s="158">
        <v>5901</v>
      </c>
      <c r="BI819" s="158">
        <v>5595</v>
      </c>
      <c r="BJ819" s="158">
        <v>5330</v>
      </c>
      <c r="BK819" s="158">
        <v>5094</v>
      </c>
      <c r="BL819" s="158">
        <v>4908</v>
      </c>
      <c r="BM819" s="158">
        <v>4731</v>
      </c>
      <c r="BN819" s="158">
        <v>4558</v>
      </c>
      <c r="BO819" s="158">
        <v>4377</v>
      </c>
      <c r="BP819" s="158">
        <v>4177</v>
      </c>
      <c r="BQ819" s="158">
        <v>4007</v>
      </c>
      <c r="BR819" s="158">
        <v>3847</v>
      </c>
      <c r="BS819" s="158">
        <v>3704</v>
      </c>
      <c r="BT819" s="158">
        <v>3526</v>
      </c>
      <c r="BU819" s="158">
        <v>3324</v>
      </c>
      <c r="BV819" s="158">
        <v>3988</v>
      </c>
      <c r="BW819" s="158">
        <v>3864</v>
      </c>
      <c r="BX819" s="158">
        <v>3748</v>
      </c>
      <c r="BY819" s="158">
        <v>3664</v>
      </c>
      <c r="BZ819" s="158">
        <v>3534</v>
      </c>
      <c r="CA819" s="158">
        <v>3414</v>
      </c>
      <c r="CB819" s="158">
        <v>3255</v>
      </c>
      <c r="CC819" s="158">
        <v>3167</v>
      </c>
      <c r="CD819" s="24">
        <v>3141.8077663066151</v>
      </c>
      <c r="CE819" s="24">
        <v>3070.9734667568446</v>
      </c>
      <c r="CF819" s="24">
        <v>3003.6652485049926</v>
      </c>
      <c r="CG819" s="24">
        <v>2939.6167613982984</v>
      </c>
      <c r="CH819" s="24">
        <v>2878.5882732693772</v>
      </c>
      <c r="CI819" s="24">
        <v>2820.3633937741297</v>
      </c>
      <c r="CJ819" s="24">
        <v>2764.7462734878513</v>
      </c>
      <c r="CK819" s="24">
        <v>2711.5591993783883</v>
      </c>
      <c r="CL819" s="24">
        <v>2660.6405224381538</v>
      </c>
      <c r="CM819" s="24">
        <v>2611.84286491584</v>
      </c>
      <c r="CN819" s="24">
        <v>2565.0315639134487</v>
      </c>
      <c r="CO819" s="24">
        <v>2520.0833156138724</v>
      </c>
      <c r="CP819" s="24">
        <v>2476.8849904677941</v>
      </c>
      <c r="CQ819" s="24">
        <v>2435.33259459602</v>
      </c>
      <c r="CR819" s="24">
        <v>2395.3303566865684</v>
      </c>
      <c r="CS819" s="24">
        <v>2356.7899229660802</v>
      </c>
      <c r="CT819" s="24">
        <v>2319.6296455439656</v>
      </c>
      <c r="CU819" s="24">
        <v>2283.773951677254</v>
      </c>
      <c r="CV819" s="24">
        <v>2249.1527833726559</v>
      </c>
      <c r="CW819" s="24">
        <v>2215.7010983004752</v>
      </c>
      <c r="CX819" s="24">
        <v>2183.3584242990996</v>
      </c>
      <c r="CY819" s="24">
        <v>2152.0684608441616</v>
      </c>
      <c r="CZ819" s="24">
        <v>2121.7787217795308</v>
      </c>
      <c r="DA819" s="24">
        <v>2092.440214387907</v>
      </c>
      <c r="DB819" s="24">
        <v>2064.0071505408241</v>
      </c>
      <c r="DC819" s="24">
        <v>2036.4366862311904</v>
      </c>
      <c r="DD819" s="24">
        <v>2009.6886862721287</v>
      </c>
      <c r="DE819" s="24">
        <v>1983.7255113571714</v>
      </c>
      <c r="DF819" s="24">
        <v>1958.5118250297799</v>
      </c>
      <c r="DG819" s="24">
        <v>1934.0144184137259</v>
      </c>
      <c r="DH819" s="24">
        <v>1910.2020508177363</v>
      </c>
      <c r="DI819" s="24">
        <v>1887.0453045541879</v>
      </c>
      <c r="DJ819" s="24">
        <v>1864.5164525078114</v>
      </c>
      <c r="DK819" s="24">
        <v>1842.5893371608327</v>
      </c>
      <c r="DL819" s="24">
        <v>1821.2392599292925</v>
      </c>
      <c r="DM819" s="24">
        <v>1800.4428797947867</v>
      </c>
      <c r="DN819" s="24">
        <v>1780.1781203289884</v>
      </c>
      <c r="DO819" s="24">
        <v>1760.4240843074986</v>
      </c>
      <c r="DP819" s="24">
        <v>1741.1609751965652</v>
      </c>
      <c r="DQ819" s="24">
        <v>1722.3700248727741</v>
      </c>
      <c r="DR819" s="24">
        <v>1704.0334270032156</v>
      </c>
      <c r="DS819" s="24">
        <v>1686.1342755731964</v>
      </c>
      <c r="DT819" s="24">
        <v>1668.6565081011474</v>
      </c>
      <c r="DU819" s="24">
        <v>1651.5848531270408</v>
      </c>
      <c r="DV819" s="24">
        <v>1634.904781601962</v>
      </c>
      <c r="DW819" s="24">
        <v>1618.6024618432207</v>
      </c>
      <c r="DX819" s="24">
        <v>1602.6647177521447</v>
      </c>
      <c r="DY819" s="24">
        <v>1587.0789900207892</v>
      </c>
      <c r="DZ819" s="24">
        <v>1571.8333000798918</v>
      </c>
      <c r="EA819" s="24">
        <v>1556.9162165635996</v>
      </c>
      <c r="EB819" s="24">
        <v>1542.3168240874015</v>
      </c>
      <c r="EC819" s="24">
        <v>1528.024694154308</v>
      </c>
      <c r="ED819" s="24">
        <v>1514.0298580211431</v>
      </c>
      <c r="EE819" s="24">
        <v>1500.3227813718199</v>
      </c>
      <c r="EF819" s="24">
        <v>1486.8943406581102</v>
      </c>
      <c r="EG819" s="24">
        <v>1473.735800980566</v>
      </c>
      <c r="EH819" s="24">
        <v>1460.8387953933307</v>
      </c>
      <c r="EI819" s="24">
        <v>1448.1953055265212</v>
      </c>
      <c r="EJ819" s="24">
        <v>1435.797643428863</v>
      </c>
      <c r="EK819" s="24">
        <v>1423.6384345414401</v>
      </c>
      <c r="EL819" s="24">
        <v>1411.7106017207825</v>
      </c>
      <c r="EM819" s="24">
        <v>1400.0073502362573</v>
      </c>
      <c r="EN819" s="24">
        <v>1388.5221536728077</v>
      </c>
      <c r="EO819" s="24">
        <v>1377.2487406756143</v>
      </c>
      <c r="EP819" s="24">
        <v>1366.1810824783181</v>
      </c>
      <c r="EQ819" s="24">
        <v>1355.3133811610353</v>
      </c>
      <c r="ER819" s="24">
        <v>1344.6400585885658</v>
      </c>
      <c r="ES819" s="24">
        <v>1334.155745983066</v>
      </c>
      <c r="ET819" s="24">
        <v>1323.8552740888999</v>
      </c>
      <c r="EU819" s="24">
        <v>1313.7336638906238</v>
      </c>
      <c r="EV819" s="24">
        <v>1303.7861178479773</v>
      </c>
      <c r="EW819" s="24">
        <v>1294.0080116144056</v>
      </c>
      <c r="EX819" s="24">
        <v>1284.3948862081543</v>
      </c>
      <c r="EY819" s="24">
        <v>1274.9424406071746</v>
      </c>
      <c r="EZ819" s="24">
        <v>1265.6465247412</v>
      </c>
      <c r="FA819" s="24">
        <v>0</v>
      </c>
      <c r="FB819" s="24">
        <v>0</v>
      </c>
      <c r="FC819" s="24">
        <v>0</v>
      </c>
      <c r="FD819" s="24">
        <v>0</v>
      </c>
      <c r="FE819" s="24">
        <v>0</v>
      </c>
      <c r="FF819" s="24">
        <v>0</v>
      </c>
      <c r="FG819" s="24">
        <v>0</v>
      </c>
      <c r="FH819" s="24">
        <v>0</v>
      </c>
      <c r="FI819" s="24">
        <v>0</v>
      </c>
      <c r="FJ819" s="24">
        <v>0</v>
      </c>
      <c r="FK819" s="24">
        <v>0</v>
      </c>
      <c r="FL819" s="24">
        <v>0</v>
      </c>
      <c r="FM819" s="24">
        <v>0</v>
      </c>
      <c r="FN819" s="24">
        <v>0</v>
      </c>
      <c r="FO819" s="24">
        <v>0</v>
      </c>
      <c r="FP819" s="24">
        <v>0</v>
      </c>
      <c r="FQ819" s="24">
        <v>0</v>
      </c>
      <c r="FR819" s="24">
        <v>0</v>
      </c>
      <c r="FS819" s="24">
        <v>0</v>
      </c>
      <c r="FT819" s="24">
        <v>0</v>
      </c>
      <c r="FU819" s="24">
        <v>0</v>
      </c>
      <c r="FV819" s="24">
        <v>0</v>
      </c>
    </row>
    <row r="820" spans="5:178" outlineLevel="2" x14ac:dyDescent="0.2">
      <c r="E820" s="367">
        <v>43951</v>
      </c>
      <c r="H820" s="24">
        <v>56147</v>
      </c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>
        <v>54905</v>
      </c>
      <c r="AY820" s="158">
        <v>38277</v>
      </c>
      <c r="AZ820" s="158">
        <v>11757</v>
      </c>
      <c r="BA820" s="158">
        <v>9182</v>
      </c>
      <c r="BB820" s="158">
        <v>7789</v>
      </c>
      <c r="BC820" s="158">
        <v>7041</v>
      </c>
      <c r="BD820" s="158">
        <v>6477</v>
      </c>
      <c r="BE820" s="158">
        <v>6022</v>
      </c>
      <c r="BF820" s="158">
        <v>5590</v>
      </c>
      <c r="BG820" s="158">
        <v>5170</v>
      </c>
      <c r="BH820" s="158">
        <v>4874</v>
      </c>
      <c r="BI820" s="158">
        <v>4603</v>
      </c>
      <c r="BJ820" s="158">
        <v>4401</v>
      </c>
      <c r="BK820" s="158">
        <v>4224</v>
      </c>
      <c r="BL820" s="158">
        <v>4067</v>
      </c>
      <c r="BM820" s="158">
        <v>3916</v>
      </c>
      <c r="BN820" s="158">
        <v>3755</v>
      </c>
      <c r="BO820" s="158">
        <v>3596</v>
      </c>
      <c r="BP820" s="158">
        <v>3427</v>
      </c>
      <c r="BQ820" s="158">
        <v>3278</v>
      </c>
      <c r="BR820" s="158">
        <v>3153</v>
      </c>
      <c r="BS820" s="158">
        <v>3021</v>
      </c>
      <c r="BT820" s="158">
        <v>2888</v>
      </c>
      <c r="BU820" s="158">
        <v>2767</v>
      </c>
      <c r="BV820" s="158">
        <v>3686</v>
      </c>
      <c r="BW820" s="158">
        <v>3490</v>
      </c>
      <c r="BX820" s="158">
        <v>3373</v>
      </c>
      <c r="BY820" s="158">
        <v>3231</v>
      </c>
      <c r="BZ820" s="158">
        <v>3110</v>
      </c>
      <c r="CA820" s="158">
        <v>2975</v>
      </c>
      <c r="CB820" s="158">
        <v>2875</v>
      </c>
      <c r="CC820" s="158">
        <v>2798</v>
      </c>
      <c r="CD820" s="24">
        <v>2759.707308730663</v>
      </c>
      <c r="CE820" s="24">
        <v>2695.6518886244776</v>
      </c>
      <c r="CF820" s="24">
        <v>2634.8764919218338</v>
      </c>
      <c r="CG820" s="24">
        <v>2577.1264514526661</v>
      </c>
      <c r="CH820" s="24">
        <v>2522.173240411475</v>
      </c>
      <c r="CI820" s="24">
        <v>2469.8111700617615</v>
      </c>
      <c r="CJ820" s="24">
        <v>2419.8545788089473</v>
      </c>
      <c r="CK820" s="24">
        <v>2372.1354290419308</v>
      </c>
      <c r="CL820" s="24">
        <v>2326.5012440637302</v>
      </c>
      <c r="CM820" s="24">
        <v>2282.8133300124</v>
      </c>
      <c r="CN820" s="24">
        <v>2240.9452376767858</v>
      </c>
      <c r="CO820" s="24">
        <v>2200.7814271122702</v>
      </c>
      <c r="CP820" s="24">
        <v>2162.2161043963124</v>
      </c>
      <c r="CQ820" s="24">
        <v>2125.1522050660451</v>
      </c>
      <c r="CR820" s="24">
        <v>2089.5005030078078</v>
      </c>
      <c r="CS820" s="24">
        <v>2055.1788270204247</v>
      </c>
      <c r="CT820" s="24">
        <v>2022.1113701055897</v>
      </c>
      <c r="CU820" s="24">
        <v>1990.2280788714818</v>
      </c>
      <c r="CV820" s="24">
        <v>1959.464112365866</v>
      </c>
      <c r="CW820" s="24">
        <v>1929.7593612580704</v>
      </c>
      <c r="CX820" s="24">
        <v>1901.0580196261794</v>
      </c>
      <c r="CY820" s="24">
        <v>1873.3082027245985</v>
      </c>
      <c r="CZ820" s="24">
        <v>1846.4616050470295</v>
      </c>
      <c r="DA820" s="24">
        <v>1820.4731937918436</v>
      </c>
      <c r="DB820" s="24">
        <v>1795.3009335066049</v>
      </c>
      <c r="DC820" s="24">
        <v>1770.9055382565416</v>
      </c>
      <c r="DD820" s="24">
        <v>1747.2502481450508</v>
      </c>
      <c r="DE820" s="24">
        <v>1724.3006274267425</v>
      </c>
      <c r="DF820" s="24">
        <v>1702.024381806385</v>
      </c>
      <c r="DG820" s="24">
        <v>1680.3911928199313</v>
      </c>
      <c r="DH820" s="24">
        <v>1659.3725674542563</v>
      </c>
      <c r="DI820" s="24">
        <v>1638.9417013869131</v>
      </c>
      <c r="DJ820" s="24">
        <v>1619.0733544214609</v>
      </c>
      <c r="DK820" s="24">
        <v>1599.7437368622213</v>
      </c>
      <c r="DL820" s="24">
        <v>1580.9304057185861</v>
      </c>
      <c r="DM820" s="24">
        <v>1562.6121697562583</v>
      </c>
      <c r="DN820" s="24">
        <v>1544.7690025238994</v>
      </c>
      <c r="DO820" s="24">
        <v>1527.3819625807403</v>
      </c>
      <c r="DP820" s="24">
        <v>1510.4331202357857</v>
      </c>
      <c r="DQ820" s="24">
        <v>1493.9054901838965</v>
      </c>
      <c r="DR820" s="24">
        <v>1477.7829694897289</v>
      </c>
      <c r="DS820" s="24">
        <v>1462.0502804283192</v>
      </c>
      <c r="DT820" s="24">
        <v>1446.6929177422419</v>
      </c>
      <c r="DU820" s="24">
        <v>1431.6970999203404</v>
      </c>
      <c r="DV820" s="24">
        <v>1417.0497241431156</v>
      </c>
      <c r="DW820" s="24">
        <v>1402.7383245752715</v>
      </c>
      <c r="DX820" s="24">
        <v>1388.7510337174763</v>
      </c>
      <c r="DY820" s="24">
        <v>1375.0765465574841</v>
      </c>
      <c r="DZ820" s="24">
        <v>1361.7040872857303</v>
      </c>
      <c r="EA820" s="24">
        <v>1348.6233783628943</v>
      </c>
      <c r="EB820" s="24">
        <v>1335.8246117468407</v>
      </c>
      <c r="EC820" s="24">
        <v>1323.298422104278</v>
      </c>
      <c r="ED820" s="24">
        <v>1311.0358618484352</v>
      </c>
      <c r="EE820" s="24">
        <v>1299.0283778585078</v>
      </c>
      <c r="EF820" s="24">
        <v>1287.2677897494825</v>
      </c>
      <c r="EG820" s="24">
        <v>1275.746269572662</v>
      </c>
      <c r="EH820" s="24">
        <v>1264.4563228376296</v>
      </c>
      <c r="EI820" s="24">
        <v>1253.3907707559056</v>
      </c>
      <c r="EJ820" s="24">
        <v>1242.5427336150669</v>
      </c>
      <c r="EK820" s="24">
        <v>1231.9056151998407</v>
      </c>
      <c r="EL820" s="24">
        <v>1221.4730881836854</v>
      </c>
      <c r="EM820" s="24">
        <v>1211.2390804206957</v>
      </c>
      <c r="EN820" s="24">
        <v>1201.1977620734583</v>
      </c>
      <c r="EO820" s="24">
        <v>1191.343533517686</v>
      </c>
      <c r="EP820" s="24">
        <v>1181.6710139692184</v>
      </c>
      <c r="EQ820" s="24">
        <v>1172.1750307833138</v>
      </c>
      <c r="ER820" s="24">
        <v>1162.8506093800975</v>
      </c>
      <c r="ES820" s="24">
        <v>1153.692963753612</v>
      </c>
      <c r="ET820" s="24">
        <v>1144.6974875252342</v>
      </c>
      <c r="EU820" s="24">
        <v>1135.8597455051765</v>
      </c>
      <c r="EV820" s="24">
        <v>1127.1754657285755</v>
      </c>
      <c r="EW820" s="24">
        <v>1118.6405319351684</v>
      </c>
      <c r="EX820" s="24">
        <v>1110.2509764638341</v>
      </c>
      <c r="EY820" s="24">
        <v>1102.002973535441</v>
      </c>
      <c r="EZ820" s="24">
        <v>1093.8928328993209</v>
      </c>
      <c r="FA820" s="24">
        <v>1085.9169938205134</v>
      </c>
      <c r="FB820" s="24">
        <v>0</v>
      </c>
      <c r="FC820" s="24">
        <v>0</v>
      </c>
      <c r="FD820" s="24">
        <v>0</v>
      </c>
      <c r="FE820" s="24">
        <v>0</v>
      </c>
      <c r="FF820" s="24">
        <v>0</v>
      </c>
      <c r="FG820" s="24">
        <v>0</v>
      </c>
      <c r="FH820" s="24">
        <v>0</v>
      </c>
      <c r="FI820" s="24">
        <v>0</v>
      </c>
      <c r="FJ820" s="24">
        <v>0</v>
      </c>
      <c r="FK820" s="24">
        <v>0</v>
      </c>
      <c r="FL820" s="24">
        <v>0</v>
      </c>
      <c r="FM820" s="24">
        <v>0</v>
      </c>
      <c r="FN820" s="24">
        <v>0</v>
      </c>
      <c r="FO820" s="24">
        <v>0</v>
      </c>
      <c r="FP820" s="24">
        <v>0</v>
      </c>
      <c r="FQ820" s="24">
        <v>0</v>
      </c>
      <c r="FR820" s="24">
        <v>0</v>
      </c>
      <c r="FS820" s="24">
        <v>0</v>
      </c>
      <c r="FT820" s="24">
        <v>0</v>
      </c>
      <c r="FU820" s="24">
        <v>0</v>
      </c>
      <c r="FV820" s="24">
        <v>0</v>
      </c>
    </row>
    <row r="821" spans="5:178" outlineLevel="2" x14ac:dyDescent="0.2">
      <c r="E821" s="367">
        <v>43982</v>
      </c>
      <c r="H821" s="24">
        <v>66273</v>
      </c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>
        <v>64873</v>
      </c>
      <c r="AZ821" s="158">
        <v>45513</v>
      </c>
      <c r="BA821" s="158">
        <v>13302</v>
      </c>
      <c r="BB821" s="158">
        <v>10465</v>
      </c>
      <c r="BC821" s="158">
        <v>8757</v>
      </c>
      <c r="BD821" s="158">
        <v>7997</v>
      </c>
      <c r="BE821" s="158">
        <v>7367</v>
      </c>
      <c r="BF821" s="158">
        <v>6782</v>
      </c>
      <c r="BG821" s="158">
        <v>6286</v>
      </c>
      <c r="BH821" s="158">
        <v>5907</v>
      </c>
      <c r="BI821" s="158">
        <v>5575</v>
      </c>
      <c r="BJ821" s="158">
        <v>5333</v>
      </c>
      <c r="BK821" s="158">
        <v>5120</v>
      </c>
      <c r="BL821" s="158">
        <v>4907</v>
      </c>
      <c r="BM821" s="158">
        <v>4712</v>
      </c>
      <c r="BN821" s="158">
        <v>4543</v>
      </c>
      <c r="BO821" s="158">
        <v>4377</v>
      </c>
      <c r="BP821" s="158">
        <v>4175</v>
      </c>
      <c r="BQ821" s="158">
        <v>4008</v>
      </c>
      <c r="BR821" s="158">
        <v>3854</v>
      </c>
      <c r="BS821" s="158">
        <v>3699</v>
      </c>
      <c r="BT821" s="158">
        <v>3546</v>
      </c>
      <c r="BU821" s="158">
        <v>3401</v>
      </c>
      <c r="BV821" s="158">
        <v>4494</v>
      </c>
      <c r="BW821" s="158">
        <v>4235</v>
      </c>
      <c r="BX821" s="158">
        <v>4067</v>
      </c>
      <c r="BY821" s="158">
        <v>3896</v>
      </c>
      <c r="BZ821" s="158">
        <v>3717</v>
      </c>
      <c r="CA821" s="158">
        <v>3608</v>
      </c>
      <c r="CB821" s="158">
        <v>3451</v>
      </c>
      <c r="CC821" s="158">
        <v>3361</v>
      </c>
      <c r="CD821" s="24">
        <v>3330.1570539834183</v>
      </c>
      <c r="CE821" s="24">
        <v>3250.5109152871901</v>
      </c>
      <c r="CF821" s="24">
        <v>3175.063478676881</v>
      </c>
      <c r="CG821" s="24">
        <v>3103.4794053449464</v>
      </c>
      <c r="CH821" s="24">
        <v>3035.4587365191464</v>
      </c>
      <c r="CI821" s="24">
        <v>2970.7323027577231</v>
      </c>
      <c r="CJ821" s="24">
        <v>2909.0578343529323</v>
      </c>
      <c r="CK821" s="24">
        <v>2850.2166504911179</v>
      </c>
      <c r="CL821" s="24">
        <v>2794.0108287015405</v>
      </c>
      <c r="CM821" s="24">
        <v>2740.2607748778601</v>
      </c>
      <c r="CN821" s="24">
        <v>2688.8031289743553</v>
      </c>
      <c r="CO821" s="24">
        <v>2639.4889532613656</v>
      </c>
      <c r="CP821" s="24">
        <v>2592.1821594479543</v>
      </c>
      <c r="CQ821" s="24">
        <v>2546.7581385587787</v>
      </c>
      <c r="CR821" s="24">
        <v>2503.1025635798678</v>
      </c>
      <c r="CS821" s="24">
        <v>2461.1103398675023</v>
      </c>
      <c r="CT821" s="24">
        <v>2420.6846823802048</v>
      </c>
      <c r="CU821" s="24">
        <v>2381.7363021290039</v>
      </c>
      <c r="CV821" s="24">
        <v>2344.182686988775</v>
      </c>
      <c r="CW821" s="24">
        <v>2307.9474642868327</v>
      </c>
      <c r="CX821" s="24">
        <v>2272.959834473224</v>
      </c>
      <c r="CY821" s="24">
        <v>2239.1540667518784</v>
      </c>
      <c r="CZ821" s="24">
        <v>2206.469048869566</v>
      </c>
      <c r="DA821" s="24">
        <v>2174.8478843666539</v>
      </c>
      <c r="DB821" s="24">
        <v>2144.2375315264426</v>
      </c>
      <c r="DC821" s="24">
        <v>2114.588479048753</v>
      </c>
      <c r="DD821" s="24">
        <v>2085.8544541424858</v>
      </c>
      <c r="DE821" s="24">
        <v>2057.9921593011341</v>
      </c>
      <c r="DF821" s="24">
        <v>2030.9610345109934</v>
      </c>
      <c r="DG821" s="24">
        <v>2004.723042057404</v>
      </c>
      <c r="DH821" s="24">
        <v>1979.2424714510664</v>
      </c>
      <c r="DI821" s="24">
        <v>1954.4857623032099</v>
      </c>
      <c r="DJ821" s="24">
        <v>1930.4213432430538</v>
      </c>
      <c r="DK821" s="24">
        <v>1907.0194851997744</v>
      </c>
      <c r="DL821" s="24">
        <v>1884.2521675694368</v>
      </c>
      <c r="DM821" s="24">
        <v>1862.0929559596282</v>
      </c>
      <c r="DN821" s="24">
        <v>1840.5168903544172</v>
      </c>
      <c r="DO821" s="24">
        <v>1819.500382673117</v>
      </c>
      <c r="DP821" s="24">
        <v>1799.0211228106759</v>
      </c>
      <c r="DQ821" s="24">
        <v>1779.0579923477223</v>
      </c>
      <c r="DR821" s="24">
        <v>1759.5909852062284</v>
      </c>
      <c r="DS821" s="24">
        <v>1740.6011346041219</v>
      </c>
      <c r="DT821" s="24">
        <v>1722.0704457302891</v>
      </c>
      <c r="DU821" s="24">
        <v>1703.9818336216083</v>
      </c>
      <c r="DV821" s="24">
        <v>1686.3190657767937</v>
      </c>
      <c r="DW821" s="24">
        <v>1669.066709088982</v>
      </c>
      <c r="DX821" s="24">
        <v>1652.2100807207692</v>
      </c>
      <c r="DY821" s="24">
        <v>1635.7352025825246</v>
      </c>
      <c r="DZ821" s="24">
        <v>1619.6287591079254</v>
      </c>
      <c r="EA821" s="24">
        <v>1603.8780580500431</v>
      </c>
      <c r="EB821" s="24">
        <v>1588.4709940476907</v>
      </c>
      <c r="EC821" s="24">
        <v>1573.3960147351816</v>
      </c>
      <c r="ED821" s="24">
        <v>1558.6420891897819</v>
      </c>
      <c r="EE821" s="24">
        <v>1544.1986785299325</v>
      </c>
      <c r="EF821" s="24">
        <v>1530.0557084943362</v>
      </c>
      <c r="EG821" s="24">
        <v>1516.2035438471487</v>
      </c>
      <c r="EH821" s="24">
        <v>1502.6329644683221</v>
      </c>
      <c r="EI821" s="24">
        <v>1489.3351430003952</v>
      </c>
      <c r="EJ821" s="24">
        <v>1476.3016239342494</v>
      </c>
      <c r="EK821" s="24">
        <v>1463.5243040263799</v>
      </c>
      <c r="EL821" s="24">
        <v>1450.9954139493384</v>
      </c>
      <c r="EM821" s="24">
        <v>1438.7075010852604</v>
      </c>
      <c r="EN821" s="24">
        <v>1426.6534133798393</v>
      </c>
      <c r="EO821" s="24">
        <v>1414.8262841809164</v>
      </c>
      <c r="EP821" s="24">
        <v>1403.2195179920027</v>
      </c>
      <c r="EQ821" s="24">
        <v>1391.8267770766324</v>
      </c>
      <c r="ER821" s="24">
        <v>1380.6419688545736</v>
      </c>
      <c r="ES821" s="24">
        <v>1369.6592340355567</v>
      </c>
      <c r="ET821" s="24">
        <v>1358.8729354403936</v>
      </c>
      <c r="EU821" s="24">
        <v>1348.2776474632792</v>
      </c>
      <c r="EV821" s="24">
        <v>1337.8681461325373</v>
      </c>
      <c r="EW821" s="24">
        <v>1327.6393997303569</v>
      </c>
      <c r="EX821" s="24">
        <v>1317.5865599350079</v>
      </c>
      <c r="EY821" s="24">
        <v>1307.7049534517023</v>
      </c>
      <c r="EZ821" s="24">
        <v>1297.9900741008212</v>
      </c>
      <c r="FA821" s="24">
        <v>1288.43757533444</v>
      </c>
      <c r="FB821" s="24">
        <v>1279.0432631542249</v>
      </c>
      <c r="FC821" s="24">
        <v>0</v>
      </c>
      <c r="FD821" s="24">
        <v>0</v>
      </c>
      <c r="FE821" s="24">
        <v>0</v>
      </c>
      <c r="FF821" s="24">
        <v>0</v>
      </c>
      <c r="FG821" s="24">
        <v>0</v>
      </c>
      <c r="FH821" s="24">
        <v>0</v>
      </c>
      <c r="FI821" s="24">
        <v>0</v>
      </c>
      <c r="FJ821" s="24">
        <v>0</v>
      </c>
      <c r="FK821" s="24">
        <v>0</v>
      </c>
      <c r="FL821" s="24">
        <v>0</v>
      </c>
      <c r="FM821" s="24">
        <v>0</v>
      </c>
      <c r="FN821" s="24">
        <v>0</v>
      </c>
      <c r="FO821" s="24">
        <v>0</v>
      </c>
      <c r="FP821" s="24">
        <v>0</v>
      </c>
      <c r="FQ821" s="24">
        <v>0</v>
      </c>
      <c r="FR821" s="24">
        <v>0</v>
      </c>
      <c r="FS821" s="24">
        <v>0</v>
      </c>
      <c r="FT821" s="24">
        <v>0</v>
      </c>
      <c r="FU821" s="24">
        <v>0</v>
      </c>
      <c r="FV821" s="24">
        <v>0</v>
      </c>
    </row>
    <row r="822" spans="5:178" outlineLevel="2" x14ac:dyDescent="0.2">
      <c r="E822" s="367">
        <v>44012</v>
      </c>
      <c r="H822" s="24">
        <v>56542</v>
      </c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>
        <v>55377</v>
      </c>
      <c r="BA822" s="158">
        <v>38503</v>
      </c>
      <c r="BB822" s="158">
        <v>11356</v>
      </c>
      <c r="BC822" s="158">
        <v>8939</v>
      </c>
      <c r="BD822" s="158">
        <v>7531</v>
      </c>
      <c r="BE822" s="158">
        <v>6833</v>
      </c>
      <c r="BF822" s="158">
        <v>6175</v>
      </c>
      <c r="BG822" s="158">
        <v>5657</v>
      </c>
      <c r="BH822" s="158">
        <v>5316</v>
      </c>
      <c r="BI822" s="158">
        <v>5010</v>
      </c>
      <c r="BJ822" s="158">
        <v>4785</v>
      </c>
      <c r="BK822" s="158">
        <v>4604</v>
      </c>
      <c r="BL822" s="158">
        <v>4445</v>
      </c>
      <c r="BM822" s="158">
        <v>4274</v>
      </c>
      <c r="BN822" s="158">
        <v>4074</v>
      </c>
      <c r="BO822" s="158">
        <v>3899</v>
      </c>
      <c r="BP822" s="158">
        <v>3748</v>
      </c>
      <c r="BQ822" s="158">
        <v>3606</v>
      </c>
      <c r="BR822" s="158">
        <v>3457</v>
      </c>
      <c r="BS822" s="158">
        <v>3340</v>
      </c>
      <c r="BT822" s="158">
        <v>3216</v>
      </c>
      <c r="BU822" s="158">
        <v>3094</v>
      </c>
      <c r="BV822" s="158">
        <v>3967</v>
      </c>
      <c r="BW822" s="158">
        <v>3810</v>
      </c>
      <c r="BX822" s="158">
        <v>3774</v>
      </c>
      <c r="BY822" s="158">
        <v>3603</v>
      </c>
      <c r="BZ822" s="158">
        <v>3420</v>
      </c>
      <c r="CA822" s="158">
        <v>3279</v>
      </c>
      <c r="CB822" s="158">
        <v>3127</v>
      </c>
      <c r="CC822" s="158">
        <v>3010</v>
      </c>
      <c r="CD822" s="24">
        <v>2974.8360636571233</v>
      </c>
      <c r="CE822" s="24">
        <v>2901.4570537801028</v>
      </c>
      <c r="CF822" s="24">
        <v>2832.0639749611628</v>
      </c>
      <c r="CG822" s="24">
        <v>2766.3290881092771</v>
      </c>
      <c r="CH822" s="24">
        <v>2703.9602234760578</v>
      </c>
      <c r="CI822" s="24">
        <v>2644.6960367821048</v>
      </c>
      <c r="CJ822" s="24">
        <v>2588.3020094858634</v>
      </c>
      <c r="CK822" s="24">
        <v>2534.5670599052814</v>
      </c>
      <c r="CL822" s="24">
        <v>2483.3006585911403</v>
      </c>
      <c r="CM822" s="24">
        <v>2434.3303621602831</v>
      </c>
      <c r="CN822" s="24">
        <v>2387.4996961347179</v>
      </c>
      <c r="CO822" s="24">
        <v>2342.6663302431448</v>
      </c>
      <c r="CP822" s="24">
        <v>2299.7004999071082</v>
      </c>
      <c r="CQ822" s="24">
        <v>2258.4836358443581</v>
      </c>
      <c r="CR822" s="24">
        <v>2218.9071703253207</v>
      </c>
      <c r="CS822" s="24">
        <v>2180.8714939574825</v>
      </c>
      <c r="CT822" s="24">
        <v>2144.2850412109328</v>
      </c>
      <c r="CU822" s="24">
        <v>2109.0634864407402</v>
      </c>
      <c r="CV822" s="24">
        <v>2075.1290350676491</v>
      </c>
      <c r="CW822" s="24">
        <v>2042.4097969724894</v>
      </c>
      <c r="CX822" s="24">
        <v>2010.8392311404409</v>
      </c>
      <c r="CY822" s="24">
        <v>1980.3556522364631</v>
      </c>
      <c r="CZ822" s="24">
        <v>1950.9017911651893</v>
      </c>
      <c r="DA822" s="24">
        <v>1922.424402816755</v>
      </c>
      <c r="DB822" s="24">
        <v>1894.8739151645375</v>
      </c>
      <c r="DC822" s="24">
        <v>1868.204114693508</v>
      </c>
      <c r="DD822" s="24">
        <v>1842.371863825223</v>
      </c>
      <c r="DE822" s="24">
        <v>1817.3368465884059</v>
      </c>
      <c r="DF822" s="24">
        <v>1793.0613392800522</v>
      </c>
      <c r="DG822" s="24">
        <v>1769.5100032852081</v>
      </c>
      <c r="DH822" s="24">
        <v>1746.6496975856815</v>
      </c>
      <c r="DI822" s="24">
        <v>1724.4493087987119</v>
      </c>
      <c r="DJ822" s="24">
        <v>1702.8795968538925</v>
      </c>
      <c r="DK822" s="24">
        <v>1681.9130546472143</v>
      </c>
      <c r="DL822" s="24">
        <v>1661.5237802104382</v>
      </c>
      <c r="DM822" s="24">
        <v>1641.6873601067141</v>
      </c>
      <c r="DN822" s="24">
        <v>1622.380762913474</v>
      </c>
      <c r="DO822" s="24">
        <v>1603.5822417842139</v>
      </c>
      <c r="DP822" s="24">
        <v>1585.2712451947914</v>
      </c>
      <c r="DQ822" s="24">
        <v>1567.4283350794865</v>
      </c>
      <c r="DR822" s="24">
        <v>1550.035111649383</v>
      </c>
      <c r="DS822" s="24">
        <v>1533.0741442622402</v>
      </c>
      <c r="DT822" s="24">
        <v>1516.5289077804337</v>
      </c>
      <c r="DU822" s="24">
        <v>1500.3837239128818</v>
      </c>
      <c r="DV822" s="24">
        <v>1484.6237070893376</v>
      </c>
      <c r="DW822" s="24">
        <v>1469.2347144617024</v>
      </c>
      <c r="DX822" s="24">
        <v>1454.2032996681251</v>
      </c>
      <c r="DY822" s="24">
        <v>1439.5166700320251</v>
      </c>
      <c r="DZ822" s="24">
        <v>1425.1626469005334</v>
      </c>
      <c r="EA822" s="24">
        <v>1411.129628855698</v>
      </c>
      <c r="EB822" s="24">
        <v>1397.4065575573911</v>
      </c>
      <c r="EC822" s="24">
        <v>1383.9828859998604</v>
      </c>
      <c r="ED822" s="24">
        <v>1370.8485489842685</v>
      </c>
      <c r="EE822" s="24">
        <v>1357.9939356279881</v>
      </c>
      <c r="EF822" s="24">
        <v>1345.4098637477941</v>
      </c>
      <c r="EG822" s="24">
        <v>1333.0875559689173</v>
      </c>
      <c r="EH822" s="24">
        <v>1321.0186174251237</v>
      </c>
      <c r="EI822" s="24">
        <v>1309.1950149270133</v>
      </c>
      <c r="EJ822" s="24">
        <v>1297.6090574863956</v>
      </c>
      <c r="EK822" s="24">
        <v>1286.2533780943945</v>
      </c>
      <c r="EL822" s="24">
        <v>1275.1209166596561</v>
      </c>
      <c r="EM822" s="24">
        <v>1264.2049040209777</v>
      </c>
      <c r="EN822" s="24">
        <v>1253.4988469558707</v>
      </c>
      <c r="EO822" s="24">
        <v>1242.9965141130567</v>
      </c>
      <c r="EP822" s="24">
        <v>1232.6919228028253</v>
      </c>
      <c r="EQ822" s="24">
        <v>1222.5793265845427</v>
      </c>
      <c r="ER822" s="24">
        <v>1212.6532035954633</v>
      </c>
      <c r="ES822" s="24">
        <v>1202.908245569459</v>
      </c>
      <c r="ET822" s="24">
        <v>1193.3393474983259</v>
      </c>
      <c r="EU822" s="24">
        <v>1183.9415978919883</v>
      </c>
      <c r="EV822" s="24">
        <v>1174.7102695973488</v>
      </c>
      <c r="EW822" s="24">
        <v>1165.640811138539</v>
      </c>
      <c r="EX822" s="24">
        <v>1156.7288385442034</v>
      </c>
      <c r="EY822" s="24">
        <v>1147.97012763</v>
      </c>
      <c r="EZ822" s="24">
        <v>1139.3606067068436</v>
      </c>
      <c r="FA822" s="24">
        <v>1130.8963496876379</v>
      </c>
      <c r="FB822" s="24">
        <v>1122.573569567166</v>
      </c>
      <c r="FC822" s="24">
        <v>1114.3886122516863</v>
      </c>
      <c r="FD822" s="24">
        <v>0</v>
      </c>
      <c r="FE822" s="24">
        <v>0</v>
      </c>
      <c r="FF822" s="24">
        <v>0</v>
      </c>
      <c r="FG822" s="24">
        <v>0</v>
      </c>
      <c r="FH822" s="24">
        <v>0</v>
      </c>
      <c r="FI822" s="24">
        <v>0</v>
      </c>
      <c r="FJ822" s="24">
        <v>0</v>
      </c>
      <c r="FK822" s="24">
        <v>0</v>
      </c>
      <c r="FL822" s="24">
        <v>0</v>
      </c>
      <c r="FM822" s="24">
        <v>0</v>
      </c>
      <c r="FN822" s="24">
        <v>0</v>
      </c>
      <c r="FO822" s="24">
        <v>0</v>
      </c>
      <c r="FP822" s="24">
        <v>0</v>
      </c>
      <c r="FQ822" s="24">
        <v>0</v>
      </c>
      <c r="FR822" s="24">
        <v>0</v>
      </c>
      <c r="FS822" s="24">
        <v>0</v>
      </c>
      <c r="FT822" s="24">
        <v>0</v>
      </c>
      <c r="FU822" s="24">
        <v>0</v>
      </c>
      <c r="FV822" s="24">
        <v>0</v>
      </c>
    </row>
    <row r="823" spans="5:178" outlineLevel="2" x14ac:dyDescent="0.2">
      <c r="E823" s="367">
        <v>44043</v>
      </c>
      <c r="H823" s="24">
        <v>60622</v>
      </c>
      <c r="BA823" s="158">
        <v>59329</v>
      </c>
      <c r="BB823" s="158">
        <v>41852</v>
      </c>
      <c r="BC823" s="158">
        <v>11695</v>
      </c>
      <c r="BD823" s="158">
        <v>9670</v>
      </c>
      <c r="BE823" s="158">
        <v>8151</v>
      </c>
      <c r="BF823" s="158">
        <v>7301</v>
      </c>
      <c r="BG823" s="158">
        <v>6619</v>
      </c>
      <c r="BH823" s="158">
        <v>6181</v>
      </c>
      <c r="BI823" s="158">
        <v>5835</v>
      </c>
      <c r="BJ823" s="158">
        <v>5563</v>
      </c>
      <c r="BK823" s="158">
        <v>5321</v>
      </c>
      <c r="BL823" s="158">
        <v>5144</v>
      </c>
      <c r="BM823" s="158">
        <v>4942</v>
      </c>
      <c r="BN823" s="158">
        <v>4752</v>
      </c>
      <c r="BO823" s="158">
        <v>4571</v>
      </c>
      <c r="BP823" s="158">
        <v>4371</v>
      </c>
      <c r="BQ823" s="158">
        <v>4212</v>
      </c>
      <c r="BR823" s="158">
        <v>4059</v>
      </c>
      <c r="BS823" s="158">
        <v>3927</v>
      </c>
      <c r="BT823" s="158">
        <v>3800</v>
      </c>
      <c r="BU823" s="158">
        <v>3694</v>
      </c>
      <c r="BV823" s="158">
        <v>4035</v>
      </c>
      <c r="BW823" s="158">
        <v>3904</v>
      </c>
      <c r="BX823" s="158">
        <v>3822</v>
      </c>
      <c r="BY823" s="158">
        <v>4157</v>
      </c>
      <c r="BZ823" s="158">
        <v>3945</v>
      </c>
      <c r="CA823" s="158">
        <v>3767</v>
      </c>
      <c r="CB823" s="158">
        <v>3595</v>
      </c>
      <c r="CC823" s="158">
        <v>3482</v>
      </c>
      <c r="CD823" s="24">
        <v>3402.6601425500835</v>
      </c>
      <c r="CE823" s="24">
        <v>3316.0111669352736</v>
      </c>
      <c r="CF823" s="24">
        <v>3234.2165365879059</v>
      </c>
      <c r="CG823" s="24">
        <v>3156.8649718805923</v>
      </c>
      <c r="CH823" s="24">
        <v>3083.5911463003995</v>
      </c>
      <c r="CI823" s="24">
        <v>3014.0693820191836</v>
      </c>
      <c r="CJ823" s="24">
        <v>2948.0083619591769</v>
      </c>
      <c r="CK823" s="24">
        <v>2885.1466713445698</v>
      </c>
      <c r="CL823" s="24">
        <v>2825.2490201627897</v>
      </c>
      <c r="CM823" s="24">
        <v>2768.1030277085747</v>
      </c>
      <c r="CN823" s="24">
        <v>2713.5164735798662</v>
      </c>
      <c r="CO823" s="24">
        <v>2661.3149377060263</v>
      </c>
      <c r="CP823" s="24">
        <v>2611.3397663801193</v>
      </c>
      <c r="CQ823" s="24">
        <v>2563.4463127100062</v>
      </c>
      <c r="CR823" s="24">
        <v>2517.5024090549896</v>
      </c>
      <c r="CS823" s="24">
        <v>2473.3870363753867</v>
      </c>
      <c r="CT823" s="24">
        <v>2430.9891613736181</v>
      </c>
      <c r="CU823" s="24">
        <v>2390.2067171413928</v>
      </c>
      <c r="CV823" s="24">
        <v>2350.9457069762825</v>
      </c>
      <c r="CW823" s="24">
        <v>2313.119414270036</v>
      </c>
      <c r="CX823" s="24">
        <v>2276.647704039462</v>
      </c>
      <c r="CY823" s="24">
        <v>2241.456403878592</v>
      </c>
      <c r="CZ823" s="24">
        <v>2207.4767539447148</v>
      </c>
      <c r="DA823" s="24">
        <v>2174.6449171201898</v>
      </c>
      <c r="DB823" s="24">
        <v>2142.901541771811</v>
      </c>
      <c r="DC823" s="24">
        <v>2112.1913706046125</v>
      </c>
      <c r="DD823" s="24">
        <v>2082.4628900129296</v>
      </c>
      <c r="DE823" s="24">
        <v>2053.6680150977045</v>
      </c>
      <c r="DF823" s="24">
        <v>2025.7618061687842</v>
      </c>
      <c r="DG823" s="24">
        <v>1998.7022131038275</v>
      </c>
      <c r="DH823" s="24">
        <v>1972.449844407201</v>
      </c>
      <c r="DI823" s="24">
        <v>1946.967758215872</v>
      </c>
      <c r="DJ823" s="24">
        <v>1922.2212728457189</v>
      </c>
      <c r="DK823" s="24">
        <v>1898.1777947695964</v>
      </c>
      <c r="DL823" s="24">
        <v>1874.8066621755222</v>
      </c>
      <c r="DM823" s="24">
        <v>1852.079002475532</v>
      </c>
      <c r="DN823" s="24">
        <v>1829.96760232829</v>
      </c>
      <c r="DO823" s="24">
        <v>1808.4467889058519</v>
      </c>
      <c r="DP823" s="24">
        <v>1787.4923212805463</v>
      </c>
      <c r="DQ823" s="24">
        <v>1767.0812909350309</v>
      </c>
      <c r="DR823" s="24">
        <v>1747.1920305096223</v>
      </c>
      <c r="DS823" s="24">
        <v>1727.8040299983206</v>
      </c>
      <c r="DT823" s="24">
        <v>1708.8978596903512</v>
      </c>
      <c r="DU823" s="24">
        <v>1690.455099229189</v>
      </c>
      <c r="DV823" s="24">
        <v>1672.4582722271632</v>
      </c>
      <c r="DW823" s="24">
        <v>1654.8907859322328</v>
      </c>
      <c r="DX823" s="24">
        <v>1637.7368754951015</v>
      </c>
      <c r="DY823" s="24">
        <v>1620.9815524306559</v>
      </c>
      <c r="DZ823" s="24">
        <v>1604.610556908274</v>
      </c>
      <c r="EA823" s="24">
        <v>1588.6103135416001</v>
      </c>
      <c r="EB823" s="24">
        <v>1572.9678903805493</v>
      </c>
      <c r="EC823" s="24">
        <v>1557.6709608368446</v>
      </c>
      <c r="ED823" s="24">
        <v>1542.7077683000025</v>
      </c>
      <c r="EE823" s="24">
        <v>1528.0670932234571</v>
      </c>
      <c r="EF823" s="24">
        <v>1513.7382224810276</v>
      </c>
      <c r="EG823" s="24">
        <v>1499.7109208121954</v>
      </c>
      <c r="EH823" s="24">
        <v>1485.975404191176</v>
      </c>
      <c r="EI823" s="24">
        <v>1472.5223149694882</v>
      </c>
      <c r="EJ823" s="24">
        <v>1459.3426986551226</v>
      </c>
      <c r="EK823" s="24">
        <v>1446.4279822033213</v>
      </c>
      <c r="EL823" s="24">
        <v>1433.7699537048634</v>
      </c>
      <c r="EM823" s="24">
        <v>1421.3607433675088</v>
      </c>
      <c r="EN823" s="24">
        <v>1409.1928056950828</v>
      </c>
      <c r="EO823" s="24">
        <v>1397.258902776716</v>
      </c>
      <c r="EP823" s="24">
        <v>1385.5520886059787</v>
      </c>
      <c r="EQ823" s="24">
        <v>1374.0656943562653</v>
      </c>
      <c r="ER823" s="24">
        <v>1362.7933145447512</v>
      </c>
      <c r="ES823" s="24">
        <v>1351.7287940226699</v>
      </c>
      <c r="ET823" s="24">
        <v>1340.866215734635</v>
      </c>
      <c r="EU823" s="24">
        <v>1330.1998891942289</v>
      </c>
      <c r="EV823" s="24">
        <v>1319.7243396271829</v>
      </c>
      <c r="EW823" s="24">
        <v>1309.4342977372648</v>
      </c>
      <c r="EX823" s="24">
        <v>1299.3246900533725</v>
      </c>
      <c r="EY823" s="24">
        <v>1289.3906298195093</v>
      </c>
      <c r="EZ823" s="24">
        <v>1279.627408392191</v>
      </c>
      <c r="FA823" s="24">
        <v>1270.0304871124172</v>
      </c>
      <c r="FB823" s="24">
        <v>1260.5954896218357</v>
      </c>
      <c r="FC823" s="24">
        <v>1251.3181945948609</v>
      </c>
      <c r="FD823" s="24">
        <v>1242.1945288606044</v>
      </c>
      <c r="FE823" s="24">
        <v>0</v>
      </c>
      <c r="FF823" s="24">
        <v>0</v>
      </c>
      <c r="FG823" s="24">
        <v>0</v>
      </c>
      <c r="FH823" s="24">
        <v>0</v>
      </c>
      <c r="FI823" s="24">
        <v>0</v>
      </c>
      <c r="FJ823" s="24">
        <v>0</v>
      </c>
      <c r="FK823" s="24">
        <v>0</v>
      </c>
      <c r="FL823" s="24">
        <v>0</v>
      </c>
      <c r="FM823" s="24">
        <v>0</v>
      </c>
      <c r="FN823" s="24">
        <v>0</v>
      </c>
      <c r="FO823" s="24">
        <v>0</v>
      </c>
      <c r="FP823" s="24">
        <v>0</v>
      </c>
      <c r="FQ823" s="24">
        <v>0</v>
      </c>
      <c r="FR823" s="24">
        <v>0</v>
      </c>
      <c r="FS823" s="24">
        <v>0</v>
      </c>
      <c r="FT823" s="24">
        <v>0</v>
      </c>
      <c r="FU823" s="24">
        <v>0</v>
      </c>
      <c r="FV823" s="24">
        <v>0</v>
      </c>
    </row>
    <row r="824" spans="5:178" outlineLevel="2" x14ac:dyDescent="0.2">
      <c r="E824" s="367">
        <v>44074</v>
      </c>
      <c r="H824" s="24">
        <v>62299</v>
      </c>
      <c r="BA824" s="158"/>
      <c r="BB824" s="158">
        <v>60957</v>
      </c>
      <c r="BC824" s="158">
        <v>43331</v>
      </c>
      <c r="BD824" s="158">
        <v>14883</v>
      </c>
      <c r="BE824" s="158">
        <v>12375</v>
      </c>
      <c r="BF824" s="158">
        <v>10559</v>
      </c>
      <c r="BG824" s="158">
        <v>9644</v>
      </c>
      <c r="BH824" s="158">
        <v>9020</v>
      </c>
      <c r="BI824" s="158">
        <v>8511</v>
      </c>
      <c r="BJ824" s="158">
        <v>8141</v>
      </c>
      <c r="BK824" s="158">
        <v>7824</v>
      </c>
      <c r="BL824" s="158">
        <v>7575</v>
      </c>
      <c r="BM824" s="158">
        <v>7318</v>
      </c>
      <c r="BN824" s="158">
        <v>7066</v>
      </c>
      <c r="BO824" s="158">
        <v>6816</v>
      </c>
      <c r="BP824" s="158">
        <v>6599</v>
      </c>
      <c r="BQ824" s="158">
        <v>6400</v>
      </c>
      <c r="BR824" s="158">
        <v>6202</v>
      </c>
      <c r="BS824" s="158">
        <v>6022</v>
      </c>
      <c r="BT824" s="158">
        <v>5847</v>
      </c>
      <c r="BU824" s="158">
        <v>5665</v>
      </c>
      <c r="BV824" s="158">
        <v>4838</v>
      </c>
      <c r="BW824" s="158">
        <v>4667</v>
      </c>
      <c r="BX824" s="158">
        <v>4564</v>
      </c>
      <c r="BY824" s="158">
        <v>4476</v>
      </c>
      <c r="BZ824" s="158">
        <v>4315</v>
      </c>
      <c r="CA824" s="158">
        <v>4126</v>
      </c>
      <c r="CB824" s="158">
        <v>3923</v>
      </c>
      <c r="CC824" s="158">
        <v>3762</v>
      </c>
      <c r="CD824" s="24">
        <v>3632.5880609230549</v>
      </c>
      <c r="CE824" s="24">
        <v>3536.9892618886433</v>
      </c>
      <c r="CF824" s="24">
        <v>3446.9195859692768</v>
      </c>
      <c r="CG824" s="24">
        <v>3361.8958935937071</v>
      </c>
      <c r="CH824" s="24">
        <v>3281.4906687701036</v>
      </c>
      <c r="CI824" s="24">
        <v>3205.3241627433185</v>
      </c>
      <c r="CJ824" s="24">
        <v>3133.0578406809777</v>
      </c>
      <c r="CK824" s="24">
        <v>3064.3888849837031</v>
      </c>
      <c r="CL824" s="24">
        <v>2999.0455608275033</v>
      </c>
      <c r="CM824" s="24">
        <v>2936.7832894965991</v>
      </c>
      <c r="CN824" s="24">
        <v>2877.3813059887634</v>
      </c>
      <c r="CO824" s="24">
        <v>2820.6398014869214</v>
      </c>
      <c r="CP824" s="24">
        <v>2766.3774702211567</v>
      </c>
      <c r="CQ824" s="24">
        <v>2714.4293952046764</v>
      </c>
      <c r="CR824" s="24">
        <v>2664.6452192220008</v>
      </c>
      <c r="CS824" s="24">
        <v>2616.8875569609513</v>
      </c>
      <c r="CT824" s="24">
        <v>2571.030611831241</v>
      </c>
      <c r="CU824" s="24">
        <v>2526.9589671985905</v>
      </c>
      <c r="CV824" s="24">
        <v>2484.5665267902314</v>
      </c>
      <c r="CW824" s="24">
        <v>2443.755583132242</v>
      </c>
      <c r="CX824" s="24">
        <v>2404.4359962460885</v>
      </c>
      <c r="CY824" s="24">
        <v>2366.524467605565</v>
      </c>
      <c r="CZ824" s="24">
        <v>2329.9438966503908</v>
      </c>
      <c r="DA824" s="24">
        <v>2294.6228090589661</v>
      </c>
      <c r="DB824" s="24">
        <v>2260.4948475725173</v>
      </c>
      <c r="DC824" s="24">
        <v>2227.4983174932095</v>
      </c>
      <c r="DD824" s="24">
        <v>2195.5757800964125</v>
      </c>
      <c r="DE824" s="24">
        <v>2164.6736881389584</v>
      </c>
      <c r="DF824" s="24">
        <v>2134.7420584416568</v>
      </c>
      <c r="DG824" s="24">
        <v>2105.7341771997644</v>
      </c>
      <c r="DH824" s="24">
        <v>2077.6063342497778</v>
      </c>
      <c r="DI824" s="24">
        <v>2050.3175830113069</v>
      </c>
      <c r="DJ824" s="24">
        <v>2023.8295232423684</v>
      </c>
      <c r="DK824" s="24">
        <v>1998.1061041065036</v>
      </c>
      <c r="DL824" s="24">
        <v>1973.113445359819</v>
      </c>
      <c r="DM824" s="24">
        <v>1948.8196747332101</v>
      </c>
      <c r="DN824" s="24">
        <v>1925.1947798160002</v>
      </c>
      <c r="DO824" s="24">
        <v>1902.2104729473438</v>
      </c>
      <c r="DP824" s="24">
        <v>1879.8400677956772</v>
      </c>
      <c r="DQ824" s="24">
        <v>1858.0583664578073</v>
      </c>
      <c r="DR824" s="24">
        <v>1836.8415560413355</v>
      </c>
      <c r="DS824" s="24">
        <v>1816.1671138095421</v>
      </c>
      <c r="DT824" s="24">
        <v>1796.0137200690278</v>
      </c>
      <c r="DU824" s="24">
        <v>1776.3611780691649</v>
      </c>
      <c r="DV824" s="24">
        <v>1757.1903402605355</v>
      </c>
      <c r="DW824" s="24">
        <v>1738.4830403282747</v>
      </c>
      <c r="DX824" s="24">
        <v>1720.2220304770301</v>
      </c>
      <c r="DY824" s="24">
        <v>1702.3909234978705</v>
      </c>
      <c r="DZ824" s="24">
        <v>1684.9741391951034</v>
      </c>
      <c r="EA824" s="24">
        <v>1667.9568547931128</v>
      </c>
      <c r="EB824" s="24">
        <v>1651.3249589808211</v>
      </c>
      <c r="EC824" s="24">
        <v>1635.0650092847898</v>
      </c>
      <c r="ED824" s="24">
        <v>1619.1641924916669</v>
      </c>
      <c r="EE824" s="24">
        <v>1603.6102878672928</v>
      </c>
      <c r="EF824" s="24">
        <v>1588.3916329434621</v>
      </c>
      <c r="EG824" s="24">
        <v>1573.497091664655</v>
      </c>
      <c r="EH824" s="24">
        <v>1558.9160247060406</v>
      </c>
      <c r="EI824" s="24">
        <v>1544.6382617912204</v>
      </c>
      <c r="EJ824" s="24">
        <v>1530.6540758534854</v>
      </c>
      <c r="EK824" s="24">
        <v>1516.9541588982802</v>
      </c>
      <c r="EL824" s="24">
        <v>1503.529599436951</v>
      </c>
      <c r="EM824" s="24">
        <v>1490.3718613731746</v>
      </c>
      <c r="EN824" s="24">
        <v>1477.4727642335918</v>
      </c>
      <c r="EO824" s="24">
        <v>1464.8244646433641</v>
      </c>
      <c r="EP824" s="24">
        <v>1452.4194389557113</v>
      </c>
      <c r="EQ824" s="24">
        <v>1440.2504669520038</v>
      </c>
      <c r="ER824" s="24">
        <v>1428.3106165358499</v>
      </c>
      <c r="ES824" s="24">
        <v>1416.5932293508415</v>
      </c>
      <c r="ET824" s="24">
        <v>1405.0919072572347</v>
      </c>
      <c r="EU824" s="24">
        <v>1393.8004996080383</v>
      </c>
      <c r="EV824" s="24">
        <v>1382.7130912696493</v>
      </c>
      <c r="EW824" s="24">
        <v>1371.8239913364257</v>
      </c>
      <c r="EX824" s="24">
        <v>1361.1277224925595</v>
      </c>
      <c r="EY824" s="24">
        <v>1350.6190109780923</v>
      </c>
      <c r="EZ824" s="24">
        <v>1340.2927771192517</v>
      </c>
      <c r="FA824" s="24">
        <v>1330.1441263862441</v>
      </c>
      <c r="FB824" s="24">
        <v>1320.1683409443542</v>
      </c>
      <c r="FC824" s="24">
        <v>1310.3608716667663</v>
      </c>
      <c r="FD824" s="24">
        <v>1300.7173305797651</v>
      </c>
      <c r="FE824" s="24">
        <v>1291.2334837131361</v>
      </c>
      <c r="FF824" s="24">
        <v>0</v>
      </c>
      <c r="FG824" s="24">
        <v>0</v>
      </c>
      <c r="FH824" s="24">
        <v>0</v>
      </c>
      <c r="FI824" s="24">
        <v>0</v>
      </c>
      <c r="FJ824" s="24">
        <v>0</v>
      </c>
      <c r="FK824" s="24">
        <v>0</v>
      </c>
      <c r="FL824" s="24">
        <v>0</v>
      </c>
      <c r="FM824" s="24">
        <v>0</v>
      </c>
      <c r="FN824" s="24">
        <v>0</v>
      </c>
      <c r="FO824" s="24">
        <v>0</v>
      </c>
      <c r="FP824" s="24">
        <v>0</v>
      </c>
      <c r="FQ824" s="24">
        <v>0</v>
      </c>
      <c r="FR824" s="24">
        <v>0</v>
      </c>
      <c r="FS824" s="24">
        <v>0</v>
      </c>
      <c r="FT824" s="24">
        <v>0</v>
      </c>
      <c r="FU824" s="24">
        <v>0</v>
      </c>
      <c r="FV824" s="24">
        <v>0</v>
      </c>
    </row>
    <row r="825" spans="5:178" outlineLevel="2" x14ac:dyDescent="0.2">
      <c r="E825" s="367">
        <v>44104</v>
      </c>
      <c r="H825" s="24">
        <v>52519</v>
      </c>
      <c r="BA825" s="158"/>
      <c r="BB825" s="158"/>
      <c r="BC825" s="158">
        <v>51275</v>
      </c>
      <c r="BD825" s="158">
        <v>36629</v>
      </c>
      <c r="BE825" s="158">
        <v>11374</v>
      </c>
      <c r="BF825" s="158">
        <v>9280</v>
      </c>
      <c r="BG825" s="158">
        <v>7885</v>
      </c>
      <c r="BH825" s="158">
        <v>7327</v>
      </c>
      <c r="BI825" s="158">
        <v>6822</v>
      </c>
      <c r="BJ825" s="158">
        <v>6456</v>
      </c>
      <c r="BK825" s="158">
        <v>6180</v>
      </c>
      <c r="BL825" s="158">
        <v>5942</v>
      </c>
      <c r="BM825" s="158">
        <v>5712</v>
      </c>
      <c r="BN825" s="158">
        <v>5463</v>
      </c>
      <c r="BO825" s="158">
        <v>5255</v>
      </c>
      <c r="BP825" s="158">
        <v>5019</v>
      </c>
      <c r="BQ825" s="158">
        <v>4835</v>
      </c>
      <c r="BR825" s="158">
        <v>4656</v>
      </c>
      <c r="BS825" s="158">
        <v>4483</v>
      </c>
      <c r="BT825" s="158">
        <v>4339</v>
      </c>
      <c r="BU825" s="158">
        <v>4228</v>
      </c>
      <c r="BV825" s="158">
        <v>4677</v>
      </c>
      <c r="BW825" s="158">
        <v>4498</v>
      </c>
      <c r="BX825" s="158">
        <v>4391</v>
      </c>
      <c r="BY825" s="158">
        <v>4276</v>
      </c>
      <c r="BZ825" s="158">
        <v>4084</v>
      </c>
      <c r="CA825" s="158">
        <v>3906</v>
      </c>
      <c r="CB825" s="158">
        <v>3709</v>
      </c>
      <c r="CC825" s="158">
        <v>3587</v>
      </c>
      <c r="CD825" s="24">
        <v>3401.3989585345962</v>
      </c>
      <c r="CE825" s="24">
        <v>3308.7860200470982</v>
      </c>
      <c r="CF825" s="24">
        <v>3221.7087174536478</v>
      </c>
      <c r="CG825" s="24">
        <v>3139.667682380586</v>
      </c>
      <c r="CH825" s="24">
        <v>3062.2228414058063</v>
      </c>
      <c r="CI825" s="24">
        <v>2988.9847865057745</v>
      </c>
      <c r="CJ825" s="24">
        <v>2919.6076190123536</v>
      </c>
      <c r="CK825" s="24">
        <v>2853.7829804489224</v>
      </c>
      <c r="CL825" s="24">
        <v>2791.2350458051465</v>
      </c>
      <c r="CM825" s="24">
        <v>2731.7163021861688</v>
      </c>
      <c r="CN825" s="24">
        <v>2675.0039721611324</v>
      </c>
      <c r="CO825" s="24">
        <v>2620.8969693032714</v>
      </c>
      <c r="CP825" s="24">
        <v>2569.2132953761961</v>
      </c>
      <c r="CQ825" s="24">
        <v>2519.7878058639872</v>
      </c>
      <c r="CR825" s="24">
        <v>2472.4702841686671</v>
      </c>
      <c r="CS825" s="24">
        <v>2427.1237756330461</v>
      </c>
      <c r="CT825" s="24">
        <v>2383.6231412122697</v>
      </c>
      <c r="CU825" s="24">
        <v>2341.8537975865861</v>
      </c>
      <c r="CV825" s="24">
        <v>2301.7106161425704</v>
      </c>
      <c r="CW825" s="24">
        <v>2263.0969578288841</v>
      </c>
      <c r="CX825" s="24">
        <v>2225.9238246313448</v>
      </c>
      <c r="CY825" s="24">
        <v>2190.109111478906</v>
      </c>
      <c r="CZ825" s="24">
        <v>2155.5769449187087</v>
      </c>
      <c r="DA825" s="24">
        <v>2122.2570969888379</v>
      </c>
      <c r="DB825" s="24">
        <v>2090.0844644537669</v>
      </c>
      <c r="DC825" s="24">
        <v>2058.9986050154753</v>
      </c>
      <c r="DD825" s="24">
        <v>2028.9433233250063</v>
      </c>
      <c r="DE825" s="24">
        <v>1999.8663006371899</v>
      </c>
      <c r="DF825" s="24">
        <v>1971.718762809008</v>
      </c>
      <c r="DG825" s="24">
        <v>1944.4551820674874</v>
      </c>
      <c r="DH825" s="24">
        <v>1918.0330085882379</v>
      </c>
      <c r="DI825" s="24">
        <v>1892.4124284491986</v>
      </c>
      <c r="DJ825" s="24">
        <v>1867.5561449708423</v>
      </c>
      <c r="DK825" s="24">
        <v>1843.4291808362509</v>
      </c>
      <c r="DL825" s="24">
        <v>1819.9986987124582</v>
      </c>
      <c r="DM825" s="24">
        <v>1797.2338383765396</v>
      </c>
      <c r="DN825" s="24">
        <v>1775.1055685932797</v>
      </c>
      <c r="DO825" s="24">
        <v>1753.5865522016213</v>
      </c>
      <c r="DP825" s="24">
        <v>1732.651023049395</v>
      </c>
      <c r="DQ825" s="24">
        <v>1712.2746735742458</v>
      </c>
      <c r="DR825" s="24">
        <v>1692.4345519664928</v>
      </c>
      <c r="DS825" s="24">
        <v>1673.1089679700037</v>
      </c>
      <c r="DT825" s="24">
        <v>1654.2774064822838</v>
      </c>
      <c r="DU825" s="24">
        <v>1635.9204482071489</v>
      </c>
      <c r="DV825" s="24">
        <v>1618.0196966941871</v>
      </c>
      <c r="DW825" s="24">
        <v>1600.5577111703826</v>
      </c>
      <c r="DX825" s="24">
        <v>1583.5179446318768</v>
      </c>
      <c r="DY825" s="24">
        <v>1566.8846867192285</v>
      </c>
      <c r="DZ825" s="24">
        <v>1550.6430109483688</v>
      </c>
      <c r="EA825" s="24">
        <v>1534.778725912832</v>
      </c>
      <c r="EB825" s="24">
        <v>1519.2783301112327</v>
      </c>
      <c r="EC825" s="24">
        <v>1504.1289700881182</v>
      </c>
      <c r="ED825" s="24">
        <v>1489.318401606751</v>
      </c>
      <c r="EE825" s="24">
        <v>1474.8349535994244</v>
      </c>
      <c r="EF825" s="24">
        <v>1460.6674946651465</v>
      </c>
      <c r="EG825" s="24">
        <v>1446.8054019061078</v>
      </c>
      <c r="EH825" s="24">
        <v>1433.2385319137506</v>
      </c>
      <c r="EI825" s="24">
        <v>1419.9571937325713</v>
      </c>
      <c r="EJ825" s="24">
        <v>1406.9521236454061</v>
      </c>
      <c r="EK825" s="24">
        <v>1394.2144616379064</v>
      </c>
      <c r="EL825" s="24">
        <v>1381.7357294125763</v>
      </c>
      <c r="EM825" s="24">
        <v>1369.507809834035</v>
      </c>
      <c r="EN825" s="24">
        <v>1357.5229276974676</v>
      </c>
      <c r="EO825" s="24">
        <v>1345.7736317214642</v>
      </c>
      <c r="EP825" s="24">
        <v>1334.2527776748097</v>
      </c>
      <c r="EQ825" s="24">
        <v>1322.9535125543932</v>
      </c>
      <c r="ER825" s="24">
        <v>1311.8692597382394</v>
      </c>
      <c r="ES825" s="24">
        <v>1300.9937050439414</v>
      </c>
      <c r="ET825" s="24">
        <v>1290.3207836284087</v>
      </c>
      <c r="EU825" s="24">
        <v>1279.844667669993</v>
      </c>
      <c r="EV825" s="24">
        <v>1269.5597547787636</v>
      </c>
      <c r="EW825" s="24">
        <v>1259.4606570849578</v>
      </c>
      <c r="EX825" s="24">
        <v>1249.542190959517</v>
      </c>
      <c r="EY825" s="24">
        <v>1239.7993673242224</v>
      </c>
      <c r="EZ825" s="24">
        <v>1230.2273825121208</v>
      </c>
      <c r="FA825" s="24">
        <v>1220.8216096419685</v>
      </c>
      <c r="FB825" s="24">
        <v>1211.5775904731163</v>
      </c>
      <c r="FC825" s="24">
        <v>1202.4910277097274</v>
      </c>
      <c r="FD825" s="24">
        <v>1193.557777725561</v>
      </c>
      <c r="FE825" s="24">
        <v>1184.7738436825935</v>
      </c>
      <c r="FF825" s="24">
        <v>1176.1353690187209</v>
      </c>
      <c r="FG825" s="24">
        <v>0</v>
      </c>
      <c r="FH825" s="24">
        <v>0</v>
      </c>
      <c r="FI825" s="24">
        <v>0</v>
      </c>
      <c r="FJ825" s="24">
        <v>0</v>
      </c>
      <c r="FK825" s="24">
        <v>0</v>
      </c>
      <c r="FL825" s="24">
        <v>0</v>
      </c>
      <c r="FM825" s="24">
        <v>0</v>
      </c>
      <c r="FN825" s="24">
        <v>0</v>
      </c>
      <c r="FO825" s="24">
        <v>0</v>
      </c>
      <c r="FP825" s="24">
        <v>0</v>
      </c>
      <c r="FQ825" s="24">
        <v>0</v>
      </c>
      <c r="FR825" s="24">
        <v>0</v>
      </c>
      <c r="FS825" s="24">
        <v>0</v>
      </c>
      <c r="FT825" s="24">
        <v>0</v>
      </c>
      <c r="FU825" s="24">
        <v>0</v>
      </c>
      <c r="FV825" s="24">
        <v>0</v>
      </c>
    </row>
    <row r="826" spans="5:178" outlineLevel="2" x14ac:dyDescent="0.2">
      <c r="E826" s="367">
        <v>44135</v>
      </c>
      <c r="H826" s="24">
        <v>46472</v>
      </c>
      <c r="BA826" s="158"/>
      <c r="BB826" s="158"/>
      <c r="BC826" s="158"/>
      <c r="BD826" s="158">
        <v>45377</v>
      </c>
      <c r="BE826" s="158">
        <v>31615</v>
      </c>
      <c r="BF826" s="158">
        <v>8674</v>
      </c>
      <c r="BG826" s="158">
        <v>6684</v>
      </c>
      <c r="BH826" s="158">
        <v>5696</v>
      </c>
      <c r="BI826" s="158">
        <v>5189</v>
      </c>
      <c r="BJ826" s="158">
        <v>4833</v>
      </c>
      <c r="BK826" s="158">
        <v>4572</v>
      </c>
      <c r="BL826" s="158">
        <v>4384</v>
      </c>
      <c r="BM826" s="158">
        <v>4216</v>
      </c>
      <c r="BN826" s="158">
        <v>4035</v>
      </c>
      <c r="BO826" s="158">
        <v>3866</v>
      </c>
      <c r="BP826" s="158">
        <v>3684</v>
      </c>
      <c r="BQ826" s="158">
        <v>3536</v>
      </c>
      <c r="BR826" s="158">
        <v>3369</v>
      </c>
      <c r="BS826" s="158">
        <v>3257</v>
      </c>
      <c r="BT826" s="158">
        <v>3143</v>
      </c>
      <c r="BU826" s="158">
        <v>3019</v>
      </c>
      <c r="BV826" s="158">
        <v>4114</v>
      </c>
      <c r="BW826" s="158">
        <v>3986</v>
      </c>
      <c r="BX826" s="158">
        <v>3868</v>
      </c>
      <c r="BY826" s="158">
        <v>3756</v>
      </c>
      <c r="BZ826" s="158">
        <v>3599</v>
      </c>
      <c r="CA826" s="158">
        <v>3487</v>
      </c>
      <c r="CB826" s="158">
        <v>3324</v>
      </c>
      <c r="CC826" s="158">
        <v>3167</v>
      </c>
      <c r="CD826" s="24">
        <v>2961.0984502189349</v>
      </c>
      <c r="CE826" s="24">
        <v>2877.583274851349</v>
      </c>
      <c r="CF826" s="24">
        <v>2799.2327355364091</v>
      </c>
      <c r="CG826" s="24">
        <v>2725.5653437906217</v>
      </c>
      <c r="CH826" s="24">
        <v>2656.1586340057029</v>
      </c>
      <c r="CI826" s="24">
        <v>2590.6403040981286</v>
      </c>
      <c r="CJ826" s="24">
        <v>2528.6809149079318</v>
      </c>
      <c r="CK826" s="24">
        <v>2469.9878361866872</v>
      </c>
      <c r="CL826" s="24">
        <v>2414.3001966853017</v>
      </c>
      <c r="CM826" s="24">
        <v>2361.3846484648225</v>
      </c>
      <c r="CN826" s="24">
        <v>2311.0317956339613</v>
      </c>
      <c r="CO826" s="24">
        <v>2263.0531685021992</v>
      </c>
      <c r="CP826" s="24">
        <v>2217.2786479669212</v>
      </c>
      <c r="CQ826" s="24">
        <v>2173.5542635332013</v>
      </c>
      <c r="CR826" s="24">
        <v>2131.7403029524207</v>
      </c>
      <c r="CS826" s="24">
        <v>2091.7096829934703</v>
      </c>
      <c r="CT826" s="24">
        <v>2053.3465400261939</v>
      </c>
      <c r="CU826" s="24">
        <v>2016.5450064276247</v>
      </c>
      <c r="CV826" s="24">
        <v>1981.2081447174744</v>
      </c>
      <c r="CW826" s="24">
        <v>1947.2470160963296</v>
      </c>
      <c r="CX826" s="24">
        <v>1914.5798639336913</v>
      </c>
      <c r="CY826" s="24">
        <v>1883.1313959159481</v>
      </c>
      <c r="CZ826" s="24">
        <v>1852.8321511588858</v>
      </c>
      <c r="DA826" s="24">
        <v>1823.6179407268301</v>
      </c>
      <c r="DB826" s="24">
        <v>1795.4293517690401</v>
      </c>
      <c r="DC826" s="24">
        <v>1768.2113069529316</v>
      </c>
      <c r="DD826" s="24">
        <v>1741.9126720987169</v>
      </c>
      <c r="DE826" s="24">
        <v>1716.4859059452106</v>
      </c>
      <c r="DF826" s="24">
        <v>1691.8867468377525</v>
      </c>
      <c r="DG826" s="24">
        <v>1668.0739318548499</v>
      </c>
      <c r="DH826" s="24">
        <v>1645.0089445038343</v>
      </c>
      <c r="DI826" s="24">
        <v>1622.655787636324</v>
      </c>
      <c r="DJ826" s="24">
        <v>1600.9807786771132</v>
      </c>
      <c r="DK826" s="24">
        <v>1579.9523646379978</v>
      </c>
      <c r="DL826" s="24">
        <v>1559.5409547113745</v>
      </c>
      <c r="DM826" s="24">
        <v>1539.7187685159108</v>
      </c>
      <c r="DN826" s="24">
        <v>1520.4596983052265</v>
      </c>
      <c r="DO826" s="24">
        <v>1501.7391836564125</v>
      </c>
      <c r="DP826" s="24">
        <v>1483.5340973331765</v>
      </c>
      <c r="DQ826" s="24">
        <v>1465.8226411726314</v>
      </c>
      <c r="DR826" s="24">
        <v>1448.584250978769</v>
      </c>
      <c r="DS826" s="24">
        <v>1431.7995095222468</v>
      </c>
      <c r="DT826" s="24">
        <v>1415.4500668479332</v>
      </c>
      <c r="DU826" s="24">
        <v>1399.5185671805893</v>
      </c>
      <c r="DV826" s="24">
        <v>1383.9885817970371</v>
      </c>
      <c r="DW826" s="24">
        <v>1368.8445473015479</v>
      </c>
      <c r="DX826" s="24">
        <v>1354.0717088014021</v>
      </c>
      <c r="DY826" s="24">
        <v>1339.6560675325225</v>
      </c>
      <c r="DZ826" s="24">
        <v>1325.5843325319488</v>
      </c>
      <c r="EA826" s="24">
        <v>1311.8438759952305</v>
      </c>
      <c r="EB826" s="24">
        <v>1298.4226919935149</v>
      </c>
      <c r="EC826" s="24">
        <v>1285.3093582576</v>
      </c>
      <c r="ED826" s="24">
        <v>1272.4930007650942</v>
      </c>
      <c r="EE826" s="24">
        <v>1259.9632608925965</v>
      </c>
      <c r="EF826" s="24">
        <v>1247.7102649176645</v>
      </c>
      <c r="EG826" s="24">
        <v>1235.7245956758579</v>
      </c>
      <c r="EH826" s="24">
        <v>1223.997266196392</v>
      </c>
      <c r="EI826" s="24">
        <v>1212.5196951563548</v>
      </c>
      <c r="EJ826" s="24">
        <v>1201.2836840080854</v>
      </c>
      <c r="EK826" s="24">
        <v>1190.2813956475284</v>
      </c>
      <c r="EL826" s="24">
        <v>1179.5053345031802</v>
      </c>
      <c r="EM826" s="24">
        <v>1168.9483279359681</v>
      </c>
      <c r="EN826" s="24">
        <v>1158.603508849942</v>
      </c>
      <c r="EO826" s="24">
        <v>1148.4642994223866</v>
      </c>
      <c r="EP826" s="24">
        <v>1138.5243958697636</v>
      </c>
      <c r="EQ826" s="24">
        <v>1128.7777541729783</v>
      </c>
      <c r="ER826" s="24">
        <v>1119.2185766918897</v>
      </c>
      <c r="ES826" s="24">
        <v>1109.8412996047794</v>
      </c>
      <c r="ET826" s="24">
        <v>1100.6405811137836</v>
      </c>
      <c r="EU826" s="24">
        <v>1091.6112903620829</v>
      </c>
      <c r="EV826" s="24">
        <v>1082.7484970129819</v>
      </c>
      <c r="EW826" s="24">
        <v>1074.0474614450004</v>
      </c>
      <c r="EX826" s="24">
        <v>1065.5036255207056</v>
      </c>
      <c r="EY826" s="24">
        <v>1057.1126038902869</v>
      </c>
      <c r="EZ826" s="24">
        <v>1048.8701757939286</v>
      </c>
      <c r="FA826" s="24">
        <v>1040.7722773297326</v>
      </c>
      <c r="FB826" s="24">
        <v>1032.8149941564993</v>
      </c>
      <c r="FC826" s="24">
        <v>1024.9945546029592</v>
      </c>
      <c r="FD826" s="24">
        <v>1017.3073231571425</v>
      </c>
      <c r="FE826" s="24">
        <v>1009.7497943115471</v>
      </c>
      <c r="FF826" s="24">
        <v>1002.3185867414916</v>
      </c>
      <c r="FG826" s="24">
        <v>995.01043779571319</v>
      </c>
      <c r="FH826" s="24">
        <v>0</v>
      </c>
      <c r="FI826" s="24">
        <v>0</v>
      </c>
      <c r="FJ826" s="24">
        <v>0</v>
      </c>
      <c r="FK826" s="24">
        <v>0</v>
      </c>
      <c r="FL826" s="24">
        <v>0</v>
      </c>
      <c r="FM826" s="24">
        <v>0</v>
      </c>
      <c r="FN826" s="24">
        <v>0</v>
      </c>
      <c r="FO826" s="24">
        <v>0</v>
      </c>
      <c r="FP826" s="24">
        <v>0</v>
      </c>
      <c r="FQ826" s="24">
        <v>0</v>
      </c>
      <c r="FR826" s="24">
        <v>0</v>
      </c>
      <c r="FS826" s="24">
        <v>0</v>
      </c>
      <c r="FT826" s="24">
        <v>0</v>
      </c>
      <c r="FU826" s="24">
        <v>0</v>
      </c>
      <c r="FV826" s="24">
        <v>0</v>
      </c>
    </row>
    <row r="827" spans="5:178" outlineLevel="2" x14ac:dyDescent="0.2">
      <c r="E827" s="367">
        <v>44165</v>
      </c>
      <c r="H827" s="24">
        <v>46940</v>
      </c>
      <c r="BE827" s="158">
        <v>45615</v>
      </c>
      <c r="BF827" s="158">
        <v>31262</v>
      </c>
      <c r="BG827" s="158">
        <v>9841</v>
      </c>
      <c r="BH827" s="158">
        <v>8238</v>
      </c>
      <c r="BI827" s="158">
        <v>7271</v>
      </c>
      <c r="BJ827" s="158">
        <v>6779</v>
      </c>
      <c r="BK827" s="158">
        <v>6420</v>
      </c>
      <c r="BL827" s="158">
        <v>6127</v>
      </c>
      <c r="BM827" s="158">
        <v>5874</v>
      </c>
      <c r="BN827" s="158">
        <v>5650</v>
      </c>
      <c r="BO827" s="158">
        <v>5417</v>
      </c>
      <c r="BP827" s="158">
        <v>5230</v>
      </c>
      <c r="BQ827" s="158">
        <v>5021</v>
      </c>
      <c r="BR827" s="158">
        <v>4836</v>
      </c>
      <c r="BS827" s="158">
        <v>4672</v>
      </c>
      <c r="BT827" s="158">
        <v>4513</v>
      </c>
      <c r="BU827" s="158">
        <v>4379</v>
      </c>
      <c r="BV827" s="158">
        <v>4378</v>
      </c>
      <c r="BW827" s="158">
        <v>4240</v>
      </c>
      <c r="BX827" s="158">
        <v>4106</v>
      </c>
      <c r="BY827" s="158">
        <v>4039</v>
      </c>
      <c r="BZ827" s="158">
        <v>3907</v>
      </c>
      <c r="CA827" s="158">
        <v>3767</v>
      </c>
      <c r="CB827" s="158">
        <v>3589</v>
      </c>
      <c r="CC827" s="158">
        <v>3461</v>
      </c>
      <c r="CD827" s="24">
        <v>3175.1448204753096</v>
      </c>
      <c r="CE827" s="24">
        <v>3082.2624605159126</v>
      </c>
      <c r="CF827" s="24">
        <v>2995.3299608889993</v>
      </c>
      <c r="CG827" s="24">
        <v>2913.7734270041633</v>
      </c>
      <c r="CH827" s="24">
        <v>2837.0916685420716</v>
      </c>
      <c r="CI827" s="24">
        <v>2764.8449331921679</v>
      </c>
      <c r="CJ827" s="24">
        <v>2696.6456847899813</v>
      </c>
      <c r="CK827" s="24">
        <v>2632.1510039855248</v>
      </c>
      <c r="CL827" s="24">
        <v>2571.0562865095758</v>
      </c>
      <c r="CM827" s="24">
        <v>2513.0899866261075</v>
      </c>
      <c r="CN827" s="24">
        <v>2458.0092081246212</v>
      </c>
      <c r="CO827" s="24">
        <v>2405.5959869265994</v>
      </c>
      <c r="CP827" s="24">
        <v>2355.6541414251819</v>
      </c>
      <c r="CQ827" s="24">
        <v>2308.0065914818256</v>
      </c>
      <c r="CR827" s="24">
        <v>2262.4930663441328</v>
      </c>
      <c r="CS827" s="24">
        <v>2218.9681369335281</v>
      </c>
      <c r="CT827" s="24">
        <v>2177.2995199506881</v>
      </c>
      <c r="CU827" s="24">
        <v>2137.3666107876384</v>
      </c>
      <c r="CV827" s="24">
        <v>2099.0592098662341</v>
      </c>
      <c r="CW827" s="24">
        <v>2062.2764131599693</v>
      </c>
      <c r="CX827" s="24">
        <v>2026.9256426180552</v>
      </c>
      <c r="CY827" s="24">
        <v>1992.9217962429318</v>
      </c>
      <c r="CZ827" s="24">
        <v>1960.1865008647392</v>
      </c>
      <c r="DA827" s="24">
        <v>1928.6474533569565</v>
      </c>
      <c r="DB827" s="24">
        <v>1898.237838262369</v>
      </c>
      <c r="DC827" s="24">
        <v>1868.8958116394153</v>
      </c>
      <c r="DD827" s="24">
        <v>1840.5640424680366</v>
      </c>
      <c r="DE827" s="24">
        <v>1813.18930422927</v>
      </c>
      <c r="DF827" s="24">
        <v>1786.7221103399634</v>
      </c>
      <c r="DG827" s="24">
        <v>1761.1163880204067</v>
      </c>
      <c r="DH827" s="24">
        <v>1736.3291859280262</v>
      </c>
      <c r="DI827" s="24">
        <v>1712.3204115291019</v>
      </c>
      <c r="DJ827" s="24">
        <v>1689.0525947222493</v>
      </c>
      <c r="DK827" s="24">
        <v>1666.4906746883569</v>
      </c>
      <c r="DL827" s="24">
        <v>1644.6018073350413</v>
      </c>
      <c r="DM827" s="24">
        <v>1623.3551910402064</v>
      </c>
      <c r="DN827" s="24">
        <v>1602.7219086881391</v>
      </c>
      <c r="DO827" s="24">
        <v>1582.6747842399659</v>
      </c>
      <c r="DP827" s="24">
        <v>1563.1882522945957</v>
      </c>
      <c r="DQ827" s="24">
        <v>1544.2382392815482</v>
      </c>
      <c r="DR827" s="24">
        <v>1525.8020550875767</v>
      </c>
      <c r="DS827" s="24">
        <v>1507.8582940585102</v>
      </c>
      <c r="DT827" s="24">
        <v>1490.3867444391187</v>
      </c>
      <c r="DU827" s="24">
        <v>1473.3683054197511</v>
      </c>
      <c r="DV827" s="24">
        <v>1456.7849110511027</v>
      </c>
      <c r="DW827" s="24">
        <v>1440.619460369601</v>
      </c>
      <c r="DX827" s="24">
        <v>1424.8557531471165</v>
      </c>
      <c r="DY827" s="24">
        <v>1409.4784307413393</v>
      </c>
      <c r="DZ827" s="24">
        <v>1394.4729215783304</v>
      </c>
      <c r="EA827" s="24">
        <v>1379.8253908475001</v>
      </c>
      <c r="EB827" s="24">
        <v>1365.5226940322873</v>
      </c>
      <c r="EC827" s="24">
        <v>1351.5523339380104</v>
      </c>
      <c r="ED827" s="24">
        <v>1337.9024209121737</v>
      </c>
      <c r="EE827" s="24">
        <v>1324.5616359825874</v>
      </c>
      <c r="EF827" s="24">
        <v>1311.5191966654572</v>
      </c>
      <c r="EG827" s="24">
        <v>1298.7648252194174</v>
      </c>
      <c r="EH827" s="24">
        <v>1286.2887191428197</v>
      </c>
      <c r="EI827" s="24">
        <v>1274.0815237305944</v>
      </c>
      <c r="EJ827" s="24">
        <v>1262.1343065240894</v>
      </c>
      <c r="EK827" s="24">
        <v>1250.4385335025308</v>
      </c>
      <c r="EL827" s="24">
        <v>1238.9860468785184</v>
      </c>
      <c r="EM827" s="24">
        <v>1227.7690443722383</v>
      </c>
      <c r="EN827" s="24">
        <v>1216.7800598502504</v>
      </c>
      <c r="EO827" s="24">
        <v>1206.0119452246361</v>
      </c>
      <c r="EP827" s="24">
        <v>1195.4578535173669</v>
      </c>
      <c r="EQ827" s="24">
        <v>1185.1112230028923</v>
      </c>
      <c r="ER827" s="24">
        <v>1174.9657623493031</v>
      </c>
      <c r="ES827" s="24">
        <v>1165.0154366851259</v>
      </c>
      <c r="ET827" s="24">
        <v>1155.2544545248336</v>
      </c>
      <c r="EU827" s="24">
        <v>1145.677255491659</v>
      </c>
      <c r="EV827" s="24">
        <v>1136.2784987812929</v>
      </c>
      <c r="EW827" s="24">
        <v>1127.0530523145519</v>
      </c>
      <c r="EX827" s="24">
        <v>1117.9959825312694</v>
      </c>
      <c r="EY827" s="24">
        <v>1109.1025447813986</v>
      </c>
      <c r="EZ827" s="24">
        <v>1100.3681742727435</v>
      </c>
      <c r="FA827" s="24">
        <v>1091.7884775378952</v>
      </c>
      <c r="FB827" s="24">
        <v>1083.3592243857702</v>
      </c>
      <c r="FC827" s="24">
        <v>1075.076340305797</v>
      </c>
      <c r="FD827" s="24">
        <v>1066.9358992951888</v>
      </c>
      <c r="FE827" s="24">
        <v>1058.9341170819068</v>
      </c>
      <c r="FF827" s="24">
        <v>1051.0673447179813</v>
      </c>
      <c r="FG827" s="24">
        <v>1043.3320625196507</v>
      </c>
      <c r="FH827" s="24">
        <v>1035.7248743325215</v>
      </c>
      <c r="FI827" s="24">
        <v>0</v>
      </c>
      <c r="FJ827" s="24">
        <v>0</v>
      </c>
      <c r="FK827" s="24">
        <v>0</v>
      </c>
      <c r="FL827" s="24">
        <v>0</v>
      </c>
      <c r="FM827" s="24">
        <v>0</v>
      </c>
      <c r="FN827" s="24">
        <v>0</v>
      </c>
      <c r="FO827" s="24">
        <v>0</v>
      </c>
      <c r="FP827" s="24">
        <v>0</v>
      </c>
      <c r="FQ827" s="24">
        <v>0</v>
      </c>
      <c r="FR827" s="24">
        <v>0</v>
      </c>
      <c r="FS827" s="24">
        <v>0</v>
      </c>
      <c r="FT827" s="24">
        <v>0</v>
      </c>
      <c r="FU827" s="24">
        <v>0</v>
      </c>
      <c r="FV827" s="24">
        <v>0</v>
      </c>
    </row>
    <row r="828" spans="5:178" outlineLevel="2" x14ac:dyDescent="0.2">
      <c r="E828" s="367">
        <v>44196</v>
      </c>
      <c r="H828" s="24">
        <v>44458</v>
      </c>
      <c r="BF828" s="158">
        <v>42930</v>
      </c>
      <c r="BG828" s="158">
        <v>28826</v>
      </c>
      <c r="BH828" s="158">
        <v>10128</v>
      </c>
      <c r="BI828" s="158">
        <v>8537</v>
      </c>
      <c r="BJ828" s="158">
        <v>7584</v>
      </c>
      <c r="BK828" s="158">
        <v>7105</v>
      </c>
      <c r="BL828" s="158">
        <v>6664</v>
      </c>
      <c r="BM828" s="158">
        <v>6308</v>
      </c>
      <c r="BN828" s="158">
        <v>5964</v>
      </c>
      <c r="BO828" s="158">
        <v>5635</v>
      </c>
      <c r="BP828" s="158">
        <v>5326</v>
      </c>
      <c r="BQ828" s="158">
        <v>5081</v>
      </c>
      <c r="BR828" s="158">
        <v>4840</v>
      </c>
      <c r="BS828" s="158">
        <v>4667</v>
      </c>
      <c r="BT828" s="158">
        <v>4487</v>
      </c>
      <c r="BU828" s="158">
        <v>4302</v>
      </c>
      <c r="BV828" s="158">
        <v>5787</v>
      </c>
      <c r="BW828" s="158">
        <v>5593</v>
      </c>
      <c r="BX828" s="158">
        <v>5469</v>
      </c>
      <c r="BY828" s="158">
        <v>5318</v>
      </c>
      <c r="BZ828" s="158">
        <v>5131</v>
      </c>
      <c r="CA828" s="158">
        <v>4972</v>
      </c>
      <c r="CB828" s="158">
        <v>4740</v>
      </c>
      <c r="CC828" s="158">
        <v>4578</v>
      </c>
      <c r="CD828" s="24">
        <v>4079.8018898493656</v>
      </c>
      <c r="CE828" s="24">
        <v>3955.8460523174954</v>
      </c>
      <c r="CF828" s="24">
        <v>3840.1258764672775</v>
      </c>
      <c r="CG828" s="24">
        <v>3731.8185062806988</v>
      </c>
      <c r="CH828" s="24">
        <v>3630.2089385757736</v>
      </c>
      <c r="CI828" s="24">
        <v>3534.6727508904455</v>
      </c>
      <c r="CJ828" s="24">
        <v>3444.6620650836921</v>
      </c>
      <c r="CK828" s="24">
        <v>3359.6940580110486</v>
      </c>
      <c r="CL828" s="24">
        <v>3279.3414936774343</v>
      </c>
      <c r="CM828" s="24">
        <v>3203.2248720398406</v>
      </c>
      <c r="CN828" s="24">
        <v>3131.0058799854419</v>
      </c>
      <c r="CO828" s="24">
        <v>3062.3818982418125</v>
      </c>
      <c r="CP828" s="24">
        <v>2997.0813699546015</v>
      </c>
      <c r="CQ828" s="24">
        <v>2934.8598765920851</v>
      </c>
      <c r="CR828" s="24">
        <v>2875.4967977395713</v>
      </c>
      <c r="CS828" s="24">
        <v>2818.7924554425031</v>
      </c>
      <c r="CT828" s="24">
        <v>2764.5656626751215</v>
      </c>
      <c r="CU828" s="24">
        <v>2712.6516104611442</v>
      </c>
      <c r="CV828" s="24">
        <v>2662.9000400598429</v>
      </c>
      <c r="CW828" s="24">
        <v>2615.1736561379926</v>
      </c>
      <c r="CX828" s="24">
        <v>2569.3467444943549</v>
      </c>
      <c r="CY828" s="24">
        <v>2525.3039640854668</v>
      </c>
      <c r="CZ828" s="24">
        <v>2482.9392881251097</v>
      </c>
      <c r="DA828" s="24">
        <v>2442.1550731317648</v>
      </c>
      <c r="DB828" s="24">
        <v>2402.8612381630533</v>
      </c>
      <c r="DC828" s="24">
        <v>2364.9745392481955</v>
      </c>
      <c r="DD828" s="24">
        <v>2328.4179263230471</v>
      </c>
      <c r="DE828" s="24">
        <v>2293.1199718773055</v>
      </c>
      <c r="DF828" s="24">
        <v>2259.0143621121297</v>
      </c>
      <c r="DG828" s="24">
        <v>2226.0394427359292</v>
      </c>
      <c r="DH828" s="24">
        <v>2194.137812642914</v>
      </c>
      <c r="DI828" s="24">
        <v>2163.2559596600754</v>
      </c>
      <c r="DJ828" s="24">
        <v>2133.3439333441393</v>
      </c>
      <c r="DK828" s="24">
        <v>2104.35505048504</v>
      </c>
      <c r="DL828" s="24">
        <v>2076.2456295467487</v>
      </c>
      <c r="DM828" s="24">
        <v>2048.9747507663742</v>
      </c>
      <c r="DN828" s="24">
        <v>2022.5040390517365</v>
      </c>
      <c r="DO828" s="24">
        <v>1996.7974671774627</v>
      </c>
      <c r="DP828" s="24">
        <v>1971.821177089141</v>
      </c>
      <c r="DQ828" s="24">
        <v>1947.5433173920476</v>
      </c>
      <c r="DR828" s="24">
        <v>1923.9338953317947</v>
      </c>
      <c r="DS828" s="24">
        <v>1900.9646417742183</v>
      </c>
      <c r="DT828" s="24">
        <v>1878.608887865666</v>
      </c>
      <c r="DU828" s="24">
        <v>1856.8414522060248</v>
      </c>
      <c r="DV828" s="24">
        <v>1835.6385374988799</v>
      </c>
      <c r="DW828" s="24">
        <v>1814.9776357585233</v>
      </c>
      <c r="DX828" s="24">
        <v>1794.8374412546464</v>
      </c>
      <c r="DY828" s="24">
        <v>1775.1977704642541</v>
      </c>
      <c r="DZ828" s="24">
        <v>1756.039488378399</v>
      </c>
      <c r="EA828" s="24">
        <v>1737.3444405800385</v>
      </c>
      <c r="EB828" s="24">
        <v>1719.0953905700676</v>
      </c>
      <c r="EC828" s="24">
        <v>1701.2759618721714</v>
      </c>
      <c r="ED828" s="24">
        <v>1683.8705844947306</v>
      </c>
      <c r="EE828" s="24">
        <v>1666.8644453701381</v>
      </c>
      <c r="EF828" s="24">
        <v>1650.2434424293585</v>
      </c>
      <c r="EG828" s="24">
        <v>1633.9941420029495</v>
      </c>
      <c r="EH828" s="24">
        <v>1618.1037392694277</v>
      </c>
      <c r="EI828" s="24">
        <v>1602.5600214984645</v>
      </c>
      <c r="EJ828" s="24">
        <v>1587.3513338600565</v>
      </c>
      <c r="EK828" s="24">
        <v>1572.4665475921161</v>
      </c>
      <c r="EL828" s="24">
        <v>1557.8950303379179</v>
      </c>
      <c r="EM828" s="24">
        <v>1543.6266184819708</v>
      </c>
      <c r="EN828" s="24">
        <v>1529.651591328198</v>
      </c>
      <c r="EO828" s="24">
        <v>1515.9606469782088</v>
      </c>
      <c r="EP828" s="24">
        <v>1502.544879779829</v>
      </c>
      <c r="EQ828" s="24">
        <v>1489.3957592273537</v>
      </c>
      <c r="ER828" s="24">
        <v>1476.505110205132</v>
      </c>
      <c r="ES828" s="24">
        <v>1463.8650944752553</v>
      </c>
      <c r="ET828" s="24">
        <v>1451.4681933184711</v>
      </c>
      <c r="EU828" s="24">
        <v>1439.3071912449489</v>
      </c>
      <c r="EV828" s="24">
        <v>1427.3751606983953</v>
      </c>
      <c r="EW828" s="24">
        <v>1415.6654476832173</v>
      </c>
      <c r="EX828" s="24">
        <v>1404.1716582500601</v>
      </c>
      <c r="EY828" s="24">
        <v>1392.8876457802291</v>
      </c>
      <c r="EZ828" s="24">
        <v>1381.8074990141704</v>
      </c>
      <c r="FA828" s="24">
        <v>1370.9255307734368</v>
      </c>
      <c r="FB828" s="24">
        <v>1360.2362673295258</v>
      </c>
      <c r="FC828" s="24">
        <v>1349.7344383764682</v>
      </c>
      <c r="FD828" s="24">
        <v>1339.4149675673661</v>
      </c>
      <c r="FE828" s="24">
        <v>1329.2729635780433</v>
      </c>
      <c r="FF828" s="24">
        <v>1319.3037116636767</v>
      </c>
      <c r="FG828" s="24">
        <v>1309.5026656768493</v>
      </c>
      <c r="FH828" s="24">
        <v>1299.8654405176997</v>
      </c>
      <c r="FI828" s="24">
        <v>1290.3878049890041</v>
      </c>
      <c r="FJ828" s="24">
        <v>0</v>
      </c>
      <c r="FK828" s="24">
        <v>0</v>
      </c>
      <c r="FL828" s="24">
        <v>0</v>
      </c>
      <c r="FM828" s="24">
        <v>0</v>
      </c>
      <c r="FN828" s="24">
        <v>0</v>
      </c>
      <c r="FO828" s="24">
        <v>0</v>
      </c>
      <c r="FP828" s="24">
        <v>0</v>
      </c>
      <c r="FQ828" s="24">
        <v>0</v>
      </c>
      <c r="FR828" s="24">
        <v>0</v>
      </c>
      <c r="FS828" s="24">
        <v>0</v>
      </c>
      <c r="FT828" s="24">
        <v>0</v>
      </c>
      <c r="FU828" s="24">
        <v>0</v>
      </c>
      <c r="FV828" s="24">
        <v>0</v>
      </c>
    </row>
    <row r="829" spans="5:178" outlineLevel="2" x14ac:dyDescent="0.2">
      <c r="E829" s="367">
        <v>44227</v>
      </c>
      <c r="H829" s="24">
        <v>48594</v>
      </c>
      <c r="BG829" s="158">
        <v>46163</v>
      </c>
      <c r="BH829" s="158">
        <v>32088</v>
      </c>
      <c r="BI829" s="158">
        <v>13868</v>
      </c>
      <c r="BJ829" s="158">
        <v>11670</v>
      </c>
      <c r="BK829" s="158">
        <v>10575</v>
      </c>
      <c r="BL829" s="158">
        <v>9967</v>
      </c>
      <c r="BM829" s="158">
        <v>9486</v>
      </c>
      <c r="BN829" s="158">
        <v>8996</v>
      </c>
      <c r="BO829" s="158">
        <v>8610</v>
      </c>
      <c r="BP829" s="158">
        <v>8206</v>
      </c>
      <c r="BQ829" s="158">
        <v>7856</v>
      </c>
      <c r="BR829" s="158">
        <v>7534</v>
      </c>
      <c r="BS829" s="158">
        <v>7237</v>
      </c>
      <c r="BT829" s="158">
        <v>6966</v>
      </c>
      <c r="BU829" s="158">
        <v>6733</v>
      </c>
      <c r="BV829" s="158">
        <v>9054</v>
      </c>
      <c r="BW829" s="158">
        <v>8866</v>
      </c>
      <c r="BX829" s="158">
        <v>8666</v>
      </c>
      <c r="BY829" s="158">
        <v>8470</v>
      </c>
      <c r="BZ829" s="158">
        <v>8169</v>
      </c>
      <c r="CA829" s="158">
        <v>7947</v>
      </c>
      <c r="CB829" s="158">
        <v>7670</v>
      </c>
      <c r="CC829" s="158">
        <v>7454</v>
      </c>
      <c r="CD829" s="24">
        <v>6324.6268047554659</v>
      </c>
      <c r="CE829" s="24">
        <v>6124.7467566881733</v>
      </c>
      <c r="CF829" s="24">
        <v>5938.6597518792414</v>
      </c>
      <c r="CG829" s="24">
        <v>5764.9364214681709</v>
      </c>
      <c r="CH829" s="24">
        <v>5602.3414641183745</v>
      </c>
      <c r="CI829" s="24">
        <v>5449.801491087429</v>
      </c>
      <c r="CJ829" s="24">
        <v>5306.3790966991392</v>
      </c>
      <c r="CK829" s="24">
        <v>5171.2517863917883</v>
      </c>
      <c r="CL829" s="24">
        <v>5043.6947285269898</v>
      </c>
      <c r="CM829" s="24">
        <v>4923.0665409136809</v>
      </c>
      <c r="CN829" s="24">
        <v>4808.7975043056003</v>
      </c>
      <c r="CO829" s="24">
        <v>4700.3797307717978</v>
      </c>
      <c r="CP829" s="24">
        <v>4597.3589172707671</v>
      </c>
      <c r="CQ829" s="24">
        <v>4499.3273927910614</v>
      </c>
      <c r="CR829" s="24">
        <v>4405.9182273566985</v>
      </c>
      <c r="CS829" s="24">
        <v>4316.8002175892234</v>
      </c>
      <c r="CT829" s="24">
        <v>4231.6735996918705</v>
      </c>
      <c r="CU829" s="24">
        <v>4150.2663691216912</v>
      </c>
      <c r="CV829" s="24">
        <v>4072.3311086583844</v>
      </c>
      <c r="CW829" s="24">
        <v>3997.642244423665</v>
      </c>
      <c r="CX829" s="24">
        <v>3925.9936636773577</v>
      </c>
      <c r="CY829" s="24">
        <v>3857.1966396952039</v>
      </c>
      <c r="CZ829" s="24">
        <v>3791.0780183140982</v>
      </c>
      <c r="DA829" s="24">
        <v>3727.4786282721661</v>
      </c>
      <c r="DB829" s="24">
        <v>3666.2518836289878</v>
      </c>
      <c r="DC829" s="24">
        <v>3607.2625516025396</v>
      </c>
      <c r="DD829" s="24">
        <v>3550.3856633208484</v>
      </c>
      <c r="DE829" s="24">
        <v>3495.5055484295162</v>
      </c>
      <c r="DF829" s="24">
        <v>3442.5149773561589</v>
      </c>
      <c r="DG829" s="24">
        <v>3391.3143974177424</v>
      </c>
      <c r="DH829" s="24">
        <v>3341.8112509527318</v>
      </c>
      <c r="DI829" s="24">
        <v>3293.9193653365714</v>
      </c>
      <c r="DJ829" s="24">
        <v>3247.5584061518248</v>
      </c>
      <c r="DK829" s="24">
        <v>3202.653385979077</v>
      </c>
      <c r="DL829" s="24">
        <v>3159.1342222880576</v>
      </c>
      <c r="DM829" s="24">
        <v>3116.9353387705692</v>
      </c>
      <c r="DN829" s="24">
        <v>3075.9953051925413</v>
      </c>
      <c r="DO829" s="24">
        <v>3036.256511471986</v>
      </c>
      <c r="DP829" s="24">
        <v>2997.664872229831</v>
      </c>
      <c r="DQ829" s="24">
        <v>2960.1695585252237</v>
      </c>
      <c r="DR829" s="24">
        <v>2923.7227538877096</v>
      </c>
      <c r="DS829" s="24">
        <v>2888.2794321052006</v>
      </c>
      <c r="DT829" s="24">
        <v>2853.7971545268874</v>
      </c>
      <c r="DU829" s="24">
        <v>2820.2358849011753</v>
      </c>
      <c r="DV829" s="24">
        <v>2787.5578199957422</v>
      </c>
      <c r="DW829" s="24">
        <v>2755.7272344450021</v>
      </c>
      <c r="DX829" s="24">
        <v>2724.7103384434236</v>
      </c>
      <c r="DY829" s="24">
        <v>2694.4751470549404</v>
      </c>
      <c r="DZ829" s="24">
        <v>2664.9913600418608</v>
      </c>
      <c r="EA829" s="24">
        <v>2636.2302512338565</v>
      </c>
      <c r="EB829" s="24">
        <v>2608.1645665607789</v>
      </c>
      <c r="EC829" s="24">
        <v>2580.7684299642206</v>
      </c>
      <c r="ED829" s="24">
        <v>2554.0172564832201</v>
      </c>
      <c r="EE829" s="24">
        <v>2527.887671880927</v>
      </c>
      <c r="EF829" s="24">
        <v>2502.3574382423071</v>
      </c>
      <c r="EG829" s="24">
        <v>2477.405385029203</v>
      </c>
      <c r="EH829" s="24">
        <v>2453.0113451291982</v>
      </c>
      <c r="EI829" s="24">
        <v>2429.1560954792703</v>
      </c>
      <c r="EJ829" s="24">
        <v>2405.8213018851384</v>
      </c>
      <c r="EK829" s="24">
        <v>2382.9894676927524</v>
      </c>
      <c r="EL829" s="24">
        <v>2360.6438860003209</v>
      </c>
      <c r="EM829" s="24">
        <v>2338.7685951278099</v>
      </c>
      <c r="EN829" s="24">
        <v>2317.3483370865479</v>
      </c>
      <c r="EO829" s="24">
        <v>2296.3685188145728</v>
      </c>
      <c r="EP829" s="24">
        <v>2275.8151759642192</v>
      </c>
      <c r="EQ829" s="24">
        <v>2255.67493904703</v>
      </c>
      <c r="ER829" s="24">
        <v>2235.9350017580537</v>
      </c>
      <c r="ES829" s="24">
        <v>2216.5830913167915</v>
      </c>
      <c r="ET829" s="24">
        <v>2197.6074406758466</v>
      </c>
      <c r="EU829" s="24">
        <v>2178.9967624608312</v>
      </c>
      <c r="EV829" s="24">
        <v>2160.740224516378</v>
      </c>
      <c r="EW829" s="24">
        <v>2142.8274269434046</v>
      </c>
      <c r="EX829" s="24">
        <v>2125.2483805220822</v>
      </c>
      <c r="EY829" s="24">
        <v>2107.993486423441</v>
      </c>
      <c r="EZ829" s="24">
        <v>2091.05351712028</v>
      </c>
      <c r="FA829" s="24">
        <v>2074.4195984150874</v>
      </c>
      <c r="FB829" s="24">
        <v>2058.0831925090451</v>
      </c>
      <c r="FC829" s="24">
        <v>2042.0360820421454</v>
      </c>
      <c r="FD829" s="24">
        <v>2026.2703550396734</v>
      </c>
      <c r="FE829" s="24">
        <v>2010.7783907053174</v>
      </c>
      <c r="FF829" s="24">
        <v>1995.5528460055928</v>
      </c>
      <c r="FG829" s="24">
        <v>1980.5866429943528</v>
      </c>
      <c r="FH829" s="24">
        <v>1965.8729568300016</v>
      </c>
      <c r="FI829" s="24">
        <v>1951.4052044413784</v>
      </c>
      <c r="FJ829" s="24">
        <v>1937.1770338015549</v>
      </c>
      <c r="FK829" s="24">
        <v>0</v>
      </c>
      <c r="FL829" s="24">
        <v>0</v>
      </c>
      <c r="FM829" s="24">
        <v>0</v>
      </c>
      <c r="FN829" s="24">
        <v>0</v>
      </c>
      <c r="FO829" s="24">
        <v>0</v>
      </c>
      <c r="FP829" s="24">
        <v>0</v>
      </c>
      <c r="FQ829" s="24">
        <v>0</v>
      </c>
      <c r="FR829" s="24">
        <v>0</v>
      </c>
      <c r="FS829" s="24">
        <v>0</v>
      </c>
      <c r="FT829" s="24">
        <v>0</v>
      </c>
      <c r="FU829" s="24">
        <v>0</v>
      </c>
      <c r="FV829" s="24">
        <v>0</v>
      </c>
    </row>
    <row r="830" spans="5:178" outlineLevel="2" x14ac:dyDescent="0.2">
      <c r="E830" s="367">
        <v>44255</v>
      </c>
      <c r="H830" s="24">
        <v>41131</v>
      </c>
      <c r="BG830" s="158"/>
      <c r="BH830" s="158">
        <v>39182</v>
      </c>
      <c r="BI830" s="158">
        <v>25985</v>
      </c>
      <c r="BJ830" s="158">
        <v>9539</v>
      </c>
      <c r="BK830" s="158">
        <v>7701</v>
      </c>
      <c r="BL830" s="158">
        <v>6927</v>
      </c>
      <c r="BM830" s="158">
        <v>6431</v>
      </c>
      <c r="BN830" s="158">
        <v>6006</v>
      </c>
      <c r="BO830" s="158">
        <v>5604</v>
      </c>
      <c r="BP830" s="158">
        <v>5284</v>
      </c>
      <c r="BQ830" s="158">
        <v>5032</v>
      </c>
      <c r="BR830" s="158">
        <v>4773</v>
      </c>
      <c r="BS830" s="158">
        <v>4555</v>
      </c>
      <c r="BT830" s="158">
        <v>4375</v>
      </c>
      <c r="BU830" s="158">
        <v>4194</v>
      </c>
      <c r="BV830" s="158">
        <v>6845</v>
      </c>
      <c r="BW830" s="158">
        <v>6674</v>
      </c>
      <c r="BX830" s="158">
        <v>6496</v>
      </c>
      <c r="BY830" s="158">
        <v>6338</v>
      </c>
      <c r="BZ830" s="158">
        <v>6128</v>
      </c>
      <c r="CA830" s="158">
        <v>5931</v>
      </c>
      <c r="CB830" s="158">
        <v>5681</v>
      </c>
      <c r="CC830" s="158">
        <v>5491</v>
      </c>
      <c r="CD830" s="24">
        <v>4540.3660990568187</v>
      </c>
      <c r="CE830" s="24">
        <v>4390.8686876443753</v>
      </c>
      <c r="CF830" s="24">
        <v>4252.10207398685</v>
      </c>
      <c r="CG830" s="24">
        <v>4122.9112730405077</v>
      </c>
      <c r="CH830" s="24">
        <v>4002.3039462585193</v>
      </c>
      <c r="CI830" s="24">
        <v>3889.4224863660102</v>
      </c>
      <c r="CJ830" s="24">
        <v>3783.5216938177305</v>
      </c>
      <c r="CK830" s="24">
        <v>3683.9507752375193</v>
      </c>
      <c r="CL830" s="24">
        <v>3590.1387142273693</v>
      </c>
      <c r="CM830" s="24">
        <v>3501.582296820186</v>
      </c>
      <c r="CN830" s="24">
        <v>3417.8362437818755</v>
      </c>
      <c r="CO830" s="24">
        <v>3338.5050278384379</v>
      </c>
      <c r="CP830" s="24">
        <v>3263.2360480725879</v>
      </c>
      <c r="CQ830" s="24">
        <v>3191.7139048471245</v>
      </c>
      <c r="CR830" s="24">
        <v>3123.6555727861187</v>
      </c>
      <c r="CS830" s="24">
        <v>3058.8063109551522</v>
      </c>
      <c r="CT830" s="24">
        <v>2996.9361815905277</v>
      </c>
      <c r="CU830" s="24">
        <v>2937.8370738408803</v>
      </c>
      <c r="CV830" s="24">
        <v>2881.3201487015681</v>
      </c>
      <c r="CW830" s="24">
        <v>2827.2136369032064</v>
      </c>
      <c r="CX830" s="24">
        <v>2775.3609339046088</v>
      </c>
      <c r="CY830" s="24">
        <v>2725.618946049045</v>
      </c>
      <c r="CZ830" s="24">
        <v>2677.8566499117892</v>
      </c>
      <c r="DA830" s="24">
        <v>2631.9538333101486</v>
      </c>
      <c r="DB830" s="24">
        <v>2587.7999916829349</v>
      </c>
      <c r="DC830" s="24">
        <v>2545.2933578214734</v>
      </c>
      <c r="DD830" s="24">
        <v>2504.3400464410706</v>
      </c>
      <c r="DE830" s="24">
        <v>2464.8532979709553</v>
      </c>
      <c r="DF830" s="24">
        <v>2426.7528083310785</v>
      </c>
      <c r="DG830" s="24">
        <v>2389.9641334496682</v>
      </c>
      <c r="DH830" s="24">
        <v>2354.4181589311738</v>
      </c>
      <c r="DI830" s="24">
        <v>2320.0506266698785</v>
      </c>
      <c r="DJ830" s="24">
        <v>2286.8017113684841</v>
      </c>
      <c r="DK830" s="24">
        <v>2254.6156409017799</v>
      </c>
      <c r="DL830" s="24">
        <v>2223.4403552949984</v>
      </c>
      <c r="DM830" s="24">
        <v>2193.2271997899675</v>
      </c>
      <c r="DN830" s="24">
        <v>2163.9306480707146</v>
      </c>
      <c r="DO830" s="24">
        <v>2135.5080522309549</v>
      </c>
      <c r="DP830" s="24">
        <v>2107.9194165028916</v>
      </c>
      <c r="DQ830" s="24">
        <v>2081.1271921417897</v>
      </c>
      <c r="DR830" s="24">
        <v>2055.0960911833627</v>
      </c>
      <c r="DS830" s="24">
        <v>2029.7929170692432</v>
      </c>
      <c r="DT830" s="24">
        <v>2005.1864103764051</v>
      </c>
      <c r="DU830" s="24">
        <v>1981.2471080948167</v>
      </c>
      <c r="DV830" s="24">
        <v>1957.9472150787847</v>
      </c>
      <c r="DW830" s="24">
        <v>1935.2604864550199</v>
      </c>
      <c r="DX830" s="24">
        <v>1913.1621199080735</v>
      </c>
      <c r="DY830" s="24">
        <v>1891.6286568840014</v>
      </c>
      <c r="DZ830" s="24">
        <v>1870.6378918584978</v>
      </c>
      <c r="EA830" s="24">
        <v>1850.1687889081757</v>
      </c>
      <c r="EB830" s="24">
        <v>1830.2014049050524</v>
      </c>
      <c r="EC830" s="24">
        <v>1810.7168187258872</v>
      </c>
      <c r="ED830" s="24">
        <v>1791.6970659313333</v>
      </c>
      <c r="EE830" s="24">
        <v>1773.1250784257386</v>
      </c>
      <c r="EF830" s="24">
        <v>1754.9846286579996</v>
      </c>
      <c r="EG830" s="24">
        <v>1737.2602779678098</v>
      </c>
      <c r="EH830" s="24">
        <v>1719.9373287206736</v>
      </c>
      <c r="EI830" s="24">
        <v>1703.0017799098659</v>
      </c>
      <c r="EJ830" s="24">
        <v>1686.4402859344343</v>
      </c>
      <c r="EK830" s="24">
        <v>1670.2401182900642</v>
      </c>
      <c r="EL830" s="24">
        <v>1654.3891299342833</v>
      </c>
      <c r="EM830" s="24">
        <v>1638.8757221096951</v>
      </c>
      <c r="EN830" s="24">
        <v>1623.688813428696</v>
      </c>
      <c r="EO830" s="24">
        <v>1608.8178110410258</v>
      </c>
      <c r="EP830" s="24">
        <v>1594.2525837214282</v>
      </c>
      <c r="EQ830" s="24">
        <v>1579.9834367292008</v>
      </c>
      <c r="ER830" s="24">
        <v>1566.001088304321</v>
      </c>
      <c r="ES830" s="24">
        <v>1552.2966476766053</v>
      </c>
      <c r="ET830" s="24">
        <v>1538.8615944749295</v>
      </c>
      <c r="EU830" s="24">
        <v>1525.6877594330963</v>
      </c>
      <c r="EV830" s="24">
        <v>1512.767306297633</v>
      </c>
      <c r="EW830" s="24">
        <v>1500.0927148506221</v>
      </c>
      <c r="EX830" s="24">
        <v>1487.6567649678332</v>
      </c>
      <c r="EY830" s="24">
        <v>1475.4525216388838</v>
      </c>
      <c r="EZ830" s="24">
        <v>1463.4733208820301</v>
      </c>
      <c r="FA830" s="24">
        <v>1451.7127564915781</v>
      </c>
      <c r="FB830" s="24">
        <v>1440.1646675607756</v>
      </c>
      <c r="FC830" s="24">
        <v>1428.8231267274803</v>
      </c>
      <c r="FD830" s="24">
        <v>1417.6824290940165</v>
      </c>
      <c r="FE830" s="24">
        <v>1406.7370817762819</v>
      </c>
      <c r="FF830" s="24">
        <v>1395.9817940406197</v>
      </c>
      <c r="FG830" s="24">
        <v>1385.4114679900636</v>
      </c>
      <c r="FH830" s="24">
        <v>1375.0211897643869</v>
      </c>
      <c r="FI830" s="24">
        <v>1364.8062212210571</v>
      </c>
      <c r="FJ830" s="24">
        <v>1354.7619920665352</v>
      </c>
      <c r="FK830" s="24">
        <v>1344.8840924096116</v>
      </c>
      <c r="FL830" s="24">
        <v>0</v>
      </c>
      <c r="FM830" s="24">
        <v>0</v>
      </c>
      <c r="FN830" s="24">
        <v>0</v>
      </c>
      <c r="FO830" s="24">
        <v>0</v>
      </c>
      <c r="FP830" s="24">
        <v>0</v>
      </c>
      <c r="FQ830" s="24">
        <v>0</v>
      </c>
      <c r="FR830" s="24">
        <v>0</v>
      </c>
      <c r="FS830" s="24">
        <v>0</v>
      </c>
      <c r="FT830" s="24">
        <v>0</v>
      </c>
      <c r="FU830" s="24">
        <v>0</v>
      </c>
      <c r="FV830" s="24">
        <v>0</v>
      </c>
    </row>
    <row r="831" spans="5:178" outlineLevel="2" x14ac:dyDescent="0.2">
      <c r="E831" s="367">
        <v>44286</v>
      </c>
      <c r="H831" s="24">
        <v>43296</v>
      </c>
      <c r="BG831" s="158"/>
      <c r="BH831" s="158"/>
      <c r="BI831" s="158">
        <v>41445</v>
      </c>
      <c r="BJ831" s="158">
        <v>27451</v>
      </c>
      <c r="BK831" s="158">
        <v>9990</v>
      </c>
      <c r="BL831" s="158">
        <v>8563</v>
      </c>
      <c r="BM831" s="158">
        <v>7619</v>
      </c>
      <c r="BN831" s="158">
        <v>7052</v>
      </c>
      <c r="BO831" s="158">
        <v>6558</v>
      </c>
      <c r="BP831" s="158">
        <v>6117</v>
      </c>
      <c r="BQ831" s="158">
        <v>5751</v>
      </c>
      <c r="BR831" s="158">
        <v>5450</v>
      </c>
      <c r="BS831" s="158">
        <v>5196</v>
      </c>
      <c r="BT831" s="158">
        <v>4969</v>
      </c>
      <c r="BU831" s="158">
        <v>4771</v>
      </c>
      <c r="BV831" s="158">
        <v>7882</v>
      </c>
      <c r="BW831" s="158">
        <v>7609</v>
      </c>
      <c r="BX831" s="158">
        <v>7462</v>
      </c>
      <c r="BY831" s="158">
        <v>7210</v>
      </c>
      <c r="BZ831" s="158">
        <v>6959</v>
      </c>
      <c r="CA831" s="158">
        <v>6711</v>
      </c>
      <c r="CB831" s="158">
        <v>6449</v>
      </c>
      <c r="CC831" s="158">
        <v>6251</v>
      </c>
      <c r="CD831" s="24">
        <v>5009.3116530202778</v>
      </c>
      <c r="CE831" s="24">
        <v>4837.1680959010628</v>
      </c>
      <c r="CF831" s="24">
        <v>4677.8980958333841</v>
      </c>
      <c r="CG831" s="24">
        <v>4530.060361669206</v>
      </c>
      <c r="CH831" s="24">
        <v>4392.4244074338485</v>
      </c>
      <c r="CI831" s="24">
        <v>4263.9330257888878</v>
      </c>
      <c r="CJ831" s="24">
        <v>4143.6725479996176</v>
      </c>
      <c r="CK831" s="24">
        <v>4030.8490611112834</v>
      </c>
      <c r="CL831" s="24">
        <v>3924.769229633418</v>
      </c>
      <c r="CM831" s="24">
        <v>3824.8247100442845</v>
      </c>
      <c r="CN831" s="24">
        <v>3730.4793934720569</v>
      </c>
      <c r="CO831" s="24">
        <v>3641.2588929492676</v>
      </c>
      <c r="CP831" s="24">
        <v>3556.7418257351615</v>
      </c>
      <c r="CQ831" s="24">
        <v>3476.5525415252328</v>
      </c>
      <c r="CR831" s="24">
        <v>3400.355023128523</v>
      </c>
      <c r="CS831" s="24">
        <v>3327.8477439084345</v>
      </c>
      <c r="CT831" s="24">
        <v>3258.7593106130116</v>
      </c>
      <c r="CU831" s="24">
        <v>3192.8447545348131</v>
      </c>
      <c r="CV831" s="24">
        <v>3129.8823606956471</v>
      </c>
      <c r="CW831" s="24">
        <v>3069.6709457573015</v>
      </c>
      <c r="CX831" s="24">
        <v>3012.02751195889</v>
      </c>
      <c r="CY831" s="24">
        <v>2956.7852175802159</v>
      </c>
      <c r="CZ831" s="24">
        <v>2903.7916149868888</v>
      </c>
      <c r="DA831" s="24">
        <v>2852.9071158029783</v>
      </c>
      <c r="DB831" s="24">
        <v>2804.0036496213461</v>
      </c>
      <c r="DC831" s="24">
        <v>2756.9634882398686</v>
      </c>
      <c r="DD831" s="24">
        <v>2711.6782119663267</v>
      </c>
      <c r="DE831" s="24">
        <v>2668.0477982708458</v>
      </c>
      <c r="DF831" s="24">
        <v>2625.979816142667</v>
      </c>
      <c r="DG831" s="24">
        <v>2585.3887120547151</v>
      </c>
      <c r="DH831" s="24">
        <v>2546.1951755546961</v>
      </c>
      <c r="DI831" s="24">
        <v>2508.3255742654319</v>
      </c>
      <c r="DJ831" s="24">
        <v>2471.711449553391</v>
      </c>
      <c r="DK831" s="24">
        <v>2436.2890653644527</v>
      </c>
      <c r="DL831" s="24">
        <v>2401.9990037708935</v>
      </c>
      <c r="DM831" s="24">
        <v>2368.78580165729</v>
      </c>
      <c r="DN831" s="24">
        <v>2336.5976237225213</v>
      </c>
      <c r="DO831" s="24">
        <v>2305.3859676127367</v>
      </c>
      <c r="DP831" s="24">
        <v>2275.1053975443156</v>
      </c>
      <c r="DQ831" s="24">
        <v>2245.7133032414031</v>
      </c>
      <c r="DR831" s="24">
        <v>2217.169681412171</v>
      </c>
      <c r="DS831" s="24">
        <v>2189.4369373315908</v>
      </c>
      <c r="DT831" s="24">
        <v>2162.479704394962</v>
      </c>
      <c r="DU831" s="24">
        <v>2136.2646797627194</v>
      </c>
      <c r="DV831" s="24">
        <v>2110.7604744391256</v>
      </c>
      <c r="DW831" s="24">
        <v>2085.9374763204341</v>
      </c>
      <c r="DX831" s="24">
        <v>2061.7677249160183</v>
      </c>
      <c r="DY831" s="24">
        <v>2038.224796592546</v>
      </c>
      <c r="DZ831" s="24">
        <v>2015.2836993193673</v>
      </c>
      <c r="EA831" s="24">
        <v>1992.9207760055369</v>
      </c>
      <c r="EB831" s="24">
        <v>1971.1136156173957</v>
      </c>
      <c r="EC831" s="24">
        <v>1949.8409713523049</v>
      </c>
      <c r="ED831" s="24">
        <v>1929.0826852204282</v>
      </c>
      <c r="EE831" s="24">
        <v>1908.8196184538847</v>
      </c>
      <c r="EF831" s="24">
        <v>1889.0335872221306</v>
      </c>
      <c r="EG831" s="24">
        <v>1869.7073031852481</v>
      </c>
      <c r="EH831" s="24">
        <v>1850.8243184636069</v>
      </c>
      <c r="EI831" s="24">
        <v>1832.3689746439604</v>
      </c>
      <c r="EJ831" s="24">
        <v>1814.3263554791245</v>
      </c>
      <c r="EK831" s="24">
        <v>1796.6822429713125</v>
      </c>
      <c r="EL831" s="24">
        <v>1779.4230765587461</v>
      </c>
      <c r="EM831" s="24">
        <v>1762.5359151514292</v>
      </c>
      <c r="EN831" s="24">
        <v>1746.0084017856261</v>
      </c>
      <c r="EO831" s="24">
        <v>1729.8287306876603</v>
      </c>
      <c r="EP831" s="24">
        <v>1713.9856165566989</v>
      </c>
      <c r="EQ831" s="24">
        <v>1698.4682658931611</v>
      </c>
      <c r="ER831" s="24">
        <v>1683.2663502148496</v>
      </c>
      <c r="ES831" s="24">
        <v>1668.3699810166363</v>
      </c>
      <c r="ET831" s="24">
        <v>1653.7696863420886</v>
      </c>
      <c r="EU831" s="24">
        <v>1639.4563888466773</v>
      </c>
      <c r="EV831" s="24">
        <v>1625.4213852423961</v>
      </c>
      <c r="EW831" s="24">
        <v>1611.6563270228771</v>
      </c>
      <c r="EX831" s="24">
        <v>1598.1532023764312</v>
      </c>
      <c r="EY831" s="24">
        <v>1584.9043192020665</v>
      </c>
      <c r="EZ831" s="24">
        <v>1571.9022891504214</v>
      </c>
      <c r="FA831" s="24">
        <v>1559.1400126178123</v>
      </c>
      <c r="FB831" s="24">
        <v>1546.610664627327</v>
      </c>
      <c r="FC831" s="24">
        <v>1534.3076815360935</v>
      </c>
      <c r="FD831" s="24">
        <v>1522.2247485125711</v>
      </c>
      <c r="FE831" s="24">
        <v>1510.3557877321032</v>
      </c>
      <c r="FF831" s="24">
        <v>1498.6949472428525</v>
      </c>
      <c r="FG831" s="24">
        <v>1487.2365904579251</v>
      </c>
      <c r="FH831" s="24">
        <v>1475.9752862327787</v>
      </c>
      <c r="FI831" s="24">
        <v>1464.9057994900204</v>
      </c>
      <c r="FJ831" s="24">
        <v>1454.023082356551</v>
      </c>
      <c r="FK831" s="24">
        <v>1443.3222657804899</v>
      </c>
      <c r="FL831" s="24">
        <v>1432.7986515977245</v>
      </c>
      <c r="FM831" s="24">
        <v>0</v>
      </c>
      <c r="FN831" s="24">
        <v>0</v>
      </c>
      <c r="FO831" s="24">
        <v>0</v>
      </c>
      <c r="FP831" s="24">
        <v>0</v>
      </c>
      <c r="FQ831" s="24">
        <v>0</v>
      </c>
      <c r="FR831" s="24">
        <v>0</v>
      </c>
      <c r="FS831" s="24">
        <v>0</v>
      </c>
      <c r="FT831" s="24">
        <v>0</v>
      </c>
      <c r="FU831" s="24">
        <v>0</v>
      </c>
      <c r="FV831" s="24">
        <v>0</v>
      </c>
    </row>
    <row r="832" spans="5:178" outlineLevel="2" x14ac:dyDescent="0.2">
      <c r="E832" s="367">
        <v>44316</v>
      </c>
      <c r="H832" s="24">
        <v>40852</v>
      </c>
      <c r="BG832" s="158"/>
      <c r="BH832" s="158"/>
      <c r="BI832" s="158"/>
      <c r="BJ832" s="158">
        <v>39352</v>
      </c>
      <c r="BK832" s="158">
        <v>26790</v>
      </c>
      <c r="BL832" s="158">
        <v>9595</v>
      </c>
      <c r="BM832" s="158">
        <v>8246</v>
      </c>
      <c r="BN832" s="158">
        <v>7364</v>
      </c>
      <c r="BO832" s="158">
        <v>6785</v>
      </c>
      <c r="BP832" s="158">
        <v>6268</v>
      </c>
      <c r="BQ832" s="158">
        <v>5865</v>
      </c>
      <c r="BR832" s="158">
        <v>5531</v>
      </c>
      <c r="BS832" s="158">
        <v>5253</v>
      </c>
      <c r="BT832" s="158">
        <v>5028</v>
      </c>
      <c r="BU832" s="158">
        <v>4830</v>
      </c>
      <c r="BV832" s="158">
        <v>7896</v>
      </c>
      <c r="BW832" s="158">
        <v>7617</v>
      </c>
      <c r="BX832" s="158">
        <v>7401</v>
      </c>
      <c r="BY832" s="158">
        <v>7211</v>
      </c>
      <c r="BZ832" s="158">
        <v>6993</v>
      </c>
      <c r="CA832" s="158">
        <v>6774</v>
      </c>
      <c r="CB832" s="158">
        <v>6442</v>
      </c>
      <c r="CC832" s="158">
        <v>6184</v>
      </c>
      <c r="CD832" s="24">
        <v>4783.4144201874506</v>
      </c>
      <c r="CE832" s="24">
        <v>4611.5245060674151</v>
      </c>
      <c r="CF832" s="24">
        <v>4453.0507900752709</v>
      </c>
      <c r="CG832" s="24">
        <v>4306.4283478579609</v>
      </c>
      <c r="CH832" s="24">
        <v>4170.3303405382258</v>
      </c>
      <c r="CI832" s="24">
        <v>4043.6239944697718</v>
      </c>
      <c r="CJ832" s="24">
        <v>3925.3360546653221</v>
      </c>
      <c r="CK832" s="24">
        <v>3814.6254064064492</v>
      </c>
      <c r="CL832" s="24">
        <v>3710.7611810029789</v>
      </c>
      <c r="CM832" s="24">
        <v>3613.1051004185879</v>
      </c>
      <c r="CN832" s="24">
        <v>3521.0971294123251</v>
      </c>
      <c r="CO832" s="24">
        <v>3434.2437312726443</v>
      </c>
      <c r="CP832" s="24">
        <v>3352.1081898841644</v>
      </c>
      <c r="CQ832" s="24">
        <v>3274.3025843168193</v>
      </c>
      <c r="CR832" s="24">
        <v>3200.4810944849523</v>
      </c>
      <c r="CS832" s="24">
        <v>3130.3343861690328</v>
      </c>
      <c r="CT832" s="24">
        <v>3063.5848768247483</v>
      </c>
      <c r="CU832" s="24">
        <v>2999.9827244141375</v>
      </c>
      <c r="CV832" s="24">
        <v>2939.3024130827598</v>
      </c>
      <c r="CW832" s="24">
        <v>2881.3398341374227</v>
      </c>
      <c r="CX832" s="24">
        <v>2825.9097801167754</v>
      </c>
      <c r="CY832" s="24">
        <v>2772.8437850284135</v>
      </c>
      <c r="CZ832" s="24">
        <v>2721.9882559768221</v>
      </c>
      <c r="DA832" s="24">
        <v>2673.2028511245253</v>
      </c>
      <c r="DB832" s="24">
        <v>2626.3590667446711</v>
      </c>
      <c r="DC832" s="24">
        <v>2581.3390024425703</v>
      </c>
      <c r="DD832" s="24">
        <v>2538.0342787587765</v>
      </c>
      <c r="DE832" s="24">
        <v>2496.3450855592359</v>
      </c>
      <c r="DF832" s="24">
        <v>2456.179343057418</v>
      </c>
      <c r="DG832" s="24">
        <v>2417.4519601468469</v>
      </c>
      <c r="DH832" s="24">
        <v>2380.0841770668976</v>
      </c>
      <c r="DI832" s="24">
        <v>2344.0029813720139</v>
      </c>
      <c r="DJ832" s="24">
        <v>2309.140587798408</v>
      </c>
      <c r="DK832" s="24">
        <v>2275.4339739813217</v>
      </c>
      <c r="DL832" s="24">
        <v>2242.8244651175369</v>
      </c>
      <c r="DM832" s="24">
        <v>2211.2573616297923</v>
      </c>
      <c r="DN832" s="24">
        <v>2180.681604703288</v>
      </c>
      <c r="DO832" s="24">
        <v>2151.049475254455</v>
      </c>
      <c r="DP832" s="24">
        <v>2122.3163224791751</v>
      </c>
      <c r="DQ832" s="24">
        <v>2094.4403186286218</v>
      </c>
      <c r="DR832" s="24">
        <v>2067.3822370894541</v>
      </c>
      <c r="DS832" s="24">
        <v>2041.105251212949</v>
      </c>
      <c r="DT832" s="24">
        <v>2015.5747516539964</v>
      </c>
      <c r="DU832" s="24">
        <v>1990.7581802537968</v>
      </c>
      <c r="DV832" s="24">
        <v>1966.6248787360405</v>
      </c>
      <c r="DW832" s="24">
        <v>1943.1459506907838</v>
      </c>
      <c r="DX832" s="24">
        <v>1920.2941354978936</v>
      </c>
      <c r="DY832" s="24">
        <v>1898.0436929965135</v>
      </c>
      <c r="DZ832" s="24">
        <v>1876.3702978419474</v>
      </c>
      <c r="EA832" s="24">
        <v>1855.2509426092672</v>
      </c>
      <c r="EB832" s="24">
        <v>1834.6638488062981</v>
      </c>
      <c r="EC832" s="24">
        <v>1814.5883850493119</v>
      </c>
      <c r="ED832" s="24">
        <v>1795.0049917345495</v>
      </c>
      <c r="EE832" s="24">
        <v>1775.8951116089254</v>
      </c>
      <c r="EF832" s="24">
        <v>1757.241125705362</v>
      </c>
      <c r="EG832" s="24">
        <v>1739.0262941629812</v>
      </c>
      <c r="EH832" s="24">
        <v>1721.2347015010298</v>
      </c>
      <c r="EI832" s="24">
        <v>1703.8512059584752</v>
      </c>
      <c r="EJ832" s="24">
        <v>1686.861392549504</v>
      </c>
      <c r="EK832" s="24">
        <v>1670.2515295192982</v>
      </c>
      <c r="EL832" s="24">
        <v>1654.0085279147706</v>
      </c>
      <c r="EM832" s="24">
        <v>1638.1199040121519</v>
      </c>
      <c r="EN832" s="24">
        <v>1622.5737443674823</v>
      </c>
      <c r="EO832" s="24">
        <v>1607.3586732778635</v>
      </c>
      <c r="EP832" s="24">
        <v>1592.4638224607072</v>
      </c>
      <c r="EQ832" s="24">
        <v>1577.8788027757569</v>
      </c>
      <c r="ER832" s="24">
        <v>1563.5936778302962</v>
      </c>
      <c r="ES832" s="24">
        <v>1549.5989393221753</v>
      </c>
      <c r="ET832" s="24">
        <v>1535.8854839879341</v>
      </c>
      <c r="EU832" s="24">
        <v>1522.4445920348674</v>
      </c>
      <c r="EV832" s="24">
        <v>1509.2679069462233</v>
      </c>
      <c r="EW832" s="24">
        <v>1496.3474165581151</v>
      </c>
      <c r="EX832" s="24">
        <v>1483.6754353152464</v>
      </c>
      <c r="EY832" s="24">
        <v>1471.2445876202296</v>
      </c>
      <c r="EZ832" s="24">
        <v>1459.0477921982938</v>
      </c>
      <c r="FA832" s="24">
        <v>1447.0782474055206</v>
      </c>
      <c r="FB832" s="24">
        <v>1435.3294174145076</v>
      </c>
      <c r="FC832" s="24">
        <v>1423.795019216637</v>
      </c>
      <c r="FD832" s="24">
        <v>1412.4690103849148</v>
      </c>
      <c r="FE832" s="24">
        <v>1401.3455775456844</v>
      </c>
      <c r="FF832" s="24">
        <v>1390.419125511565</v>
      </c>
      <c r="FG832" s="24">
        <v>1379.6842670315382</v>
      </c>
      <c r="FH832" s="24">
        <v>1369.1358131174968</v>
      </c>
      <c r="FI832" s="24">
        <v>1358.7687639096014</v>
      </c>
      <c r="FJ832" s="24">
        <v>1348.5783000455615</v>
      </c>
      <c r="FK832" s="24">
        <v>1338.5597745015709</v>
      </c>
      <c r="FL832" s="24">
        <v>1328.7087048749315</v>
      </c>
      <c r="FM832" s="24">
        <v>1319.0207660805943</v>
      </c>
      <c r="FN832" s="24">
        <v>0</v>
      </c>
      <c r="FO832" s="24">
        <v>0</v>
      </c>
      <c r="FP832" s="24">
        <v>0</v>
      </c>
      <c r="FQ832" s="24">
        <v>0</v>
      </c>
      <c r="FR832" s="24">
        <v>0</v>
      </c>
      <c r="FS832" s="24">
        <v>0</v>
      </c>
      <c r="FT832" s="24">
        <v>0</v>
      </c>
      <c r="FU832" s="24">
        <v>0</v>
      </c>
      <c r="FV832" s="24">
        <v>0</v>
      </c>
    </row>
    <row r="833" spans="5:178" outlineLevel="2" x14ac:dyDescent="0.2">
      <c r="E833" s="367">
        <v>44347</v>
      </c>
      <c r="H833" s="24">
        <v>35317</v>
      </c>
      <c r="BG833" s="158"/>
      <c r="BH833" s="158"/>
      <c r="BI833" s="158"/>
      <c r="BJ833" s="158"/>
      <c r="BK833" s="158">
        <v>34081</v>
      </c>
      <c r="BL833" s="158">
        <v>22042</v>
      </c>
      <c r="BM833" s="158">
        <v>5776</v>
      </c>
      <c r="BN833" s="158">
        <v>4490</v>
      </c>
      <c r="BO833" s="158">
        <v>3790</v>
      </c>
      <c r="BP833" s="158">
        <v>3420</v>
      </c>
      <c r="BQ833" s="158">
        <v>3092</v>
      </c>
      <c r="BR833" s="158">
        <v>2880</v>
      </c>
      <c r="BS833" s="158">
        <v>2722</v>
      </c>
      <c r="BT833" s="158">
        <v>2588</v>
      </c>
      <c r="BU833" s="158">
        <v>2451</v>
      </c>
      <c r="BV833" s="158">
        <v>4499</v>
      </c>
      <c r="BW833" s="158">
        <v>4314</v>
      </c>
      <c r="BX833" s="158">
        <v>4173</v>
      </c>
      <c r="BY833" s="158">
        <v>4045</v>
      </c>
      <c r="BZ833" s="158">
        <v>3903</v>
      </c>
      <c r="CA833" s="158">
        <v>3752</v>
      </c>
      <c r="CB833" s="158">
        <v>3603</v>
      </c>
      <c r="CC833" s="158">
        <v>3449</v>
      </c>
      <c r="CD833" s="24">
        <v>2672.055719706244</v>
      </c>
      <c r="CE833" s="24">
        <v>2571.4402056483377</v>
      </c>
      <c r="CF833" s="24">
        <v>2479.0366216627422</v>
      </c>
      <c r="CG833" s="24">
        <v>2393.8452397241631</v>
      </c>
      <c r="CH833" s="24">
        <v>2315.0247968671206</v>
      </c>
      <c r="CI833" s="24">
        <v>2241.8620187365823</v>
      </c>
      <c r="CJ833" s="24">
        <v>2173.7479554398369</v>
      </c>
      <c r="CK833" s="24">
        <v>2110.1594102005238</v>
      </c>
      <c r="CL833" s="24">
        <v>2050.6442214423018</v>
      </c>
      <c r="CM833" s="24">
        <v>1994.8094930098575</v>
      </c>
      <c r="CN833" s="24">
        <v>1942.312103095041</v>
      </c>
      <c r="CO833" s="24">
        <v>1892.8509911982467</v>
      </c>
      <c r="CP833" s="24">
        <v>1846.1608447139688</v>
      </c>
      <c r="CQ833" s="24">
        <v>1802.0068963235312</v>
      </c>
      <c r="CR833" s="24">
        <v>1760.1806097412273</v>
      </c>
      <c r="CS833" s="24">
        <v>1720.4960810093255</v>
      </c>
      <c r="CT833" s="24">
        <v>1682.7870200305838</v>
      </c>
      <c r="CU833" s="24">
        <v>1646.9042055893319</v>
      </c>
      <c r="CV833" s="24">
        <v>1612.7133290505583</v>
      </c>
      <c r="CW833" s="24">
        <v>1580.0931589080251</v>
      </c>
      <c r="CX833" s="24">
        <v>1548.9339715931897</v>
      </c>
      <c r="CY833" s="24">
        <v>1519.1362043521972</v>
      </c>
      <c r="CZ833" s="24">
        <v>1490.6092942130579</v>
      </c>
      <c r="DA833" s="24">
        <v>1463.2706735970226</v>
      </c>
      <c r="DB833" s="24">
        <v>1437.0448983523358</v>
      </c>
      <c r="DC833" s="24">
        <v>1411.8628881901557</v>
      </c>
      <c r="DD833" s="24">
        <v>1387.6612628995001</v>
      </c>
      <c r="DE833" s="24">
        <v>1364.3817604785841</v>
      </c>
      <c r="DF833" s="24">
        <v>1341.9707255739106</v>
      </c>
      <c r="DG833" s="24">
        <v>1320.3786584674092</v>
      </c>
      <c r="DH833" s="24">
        <v>1299.559816375137</v>
      </c>
      <c r="DI833" s="24">
        <v>1279.4718600813644</v>
      </c>
      <c r="DJ833" s="24">
        <v>1260.0755399786933</v>
      </c>
      <c r="DK833" s="24">
        <v>1241.33441645781</v>
      </c>
      <c r="DL833" s="24">
        <v>1223.2146103210628</v>
      </c>
      <c r="DM833" s="24">
        <v>1205.6845795077393</v>
      </c>
      <c r="DN833" s="24">
        <v>1188.7149189360616</v>
      </c>
      <c r="DO833" s="24">
        <v>1172.2781807042397</v>
      </c>
      <c r="DP833" s="24">
        <v>1156.3487122638451</v>
      </c>
      <c r="DQ833" s="24">
        <v>1140.9025104943369</v>
      </c>
      <c r="DR833" s="24">
        <v>1125.9170898768791</v>
      </c>
      <c r="DS833" s="24">
        <v>1111.3713631959781</v>
      </c>
      <c r="DT833" s="24">
        <v>1097.2455333952121</v>
      </c>
      <c r="DU833" s="24">
        <v>1083.5209953833864</v>
      </c>
      <c r="DV833" s="24">
        <v>1070.1802467341577</v>
      </c>
      <c r="DW833" s="24">
        <v>1057.2068063490028</v>
      </c>
      <c r="DX833" s="24">
        <v>1044.5851402633093</v>
      </c>
      <c r="DY833" s="24">
        <v>1032.3005938708725</v>
      </c>
      <c r="DZ833" s="24">
        <v>1020.3393299251755</v>
      </c>
      <c r="EA833" s="24">
        <v>1008.6882717483742</v>
      </c>
      <c r="EB833" s="24">
        <v>997.33505114229592</v>
      </c>
      <c r="EC833" s="24">
        <v>986.26796055131717</v>
      </c>
      <c r="ED833" s="24">
        <v>975.47590907572555</v>
      </c>
      <c r="EE833" s="24">
        <v>964.94838197707384</v>
      </c>
      <c r="EF833" s="24">
        <v>954.67540335478168</v>
      </c>
      <c r="EG833" s="24">
        <v>944.64750170662376</v>
      </c>
      <c r="EH833" s="24">
        <v>934.85567811519127</v>
      </c>
      <c r="EI833" s="24">
        <v>925.29137682856617</v>
      </c>
      <c r="EJ833" s="24">
        <v>915.9464580265942</v>
      </c>
      <c r="EK833" s="24">
        <v>906.81317258473211</v>
      </c>
      <c r="EL833" s="24">
        <v>897.88413866579549</v>
      </c>
      <c r="EM833" s="24">
        <v>889.15231998623074</v>
      </c>
      <c r="EN833" s="24">
        <v>880.6110056181526</v>
      </c>
      <c r="EO833" s="24">
        <v>872.25379120139189</v>
      </c>
      <c r="EP833" s="24">
        <v>864.07456145150343</v>
      </c>
      <c r="EQ833" s="24">
        <v>856.06747386011125</v>
      </c>
      <c r="ER833" s="24">
        <v>848.22694349339793</v>
      </c>
      <c r="ES833" s="24">
        <v>840.5476288029455</v>
      </c>
      <c r="ET833" s="24">
        <v>833.02441837078152</v>
      </c>
      <c r="EU833" s="24">
        <v>825.65241851728604</v>
      </c>
      <c r="EV833" s="24">
        <v>818.42694170682466</v>
      </c>
      <c r="EW833" s="24">
        <v>811.3434956915454</v>
      </c>
      <c r="EX833" s="24">
        <v>804.39777333881375</v>
      </c>
      <c r="EY833" s="24">
        <v>797.58564309234907</v>
      </c>
      <c r="EZ833" s="24">
        <v>790.90314002124705</v>
      </c>
      <c r="FA833" s="24">
        <v>784.34645741484962</v>
      </c>
      <c r="FB833" s="24">
        <v>777.91193888483281</v>
      </c>
      <c r="FC833" s="24">
        <v>771.59607093897455</v>
      </c>
      <c r="FD833" s="24">
        <v>765.3954759939104</v>
      </c>
      <c r="FE833" s="24">
        <v>759.30690579675036</v>
      </c>
      <c r="FF833" s="24">
        <v>753.3272352277711</v>
      </c>
      <c r="FG833" s="24">
        <v>747.45345645856264</v>
      </c>
      <c r="FH833" s="24">
        <v>741.68267344193987</v>
      </c>
      <c r="FI833" s="24">
        <v>736.01209671174468</v>
      </c>
      <c r="FJ833" s="24">
        <v>730.4390384722974</v>
      </c>
      <c r="FK833" s="24">
        <v>724.9609079587442</v>
      </c>
      <c r="FL833" s="24">
        <v>719.57520705095578</v>
      </c>
      <c r="FM833" s="24">
        <v>714.27952612486354</v>
      </c>
      <c r="FN833" s="24">
        <v>709.07154012630906</v>
      </c>
      <c r="FO833" s="24">
        <v>0</v>
      </c>
      <c r="FP833" s="24">
        <v>0</v>
      </c>
      <c r="FQ833" s="24">
        <v>0</v>
      </c>
      <c r="FR833" s="24">
        <v>0</v>
      </c>
      <c r="FS833" s="24">
        <v>0</v>
      </c>
      <c r="FT833" s="24">
        <v>0</v>
      </c>
      <c r="FU833" s="24">
        <v>0</v>
      </c>
      <c r="FV833" s="24">
        <v>0</v>
      </c>
    </row>
    <row r="834" spans="5:178" outlineLevel="2" x14ac:dyDescent="0.2">
      <c r="E834" s="367">
        <v>44377</v>
      </c>
      <c r="H834" s="24">
        <v>38119</v>
      </c>
      <c r="BG834" s="158"/>
      <c r="BH834" s="158"/>
      <c r="BI834" s="158"/>
      <c r="BJ834" s="158"/>
      <c r="BK834" s="158"/>
      <c r="BL834" s="158">
        <v>36899</v>
      </c>
      <c r="BM834" s="158">
        <v>23733</v>
      </c>
      <c r="BN834" s="158">
        <v>6226</v>
      </c>
      <c r="BO834" s="158">
        <v>4697</v>
      </c>
      <c r="BP834" s="158">
        <v>3971</v>
      </c>
      <c r="BQ834" s="158">
        <v>3567</v>
      </c>
      <c r="BR834" s="158">
        <v>3261</v>
      </c>
      <c r="BS834" s="158">
        <v>3017</v>
      </c>
      <c r="BT834" s="158">
        <v>2817</v>
      </c>
      <c r="BU834" s="158">
        <v>2648</v>
      </c>
      <c r="BV834" s="158">
        <v>4826</v>
      </c>
      <c r="BW834" s="158">
        <v>4639</v>
      </c>
      <c r="BX834" s="158">
        <v>4468</v>
      </c>
      <c r="BY834" s="158">
        <v>4310</v>
      </c>
      <c r="BZ834" s="158">
        <v>4116</v>
      </c>
      <c r="CA834" s="158">
        <v>3954</v>
      </c>
      <c r="CB834" s="158">
        <v>3733</v>
      </c>
      <c r="CC834" s="158">
        <v>3608</v>
      </c>
      <c r="CD834" s="24">
        <v>2834.9313255950324</v>
      </c>
      <c r="CE834" s="24">
        <v>2722.8158645734106</v>
      </c>
      <c r="CF834" s="24">
        <v>2620.2889913953341</v>
      </c>
      <c r="CG834" s="24">
        <v>2526.130047566468</v>
      </c>
      <c r="CH834" s="24">
        <v>2439.3203135640661</v>
      </c>
      <c r="CI834" s="24">
        <v>2359.0025452327036</v>
      </c>
      <c r="CJ834" s="24">
        <v>2284.4499183840417</v>
      </c>
      <c r="CK834" s="24">
        <v>2215.0419151088231</v>
      </c>
      <c r="CL834" s="24">
        <v>2150.2453996372892</v>
      </c>
      <c r="CM834" s="24">
        <v>2089.5996208315305</v>
      </c>
      <c r="CN834" s="24">
        <v>2032.7042188199582</v>
      </c>
      <c r="CO834" s="24">
        <v>1979.2095536247004</v>
      </c>
      <c r="CP834" s="24">
        <v>1928.8088456009782</v>
      </c>
      <c r="CQ834" s="24">
        <v>1881.2317420888462</v>
      </c>
      <c r="CR834" s="24">
        <v>1836.2390159737429</v>
      </c>
      <c r="CS834" s="24">
        <v>1793.6181694761963</v>
      </c>
      <c r="CT834" s="24">
        <v>1753.1797670834419</v>
      </c>
      <c r="CU834" s="24">
        <v>1714.7543597411234</v>
      </c>
      <c r="CV834" s="24">
        <v>1678.1898915282654</v>
      </c>
      <c r="CW834" s="24">
        <v>1643.349502393836</v>
      </c>
      <c r="CX834" s="24">
        <v>1610.109657837399</v>
      </c>
      <c r="CY834" s="24">
        <v>1578.3585499086412</v>
      </c>
      <c r="CZ834" s="24">
        <v>1547.9947244935186</v>
      </c>
      <c r="DA834" s="24">
        <v>1518.9258982256858</v>
      </c>
      <c r="DB834" s="24">
        <v>1491.0679350178384</v>
      </c>
      <c r="DC834" s="24">
        <v>1464.3439575310144</v>
      </c>
      <c r="DD834" s="24">
        <v>1438.683573181331</v>
      </c>
      <c r="DE834" s="24">
        <v>1414.0221977452293</v>
      </c>
      <c r="DF834" s="24">
        <v>1390.3004624372493</v>
      </c>
      <c r="DG834" s="24">
        <v>1367.4636926311684</v>
      </c>
      <c r="DH834" s="24">
        <v>1345.4614482794007</v>
      </c>
      <c r="DI834" s="24">
        <v>1324.247117637703</v>
      </c>
      <c r="DJ834" s="24">
        <v>1303.7775571864881</v>
      </c>
      <c r="DK834" s="24">
        <v>1284.0127717067514</v>
      </c>
      <c r="DL834" s="24">
        <v>1264.9156293581627</v>
      </c>
      <c r="DM834" s="24">
        <v>1246.4516073513337</v>
      </c>
      <c r="DN834" s="24">
        <v>1228.5885644316204</v>
      </c>
      <c r="DO834" s="24">
        <v>1211.296536918785</v>
      </c>
      <c r="DP834" s="24">
        <v>1194.5475554924676</v>
      </c>
      <c r="DQ834" s="24">
        <v>1178.3154802913948</v>
      </c>
      <c r="DR834" s="24">
        <v>1162.5758522158085</v>
      </c>
      <c r="DS834" s="24">
        <v>1147.3057585970255</v>
      </c>
      <c r="DT834" s="24">
        <v>1132.4837116328029</v>
      </c>
      <c r="DU834" s="24">
        <v>1118.0895381886885</v>
      </c>
      <c r="DV834" s="24">
        <v>1104.1042797388204</v>
      </c>
      <c r="DW834" s="24">
        <v>1090.5101013691419</v>
      </c>
      <c r="DX834" s="24">
        <v>1077.2902088952376</v>
      </c>
      <c r="DY834" s="24">
        <v>1064.428773258988</v>
      </c>
      <c r="DZ834" s="24">
        <v>1051.9108614655574</v>
      </c>
      <c r="EA834" s="24">
        <v>1039.722373406905</v>
      </c>
      <c r="EB834" s="24">
        <v>1027.8499839919302</v>
      </c>
      <c r="EC834" s="24">
        <v>1016.2810900679557</v>
      </c>
      <c r="ED834" s="24">
        <v>1005.0037616748558</v>
      </c>
      <c r="EE834" s="24">
        <v>994.00669722282259</v>
      </c>
      <c r="EF834" s="24">
        <v>983.27918222845449</v>
      </c>
      <c r="EG834" s="24">
        <v>972.81105128233935</v>
      </c>
      <c r="EH834" s="24">
        <v>962.59265295530611</v>
      </c>
      <c r="EI834" s="24">
        <v>952.61481738053465</v>
      </c>
      <c r="EJ834" s="24">
        <v>942.86882627536204</v>
      </c>
      <c r="EK834" s="24">
        <v>933.34638519020496</v>
      </c>
      <c r="EL834" s="24">
        <v>924.03959779300453</v>
      </c>
      <c r="EM834" s="24">
        <v>914.94094201629514</v>
      </c>
      <c r="EN834" s="24">
        <v>906.0432479106081</v>
      </c>
      <c r="EO834" s="24">
        <v>897.33967706281578</v>
      </c>
      <c r="EP834" s="24">
        <v>888.82370345127026</v>
      </c>
      <c r="EQ834" s="24">
        <v>880.4890956215221</v>
      </c>
      <c r="ER834" s="24">
        <v>872.3299000770262</v>
      </c>
      <c r="ES834" s="24">
        <v>864.34042578885408</v>
      </c>
      <c r="ET834" s="24">
        <v>856.5152297369865</v>
      </c>
      <c r="EU834" s="24">
        <v>848.849103403561</v>
      </c>
      <c r="EV834" s="24">
        <v>841.33706014536983</v>
      </c>
      <c r="EW834" s="24">
        <v>833.97432337923897</v>
      </c>
      <c r="EX834" s="24">
        <v>826.75631551959293</v>
      </c>
      <c r="EY834" s="24">
        <v>819.67864761264582</v>
      </c>
      <c r="EZ834" s="24">
        <v>812.73710961632969</v>
      </c>
      <c r="FA834" s="24">
        <v>805.92766127928007</v>
      </c>
      <c r="FB834" s="24">
        <v>799.2464235760358</v>
      </c>
      <c r="FC834" s="24">
        <v>792.68967065909158</v>
      </c>
      <c r="FD834" s="24">
        <v>786.25382229159413</v>
      </c>
      <c r="FE834" s="24">
        <v>779.93543672736246</v>
      </c>
      <c r="FF834" s="24">
        <v>773.73120400753783</v>
      </c>
      <c r="FG834" s="24">
        <v>767.63793964554702</v>
      </c>
      <c r="FH834" s="24">
        <v>761.65257867427454</v>
      </c>
      <c r="FI834" s="24">
        <v>755.77217003129965</v>
      </c>
      <c r="FJ834" s="24">
        <v>749.99387125991257</v>
      </c>
      <c r="FK834" s="24">
        <v>744.31494350528226</v>
      </c>
      <c r="FL834" s="24">
        <v>738.73274678666519</v>
      </c>
      <c r="FM834" s="24">
        <v>733.24473552798293</v>
      </c>
      <c r="FN834" s="24">
        <v>727.84845433034843</v>
      </c>
      <c r="FO834" s="24">
        <v>722.54153397133007</v>
      </c>
      <c r="FP834" s="24">
        <v>0</v>
      </c>
      <c r="FQ834" s="24">
        <v>0</v>
      </c>
      <c r="FR834" s="24">
        <v>0</v>
      </c>
      <c r="FS834" s="24">
        <v>0</v>
      </c>
      <c r="FT834" s="24">
        <v>0</v>
      </c>
      <c r="FU834" s="24">
        <v>0</v>
      </c>
      <c r="FV834" s="24">
        <v>0</v>
      </c>
    </row>
    <row r="835" spans="5:178" outlineLevel="2" x14ac:dyDescent="0.2">
      <c r="E835" s="367">
        <v>44408</v>
      </c>
      <c r="H835" s="24">
        <v>38997</v>
      </c>
      <c r="BG835" s="158"/>
      <c r="BH835" s="158"/>
      <c r="BI835" s="158"/>
      <c r="BJ835" s="158"/>
      <c r="BK835" s="158"/>
      <c r="BL835" s="158"/>
      <c r="BM835" s="158">
        <v>37808</v>
      </c>
      <c r="BN835" s="158">
        <v>24982</v>
      </c>
      <c r="BO835" s="158">
        <v>6148</v>
      </c>
      <c r="BP835" s="158">
        <v>4742</v>
      </c>
      <c r="BQ835" s="158">
        <v>3920</v>
      </c>
      <c r="BR835" s="158">
        <v>3506</v>
      </c>
      <c r="BS835" s="158">
        <v>3180</v>
      </c>
      <c r="BT835" s="158">
        <v>2937</v>
      </c>
      <c r="BU835" s="158">
        <v>2740</v>
      </c>
      <c r="BV835" s="158">
        <v>4984</v>
      </c>
      <c r="BW835" s="158">
        <v>4779</v>
      </c>
      <c r="BX835" s="158">
        <v>4623</v>
      </c>
      <c r="BY835" s="158">
        <v>4444</v>
      </c>
      <c r="BZ835" s="158">
        <v>4241</v>
      </c>
      <c r="CA835" s="158">
        <v>4055</v>
      </c>
      <c r="CB835" s="158">
        <v>3844</v>
      </c>
      <c r="CC835" s="158">
        <v>3688</v>
      </c>
      <c r="CD835" s="24">
        <v>2918.058210416204</v>
      </c>
      <c r="CE835" s="24">
        <v>2796.5460363475468</v>
      </c>
      <c r="CF835" s="24">
        <v>2685.9486312878366</v>
      </c>
      <c r="CG835" s="24">
        <v>2584.8099835129824</v>
      </c>
      <c r="CH835" s="24">
        <v>2491.9259623820585</v>
      </c>
      <c r="CI835" s="24">
        <v>2406.291641949324</v>
      </c>
      <c r="CJ835" s="24">
        <v>2327.0613852417096</v>
      </c>
      <c r="CK835" s="24">
        <v>2253.5182093521976</v>
      </c>
      <c r="CL835" s="24">
        <v>2185.0499982538672</v>
      </c>
      <c r="CM835" s="24">
        <v>2121.1308348952921</v>
      </c>
      <c r="CN835" s="24">
        <v>2061.3062067608321</v>
      </c>
      <c r="CO835" s="24">
        <v>2005.181174896624</v>
      </c>
      <c r="CP835" s="24">
        <v>1952.410833489452</v>
      </c>
      <c r="CQ835" s="24">
        <v>1902.692556725458</v>
      </c>
      <c r="CR835" s="24">
        <v>1855.7596525501431</v>
      </c>
      <c r="CS835" s="24">
        <v>1811.3761330110044</v>
      </c>
      <c r="CT835" s="24">
        <v>1769.332377572423</v>
      </c>
      <c r="CU835" s="24">
        <v>1729.4415156997995</v>
      </c>
      <c r="CV835" s="24">
        <v>1691.5363926980472</v>
      </c>
      <c r="CW835" s="24">
        <v>1655.4670115004758</v>
      </c>
      <c r="CX835" s="24">
        <v>1621.0983651565491</v>
      </c>
      <c r="CY835" s="24">
        <v>1588.3085918368722</v>
      </c>
      <c r="CZ835" s="24">
        <v>1556.9873974833638</v>
      </c>
      <c r="DA835" s="24">
        <v>1527.034701682104</v>
      </c>
      <c r="DB835" s="24">
        <v>1498.3594705939154</v>
      </c>
      <c r="DC835" s="24">
        <v>1470.8787073435853</v>
      </c>
      <c r="DD835" s="24">
        <v>1444.5165755199748</v>
      </c>
      <c r="DE835" s="24">
        <v>1419.2036356627104</v>
      </c>
      <c r="DF835" s="24">
        <v>1394.8761780258901</v>
      </c>
      <c r="DG835" s="24">
        <v>1371.4756376840905</v>
      </c>
      <c r="DH835" s="24">
        <v>1348.9480803116833</v>
      </c>
      <c r="DI835" s="24">
        <v>1327.2437488250036</v>
      </c>
      <c r="DJ835" s="24">
        <v>1306.3166626080726</v>
      </c>
      <c r="DK835" s="24">
        <v>1286.124262309414</v>
      </c>
      <c r="DL835" s="24">
        <v>1266.6270942497906</v>
      </c>
      <c r="DM835" s="24">
        <v>1247.7885293581699</v>
      </c>
      <c r="DN835" s="24">
        <v>1229.5745122876174</v>
      </c>
      <c r="DO835" s="24">
        <v>1211.9533369796955</v>
      </c>
      <c r="DP835" s="24">
        <v>1194.8954454657685</v>
      </c>
      <c r="DQ835" s="24">
        <v>1178.3732471332232</v>
      </c>
      <c r="DR835" s="24">
        <v>1162.36095605745</v>
      </c>
      <c r="DS835" s="24">
        <v>1146.8344443176545</v>
      </c>
      <c r="DT835" s="24">
        <v>1131.7711094852666</v>
      </c>
      <c r="DU835" s="24">
        <v>1117.1497547053041</v>
      </c>
      <c r="DV835" s="24">
        <v>1102.9504799898264</v>
      </c>
      <c r="DW835" s="24">
        <v>1089.1545835135457</v>
      </c>
      <c r="DX835" s="24">
        <v>1075.7444718491488</v>
      </c>
      <c r="DY835" s="24">
        <v>1062.7035782073681</v>
      </c>
      <c r="DZ835" s="24">
        <v>1050.0162878573121</v>
      </c>
      <c r="EA835" s="24">
        <v>1037.6678699985766</v>
      </c>
      <c r="EB835" s="24">
        <v>1025.6444154401704</v>
      </c>
      <c r="EC835" s="24">
        <v>1013.9327795142267</v>
      </c>
      <c r="ED835" s="24">
        <v>1002.5205297161735</v>
      </c>
      <c r="EE835" s="24">
        <v>991.39589761888863</v>
      </c>
      <c r="EF835" s="24">
        <v>980.54773465736162</v>
      </c>
      <c r="EG835" s="24">
        <v>969.965471423503</v>
      </c>
      <c r="EH835" s="24">
        <v>959.63908014868764</v>
      </c>
      <c r="EI835" s="24">
        <v>949.55904008518189</v>
      </c>
      <c r="EJ835" s="24">
        <v>939.71630552719478</v>
      </c>
      <c r="EK835" s="24">
        <v>930.10227623859157</v>
      </c>
      <c r="EL835" s="24">
        <v>920.70877007757042</v>
      </c>
      <c r="EM835" s="24">
        <v>911.52799762929692</v>
      </c>
      <c r="EN835" s="24">
        <v>902.55253867594581</v>
      </c>
      <c r="EO835" s="24">
        <v>893.77532034997137</v>
      </c>
      <c r="EP835" s="24">
        <v>885.18959683112917</v>
      </c>
      <c r="EQ835" s="24">
        <v>876.7889304608392</v>
      </c>
      <c r="ER835" s="24">
        <v>868.56717415924641</v>
      </c>
      <c r="ES835" s="24">
        <v>860.5184550408195</v>
      </c>
      <c r="ET835" s="24">
        <v>852.63715913380156</v>
      </c>
      <c r="EU835" s="24">
        <v>844.91791711727785</v>
      </c>
      <c r="EV835" s="24">
        <v>837.35559099730358</v>
      </c>
      <c r="EW835" s="24">
        <v>829.94526165038133</v>
      </c>
      <c r="EX835" s="24">
        <v>822.68221716881112</v>
      </c>
      <c r="EY835" s="24">
        <v>815.56194194804129</v>
      </c>
      <c r="EZ835" s="24">
        <v>808.58010646121409</v>
      </c>
      <c r="FA835" s="24">
        <v>801.73255767070543</v>
      </c>
      <c r="FB835" s="24">
        <v>795.01531003060882</v>
      </c>
      <c r="FC835" s="24">
        <v>788.4245370379042</v>
      </c>
      <c r="FD835" s="24">
        <v>781.95656329348128</v>
      </c>
      <c r="FE835" s="24">
        <v>775.60785703729675</v>
      </c>
      <c r="FF835" s="24">
        <v>769.37502312480012</v>
      </c>
      <c r="FG835" s="24">
        <v>763.25479641434822</v>
      </c>
      <c r="FH835" s="24">
        <v>757.24403553767479</v>
      </c>
      <c r="FI835" s="24">
        <v>751.33971702766348</v>
      </c>
      <c r="FJ835" s="24">
        <v>745.53892977961129</v>
      </c>
      <c r="FK835" s="24">
        <v>739.83886982399224</v>
      </c>
      <c r="FL835" s="24">
        <v>734.23683539037779</v>
      </c>
      <c r="FM835" s="24">
        <v>728.73022224366105</v>
      </c>
      <c r="FN835" s="24">
        <v>723.3165192751502</v>
      </c>
      <c r="FO835" s="24">
        <v>717.99330433233513</v>
      </c>
      <c r="FP835" s="24">
        <v>712.75824027232318</v>
      </c>
      <c r="FQ835" s="24">
        <v>0</v>
      </c>
      <c r="FR835" s="24">
        <v>0</v>
      </c>
      <c r="FS835" s="24">
        <v>0</v>
      </c>
      <c r="FT835" s="24">
        <v>0</v>
      </c>
      <c r="FU835" s="24">
        <v>0</v>
      </c>
      <c r="FV835" s="24">
        <v>0</v>
      </c>
    </row>
    <row r="836" spans="5:178" outlineLevel="2" x14ac:dyDescent="0.2">
      <c r="E836" s="367">
        <v>44439</v>
      </c>
      <c r="H836" s="24">
        <v>39326</v>
      </c>
      <c r="BG836" s="158"/>
      <c r="BH836" s="158"/>
      <c r="BI836" s="158"/>
      <c r="BJ836" s="158"/>
      <c r="BK836" s="158"/>
      <c r="BL836" s="158"/>
      <c r="BM836" s="158"/>
      <c r="BN836" s="158">
        <v>37537</v>
      </c>
      <c r="BO836" s="158">
        <v>12973</v>
      </c>
      <c r="BP836" s="158">
        <v>5898</v>
      </c>
      <c r="BQ836" s="158">
        <v>4693</v>
      </c>
      <c r="BR836" s="158">
        <v>3935</v>
      </c>
      <c r="BS836" s="158">
        <v>3580</v>
      </c>
      <c r="BT836" s="158">
        <v>3291</v>
      </c>
      <c r="BU836" s="158">
        <v>3035</v>
      </c>
      <c r="BV836" s="158">
        <v>5226</v>
      </c>
      <c r="BW836" s="158">
        <v>5011</v>
      </c>
      <c r="BX836" s="158">
        <v>4844</v>
      </c>
      <c r="BY836" s="158">
        <v>4706</v>
      </c>
      <c r="BZ836" s="158">
        <v>4508</v>
      </c>
      <c r="CA836" s="158">
        <v>4308</v>
      </c>
      <c r="CB836" s="158">
        <v>4104</v>
      </c>
      <c r="CC836" s="158">
        <v>3920</v>
      </c>
      <c r="CD836" s="24">
        <v>3167.0601325296434</v>
      </c>
      <c r="CE836" s="24">
        <v>3027.807290446598</v>
      </c>
      <c r="CF836" s="24">
        <v>2901.7250055868249</v>
      </c>
      <c r="CG836" s="24">
        <v>2786.9679976049642</v>
      </c>
      <c r="CH836" s="24">
        <v>2682.0254937215554</v>
      </c>
      <c r="CI836" s="24">
        <v>2585.6480755664547</v>
      </c>
      <c r="CJ836" s="24">
        <v>2496.7930216154605</v>
      </c>
      <c r="CK836" s="24">
        <v>2414.58289022502</v>
      </c>
      <c r="CL836" s="24">
        <v>2338.2737325372091</v>
      </c>
      <c r="CM836" s="24">
        <v>2267.2304106502916</v>
      </c>
      <c r="CN836" s="24">
        <v>2200.9072276083957</v>
      </c>
      <c r="CO836" s="24">
        <v>2138.8325765383133</v>
      </c>
      <c r="CP836" s="24">
        <v>2080.5966647088649</v>
      </c>
      <c r="CQ836" s="24">
        <v>2025.8416142915526</v>
      </c>
      <c r="CR836" s="24">
        <v>1974.2534176212084</v>
      </c>
      <c r="CS836" s="24">
        <v>1925.555352271929</v>
      </c>
      <c r="CT836" s="24">
        <v>1879.5025547106645</v>
      </c>
      <c r="CU836" s="24">
        <v>1835.8775205080281</v>
      </c>
      <c r="CV836" s="24">
        <v>1794.4863508702915</v>
      </c>
      <c r="CW836" s="24">
        <v>1755.1556043621158</v>
      </c>
      <c r="CX836" s="24">
        <v>1717.729642480318</v>
      </c>
      <c r="CY836" s="24">
        <v>1682.0683806208158</v>
      </c>
      <c r="CZ836" s="24">
        <v>1648.0453736927777</v>
      </c>
      <c r="DA836" s="24">
        <v>1615.5461794441746</v>
      </c>
      <c r="DB836" s="24">
        <v>1584.4669534054835</v>
      </c>
      <c r="DC836" s="24">
        <v>1554.7132379264237</v>
      </c>
      <c r="DD836" s="24">
        <v>1526.1989145934019</v>
      </c>
      <c r="DE836" s="24">
        <v>1498.8452947641877</v>
      </c>
      <c r="DF836" s="24">
        <v>1472.5803273386305</v>
      </c>
      <c r="DG836" s="24">
        <v>1447.3379064274006</v>
      </c>
      <c r="DH836" s="24">
        <v>1423.057264459952</v>
      </c>
      <c r="DI836" s="24">
        <v>1399.6824386238352</v>
      </c>
      <c r="DJ836" s="24">
        <v>1377.1618004559407</v>
      </c>
      <c r="DK836" s="24">
        <v>1355.4476399949706</v>
      </c>
      <c r="DL836" s="24">
        <v>1334.4957972189577</v>
      </c>
      <c r="DM836" s="24">
        <v>1314.2653345834742</v>
      </c>
      <c r="DN836" s="24">
        <v>1294.7182453866944</v>
      </c>
      <c r="DO836" s="24">
        <v>1275.8191934494571</v>
      </c>
      <c r="DP836" s="24">
        <v>1257.535280238571</v>
      </c>
      <c r="DQ836" s="24">
        <v>1239.835836100975</v>
      </c>
      <c r="DR836" s="24">
        <v>1222.6922327325042</v>
      </c>
      <c r="DS836" s="24">
        <v>1206.0777143918765</v>
      </c>
      <c r="DT836" s="24">
        <v>1189.9672456996661</v>
      </c>
      <c r="DU836" s="24">
        <v>1174.3373741429102</v>
      </c>
      <c r="DV836" s="24">
        <v>1159.1661056462951</v>
      </c>
      <c r="DW836" s="24">
        <v>1144.4327917771227</v>
      </c>
      <c r="DX836" s="24">
        <v>1130.1180273286193</v>
      </c>
      <c r="DY836" s="24">
        <v>1116.2035571791796</v>
      </c>
      <c r="DZ836" s="24">
        <v>1102.6721914574207</v>
      </c>
      <c r="EA836" s="24">
        <v>1089.5077281575495</v>
      </c>
      <c r="EB836" s="24">
        <v>1076.6948824491606</v>
      </c>
      <c r="EC836" s="24">
        <v>1064.2192220122486</v>
      </c>
      <c r="ED836" s="24">
        <v>1052.0671078038856</v>
      </c>
      <c r="EE836" s="24">
        <v>1040.2256397291228</v>
      </c>
      <c r="EF836" s="24">
        <v>1028.6826067466206</v>
      </c>
      <c r="EG836" s="24">
        <v>1017.4264409903594</v>
      </c>
      <c r="EH836" s="24">
        <v>1006.4461755335121</v>
      </c>
      <c r="EI836" s="24">
        <v>995.73140545994659</v>
      </c>
      <c r="EJ836" s="24">
        <v>985.27225194363496</v>
      </c>
      <c r="EK836" s="24">
        <v>975.05932906696853</v>
      </c>
      <c r="EL836" s="24">
        <v>965.0837131362473</v>
      </c>
      <c r="EM836" s="24">
        <v>955.3369142767624</v>
      </c>
      <c r="EN836" s="24">
        <v>945.81085011135667</v>
      </c>
      <c r="EO836" s="24">
        <v>936.4978213454965</v>
      </c>
      <c r="EP836" s="24">
        <v>927.39048909888015</v>
      </c>
      <c r="EQ836" s="24">
        <v>918.48185383885868</v>
      </c>
      <c r="ER836" s="24">
        <v>909.76523578450349</v>
      </c>
      <c r="ES836" s="24">
        <v>901.23425666236756</v>
      </c>
      <c r="ET836" s="24">
        <v>892.88282270586194</v>
      </c>
      <c r="EU836" s="24">
        <v>884.70510879999995</v>
      </c>
      <c r="EV836" s="24">
        <v>876.6955436820308</v>
      </c>
      <c r="EW836" s="24">
        <v>868.84879611645476</v>
      </c>
      <c r="EX836" s="24">
        <v>861.15976197000384</v>
      </c>
      <c r="EY836" s="24">
        <v>853.62355211865895</v>
      </c>
      <c r="EZ836" s="24">
        <v>846.23548112457229</v>
      </c>
      <c r="FA836" s="24">
        <v>838.99105662602904</v>
      </c>
      <c r="FB836" s="24">
        <v>831.88596938836429</v>
      </c>
      <c r="FC836" s="24">
        <v>824.916083968046</v>
      </c>
      <c r="FD836" s="24">
        <v>818.07742994608145</v>
      </c>
      <c r="FE836" s="24">
        <v>811.36619369045263</v>
      </c>
      <c r="FF836" s="24">
        <v>804.77871061051849</v>
      </c>
      <c r="FG836" s="24">
        <v>798.31145786928266</v>
      </c>
      <c r="FH836" s="24">
        <v>791.96104752210556</v>
      </c>
      <c r="FI836" s="24">
        <v>785.72422005287979</v>
      </c>
      <c r="FJ836" s="24">
        <v>779.5978382809476</v>
      </c>
      <c r="FK836" s="24">
        <v>773.57888161404935</v>
      </c>
      <c r="FL836" s="24">
        <v>767.66444062448977</v>
      </c>
      <c r="FM836" s="24">
        <v>761.85171192741177</v>
      </c>
      <c r="FN836" s="24">
        <v>756.13799334161274</v>
      </c>
      <c r="FO836" s="24">
        <v>750.52067931481974</v>
      </c>
      <c r="FP836" s="24">
        <v>744.99725659661055</v>
      </c>
      <c r="FQ836" s="24">
        <v>739.56530014341899</v>
      </c>
      <c r="FR836" s="24">
        <v>0</v>
      </c>
      <c r="FS836" s="24">
        <v>0</v>
      </c>
      <c r="FT836" s="24">
        <v>0</v>
      </c>
      <c r="FU836" s="24">
        <v>0</v>
      </c>
      <c r="FV836" s="24">
        <v>0</v>
      </c>
    </row>
    <row r="837" spans="5:178" outlineLevel="2" x14ac:dyDescent="0.2">
      <c r="E837" s="367">
        <v>44469</v>
      </c>
      <c r="H837" s="24">
        <v>30388</v>
      </c>
      <c r="BG837" s="158"/>
      <c r="BH837" s="158"/>
      <c r="BI837" s="158"/>
      <c r="BJ837" s="158"/>
      <c r="BK837" s="158"/>
      <c r="BL837" s="158"/>
      <c r="BM837" s="158"/>
      <c r="BN837" s="158"/>
      <c r="BO837" s="158">
        <v>29185</v>
      </c>
      <c r="BP837" s="158">
        <v>8953</v>
      </c>
      <c r="BQ837" s="158">
        <v>4136</v>
      </c>
      <c r="BR837" s="158">
        <v>3274</v>
      </c>
      <c r="BS837" s="158">
        <v>2831</v>
      </c>
      <c r="BT837" s="158">
        <v>2590</v>
      </c>
      <c r="BU837" s="158">
        <v>2384</v>
      </c>
      <c r="BV837" s="158">
        <v>4187</v>
      </c>
      <c r="BW837" s="158">
        <v>4031</v>
      </c>
      <c r="BX837" s="158">
        <v>3905</v>
      </c>
      <c r="BY837" s="158">
        <v>4700</v>
      </c>
      <c r="BZ837" s="158">
        <v>4480</v>
      </c>
      <c r="CA837" s="158">
        <v>4296</v>
      </c>
      <c r="CB837" s="158">
        <v>4053</v>
      </c>
      <c r="CC837" s="158">
        <v>3908</v>
      </c>
      <c r="CD837" s="24">
        <v>3216.7226107011379</v>
      </c>
      <c r="CE837" s="24">
        <v>3066.9119554149979</v>
      </c>
      <c r="CF837" s="24">
        <v>2932.0625403933486</v>
      </c>
      <c r="CG837" s="24">
        <v>2809.9672057229518</v>
      </c>
      <c r="CH837" s="24">
        <v>2698.8390221648751</v>
      </c>
      <c r="CI837" s="24">
        <v>2597.2149903110376</v>
      </c>
      <c r="CJ837" s="24">
        <v>2503.8852006629272</v>
      </c>
      <c r="CK837" s="24">
        <v>2417.8399044393645</v>
      </c>
      <c r="CL837" s="24">
        <v>2338.2294062906622</v>
      </c>
      <c r="CM837" s="24">
        <v>2264.3332823691167</v>
      </c>
      <c r="CN837" s="24">
        <v>2195.5364789837158</v>
      </c>
      <c r="CO837" s="24">
        <v>2131.3105551046201</v>
      </c>
      <c r="CP837" s="24">
        <v>2071.198816922059</v>
      </c>
      <c r="CQ837" s="24">
        <v>2014.8044300931699</v>
      </c>
      <c r="CR837" s="24">
        <v>1961.7808335345296</v>
      </c>
      <c r="CS837" s="24">
        <v>1911.823949072028</v>
      </c>
      <c r="CT837" s="24">
        <v>1864.6658047440285</v>
      </c>
      <c r="CU837" s="24">
        <v>1820.0692800458582</v>
      </c>
      <c r="CV837" s="24">
        <v>1777.8237484321003</v>
      </c>
      <c r="CW837" s="24">
        <v>1737.7414425400455</v>
      </c>
      <c r="CX837" s="24">
        <v>1699.6544054666526</v>
      </c>
      <c r="CY837" s="24">
        <v>1663.4119202800796</v>
      </c>
      <c r="CZ837" s="24">
        <v>1628.8783321051262</v>
      </c>
      <c r="DA837" s="24">
        <v>1595.931194273732</v>
      </c>
      <c r="DB837" s="24">
        <v>1564.4596834051385</v>
      </c>
      <c r="DC837" s="24">
        <v>1534.3632387800178</v>
      </c>
      <c r="DD837" s="24">
        <v>1505.5503896700582</v>
      </c>
      <c r="DE837" s="24">
        <v>1477.9377408818702</v>
      </c>
      <c r="DF837" s="24">
        <v>1451.4490920506</v>
      </c>
      <c r="DG837" s="24">
        <v>1426.0146704623724</v>
      </c>
      <c r="DH837" s="24">
        <v>1401.5704606157999</v>
      </c>
      <c r="DI837" s="24">
        <v>1378.0576165209702</v>
      </c>
      <c r="DJ837" s="24">
        <v>1355.4219450109163</v>
      </c>
      <c r="DK837" s="24">
        <v>1333.6134502080329</v>
      </c>
      <c r="DL837" s="24">
        <v>1312.585930826405</v>
      </c>
      <c r="DM837" s="24">
        <v>1292.2966232639353</v>
      </c>
      <c r="DN837" s="24">
        <v>1272.7058844954918</v>
      </c>
      <c r="DO837" s="24">
        <v>1253.7769096599925</v>
      </c>
      <c r="DP837" s="24">
        <v>1235.4754799722568</v>
      </c>
      <c r="DQ837" s="24">
        <v>1217.7697372102939</v>
      </c>
      <c r="DR837" s="24">
        <v>1200.6299815510179</v>
      </c>
      <c r="DS837" s="24">
        <v>1184.0284899690882</v>
      </c>
      <c r="DT837" s="24">
        <v>1167.9393527882185</v>
      </c>
      <c r="DU837" s="24">
        <v>1152.3383262930208</v>
      </c>
      <c r="DV837" s="24">
        <v>1137.2026995814663</v>
      </c>
      <c r="DW837" s="24">
        <v>1122.5111740707348</v>
      </c>
      <c r="DX837" s="24">
        <v>1108.2437542689656</v>
      </c>
      <c r="DY837" s="24">
        <v>1094.3816485971677</v>
      </c>
      <c r="DZ837" s="24">
        <v>1080.9071791937415</v>
      </c>
      <c r="EA837" s="24">
        <v>1067.8036997621693</v>
      </c>
      <c r="EB837" s="24">
        <v>1055.0555206334236</v>
      </c>
      <c r="EC837" s="24">
        <v>1042.6478403111182</v>
      </c>
      <c r="ED837" s="24">
        <v>1030.566682851344</v>
      </c>
      <c r="EE837" s="24">
        <v>1018.7988405024122</v>
      </c>
      <c r="EF837" s="24">
        <v>1007.3318210937382</v>
      </c>
      <c r="EG837" s="24">
        <v>996.15379971922471</v>
      </c>
      <c r="EH837" s="24">
        <v>985.25357430972576</v>
      </c>
      <c r="EI837" s="24">
        <v>974.62052473250253</v>
      </c>
      <c r="EJ837" s="24">
        <v>964.24457509371439</v>
      </c>
      <c r="EK837" s="24">
        <v>954.11615895370403</v>
      </c>
      <c r="EL837" s="24">
        <v>944.22618719457546</v>
      </c>
      <c r="EM837" s="24">
        <v>934.56601830598538</v>
      </c>
      <c r="EN837" s="24">
        <v>925.12743087843842</v>
      </c>
      <c r="EO837" s="24">
        <v>915.90259811418093</v>
      </c>
      <c r="EP837" s="24">
        <v>906.88406418431623</v>
      </c>
      <c r="EQ837" s="24">
        <v>898.06472227722895</v>
      </c>
      <c r="ER837" s="24">
        <v>889.43779419816883</v>
      </c>
      <c r="ES837" s="24">
        <v>880.99681139297797</v>
      </c>
      <c r="ET837" s="24">
        <v>872.73559728076714</v>
      </c>
      <c r="EU837" s="24">
        <v>864.6482507908828</v>
      </c>
      <c r="EV837" s="24">
        <v>856.72913100902406</v>
      </c>
      <c r="EW837" s="24">
        <v>848.97284284585828</v>
      </c>
      <c r="EX837" s="24">
        <v>841.37422364920701</v>
      </c>
      <c r="EY837" s="24">
        <v>833.9283306877403</v>
      </c>
      <c r="EZ837" s="24">
        <v>826.63042944039489</v>
      </c>
      <c r="FA837" s="24">
        <v>819.47598263135319</v>
      </c>
      <c r="FB837" s="24">
        <v>812.46063995551424</v>
      </c>
      <c r="FC837" s="24">
        <v>805.58022844401717</v>
      </c>
      <c r="FD837" s="24">
        <v>798.83074342354394</v>
      </c>
      <c r="FE837" s="24">
        <v>792.20834002694096</v>
      </c>
      <c r="FF837" s="24">
        <v>785.70932521614156</v>
      </c>
      <c r="FG837" s="24">
        <v>779.33015028149748</v>
      </c>
      <c r="FH837" s="24">
        <v>773.06740378449797</v>
      </c>
      <c r="FI837" s="24">
        <v>766.917804913449</v>
      </c>
      <c r="FJ837" s="24">
        <v>760.87819722404549</v>
      </c>
      <c r="FK837" s="24">
        <v>754.94554273896392</v>
      </c>
      <c r="FL837" s="24">
        <v>749.11691638254206</v>
      </c>
      <c r="FM837" s="24">
        <v>743.38950072845773</v>
      </c>
      <c r="FN837" s="24">
        <v>737.76058103995979</v>
      </c>
      <c r="FO837" s="24">
        <v>732.2275405837097</v>
      </c>
      <c r="FP837" s="24">
        <v>726.78785619971552</v>
      </c>
      <c r="FQ837" s="24">
        <v>721.43909411108541</v>
      </c>
      <c r="FR837" s="24">
        <v>716.17890595852236</v>
      </c>
      <c r="FS837" s="24">
        <v>0</v>
      </c>
      <c r="FT837" s="24">
        <v>0</v>
      </c>
      <c r="FU837" s="24">
        <v>0</v>
      </c>
      <c r="FV837" s="24">
        <v>0</v>
      </c>
    </row>
    <row r="838" spans="5:178" outlineLevel="2" x14ac:dyDescent="0.2">
      <c r="E838" s="367">
        <v>44500</v>
      </c>
      <c r="H838" s="24">
        <v>35137</v>
      </c>
      <c r="BG838" s="158"/>
      <c r="BH838" s="158"/>
      <c r="BI838" s="158"/>
      <c r="BJ838" s="158"/>
      <c r="BK838" s="158"/>
      <c r="BL838" s="158"/>
      <c r="BM838" s="158"/>
      <c r="BN838" s="158"/>
      <c r="BO838" s="158"/>
      <c r="BP838" s="158">
        <v>33912</v>
      </c>
      <c r="BQ838" s="158">
        <v>8718</v>
      </c>
      <c r="BR838" s="158">
        <v>4068</v>
      </c>
      <c r="BS838" s="158">
        <v>3243</v>
      </c>
      <c r="BT838" s="158">
        <v>2787</v>
      </c>
      <c r="BU838" s="158">
        <v>2513</v>
      </c>
      <c r="BV838" s="158">
        <v>4307</v>
      </c>
      <c r="BW838" s="158">
        <v>4247</v>
      </c>
      <c r="BX838" s="158">
        <v>4080</v>
      </c>
      <c r="BY838" s="158">
        <v>4791</v>
      </c>
      <c r="BZ838" s="158">
        <v>4585</v>
      </c>
      <c r="CA838" s="158">
        <v>4362</v>
      </c>
      <c r="CB838" s="158">
        <v>4136</v>
      </c>
      <c r="CC838" s="158">
        <v>3976</v>
      </c>
      <c r="CD838" s="24">
        <v>3372.450780821152</v>
      </c>
      <c r="CE838" s="24">
        <v>3205.5026441712944</v>
      </c>
      <c r="CF838" s="24">
        <v>3056.2145302235131</v>
      </c>
      <c r="CG838" s="24">
        <v>2921.8354715571427</v>
      </c>
      <c r="CH838" s="24">
        <v>2800.1660068588394</v>
      </c>
      <c r="CI838" s="24">
        <v>2689.4254397200011</v>
      </c>
      <c r="CJ838" s="24">
        <v>2588.155873691795</v>
      </c>
      <c r="CK838" s="24">
        <v>2495.1516194543551</v>
      </c>
      <c r="CL838" s="24">
        <v>2409.4064502422007</v>
      </c>
      <c r="CM838" s="24">
        <v>2330.0736344530778</v>
      </c>
      <c r="CN838" s="24">
        <v>2256.4352610861893</v>
      </c>
      <c r="CO838" s="24">
        <v>2187.8784217650746</v>
      </c>
      <c r="CP838" s="24">
        <v>2123.8765186684591</v>
      </c>
      <c r="CQ838" s="24">
        <v>2063.9744509399857</v>
      </c>
      <c r="CR838" s="24">
        <v>2007.7767683996744</v>
      </c>
      <c r="CS838" s="24">
        <v>1954.9381187732624</v>
      </c>
      <c r="CT838" s="24">
        <v>1905.1554845149096</v>
      </c>
      <c r="CU838" s="24">
        <v>1858.1618283523521</v>
      </c>
      <c r="CV838" s="24">
        <v>1813.7208568600431</v>
      </c>
      <c r="CW838" s="24">
        <v>1771.6226781604482</v>
      </c>
      <c r="CX838" s="24">
        <v>1731.680179825642</v>
      </c>
      <c r="CY838" s="24">
        <v>1693.7259907882478</v>
      </c>
      <c r="CZ838" s="24">
        <v>1657.6099198188658</v>
      </c>
      <c r="DA838" s="24">
        <v>1623.1967852081052</v>
      </c>
      <c r="DB838" s="24">
        <v>1590.3645673833328</v>
      </c>
      <c r="DC838" s="24">
        <v>1559.0028295170537</v>
      </c>
      <c r="DD838" s="24">
        <v>1529.0113616469187</v>
      </c>
      <c r="DE838" s="24">
        <v>1500.2990120955994</v>
      </c>
      <c r="DF838" s="24">
        <v>1472.782676553127</v>
      </c>
      <c r="DG838" s="24">
        <v>1446.3864204424226</v>
      </c>
      <c r="DH838" s="24">
        <v>1421.0407144176618</v>
      </c>
      <c r="DI838" s="24">
        <v>1396.6817662642845</v>
      </c>
      <c r="DJ838" s="24">
        <v>1373.2509352478869</v>
      </c>
      <c r="DK838" s="24">
        <v>1350.6942172279096</v>
      </c>
      <c r="DL838" s="24">
        <v>1328.9617907129602</v>
      </c>
      <c r="DM838" s="24">
        <v>1308.0076155677555</v>
      </c>
      <c r="DN838" s="24">
        <v>1287.7890773501488</v>
      </c>
      <c r="DO838" s="24">
        <v>1268.2666713103483</v>
      </c>
      <c r="DP838" s="24">
        <v>1249.4037209630633</v>
      </c>
      <c r="DQ838" s="24">
        <v>1231.1661268786404</v>
      </c>
      <c r="DR838" s="24">
        <v>1213.5221419569446</v>
      </c>
      <c r="DS838" s="24">
        <v>1196.4421699682239</v>
      </c>
      <c r="DT838" s="24">
        <v>1179.8985845853788</v>
      </c>
      <c r="DU838" s="24">
        <v>1163.86556650538</v>
      </c>
      <c r="DV838" s="24">
        <v>1148.3189565752059</v>
      </c>
      <c r="DW838" s="24">
        <v>1133.236123108722</v>
      </c>
      <c r="DX838" s="24">
        <v>1118.595841812818</v>
      </c>
      <c r="DY838" s="24">
        <v>1104.3781869401448</v>
      </c>
      <c r="DZ838" s="24">
        <v>1090.5644324569614</v>
      </c>
      <c r="EA838" s="24">
        <v>1077.1369621622587</v>
      </c>
      <c r="EB838" s="24">
        <v>1064.0791878219982</v>
      </c>
      <c r="EC838" s="24">
        <v>1051.3754744929038</v>
      </c>
      <c r="ED838" s="24">
        <v>1039.0110723063835</v>
      </c>
      <c r="EE838" s="24">
        <v>1026.9720540667865</v>
      </c>
      <c r="EF838" s="24">
        <v>1015.2452580912174</v>
      </c>
      <c r="EG838" s="24">
        <v>1003.8182357819309</v>
      </c>
      <c r="EH838" s="24">
        <v>992.67920347824213</v>
      </c>
      <c r="EI838" s="24">
        <v>981.81699818395475</v>
      </c>
      <c r="EJ838" s="24">
        <v>971.22103680947839</v>
      </c>
      <c r="EK838" s="24">
        <v>960.88127860580994</v>
      </c>
      <c r="EL838" s="24">
        <v>950.78819050114612</v>
      </c>
      <c r="EM838" s="24">
        <v>940.93271508054215</v>
      </c>
      <c r="EN838" s="24">
        <v>931.30624097534496</v>
      </c>
      <c r="EO838" s="24">
        <v>921.9005754524328</v>
      </c>
      <c r="EP838" s="24">
        <v>912.70791901401515</v>
      </c>
      <c r="EQ838" s="24">
        <v>903.72084183721483</v>
      </c>
      <c r="ER838" s="24">
        <v>894.93226189905931</v>
      </c>
      <c r="ES838" s="24">
        <v>886.33542464722211</v>
      </c>
      <c r="ET838" s="24">
        <v>877.9238840899385</v>
      </c>
      <c r="EU838" s="24">
        <v>869.69148519030659</v>
      </c>
      <c r="EV838" s="24">
        <v>861.63234746067724</v>
      </c>
      <c r="EW838" s="24">
        <v>853.7408496623251</v>
      </c>
      <c r="EX838" s="24">
        <v>846.01161552405324</v>
      </c>
      <c r="EY838" s="24">
        <v>838.43950040107484</v>
      </c>
      <c r="EZ838" s="24">
        <v>831.01957880236546</v>
      </c>
      <c r="FA838" s="24">
        <v>823.74713272092742</v>
      </c>
      <c r="FB838" s="24">
        <v>816.61764070701474</v>
      </c>
      <c r="FC838" s="24">
        <v>809.62676762944227</v>
      </c>
      <c r="FD838" s="24">
        <v>802.77035507471373</v>
      </c>
      <c r="FE838" s="24">
        <v>796.04441233785906</v>
      </c>
      <c r="FF838" s="24">
        <v>789.44510796266684</v>
      </c>
      <c r="FG838" s="24">
        <v>782.96876179243077</v>
      </c>
      <c r="FH838" s="24">
        <v>776.61183749544398</v>
      </c>
      <c r="FI838" s="24">
        <v>770.37093553233353</v>
      </c>
      <c r="FJ838" s="24">
        <v>764.24278653491547</v>
      </c>
      <c r="FK838" s="24">
        <v>758.22424506859977</v>
      </c>
      <c r="FL838" s="24">
        <v>752.31228375256364</v>
      </c>
      <c r="FM838" s="24">
        <v>746.50398771384357</v>
      </c>
      <c r="FN838" s="24">
        <v>740.7965493533336</v>
      </c>
      <c r="FO838" s="24">
        <v>735.18726340331659</v>
      </c>
      <c r="FP838" s="24">
        <v>729.6735222576508</v>
      </c>
      <c r="FQ838" s="24">
        <v>724.25281155715618</v>
      </c>
      <c r="FR838" s="24">
        <v>718.92270601398354</v>
      </c>
      <c r="FS838" s="24">
        <v>713.68086545994083</v>
      </c>
      <c r="FT838" s="24">
        <v>0</v>
      </c>
      <c r="FU838" s="24">
        <v>0</v>
      </c>
      <c r="FV838" s="24">
        <v>0</v>
      </c>
    </row>
    <row r="839" spans="5:178" outlineLevel="2" x14ac:dyDescent="0.2">
      <c r="E839" s="367">
        <v>44530</v>
      </c>
      <c r="H839" s="24">
        <v>41079</v>
      </c>
      <c r="BG839" s="158"/>
      <c r="BH839" s="158"/>
      <c r="BI839" s="158"/>
      <c r="BJ839" s="158"/>
      <c r="BK839" s="158"/>
      <c r="BL839" s="158"/>
      <c r="BM839" s="158"/>
      <c r="BN839" s="158"/>
      <c r="BO839" s="158"/>
      <c r="BP839" s="158"/>
      <c r="BQ839" s="158">
        <v>34351</v>
      </c>
      <c r="BR839" s="158">
        <v>7676</v>
      </c>
      <c r="BS839" s="158">
        <v>3918</v>
      </c>
      <c r="BT839" s="158">
        <v>3139</v>
      </c>
      <c r="BU839" s="158">
        <v>2609</v>
      </c>
      <c r="BV839" s="158">
        <v>4088</v>
      </c>
      <c r="BW839" s="158">
        <v>3926</v>
      </c>
      <c r="BX839" s="158">
        <v>3857</v>
      </c>
      <c r="BY839" s="158">
        <v>4680</v>
      </c>
      <c r="BZ839" s="158">
        <v>4418</v>
      </c>
      <c r="CA839" s="158">
        <v>4193</v>
      </c>
      <c r="CB839" s="158">
        <v>3989</v>
      </c>
      <c r="CC839" s="158">
        <v>3810</v>
      </c>
      <c r="CD839" s="24">
        <v>3357.5956580684888</v>
      </c>
      <c r="CE839" s="24">
        <v>3180.2194723855846</v>
      </c>
      <c r="CF839" s="24">
        <v>3022.7874594199002</v>
      </c>
      <c r="CG839" s="24">
        <v>2882.0088394108484</v>
      </c>
      <c r="CH839" s="24">
        <v>2755.2894513972506</v>
      </c>
      <c r="CI839" s="24">
        <v>2640.5552044132041</v>
      </c>
      <c r="CJ839" s="24">
        <v>2536.1269025975716</v>
      </c>
      <c r="CK839" s="24">
        <v>2440.6297502967982</v>
      </c>
      <c r="CL839" s="24">
        <v>2352.9267830592489</v>
      </c>
      <c r="CM839" s="24">
        <v>2272.069129526617</v>
      </c>
      <c r="CN839" s="24">
        <v>2197.2583222031913</v>
      </c>
      <c r="CO839" s="24">
        <v>2127.8173713587857</v>
      </c>
      <c r="CP839" s="24">
        <v>2063.1683046877129</v>
      </c>
      <c r="CQ839" s="24">
        <v>2002.8145406965209</v>
      </c>
      <c r="CR839" s="24">
        <v>1946.3269194954585</v>
      </c>
      <c r="CS839" s="24">
        <v>1893.3325317540532</v>
      </c>
      <c r="CT839" s="24">
        <v>1843.5057104429477</v>
      </c>
      <c r="CU839" s="24">
        <v>1796.5607101614269</v>
      </c>
      <c r="CV839" s="24">
        <v>1752.2457148895407</v>
      </c>
      <c r="CW839" s="24">
        <v>1710.3379000400796</v>
      </c>
      <c r="CX839" s="24">
        <v>1670.639337672975</v>
      </c>
      <c r="CY839" s="24">
        <v>1632.9735808582379</v>
      </c>
      <c r="CZ839" s="24">
        <v>1597.1827987594299</v>
      </c>
      <c r="DA839" s="24">
        <v>1563.125361119103</v>
      </c>
      <c r="DB839" s="24">
        <v>1530.6737916499944</v>
      </c>
      <c r="DC839" s="24">
        <v>1499.7130259535049</v>
      </c>
      <c r="DD839" s="24">
        <v>1470.1389221541583</v>
      </c>
      <c r="DE839" s="24">
        <v>1441.8569823054154</v>
      </c>
      <c r="DF839" s="24">
        <v>1414.7812504191772</v>
      </c>
      <c r="DG839" s="24">
        <v>1388.8333591709147</v>
      </c>
      <c r="DH839" s="24">
        <v>1363.9417022907808</v>
      </c>
      <c r="DI839" s="24">
        <v>1340.0407136389381</v>
      </c>
      <c r="DJ839" s="24">
        <v>1317.0702371875843</v>
      </c>
      <c r="DK839" s="24">
        <v>1294.9749747522405</v>
      </c>
      <c r="DL839" s="24">
        <v>1273.704000454203</v>
      </c>
      <c r="DM839" s="24">
        <v>1253.2103326509321</v>
      </c>
      <c r="DN839" s="24">
        <v>1233.450555516888</v>
      </c>
      <c r="DO839" s="24">
        <v>1214.3844836535209</v>
      </c>
      <c r="DP839" s="24">
        <v>1195.9748641006822</v>
      </c>
      <c r="DQ839" s="24">
        <v>1178.1871109502945</v>
      </c>
      <c r="DR839" s="24">
        <v>1160.9890684565141</v>
      </c>
      <c r="DS839" s="24">
        <v>1144.3507991191061</v>
      </c>
      <c r="DT839" s="24">
        <v>1128.2443937075782</v>
      </c>
      <c r="DU839" s="24">
        <v>1112.6438006086962</v>
      </c>
      <c r="DV839" s="24">
        <v>1097.5246722320596</v>
      </c>
      <c r="DW839" s="24">
        <v>1082.8642265079313</v>
      </c>
      <c r="DX839" s="24">
        <v>1068.6411217671168</v>
      </c>
      <c r="DY839" s="24">
        <v>1054.83534351137</v>
      </c>
      <c r="DZ839" s="24">
        <v>1041.428101770477</v>
      </c>
      <c r="EA839" s="24">
        <v>1028.4017379035811</v>
      </c>
      <c r="EB839" s="24">
        <v>1015.7396398415614</v>
      </c>
      <c r="EC839" s="24">
        <v>1003.4261648876579</v>
      </c>
      <c r="ED839" s="24">
        <v>991.44656929784378</v>
      </c>
      <c r="EE839" s="24">
        <v>979.78694395309537</v>
      </c>
      <c r="EF839" s="24">
        <v>968.43415551457906</v>
      </c>
      <c r="EG839" s="24">
        <v>957.37579252162323</v>
      </c>
      <c r="EH839" s="24">
        <v>946.60011595251137</v>
      </c>
      <c r="EI839" s="24">
        <v>936.09601382085702</v>
      </c>
      <c r="EJ839" s="24">
        <v>925.852959426589</v>
      </c>
      <c r="EK839" s="24">
        <v>915.86097292128864</v>
      </c>
      <c r="EL839" s="24">
        <v>906.11058588345043</v>
      </c>
      <c r="EM839" s="24">
        <v>896.59280863092692</v>
      </c>
      <c r="EN839" s="24">
        <v>887.29910002575912</v>
      </c>
      <c r="EO839" s="24">
        <v>878.22133955142851</v>
      </c>
      <c r="EP839" s="24">
        <v>869.35180146452194</v>
      </c>
      <c r="EQ839" s="24">
        <v>860.68313084235547</v>
      </c>
      <c r="ER839" s="24">
        <v>852.20832136551167</v>
      </c>
      <c r="ES839" s="24">
        <v>843.9206946897167</v>
      </c>
      <c r="ET839" s="24">
        <v>835.81388127535877</v>
      </c>
      <c r="EU839" s="24">
        <v>827.88180255528891</v>
      </c>
      <c r="EV839" s="24">
        <v>820.11865433265405</v>
      </c>
      <c r="EW839" s="24">
        <v>812.51889131041537</v>
      </c>
      <c r="EX839" s="24">
        <v>805.07721266314502</v>
      </c>
      <c r="EY839" s="24">
        <v>797.78854856967678</v>
      </c>
      <c r="EZ839" s="24">
        <v>790.64804763243922</v>
      </c>
      <c r="FA839" s="24">
        <v>783.65106511575311</v>
      </c>
      <c r="FB839" s="24">
        <v>776.79315194127776</v>
      </c>
      <c r="FC839" s="24">
        <v>770.07004438406614</v>
      </c>
      <c r="FD839" s="24">
        <v>763.47765441748561</v>
      </c>
      <c r="FE839" s="24">
        <v>757.012060659599</v>
      </c>
      <c r="FF839" s="24">
        <v>750.66949987752969</v>
      </c>
      <c r="FG839" s="24">
        <v>744.44635900990363</v>
      </c>
      <c r="FH839" s="24">
        <v>738.33916767070787</v>
      </c>
      <c r="FI839" s="24">
        <v>732.34459110083549</v>
      </c>
      <c r="FJ839" s="24">
        <v>726.45942353628459</v>
      </c>
      <c r="FK839" s="24">
        <v>720.680581964422</v>
      </c>
      <c r="FL839" s="24">
        <v>715.00510024193511</v>
      </c>
      <c r="FM839" s="24">
        <v>709.43012355015662</v>
      </c>
      <c r="FN839" s="24">
        <v>703.95290316527655</v>
      </c>
      <c r="FO839" s="24">
        <v>698.57079152268216</v>
      </c>
      <c r="FP839" s="24">
        <v>693.28123755621073</v>
      </c>
      <c r="FQ839" s="24">
        <v>688.08178229451801</v>
      </c>
      <c r="FR839" s="24">
        <v>682.97005469810085</v>
      </c>
      <c r="FS839" s="24">
        <v>677.94376772167811</v>
      </c>
      <c r="FT839" s="24">
        <v>673.00071458776472</v>
      </c>
      <c r="FU839" s="24">
        <v>0</v>
      </c>
      <c r="FV839" s="24">
        <v>0</v>
      </c>
    </row>
    <row r="840" spans="5:178" outlineLevel="2" x14ac:dyDescent="0.2">
      <c r="E840" s="367">
        <v>44561</v>
      </c>
      <c r="H840" s="24">
        <v>46418</v>
      </c>
      <c r="BG840" s="158"/>
      <c r="BH840" s="158"/>
      <c r="BI840" s="158"/>
      <c r="BJ840" s="158"/>
      <c r="BK840" s="158"/>
      <c r="BL840" s="158"/>
      <c r="BM840" s="158"/>
      <c r="BN840" s="158"/>
      <c r="BO840" s="158"/>
      <c r="BP840" s="158"/>
      <c r="BQ840" s="158"/>
      <c r="BR840" s="158">
        <v>32006</v>
      </c>
      <c r="BS840" s="158">
        <v>7706</v>
      </c>
      <c r="BT840" s="158">
        <v>4143</v>
      </c>
      <c r="BU840" s="158">
        <v>3220</v>
      </c>
      <c r="BV840" s="158">
        <v>4228</v>
      </c>
      <c r="BW840" s="158">
        <v>3955</v>
      </c>
      <c r="BX840" s="158">
        <v>3880</v>
      </c>
      <c r="BY840" s="158">
        <v>5761</v>
      </c>
      <c r="BZ840" s="158">
        <v>5456</v>
      </c>
      <c r="CA840" s="158">
        <v>5166</v>
      </c>
      <c r="CB840" s="158">
        <v>4873</v>
      </c>
      <c r="CC840" s="158">
        <v>4650</v>
      </c>
      <c r="CD840" s="24">
        <v>4259.9234346061048</v>
      </c>
      <c r="CE840" s="24">
        <v>4018.6753726901566</v>
      </c>
      <c r="CF840" s="24">
        <v>3806.3754468808461</v>
      </c>
      <c r="CG840" s="24">
        <v>3617.9465180257898</v>
      </c>
      <c r="CH840" s="24">
        <v>3449.4498820856729</v>
      </c>
      <c r="CI840" s="24">
        <v>3297.780611657332</v>
      </c>
      <c r="CJ840" s="24">
        <v>3160.4562463333127</v>
      </c>
      <c r="CK840" s="24">
        <v>3035.4669720263059</v>
      </c>
      <c r="CL840" s="24">
        <v>2921.1673084587369</v>
      </c>
      <c r="CM840" s="24">
        <v>2816.1964333319379</v>
      </c>
      <c r="CN840" s="24">
        <v>2719.4186512412771</v>
      </c>
      <c r="CO840" s="24">
        <v>2629.8782837824187</v>
      </c>
      <c r="CP840" s="24">
        <v>2546.7650481716919</v>
      </c>
      <c r="CQ840" s="24">
        <v>2469.3871746704194</v>
      </c>
      <c r="CR840" s="24">
        <v>2397.1503094547661</v>
      </c>
      <c r="CS840" s="24">
        <v>2329.5407949984751</v>
      </c>
      <c r="CT840" s="24">
        <v>2266.1122995525134</v>
      </c>
      <c r="CU840" s="24">
        <v>2206.4750352436945</v>
      </c>
      <c r="CV840" s="24">
        <v>2150.2869960291073</v>
      </c>
      <c r="CW840" s="24">
        <v>2097.2467856297239</v>
      </c>
      <c r="CX840" s="24">
        <v>2047.0877073458093</v>
      </c>
      <c r="CY840" s="24">
        <v>1999.5728630456883</v>
      </c>
      <c r="CZ840" s="24">
        <v>1954.4910650211468</v>
      </c>
      <c r="DA840" s="24">
        <v>1911.6534069951829</v>
      </c>
      <c r="DB840" s="24">
        <v>1870.8903730148354</v>
      </c>
      <c r="DC840" s="24">
        <v>1832.0493878839241</v>
      </c>
      <c r="DD840" s="24">
        <v>1794.9927320816923</v>
      </c>
      <c r="DE840" s="24">
        <v>1759.5957591548847</v>
      </c>
      <c r="DF840" s="24">
        <v>1725.7453653801231</v>
      </c>
      <c r="DG840" s="24">
        <v>1693.33867082555</v>
      </c>
      <c r="DH840" s="24">
        <v>1662.2818783609619</v>
      </c>
      <c r="DI840" s="24">
        <v>1632.4892831003424</v>
      </c>
      <c r="DJ840" s="24">
        <v>1603.8824095337495</v>
      </c>
      <c r="DK840" s="24">
        <v>1576.3892574645936</v>
      </c>
      <c r="DL840" s="24">
        <v>1549.9436410042954</v>
      </c>
      <c r="DM840" s="24">
        <v>1524.4846074368577</v>
      </c>
      <c r="DN840" s="24">
        <v>1499.955924866284</v>
      </c>
      <c r="DO840" s="24">
        <v>1476.3056292901606</v>
      </c>
      <c r="DP840" s="24">
        <v>1453.4856231744354</v>
      </c>
      <c r="DQ840" s="24">
        <v>1431.4513187936193</v>
      </c>
      <c r="DR840" s="24">
        <v>1410.1613205923243</v>
      </c>
      <c r="DS840" s="24">
        <v>1389.5771416539963</v>
      </c>
      <c r="DT840" s="24">
        <v>1369.6629500598567</v>
      </c>
      <c r="DU840" s="24">
        <v>1350.3853415085323</v>
      </c>
      <c r="DV840" s="24">
        <v>1331.7131350636673</v>
      </c>
      <c r="DW840" s="24">
        <v>1313.6171893181684</v>
      </c>
      <c r="DX840" s="24">
        <v>1296.0702366222304</v>
      </c>
      <c r="DY840" s="24">
        <v>1279.0467333282138</v>
      </c>
      <c r="DZ840" s="24">
        <v>1262.5227242671863</v>
      </c>
      <c r="EA840" s="24">
        <v>1246.4757198965572</v>
      </c>
      <c r="EB840" s="24">
        <v>1230.8845847514426</v>
      </c>
      <c r="EC840" s="24">
        <v>1215.7294359990467</v>
      </c>
      <c r="ED840" s="24">
        <v>1200.9915510394401</v>
      </c>
      <c r="EE840" s="24">
        <v>1186.6532832209534</v>
      </c>
      <c r="EF840" s="24">
        <v>1172.6979848469111</v>
      </c>
      <c r="EG840" s="24">
        <v>1159.1099367448139</v>
      </c>
      <c r="EH840" s="24">
        <v>1145.8742837514978</v>
      </c>
      <c r="EI840" s="24">
        <v>1132.9769755398011</v>
      </c>
      <c r="EJ840" s="24">
        <v>1120.4047122753836</v>
      </c>
      <c r="EK840" s="24">
        <v>1108.1448946477153</v>
      </c>
      <c r="EL840" s="24">
        <v>1096.1855778679806</v>
      </c>
      <c r="EM840" s="24">
        <v>1084.5154292695343</v>
      </c>
      <c r="EN840" s="24">
        <v>1073.1236891844669</v>
      </c>
      <c r="EO840" s="24">
        <v>1062.0001348032847</v>
      </c>
      <c r="EP840" s="24">
        <v>1051.135046754428</v>
      </c>
      <c r="EQ840" s="24">
        <v>1040.5191781666383</v>
      </c>
      <c r="ER840" s="24">
        <v>1030.1437260005775</v>
      </c>
      <c r="ES840" s="24">
        <v>1020.0003044569527</v>
      </c>
      <c r="ET840" s="24">
        <v>1010.0809202869042</v>
      </c>
      <c r="EU840" s="24">
        <v>1000.3779498470343</v>
      </c>
      <c r="EV840" s="24">
        <v>990.88411775620955</v>
      </c>
      <c r="EW840" s="24">
        <v>981.59247702458185</v>
      </c>
      <c r="EX840" s="24">
        <v>972.49639053710951</v>
      </c>
      <c r="EY840" s="24">
        <v>963.58951378457539</v>
      </c>
      <c r="EZ840" s="24">
        <v>954.86577874463865</v>
      </c>
      <c r="FA840" s="24">
        <v>946.31937882415048</v>
      </c>
      <c r="FB840" s="24">
        <v>937.94475478168158</v>
      </c>
      <c r="FC840" s="24">
        <v>929.73658155627118</v>
      </c>
      <c r="FD840" s="24">
        <v>921.68975593473237</v>
      </c>
      <c r="FE840" s="24">
        <v>913.79938499557431</v>
      </c>
      <c r="FF840" s="24">
        <v>906.06077527281059</v>
      </c>
      <c r="FG840" s="24">
        <v>898.46942258761101</v>
      </c>
      <c r="FH840" s="24">
        <v>891.02100250003639</v>
      </c>
      <c r="FI840" s="24">
        <v>883.71136133697553</v>
      </c>
      <c r="FJ840" s="24">
        <v>876.53650775591314</v>
      </c>
      <c r="FK840" s="24">
        <v>869.49260480739053</v>
      </c>
      <c r="FL840" s="24">
        <v>862.57596246193259</v>
      </c>
      <c r="FM840" s="24">
        <v>855.78303056987988</v>
      </c>
      <c r="FN840" s="24">
        <v>849.11039222501722</v>
      </c>
      <c r="FO840" s="24">
        <v>842.55475750508924</v>
      </c>
      <c r="FP840" s="24">
        <v>836.11295756435266</v>
      </c>
      <c r="FQ840" s="24">
        <v>829.7819390551723</v>
      </c>
      <c r="FR840" s="24">
        <v>823.55875885735509</v>
      </c>
      <c r="FS840" s="24">
        <v>817.44057909551941</v>
      </c>
      <c r="FT840" s="24">
        <v>811.42466242619571</v>
      </c>
      <c r="FU840" s="24">
        <v>805.50836757770151</v>
      </c>
      <c r="FV840" s="24">
        <v>0</v>
      </c>
    </row>
    <row r="841" spans="5:178" outlineLevel="2" x14ac:dyDescent="0.2">
      <c r="E841" s="367">
        <v>44592</v>
      </c>
      <c r="H841" s="24">
        <v>41781</v>
      </c>
      <c r="BG841" s="158"/>
      <c r="BH841" s="158"/>
      <c r="BI841" s="158"/>
      <c r="BJ841" s="158"/>
      <c r="BK841" s="158"/>
      <c r="BL841" s="158"/>
      <c r="BM841" s="158"/>
      <c r="BN841" s="158"/>
      <c r="BO841" s="158"/>
      <c r="BP841" s="158"/>
      <c r="BQ841" s="158"/>
      <c r="BR841" s="158"/>
      <c r="BS841" s="158">
        <v>32310</v>
      </c>
      <c r="BT841" s="158">
        <v>9045</v>
      </c>
      <c r="BU841" s="158">
        <v>4578</v>
      </c>
      <c r="BV841" s="158">
        <v>4282</v>
      </c>
      <c r="BW841" s="158">
        <v>4617</v>
      </c>
      <c r="BX841" s="158">
        <v>4354</v>
      </c>
      <c r="BY841" s="158">
        <v>5837</v>
      </c>
      <c r="BZ841" s="158">
        <v>5607</v>
      </c>
      <c r="CA841" s="158">
        <v>5345</v>
      </c>
      <c r="CB841" s="158">
        <v>5025</v>
      </c>
      <c r="CC841" s="158">
        <v>4763</v>
      </c>
      <c r="CD841" s="24">
        <v>4510.2216627900189</v>
      </c>
      <c r="CE841" s="24">
        <v>4234.9806064012573</v>
      </c>
      <c r="CF841" s="24">
        <v>3995.1451071887222</v>
      </c>
      <c r="CG841" s="24">
        <v>3784.0882461101874</v>
      </c>
      <c r="CH841" s="24">
        <v>3596.7626118268308</v>
      </c>
      <c r="CI841" s="24">
        <v>3429.2525623143488</v>
      </c>
      <c r="CJ841" s="24">
        <v>3278.4713502312629</v>
      </c>
      <c r="CK841" s="24">
        <v>3141.9510505448543</v>
      </c>
      <c r="CL841" s="24">
        <v>3017.6936170900003</v>
      </c>
      <c r="CM841" s="24">
        <v>2904.0632042533425</v>
      </c>
      <c r="CN841" s="24">
        <v>2799.7069576627118</v>
      </c>
      <c r="CO841" s="24">
        <v>2703.4958316704033</v>
      </c>
      <c r="CP841" s="24">
        <v>2614.4797435882078</v>
      </c>
      <c r="CQ841" s="24">
        <v>2531.8531550238913</v>
      </c>
      <c r="CR841" s="24">
        <v>2454.9283467091714</v>
      </c>
      <c r="CS841" s="24">
        <v>2383.1144448980931</v>
      </c>
      <c r="CT841" s="24">
        <v>2315.9007996469613</v>
      </c>
      <c r="CU841" s="24">
        <v>2252.8436925814453</v>
      </c>
      <c r="CV841" s="24">
        <v>2193.5556181257066</v>
      </c>
      <c r="CW841" s="24">
        <v>2137.6965727606125</v>
      </c>
      <c r="CX841" s="24">
        <v>2084.9669249514372</v>
      </c>
      <c r="CY841" s="24">
        <v>2035.101539568758</v>
      </c>
      <c r="CZ841" s="24">
        <v>1987.8649055737633</v>
      </c>
      <c r="DA841" s="24">
        <v>1943.0470718106817</v>
      </c>
      <c r="DB841" s="24">
        <v>1900.460238092066</v>
      </c>
      <c r="DC841" s="24">
        <v>1859.9358810197161</v>
      </c>
      <c r="DD841" s="24">
        <v>1821.3223187602016</v>
      </c>
      <c r="DE841" s="24">
        <v>1784.4826381721282</v>
      </c>
      <c r="DF841" s="24">
        <v>1749.2929226357965</v>
      </c>
      <c r="DG841" s="24">
        <v>1715.6407306760561</v>
      </c>
      <c r="DH841" s="24">
        <v>1683.4237847466334</v>
      </c>
      <c r="DI841" s="24">
        <v>1652.5488369210227</v>
      </c>
      <c r="DJ841" s="24">
        <v>1622.9306841349619</v>
      </c>
      <c r="DK841" s="24">
        <v>1594.4913103706076</v>
      </c>
      <c r="DL841" s="24">
        <v>1567.1591370090266</v>
      </c>
      <c r="DM841" s="24">
        <v>1540.8683656951887</v>
      </c>
      <c r="DN841" s="24">
        <v>1515.5584006052204</v>
      </c>
      <c r="DO841" s="24">
        <v>1491.173339093767</v>
      </c>
      <c r="DP841" s="24">
        <v>1467.6615214195604</v>
      </c>
      <c r="DQ841" s="24">
        <v>1444.9751316706352</v>
      </c>
      <c r="DR841" s="24">
        <v>1423.0698431928558</v>
      </c>
      <c r="DS841" s="24">
        <v>1401.9045028113005</v>
      </c>
      <c r="DT841" s="24">
        <v>1381.440848959134</v>
      </c>
      <c r="DU841" s="24">
        <v>1361.6432595216752</v>
      </c>
      <c r="DV841" s="24">
        <v>1342.4785257873932</v>
      </c>
      <c r="DW841" s="24">
        <v>1323.9156493914622</v>
      </c>
      <c r="DX841" s="24">
        <v>1305.9256595564068</v>
      </c>
      <c r="DY841" s="24">
        <v>1288.4814482907625</v>
      </c>
      <c r="DZ841" s="24">
        <v>1271.5576215108024</v>
      </c>
      <c r="EA841" s="24">
        <v>1255.1303643105982</v>
      </c>
      <c r="EB841" s="24">
        <v>1239.1773188289876</v>
      </c>
      <c r="EC841" s="24">
        <v>1223.6774733540778</v>
      </c>
      <c r="ED841" s="24">
        <v>1208.6110614716172</v>
      </c>
      <c r="EE841" s="24">
        <v>1193.95947020679</v>
      </c>
      <c r="EF841" s="24">
        <v>1179.705156233118</v>
      </c>
      <c r="EG841" s="24">
        <v>1165.831569330006</v>
      </c>
      <c r="EH841" s="24">
        <v>1152.3230823643125</v>
      </c>
      <c r="EI841" s="24">
        <v>1139.164927153259</v>
      </c>
      <c r="EJ841" s="24">
        <v>1126.3431356375704</v>
      </c>
      <c r="EK841" s="24">
        <v>1113.8444858564856</v>
      </c>
      <c r="EL841" s="24">
        <v>1101.656452271325</v>
      </c>
      <c r="EM841" s="24">
        <v>1089.7671600327499</v>
      </c>
      <c r="EN841" s="24">
        <v>1078.1653428294765</v>
      </c>
      <c r="EO841" s="24">
        <v>1066.8403039939169</v>
      </c>
      <c r="EP841" s="24">
        <v>1055.7818805734705</v>
      </c>
      <c r="EQ841" s="24">
        <v>1044.9804101057264</v>
      </c>
      <c r="ER841" s="24">
        <v>1034.426699861976</v>
      </c>
      <c r="ES841" s="24">
        <v>1024.1119983466954</v>
      </c>
      <c r="ET841" s="24">
        <v>1014.0279688613681</v>
      </c>
      <c r="EU841" s="24">
        <v>1004.1666649594395</v>
      </c>
      <c r="EV841" s="24">
        <v>994.52050763569105</v>
      </c>
      <c r="EW841" s="24">
        <v>985.08226410801342</v>
      </c>
      <c r="EX841" s="24">
        <v>975.84502806277692</v>
      </c>
      <c r="EY841" s="24">
        <v>966.80220124676976</v>
      </c>
      <c r="EZ841" s="24">
        <v>957.94747629933033</v>
      </c>
      <c r="FA841" s="24">
        <v>949.2748207277798</v>
      </c>
      <c r="FB841" s="24">
        <v>940.77846193790333</v>
      </c>
      <c r="FC841" s="24">
        <v>932.45287323890432</v>
      </c>
      <c r="FD841" s="24">
        <v>924.29276074927475</v>
      </c>
      <c r="FE841" s="24">
        <v>916.29305113631062</v>
      </c>
      <c r="FF841" s="24">
        <v>908.44888012769786</v>
      </c>
      <c r="FG841" s="24">
        <v>900.75558173876982</v>
      </c>
      <c r="FH841" s="24">
        <v>893.20867816369548</v>
      </c>
      <c r="FI841" s="24">
        <v>885.80387028312259</v>
      </c>
      <c r="FJ841" s="24">
        <v>878.53702874464841</v>
      </c>
      <c r="FK841" s="24">
        <v>871.40418557598309</v>
      </c>
      <c r="FL841" s="24">
        <v>864.40152629388615</v>
      </c>
      <c r="FM841" s="24">
        <v>857.52538247485154</v>
      </c>
      <c r="FN841" s="24">
        <v>850.7722247561594</v>
      </c>
      <c r="FO841" s="24">
        <v>844.13865623836375</v>
      </c>
      <c r="FP841" s="24">
        <v>837.62140626245821</v>
      </c>
      <c r="FQ841" s="24">
        <v>831.21732453701793</v>
      </c>
      <c r="FR841" s="24">
        <v>824.92337559245789</v>
      </c>
      <c r="FS841" s="24">
        <v>818.73663354122812</v>
      </c>
      <c r="FT841" s="24">
        <v>812.65427712435826</v>
      </c>
      <c r="FU841" s="24">
        <v>806.67358502615207</v>
      </c>
      <c r="FV841" s="24">
        <v>800.79193144017836</v>
      </c>
    </row>
    <row r="842" spans="5:178" outlineLevel="2" x14ac:dyDescent="0.2">
      <c r="E842" s="367">
        <v>44620</v>
      </c>
      <c r="H842" s="24">
        <v>32726</v>
      </c>
      <c r="BG842" s="158"/>
      <c r="BH842" s="158"/>
      <c r="BI842" s="158"/>
      <c r="BJ842" s="158"/>
      <c r="BK842" s="158"/>
      <c r="BL842" s="158"/>
      <c r="BM842" s="158"/>
      <c r="BN842" s="158"/>
      <c r="BO842" s="158"/>
      <c r="BP842" s="158"/>
      <c r="BQ842" s="158"/>
      <c r="BR842" s="158"/>
      <c r="BS842" s="158"/>
      <c r="BT842" s="158">
        <v>25597</v>
      </c>
      <c r="BU842" s="158">
        <v>6383</v>
      </c>
      <c r="BV842" s="158">
        <v>4237</v>
      </c>
      <c r="BW842" s="158">
        <v>3363</v>
      </c>
      <c r="BX842" s="158">
        <v>4456</v>
      </c>
      <c r="BY842" s="158">
        <v>5520</v>
      </c>
      <c r="BZ842" s="158">
        <v>5314</v>
      </c>
      <c r="CA842" s="158">
        <v>5056</v>
      </c>
      <c r="CB842" s="158">
        <v>4749</v>
      </c>
      <c r="CC842" s="158">
        <v>4506</v>
      </c>
      <c r="CD842" s="24">
        <v>4430.8644770454157</v>
      </c>
      <c r="CE842" s="24">
        <v>4137.7206961298698</v>
      </c>
      <c r="CF842" s="24">
        <v>3885.2119059654588</v>
      </c>
      <c r="CG842" s="24">
        <v>3665.1845141976528</v>
      </c>
      <c r="CH842" s="24">
        <v>3471.5589216132207</v>
      </c>
      <c r="CI842" s="24">
        <v>3299.7045845449124</v>
      </c>
      <c r="CJ842" s="24">
        <v>3146.0292553707854</v>
      </c>
      <c r="CK842" s="24">
        <v>3007.7011224164967</v>
      </c>
      <c r="CL842" s="24">
        <v>2882.4560875405678</v>
      </c>
      <c r="CM842" s="24">
        <v>2768.4611239901328</v>
      </c>
      <c r="CN842" s="24">
        <v>2664.2154912792184</v>
      </c>
      <c r="CO842" s="24">
        <v>2568.4780678060279</v>
      </c>
      <c r="CP842" s="24">
        <v>2480.2130562433649</v>
      </c>
      <c r="CQ842" s="24">
        <v>2398.5488416028866</v>
      </c>
      <c r="CR842" s="24">
        <v>2322.7464152224302</v>
      </c>
      <c r="CS842" s="24">
        <v>2252.1748568363746</v>
      </c>
      <c r="CT842" s="24">
        <v>2186.2920931919543</v>
      </c>
      <c r="CU842" s="24">
        <v>2124.6296491235407</v>
      </c>
      <c r="CV842" s="24">
        <v>2066.7804531304409</v>
      </c>
      <c r="CW842" s="24">
        <v>2012.3890038734999</v>
      </c>
      <c r="CX842" s="24">
        <v>1961.1433788568725</v>
      </c>
      <c r="CY842" s="24">
        <v>1912.7686932311781</v>
      </c>
      <c r="CZ842" s="24">
        <v>1867.0217094807676</v>
      </c>
      <c r="DA842" s="24">
        <v>1823.6863675154029</v>
      </c>
      <c r="DB842" s="24">
        <v>1782.5700561271742</v>
      </c>
      <c r="DC842" s="24">
        <v>1743.5004856193791</v>
      </c>
      <c r="DD842" s="24">
        <v>1706.3230510070209</v>
      </c>
      <c r="DE842" s="24">
        <v>1670.8985979184652</v>
      </c>
      <c r="DF842" s="24">
        <v>1637.1015209220784</v>
      </c>
      <c r="DG842" s="24">
        <v>1604.8181377201249</v>
      </c>
      <c r="DH842" s="24">
        <v>1573.9452934227527</v>
      </c>
      <c r="DI842" s="24">
        <v>1544.3891576261346</v>
      </c>
      <c r="DJ842" s="24">
        <v>1516.0641837863936</v>
      </c>
      <c r="DK842" s="24">
        <v>1488.8922057935847</v>
      </c>
      <c r="DL842" s="24">
        <v>1462.8016510032137</v>
      </c>
      <c r="DM842" s="24">
        <v>1437.7268525024094</v>
      </c>
      <c r="DN842" s="24">
        <v>1413.6074462479521</v>
      </c>
      <c r="DO842" s="24">
        <v>1390.387841048703</v>
      </c>
      <c r="DP842" s="24">
        <v>1368.0167512805949</v>
      </c>
      <c r="DQ842" s="24">
        <v>1346.4467838005451</v>
      </c>
      <c r="DR842" s="24">
        <v>1325.6340718314113</v>
      </c>
      <c r="DS842" s="24">
        <v>1305.5379496747157</v>
      </c>
      <c r="DT842" s="24">
        <v>1286.1206630123081</v>
      </c>
      <c r="DU842" s="24">
        <v>1267.3471103150846</v>
      </c>
      <c r="DV842" s="24">
        <v>1249.184611512713</v>
      </c>
      <c r="DW842" s="24">
        <v>1231.6027006141023</v>
      </c>
      <c r="DX842" s="24">
        <v>1214.5729394214716</v>
      </c>
      <c r="DY842" s="24">
        <v>1198.0687498651589</v>
      </c>
      <c r="DZ842" s="24">
        <v>1182.06526281329</v>
      </c>
      <c r="EA842" s="24">
        <v>1166.5391814894199</v>
      </c>
      <c r="EB842" s="24">
        <v>1151.4686578699921</v>
      </c>
      <c r="EC842" s="24">
        <v>1136.8331806383189</v>
      </c>
      <c r="ED842" s="24">
        <v>1122.6134734479908</v>
      </c>
      <c r="EE842" s="24">
        <v>1108.79140240062</v>
      </c>
      <c r="EF842" s="24">
        <v>1095.3498917742422</v>
      </c>
      <c r="EG842" s="24">
        <v>1082.2728471525572</v>
      </c>
      <c r="EH842" s="24">
        <v>1069.5450852041452</v>
      </c>
      <c r="EI842" s="24">
        <v>1057.152269446887</v>
      </c>
      <c r="EJ842" s="24">
        <v>1045.0808514079818</v>
      </c>
      <c r="EK842" s="24">
        <v>1033.3180166556185</v>
      </c>
      <c r="EL842" s="24">
        <v>1021.8516352359341</v>
      </c>
      <c r="EM842" s="24">
        <v>1010.6702160993748</v>
      </c>
      <c r="EN842" s="24">
        <v>999.76286514504136</v>
      </c>
      <c r="EO842" s="24">
        <v>989.11924655069402</v>
      </c>
      <c r="EP842" s="24">
        <v>978.72954709069404</v>
      </c>
      <c r="EQ842" s="24">
        <v>968.58444317466103</v>
      </c>
      <c r="ER842" s="24">
        <v>958.67507036672373</v>
      </c>
      <c r="ES842" s="24">
        <v>948.99299516922451</v>
      </c>
      <c r="ET842" s="24">
        <v>939.53018887606822</v>
      </c>
      <c r="EU842" s="24">
        <v>930.2790033199218</v>
      </c>
      <c r="EV842" s="24">
        <v>921.23214835435101</v>
      </c>
      <c r="EW842" s="24">
        <v>912.38267092713545</v>
      </c>
      <c r="EX842" s="24">
        <v>903.72393561446188</v>
      </c>
      <c r="EY842" s="24">
        <v>895.24960649783748</v>
      </c>
      <c r="EZ842" s="24">
        <v>886.95363027635722</v>
      </c>
      <c r="FA842" s="24">
        <v>878.83022051673731</v>
      </c>
      <c r="FB842" s="24">
        <v>870.87384295222262</v>
      </c>
      <c r="FC842" s="24">
        <v>863.07920174940648</v>
      </c>
      <c r="FD842" s="24">
        <v>855.44122666904138</v>
      </c>
      <c r="FE842" s="24">
        <v>847.95506105335812</v>
      </c>
      <c r="FF842" s="24">
        <v>840.61605057818019</v>
      </c>
      <c r="FG842" s="24">
        <v>833.41973271334132</v>
      </c>
      <c r="FH842" s="24">
        <v>826.36182683966899</v>
      </c>
      <c r="FI842" s="24">
        <v>819.43822497506233</v>
      </c>
      <c r="FJ842" s="24">
        <v>812.64498306611404</v>
      </c>
      <c r="FK842" s="24">
        <v>805.97831280524679</v>
      </c>
      <c r="FL842" s="24">
        <v>799.43457393655069</v>
      </c>
      <c r="FM842" s="24">
        <v>793.01026701644366</v>
      </c>
      <c r="FN842" s="24">
        <v>786.70202659794836</v>
      </c>
      <c r="FO842" s="24">
        <v>780.50661480978874</v>
      </c>
      <c r="FP842" s="24">
        <v>774.42091530376956</v>
      </c>
      <c r="FQ842" s="24">
        <v>768.44192754588744</v>
      </c>
      <c r="FR842" s="24">
        <v>762.56676142851529</v>
      </c>
      <c r="FS842" s="24">
        <v>756.79263218268545</v>
      </c>
      <c r="FT842" s="24">
        <v>751.11685557104238</v>
      </c>
      <c r="FU842" s="24">
        <v>745.53684334349418</v>
      </c>
      <c r="FV842" s="24">
        <v>740.05009893886995</v>
      </c>
    </row>
    <row r="843" spans="5:178" outlineLevel="2" x14ac:dyDescent="0.2">
      <c r="E843" s="367">
        <v>44651</v>
      </c>
      <c r="H843" s="24">
        <v>35568</v>
      </c>
      <c r="BG843" s="158"/>
      <c r="BH843" s="158"/>
      <c r="BI843" s="158"/>
      <c r="BJ843" s="158"/>
      <c r="BK843" s="158"/>
      <c r="BL843" s="158"/>
      <c r="BM843" s="158"/>
      <c r="BN843" s="158"/>
      <c r="BO843" s="158"/>
      <c r="BP843" s="158"/>
      <c r="BQ843" s="158"/>
      <c r="BR843" s="158"/>
      <c r="BS843" s="158"/>
      <c r="BT843" s="158"/>
      <c r="BU843" s="158">
        <v>26275</v>
      </c>
      <c r="BV843" s="158">
        <v>7715</v>
      </c>
      <c r="BW843" s="158">
        <v>4910</v>
      </c>
      <c r="BX843" s="158">
        <v>4452</v>
      </c>
      <c r="BY843" s="158">
        <v>7347</v>
      </c>
      <c r="BZ843" s="158">
        <v>6695</v>
      </c>
      <c r="CA843" s="158">
        <v>6320</v>
      </c>
      <c r="CB843" s="158">
        <v>5961</v>
      </c>
      <c r="CC843" s="158">
        <v>5624</v>
      </c>
      <c r="CD843" s="24">
        <v>5726.5599528704197</v>
      </c>
      <c r="CE843" s="24">
        <v>5312.8951371095409</v>
      </c>
      <c r="CF843" s="24">
        <v>4961.3966482325714</v>
      </c>
      <c r="CG843" s="24">
        <v>4658.6221602535379</v>
      </c>
      <c r="CH843" s="24">
        <v>4394.7949848095332</v>
      </c>
      <c r="CI843" s="24">
        <v>4162.6252864152029</v>
      </c>
      <c r="CJ843" s="24">
        <v>3956.5607415771642</v>
      </c>
      <c r="CK843" s="24">
        <v>3772.2940113955729</v>
      </c>
      <c r="CL843" s="24">
        <v>3606.4295692070036</v>
      </c>
      <c r="CM843" s="24">
        <v>3456.2526138551334</v>
      </c>
      <c r="CN843" s="24">
        <v>3319.5652268588292</v>
      </c>
      <c r="CO843" s="24">
        <v>3194.5679226162852</v>
      </c>
      <c r="CP843" s="24">
        <v>3079.772515479553</v>
      </c>
      <c r="CQ843" s="24">
        <v>2973.937016980874</v>
      </c>
      <c r="CR843" s="24">
        <v>2876.016303971709</v>
      </c>
      <c r="CS843" s="24">
        <v>2785.1242569266642</v>
      </c>
      <c r="CT843" s="24">
        <v>2700.5043613487401</v>
      </c>
      <c r="CU843" s="24">
        <v>2621.506636096899</v>
      </c>
      <c r="CV843" s="24">
        <v>2547.5693489308019</v>
      </c>
      <c r="CW843" s="24">
        <v>2478.2043946042413</v>
      </c>
      <c r="CX843" s="24">
        <v>2412.9855038540018</v>
      </c>
      <c r="CY843" s="24">
        <v>2351.5386612887492</v>
      </c>
      <c r="CZ843" s="24">
        <v>2293.5342620679157</v>
      </c>
      <c r="DA843" s="24">
        <v>2238.6806485656011</v>
      </c>
      <c r="DB843" s="24">
        <v>2186.7187506593282</v>
      </c>
      <c r="DC843" s="24">
        <v>2137.4176149640048</v>
      </c>
      <c r="DD843" s="24">
        <v>2090.5706549102333</v>
      </c>
      <c r="DE843" s="24">
        <v>2045.9924890499412</v>
      </c>
      <c r="DF843" s="24">
        <v>2003.5162622269415</v>
      </c>
      <c r="DG843" s="24">
        <v>1962.9913653466936</v>
      </c>
      <c r="DH843" s="24">
        <v>1924.2814859288799</v>
      </c>
      <c r="DI843" s="24">
        <v>1887.2629345409969</v>
      </c>
      <c r="DJ843" s="24">
        <v>1851.8232024166894</v>
      </c>
      <c r="DK843" s="24">
        <v>1817.8597136772951</v>
      </c>
      <c r="DL843" s="24">
        <v>1785.2787420652032</v>
      </c>
      <c r="DM843" s="24">
        <v>1753.9944673173816</v>
      </c>
      <c r="DN843" s="24">
        <v>1723.9281505277154</v>
      </c>
      <c r="DO843" s="24">
        <v>1695.0074112762356</v>
      </c>
      <c r="DP843" s="24">
        <v>1667.1655921035228</v>
      </c>
      <c r="DQ843" s="24">
        <v>1640.3411982055457</v>
      </c>
      <c r="DR843" s="24">
        <v>1614.4774021165292</v>
      </c>
      <c r="DS843" s="24">
        <v>1589.5216047131735</v>
      </c>
      <c r="DT843" s="24">
        <v>1565.4250451740149</v>
      </c>
      <c r="DU843" s="24">
        <v>1542.1424536122533</v>
      </c>
      <c r="DV843" s="24">
        <v>1519.6317410079585</v>
      </c>
      <c r="DW843" s="24">
        <v>1497.8537218280028</v>
      </c>
      <c r="DX843" s="24">
        <v>1476.7718653644963</v>
      </c>
      <c r="DY843" s="24">
        <v>1456.352072365818</v>
      </c>
      <c r="DZ843" s="24">
        <v>1436.5624739951322</v>
      </c>
      <c r="EA843" s="24">
        <v>1417.3732505433316</v>
      </c>
      <c r="EB843" s="24">
        <v>1398.7564676578932</v>
      </c>
      <c r="EC843" s="24">
        <v>1380.6859281353788</v>
      </c>
      <c r="ED843" s="24">
        <v>1363.1370375709621</v>
      </c>
      <c r="EE843" s="24">
        <v>1346.0866823696238</v>
      </c>
      <c r="EF843" s="24">
        <v>1329.5131188059449</v>
      </c>
      <c r="EG843" s="24">
        <v>1313.3958719769676</v>
      </c>
      <c r="EH843" s="24">
        <v>1297.7156436291477</v>
      </c>
      <c r="EI843" s="24">
        <v>1282.4542279590621</v>
      </c>
      <c r="EJ843" s="24">
        <v>1267.5944345907631</v>
      </c>
      <c r="EK843" s="24">
        <v>1253.1200180228063</v>
      </c>
      <c r="EL843" s="24">
        <v>1239.0156129167119</v>
      </c>
      <c r="EM843" s="24">
        <v>1225.2666746676443</v>
      </c>
      <c r="EN843" s="24">
        <v>1211.8594247586552</v>
      </c>
      <c r="EO843" s="24">
        <v>1198.7808004531187</v>
      </c>
      <c r="EP843" s="24">
        <v>1186.0184084268872</v>
      </c>
      <c r="EQ843" s="24">
        <v>1173.5604819831808</v>
      </c>
      <c r="ER843" s="24">
        <v>1161.3958415297891</v>
      </c>
      <c r="ES843" s="24">
        <v>1149.513858030668</v>
      </c>
      <c r="ET843" s="24">
        <v>1137.9044191727628</v>
      </c>
      <c r="EU843" s="24">
        <v>1126.557898014471</v>
      </c>
      <c r="EV843" s="24">
        <v>1115.4651239049538</v>
      </c>
      <c r="EW843" s="24">
        <v>1104.6173554837524</v>
      </c>
      <c r="EX843" s="24">
        <v>1094.0062555883285</v>
      </c>
      <c r="EY843" s="24">
        <v>1083.6238679132946</v>
      </c>
      <c r="EZ843" s="24">
        <v>1073.4625952796521</v>
      </c>
      <c r="FA843" s="24">
        <v>1063.5151793853006</v>
      </c>
      <c r="FB843" s="24">
        <v>1053.7746819198012</v>
      </c>
      <c r="FC843" s="24">
        <v>1044.2344669368088</v>
      </c>
      <c r="FD843" s="24">
        <v>1034.8881843870952</v>
      </c>
      <c r="FE843" s="24">
        <v>1025.7297547235241</v>
      </c>
      <c r="FF843" s="24">
        <v>1016.7533544970651</v>
      </c>
      <c r="FG843" s="24">
        <v>1007.9534028698447</v>
      </c>
      <c r="FH843" s="24">
        <v>999.32454897750188</v>
      </c>
      <c r="FI843" s="24">
        <v>990.86166007880661</v>
      </c>
      <c r="FJ843" s="24">
        <v>982.5598104356236</v>
      </c>
      <c r="FK843" s="24">
        <v>974.41427087099976</v>
      </c>
      <c r="FL843" s="24">
        <v>966.42049895737716</v>
      </c>
      <c r="FM843" s="24">
        <v>958.57412979079095</v>
      </c>
      <c r="FN843" s="24">
        <v>950.87096731043118</v>
      </c>
      <c r="FO843" s="24">
        <v>943.30697612614426</v>
      </c>
      <c r="FP843" s="24">
        <v>935.87827381935358</v>
      </c>
      <c r="FQ843" s="24">
        <v>928.58112368557215</v>
      </c>
      <c r="FR843" s="24">
        <v>921.41192788907347</v>
      </c>
      <c r="FS843" s="24">
        <v>914.36722100254929</v>
      </c>
      <c r="FT843" s="24">
        <v>907.44366390660593</v>
      </c>
      <c r="FU843" s="24">
        <v>900.63803802580105</v>
      </c>
      <c r="FV843" s="24">
        <v>893.94723987967484</v>
      </c>
    </row>
    <row r="844" spans="5:178" outlineLevel="2" x14ac:dyDescent="0.2">
      <c r="E844" s="367">
        <v>44681</v>
      </c>
      <c r="H844" s="24">
        <v>33714</v>
      </c>
      <c r="BG844" s="158"/>
      <c r="BH844" s="158"/>
      <c r="BI844" s="158"/>
      <c r="BJ844" s="158"/>
      <c r="BK844" s="158"/>
      <c r="BL844" s="158"/>
      <c r="BM844" s="158"/>
      <c r="BN844" s="158"/>
      <c r="BO844" s="158"/>
      <c r="BP844" s="158"/>
      <c r="BQ844" s="158"/>
      <c r="BR844" s="158"/>
      <c r="BS844" s="158"/>
      <c r="BT844" s="158"/>
      <c r="BU844" s="158"/>
      <c r="BV844" s="158">
        <v>25145</v>
      </c>
      <c r="BW844" s="158">
        <v>6650</v>
      </c>
      <c r="BX844" s="158">
        <v>4621</v>
      </c>
      <c r="BY844" s="158">
        <v>6086</v>
      </c>
      <c r="BZ844" s="158">
        <v>7127</v>
      </c>
      <c r="CA844" s="158">
        <v>6439</v>
      </c>
      <c r="CB844" s="158">
        <v>6132</v>
      </c>
      <c r="CC844" s="158">
        <v>5868</v>
      </c>
      <c r="CD844" s="24">
        <v>6187.3624769913713</v>
      </c>
      <c r="CE844" s="24">
        <v>5695.2043372658882</v>
      </c>
      <c r="CF844" s="24">
        <v>5283.8045313990588</v>
      </c>
      <c r="CG844" s="24">
        <v>4934.230662467311</v>
      </c>
      <c r="CH844" s="24">
        <v>4633.1140075570065</v>
      </c>
      <c r="CI844" s="24">
        <v>4370.7314102833743</v>
      </c>
      <c r="CJ844" s="24">
        <v>4139.832950447234</v>
      </c>
      <c r="CK844" s="24">
        <v>3934.8967061440435</v>
      </c>
      <c r="CL844" s="24">
        <v>3751.6389231851877</v>
      </c>
      <c r="CM844" s="24">
        <v>3586.6826670165897</v>
      </c>
      <c r="CN844" s="24">
        <v>3437.3280012981863</v>
      </c>
      <c r="CO844" s="24">
        <v>3301.3890421887668</v>
      </c>
      <c r="CP844" s="24">
        <v>3177.0761571185858</v>
      </c>
      <c r="CQ844" s="24">
        <v>3062.9093089577432</v>
      </c>
      <c r="CR844" s="24">
        <v>2957.6533097108922</v>
      </c>
      <c r="CS844" s="24">
        <v>2860.2687587714704</v>
      </c>
      <c r="CT844" s="24">
        <v>2769.8743885362574</v>
      </c>
      <c r="CU844" s="24">
        <v>2685.7178267817931</v>
      </c>
      <c r="CV844" s="24">
        <v>2607.1526513202302</v>
      </c>
      <c r="CW844" s="24">
        <v>2533.6202056600814</v>
      </c>
      <c r="CX844" s="24">
        <v>2464.6350571614853</v>
      </c>
      <c r="CY844" s="24">
        <v>2399.7732705864132</v>
      </c>
      <c r="CZ844" s="24">
        <v>2338.6628784541335</v>
      </c>
      <c r="DA844" s="24">
        <v>2280.976080665977</v>
      </c>
      <c r="DB844" s="24">
        <v>2226.4228165590503</v>
      </c>
      <c r="DC844" s="24">
        <v>2174.7454345419392</v>
      </c>
      <c r="DD844" s="24">
        <v>2125.7142458082217</v>
      </c>
      <c r="DE844" s="24">
        <v>2079.1237949473648</v>
      </c>
      <c r="DF844" s="24">
        <v>2034.7897155621247</v>
      </c>
      <c r="DG844" s="24">
        <v>1992.5460661069608</v>
      </c>
      <c r="DH844" s="24">
        <v>1952.2430621431317</v>
      </c>
      <c r="DI844" s="24">
        <v>1913.7451375654161</v>
      </c>
      <c r="DJ844" s="24">
        <v>1876.9292801992683</v>
      </c>
      <c r="DK844" s="24">
        <v>1841.6835973168725</v>
      </c>
      <c r="DL844" s="24">
        <v>1807.9060746908633</v>
      </c>
      <c r="DM844" s="24">
        <v>1775.5034992590784</v>
      </c>
      <c r="DN844" s="24">
        <v>1744.3905206648869</v>
      </c>
      <c r="DO844" s="24">
        <v>1714.4888311348077</v>
      </c>
      <c r="DP844" s="24">
        <v>1685.7264465657954</v>
      </c>
      <c r="DQ844" s="24">
        <v>1658.0370744794479</v>
      </c>
      <c r="DR844" s="24">
        <v>1631.3595567847779</v>
      </c>
      <c r="DS844" s="24">
        <v>1605.6373771731783</v>
      </c>
      <c r="DT844" s="24">
        <v>1580.8182245263472</v>
      </c>
      <c r="DU844" s="24">
        <v>1556.8536050113078</v>
      </c>
      <c r="DV844" s="24">
        <v>1533.6984966152331</v>
      </c>
      <c r="DW844" s="24">
        <v>1511.3110407754205</v>
      </c>
      <c r="DX844" s="24">
        <v>1489.6522665180109</v>
      </c>
      <c r="DY844" s="24">
        <v>1468.6858431579628</v>
      </c>
      <c r="DZ844" s="24">
        <v>1448.377858153134</v>
      </c>
      <c r="EA844" s="24">
        <v>1428.6966171635961</v>
      </c>
      <c r="EB844" s="24">
        <v>1409.6124637572079</v>
      </c>
      <c r="EC844" s="24">
        <v>1391.097616535196</v>
      </c>
      <c r="ED844" s="24">
        <v>1373.126021736163</v>
      </c>
      <c r="EE844" s="24">
        <v>1355.6732196212431</v>
      </c>
      <c r="EF844" s="24">
        <v>1338.7162231532482</v>
      </c>
      <c r="EG844" s="24">
        <v>1322.2334076639063</v>
      </c>
      <c r="EH844" s="24">
        <v>1306.2044103600074</v>
      </c>
      <c r="EI844" s="24">
        <v>1290.6100386550434</v>
      </c>
      <c r="EJ844" s="24">
        <v>1275.4321864309479</v>
      </c>
      <c r="EK844" s="24">
        <v>1260.6537574371869</v>
      </c>
      <c r="EL844" s="24">
        <v>1246.2585951240956</v>
      </c>
      <c r="EM844" s="24">
        <v>1232.2314182856653</v>
      </c>
      <c r="EN844" s="24">
        <v>1218.5577619556302</v>
      </c>
      <c r="EO844" s="24">
        <v>1205.2239230609189</v>
      </c>
      <c r="EP844" s="24">
        <v>1192.2169103895455</v>
      </c>
      <c r="EQ844" s="24">
        <v>1179.5243984766566</v>
      </c>
      <c r="ER844" s="24">
        <v>1167.1346850536838</v>
      </c>
      <c r="ES844" s="24">
        <v>1155.0366517419557</v>
      </c>
      <c r="ET844" s="24">
        <v>1143.2197277044106</v>
      </c>
      <c r="EU844" s="24">
        <v>1131.6738559976764</v>
      </c>
      <c r="EV844" s="24">
        <v>1120.3894623921938</v>
      </c>
      <c r="EW844" s="24">
        <v>1109.3574264507615</v>
      </c>
      <c r="EX844" s="24">
        <v>1098.5690546759906</v>
      </c>
      <c r="EY844" s="24">
        <v>1088.0160555552377</v>
      </c>
      <c r="EZ844" s="24">
        <v>1077.6905163476388</v>
      </c>
      <c r="FA844" s="24">
        <v>1067.584881472332</v>
      </c>
      <c r="FB844" s="24">
        <v>1057.6919323698432</v>
      </c>
      <c r="FC844" s="24">
        <v>1048.0047687202539</v>
      </c>
      <c r="FD844" s="24">
        <v>1038.5167909121542</v>
      </c>
      <c r="FE844" s="24">
        <v>1029.221683665829</v>
      </c>
      <c r="FF844" s="24">
        <v>1020.1134007225291</v>
      </c>
      <c r="FG844" s="24">
        <v>1011.1861505193526</v>
      </c>
      <c r="FH844" s="24">
        <v>1002.4343827761451</v>
      </c>
      <c r="FI844" s="24">
        <v>993.8527759270504</v>
      </c>
      <c r="FJ844" s="24">
        <v>985.4362253350165</v>
      </c>
      <c r="FK844" s="24">
        <v>977.17983223264719</v>
      </c>
      <c r="FL844" s="24">
        <v>969.07889333746209</v>
      </c>
      <c r="FM844" s="24">
        <v>961.12889109383616</v>
      </c>
      <c r="FN844" s="24">
        <v>953.32548449771184</v>
      </c>
      <c r="FO844" s="24">
        <v>945.66450046368993</v>
      </c>
      <c r="FP844" s="24">
        <v>938.14192569728095</v>
      </c>
      <c r="FQ844" s="24">
        <v>930.75389903798009</v>
      </c>
      <c r="FR844" s="24">
        <v>923.49670424151918</v>
      </c>
      <c r="FS844" s="24">
        <v>916.36676317201875</v>
      </c>
      <c r="FT844" s="24">
        <v>909.36062937701865</v>
      </c>
      <c r="FU844" s="24">
        <v>902.47498202037832</v>
      </c>
      <c r="FV844" s="24">
        <v>895.7066201498734</v>
      </c>
    </row>
    <row r="845" spans="5:178" outlineLevel="2" x14ac:dyDescent="0.2">
      <c r="E845" s="367">
        <v>44712</v>
      </c>
      <c r="H845" s="24">
        <v>22462</v>
      </c>
      <c r="BG845" s="158"/>
      <c r="BH845" s="158"/>
      <c r="BI845" s="158"/>
      <c r="BJ845" s="158"/>
      <c r="BK845" s="158"/>
      <c r="BL845" s="158"/>
      <c r="BM845" s="158"/>
      <c r="BN845" s="158"/>
      <c r="BO845" s="158"/>
      <c r="BP845" s="158"/>
      <c r="BQ845" s="158"/>
      <c r="BR845" s="158"/>
      <c r="BS845" s="158"/>
      <c r="BT845" s="158"/>
      <c r="BU845" s="158"/>
      <c r="BV845" s="158"/>
      <c r="BW845" s="158">
        <v>13463</v>
      </c>
      <c r="BX845" s="158">
        <v>5025</v>
      </c>
      <c r="BY845" s="158">
        <v>7061</v>
      </c>
      <c r="BZ845" s="158">
        <v>5999</v>
      </c>
      <c r="CA845" s="158">
        <v>9253</v>
      </c>
      <c r="CB845" s="158">
        <v>7062</v>
      </c>
      <c r="CC845" s="158">
        <v>8417</v>
      </c>
      <c r="CD845" s="24">
        <v>8935.1135673466142</v>
      </c>
      <c r="CE845" s="24">
        <v>8144.4112395090924</v>
      </c>
      <c r="CF845" s="24">
        <v>7496.5845929045481</v>
      </c>
      <c r="CG845" s="24">
        <v>6955.0599585723257</v>
      </c>
      <c r="CH845" s="24">
        <v>6494.9166652460208</v>
      </c>
      <c r="CI845" s="24">
        <v>6098.5574931796446</v>
      </c>
      <c r="CJ845" s="24">
        <v>5753.1838736069221</v>
      </c>
      <c r="CK845" s="24">
        <v>5449.2527529609542</v>
      </c>
      <c r="CL845" s="24">
        <v>5179.495637923259</v>
      </c>
      <c r="CM845" s="24">
        <v>4938.2738325404634</v>
      </c>
      <c r="CN845" s="24">
        <v>4721.1422854939201</v>
      </c>
      <c r="CO845" s="24">
        <v>4524.5470766834651</v>
      </c>
      <c r="CP845" s="24">
        <v>4345.6109321509603</v>
      </c>
      <c r="CQ845" s="24">
        <v>4181.9781625910155</v>
      </c>
      <c r="CR845" s="24">
        <v>4031.7005984757438</v>
      </c>
      <c r="CS845" s="24">
        <v>3893.1523646394985</v>
      </c>
      <c r="CT845" s="24">
        <v>3764.9653004138318</v>
      </c>
      <c r="CU845" s="24">
        <v>3645.9793952450755</v>
      </c>
      <c r="CV845" s="24">
        <v>3535.2043032765214</v>
      </c>
      <c r="CW845" s="24">
        <v>3431.7891404437955</v>
      </c>
      <c r="CX845" s="24">
        <v>3334.9985484702161</v>
      </c>
      <c r="CY845" s="24">
        <v>3244.1935534694439</v>
      </c>
      <c r="CZ845" s="24">
        <v>3158.8161304461323</v>
      </c>
      <c r="DA845" s="24">
        <v>3078.3766594463737</v>
      </c>
      <c r="DB845" s="24">
        <v>3002.4436579414078</v>
      </c>
      <c r="DC845" s="24">
        <v>2930.6353197364656</v>
      </c>
      <c r="DD845" s="24">
        <v>2862.6124986242917</v>
      </c>
      <c r="DE845" s="24">
        <v>2798.0728557482926</v>
      </c>
      <c r="DF845" s="24">
        <v>2736.7459506160963</v>
      </c>
      <c r="DG845" s="24">
        <v>2678.3891021558443</v>
      </c>
      <c r="DH845" s="24">
        <v>2622.7838818863161</v>
      </c>
      <c r="DI845" s="24">
        <v>2569.7331288894429</v>
      </c>
      <c r="DJ845" s="24">
        <v>2519.0583978074224</v>
      </c>
      <c r="DK845" s="24">
        <v>2470.5977679930184</v>
      </c>
      <c r="DL845" s="24">
        <v>2424.203955301582</v>
      </c>
      <c r="DM845" s="24">
        <v>2379.7426786362762</v>
      </c>
      <c r="DN845" s="24">
        <v>2337.0912418541225</v>
      </c>
      <c r="DO845" s="24">
        <v>2296.137298473654</v>
      </c>
      <c r="DP845" s="24">
        <v>2256.7777721496836</v>
      </c>
      <c r="DQ845" s="24">
        <v>2218.9179103701208</v>
      </c>
      <c r="DR845" s="24">
        <v>2182.470452495525</v>
      </c>
      <c r="DS845" s="24">
        <v>2147.3548962690015</v>
      </c>
      <c r="DT845" s="24">
        <v>2113.4968494013074</v>
      </c>
      <c r="DU845" s="24">
        <v>2080.827454885693</v>
      </c>
      <c r="DV845" s="24">
        <v>2049.2828803994489</v>
      </c>
      <c r="DW845" s="24">
        <v>2018.8038635688811</v>
      </c>
      <c r="DX845" s="24">
        <v>1989.3353060625423</v>
      </c>
      <c r="DY845" s="24">
        <v>1960.8259104756507</v>
      </c>
      <c r="DZ845" s="24">
        <v>1933.2278548096258</v>
      </c>
      <c r="EA845" s="24">
        <v>1906.4965000619181</v>
      </c>
      <c r="EB845" s="24">
        <v>1880.5901270445383</v>
      </c>
      <c r="EC845" s="24">
        <v>1855.4696990629077</v>
      </c>
      <c r="ED845" s="24">
        <v>1831.0986475246325</v>
      </c>
      <c r="EE845" s="24">
        <v>1807.4426779224896</v>
      </c>
      <c r="EF845" s="24">
        <v>1784.4695939575108</v>
      </c>
      <c r="EG845" s="24">
        <v>1762.1491378446167</v>
      </c>
      <c r="EH845" s="24">
        <v>1740.452845081852</v>
      </c>
      <c r="EI845" s="24">
        <v>1719.3539121705519</v>
      </c>
      <c r="EJ845" s="24">
        <v>1698.8270759524887</v>
      </c>
      <c r="EK845" s="24">
        <v>1678.8485033853879</v>
      </c>
      <c r="EL845" s="24">
        <v>1659.3956907133231</v>
      </c>
      <c r="EM845" s="24">
        <v>1640.4473711064995</v>
      </c>
      <c r="EN845" s="24">
        <v>1621.9834299479976</v>
      </c>
      <c r="EO845" s="24">
        <v>1603.9848270354248</v>
      </c>
      <c r="EP845" s="24">
        <v>1586.4335250446775</v>
      </c>
      <c r="EQ845" s="24">
        <v>1569.3124236727924</v>
      </c>
      <c r="ER845" s="24">
        <v>1552.6052989382476</v>
      </c>
      <c r="ES845" s="24">
        <v>1536.2967471713853</v>
      </c>
      <c r="ET845" s="24">
        <v>1520.3721332754967</v>
      </c>
      <c r="EU845" s="24">
        <v>1504.8175428816585</v>
      </c>
      <c r="EV845" s="24">
        <v>1489.6197380580461</v>
      </c>
      <c r="EW845" s="24">
        <v>1474.7661162679383</v>
      </c>
      <c r="EX845" s="24">
        <v>1460.2446723004659</v>
      </c>
      <c r="EY845" s="24">
        <v>1446.0439629246719</v>
      </c>
      <c r="EZ845" s="24">
        <v>1432.1530740412099</v>
      </c>
      <c r="FA845" s="24">
        <v>1418.5615901271703</v>
      </c>
      <c r="FB845" s="24">
        <v>1405.2595657885472</v>
      </c>
      <c r="FC845" s="24">
        <v>1392.2374992518248</v>
      </c>
      <c r="FD845" s="24">
        <v>1379.4863076414954</v>
      </c>
      <c r="FE845" s="24">
        <v>1366.9973039039812</v>
      </c>
      <c r="FF845" s="24">
        <v>1354.7621752508715</v>
      </c>
      <c r="FG845" s="24">
        <v>1342.7729630054444</v>
      </c>
      <c r="FH845" s="24">
        <v>1331.0220437465466</v>
      </c>
      <c r="FI845" s="24">
        <v>1319.5021116529588</v>
      </c>
      <c r="FJ845" s="24">
        <v>1308.2061619595768</v>
      </c>
      <c r="FK845" s="24">
        <v>1297.1274754441895</v>
      </c>
      <c r="FL845" s="24">
        <v>1286.2596038703487</v>
      </c>
      <c r="FM845" s="24">
        <v>1275.5963563179598</v>
      </c>
      <c r="FN845" s="24">
        <v>1265.1317863387669</v>
      </c>
      <c r="FO845" s="24">
        <v>1254.8601798789432</v>
      </c>
      <c r="FP845" s="24">
        <v>1244.7760439156132</v>
      </c>
      <c r="FQ845" s="24">
        <v>1234.8740957583136</v>
      </c>
      <c r="FR845" s="24">
        <v>1225.149252970202</v>
      </c>
      <c r="FS845" s="24">
        <v>1215.5966238673498</v>
      </c>
      <c r="FT845" s="24">
        <v>1206.2114985575888</v>
      </c>
      <c r="FU845" s="24">
        <v>1196.9893404833379</v>
      </c>
      <c r="FV845" s="24">
        <v>1187.9257784354932</v>
      </c>
    </row>
    <row r="846" spans="5:178" outlineLevel="2" x14ac:dyDescent="0.2">
      <c r="E846" s="367">
        <v>44742</v>
      </c>
      <c r="H846" s="24">
        <v>18273</v>
      </c>
      <c r="BG846" s="158"/>
      <c r="BH846" s="158"/>
      <c r="BI846" s="158"/>
      <c r="BJ846" s="158"/>
      <c r="BK846" s="158"/>
      <c r="BL846" s="158"/>
      <c r="BM846" s="158"/>
      <c r="BN846" s="158"/>
      <c r="BO846" s="158"/>
      <c r="BP846" s="158"/>
      <c r="BQ846" s="158"/>
      <c r="BR846" s="158"/>
      <c r="BS846" s="158"/>
      <c r="BT846" s="158"/>
      <c r="BU846" s="158"/>
      <c r="BV846" s="158"/>
      <c r="BW846" s="158"/>
      <c r="BX846" s="158">
        <v>9392</v>
      </c>
      <c r="BY846" s="158">
        <v>8585</v>
      </c>
      <c r="BZ846" s="158">
        <v>6140</v>
      </c>
      <c r="CA846" s="158">
        <v>5312</v>
      </c>
      <c r="CB846" s="158">
        <v>8690</v>
      </c>
      <c r="CC846" s="158">
        <v>6719</v>
      </c>
      <c r="CD846" s="24">
        <v>7314.0440618808379</v>
      </c>
      <c r="CE846" s="24">
        <v>6584.7120735843573</v>
      </c>
      <c r="CF846" s="24">
        <v>6002.0057514453392</v>
      </c>
      <c r="CG846" s="24">
        <v>5524.5913448645651</v>
      </c>
      <c r="CH846" s="24">
        <v>5125.5159698338657</v>
      </c>
      <c r="CI846" s="24">
        <v>4786.41439308196</v>
      </c>
      <c r="CJ846" s="24">
        <v>4494.3183826496697</v>
      </c>
      <c r="CK846" s="24">
        <v>4239.7960617461003</v>
      </c>
      <c r="CL846" s="24">
        <v>4015.8146982669296</v>
      </c>
      <c r="CM846" s="24">
        <v>3817.0177922247512</v>
      </c>
      <c r="CN846" s="24">
        <v>3639.249919176038</v>
      </c>
      <c r="CO846" s="24">
        <v>3479.2353084363999</v>
      </c>
      <c r="CP846" s="24">
        <v>3334.3549064912168</v>
      </c>
      <c r="CQ846" s="24">
        <v>3202.4883126955083</v>
      </c>
      <c r="CR846" s="24">
        <v>3081.8995070542401</v>
      </c>
      <c r="CS846" s="24">
        <v>2971.1527903661695</v>
      </c>
      <c r="CT846" s="24">
        <v>2869.0499775435865</v>
      </c>
      <c r="CU846" s="24">
        <v>2774.5828056243895</v>
      </c>
      <c r="CV846" s="24">
        <v>2686.8964074106798</v>
      </c>
      <c r="CW846" s="24">
        <v>2605.260949725684</v>
      </c>
      <c r="CX846" s="24">
        <v>2529.0493754503545</v>
      </c>
      <c r="CY846" s="24">
        <v>2457.7197639379774</v>
      </c>
      <c r="CZ846" s="24">
        <v>2390.8012248039622</v>
      </c>
      <c r="DA846" s="24">
        <v>2327.8825227689235</v>
      </c>
      <c r="DB846" s="24">
        <v>2268.6028334966418</v>
      </c>
      <c r="DC846" s="24">
        <v>2212.6441768970785</v>
      </c>
      <c r="DD846" s="24">
        <v>2159.7251817440574</v>
      </c>
      <c r="DE846" s="24">
        <v>2109.5959149943328</v>
      </c>
      <c r="DF846" s="24">
        <v>2062.0335686998787</v>
      </c>
      <c r="DG846" s="24">
        <v>2016.8388423412462</v>
      </c>
      <c r="DH846" s="24">
        <v>1973.8328926422023</v>
      </c>
      <c r="DI846" s="24">
        <v>1932.8547492192515</v>
      </c>
      <c r="DJ846" s="24">
        <v>1893.7591147722699</v>
      </c>
      <c r="DK846" s="24">
        <v>1856.4144843916501</v>
      </c>
      <c r="DL846" s="24">
        <v>1820.7015310164898</v>
      </c>
      <c r="DM846" s="24">
        <v>1786.511713923921</v>
      </c>
      <c r="DN846" s="24">
        <v>1753.7460749582431</v>
      </c>
      <c r="DO846" s="24">
        <v>1722.314193469738</v>
      </c>
      <c r="DP846" s="24">
        <v>1692.1332759687264</v>
      </c>
      <c r="DQ846" s="24">
        <v>1663.127360571842</v>
      </c>
      <c r="DR846" s="24">
        <v>1635.2266196260105</v>
      </c>
      <c r="DS846" s="24">
        <v>1608.3667465970459</v>
      </c>
      <c r="DT846" s="24">
        <v>1582.4884155257505</v>
      </c>
      <c r="DU846" s="24">
        <v>1557.5368031800001</v>
      </c>
      <c r="DV846" s="24">
        <v>1533.4611655417934</v>
      </c>
      <c r="DW846" s="24">
        <v>1510.2144615228613</v>
      </c>
      <c r="DX846" s="24">
        <v>1487.7530178486966</v>
      </c>
      <c r="DY846" s="24">
        <v>1466.0362299264671</v>
      </c>
      <c r="DZ846" s="24">
        <v>1445.0262942477932</v>
      </c>
      <c r="EA846" s="24">
        <v>1424.6879684971677</v>
      </c>
      <c r="EB846" s="24">
        <v>1404.9883560609303</v>
      </c>
      <c r="EC846" s="24">
        <v>1385.8967120762663</v>
      </c>
      <c r="ED846" s="24">
        <v>1367.3842685379163</v>
      </c>
      <c r="EE846" s="24">
        <v>1349.4240763030366</v>
      </c>
      <c r="EF846" s="24">
        <v>1331.9908621107929</v>
      </c>
      <c r="EG846" s="24">
        <v>1315.0608989702591</v>
      </c>
      <c r="EH846" s="24">
        <v>1298.6118884740076</v>
      </c>
      <c r="EI846" s="24">
        <v>1282.6228537706218</v>
      </c>
      <c r="EJ846" s="24">
        <v>1267.0740420813663</v>
      </c>
      <c r="EK846" s="24">
        <v>1251.9468357779654</v>
      </c>
      <c r="EL846" s="24">
        <v>1237.2236711529144</v>
      </c>
      <c r="EM846" s="24">
        <v>1222.8879641133278</v>
      </c>
      <c r="EN846" s="24">
        <v>1208.9240421162804</v>
      </c>
      <c r="EO846" s="24">
        <v>1195.3170817395649</v>
      </c>
      <c r="EP846" s="24">
        <v>1182.0530513483693</v>
      </c>
      <c r="EQ846" s="24">
        <v>1169.1186583768069</v>
      </c>
      <c r="ER846" s="24">
        <v>1156.5013007946366</v>
      </c>
      <c r="ES846" s="24">
        <v>1144.1890223747546</v>
      </c>
      <c r="ET846" s="24">
        <v>1132.1704714170612</v>
      </c>
      <c r="EU846" s="24">
        <v>1120.4348626195822</v>
      </c>
      <c r="EV846" s="24">
        <v>1108.9719418190823</v>
      </c>
      <c r="EW846" s="24">
        <v>1097.771953351142</v>
      </c>
      <c r="EX846" s="24">
        <v>1086.8256098043498</v>
      </c>
      <c r="EY846" s="24">
        <v>1076.1240639652535</v>
      </c>
      <c r="EZ846" s="24">
        <v>1065.6588827702458</v>
      </c>
      <c r="FA846" s="24">
        <v>1055.4220230980845</v>
      </c>
      <c r="FB846" s="24">
        <v>1045.4058092523235</v>
      </c>
      <c r="FC846" s="24">
        <v>1035.6029119969667</v>
      </c>
      <c r="FD846" s="24">
        <v>1026.0063290211513</v>
      </c>
      <c r="FE846" s="24">
        <v>1016.6093667199708</v>
      </c>
      <c r="FF846" s="24">
        <v>1007.4056231886088</v>
      </c>
      <c r="FG846" s="24">
        <v>998.38897233613238</v>
      </c>
      <c r="FH846" s="24">
        <v>989.5535490334297</v>
      </c>
      <c r="FI846" s="24">
        <v>980.89373521723473</v>
      </c>
      <c r="FJ846" s="24">
        <v>972.40414687884663</v>
      </c>
      <c r="FK846" s="24">
        <v>964.07962187219891</v>
      </c>
      <c r="FL846" s="24">
        <v>955.91520848142534</v>
      </c>
      <c r="FM846" s="24">
        <v>947.90615469301508</v>
      </c>
      <c r="FN846" s="24">
        <v>940.04789812217177</v>
      </c>
      <c r="FO846" s="24">
        <v>932.33605654707651</v>
      </c>
      <c r="FP846" s="24">
        <v>924.76641900846914</v>
      </c>
      <c r="FQ846" s="24">
        <v>917.33493743535644</v>
      </c>
      <c r="FR846" s="24">
        <v>910.03771876074939</v>
      </c>
      <c r="FS846" s="24">
        <v>902.87101749411897</v>
      </c>
      <c r="FT846" s="24">
        <v>895.83122871987246</v>
      </c>
      <c r="FU846" s="24">
        <v>888.91488149345025</v>
      </c>
      <c r="FV846" s="24">
        <v>882.11863260883126</v>
      </c>
    </row>
    <row r="847" spans="5:178" outlineLevel="2" x14ac:dyDescent="0.2">
      <c r="E847" s="367">
        <v>44773</v>
      </c>
      <c r="H847" s="24">
        <v>18873</v>
      </c>
      <c r="BG847" s="158"/>
      <c r="BH847" s="158"/>
      <c r="BI847" s="158"/>
      <c r="BJ847" s="158"/>
      <c r="BK847" s="158"/>
      <c r="BL847" s="158"/>
      <c r="BM847" s="158"/>
      <c r="BN847" s="158"/>
      <c r="BO847" s="158"/>
      <c r="BP847" s="158"/>
      <c r="BQ847" s="158"/>
      <c r="BR847" s="158"/>
      <c r="BS847" s="158"/>
      <c r="BT847" s="158"/>
      <c r="BU847" s="158"/>
      <c r="BV847" s="158"/>
      <c r="BW847" s="158"/>
      <c r="BX847" s="158"/>
      <c r="BY847" s="158">
        <v>18203</v>
      </c>
      <c r="BZ847" s="158">
        <v>8933</v>
      </c>
      <c r="CA847" s="158">
        <v>6112</v>
      </c>
      <c r="CB847" s="158">
        <v>5312</v>
      </c>
      <c r="CC847" s="158">
        <v>9186</v>
      </c>
      <c r="CD847" s="24">
        <v>9722.6071307843285</v>
      </c>
      <c r="CE847" s="24">
        <v>8612.2654742522791</v>
      </c>
      <c r="CF847" s="24">
        <v>7753.4791928283312</v>
      </c>
      <c r="CG847" s="24">
        <v>7067.3442041233429</v>
      </c>
      <c r="CH847" s="24">
        <v>6505.1901377929144</v>
      </c>
      <c r="CI847" s="24">
        <v>6035.2800518100103</v>
      </c>
      <c r="CJ847" s="24">
        <v>5635.9889377537538</v>
      </c>
      <c r="CK847" s="24">
        <v>5292.0467404509473</v>
      </c>
      <c r="CL847" s="24">
        <v>4992.3474525879365</v>
      </c>
      <c r="CM847" s="24">
        <v>4728.6100526970795</v>
      </c>
      <c r="CN847" s="24">
        <v>4494.527277721978</v>
      </c>
      <c r="CO847" s="24">
        <v>4285.2061275435371</v>
      </c>
      <c r="CP847" s="24">
        <v>4096.7893917692491</v>
      </c>
      <c r="CQ847" s="24">
        <v>3926.1931425517632</v>
      </c>
      <c r="CR847" s="24">
        <v>3770.9206143381466</v>
      </c>
      <c r="CS847" s="24">
        <v>3628.9276486656718</v>
      </c>
      <c r="CT847" s="24">
        <v>3498.5237139272472</v>
      </c>
      <c r="CU847" s="24">
        <v>3378.2979506892489</v>
      </c>
      <c r="CV847" s="24">
        <v>3267.0631322650434</v>
      </c>
      <c r="CW847" s="24">
        <v>3163.8126550313482</v>
      </c>
      <c r="CX847" s="24">
        <v>3067.6871425587751</v>
      </c>
      <c r="CY847" s="24">
        <v>2977.9482369250782</v>
      </c>
      <c r="CZ847" s="24">
        <v>2893.9578281549807</v>
      </c>
      <c r="DA847" s="24">
        <v>2815.1614441989514</v>
      </c>
      <c r="DB847" s="24">
        <v>2741.0748567192218</v>
      </c>
      <c r="DC847" s="24">
        <v>2671.2731961160471</v>
      </c>
      <c r="DD847" s="24">
        <v>2605.3820417641509</v>
      </c>
      <c r="DE847" s="24">
        <v>2543.070079868301</v>
      </c>
      <c r="DF847" s="24">
        <v>2484.0430150016427</v>
      </c>
      <c r="DG847" s="24">
        <v>2428.038491457547</v>
      </c>
      <c r="DH847" s="24">
        <v>2374.8218334577264</v>
      </c>
      <c r="DI847" s="24">
        <v>2324.1824535679007</v>
      </c>
      <c r="DJ847" s="24">
        <v>2275.930809632674</v>
      </c>
      <c r="DK847" s="24">
        <v>2229.8958145064421</v>
      </c>
      <c r="DL847" s="24">
        <v>2185.9226215430658</v>
      </c>
      <c r="DM847" s="24">
        <v>2143.8707234776089</v>
      </c>
      <c r="DN847" s="24">
        <v>2103.6123139265987</v>
      </c>
      <c r="DO847" s="24">
        <v>2065.0308699513544</v>
      </c>
      <c r="DP847" s="24">
        <v>2028.0199215014995</v>
      </c>
      <c r="DQ847" s="24">
        <v>1992.4819794852765</v>
      </c>
      <c r="DR847" s="24">
        <v>1958.3275990073676</v>
      </c>
      <c r="DS847" s="24">
        <v>1925.4745582106664</v>
      </c>
      <c r="DT847" s="24">
        <v>1893.8471363393978</v>
      </c>
      <c r="DU847" s="24">
        <v>1863.3754772502568</v>
      </c>
      <c r="DV847" s="24">
        <v>1833.995026747888</v>
      </c>
      <c r="DW847" s="24">
        <v>1805.646033899626</v>
      </c>
      <c r="DX847" s="24">
        <v>1778.2731079617245</v>
      </c>
      <c r="DY847" s="24">
        <v>1751.8248237812863</v>
      </c>
      <c r="DZ847" s="24">
        <v>1726.2533695691031</v>
      </c>
      <c r="EA847" s="24">
        <v>1701.514231804711</v>
      </c>
      <c r="EB847" s="24">
        <v>1677.5659127647566</v>
      </c>
      <c r="EC847" s="24">
        <v>1654.3696767829445</v>
      </c>
      <c r="ED847" s="24">
        <v>1631.8893218733028</v>
      </c>
      <c r="EE847" s="24">
        <v>1610.0909737938443</v>
      </c>
      <c r="EF847" s="24">
        <v>1588.9429000077516</v>
      </c>
      <c r="EG847" s="24">
        <v>1568.4153413243694</v>
      </c>
      <c r="EH847" s="24">
        <v>1548.4803592813312</v>
      </c>
      <c r="EI847" s="24">
        <v>1529.1116975691605</v>
      </c>
      <c r="EJ847" s="24">
        <v>1510.2846560067148</v>
      </c>
      <c r="EK847" s="24">
        <v>1491.9759757548502</v>
      </c>
      <c r="EL847" s="24">
        <v>1474.1637346107671</v>
      </c>
      <c r="EM847" s="24">
        <v>1456.8272513602881</v>
      </c>
      <c r="EN847" s="24">
        <v>1439.9469982825842</v>
      </c>
      <c r="EO847" s="24">
        <v>1423.5045210042347</v>
      </c>
      <c r="EP847" s="24">
        <v>1407.4823649889793</v>
      </c>
      <c r="EQ847" s="24">
        <v>1391.8640080278988</v>
      </c>
      <c r="ER847" s="24">
        <v>1376.6337981635695</v>
      </c>
      <c r="ES847" s="24">
        <v>1361.776896542269</v>
      </c>
      <c r="ET847" s="24">
        <v>1347.2792247415794</v>
      </c>
      <c r="EU847" s="24">
        <v>1333.12741616786</v>
      </c>
      <c r="EV847" s="24">
        <v>1319.3087711596061</v>
      </c>
      <c r="EW847" s="24">
        <v>1305.8112154696221</v>
      </c>
      <c r="EX847" s="24">
        <v>1292.6232618316094</v>
      </c>
      <c r="EY847" s="24">
        <v>1279.7339743458163</v>
      </c>
      <c r="EZ847" s="24">
        <v>1267.132935444298</v>
      </c>
      <c r="FA847" s="24">
        <v>1254.8102152193419</v>
      </c>
      <c r="FB847" s="24">
        <v>1242.7563429192276</v>
      </c>
      <c r="FC847" s="24">
        <v>1230.9622804338574</v>
      </c>
      <c r="FD847" s="24">
        <v>1219.4193976092981</v>
      </c>
      <c r="FE847" s="24">
        <v>1208.1194492450061</v>
      </c>
      <c r="FF847" s="24">
        <v>1197.0545536407953</v>
      </c>
      <c r="FG847" s="24">
        <v>1186.2171725724843</v>
      </c>
      <c r="FH847" s="24">
        <v>1175.6000925859303</v>
      </c>
      <c r="FI847" s="24">
        <v>1165.1964075087715</v>
      </c>
      <c r="FJ847" s="24">
        <v>1154.9995020879571</v>
      </c>
      <c r="FK847" s="24">
        <v>1145.0030366690007</v>
      </c>
      <c r="FL847" s="24">
        <v>1135.2009328400193</v>
      </c>
      <c r="FM847" s="24">
        <v>1125.587359970074</v>
      </c>
      <c r="FN847" s="24">
        <v>1116.1567225771653</v>
      </c>
      <c r="FO847" s="24">
        <v>1106.9036484665496</v>
      </c>
      <c r="FP847" s="24">
        <v>1097.8229775848629</v>
      </c>
      <c r="FQ847" s="24">
        <v>1088.9097515399012</v>
      </c>
      <c r="FR847" s="24">
        <v>1080.1592037399196</v>
      </c>
      <c r="FS847" s="24">
        <v>1071.5667501099333</v>
      </c>
      <c r="FT847" s="24">
        <v>1063.1279803458081</v>
      </c>
      <c r="FU847" s="24">
        <v>1054.838649669985</v>
      </c>
      <c r="FV847" s="24">
        <v>1046.6946710554043</v>
      </c>
    </row>
    <row r="848" spans="5:178" outlineLevel="2" x14ac:dyDescent="0.2">
      <c r="E848" s="367">
        <v>44804</v>
      </c>
      <c r="H848" s="24">
        <v>18110</v>
      </c>
      <c r="BG848" s="158"/>
      <c r="BH848" s="158"/>
      <c r="BI848" s="158"/>
      <c r="BJ848" s="158"/>
      <c r="BK848" s="158"/>
      <c r="BL848" s="158"/>
      <c r="BM848" s="158"/>
      <c r="BN848" s="158"/>
      <c r="BO848" s="158"/>
      <c r="BP848" s="158"/>
      <c r="BQ848" s="158"/>
      <c r="BR848" s="158"/>
      <c r="BS848" s="158"/>
      <c r="BT848" s="158"/>
      <c r="BU848" s="158"/>
      <c r="BV848" s="158"/>
      <c r="BW848" s="158"/>
      <c r="BX848" s="158"/>
      <c r="BY848" s="158"/>
      <c r="BZ848" s="158">
        <v>17351</v>
      </c>
      <c r="CA848" s="158">
        <v>8810</v>
      </c>
      <c r="CB848" s="158">
        <v>5965</v>
      </c>
      <c r="CC848" s="158">
        <v>5385</v>
      </c>
      <c r="CD848" s="24">
        <v>6318.9237605454173</v>
      </c>
      <c r="CE848" s="24">
        <v>5474.6108351302164</v>
      </c>
      <c r="CF848" s="24">
        <v>4849.3990599572735</v>
      </c>
      <c r="CG848" s="24">
        <v>4365.8332202496822</v>
      </c>
      <c r="CH848" s="24">
        <v>3979.4839629982221</v>
      </c>
      <c r="CI848" s="24">
        <v>3662.9459499789914</v>
      </c>
      <c r="CJ848" s="24">
        <v>3398.3487268624131</v>
      </c>
      <c r="CK848" s="24">
        <v>3173.515672314496</v>
      </c>
      <c r="CL848" s="24">
        <v>2979.848515482608</v>
      </c>
      <c r="CM848" s="24">
        <v>2811.0936798150592</v>
      </c>
      <c r="CN848" s="24">
        <v>2662.5882833047017</v>
      </c>
      <c r="CO848" s="24">
        <v>2530.7808288886495</v>
      </c>
      <c r="CP848" s="24">
        <v>2412.9161634368875</v>
      </c>
      <c r="CQ848" s="24">
        <v>2306.8223668538949</v>
      </c>
      <c r="CR848" s="24">
        <v>2210.762939394207</v>
      </c>
      <c r="CS848" s="24">
        <v>2123.3320009718545</v>
      </c>
      <c r="CT848" s="24">
        <v>2043.3785257438485</v>
      </c>
      <c r="CU848" s="24">
        <v>1969.9506082666353</v>
      </c>
      <c r="CV848" s="24">
        <v>1902.2538210540217</v>
      </c>
      <c r="CW848" s="24">
        <v>1839.6196598668698</v>
      </c>
      <c r="CX848" s="24">
        <v>1781.4813257973792</v>
      </c>
      <c r="CY848" s="24">
        <v>1727.3549207050098</v>
      </c>
      <c r="CZ848" s="24">
        <v>1676.8246896150968</v>
      </c>
      <c r="DA848" s="24">
        <v>1629.5313252206952</v>
      </c>
      <c r="DB848" s="24">
        <v>1585.1626151029225</v>
      </c>
      <c r="DC848" s="24">
        <v>1543.4458997097715</v>
      </c>
      <c r="DD848" s="24">
        <v>1504.1419432392611</v>
      </c>
      <c r="DE848" s="24">
        <v>1467.0399167249973</v>
      </c>
      <c r="DF848" s="24">
        <v>1431.9532638175563</v>
      </c>
      <c r="DG848" s="24">
        <v>1398.7162724902237</v>
      </c>
      <c r="DH848" s="24">
        <v>1367.1812153510716</v>
      </c>
      <c r="DI848" s="24">
        <v>1337.2159510370609</v>
      </c>
      <c r="DJ848" s="24">
        <v>1308.7019018628093</v>
      </c>
      <c r="DK848" s="24">
        <v>1281.5323403298494</v>
      </c>
      <c r="DL848" s="24">
        <v>1255.6109305965215</v>
      </c>
      <c r="DM848" s="24">
        <v>1230.8504815303102</v>
      </c>
      <c r="DN848" s="24">
        <v>1207.1718762251535</v>
      </c>
      <c r="DO848" s="24">
        <v>1184.5031493941344</v>
      </c>
      <c r="DP848" s="24">
        <v>1162.7786892384761</v>
      </c>
      <c r="DQ848" s="24">
        <v>1141.9385445451385</v>
      </c>
      <c r="DR848" s="24">
        <v>1121.9278211040744</v>
      </c>
      <c r="DS848" s="24">
        <v>1102.6961542356798</v>
      </c>
      <c r="DT848" s="24">
        <v>1084.1972464125797</v>
      </c>
      <c r="DU848" s="24">
        <v>1066.3884607510211</v>
      </c>
      <c r="DV848" s="24">
        <v>1049.2304626163841</v>
      </c>
      <c r="DW848" s="24">
        <v>1032.6869027977432</v>
      </c>
      <c r="DX848" s="24">
        <v>1016.7241367079026</v>
      </c>
      <c r="DY848" s="24">
        <v>1001.3109748971814</v>
      </c>
      <c r="DZ848" s="24">
        <v>986.41846086291855</v>
      </c>
      <c r="EA848" s="24">
        <v>972.01967271721651</v>
      </c>
      <c r="EB848" s="24">
        <v>958.08954576311078</v>
      </c>
      <c r="EC848" s="24">
        <v>944.60471344028974</v>
      </c>
      <c r="ED848" s="24">
        <v>931.54336444901151</v>
      </c>
      <c r="EE848" s="24">
        <v>918.88511415560799</v>
      </c>
      <c r="EF848" s="24">
        <v>906.61088863374255</v>
      </c>
      <c r="EG848" s="24">
        <v>894.70281990957346</v>
      </c>
      <c r="EH848" s="24">
        <v>883.14415116207351</v>
      </c>
      <c r="EI848" s="24">
        <v>871.91915078687703</v>
      </c>
      <c r="EJ848" s="24">
        <v>861.01303436716853</v>
      </c>
      <c r="EK848" s="24">
        <v>850.41189371170969</v>
      </c>
      <c r="EL848" s="24">
        <v>840.10263222088702</v>
      </c>
      <c r="EM848" s="24">
        <v>830.07290592899653</v>
      </c>
      <c r="EN848" s="24">
        <v>820.31106964687285</v>
      </c>
      <c r="EO848" s="24">
        <v>810.80612769500317</v>
      </c>
      <c r="EP848" s="24">
        <v>801.54768877490949</v>
      </c>
      <c r="EQ848" s="24">
        <v>792.52592457695744</v>
      </c>
      <c r="ER848" s="24">
        <v>783.73153176689164</v>
      </c>
      <c r="ES848" s="24">
        <v>775.155697032136</v>
      </c>
      <c r="ET848" s="24">
        <v>766.79006490298138</v>
      </c>
      <c r="EU848" s="24">
        <v>758.62670809378631</v>
      </c>
      <c r="EV848" s="24">
        <v>750.65810013583814</v>
      </c>
      <c r="EW848" s="24">
        <v>742.87709009692878</v>
      </c>
      <c r="EX848" s="24">
        <v>735.27687920347478</v>
      </c>
      <c r="EY848" s="24">
        <v>727.85099919941115</v>
      </c>
      <c r="EZ848" s="24">
        <v>720.5932922924427</v>
      </c>
      <c r="FA848" s="24">
        <v>713.49789255282747</v>
      </c>
      <c r="FB848" s="24">
        <v>706.55920864280711</v>
      </c>
      <c r="FC848" s="24">
        <v>699.77190776642612</v>
      </c>
      <c r="FD848" s="24">
        <v>693.13090073980538</v>
      </c>
      <c r="FE848" s="24">
        <v>686.63132809124227</v>
      </c>
      <c r="FF848" s="24">
        <v>680.26854710879445</v>
      </c>
      <c r="FG848" s="24">
        <v>674.03811976049656</v>
      </c>
      <c r="FH848" s="24">
        <v>667.93580141903487</v>
      </c>
      <c r="FI848" s="24">
        <v>661.95753032878417</v>
      </c>
      <c r="FJ848" s="24">
        <v>656.09941775850893</v>
      </c>
      <c r="FK848" s="24">
        <v>650.35773878797477</v>
      </c>
      <c r="FL848" s="24">
        <v>644.72892368113548</v>
      </c>
      <c r="FM848" s="24">
        <v>639.20954980256909</v>
      </c>
      <c r="FN848" s="24">
        <v>633.79633403748142</v>
      </c>
      <c r="FO848" s="24">
        <v>628.48612567886835</v>
      </c>
      <c r="FP848" s="24">
        <v>623.27589974843397</v>
      </c>
      <c r="FQ848" s="24">
        <v>618.16275072056362</v>
      </c>
      <c r="FR848" s="24">
        <v>613.14388662111764</v>
      </c>
      <c r="FS848" s="24">
        <v>608.21662347506071</v>
      </c>
      <c r="FT848" s="24">
        <v>603.37838007899313</v>
      </c>
      <c r="FU848" s="24">
        <v>598.62667307649872</v>
      </c>
      <c r="FV848" s="24">
        <v>593.95911231595426</v>
      </c>
    </row>
    <row r="849" spans="5:178" outlineLevel="2" x14ac:dyDescent="0.2">
      <c r="E849" s="367">
        <v>44834</v>
      </c>
      <c r="H849" s="24">
        <v>24522</v>
      </c>
      <c r="BG849" s="158"/>
      <c r="BH849" s="158"/>
      <c r="BI849" s="158"/>
      <c r="BJ849" s="158"/>
      <c r="BK849" s="158"/>
      <c r="BL849" s="158"/>
      <c r="BM849" s="158"/>
      <c r="BN849" s="158"/>
      <c r="BO849" s="158"/>
      <c r="BP849" s="158"/>
      <c r="BQ849" s="158"/>
      <c r="BR849" s="158"/>
      <c r="BS849" s="158"/>
      <c r="BT849" s="158"/>
      <c r="BU849" s="158"/>
      <c r="BV849" s="158"/>
      <c r="BW849" s="158"/>
      <c r="BX849" s="158"/>
      <c r="BY849" s="158"/>
      <c r="BZ849" s="158"/>
      <c r="CA849" s="158">
        <v>23758</v>
      </c>
      <c r="CB849" s="158">
        <v>12484</v>
      </c>
      <c r="CC849" s="158">
        <v>9082</v>
      </c>
      <c r="CD849" s="24">
        <v>9031.617187938431</v>
      </c>
      <c r="CE849" s="24">
        <v>7577.5513931399673</v>
      </c>
      <c r="CF849" s="24">
        <v>6565.0649592675936</v>
      </c>
      <c r="CG849" s="24">
        <v>5815.32108871323</v>
      </c>
      <c r="CH849" s="24">
        <v>5235.4367379587165</v>
      </c>
      <c r="CI849" s="24">
        <v>4772.1329439164701</v>
      </c>
      <c r="CJ849" s="24">
        <v>4392.5456672805203</v>
      </c>
      <c r="CK849" s="24">
        <v>4075.2449476283919</v>
      </c>
      <c r="CL849" s="24">
        <v>3805.6287771736897</v>
      </c>
      <c r="CM849" s="24">
        <v>3573.3862482766076</v>
      </c>
      <c r="CN849" s="24">
        <v>3371.0181728622319</v>
      </c>
      <c r="CO849" s="24">
        <v>3192.9328980813998</v>
      </c>
      <c r="CP849" s="24">
        <v>3034.8715259735677</v>
      </c>
      <c r="CQ849" s="24">
        <v>2893.5301213703751</v>
      </c>
      <c r="CR849" s="24">
        <v>2766.3041527456849</v>
      </c>
      <c r="CS849" s="24">
        <v>2651.1112376299379</v>
      </c>
      <c r="CT849" s="24">
        <v>2546.2654673134043</v>
      </c>
      <c r="CU849" s="24">
        <v>2450.3865501814676</v>
      </c>
      <c r="CV849" s="24">
        <v>2362.3329765889293</v>
      </c>
      <c r="CW849" s="24">
        <v>2281.1520819155362</v>
      </c>
      <c r="CX849" s="24">
        <v>2206.0422066666392</v>
      </c>
      <c r="CY849" s="24">
        <v>2136.3236547395181</v>
      </c>
      <c r="CZ849" s="24">
        <v>2071.4161432936226</v>
      </c>
      <c r="DA849" s="24">
        <v>2010.8211056731648</v>
      </c>
      <c r="DB849" s="24">
        <v>1954.1076663544825</v>
      </c>
      <c r="DC849" s="24">
        <v>1900.9014252436175</v>
      </c>
      <c r="DD849" s="24">
        <v>1850.8754134062299</v>
      </c>
      <c r="DE849" s="24">
        <v>1803.7427431295871</v>
      </c>
      <c r="DF849" s="24">
        <v>1759.2505917197393</v>
      </c>
      <c r="DG849" s="24">
        <v>1717.1752438132708</v>
      </c>
      <c r="DH849" s="24">
        <v>1677.3179802221568</v>
      </c>
      <c r="DI849" s="24">
        <v>1639.5016486421562</v>
      </c>
      <c r="DJ849" s="24">
        <v>1603.5677872833289</v>
      </c>
      <c r="DK849" s="24">
        <v>1569.3741996990782</v>
      </c>
      <c r="DL849" s="24">
        <v>1536.7928999957073</v>
      </c>
      <c r="DM849" s="24">
        <v>1505.7083637866526</v>
      </c>
      <c r="DN849" s="24">
        <v>1476.0160328729705</v>
      </c>
      <c r="DO849" s="24">
        <v>1447.6210315377728</v>
      </c>
      <c r="DP849" s="24">
        <v>1420.4370601704284</v>
      </c>
      <c r="DQ849" s="24">
        <v>1394.3854381607473</v>
      </c>
      <c r="DR849" s="24">
        <v>1369.3942729815985</v>
      </c>
      <c r="DS849" s="24">
        <v>1345.3977363822257</v>
      </c>
      <c r="DT849" s="24">
        <v>1322.335431851679</v>
      </c>
      <c r="DU849" s="24">
        <v>1300.1518401423211</v>
      </c>
      <c r="DV849" s="24">
        <v>1278.795831791268</v>
      </c>
      <c r="DW849" s="24">
        <v>1258.2202373395019</v>
      </c>
      <c r="DX849" s="24">
        <v>1238.381467399917</v>
      </c>
      <c r="DY849" s="24">
        <v>1219.2391759265352</v>
      </c>
      <c r="DZ849" s="24">
        <v>1200.7559610346623</v>
      </c>
      <c r="EA849" s="24">
        <v>1182.8970985536337</v>
      </c>
      <c r="EB849" s="24">
        <v>1165.6303041899723</v>
      </c>
      <c r="EC849" s="24">
        <v>1148.9255207635952</v>
      </c>
      <c r="ED849" s="24">
        <v>1132.754727472487</v>
      </c>
      <c r="EE849" s="24">
        <v>1117.091768558008</v>
      </c>
      <c r="EF849" s="24">
        <v>1101.9121990964493</v>
      </c>
      <c r="EG849" s="24">
        <v>1087.1931459431796</v>
      </c>
      <c r="EH849" s="24">
        <v>1072.9131821123381</v>
      </c>
      <c r="EI849" s="24">
        <v>1059.0522130945853</v>
      </c>
      <c r="EJ849" s="24">
        <v>1045.5913738038569</v>
      </c>
      <c r="EK849" s="24">
        <v>1032.5129350061122</v>
      </c>
      <c r="EL849" s="24">
        <v>1019.8002182228807</v>
      </c>
      <c r="EM849" s="24">
        <v>1007.4375182232712</v>
      </c>
      <c r="EN849" s="24">
        <v>995.41003232282924</v>
      </c>
      <c r="EO849" s="24">
        <v>983.70379579864868</v>
      </c>
      <c r="EP849" s="24">
        <v>972.30562280931531</v>
      </c>
      <c r="EQ849" s="24">
        <v>961.20305227739914</v>
      </c>
      <c r="ER849" s="24">
        <v>950.38429825260448</v>
      </c>
      <c r="ES849" s="24">
        <v>939.83820432663777</v>
      </c>
      <c r="ET849" s="24">
        <v>929.55420171729509</v>
      </c>
      <c r="EU849" s="24">
        <v>919.52227068014963</v>
      </c>
      <c r="EV849" s="24">
        <v>909.73290494219759</v>
      </c>
      <c r="EW849" s="24">
        <v>900.1770788836277</v>
      </c>
      <c r="EX849" s="24">
        <v>890.84621722194413</v>
      </c>
      <c r="EY849" s="24">
        <v>881.73216697759085</v>
      </c>
      <c r="EZ849" s="24">
        <v>872.82717152228452</v>
      </c>
      <c r="FA849" s="24">
        <v>864.12384653088554</v>
      </c>
      <c r="FB849" s="24">
        <v>855.61515767511673</v>
      </c>
      <c r="FC849" s="24">
        <v>847.29439991297613</v>
      </c>
      <c r="FD849" s="24">
        <v>839.15517824161952</v>
      </c>
      <c r="FE849" s="24">
        <v>831.1913897938731</v>
      </c>
      <c r="FF849" s="24">
        <v>823.39720716969748</v>
      </c>
      <c r="FG849" s="24">
        <v>815.76706290385971</v>
      </c>
      <c r="FH849" s="24">
        <v>808.29563498005166</v>
      </c>
      <c r="FI849" s="24">
        <v>800.97783330970276</v>
      </c>
      <c r="FJ849" s="24">
        <v>793.80878710101933</v>
      </c>
      <c r="FK849" s="24">
        <v>786.78383305026375</v>
      </c>
      <c r="FL849" s="24">
        <v>779.89850429320688</v>
      </c>
      <c r="FM849" s="24">
        <v>773.14852005999376</v>
      </c>
      <c r="FN849" s="24">
        <v>766.5297759814639</v>
      </c>
      <c r="FO849" s="24">
        <v>760.03833499934217</v>
      </c>
      <c r="FP849" s="24">
        <v>753.67041883663819</v>
      </c>
      <c r="FQ849" s="24">
        <v>747.422399988199</v>
      </c>
      <c r="FR849" s="24">
        <v>741.29079419460015</v>
      </c>
      <c r="FS849" s="24">
        <v>735.27225336551203</v>
      </c>
      <c r="FT849" s="24">
        <v>729.36355892138897</v>
      </c>
      <c r="FU849" s="24">
        <v>723.56161552477215</v>
      </c>
      <c r="FV849" s="24">
        <v>717.8634451747256</v>
      </c>
    </row>
    <row r="850" spans="5:178" outlineLevel="2" x14ac:dyDescent="0.2">
      <c r="E850" s="367">
        <v>44865</v>
      </c>
      <c r="H850" s="24">
        <v>26132</v>
      </c>
      <c r="BG850" s="158"/>
      <c r="BH850" s="158"/>
      <c r="BI850" s="158"/>
      <c r="BJ850" s="158"/>
      <c r="BK850" s="158"/>
      <c r="BL850" s="158"/>
      <c r="BM850" s="158"/>
      <c r="BN850" s="158"/>
      <c r="BO850" s="158"/>
      <c r="BP850" s="158"/>
      <c r="BQ850" s="158"/>
      <c r="BR850" s="158"/>
      <c r="BS850" s="158"/>
      <c r="BT850" s="158"/>
      <c r="BU850" s="158"/>
      <c r="BV850" s="158"/>
      <c r="BW850" s="158"/>
      <c r="BX850" s="158"/>
      <c r="BY850" s="158"/>
      <c r="BZ850" s="158"/>
      <c r="CA850" s="158"/>
      <c r="CB850" s="158">
        <v>25349</v>
      </c>
      <c r="CC850" s="158">
        <v>13413</v>
      </c>
      <c r="CD850" s="24">
        <v>7514.3101975638083</v>
      </c>
      <c r="CE850" s="24">
        <v>5992.4305262521384</v>
      </c>
      <c r="CF850" s="24">
        <v>5027.6655152233307</v>
      </c>
      <c r="CG850" s="24">
        <v>4355.8860888482077</v>
      </c>
      <c r="CH850" s="24">
        <v>3858.4349720337755</v>
      </c>
      <c r="CI850" s="24">
        <v>3473.6847536788673</v>
      </c>
      <c r="CJ850" s="24">
        <v>3166.2851218549108</v>
      </c>
      <c r="CK850" s="24">
        <v>2914.4309592440404</v>
      </c>
      <c r="CL850" s="24">
        <v>2703.9035997602396</v>
      </c>
      <c r="CM850" s="24">
        <v>2525.0146879979434</v>
      </c>
      <c r="CN850" s="24">
        <v>2370.9229909411347</v>
      </c>
      <c r="CO850" s="24">
        <v>2236.6528367242904</v>
      </c>
      <c r="CP850" s="24">
        <v>2118.494193076524</v>
      </c>
      <c r="CQ850" s="24">
        <v>2013.6213035894448</v>
      </c>
      <c r="CR850" s="24">
        <v>1919.8420246471694</v>
      </c>
      <c r="CS850" s="24">
        <v>1835.4282632737629</v>
      </c>
      <c r="CT850" s="24">
        <v>1758.9983696474658</v>
      </c>
      <c r="CU850" s="24">
        <v>1689.4337522019571</v>
      </c>
      <c r="CV850" s="24">
        <v>1625.8185947069387</v>
      </c>
      <c r="CW850" s="24">
        <v>1567.3955115135782</v>
      </c>
      <c r="CX850" s="24">
        <v>1513.5324146543605</v>
      </c>
      <c r="CY850" s="24">
        <v>1463.6974072687988</v>
      </c>
      <c r="CZ850" s="24">
        <v>1417.4395145658043</v>
      </c>
      <c r="DA850" s="24">
        <v>1374.3737219311381</v>
      </c>
      <c r="DB850" s="24">
        <v>1334.1692330095796</v>
      </c>
      <c r="DC850" s="24">
        <v>1296.540164156231</v>
      </c>
      <c r="DD850" s="24">
        <v>1261.2381028769205</v>
      </c>
      <c r="DE850" s="24">
        <v>1228.0461070025424</v>
      </c>
      <c r="DF850" s="24">
        <v>1196.773828043828</v>
      </c>
      <c r="DG850" s="24">
        <v>1167.2535194723944</v>
      </c>
      <c r="DH850" s="24">
        <v>1139.3367473206563</v>
      </c>
      <c r="DI850" s="24">
        <v>1112.8916624519975</v>
      </c>
      <c r="DJ850" s="24">
        <v>1087.800725243819</v>
      </c>
      <c r="DK850" s="24">
        <v>1063.958797131507</v>
      </c>
      <c r="DL850" s="24">
        <v>1041.2715315202515</v>
      </c>
      <c r="DM850" s="24">
        <v>1019.6540104423885</v>
      </c>
      <c r="DN850" s="24">
        <v>999.0295840747284</v>
      </c>
      <c r="DO850" s="24">
        <v>979.32887860192</v>
      </c>
      <c r="DP850" s="24">
        <v>960.48894448455621</v>
      </c>
      <c r="DQ850" s="24">
        <v>942.45252238464855</v>
      </c>
      <c r="DR850" s="24">
        <v>925.16740813094884</v>
      </c>
      <c r="DS850" s="24">
        <v>908.58590140963429</v>
      </c>
      <c r="DT850" s="24">
        <v>892.66432552237825</v>
      </c>
      <c r="DU850" s="24">
        <v>877.3626077016612</v>
      </c>
      <c r="DV850" s="24">
        <v>862.64391121853293</v>
      </c>
      <c r="DW850" s="24">
        <v>848.47431194315027</v>
      </c>
      <c r="DX850" s="24">
        <v>834.82251318741805</v>
      </c>
      <c r="DY850" s="24">
        <v>821.65959362213505</v>
      </c>
      <c r="DZ850" s="24">
        <v>808.95878385788808</v>
      </c>
      <c r="EA850" s="24">
        <v>796.69526794079911</v>
      </c>
      <c r="EB850" s="24">
        <v>784.84600656617226</v>
      </c>
      <c r="EC850" s="24">
        <v>773.38957927499951</v>
      </c>
      <c r="ED850" s="24">
        <v>762.30604328630204</v>
      </c>
      <c r="EE850" s="24">
        <v>751.57680694524447</v>
      </c>
      <c r="EF850" s="24">
        <v>741.18451604346615</v>
      </c>
      <c r="EG850" s="24">
        <v>731.11295150258991</v>
      </c>
      <c r="EH850" s="24">
        <v>721.3469371113938</v>
      </c>
      <c r="EI850" s="24">
        <v>711.87225617739773</v>
      </c>
      <c r="EJ850" s="24">
        <v>702.67557609928906</v>
      </c>
      <c r="EK850" s="24">
        <v>693.74437999163524</v>
      </c>
      <c r="EL850" s="24">
        <v>685.06690460085042</v>
      </c>
      <c r="EM850" s="24">
        <v>676.63208384414577</v>
      </c>
      <c r="EN850" s="24">
        <v>668.42949738338496</v>
      </c>
      <c r="EO850" s="24">
        <v>660.4493237152484</v>
      </c>
      <c r="EP850" s="24">
        <v>652.68229731949839</v>
      </c>
      <c r="EQ850" s="24">
        <v>645.11966945967276</v>
      </c>
      <c r="ER850" s="24">
        <v>637.75317227640255</v>
      </c>
      <c r="ES850" s="24">
        <v>630.57498585362407</v>
      </c>
      <c r="ET850" s="24">
        <v>623.57770797308206</v>
      </c>
      <c r="EU850" s="24">
        <v>616.75432630334285</v>
      </c>
      <c r="EV850" s="24">
        <v>610.09819279665146</v>
      </c>
      <c r="EW850" s="24">
        <v>603.60300009084301</v>
      </c>
      <c r="EX850" s="24">
        <v>597.26275973461941</v>
      </c>
      <c r="EY850" s="24">
        <v>591.0717820731237</v>
      </c>
      <c r="EZ850" s="24">
        <v>585.02465764727924</v>
      </c>
      <c r="FA850" s="24">
        <v>579.11623997499589</v>
      </c>
      <c r="FB850" s="24">
        <v>573.34162959536161</v>
      </c>
      <c r="FC850" s="24">
        <v>567.69615926854306</v>
      </c>
      <c r="FD850" s="24">
        <v>562.17538023441944</v>
      </c>
      <c r="FE850" s="24">
        <v>556.7750494422213</v>
      </c>
      <c r="FF850" s="24">
        <v>551.49111767166062</v>
      </c>
      <c r="FG850" s="24">
        <v>546.31971847344516</v>
      </c>
      <c r="FH850" s="24">
        <v>541.25715786366015</v>
      </c>
      <c r="FI850" s="24">
        <v>536.29990471246231</v>
      </c>
      <c r="FJ850" s="24">
        <v>531.44458177284309</v>
      </c>
      <c r="FK850" s="24">
        <v>526.68795730005218</v>
      </c>
      <c r="FL850" s="24">
        <v>522.02693721657408</v>
      </c>
      <c r="FM850" s="24">
        <v>517.45855778147461</v>
      </c>
      <c r="FN850" s="24">
        <v>512.97997872645828</v>
      </c>
      <c r="FO850" s="24">
        <v>508.58847682416319</v>
      </c>
      <c r="FP850" s="24">
        <v>504.28143985712029</v>
      </c>
      <c r="FQ850" s="24">
        <v>500.05636095840839</v>
      </c>
      <c r="FR850" s="24">
        <v>495.91083329742793</v>
      </c>
      <c r="FS850" s="24">
        <v>491.8425450863669</v>
      </c>
      <c r="FT850" s="24">
        <v>487.84927488489205</v>
      </c>
      <c r="FU850" s="24">
        <v>483.92888718239453</v>
      </c>
      <c r="FV850" s="24">
        <v>480.07932823874205</v>
      </c>
    </row>
    <row r="851" spans="5:178" outlineLevel="2" x14ac:dyDescent="0.2">
      <c r="E851" s="367">
        <v>44895</v>
      </c>
      <c r="H851" s="24">
        <v>25117</v>
      </c>
      <c r="BG851" s="158"/>
      <c r="BH851" s="158"/>
      <c r="BI851" s="158"/>
      <c r="BJ851" s="158"/>
      <c r="BK851" s="158"/>
      <c r="BL851" s="158"/>
      <c r="BM851" s="158"/>
      <c r="BN851" s="158"/>
      <c r="BO851" s="158"/>
      <c r="BP851" s="158"/>
      <c r="BQ851" s="158"/>
      <c r="BR851" s="158"/>
      <c r="BS851" s="158"/>
      <c r="BT851" s="158"/>
      <c r="BU851" s="158"/>
      <c r="BV851" s="158"/>
      <c r="BW851" s="158"/>
      <c r="BX851" s="158"/>
      <c r="BY851" s="158"/>
      <c r="BZ851" s="158"/>
      <c r="CA851" s="158"/>
      <c r="CB851" s="158"/>
      <c r="CC851" s="158">
        <v>24464</v>
      </c>
      <c r="CD851" s="24">
        <v>11908.553305782709</v>
      </c>
      <c r="CE851" s="24">
        <v>8656.3042250919298</v>
      </c>
      <c r="CF851" s="24">
        <v>6903.1355266360461</v>
      </c>
      <c r="CG851" s="24">
        <v>5791.7494883145127</v>
      </c>
      <c r="CH851" s="24">
        <v>5017.8757814842957</v>
      </c>
      <c r="CI851" s="24">
        <v>4444.8240853148272</v>
      </c>
      <c r="CJ851" s="24">
        <v>4001.6011076647424</v>
      </c>
      <c r="CK851" s="24">
        <v>3647.4841412648034</v>
      </c>
      <c r="CL851" s="24">
        <v>3357.3542165483232</v>
      </c>
      <c r="CM851" s="24">
        <v>3114.8317729063365</v>
      </c>
      <c r="CN851" s="24">
        <v>2908.7560584366165</v>
      </c>
      <c r="CO851" s="24">
        <v>2731.2461376035799</v>
      </c>
      <c r="CP851" s="24">
        <v>2576.5701563501257</v>
      </c>
      <c r="CQ851" s="24">
        <v>2440.4542469256121</v>
      </c>
      <c r="CR851" s="24">
        <v>2319.6432060586917</v>
      </c>
      <c r="CS851" s="24">
        <v>2211.6117371425853</v>
      </c>
      <c r="CT851" s="24">
        <v>2114.3691187224113</v>
      </c>
      <c r="CU851" s="24">
        <v>2026.323723506342</v>
      </c>
      <c r="CV851" s="24">
        <v>1946.1869609721459</v>
      </c>
      <c r="CW851" s="24">
        <v>1872.9038328970571</v>
      </c>
      <c r="CX851" s="24">
        <v>1805.6018492693988</v>
      </c>
      <c r="CY851" s="24">
        <v>1743.552859986238</v>
      </c>
      <c r="CZ851" s="24">
        <v>1686.1441326849636</v>
      </c>
      <c r="DA851" s="24">
        <v>1632.8561552763922</v>
      </c>
      <c r="DB851" s="24">
        <v>1583.2454002051875</v>
      </c>
      <c r="DC851" s="24">
        <v>1536.9307980435437</v>
      </c>
      <c r="DD851" s="24">
        <v>1493.5830177233861</v>
      </c>
      <c r="DE851" s="24">
        <v>1452.9158940390828</v>
      </c>
      <c r="DF851" s="24">
        <v>1414.6795148409278</v>
      </c>
      <c r="DG851" s="24">
        <v>1378.654603257382</v>
      </c>
      <c r="DH851" s="24">
        <v>1344.6479193310563</v>
      </c>
      <c r="DI851" s="24">
        <v>1312.4884707090966</v>
      </c>
      <c r="DJ851" s="24">
        <v>1282.0243703641706</v>
      </c>
      <c r="DK851" s="24">
        <v>1253.1202154841808</v>
      </c>
      <c r="DL851" s="24">
        <v>1225.6548889769181</v>
      </c>
      <c r="DM851" s="24">
        <v>1199.519705839261</v>
      </c>
      <c r="DN851" s="24">
        <v>1174.616842619296</v>
      </c>
      <c r="DO851" s="24">
        <v>1150.8580005682513</v>
      </c>
      <c r="DP851" s="24">
        <v>1128.163262723006</v>
      </c>
      <c r="DQ851" s="24">
        <v>1106.4601127314788</v>
      </c>
      <c r="DR851" s="24">
        <v>1085.6825892164675</v>
      </c>
      <c r="DS851" s="24">
        <v>1065.7705542310064</v>
      </c>
      <c r="DT851" s="24">
        <v>1046.6690581633247</v>
      </c>
      <c r="DU851" s="24">
        <v>1028.3277865097191</v>
      </c>
      <c r="DV851" s="24">
        <v>1010.7005764079082</v>
      </c>
      <c r="DW851" s="24">
        <v>993.74499283404191</v>
      </c>
      <c r="DX851" s="24">
        <v>977.42195600823709</v>
      </c>
      <c r="DY851" s="24">
        <v>961.69541290017344</v>
      </c>
      <c r="DZ851" s="24">
        <v>946.53204683572153</v>
      </c>
      <c r="EA851" s="24">
        <v>931.90102012351792</v>
      </c>
      <c r="EB851" s="24">
        <v>917.77374538285085</v>
      </c>
      <c r="EC851" s="24">
        <v>904.12368189004292</v>
      </c>
      <c r="ED851" s="24">
        <v>890.92615379262827</v>
      </c>
      <c r="EE851" s="24">
        <v>878.15818748761387</v>
      </c>
      <c r="EF851" s="24">
        <v>865.79836583675683</v>
      </c>
      <c r="EG851" s="24">
        <v>853.82669721032528</v>
      </c>
      <c r="EH851" s="24">
        <v>842.22449762096858</v>
      </c>
      <c r="EI851" s="24">
        <v>830.97428443916169</v>
      </c>
      <c r="EJ851" s="24">
        <v>820.0596803778418</v>
      </c>
      <c r="EK851" s="24">
        <v>809.46532660166122</v>
      </c>
      <c r="EL851" s="24">
        <v>799.17680396030516</v>
      </c>
      <c r="EM851" s="24">
        <v>789.18056146918002</v>
      </c>
      <c r="EN851" s="24">
        <v>779.46385126764653</v>
      </c>
      <c r="EO851" s="24">
        <v>770.01466937734006</v>
      </c>
      <c r="EP851" s="24">
        <v>760.82170166317064</v>
      </c>
      <c r="EQ851" s="24">
        <v>751.87427446915763</v>
      </c>
      <c r="ER851" s="24">
        <v>743.16230946177336</v>
      </c>
      <c r="ES851" s="24">
        <v>734.67628226631064</v>
      </c>
      <c r="ET851" s="24">
        <v>726.40718452795272</v>
      </c>
      <c r="EU851" s="24">
        <v>718.34648906969028</v>
      </c>
      <c r="EV851" s="24">
        <v>710.4861178547344</v>
      </c>
      <c r="EW851" s="24">
        <v>702.81841249231434</v>
      </c>
      <c r="EX851" s="24">
        <v>695.33610705324634</v>
      </c>
      <c r="EY851" s="24">
        <v>688.03230298597884</v>
      </c>
      <c r="EZ851" s="24">
        <v>680.90044594525796</v>
      </c>
      <c r="FA851" s="24">
        <v>673.93430436461574</v>
      </c>
      <c r="FB851" s="24">
        <v>667.12794962073303</v>
      </c>
      <c r="FC851" s="24">
        <v>660.47573765273455</v>
      </c>
      <c r="FD851" s="24">
        <v>653.97229191282952</v>
      </c>
      <c r="FE851" s="24">
        <v>647.61248753659061</v>
      </c>
      <c r="FF851" s="24">
        <v>641.39143663180437</v>
      </c>
      <c r="FG851" s="24">
        <v>635.30447459430013</v>
      </c>
      <c r="FH851" s="24">
        <v>629.34714736768876</v>
      </c>
      <c r="FI851" s="24">
        <v>623.51519957153937</v>
      </c>
      <c r="FJ851" s="24">
        <v>617.80456342938544</v>
      </c>
      <c r="FK851" s="24">
        <v>612.21134843407708</v>
      </c>
      <c r="FL851" s="24">
        <v>606.73183169355923</v>
      </c>
      <c r="FM851" s="24">
        <v>601.36244890511239</v>
      </c>
      <c r="FN851" s="24">
        <v>596.09978591061747</v>
      </c>
      <c r="FO851" s="24">
        <v>590.94057078945889</v>
      </c>
      <c r="FP851" s="24">
        <v>585.88166644935586</v>
      </c>
      <c r="FQ851" s="24">
        <v>580.92006367874797</v>
      </c>
      <c r="FR851" s="24">
        <v>576.05287462736646</v>
      </c>
      <c r="FS851" s="24">
        <v>571.27732668437432</v>
      </c>
      <c r="FT851" s="24">
        <v>566.59075672593463</v>
      </c>
      <c r="FU851" s="24">
        <v>561.99060570632844</v>
      </c>
      <c r="FV851" s="24">
        <v>557.47441356880802</v>
      </c>
    </row>
    <row r="852" spans="5:178" outlineLevel="2" x14ac:dyDescent="0.2">
      <c r="E852" s="367">
        <v>44926</v>
      </c>
      <c r="H852" s="24">
        <v>21928.581266173773</v>
      </c>
      <c r="CD852" s="24">
        <v>20035.339658164783</v>
      </c>
      <c r="CE852" s="24">
        <v>12654.312581925957</v>
      </c>
      <c r="CF852" s="24">
        <v>5685.0150313349777</v>
      </c>
      <c r="CG852" s="24">
        <v>4042.2354122931129</v>
      </c>
      <c r="CH852" s="24">
        <v>3882.6911987046219</v>
      </c>
      <c r="CI852" s="24">
        <v>3344.0355636599611</v>
      </c>
      <c r="CJ852" s="24">
        <v>3087.168158816196</v>
      </c>
      <c r="CK852" s="24">
        <v>2833.0040775158236</v>
      </c>
      <c r="CL852" s="24">
        <v>2700.3366152794588</v>
      </c>
      <c r="CM852" s="24">
        <v>2594.2185351382</v>
      </c>
      <c r="CN852" s="24">
        <v>2515.7022438826116</v>
      </c>
      <c r="CO852" s="24">
        <v>2441.637806460415</v>
      </c>
      <c r="CP852" s="24">
        <v>2394.4611476439431</v>
      </c>
      <c r="CQ852" s="24">
        <v>2356.3547107934387</v>
      </c>
      <c r="CR852" s="24">
        <v>2307.9764549020597</v>
      </c>
      <c r="CS852" s="24">
        <v>2241.856886727132</v>
      </c>
      <c r="CT852" s="24">
        <v>2188.5023119002417</v>
      </c>
      <c r="CU852" s="24">
        <v>2112.039597963706</v>
      </c>
      <c r="CV852" s="24">
        <v>2057.3182760243253</v>
      </c>
      <c r="CW852" s="24">
        <v>1982.9702208210329</v>
      </c>
      <c r="CX852" s="24">
        <v>1845.2817181550474</v>
      </c>
      <c r="CY852" s="24">
        <v>1726.8910206897242</v>
      </c>
      <c r="CZ852" s="24">
        <v>1627.4903459568554</v>
      </c>
      <c r="DA852" s="24">
        <v>1500.5617869641083</v>
      </c>
      <c r="DB852" s="24">
        <v>1413.3689203082242</v>
      </c>
      <c r="DC852" s="24">
        <v>1346.2284709704957</v>
      </c>
      <c r="DD852" s="24">
        <v>1289.948615081327</v>
      </c>
      <c r="DE852" s="24">
        <v>1232.2883878419373</v>
      </c>
      <c r="DF852" s="24">
        <v>1185.5981117785275</v>
      </c>
      <c r="DG852" s="24">
        <v>1142.4262523952311</v>
      </c>
      <c r="DH852" s="24">
        <v>1111.4287382975083</v>
      </c>
      <c r="DI852" s="24">
        <v>1089.806577783851</v>
      </c>
      <c r="DJ852" s="24">
        <v>1058.3613624248767</v>
      </c>
      <c r="DK852" s="24">
        <v>1020.2585160457478</v>
      </c>
      <c r="DL852" s="24">
        <v>991.10564675563614</v>
      </c>
      <c r="DM852" s="24">
        <v>955.70368412727953</v>
      </c>
      <c r="DN852" s="24">
        <v>938.23320881567963</v>
      </c>
      <c r="DO852" s="24">
        <v>900.87106363248256</v>
      </c>
      <c r="DP852" s="24">
        <v>839.7281897738302</v>
      </c>
      <c r="DQ852" s="24">
        <v>740.18447094268879</v>
      </c>
      <c r="DR852" s="24">
        <v>713.82786041077179</v>
      </c>
      <c r="DS852" s="24">
        <v>730.35466166080198</v>
      </c>
      <c r="DT852" s="24">
        <v>818.4700107513097</v>
      </c>
      <c r="DU852" s="24">
        <v>965.40923813343647</v>
      </c>
      <c r="DV852" s="24">
        <v>850.8726302069449</v>
      </c>
      <c r="DW852" s="24">
        <v>836.28728998829229</v>
      </c>
      <c r="DX852" s="24">
        <v>822.25767590856708</v>
      </c>
      <c r="DY852" s="24">
        <v>808.75145205743706</v>
      </c>
      <c r="DZ852" s="24">
        <v>795.73878695787892</v>
      </c>
      <c r="EA852" s="24">
        <v>783.19211328503923</v>
      </c>
      <c r="EB852" s="24">
        <v>771.08591490689867</v>
      </c>
      <c r="EC852" s="24">
        <v>759.39653767335449</v>
      </c>
      <c r="ED852" s="24">
        <v>748.10202090644088</v>
      </c>
      <c r="EE852" s="24">
        <v>737.18194698468938</v>
      </c>
      <c r="EF852" s="24">
        <v>726.61730678449135</v>
      </c>
      <c r="EG852" s="24">
        <v>716.39037905296664</v>
      </c>
      <c r="EH852" s="24">
        <v>706.48462205041437</v>
      </c>
      <c r="EI852" s="24">
        <v>696.88457602395363</v>
      </c>
      <c r="EJ852" s="24">
        <v>687.57577526414616</v>
      </c>
      <c r="EK852" s="24">
        <v>678.54466865868926</v>
      </c>
      <c r="EL852" s="24">
        <v>669.77854779612107</v>
      </c>
      <c r="EM852" s="24">
        <v>661.26548179164467</v>
      </c>
      <c r="EN852" s="24">
        <v>652.99425810967159</v>
      </c>
      <c r="EO852" s="24">
        <v>644.95432874609855</v>
      </c>
      <c r="EP852" s="24">
        <v>637.13576120977064</v>
      </c>
      <c r="EQ852" s="24">
        <v>629.52919380881394</v>
      </c>
      <c r="ER852" s="24">
        <v>622.12579480508282</v>
      </c>
      <c r="ES852" s="24">
        <v>614.9172250500402</v>
      </c>
      <c r="ET852" s="24">
        <v>607.89560375911083</v>
      </c>
      <c r="EU852" s="24">
        <v>601.05347711974809</v>
      </c>
      <c r="EV852" s="24">
        <v>594.3837894619362</v>
      </c>
      <c r="EW852" s="24">
        <v>587.87985674922311</v>
      </c>
      <c r="EX852" s="24">
        <v>581.5353421742368</v>
      </c>
      <c r="EY852" s="24">
        <v>575.3442336653826</v>
      </c>
      <c r="EZ852" s="24">
        <v>569.30082313154367</v>
      </c>
      <c r="FA852" s="24">
        <v>563.39968728934821</v>
      </c>
      <c r="FB852" s="24">
        <v>557.63566993333268</v>
      </c>
      <c r="FC852" s="24">
        <v>552.00386552327632</v>
      </c>
      <c r="FD852" s="24">
        <v>546.49960397539337</v>
      </c>
      <c r="FE852" s="24">
        <v>541.11843655512655</v>
      </c>
      <c r="FF852" s="24">
        <v>535.85612277910866</v>
      </c>
      <c r="FG852" s="24">
        <v>530.70861824266808</v>
      </c>
      <c r="FH852" s="24">
        <v>525.67206329708984</v>
      </c>
      <c r="FI852" s="24">
        <v>520.7427725079001</v>
      </c>
      <c r="FJ852" s="24">
        <v>515.91722483172396</v>
      </c>
      <c r="FK852" s="24">
        <v>511.19205445494998</v>
      </c>
      <c r="FL852" s="24">
        <v>506.56404224249775</v>
      </c>
      <c r="FM852" s="24">
        <v>502.03010774959432</v>
      </c>
      <c r="FN852" s="24">
        <v>497.58730175356038</v>
      </c>
      <c r="FO852" s="24">
        <v>493.23279926635536</v>
      </c>
      <c r="FP852" s="24">
        <v>488.96389299198222</v>
      </c>
      <c r="FQ852" s="24">
        <v>484.77798719589481</v>
      </c>
      <c r="FR852" s="24">
        <v>480.67259195631044</v>
      </c>
      <c r="FS852" s="24">
        <v>476.64531776981818</v>
      </c>
      <c r="FT852" s="24">
        <v>472.693870485947</v>
      </c>
      <c r="FU852" s="24">
        <v>468.81604654741358</v>
      </c>
      <c r="FV852" s="24">
        <v>465.00972851463285</v>
      </c>
    </row>
    <row r="853" spans="5:178" outlineLevel="2" x14ac:dyDescent="0.2">
      <c r="E853" s="367">
        <v>44957</v>
      </c>
      <c r="H853" s="24">
        <v>21352.373456545465</v>
      </c>
      <c r="CE853" s="24">
        <v>19508.879736318475</v>
      </c>
      <c r="CF853" s="24">
        <v>12321.80070408591</v>
      </c>
      <c r="CG853" s="24">
        <v>5535.6323595082977</v>
      </c>
      <c r="CH853" s="24">
        <v>3936.0193473025211</v>
      </c>
      <c r="CI853" s="24">
        <v>3780.6674077483058</v>
      </c>
      <c r="CJ853" s="24">
        <v>3256.1657929681392</v>
      </c>
      <c r="CK853" s="24">
        <v>3006.0479814023602</v>
      </c>
      <c r="CL853" s="24">
        <v>2758.5624593208731</v>
      </c>
      <c r="CM853" s="24">
        <v>2629.3810423920577</v>
      </c>
      <c r="CN853" s="24">
        <v>2526.0513809714607</v>
      </c>
      <c r="CO853" s="24">
        <v>2449.5982282133141</v>
      </c>
      <c r="CP853" s="24">
        <v>2377.4799498581533</v>
      </c>
      <c r="CQ853" s="24">
        <v>2331.542931623635</v>
      </c>
      <c r="CR853" s="24">
        <v>2294.4378010703253</v>
      </c>
      <c r="CS853" s="24">
        <v>2247.3307596055638</v>
      </c>
      <c r="CT853" s="24">
        <v>2182.9485866177297</v>
      </c>
      <c r="CU853" s="24">
        <v>2130.9959867896541</v>
      </c>
      <c r="CV853" s="24">
        <v>2056.5424503909089</v>
      </c>
      <c r="CW853" s="24">
        <v>2003.2590168708439</v>
      </c>
      <c r="CX853" s="24">
        <v>1930.8645732358884</v>
      </c>
      <c r="CY853" s="24">
        <v>1796.7940515769349</v>
      </c>
      <c r="CZ853" s="24">
        <v>1681.5142550695359</v>
      </c>
      <c r="DA853" s="24">
        <v>1584.7254887117772</v>
      </c>
      <c r="DB853" s="24">
        <v>1461.1321763575943</v>
      </c>
      <c r="DC853" s="24">
        <v>1376.2304388040068</v>
      </c>
      <c r="DD853" s="24">
        <v>1310.8542099044707</v>
      </c>
      <c r="DE853" s="24">
        <v>1256.0531953545783</v>
      </c>
      <c r="DF853" s="24">
        <v>1199.9080808731455</v>
      </c>
      <c r="DG853" s="24">
        <v>1154.4446649232507</v>
      </c>
      <c r="DH853" s="24">
        <v>1112.4072137458879</v>
      </c>
      <c r="DI853" s="24">
        <v>1082.2242078685269</v>
      </c>
      <c r="DJ853" s="24">
        <v>1061.1702034794171</v>
      </c>
      <c r="DK853" s="24">
        <v>1030.5512603924765</v>
      </c>
      <c r="DL853" s="24">
        <v>993.44962596528512</v>
      </c>
      <c r="DM853" s="24">
        <v>965.06279396477896</v>
      </c>
      <c r="DN853" s="24">
        <v>930.59107333863039</v>
      </c>
      <c r="DO853" s="24">
        <v>913.57966212197914</v>
      </c>
      <c r="DP853" s="24">
        <v>877.19926580696961</v>
      </c>
      <c r="DQ853" s="24">
        <v>817.6630166994961</v>
      </c>
      <c r="DR853" s="24">
        <v>720.73496495113261</v>
      </c>
      <c r="DS853" s="24">
        <v>695.07091563142899</v>
      </c>
      <c r="DT853" s="24">
        <v>711.16344930012997</v>
      </c>
      <c r="DU853" s="24">
        <v>796.96342961790288</v>
      </c>
      <c r="DV853" s="24">
        <v>940.04159871583806</v>
      </c>
      <c r="DW853" s="24">
        <v>828.5146195097135</v>
      </c>
      <c r="DX853" s="24">
        <v>814.31253194375472</v>
      </c>
      <c r="DY853" s="24">
        <v>800.65156794223947</v>
      </c>
      <c r="DZ853" s="24">
        <v>787.50024127151278</v>
      </c>
      <c r="EA853" s="24">
        <v>774.82950432332154</v>
      </c>
      <c r="EB853" s="24">
        <v>762.61251414743936</v>
      </c>
      <c r="EC853" s="24">
        <v>750.82442508817007</v>
      </c>
      <c r="ED853" s="24">
        <v>739.44220454524361</v>
      </c>
      <c r="EE853" s="24">
        <v>728.44446889189487</v>
      </c>
      <c r="EF853" s="24">
        <v>717.81133701163048</v>
      </c>
      <c r="EG853" s="24">
        <v>707.52429927533001</v>
      </c>
      <c r="EH853" s="24">
        <v>697.56610008378141</v>
      </c>
      <c r="EI853" s="24">
        <v>687.9206323573967</v>
      </c>
      <c r="EJ853" s="24">
        <v>678.5728425725091</v>
      </c>
      <c r="EK853" s="24">
        <v>669.50864512884721</v>
      </c>
      <c r="EL853" s="24">
        <v>660.71484499080316</v>
      </c>
      <c r="EM853" s="24">
        <v>652.17906768032549</v>
      </c>
      <c r="EN853" s="24">
        <v>643.8896958152975</v>
      </c>
      <c r="EO853" s="24">
        <v>635.83581148706037</v>
      </c>
      <c r="EP853" s="24">
        <v>628.00714385683511</v>
      </c>
      <c r="EQ853" s="24">
        <v>620.39402142522488</v>
      </c>
      <c r="ER853" s="24">
        <v>612.98732849346857</v>
      </c>
      <c r="ES853" s="24">
        <v>605.77846539116979</v>
      </c>
      <c r="ET853" s="24">
        <v>598.75931209397663</v>
      </c>
      <c r="EU853" s="24">
        <v>591.92219489726915</v>
      </c>
      <c r="EV853" s="24">
        <v>585.25985584909677</v>
      </c>
      <c r="EW853" s="24">
        <v>578.76542467822139</v>
      </c>
      <c r="EX853" s="24">
        <v>572.43239298171511</v>
      </c>
      <c r="EY853" s="24">
        <v>566.25459046174205</v>
      </c>
      <c r="EZ853" s="24">
        <v>560.22616302330266</v>
      </c>
      <c r="FA853" s="24">
        <v>554.34155256431211</v>
      </c>
      <c r="FB853" s="24">
        <v>548.59547830666133</v>
      </c>
      <c r="FC853" s="24">
        <v>542.98291953225919</v>
      </c>
      <c r="FD853" s="24">
        <v>537.49909960163563</v>
      </c>
      <c r="FE853" s="24">
        <v>532.13947114476889</v>
      </c>
      <c r="FF853" s="24">
        <v>526.89970232456835</v>
      </c>
      <c r="FG853" s="24">
        <v>521.77566408300709</v>
      </c>
      <c r="FH853" s="24">
        <v>516.76341828847922</v>
      </c>
      <c r="FI853" s="24">
        <v>511.85920671058346</v>
      </c>
      <c r="FJ853" s="24">
        <v>507.05944075540759</v>
      </c>
      <c r="FK853" s="24">
        <v>502.36069190050472</v>
      </c>
      <c r="FL853" s="24">
        <v>497.75968277428643</v>
      </c>
      <c r="FM853" s="24">
        <v>493.25327882948739</v>
      </c>
      <c r="FN853" s="24">
        <v>488.83848056484436</v>
      </c>
      <c r="FO853" s="24">
        <v>484.51241625312207</v>
      </c>
      <c r="FP853" s="24">
        <v>480.27233513726424</v>
      </c>
      <c r="FQ853" s="24">
        <v>476.11560105971529</v>
      </c>
      <c r="FR853" s="24">
        <v>472.03968649291886</v>
      </c>
      <c r="FS853" s="24">
        <v>468.04216694168593</v>
      </c>
      <c r="FT853" s="24">
        <v>464.12071569054933</v>
      </c>
      <c r="FU853" s="24">
        <v>460.27309887143389</v>
      </c>
      <c r="FV853" s="24">
        <v>456.49717082897445</v>
      </c>
    </row>
    <row r="854" spans="5:178" outlineLevel="2" x14ac:dyDescent="0.2">
      <c r="E854" s="367">
        <v>44985</v>
      </c>
      <c r="H854" s="24">
        <v>21183.423626412259</v>
      </c>
      <c r="CF854" s="24">
        <v>19354.516479032442</v>
      </c>
      <c r="CG854" s="24">
        <v>12224.304932005716</v>
      </c>
      <c r="CH854" s="24">
        <v>5491.8318823050422</v>
      </c>
      <c r="CI854" s="24">
        <v>3904.8757462653293</v>
      </c>
      <c r="CJ854" s="24">
        <v>3750.7530229315948</v>
      </c>
      <c r="CK854" s="24">
        <v>3230.4015069168904</v>
      </c>
      <c r="CL854" s="24">
        <v>2982.2627428730802</v>
      </c>
      <c r="CM854" s="24">
        <v>2736.735440424703</v>
      </c>
      <c r="CN854" s="24">
        <v>2608.5761664670613</v>
      </c>
      <c r="CO854" s="24">
        <v>2506.0640970008326</v>
      </c>
      <c r="CP854" s="24">
        <v>2430.2158768605009</v>
      </c>
      <c r="CQ854" s="24">
        <v>2358.6682315968978</v>
      </c>
      <c r="CR854" s="24">
        <v>2313.0946882446142</v>
      </c>
      <c r="CS854" s="24">
        <v>2276.2831506034377</v>
      </c>
      <c r="CT854" s="24">
        <v>2229.5488417845222</v>
      </c>
      <c r="CU854" s="24">
        <v>2165.676090253372</v>
      </c>
      <c r="CV854" s="24">
        <v>2114.1345633645083</v>
      </c>
      <c r="CW854" s="24">
        <v>2040.2701376963798</v>
      </c>
      <c r="CX854" s="24">
        <v>1987.4083072857045</v>
      </c>
      <c r="CY854" s="24">
        <v>1915.5866818894149</v>
      </c>
      <c r="CZ854" s="24">
        <v>1782.5769880539465</v>
      </c>
      <c r="DA854" s="24">
        <v>1668.2093384831564</v>
      </c>
      <c r="DB854" s="24">
        <v>1572.1864095002556</v>
      </c>
      <c r="DC854" s="24">
        <v>1449.5710244556683</v>
      </c>
      <c r="DD854" s="24">
        <v>1365.3410686207212</v>
      </c>
      <c r="DE854" s="24">
        <v>1300.4821266068705</v>
      </c>
      <c r="DF854" s="24">
        <v>1246.1147229676421</v>
      </c>
      <c r="DG854" s="24">
        <v>1190.4138545356593</v>
      </c>
      <c r="DH854" s="24">
        <v>1145.3101661082171</v>
      </c>
      <c r="DI854" s="24">
        <v>1103.6053346393894</v>
      </c>
      <c r="DJ854" s="24">
        <v>1073.6611506300642</v>
      </c>
      <c r="DK854" s="24">
        <v>1052.7737352373674</v>
      </c>
      <c r="DL854" s="24">
        <v>1022.3970633547932</v>
      </c>
      <c r="DM854" s="24">
        <v>985.58899417677162</v>
      </c>
      <c r="DN854" s="24">
        <v>957.42677188788684</v>
      </c>
      <c r="DO854" s="24">
        <v>923.22780741955091</v>
      </c>
      <c r="DP854" s="24">
        <v>906.35099833700087</v>
      </c>
      <c r="DQ854" s="24">
        <v>870.25846050246003</v>
      </c>
      <c r="DR854" s="24">
        <v>811.19328966616547</v>
      </c>
      <c r="DS854" s="24">
        <v>715.03217738293233</v>
      </c>
      <c r="DT854" s="24">
        <v>689.57119386206932</v>
      </c>
      <c r="DU854" s="24">
        <v>705.53639597977087</v>
      </c>
      <c r="DV854" s="24">
        <v>790.65748726773074</v>
      </c>
      <c r="DW854" s="24">
        <v>932.60355587978495</v>
      </c>
      <c r="DX854" s="24">
        <v>821.95902958834415</v>
      </c>
      <c r="DY854" s="24">
        <v>807.86931549162466</v>
      </c>
      <c r="DZ854" s="24">
        <v>794.31644334004875</v>
      </c>
      <c r="EA854" s="24">
        <v>781.26917603356867</v>
      </c>
      <c r="EB854" s="24">
        <v>768.69869580200975</v>
      </c>
      <c r="EC854" s="24">
        <v>756.57837208895216</v>
      </c>
      <c r="ED854" s="24">
        <v>744.88355582899067</v>
      </c>
      <c r="EE854" s="24">
        <v>733.59139666641522</v>
      </c>
      <c r="EF854" s="24">
        <v>722.68068017158134</v>
      </c>
      <c r="EG854" s="24">
        <v>712.13168253656181</v>
      </c>
      <c r="EH854" s="24">
        <v>701.92604058896177</v>
      </c>
      <c r="EI854" s="24">
        <v>692.04663526383138</v>
      </c>
      <c r="EJ854" s="24">
        <v>682.47748692822745</v>
      </c>
      <c r="EK854" s="24">
        <v>673.20366116890784</v>
      </c>
      <c r="EL854" s="24">
        <v>664.21118383736916</v>
      </c>
      <c r="EM854" s="24">
        <v>655.48696430321309</v>
      </c>
      <c r="EN854" s="24">
        <v>647.01872600096772</v>
      </c>
      <c r="EO854" s="24">
        <v>638.79494347060347</v>
      </c>
      <c r="EP854" s="24">
        <v>630.80478519099222</v>
      </c>
      <c r="EQ854" s="24">
        <v>623.03806159096996</v>
      </c>
      <c r="ER854" s="24">
        <v>615.48517769650505</v>
      </c>
      <c r="ES854" s="24">
        <v>608.13708993645082</v>
      </c>
      <c r="ET854" s="24">
        <v>600.98526668497072</v>
      </c>
      <c r="EU854" s="24">
        <v>594.02165216709193</v>
      </c>
      <c r="EV854" s="24">
        <v>587.23863339608567</v>
      </c>
      <c r="EW854" s="24">
        <v>580.62900984826592</v>
      </c>
      <c r="EX854" s="24">
        <v>574.18596561315042</v>
      </c>
      <c r="EY854" s="24">
        <v>567.90304378529788</v>
      </c>
      <c r="EZ854" s="24">
        <v>561.77412288911569</v>
      </c>
      <c r="FA854" s="24">
        <v>555.793395149905</v>
      </c>
      <c r="FB854" s="24">
        <v>549.95534644384884</v>
      </c>
      <c r="FC854" s="24">
        <v>544.25473777679099</v>
      </c>
      <c r="FD854" s="24">
        <v>538.68658815687832</v>
      </c>
      <c r="FE854" s="24">
        <v>533.24615873961591</v>
      </c>
      <c r="FF854" s="24">
        <v>527.92893813587182</v>
      </c>
      <c r="FG854" s="24">
        <v>522.73062878404892</v>
      </c>
      <c r="FH854" s="24">
        <v>517.64713429713254</v>
      </c>
      <c r="FI854" s="24">
        <v>512.67454770383097</v>
      </c>
      <c r="FJ854" s="24">
        <v>507.80914051059568</v>
      </c>
      <c r="FK854" s="24">
        <v>503.04735251812531</v>
      </c>
      <c r="FL854" s="24">
        <v>498.38578233202429</v>
      </c>
      <c r="FM854" s="24">
        <v>493.82117851278031</v>
      </c>
      <c r="FN854" s="24">
        <v>489.35043131511219</v>
      </c>
      <c r="FO854" s="24">
        <v>484.97056497119462</v>
      </c>
      <c r="FP854" s="24">
        <v>480.67873047622305</v>
      </c>
      <c r="FQ854" s="24">
        <v>476.47219883840023</v>
      </c>
      <c r="FR854" s="24">
        <v>472.34835475866538</v>
      </c>
      <c r="FS854" s="24">
        <v>468.30469070842616</v>
      </c>
      <c r="FT854" s="24">
        <v>464.33880137621833</v>
      </c>
      <c r="FU854" s="24">
        <v>460.44837845662073</v>
      </c>
      <c r="FV854" s="24">
        <v>456.63120575695325</v>
      </c>
    </row>
    <row r="855" spans="5:178" outlineLevel="2" x14ac:dyDescent="0.2">
      <c r="E855" s="367">
        <v>45016</v>
      </c>
      <c r="H855" s="24">
        <v>21022.550511856447</v>
      </c>
      <c r="CG855" s="24">
        <v>19207.532620256112</v>
      </c>
      <c r="CH855" s="24">
        <v>12131.469985097525</v>
      </c>
      <c r="CI855" s="24">
        <v>5450.1253047893215</v>
      </c>
      <c r="CJ855" s="24">
        <v>3875.2209777853227</v>
      </c>
      <c r="CK855" s="24">
        <v>3722.26870748901</v>
      </c>
      <c r="CL855" s="24">
        <v>3205.8688930746434</v>
      </c>
      <c r="CM855" s="24">
        <v>2959.6145673783712</v>
      </c>
      <c r="CN855" s="24">
        <v>2715.9518710743996</v>
      </c>
      <c r="CO855" s="24">
        <v>2588.7658761260618</v>
      </c>
      <c r="CP855" s="24">
        <v>2487.0323132971657</v>
      </c>
      <c r="CQ855" s="24">
        <v>2411.7601067239839</v>
      </c>
      <c r="CR855" s="24">
        <v>2340.7558152041229</v>
      </c>
      <c r="CS855" s="24">
        <v>2295.5283706689961</v>
      </c>
      <c r="CT855" s="24">
        <v>2258.9963906109729</v>
      </c>
      <c r="CU855" s="24">
        <v>2212.616995801658</v>
      </c>
      <c r="CV855" s="24">
        <v>2149.2293126265622</v>
      </c>
      <c r="CW855" s="24">
        <v>2098.079207167294</v>
      </c>
      <c r="CX855" s="24">
        <v>2024.7757295508904</v>
      </c>
      <c r="CY855" s="24">
        <v>1972.3153473409056</v>
      </c>
      <c r="CZ855" s="24">
        <v>1901.0391563736173</v>
      </c>
      <c r="DA855" s="24">
        <v>1769.0395770546118</v>
      </c>
      <c r="DB855" s="24">
        <v>1655.5404688638819</v>
      </c>
      <c r="DC855" s="24">
        <v>1560.2467660875982</v>
      </c>
      <c r="DD855" s="24">
        <v>1438.5625581384822</v>
      </c>
      <c r="DE855" s="24">
        <v>1354.9722692229641</v>
      </c>
      <c r="DF855" s="24">
        <v>1290.6058849841256</v>
      </c>
      <c r="DG855" s="24">
        <v>1236.6513633090215</v>
      </c>
      <c r="DH855" s="24">
        <v>1181.3735035627992</v>
      </c>
      <c r="DI855" s="24">
        <v>1136.6123457367955</v>
      </c>
      <c r="DJ855" s="24">
        <v>1095.2242329555954</v>
      </c>
      <c r="DK855" s="24">
        <v>1065.507453837442</v>
      </c>
      <c r="DL855" s="24">
        <v>1044.7786635862003</v>
      </c>
      <c r="DM855" s="24">
        <v>1014.6326810341977</v>
      </c>
      <c r="DN855" s="24">
        <v>978.10414309880628</v>
      </c>
      <c r="DO855" s="24">
        <v>950.15579296261637</v>
      </c>
      <c r="DP855" s="24">
        <v>916.21654543265777</v>
      </c>
      <c r="DQ855" s="24">
        <v>899.46790377425771</v>
      </c>
      <c r="DR855" s="24">
        <v>863.64946322805258</v>
      </c>
      <c r="DS855" s="24">
        <v>805.03285057393771</v>
      </c>
      <c r="DT855" s="24">
        <v>709.60201390171903</v>
      </c>
      <c r="DU855" s="24">
        <v>684.33438853631242</v>
      </c>
      <c r="DV855" s="24">
        <v>700.17834623977365</v>
      </c>
      <c r="DW855" s="24">
        <v>784.65300306504309</v>
      </c>
      <c r="DX855" s="24">
        <v>925.52109171695042</v>
      </c>
      <c r="DY855" s="24">
        <v>815.71683231848078</v>
      </c>
      <c r="DZ855" s="24">
        <v>801.7341196314444</v>
      </c>
      <c r="EA855" s="24">
        <v>788.28417195480938</v>
      </c>
      <c r="EB855" s="24">
        <v>775.33598941220191</v>
      </c>
      <c r="EC855" s="24">
        <v>762.86097308402225</v>
      </c>
      <c r="ED855" s="24">
        <v>750.83269465408466</v>
      </c>
      <c r="EE855" s="24">
        <v>739.22669224919582</v>
      </c>
      <c r="EF855" s="24">
        <v>728.02028904592987</v>
      </c>
      <c r="EG855" s="24">
        <v>717.19243172322581</v>
      </c>
      <c r="EH855" s="24">
        <v>706.72354626152242</v>
      </c>
      <c r="EI855" s="24">
        <v>696.59540894372662</v>
      </c>
      <c r="EJ855" s="24">
        <v>686.79103071207464</v>
      </c>
      <c r="EK855" s="24">
        <v>677.29455328762958</v>
      </c>
      <c r="EL855" s="24">
        <v>668.09115567345123</v>
      </c>
      <c r="EM855" s="24">
        <v>659.166969844807</v>
      </c>
      <c r="EN855" s="24">
        <v>650.50900458537444</v>
      </c>
      <c r="EO855" s="24">
        <v>642.10507656151037</v>
      </c>
      <c r="EP855" s="24">
        <v>633.9437478408995</v>
      </c>
      <c r="EQ855" s="24">
        <v>626.01426916015305</v>
      </c>
      <c r="ER855" s="24">
        <v>618.30652833069064</v>
      </c>
      <c r="ES855" s="24">
        <v>610.81100324551971</v>
      </c>
      <c r="ET855" s="24">
        <v>603.51871901301786</v>
      </c>
      <c r="EU855" s="24">
        <v>596.42120879901029</v>
      </c>
      <c r="EV855" s="24">
        <v>589.51047800643551</v>
      </c>
      <c r="EW855" s="24">
        <v>582.77897146381247</v>
      </c>
      <c r="EX855" s="24">
        <v>576.21954333033807</v>
      </c>
      <c r="EY855" s="24">
        <v>569.82542945754744</v>
      </c>
      <c r="EZ855" s="24">
        <v>563.59022197562797</v>
      </c>
      <c r="FA855" s="24">
        <v>557.507845897263</v>
      </c>
      <c r="FB855" s="24">
        <v>551.57253755369311</v>
      </c>
      <c r="FC855" s="24">
        <v>545.77882469697067</v>
      </c>
      <c r="FD855" s="24">
        <v>540.12150811939318</v>
      </c>
      <c r="FE855" s="24">
        <v>534.59564465621622</v>
      </c>
      <c r="FF855" s="24">
        <v>529.19653145111636</v>
      </c>
      <c r="FG855" s="24">
        <v>523.91969137576984</v>
      </c>
      <c r="FH855" s="24">
        <v>518.76085950551942</v>
      </c>
      <c r="FI855" s="24">
        <v>513.7159705625113</v>
      </c>
      <c r="FJ855" s="24">
        <v>508.78114724613658</v>
      </c>
      <c r="FK855" s="24">
        <v>503.95268937811716</v>
      </c>
      <c r="FL855" s="24">
        <v>499.22706379634644</v>
      </c>
      <c r="FM855" s="24">
        <v>494.60089493761268</v>
      </c>
      <c r="FN855" s="24">
        <v>490.07095605478628</v>
      </c>
      <c r="FO855" s="24">
        <v>485.63416101890112</v>
      </c>
      <c r="FP855" s="24">
        <v>481.28755666098306</v>
      </c>
      <c r="FQ855" s="24">
        <v>477.02831561240339</v>
      </c>
      <c r="FR855" s="24">
        <v>472.85372960612665</v>
      </c>
      <c r="FS855" s="24">
        <v>468.76120320443806</v>
      </c>
      <c r="FT855" s="24">
        <v>464.74824792165083</v>
      </c>
      <c r="FU855" s="24">
        <v>460.81247671293931</v>
      </c>
      <c r="FV855" s="24">
        <v>456.95159880282898</v>
      </c>
    </row>
    <row r="856" spans="5:178" outlineLevel="2" x14ac:dyDescent="0.2">
      <c r="E856" s="367">
        <v>45046</v>
      </c>
      <c r="H856" s="24">
        <v>20869.21822774419</v>
      </c>
      <c r="CH856" s="24">
        <v>19067.438541416177</v>
      </c>
      <c r="CI856" s="24">
        <v>12042.986620464617</v>
      </c>
      <c r="CJ856" s="24">
        <v>5410.3736979987916</v>
      </c>
      <c r="CK856" s="24">
        <v>3846.9562587338241</v>
      </c>
      <c r="CL856" s="24">
        <v>3695.1195771930938</v>
      </c>
      <c r="CM856" s="24">
        <v>3182.4862307443836</v>
      </c>
      <c r="CN856" s="24">
        <v>2938.0280114820212</v>
      </c>
      <c r="CO856" s="24">
        <v>2696.1425190314144</v>
      </c>
      <c r="CP856" s="24">
        <v>2569.884181224465</v>
      </c>
      <c r="CQ856" s="24">
        <v>2468.8926330027234</v>
      </c>
      <c r="CR856" s="24">
        <v>2394.169439707332</v>
      </c>
      <c r="CS856" s="24">
        <v>2323.6830325514247</v>
      </c>
      <c r="CT856" s="24">
        <v>2278.7854636596558</v>
      </c>
      <c r="CU856" s="24">
        <v>2242.5199370912928</v>
      </c>
      <c r="CV856" s="24">
        <v>2196.4788199109385</v>
      </c>
      <c r="CW856" s="24">
        <v>2133.5534678045847</v>
      </c>
      <c r="CX856" s="24">
        <v>2082.7764361309269</v>
      </c>
      <c r="CY856" s="24">
        <v>2010.0076124638604</v>
      </c>
      <c r="CZ856" s="24">
        <v>1957.9298608117197</v>
      </c>
      <c r="DA856" s="24">
        <v>1887.1735373627741</v>
      </c>
      <c r="DB856" s="24">
        <v>1756.1367240500831</v>
      </c>
      <c r="DC856" s="24">
        <v>1643.4654448848453</v>
      </c>
      <c r="DD856" s="24">
        <v>1548.8667862755365</v>
      </c>
      <c r="DE856" s="24">
        <v>1428.0701070558534</v>
      </c>
      <c r="DF856" s="24">
        <v>1345.0895010578192</v>
      </c>
      <c r="DG856" s="24">
        <v>1281.1925862446728</v>
      </c>
      <c r="DH856" s="24">
        <v>1227.6315929400662</v>
      </c>
      <c r="DI856" s="24">
        <v>1172.756913601994</v>
      </c>
      <c r="DJ856" s="24">
        <v>1128.3222304615952</v>
      </c>
      <c r="DK856" s="24">
        <v>1087.2359903701172</v>
      </c>
      <c r="DL856" s="24">
        <v>1057.7359566756973</v>
      </c>
      <c r="DM856" s="24">
        <v>1037.1583561078535</v>
      </c>
      <c r="DN856" s="24">
        <v>1007.2322494628631</v>
      </c>
      <c r="DO856" s="24">
        <v>970.9701399113045</v>
      </c>
      <c r="DP856" s="24">
        <v>943.22563679934376</v>
      </c>
      <c r="DQ856" s="24">
        <v>909.53393213255424</v>
      </c>
      <c r="DR856" s="24">
        <v>892.90745012741843</v>
      </c>
      <c r="DS856" s="24">
        <v>857.35025872408926</v>
      </c>
      <c r="DT856" s="24">
        <v>799.16117835727277</v>
      </c>
      <c r="DU856" s="24">
        <v>704.42638606622666</v>
      </c>
      <c r="DV856" s="24">
        <v>679.34305530908773</v>
      </c>
      <c r="DW856" s="24">
        <v>695.07145185727052</v>
      </c>
      <c r="DX856" s="24">
        <v>778.92997544631294</v>
      </c>
      <c r="DY856" s="24">
        <v>918.77061380005864</v>
      </c>
      <c r="DZ856" s="24">
        <v>809.76723428956097</v>
      </c>
      <c r="EA856" s="24">
        <v>795.88650738551416</v>
      </c>
      <c r="EB856" s="24">
        <v>782.5346596609894</v>
      </c>
      <c r="EC856" s="24">
        <v>769.68091734356972</v>
      </c>
      <c r="ED856" s="24">
        <v>757.29689010574123</v>
      </c>
      <c r="EE856" s="24">
        <v>745.35634239166336</v>
      </c>
      <c r="EF856" s="24">
        <v>733.83499074583199</v>
      </c>
      <c r="EG856" s="24">
        <v>722.71032374288438</v>
      </c>
      <c r="EH856" s="24">
        <v>711.96144161847485</v>
      </c>
      <c r="EI856" s="24">
        <v>701.56891312016887</v>
      </c>
      <c r="EJ856" s="24">
        <v>691.51464744929172</v>
      </c>
      <c r="EK856" s="24">
        <v>681.78177946125709</v>
      </c>
      <c r="EL856" s="24">
        <v>672.3545665427381</v>
      </c>
      <c r="EM856" s="24">
        <v>663.21829579677581</v>
      </c>
      <c r="EN856" s="24">
        <v>654.35920034792048</v>
      </c>
      <c r="EO856" s="24">
        <v>645.76438373395058</v>
      </c>
      <c r="EP856" s="24">
        <v>637.4217514828656</v>
      </c>
      <c r="EQ856" s="24">
        <v>629.31994908725596</v>
      </c>
      <c r="ER856" s="24">
        <v>621.44830568568989</v>
      </c>
      <c r="ES856" s="24">
        <v>613.79678284490888</v>
      </c>
      <c r="ET856" s="24">
        <v>606.35592790936039</v>
      </c>
      <c r="EU856" s="24">
        <v>599.11683144763526</v>
      </c>
      <c r="EV856" s="24">
        <v>592.07108838015017</v>
      </c>
      <c r="EW856" s="24">
        <v>585.21076242007723</v>
      </c>
      <c r="EX856" s="24">
        <v>578.52835350112798</v>
      </c>
      <c r="EY856" s="24">
        <v>572.01676790215527</v>
      </c>
      <c r="EZ856" s="24">
        <v>565.66929081039825</v>
      </c>
      <c r="FA856" s="24">
        <v>559.47956109315714</v>
      </c>
      <c r="FB856" s="24">
        <v>553.44154807228119</v>
      </c>
      <c r="FC856" s="24">
        <v>547.54953011751161</v>
      </c>
      <c r="FD856" s="24">
        <v>541.79807489386315</v>
      </c>
      <c r="FE856" s="24">
        <v>536.18202111512142</v>
      </c>
      <c r="FF856" s="24">
        <v>530.69646167052804</v>
      </c>
      <c r="FG856" s="24">
        <v>525.33672800500642</v>
      </c>
      <c r="FH856" s="24">
        <v>520.09837564508678</v>
      </c>
      <c r="FI856" s="24">
        <v>514.97717077321465</v>
      </c>
      <c r="FJ856" s="24">
        <v>509.96907776247406</v>
      </c>
      <c r="FK856" s="24">
        <v>505.07024759214329</v>
      </c>
      <c r="FL856" s="24">
        <v>500.27700707195356</v>
      </c>
      <c r="FM856" s="24">
        <v>495.58584880964071</v>
      </c>
      <c r="FN856" s="24">
        <v>490.99342186235577</v>
      </c>
      <c r="FO856" s="24">
        <v>486.49652301791104</v>
      </c>
      <c r="FP856" s="24">
        <v>482.09208865665505</v>
      </c>
      <c r="FQ856" s="24">
        <v>477.77718714915738</v>
      </c>
      <c r="FR856" s="24">
        <v>473.54901174878228</v>
      </c>
      <c r="FS856" s="24">
        <v>469.40487394179536</v>
      </c>
      <c r="FT856" s="24">
        <v>465.34219722083918</v>
      </c>
      <c r="FU856" s="24">
        <v>461.35851125050777</v>
      </c>
      <c r="FV856" s="24">
        <v>457.45144639637658</v>
      </c>
    </row>
    <row r="857" spans="5:178" outlineLevel="2" x14ac:dyDescent="0.2">
      <c r="E857" s="367">
        <v>45077</v>
      </c>
      <c r="H857" s="24">
        <v>20723.434614406433</v>
      </c>
      <c r="CI857" s="24">
        <v>18934.241405935183</v>
      </c>
      <c r="CJ857" s="24">
        <v>11958.859362521838</v>
      </c>
      <c r="CK857" s="24">
        <v>5372.5790945500994</v>
      </c>
      <c r="CL857" s="24">
        <v>3820.0830343691023</v>
      </c>
      <c r="CM857" s="24">
        <v>3669.3070202587787</v>
      </c>
      <c r="CN857" s="24">
        <v>3160.2547155504517</v>
      </c>
      <c r="CO857" s="24">
        <v>2917.5041789681623</v>
      </c>
      <c r="CP857" s="24">
        <v>2677.3083972062173</v>
      </c>
      <c r="CQ857" s="24">
        <v>2551.9320472389009</v>
      </c>
      <c r="CR857" s="24">
        <v>2451.6459836527438</v>
      </c>
      <c r="CS857" s="24">
        <v>2377.4447752731198</v>
      </c>
      <c r="CT857" s="24">
        <v>2307.4507566204252</v>
      </c>
      <c r="CU857" s="24">
        <v>2262.8668233307044</v>
      </c>
      <c r="CV857" s="24">
        <v>2226.8546325339566</v>
      </c>
      <c r="CW857" s="24">
        <v>2181.1351393047926</v>
      </c>
      <c r="CX857" s="24">
        <v>2118.6493573395192</v>
      </c>
      <c r="CY857" s="24">
        <v>2068.2270327311276</v>
      </c>
      <c r="CZ857" s="24">
        <v>1995.966541572579</v>
      </c>
      <c r="DA857" s="24">
        <v>1944.2525832704098</v>
      </c>
      <c r="DB857" s="24">
        <v>1873.9905338467925</v>
      </c>
      <c r="DC857" s="24">
        <v>1743.8690888012075</v>
      </c>
      <c r="DD857" s="24">
        <v>1631.9848839775593</v>
      </c>
      <c r="DE857" s="24">
        <v>1538.0470519559296</v>
      </c>
      <c r="DF857" s="24">
        <v>1418.0942077176853</v>
      </c>
      <c r="DG857" s="24">
        <v>1335.6932694603079</v>
      </c>
      <c r="DH857" s="24">
        <v>1272.2427117181808</v>
      </c>
      <c r="DI857" s="24">
        <v>1219.0558730681803</v>
      </c>
      <c r="DJ857" s="24">
        <v>1164.5645252448469</v>
      </c>
      <c r="DK857" s="24">
        <v>1120.4402441806078</v>
      </c>
      <c r="DL857" s="24">
        <v>1079.641015345308</v>
      </c>
      <c r="DM857" s="24">
        <v>1050.347056524351</v>
      </c>
      <c r="DN857" s="24">
        <v>1029.913202451075</v>
      </c>
      <c r="DO857" s="24">
        <v>1000.1961470466355</v>
      </c>
      <c r="DP857" s="24">
        <v>964.18734939684464</v>
      </c>
      <c r="DQ857" s="24">
        <v>936.63665775734933</v>
      </c>
      <c r="DR857" s="24">
        <v>903.18030922092521</v>
      </c>
      <c r="DS857" s="24">
        <v>886.66997285178559</v>
      </c>
      <c r="DT857" s="24">
        <v>851.36116908743509</v>
      </c>
      <c r="DU857" s="24">
        <v>793.57857325205146</v>
      </c>
      <c r="DV857" s="24">
        <v>699.50555852153843</v>
      </c>
      <c r="DW857" s="24">
        <v>674.59744940195287</v>
      </c>
      <c r="DX857" s="24">
        <v>690.21597396280094</v>
      </c>
      <c r="DY857" s="24">
        <v>773.48869704678521</v>
      </c>
      <c r="DZ857" s="24">
        <v>912.35246730091205</v>
      </c>
      <c r="EA857" s="24">
        <v>804.11053972204172</v>
      </c>
      <c r="EB857" s="24">
        <v>790.32677775945763</v>
      </c>
      <c r="EC857" s="24">
        <v>777.06820044807318</v>
      </c>
      <c r="ED857" s="24">
        <v>764.30424898814977</v>
      </c>
      <c r="EE857" s="24">
        <v>752.00673137510466</v>
      </c>
      <c r="EF857" s="24">
        <v>740.1495953236963</v>
      </c>
      <c r="EG857" s="24">
        <v>728.70872701246503</v>
      </c>
      <c r="EH857" s="24">
        <v>717.66177227143214</v>
      </c>
      <c r="EI857" s="24">
        <v>706.98797733324761</v>
      </c>
      <c r="EJ857" s="24">
        <v>696.66804668406394</v>
      </c>
      <c r="EK857" s="24">
        <v>686.68401589994494</v>
      </c>
      <c r="EL857" s="24">
        <v>677.01913764913729</v>
      </c>
      <c r="EM857" s="24">
        <v>667.65777928961359</v>
      </c>
      <c r="EN857" s="24">
        <v>658.58533070254794</v>
      </c>
      <c r="EO857" s="24">
        <v>649.78812118211329</v>
      </c>
      <c r="EP857" s="24">
        <v>641.25334435536899</v>
      </c>
      <c r="EQ857" s="24">
        <v>632.96899023722801</v>
      </c>
      <c r="ER857" s="24">
        <v>624.9237836381111</v>
      </c>
      <c r="ES857" s="24">
        <v>617.10712823875303</v>
      </c>
      <c r="ET857" s="24">
        <v>609.50905573018338</v>
      </c>
      <c r="EU857" s="24">
        <v>602.12017948914036</v>
      </c>
      <c r="EV857" s="24">
        <v>594.93165232176887</v>
      </c>
      <c r="EW857" s="24">
        <v>587.93512786284975</v>
      </c>
      <c r="EX857" s="24">
        <v>581.12272526512891</v>
      </c>
      <c r="EY857" s="24">
        <v>574.48699685463839</v>
      </c>
      <c r="EZ857" s="24">
        <v>568.02089846399394</v>
      </c>
      <c r="FA857" s="24">
        <v>561.71776218730326</v>
      </c>
      <c r="FB857" s="24">
        <v>555.57127132807375</v>
      </c>
      <c r="FC857" s="24">
        <v>549.57543733594525</v>
      </c>
      <c r="FD857" s="24">
        <v>543.7245785495702</v>
      </c>
      <c r="FE857" s="24">
        <v>538.01330058197914</v>
      </c>
      <c r="FF857" s="24">
        <v>532.43647820154035</v>
      </c>
      <c r="FG857" s="24">
        <v>526.98923857651494</v>
      </c>
      <c r="FH857" s="24">
        <v>521.66694576439568</v>
      </c>
      <c r="FI857" s="24">
        <v>516.4651863389422</v>
      </c>
      <c r="FJ857" s="24">
        <v>511.37975605827495</v>
      </c>
      <c r="FK857" s="24">
        <v>506.40664748667672</v>
      </c>
      <c r="FL857" s="24">
        <v>501.54203849107159</v>
      </c>
      <c r="FM857" s="24">
        <v>496.78228154055876</v>
      </c>
      <c r="FN857" s="24">
        <v>492.1238937440466</v>
      </c>
      <c r="FO857" s="24">
        <v>487.56354756696868</v>
      </c>
      <c r="FP857" s="24">
        <v>483.09806217343544</v>
      </c>
      <c r="FQ857" s="24">
        <v>478.72439534495834</v>
      </c>
      <c r="FR857" s="24">
        <v>474.43963593124181</v>
      </c>
      <c r="FS857" s="24">
        <v>470.24099679240584</v>
      </c>
      <c r="FT857" s="24">
        <v>466.12580819554643</v>
      </c>
      <c r="FU857" s="24">
        <v>462.09151163170691</v>
      </c>
      <c r="FV857" s="24">
        <v>458.13565402220917</v>
      </c>
    </row>
    <row r="858" spans="5:178" outlineLevel="2" x14ac:dyDescent="0.2">
      <c r="E858" s="367">
        <v>45107</v>
      </c>
      <c r="H858" s="24">
        <v>20583.668702739931</v>
      </c>
      <c r="CJ858" s="24">
        <v>18806.542423548621</v>
      </c>
      <c r="CK858" s="24">
        <v>11878.20473589289</v>
      </c>
      <c r="CL858" s="24">
        <v>5336.3445885851379</v>
      </c>
      <c r="CM858" s="24">
        <v>3794.319091380175</v>
      </c>
      <c r="CN858" s="24">
        <v>3644.559962137716</v>
      </c>
      <c r="CO858" s="24">
        <v>3138.9408798067275</v>
      </c>
      <c r="CP858" s="24">
        <v>2897.8275356437566</v>
      </c>
      <c r="CQ858" s="24">
        <v>2659.2517161632122</v>
      </c>
      <c r="CR858" s="24">
        <v>2534.7209470651219</v>
      </c>
      <c r="CS858" s="24">
        <v>2435.1112468987053</v>
      </c>
      <c r="CT858" s="24">
        <v>2361.4104767779363</v>
      </c>
      <c r="CU858" s="24">
        <v>2291.888521661534</v>
      </c>
      <c r="CV858" s="24">
        <v>2247.605277625205</v>
      </c>
      <c r="CW858" s="24">
        <v>2211.8359653267112</v>
      </c>
      <c r="CX858" s="24">
        <v>2166.4248199545023</v>
      </c>
      <c r="CY858" s="24">
        <v>2104.3604634162912</v>
      </c>
      <c r="CZ858" s="24">
        <v>2054.2782041637811</v>
      </c>
      <c r="DA858" s="24">
        <v>1982.505062405183</v>
      </c>
      <c r="DB858" s="24">
        <v>1931.1398806770937</v>
      </c>
      <c r="DC858" s="24">
        <v>1861.3517024807113</v>
      </c>
      <c r="DD858" s="24">
        <v>1732.107840844081</v>
      </c>
      <c r="DE858" s="24">
        <v>1620.9782212607283</v>
      </c>
      <c r="DF858" s="24">
        <v>1527.6739380198278</v>
      </c>
      <c r="DG858" s="24">
        <v>1408.5300966782506</v>
      </c>
      <c r="DH858" s="24">
        <v>1326.6848984548978</v>
      </c>
      <c r="DI858" s="24">
        <v>1263.6622729167507</v>
      </c>
      <c r="DJ858" s="24">
        <v>1210.8341444482858</v>
      </c>
      <c r="DK858" s="24">
        <v>1156.7103048613126</v>
      </c>
      <c r="DL858" s="24">
        <v>1112.8836129990721</v>
      </c>
      <c r="DM858" s="24">
        <v>1072.3595480793856</v>
      </c>
      <c r="DN858" s="24">
        <v>1043.2631577086934</v>
      </c>
      <c r="DO858" s="24">
        <v>1022.9671165171403</v>
      </c>
      <c r="DP858" s="24">
        <v>993.45048307064019</v>
      </c>
      <c r="DQ858" s="24">
        <v>957.68454103456304</v>
      </c>
      <c r="DR858" s="24">
        <v>930.31966065684378</v>
      </c>
      <c r="DS858" s="24">
        <v>897.08895314668928</v>
      </c>
      <c r="DT858" s="24">
        <v>880.68996811759007</v>
      </c>
      <c r="DU858" s="24">
        <v>845.6192989694265</v>
      </c>
      <c r="DV858" s="24">
        <v>788.22640866961922</v>
      </c>
      <c r="DW858" s="24">
        <v>694.7878544381341</v>
      </c>
      <c r="DX858" s="24">
        <v>670.04773410244275</v>
      </c>
      <c r="DY858" s="24">
        <v>685.56092200627677</v>
      </c>
      <c r="DZ858" s="24">
        <v>768.27202544200577</v>
      </c>
      <c r="EA858" s="24">
        <v>906.19925106402206</v>
      </c>
      <c r="EB858" s="24">
        <v>798.6873439653516</v>
      </c>
      <c r="EC858" s="24">
        <v>784.99654439499352</v>
      </c>
      <c r="ED858" s="24">
        <v>771.82738745141046</v>
      </c>
      <c r="EE858" s="24">
        <v>759.14952043383244</v>
      </c>
      <c r="EF858" s="24">
        <v>746.93494147417186</v>
      </c>
      <c r="EG858" s="24">
        <v>735.15777399268518</v>
      </c>
      <c r="EH858" s="24">
        <v>723.79406679974954</v>
      </c>
      <c r="EI858" s="24">
        <v>712.82161648953365</v>
      </c>
      <c r="EJ858" s="24">
        <v>702.21980926517335</v>
      </c>
      <c r="EK858" s="24">
        <v>691.96947974834814</v>
      </c>
      <c r="EL858" s="24">
        <v>682.05278467332437</v>
      </c>
      <c r="EM858" s="24">
        <v>672.45308965806635</v>
      </c>
      <c r="EN858" s="24">
        <v>663.15486749241688</v>
      </c>
      <c r="EO858" s="24">
        <v>654.14360659317481</v>
      </c>
      <c r="EP858" s="24">
        <v>645.40572845441625</v>
      </c>
      <c r="EQ858" s="24">
        <v>636.92851307374758</v>
      </c>
      <c r="ER858" s="24">
        <v>628.7000314655179</v>
      </c>
      <c r="ES858" s="24">
        <v>620.7090844838724</v>
      </c>
      <c r="ET858" s="24">
        <v>612.94514727473722</v>
      </c>
      <c r="EU858" s="24">
        <v>605.39831875881782</v>
      </c>
      <c r="EV858" s="24">
        <v>598.05927561944134</v>
      </c>
      <c r="EW858" s="24">
        <v>590.9192303312459</v>
      </c>
      <c r="EX858" s="24">
        <v>583.96989281974606</v>
      </c>
      <c r="EY858" s="24">
        <v>577.20343538880979</v>
      </c>
      <c r="EZ858" s="24">
        <v>570.61246059412292</v>
      </c>
      <c r="FA858" s="24">
        <v>564.18997177656854</v>
      </c>
      <c r="FB858" s="24">
        <v>557.92934600088608</v>
      </c>
      <c r="FC858" s="24">
        <v>551.82430917253873</v>
      </c>
      <c r="FD858" s="24">
        <v>545.86891312999262</v>
      </c>
      <c r="FE858" s="24">
        <v>540.05751453096218</v>
      </c>
      <c r="FF858" s="24">
        <v>534.38475537006389</v>
      </c>
      <c r="FG858" s="24">
        <v>528.8455449819761</v>
      </c>
      <c r="FH858" s="24">
        <v>523.43504339899937</v>
      </c>
      <c r="FI858" s="24">
        <v>518.14864594500409</v>
      </c>
      <c r="FJ858" s="24">
        <v>512.98196895940168</v>
      </c>
      <c r="FK858" s="24">
        <v>507.93083655515397</v>
      </c>
      <c r="FL858" s="24">
        <v>502.99126832405722</v>
      </c>
      <c r="FM858" s="24">
        <v>498.15946791080449</v>
      </c>
      <c r="FN858" s="24">
        <v>493.43181238468759</v>
      </c>
      <c r="FO858" s="24">
        <v>488.80484234442048</v>
      </c>
      <c r="FP858" s="24">
        <v>484.27525269746485</v>
      </c>
      <c r="FQ858" s="24">
        <v>479.83988406057318</v>
      </c>
      <c r="FR858" s="24">
        <v>475.49571473301631</v>
      </c>
      <c r="FS858" s="24">
        <v>471.23985319828904</v>
      </c>
      <c r="FT858" s="24">
        <v>467.06953111393352</v>
      </c>
      <c r="FU858" s="24">
        <v>462.98209675263507</v>
      </c>
      <c r="FV858" s="24">
        <v>458.97500886089398</v>
      </c>
    </row>
    <row r="859" spans="5:178" outlineLevel="2" x14ac:dyDescent="0.2">
      <c r="E859" s="367">
        <v>45138</v>
      </c>
      <c r="H859" s="24">
        <v>20448.783158494189</v>
      </c>
      <c r="CK859" s="24">
        <v>18683.302453705764</v>
      </c>
      <c r="CL859" s="24">
        <v>11800.36641981807</v>
      </c>
      <c r="CM859" s="24">
        <v>5301.375324625973</v>
      </c>
      <c r="CN859" s="24">
        <v>3769.4547776820682</v>
      </c>
      <c r="CO859" s="24">
        <v>3620.677025566562</v>
      </c>
      <c r="CP859" s="24">
        <v>3118.3712838303027</v>
      </c>
      <c r="CQ859" s="24">
        <v>2878.8379643520475</v>
      </c>
      <c r="CR859" s="24">
        <v>2641.8255410628835</v>
      </c>
      <c r="CS859" s="24">
        <v>2518.110826712259</v>
      </c>
      <c r="CT859" s="24">
        <v>2419.1538726045328</v>
      </c>
      <c r="CU859" s="24">
        <v>2345.9360663631696</v>
      </c>
      <c r="CV859" s="24">
        <v>2276.8696911964998</v>
      </c>
      <c r="CW859" s="24">
        <v>2232.8766369003506</v>
      </c>
      <c r="CX859" s="24">
        <v>2197.3417222316652</v>
      </c>
      <c r="CY859" s="24">
        <v>2152.2281577789131</v>
      </c>
      <c r="CZ859" s="24">
        <v>2090.5705112704259</v>
      </c>
      <c r="DA859" s="24">
        <v>2040.8164429198334</v>
      </c>
      <c r="DB859" s="24">
        <v>1969.5136332205077</v>
      </c>
      <c r="DC859" s="24">
        <v>1918.4850494328894</v>
      </c>
      <c r="DD859" s="24">
        <v>1849.1541957559539</v>
      </c>
      <c r="DE859" s="24">
        <v>1720.7572739369546</v>
      </c>
      <c r="DF859" s="24">
        <v>1610.3558908713869</v>
      </c>
      <c r="DG859" s="24">
        <v>1517.6630340582608</v>
      </c>
      <c r="DH859" s="24">
        <v>1399.2999467268153</v>
      </c>
      <c r="DI859" s="24">
        <v>1317.9910831222173</v>
      </c>
      <c r="DJ859" s="24">
        <v>1255.3814471860828</v>
      </c>
      <c r="DK859" s="24">
        <v>1202.8995034023242</v>
      </c>
      <c r="DL859" s="24">
        <v>1149.1303393430612</v>
      </c>
      <c r="DM859" s="24">
        <v>1105.5908454176756</v>
      </c>
      <c r="DN859" s="24">
        <v>1065.3323361980288</v>
      </c>
      <c r="DO859" s="24">
        <v>1036.4266155523219</v>
      </c>
      <c r="DP859" s="24">
        <v>1016.2635750712685</v>
      </c>
      <c r="DQ859" s="24">
        <v>986.94036521821181</v>
      </c>
      <c r="DR859" s="24">
        <v>951.40879872648816</v>
      </c>
      <c r="DS859" s="24">
        <v>924.22324142456625</v>
      </c>
      <c r="DT859" s="24">
        <v>891.21029597291113</v>
      </c>
      <c r="DU859" s="24">
        <v>874.91877410077734</v>
      </c>
      <c r="DV859" s="24">
        <v>840.07792434795238</v>
      </c>
      <c r="DW859" s="24">
        <v>783.06113178639214</v>
      </c>
      <c r="DX859" s="24">
        <v>690.23488386546137</v>
      </c>
      <c r="DY859" s="24">
        <v>665.65688645568662</v>
      </c>
      <c r="DZ859" s="24">
        <v>681.06841586396206</v>
      </c>
      <c r="EA859" s="24">
        <v>763.23751037197212</v>
      </c>
      <c r="EB859" s="24">
        <v>900.26089377018434</v>
      </c>
      <c r="EC859" s="24">
        <v>793.45351618524296</v>
      </c>
      <c r="ED859" s="24">
        <v>779.85243293212056</v>
      </c>
      <c r="EE859" s="24">
        <v>766.76957396229739</v>
      </c>
      <c r="EF859" s="24">
        <v>754.17478547737721</v>
      </c>
      <c r="EG859" s="24">
        <v>742.04024910655255</v>
      </c>
      <c r="EH859" s="24">
        <v>730.34025784026608</v>
      </c>
      <c r="EI859" s="24">
        <v>719.05101744192893</v>
      </c>
      <c r="EJ859" s="24">
        <v>708.15047000545121</v>
      </c>
      <c r="EK859" s="24">
        <v>697.61813681694423</v>
      </c>
      <c r="EL859" s="24">
        <v>687.43497808952213</v>
      </c>
      <c r="EM859" s="24">
        <v>677.58326748503328</v>
      </c>
      <c r="EN859" s="24">
        <v>668.04647962716422</v>
      </c>
      <c r="EO859" s="24">
        <v>658.8091890561418</v>
      </c>
      <c r="EP859" s="24">
        <v>649.85697928370746</v>
      </c>
      <c r="EQ859" s="24">
        <v>641.17636078439023</v>
      </c>
      <c r="ER859" s="24">
        <v>632.75469691044395</v>
      </c>
      <c r="ES859" s="24">
        <v>624.58013684730281</v>
      </c>
      <c r="ET859" s="24">
        <v>616.64155483753007</v>
      </c>
      <c r="EU859" s="24">
        <v>608.92849499681097</v>
      </c>
      <c r="EV859" s="24">
        <v>601.43112112799065</v>
      </c>
      <c r="EW859" s="24">
        <v>594.14017101043623</v>
      </c>
      <c r="EX859" s="24">
        <v>587.0469147037652</v>
      </c>
      <c r="EY859" s="24">
        <v>580.14311645865769</v>
      </c>
      <c r="EZ859" s="24">
        <v>573.42099987416475</v>
      </c>
      <c r="FA859" s="24">
        <v>566.87321598169888</v>
      </c>
      <c r="FB859" s="24">
        <v>560.49281397151003</v>
      </c>
      <c r="FC859" s="24">
        <v>554.27321430867789</v>
      </c>
      <c r="FD859" s="24">
        <v>548.20818401303984</v>
      </c>
      <c r="FE859" s="24">
        <v>542.29181390158487</v>
      </c>
      <c r="FF859" s="24">
        <v>536.51849761305891</v>
      </c>
      <c r="FG859" s="24">
        <v>530.88291225328635</v>
      </c>
      <c r="FH859" s="24">
        <v>525.38000051626409</v>
      </c>
      <c r="FI859" s="24">
        <v>520.00495415078046</v>
      </c>
      <c r="FJ859" s="24">
        <v>514.75319865531935</v>
      </c>
      <c r="FK859" s="24">
        <v>509.62037909558256</v>
      </c>
      <c r="FL859" s="24">
        <v>504.60234694927448</v>
      </c>
      <c r="FM859" s="24">
        <v>499.69514789195387</v>
      </c>
      <c r="FN859" s="24">
        <v>494.89501044597102</v>
      </c>
      <c r="FO859" s="24">
        <v>490.19833542181692</v>
      </c>
      <c r="FP859" s="24">
        <v>485.60168608779043</v>
      </c>
      <c r="FQ859" s="24">
        <v>481.10177900974719</v>
      </c>
      <c r="FR859" s="24">
        <v>476.69547550799535</v>
      </c>
      <c r="FS859" s="24">
        <v>472.37977368312249</v>
      </c>
      <c r="FT859" s="24">
        <v>468.15180096683849</v>
      </c>
      <c r="FU859" s="24">
        <v>464.00880715773616</v>
      </c>
      <c r="FV859" s="24">
        <v>459.94815790536819</v>
      </c>
    </row>
    <row r="860" spans="5:178" outlineLevel="2" x14ac:dyDescent="0.2">
      <c r="E860" s="367">
        <v>45169</v>
      </c>
      <c r="H860" s="24">
        <v>20319.97857240864</v>
      </c>
      <c r="CL860" s="24">
        <v>18565.618432089006</v>
      </c>
      <c r="CM860" s="24">
        <v>11726.037238439318</v>
      </c>
      <c r="CN860" s="24">
        <v>5267.9825574828119</v>
      </c>
      <c r="CO860" s="24">
        <v>3745.7114058322936</v>
      </c>
      <c r="CP860" s="24">
        <v>3597.8707880504758</v>
      </c>
      <c r="CQ860" s="24">
        <v>3098.7290137078389</v>
      </c>
      <c r="CR860" s="24">
        <v>2860.7044876785612</v>
      </c>
      <c r="CS860" s="24">
        <v>2625.1849789967009</v>
      </c>
      <c r="CT860" s="24">
        <v>2502.2495297226883</v>
      </c>
      <c r="CU860" s="24">
        <v>2403.9158943432863</v>
      </c>
      <c r="CV860" s="24">
        <v>2331.1592788316557</v>
      </c>
      <c r="CW860" s="24">
        <v>2262.527944997119</v>
      </c>
      <c r="CX860" s="24">
        <v>2218.8119980039</v>
      </c>
      <c r="CY860" s="24">
        <v>2183.5009137675688</v>
      </c>
      <c r="CZ860" s="24">
        <v>2138.6715145852459</v>
      </c>
      <c r="DA860" s="24">
        <v>2077.4022426600277</v>
      </c>
      <c r="DB860" s="24">
        <v>2027.9615695921909</v>
      </c>
      <c r="DC860" s="24">
        <v>1957.1078882746801</v>
      </c>
      <c r="DD860" s="24">
        <v>1906.4007277992632</v>
      </c>
      <c r="DE860" s="24">
        <v>1837.5065813748622</v>
      </c>
      <c r="DF860" s="24">
        <v>1709.9184173309036</v>
      </c>
      <c r="DG860" s="24">
        <v>1600.2124401649837</v>
      </c>
      <c r="DH860" s="24">
        <v>1508.1034452355873</v>
      </c>
      <c r="DI860" s="24">
        <v>1390.4859136838365</v>
      </c>
      <c r="DJ860" s="24">
        <v>1309.689205469635</v>
      </c>
      <c r="DK860" s="24">
        <v>1247.4739405911434</v>
      </c>
      <c r="DL860" s="24">
        <v>1195.3225746708026</v>
      </c>
      <c r="DM860" s="24">
        <v>1141.8920965307525</v>
      </c>
      <c r="DN860" s="24">
        <v>1098.6268529825147</v>
      </c>
      <c r="DO860" s="24">
        <v>1058.6219275862313</v>
      </c>
      <c r="DP860" s="24">
        <v>1029.8982808250396</v>
      </c>
      <c r="DQ860" s="24">
        <v>1009.8622450690722</v>
      </c>
      <c r="DR860" s="24">
        <v>980.72373881810995</v>
      </c>
      <c r="DS860" s="24">
        <v>945.41598166895039</v>
      </c>
      <c r="DT860" s="24">
        <v>918.40166313603686</v>
      </c>
      <c r="DU860" s="24">
        <v>885.59666251617966</v>
      </c>
      <c r="DV860" s="24">
        <v>869.4077591086841</v>
      </c>
      <c r="DW860" s="24">
        <v>834.78636795134116</v>
      </c>
      <c r="DX860" s="24">
        <v>778.12871775580311</v>
      </c>
      <c r="DY860" s="24">
        <v>685.88717193419336</v>
      </c>
      <c r="DZ860" s="24">
        <v>661.46398856683084</v>
      </c>
      <c r="EA860" s="24">
        <v>676.77844248406154</v>
      </c>
      <c r="EB860" s="24">
        <v>758.42996310392891</v>
      </c>
      <c r="EC860" s="24">
        <v>894.59025161547459</v>
      </c>
      <c r="ED860" s="24">
        <v>788.45564169372778</v>
      </c>
      <c r="EE860" s="24">
        <v>774.94023013486481</v>
      </c>
      <c r="EF860" s="24">
        <v>761.93977862280394</v>
      </c>
      <c r="EG860" s="24">
        <v>749.42432329453482</v>
      </c>
      <c r="EH860" s="24">
        <v>737.36622100404009</v>
      </c>
      <c r="EI860" s="24">
        <v>725.73992666732522</v>
      </c>
      <c r="EJ860" s="24">
        <v>714.52179592502273</v>
      </c>
      <c r="EK860" s="24">
        <v>703.68990981131321</v>
      </c>
      <c r="EL860" s="24">
        <v>693.22391860542427</v>
      </c>
      <c r="EM860" s="24">
        <v>683.10490244994696</v>
      </c>
      <c r="EN860" s="24">
        <v>673.31524666294092</v>
      </c>
      <c r="EO860" s="24">
        <v>663.83852995958011</v>
      </c>
      <c r="EP860" s="24">
        <v>654.65942404332816</v>
      </c>
      <c r="EQ860" s="24">
        <v>645.76360323376525</v>
      </c>
      <c r="ER860" s="24">
        <v>637.13766297442464</v>
      </c>
      <c r="ES860" s="24">
        <v>628.76904621438371</v>
      </c>
      <c r="ET860" s="24">
        <v>620.64597678602524</v>
      </c>
      <c r="EU860" s="24">
        <v>612.75739901180771</v>
      </c>
      <c r="EV860" s="24">
        <v>605.09292286785615</v>
      </c>
      <c r="EW860" s="24">
        <v>597.6427741141157</v>
      </c>
      <c r="EX860" s="24">
        <v>590.39774887163981</v>
      </c>
      <c r="EY860" s="24">
        <v>583.34917218895896</v>
      </c>
      <c r="EZ860" s="24">
        <v>576.48886019281247</v>
      </c>
      <c r="FA860" s="24">
        <v>569.80908546492651</v>
      </c>
      <c r="FB860" s="24">
        <v>563.30254532704055</v>
      </c>
      <c r="FC860" s="24">
        <v>556.96233275177372</v>
      </c>
      <c r="FD860" s="24">
        <v>550.78190964795635</v>
      </c>
      <c r="FE860" s="24">
        <v>544.75508229626712</v>
      </c>
      <c r="FF860" s="24">
        <v>538.87597873497452</v>
      </c>
      <c r="FG860" s="24">
        <v>533.13902791666362</v>
      </c>
      <c r="FH860" s="24">
        <v>527.53894047547078</v>
      </c>
      <c r="FI860" s="24">
        <v>522.07069096079488</v>
      </c>
      <c r="FJ860" s="24">
        <v>516.72950140805813</v>
      </c>
      <c r="FK860" s="24">
        <v>511.51082613001489</v>
      </c>
      <c r="FL860" s="24">
        <v>506.41033762360871</v>
      </c>
      <c r="FM860" s="24">
        <v>501.42391349761942</v>
      </c>
      <c r="FN860" s="24">
        <v>496.54762433545096</v>
      </c>
      <c r="FO860" s="24">
        <v>491.77772241556721</v>
      </c>
      <c r="FP860" s="24">
        <v>487.11063121934927</v>
      </c>
      <c r="FQ860" s="24">
        <v>482.54293566268257</v>
      </c>
      <c r="FR860" s="24">
        <v>478.0713729934053</v>
      </c>
      <c r="FS860" s="24">
        <v>473.69282430201605</v>
      </c>
      <c r="FT860" s="24">
        <v>469.40430659772943</v>
      </c>
      <c r="FU860" s="24">
        <v>465.20296540623985</v>
      </c>
      <c r="FV860" s="24">
        <v>461.08606784934972</v>
      </c>
    </row>
    <row r="861" spans="5:178" outlineLevel="2" x14ac:dyDescent="0.2">
      <c r="E861" s="367">
        <v>45199</v>
      </c>
      <c r="H861" s="24">
        <v>20196.747199395002</v>
      </c>
      <c r="CM861" s="24">
        <v>18453.026450651574</v>
      </c>
      <c r="CN861" s="24">
        <v>11654.92418761829</v>
      </c>
      <c r="CO861" s="24">
        <v>5236.0346535390554</v>
      </c>
      <c r="CP861" s="24">
        <v>3722.995379936463</v>
      </c>
      <c r="CQ861" s="24">
        <v>3576.0513478597686</v>
      </c>
      <c r="CR861" s="24">
        <v>3079.936640005491</v>
      </c>
      <c r="CS861" s="24">
        <v>2843.3556238228884</v>
      </c>
      <c r="CT861" s="24">
        <v>2609.2644332036157</v>
      </c>
      <c r="CU861" s="24">
        <v>2487.0745311826231</v>
      </c>
      <c r="CV861" s="24">
        <v>2389.3372443110725</v>
      </c>
      <c r="CW861" s="24">
        <v>2317.0218643840844</v>
      </c>
      <c r="CX861" s="24">
        <v>2248.8067481882645</v>
      </c>
      <c r="CY861" s="24">
        <v>2205.3559184121418</v>
      </c>
      <c r="CZ861" s="24">
        <v>2170.2589797457745</v>
      </c>
      <c r="DA861" s="24">
        <v>2125.7014503586352</v>
      </c>
      <c r="DB861" s="24">
        <v>2064.8037485350283</v>
      </c>
      <c r="DC861" s="24">
        <v>2015.6629105286881</v>
      </c>
      <c r="DD861" s="24">
        <v>1945.2389243705848</v>
      </c>
      <c r="DE861" s="24">
        <v>1894.8392796233338</v>
      </c>
      <c r="DF861" s="24">
        <v>1826.362944675762</v>
      </c>
      <c r="DG861" s="24">
        <v>1699.5485444711403</v>
      </c>
      <c r="DH861" s="24">
        <v>1590.5078838628035</v>
      </c>
      <c r="DI861" s="24">
        <v>1498.9574878448975</v>
      </c>
      <c r="DJ861" s="24">
        <v>1382.0532528082956</v>
      </c>
      <c r="DK861" s="24">
        <v>1301.7465396623832</v>
      </c>
      <c r="DL861" s="24">
        <v>1239.9085818999429</v>
      </c>
      <c r="DM861" s="24">
        <v>1188.0734901530222</v>
      </c>
      <c r="DN861" s="24">
        <v>1134.9670434167706</v>
      </c>
      <c r="DO861" s="24">
        <v>1091.9641837754459</v>
      </c>
      <c r="DP861" s="24">
        <v>1052.2018699481819</v>
      </c>
      <c r="DQ861" s="24">
        <v>1023.6524189626266</v>
      </c>
      <c r="DR861" s="24">
        <v>1003.737892596404</v>
      </c>
      <c r="DS861" s="24">
        <v>974.77609805407258</v>
      </c>
      <c r="DT861" s="24">
        <v>939.68246629761552</v>
      </c>
      <c r="DU861" s="24">
        <v>912.83197724670538</v>
      </c>
      <c r="DV861" s="24">
        <v>880.2259239462901</v>
      </c>
      <c r="DW861" s="24">
        <v>864.13519883102958</v>
      </c>
      <c r="DX861" s="24">
        <v>829.72377057068275</v>
      </c>
      <c r="DY861" s="24">
        <v>773.40972310092729</v>
      </c>
      <c r="DZ861" s="24">
        <v>681.727580051323</v>
      </c>
      <c r="EA861" s="24">
        <v>657.45251211671041</v>
      </c>
      <c r="EB861" s="24">
        <v>672.67409087777662</v>
      </c>
      <c r="EC861" s="24">
        <v>753.83043238321807</v>
      </c>
      <c r="ED861" s="24">
        <v>889.16497104254722</v>
      </c>
      <c r="EE861" s="24">
        <v>783.67401897006027</v>
      </c>
      <c r="EF861" s="24">
        <v>770.24057219857673</v>
      </c>
      <c r="EG861" s="24">
        <v>757.31896247682187</v>
      </c>
      <c r="EH861" s="24">
        <v>744.87940765890505</v>
      </c>
      <c r="EI861" s="24">
        <v>732.89443224184186</v>
      </c>
      <c r="EJ861" s="24">
        <v>721.33864606088468</v>
      </c>
      <c r="EK861" s="24">
        <v>710.18854814888721</v>
      </c>
      <c r="EL861" s="24">
        <v>699.42235246852943</v>
      </c>
      <c r="EM861" s="24">
        <v>689.01983271078473</v>
      </c>
      <c r="EN861" s="24">
        <v>678.96218375852288</v>
      </c>
      <c r="EO861" s="24">
        <v>669.23189775479023</v>
      </c>
      <c r="EP861" s="24">
        <v>659.81265300233997</v>
      </c>
      <c r="EQ861" s="24">
        <v>650.68921416374098</v>
      </c>
      <c r="ER861" s="24">
        <v>641.84734243727075</v>
      </c>
      <c r="ES861" s="24">
        <v>633.27371455896468</v>
      </c>
      <c r="ET861" s="24">
        <v>624.95584963066858</v>
      </c>
      <c r="EU861" s="24">
        <v>616.88204290183387</v>
      </c>
      <c r="EV861" s="24">
        <v>609.04130574254498</v>
      </c>
      <c r="EW861" s="24">
        <v>601.42331113966816</v>
      </c>
      <c r="EX861" s="24">
        <v>594.01834412944208</v>
      </c>
      <c r="EY861" s="24">
        <v>586.81725665023544</v>
      </c>
      <c r="EZ861" s="24">
        <v>579.81142636019001</v>
      </c>
      <c r="FA861" s="24">
        <v>572.99271901749194</v>
      </c>
      <c r="FB861" s="24">
        <v>566.35345406712406</v>
      </c>
      <c r="FC861" s="24">
        <v>559.88637311822799</v>
      </c>
      <c r="FD861" s="24">
        <v>553.58461103138393</v>
      </c>
      <c r="FE861" s="24">
        <v>547.44166936595366</v>
      </c>
      <c r="FF861" s="24">
        <v>541.45139196468972</v>
      </c>
      <c r="FG861" s="24">
        <v>535.60794247662193</v>
      </c>
      <c r="FH861" s="24">
        <v>529.90578364018904</v>
      </c>
      <c r="FI861" s="24">
        <v>524.33965816711122</v>
      </c>
      <c r="FJ861" s="24">
        <v>518.90457108384601</v>
      </c>
      <c r="FK861" s="24">
        <v>513.59577340198473</v>
      </c>
      <c r="FL861" s="24">
        <v>508.40874700179512</v>
      </c>
      <c r="FM861" s="24">
        <v>503.33919062454669</v>
      </c>
      <c r="FN861" s="24">
        <v>498.38300687943598</v>
      </c>
      <c r="FO861" s="24">
        <v>493.53629017998071</v>
      </c>
      <c r="FP861" s="24">
        <v>488.7953155328612</v>
      </c>
      <c r="FQ861" s="24">
        <v>484.15652810940765</v>
      </c>
      <c r="FR861" s="24">
        <v>479.61653353642805</v>
      </c>
      <c r="FS861" s="24">
        <v>475.17208884885963</v>
      </c>
      <c r="FT861" s="24">
        <v>470.82009405196021</v>
      </c>
      <c r="FU861" s="24">
        <v>466.55758424541858</v>
      </c>
      <c r="FV861" s="24">
        <v>462.38172226600994</v>
      </c>
    </row>
    <row r="862" spans="5:178" outlineLevel="2" x14ac:dyDescent="0.2">
      <c r="E862" s="367">
        <v>45230</v>
      </c>
      <c r="H862" s="24">
        <v>20076.834295494278</v>
      </c>
      <c r="CN862" s="24">
        <v>18343.466432614572</v>
      </c>
      <c r="CO862" s="24">
        <v>11585.726123678471</v>
      </c>
      <c r="CP862" s="24">
        <v>5204.9470673039068</v>
      </c>
      <c r="CQ862" s="24">
        <v>3700.8910686426852</v>
      </c>
      <c r="CR862" s="24">
        <v>3554.819478322242</v>
      </c>
      <c r="CS862" s="24">
        <v>3061.6503217836953</v>
      </c>
      <c r="CT862" s="24">
        <v>2826.4739435053139</v>
      </c>
      <c r="CU862" s="24">
        <v>2593.7726081022106</v>
      </c>
      <c r="CV862" s="24">
        <v>2472.3081766648734</v>
      </c>
      <c r="CW862" s="24">
        <v>2375.1511793702743</v>
      </c>
      <c r="CX862" s="24">
        <v>2303.265153097027</v>
      </c>
      <c r="CY862" s="24">
        <v>2235.4550463114952</v>
      </c>
      <c r="CZ862" s="24">
        <v>2192.2621944723101</v>
      </c>
      <c r="DA862" s="24">
        <v>2157.3736346994328</v>
      </c>
      <c r="DB862" s="24">
        <v>2113.0806539887067</v>
      </c>
      <c r="DC862" s="24">
        <v>2052.544516341472</v>
      </c>
      <c r="DD862" s="24">
        <v>2003.6954392076766</v>
      </c>
      <c r="DE862" s="24">
        <v>1933.6895770475176</v>
      </c>
      <c r="DF862" s="24">
        <v>1883.5891670085857</v>
      </c>
      <c r="DG862" s="24">
        <v>1815.5193923893173</v>
      </c>
      <c r="DH862" s="24">
        <v>1689.4579195167473</v>
      </c>
      <c r="DI862" s="24">
        <v>1581.0646593104511</v>
      </c>
      <c r="DJ862" s="24">
        <v>1490.0578198232768</v>
      </c>
      <c r="DK862" s="24">
        <v>1373.8476731051119</v>
      </c>
      <c r="DL862" s="24">
        <v>1294.0177600637401</v>
      </c>
      <c r="DM862" s="24">
        <v>1232.5469490013786</v>
      </c>
      <c r="DN862" s="24">
        <v>1181.0196145538869</v>
      </c>
      <c r="DO862" s="24">
        <v>1128.2284734547818</v>
      </c>
      <c r="DP862" s="24">
        <v>1085.480932044889</v>
      </c>
      <c r="DQ862" s="24">
        <v>1045.9546965558725</v>
      </c>
      <c r="DR862" s="24">
        <v>1017.5747504682422</v>
      </c>
      <c r="DS862" s="24">
        <v>997.77846139354017</v>
      </c>
      <c r="DT862" s="24">
        <v>968.98861993115088</v>
      </c>
      <c r="DU862" s="24">
        <v>934.1033474342712</v>
      </c>
      <c r="DV862" s="24">
        <v>907.41227613917397</v>
      </c>
      <c r="DW862" s="24">
        <v>874.99981275189646</v>
      </c>
      <c r="DX862" s="24">
        <v>859.00462210836986</v>
      </c>
      <c r="DY862" s="24">
        <v>824.79750270277736</v>
      </c>
      <c r="DZ862" s="24">
        <v>768.81780516055392</v>
      </c>
      <c r="EA862" s="24">
        <v>677.68000085522272</v>
      </c>
      <c r="EB862" s="24">
        <v>653.54905978716397</v>
      </c>
      <c r="EC862" s="24">
        <v>668.68026440564302</v>
      </c>
      <c r="ED862" s="24">
        <v>749.3547613603854</v>
      </c>
      <c r="EE862" s="24">
        <v>883.88578659408768</v>
      </c>
      <c r="EF862" s="24">
        <v>779.02115945765991</v>
      </c>
      <c r="EG862" s="24">
        <v>765.66747026277335</v>
      </c>
      <c r="EH862" s="24">
        <v>752.82257921900703</v>
      </c>
      <c r="EI862" s="24">
        <v>740.45688100417203</v>
      </c>
      <c r="EJ862" s="24">
        <v>728.5430632438962</v>
      </c>
      <c r="EK862" s="24">
        <v>717.05588652089455</v>
      </c>
      <c r="EL862" s="24">
        <v>705.97198939886619</v>
      </c>
      <c r="EM862" s="24">
        <v>695.26971518938933</v>
      </c>
      <c r="EN862" s="24">
        <v>684.92895767185689</v>
      </c>
      <c r="EO862" s="24">
        <v>674.93102337960306</v>
      </c>
      <c r="EP862" s="24">
        <v>665.25850840399551</v>
      </c>
      <c r="EQ862" s="24">
        <v>655.89518795359572</v>
      </c>
      <c r="ER862" s="24">
        <v>646.82591714680393</v>
      </c>
      <c r="ES862" s="24">
        <v>638.03654172105837</v>
      </c>
      <c r="ET862" s="24">
        <v>629.51381751578947</v>
      </c>
      <c r="EU862" s="24">
        <v>621.24533773491123</v>
      </c>
      <c r="EV862" s="24">
        <v>613.21946712177032</v>
      </c>
      <c r="EW862" s="24">
        <v>605.42528228856702</v>
      </c>
      <c r="EX862" s="24">
        <v>597.85251753610669</v>
      </c>
      <c r="EY862" s="24">
        <v>590.49151558068479</v>
      </c>
      <c r="EZ862" s="24">
        <v>583.33318267489278</v>
      </c>
      <c r="FA862" s="24">
        <v>576.36894766977218</v>
      </c>
      <c r="FB862" s="24">
        <v>569.59072461844255</v>
      </c>
      <c r="FC862" s="24">
        <v>562.9908785671729</v>
      </c>
      <c r="FD862" s="24">
        <v>556.56219421990215</v>
      </c>
      <c r="FE862" s="24">
        <v>550.2978471971802</v>
      </c>
      <c r="FF862" s="24">
        <v>544.19137764116056</v>
      </c>
      <c r="FG862" s="24">
        <v>538.23666594516908</v>
      </c>
      <c r="FH862" s="24">
        <v>532.42791041004295</v>
      </c>
      <c r="FI862" s="24">
        <v>526.75960665026321</v>
      </c>
      <c r="FJ862" s="24">
        <v>521.22652859132415</v>
      </c>
      <c r="FK862" s="24">
        <v>515.82371091603216</v>
      </c>
      <c r="FL862" s="24">
        <v>510.54643283185493</v>
      </c>
      <c r="FM862" s="24">
        <v>505.39020304421467</v>
      </c>
      <c r="FN862" s="24">
        <v>500.35074583197945</v>
      </c>
      <c r="FO862" s="24">
        <v>495.42398813153198</v>
      </c>
      <c r="FP862" s="24">
        <v>490.60604754478823</v>
      </c>
      <c r="FQ862" s="24">
        <v>485.89322119460206</v>
      </c>
      <c r="FR862" s="24">
        <v>481.28197535816901</v>
      </c>
      <c r="FS862" s="24">
        <v>476.76893581550024</v>
      </c>
      <c r="FT862" s="24">
        <v>472.35087885578974</v>
      </c>
      <c r="FU862" s="24">
        <v>468.02472288970324</v>
      </c>
      <c r="FV862" s="24">
        <v>463.78752062024978</v>
      </c>
    </row>
    <row r="863" spans="5:178" outlineLevel="2" x14ac:dyDescent="0.2">
      <c r="E863" s="367">
        <v>45260</v>
      </c>
      <c r="H863" s="24">
        <v>19962.205609766184</v>
      </c>
      <c r="CO863" s="24">
        <v>18238.73441072704</v>
      </c>
      <c r="CP863" s="24">
        <v>11519.577420191838</v>
      </c>
      <c r="CQ863" s="24">
        <v>5175.2294219407004</v>
      </c>
      <c r="CR863" s="24">
        <v>3679.7608310276569</v>
      </c>
      <c r="CS863" s="24">
        <v>3534.5232364544613</v>
      </c>
      <c r="CT863" s="24">
        <v>3044.1698292229821</v>
      </c>
      <c r="CU863" s="24">
        <v>2810.3361904801059</v>
      </c>
      <c r="CV863" s="24">
        <v>2578.9634633551718</v>
      </c>
      <c r="CW863" s="24">
        <v>2458.1925330910499</v>
      </c>
      <c r="CX863" s="24">
        <v>2361.5902536740432</v>
      </c>
      <c r="CY863" s="24">
        <v>2290.1146606689413</v>
      </c>
      <c r="CZ863" s="24">
        <v>2222.6917156891755</v>
      </c>
      <c r="DA863" s="24">
        <v>2179.7454734382504</v>
      </c>
      <c r="DB863" s="24">
        <v>2145.0561098979488</v>
      </c>
      <c r="DC863" s="24">
        <v>2101.0160199612919</v>
      </c>
      <c r="DD863" s="24">
        <v>2040.8255133929131</v>
      </c>
      <c r="DE863" s="24">
        <v>1992.2553400657866</v>
      </c>
      <c r="DF863" s="24">
        <v>1922.6491763767397</v>
      </c>
      <c r="DG863" s="24">
        <v>1872.8348146297187</v>
      </c>
      <c r="DH863" s="24">
        <v>1805.153684389717</v>
      </c>
      <c r="DI863" s="24">
        <v>1679.8119594985094</v>
      </c>
      <c r="DJ863" s="24">
        <v>1572.0375706130776</v>
      </c>
      <c r="DK863" s="24">
        <v>1481.5503346773969</v>
      </c>
      <c r="DL863" s="24">
        <v>1366.0036897937598</v>
      </c>
      <c r="DM863" s="24">
        <v>1286.6295656421619</v>
      </c>
      <c r="DN863" s="24">
        <v>1225.5097221765348</v>
      </c>
      <c r="DO863" s="24">
        <v>1174.276583045887</v>
      </c>
      <c r="DP863" s="24">
        <v>1121.7868529677232</v>
      </c>
      <c r="DQ863" s="24">
        <v>1079.2833786461872</v>
      </c>
      <c r="DR863" s="24">
        <v>1039.9828181993212</v>
      </c>
      <c r="DS863" s="24">
        <v>1011.7649074143278</v>
      </c>
      <c r="DT863" s="24">
        <v>992.08164525241125</v>
      </c>
      <c r="DU863" s="24">
        <v>963.4561793903074</v>
      </c>
      <c r="DV863" s="24">
        <v>928.77008435730124</v>
      </c>
      <c r="DW863" s="24">
        <v>902.23140573418618</v>
      </c>
      <c r="DX863" s="24">
        <v>870.0040013071316</v>
      </c>
      <c r="DY863" s="24">
        <v>854.10013520483756</v>
      </c>
      <c r="DZ863" s="24">
        <v>820.08832134803299</v>
      </c>
      <c r="EA863" s="24">
        <v>764.42823988981354</v>
      </c>
      <c r="EB863" s="24">
        <v>673.81078687960701</v>
      </c>
      <c r="EC863" s="24">
        <v>649.81762141995841</v>
      </c>
      <c r="ED863" s="24">
        <v>664.86243442542866</v>
      </c>
      <c r="EE863" s="24">
        <v>745.07632033853019</v>
      </c>
      <c r="EF863" s="24">
        <v>878.8392406815301</v>
      </c>
      <c r="EG863" s="24">
        <v>774.57333813539856</v>
      </c>
      <c r="EH863" s="24">
        <v>761.29589182918164</v>
      </c>
      <c r="EI863" s="24">
        <v>748.52433869103322</v>
      </c>
      <c r="EJ863" s="24">
        <v>736.22924243035163</v>
      </c>
      <c r="EK863" s="24">
        <v>724.38344661276687</v>
      </c>
      <c r="EL863" s="24">
        <v>712.96185592544703</v>
      </c>
      <c r="EM863" s="24">
        <v>701.94124231421245</v>
      </c>
      <c r="EN863" s="24">
        <v>691.30007273950412</v>
      </c>
      <c r="EO863" s="24">
        <v>681.0183557771818</v>
      </c>
      <c r="EP863" s="24">
        <v>671.07750469092787</v>
      </c>
      <c r="EQ863" s="24">
        <v>661.46021493972682</v>
      </c>
      <c r="ER863" s="24">
        <v>652.15035436758694</v>
      </c>
      <c r="ES863" s="24">
        <v>643.13286456261005</v>
      </c>
      <c r="ET863" s="24">
        <v>634.39367207599696</v>
      </c>
      <c r="EU863" s="24">
        <v>625.91960836471299</v>
      </c>
      <c r="EV863" s="24">
        <v>617.69833746927475</v>
      </c>
      <c r="EW863" s="24">
        <v>609.71829056452657</v>
      </c>
      <c r="EX863" s="24">
        <v>601.96860662975189</v>
      </c>
      <c r="EY863" s="24">
        <v>594.43907857776571</v>
      </c>
      <c r="EZ863" s="24">
        <v>587.12010426312486</v>
      </c>
      <c r="FA863" s="24">
        <v>580.00264185917183</v>
      </c>
      <c r="FB863" s="24">
        <v>573.07816915392334</v>
      </c>
      <c r="FC863" s="24">
        <v>566.33864636721262</v>
      </c>
      <c r="FD863" s="24">
        <v>559.7764821370771</v>
      </c>
      <c r="FE863" s="24">
        <v>553.38450236318897</v>
      </c>
      <c r="FF863" s="24">
        <v>547.15592162989253</v>
      </c>
      <c r="FG863" s="24">
        <v>541.08431696189962</v>
      </c>
      <c r="FH863" s="24">
        <v>535.1636036924308</v>
      </c>
      <c r="FI863" s="24">
        <v>529.38801324712449</v>
      </c>
      <c r="FJ863" s="24">
        <v>523.75207266775101</v>
      </c>
      <c r="FK863" s="24">
        <v>518.25058571807699</v>
      </c>
      <c r="FL863" s="24">
        <v>512.87861543038764</v>
      </c>
      <c r="FM863" s="24">
        <v>507.63146796551564</v>
      </c>
      <c r="FN863" s="24">
        <v>502.50467767192953</v>
      </c>
      <c r="FO863" s="24">
        <v>497.49399324072738</v>
      </c>
      <c r="FP863" s="24">
        <v>492.59536486344865</v>
      </c>
      <c r="FQ863" s="24">
        <v>487.80493230856121</v>
      </c>
      <c r="FR863" s="24">
        <v>483.11901384049605</v>
      </c>
      <c r="FS863" s="24">
        <v>478.5340959122392</v>
      </c>
      <c r="FT863" s="24">
        <v>474.04682356891078</v>
      </c>
      <c r="FU863" s="24">
        <v>469.65399150548171</v>
      </c>
      <c r="FV863" s="24">
        <v>465.35253572695211</v>
      </c>
    </row>
    <row r="864" spans="5:178" outlineLevel="2" x14ac:dyDescent="0.2">
      <c r="E864" s="367">
        <v>45291</v>
      </c>
      <c r="H864" s="24">
        <v>19852.019897094244</v>
      </c>
      <c r="CP864" s="24">
        <v>18138.061770209952</v>
      </c>
      <c r="CQ864" s="24">
        <v>11455.992620368794</v>
      </c>
      <c r="CR864" s="24">
        <v>5146.663623489133</v>
      </c>
      <c r="CS864" s="24">
        <v>3659.4495950071887</v>
      </c>
      <c r="CT864" s="24">
        <v>3515.0136707592892</v>
      </c>
      <c r="CU864" s="24">
        <v>3027.366875246631</v>
      </c>
      <c r="CV864" s="24">
        <v>2794.823931862536</v>
      </c>
      <c r="CW864" s="24">
        <v>2564.7283165622912</v>
      </c>
      <c r="CX864" s="24">
        <v>2444.6240075764658</v>
      </c>
      <c r="CY864" s="24">
        <v>2348.5549453405351</v>
      </c>
      <c r="CZ864" s="24">
        <v>2277.4738773347181</v>
      </c>
      <c r="DA864" s="24">
        <v>2210.4230878866738</v>
      </c>
      <c r="DB864" s="24">
        <v>2167.7138967112414</v>
      </c>
      <c r="DC864" s="24">
        <v>2133.2160086180197</v>
      </c>
      <c r="DD864" s="24">
        <v>2089.4190074858097</v>
      </c>
      <c r="DE864" s="24">
        <v>2029.5607354406079</v>
      </c>
      <c r="DF864" s="24">
        <v>1981.2586556932827</v>
      </c>
      <c r="DG864" s="24">
        <v>1912.036698283961</v>
      </c>
      <c r="DH864" s="24">
        <v>1862.497297683904</v>
      </c>
      <c r="DI864" s="24">
        <v>1795.1897480850257</v>
      </c>
      <c r="DJ864" s="24">
        <v>1670.5398739619473</v>
      </c>
      <c r="DK864" s="24">
        <v>1563.3603691328804</v>
      </c>
      <c r="DL864" s="24">
        <v>1473.3725970727949</v>
      </c>
      <c r="DM864" s="24">
        <v>1358.4637368940266</v>
      </c>
      <c r="DN864" s="24">
        <v>1279.5277353932183</v>
      </c>
      <c r="DO864" s="24">
        <v>1218.7452561268337</v>
      </c>
      <c r="DP864" s="24">
        <v>1167.7949093918703</v>
      </c>
      <c r="DQ864" s="24">
        <v>1115.5949077349885</v>
      </c>
      <c r="DR864" s="24">
        <v>1073.3260405355663</v>
      </c>
      <c r="DS864" s="24">
        <v>1034.2424080347348</v>
      </c>
      <c r="DT864" s="24">
        <v>1006.1802521132439</v>
      </c>
      <c r="DU864" s="24">
        <v>986.60563597528972</v>
      </c>
      <c r="DV864" s="24">
        <v>958.13817456511072</v>
      </c>
      <c r="DW864" s="24">
        <v>923.6435369379509</v>
      </c>
      <c r="DX864" s="24">
        <v>897.25134429312016</v>
      </c>
      <c r="DY864" s="24">
        <v>865.20182599717646</v>
      </c>
      <c r="DZ864" s="24">
        <v>849.38574472462403</v>
      </c>
      <c r="EA864" s="24">
        <v>815.56166643283359</v>
      </c>
      <c r="EB864" s="24">
        <v>760.20881283624135</v>
      </c>
      <c r="EC864" s="24">
        <v>670.09154246294554</v>
      </c>
      <c r="ED864" s="24">
        <v>646.2308124709557</v>
      </c>
      <c r="EE864" s="24">
        <v>661.19258237610768</v>
      </c>
      <c r="EF864" s="24">
        <v>740.96371039169537</v>
      </c>
      <c r="EG864" s="24">
        <v>873.98829735635024</v>
      </c>
      <c r="EH864" s="24">
        <v>770.29791301717523</v>
      </c>
      <c r="EI864" s="24">
        <v>757.09375444841146</v>
      </c>
      <c r="EJ864" s="24">
        <v>744.39269666092537</v>
      </c>
      <c r="EK864" s="24">
        <v>732.16546584408979</v>
      </c>
      <c r="EL864" s="24">
        <v>720.38505545934959</v>
      </c>
      <c r="EM864" s="24">
        <v>709.02650871288142</v>
      </c>
      <c r="EN864" s="24">
        <v>698.06672576277595</v>
      </c>
      <c r="EO864" s="24">
        <v>687.48429242574446</v>
      </c>
      <c r="EP864" s="24">
        <v>677.25932762463776</v>
      </c>
      <c r="EQ864" s="24">
        <v>667.37334721665047</v>
      </c>
      <c r="ER864" s="24">
        <v>657.80914217692487</v>
      </c>
      <c r="ES864" s="24">
        <v>648.55066939439462</v>
      </c>
      <c r="ET864" s="24">
        <v>639.5829535753237</v>
      </c>
      <c r="EU864" s="24">
        <v>630.89199895235856</v>
      </c>
      <c r="EV864" s="24">
        <v>622.46470966908657</v>
      </c>
      <c r="EW864" s="24">
        <v>614.28881785702174</v>
      </c>
      <c r="EX864" s="24">
        <v>606.35281854764173</v>
      </c>
      <c r="EY864" s="24">
        <v>598.64591066998366</v>
      </c>
      <c r="EZ864" s="24">
        <v>591.15794347708834</v>
      </c>
      <c r="FA864" s="24">
        <v>583.87936782463203</v>
      </c>
      <c r="FB864" s="24">
        <v>576.8011917942755</v>
      </c>
      <c r="FC864" s="24">
        <v>569.9149402142283</v>
      </c>
      <c r="FD864" s="24">
        <v>563.21261768162969</v>
      </c>
      <c r="FE864" s="24">
        <v>556.68667473668199</v>
      </c>
      <c r="FF864" s="24">
        <v>550.32997687805607</v>
      </c>
      <c r="FG864" s="24">
        <v>544.13577614366591</v>
      </c>
      <c r="FH864" s="24">
        <v>538.09768501122539</v>
      </c>
      <c r="FI864" s="24">
        <v>532.20965239958934</v>
      </c>
      <c r="FJ864" s="24">
        <v>526.4659415752908</v>
      </c>
      <c r="FK864" s="24">
        <v>520.86110978927684</v>
      </c>
      <c r="FL864" s="24">
        <v>515.38998948706433</v>
      </c>
      <c r="FM864" s="24">
        <v>510.0476709515998</v>
      </c>
      <c r="FN864" s="24">
        <v>504.82948625237674</v>
      </c>
      <c r="FO864" s="24">
        <v>499.73099438699347</v>
      </c>
      <c r="FP864" s="24">
        <v>494.7479675125673</v>
      </c>
      <c r="FQ864" s="24">
        <v>489.87637817443175</v>
      </c>
      <c r="FR864" s="24">
        <v>485.11238744843763</v>
      </c>
      <c r="FS864" s="24">
        <v>480.45233392115205</v>
      </c>
      <c r="FT864" s="24">
        <v>475.89272343934385</v>
      </c>
      <c r="FU864" s="24">
        <v>471.43021956653257</v>
      </c>
      <c r="FV864" s="24">
        <v>467.06163469006367</v>
      </c>
    </row>
    <row r="865" spans="5:179" outlineLevel="2" x14ac:dyDescent="0.2">
      <c r="E865" s="367">
        <v>45322</v>
      </c>
      <c r="H865" s="24">
        <v>19602.101688855357</v>
      </c>
      <c r="CQ865" s="24">
        <v>17909.720678369689</v>
      </c>
      <c r="CR865" s="24">
        <v>11311.77247732433</v>
      </c>
      <c r="CS865" s="24">
        <v>5081.8719822426456</v>
      </c>
      <c r="CT865" s="24">
        <v>3613.3805758008061</v>
      </c>
      <c r="CU865" s="24">
        <v>3470.7629636229367</v>
      </c>
      <c r="CV865" s="24">
        <v>2989.2551813703753</v>
      </c>
      <c r="CW865" s="24">
        <v>2759.6397343342792</v>
      </c>
      <c r="CX865" s="24">
        <v>2532.4408058295116</v>
      </c>
      <c r="CY865" s="24">
        <v>2413.8484968244993</v>
      </c>
      <c r="CZ865" s="24">
        <v>2318.9888534802308</v>
      </c>
      <c r="DA865" s="24">
        <v>2248.802629084676</v>
      </c>
      <c r="DB865" s="24">
        <v>2182.5959458407724</v>
      </c>
      <c r="DC865" s="24">
        <v>2140.4244231035755</v>
      </c>
      <c r="DD865" s="24">
        <v>2106.3608308867924</v>
      </c>
      <c r="DE865" s="24">
        <v>2063.1151926942703</v>
      </c>
      <c r="DF865" s="24">
        <v>2004.0104798423069</v>
      </c>
      <c r="DG865" s="24">
        <v>1956.3164777257334</v>
      </c>
      <c r="DH865" s="24">
        <v>1887.9659594775753</v>
      </c>
      <c r="DI865" s="24">
        <v>1839.0502132108995</v>
      </c>
      <c r="DJ865" s="24">
        <v>1772.5900021843127</v>
      </c>
      <c r="DK865" s="24">
        <v>1649.5093524202427</v>
      </c>
      <c r="DL865" s="24">
        <v>1543.6791364769247</v>
      </c>
      <c r="DM865" s="24">
        <v>1454.8242256003984</v>
      </c>
      <c r="DN865" s="24">
        <v>1341.3619596017447</v>
      </c>
      <c r="DO865" s="24">
        <v>1263.419687915982</v>
      </c>
      <c r="DP865" s="24">
        <v>1203.402402740139</v>
      </c>
      <c r="DQ865" s="24">
        <v>1153.0934728197446</v>
      </c>
      <c r="DR865" s="24">
        <v>1101.5506199543599</v>
      </c>
      <c r="DS865" s="24">
        <v>1059.8138779295814</v>
      </c>
      <c r="DT865" s="24">
        <v>1021.2222715025049</v>
      </c>
      <c r="DU865" s="24">
        <v>993.51339165889283</v>
      </c>
      <c r="DV865" s="24">
        <v>974.18520147746699</v>
      </c>
      <c r="DW865" s="24">
        <v>946.0761185590294</v>
      </c>
      <c r="DX865" s="24">
        <v>912.01573588800591</v>
      </c>
      <c r="DY865" s="24">
        <v>885.95579605832859</v>
      </c>
      <c r="DZ865" s="24">
        <v>854.30975097211183</v>
      </c>
      <c r="EA865" s="24">
        <v>838.69277924677351</v>
      </c>
      <c r="EB865" s="24">
        <v>805.29451420148575</v>
      </c>
      <c r="EC865" s="24">
        <v>750.63850082888473</v>
      </c>
      <c r="ED865" s="24">
        <v>661.65572190078285</v>
      </c>
      <c r="EE865" s="24">
        <v>638.09537599654732</v>
      </c>
      <c r="EF865" s="24">
        <v>652.86879132890715</v>
      </c>
      <c r="EG865" s="24">
        <v>731.63567607422851</v>
      </c>
      <c r="EH865" s="24">
        <v>862.98560894331752</v>
      </c>
      <c r="EI865" s="24">
        <v>760.60058875348227</v>
      </c>
      <c r="EJ865" s="24">
        <v>747.56265808837338</v>
      </c>
      <c r="EK865" s="24">
        <v>735.02149464017566</v>
      </c>
      <c r="EL865" s="24">
        <v>722.94819312793015</v>
      </c>
      <c r="EM865" s="24">
        <v>711.31608699993239</v>
      </c>
      <c r="EN865" s="24">
        <v>700.10053364485657</v>
      </c>
      <c r="EO865" s="24">
        <v>689.27872402601781</v>
      </c>
      <c r="EP865" s="24">
        <v>678.82951354449983</v>
      </c>
      <c r="EQ865" s="24">
        <v>668.73327140716458</v>
      </c>
      <c r="ER865" s="24">
        <v>658.97174616913264</v>
      </c>
      <c r="ES865" s="24">
        <v>649.52794545093934</v>
      </c>
      <c r="ET865" s="24">
        <v>640.38602810915677</v>
      </c>
      <c r="EU865" s="24">
        <v>631.53120737487404</v>
      </c>
      <c r="EV865" s="24">
        <v>622.949663674249</v>
      </c>
      <c r="EW865" s="24">
        <v>614.62846601535102</v>
      </c>
      <c r="EX865" s="24">
        <v>606.55550097058835</v>
      </c>
      <c r="EY865" s="24">
        <v>598.71940840814227</v>
      </c>
      <c r="EZ865" s="24">
        <v>591.10952323234676</v>
      </c>
      <c r="FA865" s="24">
        <v>583.71582248457401</v>
      </c>
      <c r="FB865" s="24">
        <v>576.52887723522122</v>
      </c>
      <c r="FC865" s="24">
        <v>569.53980876572132</v>
      </c>
      <c r="FD865" s="24">
        <v>562.74024859870349</v>
      </c>
      <c r="FE865" s="24">
        <v>556.12230198588884</v>
      </c>
      <c r="FF865" s="24">
        <v>549.67851450805858</v>
      </c>
      <c r="FG865" s="24">
        <v>543.40184148052685</v>
      </c>
      <c r="FH865" s="24">
        <v>537.28561989168645</v>
      </c>
      <c r="FI865" s="24">
        <v>531.32354263213267</v>
      </c>
      <c r="FJ865" s="24">
        <v>525.50963479812526</v>
      </c>
      <c r="FK865" s="24">
        <v>519.83823187626149</v>
      </c>
      <c r="FL865" s="24">
        <v>514.30395963656576</v>
      </c>
      <c r="FM865" s="24">
        <v>508.90171557919263</v>
      </c>
      <c r="FN865" s="24">
        <v>503.62665179579591</v>
      </c>
      <c r="FO865" s="24">
        <v>498.47415912071199</v>
      </c>
      <c r="FP865" s="24">
        <v>493.439852459571</v>
      </c>
      <c r="FQ865" s="24">
        <v>488.51955719404503</v>
      </c>
      <c r="FR865" s="24">
        <v>483.70929657132348</v>
      </c>
      <c r="FS865" s="24">
        <v>479.00527999569181</v>
      </c>
      <c r="FT865" s="24">
        <v>474.4038921474592</v>
      </c>
      <c r="FU865" s="24">
        <v>469.90168286148844</v>
      </c>
      <c r="FV865" s="24">
        <v>465.49535770388763</v>
      </c>
    </row>
    <row r="866" spans="5:179" outlineLevel="2" x14ac:dyDescent="0.2">
      <c r="E866" s="367">
        <v>45351</v>
      </c>
      <c r="H866" s="24">
        <v>19717.949837696797</v>
      </c>
      <c r="CR866" s="24">
        <v>18015.566878934806</v>
      </c>
      <c r="CS866" s="24">
        <v>11378.624895621833</v>
      </c>
      <c r="CT866" s="24">
        <v>5111.9057751051078</v>
      </c>
      <c r="CU866" s="24">
        <v>3634.7356048385413</v>
      </c>
      <c r="CV866" s="24">
        <v>3491.2751245526879</v>
      </c>
      <c r="CW866" s="24">
        <v>3006.9216379918776</v>
      </c>
      <c r="CX866" s="24">
        <v>2775.949166851593</v>
      </c>
      <c r="CY866" s="24">
        <v>2547.4074958336082</v>
      </c>
      <c r="CZ866" s="24">
        <v>2428.1143079288158</v>
      </c>
      <c r="DA866" s="24">
        <v>2332.6940454093369</v>
      </c>
      <c r="DB866" s="24">
        <v>2262.0930214020132</v>
      </c>
      <c r="DC866" s="24">
        <v>2195.4950575792977</v>
      </c>
      <c r="DD866" s="24">
        <v>2153.0743017281993</v>
      </c>
      <c r="DE866" s="24">
        <v>2118.8093941543266</v>
      </c>
      <c r="DF866" s="24">
        <v>2075.3081748404738</v>
      </c>
      <c r="DG866" s="24">
        <v>2015.8541539561174</v>
      </c>
      <c r="DH866" s="24">
        <v>1967.87828094918</v>
      </c>
      <c r="DI866" s="24">
        <v>1899.1238120870983</v>
      </c>
      <c r="DJ866" s="24">
        <v>1849.9189744390931</v>
      </c>
      <c r="DK866" s="24">
        <v>1783.0659844880188</v>
      </c>
      <c r="DL866" s="24">
        <v>1659.2579297925954</v>
      </c>
      <c r="DM866" s="24">
        <v>1552.8022587423129</v>
      </c>
      <c r="DN866" s="24">
        <v>1463.4222165760962</v>
      </c>
      <c r="DO866" s="24">
        <v>1349.2893901606085</v>
      </c>
      <c r="DP866" s="24">
        <v>1270.8864807312702</v>
      </c>
      <c r="DQ866" s="24">
        <v>1210.5144942332695</v>
      </c>
      <c r="DR866" s="24">
        <v>1159.908239235494</v>
      </c>
      <c r="DS866" s="24">
        <v>1108.0607688252542</v>
      </c>
      <c r="DT866" s="24">
        <v>1066.0773632345481</v>
      </c>
      <c r="DU866" s="24">
        <v>1027.2576809492623</v>
      </c>
      <c r="DV866" s="24">
        <v>999.38504201046214</v>
      </c>
      <c r="DW866" s="24">
        <v>979.9426224934009</v>
      </c>
      <c r="DX866" s="24">
        <v>951.66741528515911</v>
      </c>
      <c r="DY866" s="24">
        <v>917.4057362254166</v>
      </c>
      <c r="DZ866" s="24">
        <v>891.19178251314099</v>
      </c>
      <c r="EA866" s="24">
        <v>859.35870973981264</v>
      </c>
      <c r="EB866" s="24">
        <v>843.64944192839107</v>
      </c>
      <c r="EC866" s="24">
        <v>810.05379360036</v>
      </c>
      <c r="ED866" s="24">
        <v>755.07476394752678</v>
      </c>
      <c r="EE866" s="24">
        <v>665.5660980313246</v>
      </c>
      <c r="EF866" s="24">
        <v>641.8665108098877</v>
      </c>
      <c r="EG866" s="24">
        <v>656.72723682175979</v>
      </c>
      <c r="EH866" s="24">
        <v>735.95963276239036</v>
      </c>
      <c r="EI866" s="24">
        <v>868.08584191117973</v>
      </c>
      <c r="EJ866" s="24">
        <v>765.0957276734531</v>
      </c>
      <c r="EK866" s="24">
        <v>751.98074301912152</v>
      </c>
      <c r="EL866" s="24">
        <v>739.3654614690563</v>
      </c>
      <c r="EM866" s="24">
        <v>727.22080691248937</v>
      </c>
      <c r="EN866" s="24">
        <v>715.51995519876584</v>
      </c>
      <c r="EO866" s="24">
        <v>704.23811807906918</v>
      </c>
      <c r="EP866" s="24">
        <v>693.35235171562442</v>
      </c>
      <c r="EQ866" s="24">
        <v>682.84138654522894</v>
      </c>
      <c r="ER866" s="24">
        <v>672.68547575703008</v>
      </c>
      <c r="ES866" s="24">
        <v>662.86626004036248</v>
      </c>
      <c r="ET866" s="24">
        <v>653.36664659103474</v>
      </c>
      <c r="EU866" s="24">
        <v>644.17070064468123</v>
      </c>
      <c r="EV866" s="24">
        <v>635.26354804279208</v>
      </c>
      <c r="EW866" s="24">
        <v>626.63128753803551</v>
      </c>
      <c r="EX866" s="24">
        <v>618.26091171649819</v>
      </c>
      <c r="EY866" s="24">
        <v>610.14023556039945</v>
      </c>
      <c r="EZ866" s="24">
        <v>602.25783179969926</v>
      </c>
      <c r="FA866" s="24">
        <v>594.60297230816423</v>
      </c>
      <c r="FB866" s="24">
        <v>587.16557489162028</v>
      </c>
      <c r="FC866" s="24">
        <v>579.93615489562171</v>
      </c>
      <c r="FD866" s="24">
        <v>572.90578112849755</v>
      </c>
      <c r="FE866" s="24">
        <v>566.06603565529224</v>
      </c>
      <c r="FF866" s="24">
        <v>559.40897706987414</v>
      </c>
      <c r="FG866" s="24">
        <v>552.92710689751016</v>
      </c>
      <c r="FH866" s="24">
        <v>546.61333881952601</v>
      </c>
      <c r="FI866" s="24">
        <v>540.46097044600822</v>
      </c>
      <c r="FJ866" s="24">
        <v>534.46365739262308</v>
      </c>
      <c r="FK866" s="24">
        <v>528.6153894440323</v>
      </c>
      <c r="FL866" s="24">
        <v>522.91046860963741</v>
      </c>
      <c r="FM866" s="24">
        <v>517.34348889783848</v>
      </c>
      <c r="FN866" s="24">
        <v>511.90931765308665</v>
      </c>
      <c r="FO866" s="24">
        <v>506.60307831596475</v>
      </c>
      <c r="FP866" s="24">
        <v>501.42013448070406</v>
      </c>
      <c r="FQ866" s="24">
        <v>496.356075137088</v>
      </c>
      <c r="FR866" s="24">
        <v>491.40670099485214</v>
      </c>
      <c r="FS866" s="24">
        <v>486.56801179863209</v>
      </c>
      <c r="FT866" s="24">
        <v>481.83619455034523</v>
      </c>
      <c r="FU866" s="24">
        <v>477.20761256381149</v>
      </c>
      <c r="FV866" s="24">
        <v>472.67879528346566</v>
      </c>
    </row>
    <row r="867" spans="5:179" outlineLevel="2" x14ac:dyDescent="0.2">
      <c r="E867" s="367">
        <v>45382</v>
      </c>
      <c r="H867" s="24">
        <v>19832.945221245172</v>
      </c>
      <c r="CS867" s="24">
        <v>18120.633939158473</v>
      </c>
      <c r="CT867" s="24">
        <v>11444.985209188691</v>
      </c>
      <c r="CU867" s="24">
        <v>5141.7184873855458</v>
      </c>
      <c r="CV867" s="24">
        <v>3655.9334382043739</v>
      </c>
      <c r="CW867" s="24">
        <v>3511.6362942141145</v>
      </c>
      <c r="CX867" s="24">
        <v>3024.4580507481228</v>
      </c>
      <c r="CY867" s="24">
        <v>2792.1385446408904</v>
      </c>
      <c r="CZ867" s="24">
        <v>2562.2640151192668</v>
      </c>
      <c r="DA867" s="24">
        <v>2442.2751075270457</v>
      </c>
      <c r="DB867" s="24">
        <v>2346.298352584316</v>
      </c>
      <c r="DC867" s="24">
        <v>2275.2855823304781</v>
      </c>
      <c r="DD867" s="24">
        <v>2208.2992181691693</v>
      </c>
      <c r="DE867" s="24">
        <v>2165.6310638243294</v>
      </c>
      <c r="DF867" s="24">
        <v>2131.1663227879949</v>
      </c>
      <c r="DG867" s="24">
        <v>2087.4114037010427</v>
      </c>
      <c r="DH867" s="24">
        <v>2027.6106460620354</v>
      </c>
      <c r="DI867" s="24">
        <v>1979.3549770335585</v>
      </c>
      <c r="DJ867" s="24">
        <v>1910.199531062673</v>
      </c>
      <c r="DK867" s="24">
        <v>1860.7077300526378</v>
      </c>
      <c r="DL867" s="24">
        <v>1793.4648524467079</v>
      </c>
      <c r="DM867" s="24">
        <v>1668.934747292019</v>
      </c>
      <c r="DN867" s="24">
        <v>1561.8582251479825</v>
      </c>
      <c r="DO867" s="24">
        <v>1471.9569172155436</v>
      </c>
      <c r="DP867" s="24">
        <v>1357.1584664193701</v>
      </c>
      <c r="DQ867" s="24">
        <v>1278.2983100289964</v>
      </c>
      <c r="DR867" s="24">
        <v>1217.5742331869153</v>
      </c>
      <c r="DS867" s="24">
        <v>1166.6728417397971</v>
      </c>
      <c r="DT867" s="24">
        <v>1114.5229960930385</v>
      </c>
      <c r="DU867" s="24">
        <v>1072.2947426419662</v>
      </c>
      <c r="DV867" s="24">
        <v>1033.248663378781</v>
      </c>
      <c r="DW867" s="24">
        <v>1005.2134707854857</v>
      </c>
      <c r="DX867" s="24">
        <v>985.65766278189938</v>
      </c>
      <c r="DY867" s="24">
        <v>957.21755413488813</v>
      </c>
      <c r="DZ867" s="24">
        <v>922.75606044142773</v>
      </c>
      <c r="EA867" s="24">
        <v>896.38922655214208</v>
      </c>
      <c r="EB867" s="24">
        <v>864.3705028139201</v>
      </c>
      <c r="EC867" s="24">
        <v>848.56961831353703</v>
      </c>
      <c r="ED867" s="24">
        <v>814.77803965315206</v>
      </c>
      <c r="EE867" s="24">
        <v>759.4783714626368</v>
      </c>
      <c r="EF867" s="24">
        <v>669.44768964454511</v>
      </c>
      <c r="EG867" s="24">
        <v>645.6098860697399</v>
      </c>
      <c r="EH867" s="24">
        <v>660.55728006188417</v>
      </c>
      <c r="EI867" s="24">
        <v>740.25176054150825</v>
      </c>
      <c r="EJ867" s="24">
        <v>873.14853175293206</v>
      </c>
      <c r="EK867" s="24">
        <v>769.55777760152569</v>
      </c>
      <c r="EL867" s="24">
        <v>756.36630615708805</v>
      </c>
      <c r="EM867" s="24">
        <v>743.6774520930262</v>
      </c>
      <c r="EN867" s="24">
        <v>731.46196972625125</v>
      </c>
      <c r="EO867" s="24">
        <v>719.69287846725354</v>
      </c>
      <c r="EP867" s="24">
        <v>708.3452455017723</v>
      </c>
      <c r="EQ867" s="24">
        <v>697.39599318322132</v>
      </c>
      <c r="ER867" s="24">
        <v>686.82372790398176</v>
      </c>
      <c r="ES867" s="24">
        <v>676.60858768949947</v>
      </c>
      <c r="ET867" s="24">
        <v>666.73210615732989</v>
      </c>
      <c r="EU867" s="24">
        <v>657.17709081778753</v>
      </c>
      <c r="EV867" s="24">
        <v>647.92751397471829</v>
      </c>
      <c r="EW867" s="24">
        <v>638.96841472329356</v>
      </c>
      <c r="EX867" s="24">
        <v>630.28581074389569</v>
      </c>
      <c r="EY867" s="24">
        <v>621.86661876317521</v>
      </c>
      <c r="EZ867" s="24">
        <v>613.69858270014242</v>
      </c>
      <c r="FA867" s="24">
        <v>605.77020864074461</v>
      </c>
      <c r="FB867" s="24">
        <v>598.07070589215277</v>
      </c>
      <c r="FC867" s="24">
        <v>590.58993346068291</v>
      </c>
      <c r="FD867" s="24">
        <v>583.31835137724033</v>
      </c>
      <c r="FE867" s="24">
        <v>576.24697636330848</v>
      </c>
      <c r="FF867" s="24">
        <v>569.36734139040675</v>
      </c>
      <c r="FG867" s="24">
        <v>562.67145873800212</v>
      </c>
      <c r="FH867" s="24">
        <v>556.15178620014296</v>
      </c>
      <c r="FI867" s="24">
        <v>549.80119613063641</v>
      </c>
      <c r="FJ867" s="24">
        <v>543.61294705112903</v>
      </c>
      <c r="FK867" s="24">
        <v>537.58065757674115</v>
      </c>
      <c r="FL867" s="24">
        <v>531.69828244046721</v>
      </c>
      <c r="FM867" s="24">
        <v>525.96009042094079</v>
      </c>
      <c r="FN867" s="24">
        <v>520.36064399873669</v>
      </c>
      <c r="FO867" s="24">
        <v>514.89478058458076</v>
      </c>
      <c r="FP867" s="24">
        <v>509.55759517888714</v>
      </c>
      <c r="FQ867" s="24">
        <v>504.344424336298</v>
      </c>
      <c r="FR867" s="24">
        <v>499.25083132151815</v>
      </c>
      <c r="FS867" s="24">
        <v>494.27259235395837</v>
      </c>
      <c r="FT867" s="24">
        <v>489.40568384870409</v>
      </c>
      <c r="FU867" s="24">
        <v>484.64627057020994</v>
      </c>
      <c r="FV867" s="24">
        <v>479.9906946230866</v>
      </c>
    </row>
    <row r="868" spans="5:179" outlineLevel="2" x14ac:dyDescent="0.2">
      <c r="E868" s="367">
        <v>45412</v>
      </c>
      <c r="H868" s="24">
        <v>19946.448636484682</v>
      </c>
      <c r="CT868" s="24">
        <v>18224.337842711648</v>
      </c>
      <c r="CU868" s="24">
        <v>11510.484553543107</v>
      </c>
      <c r="CV868" s="24">
        <v>5171.14440481778</v>
      </c>
      <c r="CW868" s="24">
        <v>3676.8562475246968</v>
      </c>
      <c r="CX868" s="24">
        <v>3531.7332948373678</v>
      </c>
      <c r="CY868" s="24">
        <v>3041.7669433094156</v>
      </c>
      <c r="CZ868" s="24">
        <v>2808.1178788801203</v>
      </c>
      <c r="DA868" s="24">
        <v>2576.9277835720632</v>
      </c>
      <c r="DB868" s="24">
        <v>2456.2521826697639</v>
      </c>
      <c r="DC868" s="24">
        <v>2359.7261553245708</v>
      </c>
      <c r="DD868" s="24">
        <v>2288.306980885196</v>
      </c>
      <c r="DE868" s="24">
        <v>2220.9372555527666</v>
      </c>
      <c r="DF868" s="24">
        <v>2178.0249125014047</v>
      </c>
      <c r="DG868" s="24">
        <v>2143.3629306735825</v>
      </c>
      <c r="DH868" s="24">
        <v>2099.3576033545451</v>
      </c>
      <c r="DI868" s="24">
        <v>2039.2146075784269</v>
      </c>
      <c r="DJ868" s="24">
        <v>1990.6827726462832</v>
      </c>
      <c r="DK868" s="24">
        <v>1921.1315519070745</v>
      </c>
      <c r="DL868" s="24">
        <v>1871.3565106430915</v>
      </c>
      <c r="DM868" s="24">
        <v>1803.7288038464558</v>
      </c>
      <c r="DN868" s="24">
        <v>1678.4860162294542</v>
      </c>
      <c r="DO868" s="24">
        <v>1570.7966980120286</v>
      </c>
      <c r="DP868" s="24">
        <v>1480.3808872979303</v>
      </c>
      <c r="DQ868" s="24">
        <v>1364.9254480371483</v>
      </c>
      <c r="DR868" s="24">
        <v>1285.6139770801897</v>
      </c>
      <c r="DS868" s="24">
        <v>1224.5423779698849</v>
      </c>
      <c r="DT868" s="24">
        <v>1173.3496792204351</v>
      </c>
      <c r="DU868" s="24">
        <v>1120.9013814013394</v>
      </c>
      <c r="DV868" s="24">
        <v>1078.4314567847985</v>
      </c>
      <c r="DW868" s="24">
        <v>1039.161917853942</v>
      </c>
      <c r="DX868" s="24">
        <v>1010.9662806029954</v>
      </c>
      <c r="DY868" s="24">
        <v>991.29855523305673</v>
      </c>
      <c r="DZ868" s="24">
        <v>962.69568460464484</v>
      </c>
      <c r="EA868" s="24">
        <v>928.03696870415331</v>
      </c>
      <c r="EB868" s="24">
        <v>901.51923812947359</v>
      </c>
      <c r="EC868" s="24">
        <v>869.31727209136341</v>
      </c>
      <c r="ED868" s="24">
        <v>853.4259595514435</v>
      </c>
      <c r="EE868" s="24">
        <v>819.44099258985057</v>
      </c>
      <c r="EF868" s="24">
        <v>763.82484587679539</v>
      </c>
      <c r="EG868" s="24">
        <v>673.27892087375562</v>
      </c>
      <c r="EH868" s="24">
        <v>649.30469418642895</v>
      </c>
      <c r="EI868" s="24">
        <v>664.33763171475073</v>
      </c>
      <c r="EJ868" s="24">
        <v>744.4882015754157</v>
      </c>
      <c r="EK868" s="24">
        <v>878.14553745530043</v>
      </c>
      <c r="EL868" s="24">
        <v>773.96193618753</v>
      </c>
      <c r="EM868" s="24">
        <v>760.69497030470836</v>
      </c>
      <c r="EN868" s="24">
        <v>747.93349826809219</v>
      </c>
      <c r="EO868" s="24">
        <v>735.64810702233035</v>
      </c>
      <c r="EP868" s="24">
        <v>723.81166156872064</v>
      </c>
      <c r="EQ868" s="24">
        <v>712.39908640317287</v>
      </c>
      <c r="ER868" s="24">
        <v>701.38717180634637</v>
      </c>
      <c r="ES868" s="24">
        <v>690.75440173557809</v>
      </c>
      <c r="ET868" s="24">
        <v>680.4808005467645</v>
      </c>
      <c r="EU868" s="24">
        <v>670.54779617484792</v>
      </c>
      <c r="EV868" s="24">
        <v>660.93809773798409</v>
      </c>
      <c r="EW868" s="24">
        <v>651.6355858139425</v>
      </c>
      <c r="EX868" s="24">
        <v>642.625213877036</v>
      </c>
      <c r="EY868" s="24">
        <v>633.8929195872056</v>
      </c>
      <c r="EZ868" s="24">
        <v>625.42554479587841</v>
      </c>
      <c r="FA868" s="24">
        <v>617.21076328084087</v>
      </c>
      <c r="FB868" s="24">
        <v>609.23701534867735</v>
      </c>
      <c r="FC868" s="24">
        <v>601.49344855171228</v>
      </c>
      <c r="FD868" s="24">
        <v>593.96986385962623</v>
      </c>
      <c r="FE868" s="24">
        <v>586.65666670633607</v>
      </c>
      <c r="FF868" s="24">
        <v>579.54482240226253</v>
      </c>
      <c r="FG868" s="24">
        <v>572.62581546234765</v>
      </c>
      <c r="FH868" s="24">
        <v>565.89161245254718</v>
      </c>
      <c r="FI868" s="24">
        <v>559.33462800306643</v>
      </c>
      <c r="FJ868" s="24">
        <v>552.94769367638401</v>
      </c>
      <c r="FK868" s="24">
        <v>546.72402941284611</v>
      </c>
      <c r="FL868" s="24">
        <v>540.6572173070781</v>
      </c>
      <c r="FM868" s="24">
        <v>534.74117749517279</v>
      </c>
      <c r="FN868" s="24">
        <v>528.97014595613723</v>
      </c>
      <c r="FO868" s="24">
        <v>523.338654051768</v>
      </c>
      <c r="FP868" s="24">
        <v>517.84150964743037</v>
      </c>
      <c r="FQ868" s="24">
        <v>512.47377967235707</v>
      </c>
      <c r="FR868" s="24">
        <v>507.23077399241731</v>
      </c>
      <c r="FS868" s="24">
        <v>502.10803048099825</v>
      </c>
      <c r="FT868" s="24">
        <v>497.10130118492731</v>
      </c>
      <c r="FU868" s="24">
        <v>492.20653949242114</v>
      </c>
      <c r="FV868" s="24">
        <v>487.41988821898371</v>
      </c>
    </row>
    <row r="869" spans="5:179" outlineLevel="2" x14ac:dyDescent="0.2">
      <c r="E869" s="367">
        <v>45443</v>
      </c>
      <c r="H869" s="24">
        <v>20057.802221896622</v>
      </c>
      <c r="CU869" s="24">
        <v>18326.077525676188</v>
      </c>
      <c r="CV869" s="24">
        <v>11574.743296952764</v>
      </c>
      <c r="CW869" s="24">
        <v>5200.0129758929379</v>
      </c>
      <c r="CX869" s="24">
        <v>3697.3827649849159</v>
      </c>
      <c r="CY869" s="24">
        <v>3551.4496449639523</v>
      </c>
      <c r="CZ869" s="24">
        <v>3058.7479939865507</v>
      </c>
      <c r="DA869" s="24">
        <v>2823.7945539500229</v>
      </c>
      <c r="DB869" s="24">
        <v>2591.3138105424746</v>
      </c>
      <c r="DC869" s="24">
        <v>2469.9645227560031</v>
      </c>
      <c r="DD869" s="24">
        <v>2372.8996265912847</v>
      </c>
      <c r="DE869" s="24">
        <v>2301.0817455307006</v>
      </c>
      <c r="DF869" s="24">
        <v>2233.3359201415292</v>
      </c>
      <c r="DG869" s="24">
        <v>2190.184013479407</v>
      </c>
      <c r="DH869" s="24">
        <v>2155.3285267312681</v>
      </c>
      <c r="DI869" s="24">
        <v>2111.0775340778391</v>
      </c>
      <c r="DJ869" s="24">
        <v>2050.5987823814999</v>
      </c>
      <c r="DK869" s="24">
        <v>2001.7960123107355</v>
      </c>
      <c r="DL869" s="24">
        <v>1931.8565130393313</v>
      </c>
      <c r="DM869" s="24">
        <v>1881.8035962793249</v>
      </c>
      <c r="DN869" s="24">
        <v>1813.7983492116246</v>
      </c>
      <c r="DO869" s="24">
        <v>1687.8563778099651</v>
      </c>
      <c r="DP869" s="24">
        <v>1579.5658702824715</v>
      </c>
      <c r="DQ869" s="24">
        <v>1488.6453018100158</v>
      </c>
      <c r="DR869" s="24">
        <v>1372.5453178810928</v>
      </c>
      <c r="DS869" s="24">
        <v>1292.7910805542251</v>
      </c>
      <c r="DT869" s="24">
        <v>1231.378541477528</v>
      </c>
      <c r="DU869" s="24">
        <v>1179.9000529789073</v>
      </c>
      <c r="DV869" s="24">
        <v>1127.158955869204</v>
      </c>
      <c r="DW869" s="24">
        <v>1084.4519374990623</v>
      </c>
      <c r="DX869" s="24">
        <v>1044.9631713745775</v>
      </c>
      <c r="DY869" s="24">
        <v>1016.6101283940154</v>
      </c>
      <c r="DZ869" s="24">
        <v>996.83260544673578</v>
      </c>
      <c r="EA869" s="24">
        <v>968.07005565660484</v>
      </c>
      <c r="EB869" s="24">
        <v>933.21785306825075</v>
      </c>
      <c r="EC869" s="24">
        <v>906.55208389129689</v>
      </c>
      <c r="ED869" s="24">
        <v>874.17034628377064</v>
      </c>
      <c r="EE869" s="24">
        <v>858.19031847124904</v>
      </c>
      <c r="EF869" s="24">
        <v>824.01562611090219</v>
      </c>
      <c r="EG869" s="24">
        <v>768.0889951880431</v>
      </c>
      <c r="EH869" s="24">
        <v>677.03758604708582</v>
      </c>
      <c r="EI869" s="24">
        <v>652.92952019130541</v>
      </c>
      <c r="EJ869" s="24">
        <v>668.04638100459681</v>
      </c>
      <c r="EK869" s="24">
        <v>748.64440161147979</v>
      </c>
      <c r="EL869" s="24">
        <v>883.04789656148648</v>
      </c>
      <c r="EM869" s="24">
        <v>778.28267709421982</v>
      </c>
      <c r="EN869" s="24">
        <v>764.941646687657</v>
      </c>
      <c r="EO869" s="24">
        <v>752.1089321109622</v>
      </c>
      <c r="EP869" s="24">
        <v>739.75495610666337</v>
      </c>
      <c r="EQ869" s="24">
        <v>727.85243219147821</v>
      </c>
      <c r="ER869" s="24">
        <v>716.37614487412702</v>
      </c>
      <c r="ES869" s="24">
        <v>705.30275486406015</v>
      </c>
      <c r="ET869" s="24">
        <v>694.61062600257083</v>
      </c>
      <c r="EU869" s="24">
        <v>684.27967112898284</v>
      </c>
      <c r="EV869" s="24">
        <v>674.29121449732395</v>
      </c>
      <c r="EW869" s="24">
        <v>664.62786869720401</v>
      </c>
      <c r="EX869" s="24">
        <v>655.27342431766817</v>
      </c>
      <c r="EY869" s="24">
        <v>646.21275083388718</v>
      </c>
      <c r="EZ869" s="24">
        <v>637.43170740100049</v>
      </c>
      <c r="FA869" s="24">
        <v>628.91706241339807</v>
      </c>
      <c r="FB869" s="24">
        <v>620.65642083616365</v>
      </c>
      <c r="FC869" s="24">
        <v>612.63815844242356</v>
      </c>
      <c r="FD869" s="24">
        <v>604.85136219933338</v>
      </c>
      <c r="FE869" s="24">
        <v>597.28577613919015</v>
      </c>
      <c r="FF869" s="24">
        <v>589.93175213302584</v>
      </c>
      <c r="FG869" s="24">
        <v>582.78020505395796</v>
      </c>
      <c r="FH869" s="24">
        <v>575.82257187815071</v>
      </c>
      <c r="FI869" s="24">
        <v>569.05077432389271</v>
      </c>
      <c r="FJ869" s="24">
        <v>562.45718467509823</v>
      </c>
      <c r="FK869" s="24">
        <v>556.03459447553189</v>
      </c>
      <c r="FL869" s="24">
        <v>549.77618581499519</v>
      </c>
      <c r="FM869" s="24">
        <v>543.6755049593404</v>
      </c>
      <c r="FN869" s="24">
        <v>537.72643810304737</v>
      </c>
      <c r="FO869" s="24">
        <v>531.923189046743</v>
      </c>
      <c r="FP869" s="24">
        <v>526.26025862285587</v>
      </c>
      <c r="FQ869" s="24">
        <v>520.73242571099968</v>
      </c>
      <c r="FR869" s="24">
        <v>515.33472970091225</v>
      </c>
      <c r="FS869" s="24">
        <v>510.06245427519286</v>
      </c>
      <c r="FT869" s="24">
        <v>504.91111239683948</v>
      </c>
      <c r="FU869" s="24">
        <v>499.87643239794102</v>
      </c>
      <c r="FV869" s="24">
        <v>494.95434507598912</v>
      </c>
    </row>
    <row r="870" spans="5:179" outlineLevel="2" x14ac:dyDescent="0.2">
      <c r="E870" s="367">
        <v>45473</v>
      </c>
      <c r="H870" s="24">
        <v>20168.330754106806</v>
      </c>
      <c r="CV870" s="24">
        <v>18427.06338781974</v>
      </c>
      <c r="CW870" s="24">
        <v>11638.525927430854</v>
      </c>
      <c r="CX870" s="24">
        <v>5228.6676507840839</v>
      </c>
      <c r="CY870" s="24">
        <v>3717.7571951199825</v>
      </c>
      <c r="CZ870" s="24">
        <v>3571.019910546077</v>
      </c>
      <c r="DA870" s="24">
        <v>3075.6032267999994</v>
      </c>
      <c r="DB870" s="24">
        <v>2839.3550756790928</v>
      </c>
      <c r="DC870" s="24">
        <v>2605.5932469835502</v>
      </c>
      <c r="DD870" s="24">
        <v>2483.57526386768</v>
      </c>
      <c r="DE870" s="24">
        <v>2385.9754915294143</v>
      </c>
      <c r="DF870" s="24">
        <v>2313.7618579884606</v>
      </c>
      <c r="DG870" s="24">
        <v>2245.64271918435</v>
      </c>
      <c r="DH870" s="24">
        <v>2202.2530239124553</v>
      </c>
      <c r="DI870" s="24">
        <v>2167.2054659818846</v>
      </c>
      <c r="DJ870" s="24">
        <v>2122.710628204612</v>
      </c>
      <c r="DK870" s="24">
        <v>2061.898608307652</v>
      </c>
      <c r="DL870" s="24">
        <v>2012.8269105406207</v>
      </c>
      <c r="DM870" s="24">
        <v>1942.5020096129201</v>
      </c>
      <c r="DN870" s="24">
        <v>1892.1732762225013</v>
      </c>
      <c r="DO870" s="24">
        <v>1823.7932861965332</v>
      </c>
      <c r="DP870" s="24">
        <v>1697.1573114794217</v>
      </c>
      <c r="DQ870" s="24">
        <v>1588.270069039653</v>
      </c>
      <c r="DR870" s="24">
        <v>1496.8484827154007</v>
      </c>
      <c r="DS870" s="24">
        <v>1380.1087297494053</v>
      </c>
      <c r="DT870" s="24">
        <v>1299.915006645793</v>
      </c>
      <c r="DU870" s="24">
        <v>1238.164053732507</v>
      </c>
      <c r="DV870" s="24">
        <v>1186.4018929894798</v>
      </c>
      <c r="DW870" s="24">
        <v>1133.3701660297959</v>
      </c>
      <c r="DX870" s="24">
        <v>1090.4278106071044</v>
      </c>
      <c r="DY870" s="24">
        <v>1050.7214416111665</v>
      </c>
      <c r="DZ870" s="24">
        <v>1022.2121591687895</v>
      </c>
      <c r="EA870" s="24">
        <v>1002.3256521684251</v>
      </c>
      <c r="EB870" s="24">
        <v>973.4046063289386</v>
      </c>
      <c r="EC870" s="24">
        <v>938.36035065551732</v>
      </c>
      <c r="ED870" s="24">
        <v>911.5476397401427</v>
      </c>
      <c r="EE870" s="24">
        <v>878.98746254643561</v>
      </c>
      <c r="EF870" s="24">
        <v>862.91937678024294</v>
      </c>
      <c r="EG870" s="24">
        <v>828.55636475538176</v>
      </c>
      <c r="EH870" s="24">
        <v>772.3215500963895</v>
      </c>
      <c r="EI870" s="24">
        <v>680.76840210604655</v>
      </c>
      <c r="EJ870" s="24">
        <v>656.52748873766302</v>
      </c>
      <c r="EK870" s="24">
        <v>671.72765102231369</v>
      </c>
      <c r="EL870" s="24">
        <v>752.7698070742556</v>
      </c>
      <c r="EM870" s="24">
        <v>887.9139325707398</v>
      </c>
      <c r="EN870" s="24">
        <v>782.57140429335084</v>
      </c>
      <c r="EO870" s="24">
        <v>769.15685813004177</v>
      </c>
      <c r="EP870" s="24">
        <v>756.25342887131239</v>
      </c>
      <c r="EQ870" s="24">
        <v>743.83137627419399</v>
      </c>
      <c r="ER870" s="24">
        <v>731.86326349322042</v>
      </c>
      <c r="ES870" s="24">
        <v>720.32373608713078</v>
      </c>
      <c r="ET870" s="24">
        <v>709.18932615419988</v>
      </c>
      <c r="EU870" s="24">
        <v>698.43827830965404</v>
      </c>
      <c r="EV870" s="24">
        <v>688.05039470250517</v>
      </c>
      <c r="EW870" s="24">
        <v>678.00689667407073</v>
      </c>
      <c r="EX870" s="24">
        <v>668.29030100062414</v>
      </c>
      <c r="EY870" s="24">
        <v>658.88430894924102</v>
      </c>
      <c r="EZ870" s="24">
        <v>649.77370661832504</v>
      </c>
      <c r="FA870" s="24">
        <v>640.94427523988122</v>
      </c>
      <c r="FB870" s="24">
        <v>632.38271029552777</v>
      </c>
      <c r="FC870" s="24">
        <v>624.07654844750084</v>
      </c>
      <c r="FD870" s="24">
        <v>616.01410141361657</v>
      </c>
      <c r="FE870" s="24">
        <v>608.18439602475621</v>
      </c>
      <c r="FF870" s="24">
        <v>600.57711979769999</v>
      </c>
      <c r="FG870" s="24">
        <v>593.18257143745905</v>
      </c>
      <c r="FH870" s="24">
        <v>585.99161575355322</v>
      </c>
      <c r="FI870" s="24">
        <v>578.99564253559822</v>
      </c>
      <c r="FJ870" s="24">
        <v>572.186528986506</v>
      </c>
      <c r="FK870" s="24">
        <v>565.55660535765662</v>
      </c>
      <c r="FL870" s="24">
        <v>559.09862347061164</v>
      </c>
      <c r="FM870" s="24">
        <v>552.80572784507399</v>
      </c>
      <c r="FN870" s="24">
        <v>546.67142918358991</v>
      </c>
      <c r="FO870" s="24">
        <v>540.68957999050986</v>
      </c>
      <c r="FP870" s="24">
        <v>534.85435212650032</v>
      </c>
      <c r="FQ870" s="24">
        <v>529.16021612082329</v>
      </c>
      <c r="FR870" s="24">
        <v>523.60192208210526</v>
      </c>
      <c r="FS870" s="24">
        <v>518.17448206463803</v>
      </c>
      <c r="FT870" s="24">
        <v>512.87315376175059</v>
      </c>
      <c r="FU870" s="24">
        <v>507.69342541062076</v>
      </c>
      <c r="FV870" s="24">
        <v>502.63100180430854</v>
      </c>
    </row>
    <row r="871" spans="5:179" outlineLevel="2" x14ac:dyDescent="0.2">
      <c r="E871" s="367">
        <v>45504</v>
      </c>
      <c r="H871" s="24">
        <v>20276.342832214752</v>
      </c>
      <c r="CW871" s="24">
        <v>18525.750058234444</v>
      </c>
      <c r="CX871" s="24">
        <v>11700.856389324883</v>
      </c>
      <c r="CY871" s="24">
        <v>5256.6699314677235</v>
      </c>
      <c r="CZ871" s="24">
        <v>3737.6677512012739</v>
      </c>
      <c r="DA871" s="24">
        <v>3590.1446108599289</v>
      </c>
      <c r="DB871" s="24">
        <v>3092.07470874922</v>
      </c>
      <c r="DC871" s="24">
        <v>2854.5613238287069</v>
      </c>
      <c r="DD871" s="24">
        <v>2619.5475769051486</v>
      </c>
      <c r="DE871" s="24">
        <v>2496.8761229550496</v>
      </c>
      <c r="DF871" s="24">
        <v>2398.7536522159271</v>
      </c>
      <c r="DG871" s="24">
        <v>2326.1532764739663</v>
      </c>
      <c r="DH871" s="24">
        <v>2257.6693236537203</v>
      </c>
      <c r="DI871" s="24">
        <v>2214.0472536150728</v>
      </c>
      <c r="DJ871" s="24">
        <v>2178.8119974753217</v>
      </c>
      <c r="DK871" s="24">
        <v>2134.078866308676</v>
      </c>
      <c r="DL871" s="24">
        <v>2072.9411658820236</v>
      </c>
      <c r="DM871" s="24">
        <v>2023.6066632196976</v>
      </c>
      <c r="DN871" s="24">
        <v>1952.9051352530739</v>
      </c>
      <c r="DO871" s="24">
        <v>1902.306864876758</v>
      </c>
      <c r="DP871" s="24">
        <v>1833.5606638383986</v>
      </c>
      <c r="DQ871" s="24">
        <v>1706.2464864996032</v>
      </c>
      <c r="DR871" s="24">
        <v>1596.7760952867031</v>
      </c>
      <c r="DS871" s="24">
        <v>1504.8648980153082</v>
      </c>
      <c r="DT871" s="24">
        <v>1387.4999419291637</v>
      </c>
      <c r="DU871" s="24">
        <v>1306.8767390243106</v>
      </c>
      <c r="DV871" s="24">
        <v>1244.795077098433</v>
      </c>
      <c r="DW871" s="24">
        <v>1192.7557026079037</v>
      </c>
      <c r="DX871" s="24">
        <v>1139.4399627021605</v>
      </c>
      <c r="DY871" s="24">
        <v>1096.2676282542038</v>
      </c>
      <c r="DZ871" s="24">
        <v>1056.3486106518114</v>
      </c>
      <c r="EA871" s="24">
        <v>1027.6866459235523</v>
      </c>
      <c r="EB871" s="24">
        <v>1007.6936361603363</v>
      </c>
      <c r="EC871" s="24">
        <v>978.61770282419639</v>
      </c>
      <c r="ED871" s="24">
        <v>943.38576662692901</v>
      </c>
      <c r="EE871" s="24">
        <v>916.42945946350665</v>
      </c>
      <c r="EF871" s="24">
        <v>883.69490530002781</v>
      </c>
      <c r="EG871" s="24">
        <v>867.54076643623466</v>
      </c>
      <c r="EH871" s="24">
        <v>832.99372230757137</v>
      </c>
      <c r="EI871" s="24">
        <v>776.45774047379462</v>
      </c>
      <c r="EJ871" s="24">
        <v>684.41427695400478</v>
      </c>
      <c r="EK871" s="24">
        <v>660.04354067364716</v>
      </c>
      <c r="EL871" s="24">
        <v>675.32510786661476</v>
      </c>
      <c r="EM871" s="24">
        <v>756.80128752696737</v>
      </c>
      <c r="EN871" s="24">
        <v>892.66918129247335</v>
      </c>
      <c r="EO871" s="24">
        <v>786.76248806107242</v>
      </c>
      <c r="EP871" s="24">
        <v>773.27609990817882</v>
      </c>
      <c r="EQ871" s="24">
        <v>760.3035659612159</v>
      </c>
      <c r="ER871" s="24">
        <v>747.81498670248436</v>
      </c>
      <c r="ES871" s="24">
        <v>735.78277834769938</v>
      </c>
      <c r="ET871" s="24">
        <v>724.18145066915724</v>
      </c>
      <c r="EU871" s="24">
        <v>712.98741008210709</v>
      </c>
      <c r="EV871" s="24">
        <v>702.17878469018342</v>
      </c>
      <c r="EW871" s="24">
        <v>691.73526847222342</v>
      </c>
      <c r="EX871" s="24">
        <v>681.63798219989553</v>
      </c>
      <c r="EY871" s="24">
        <v>671.86934901756342</v>
      </c>
      <c r="EZ871" s="24">
        <v>662.41298290396753</v>
      </c>
      <c r="FA871" s="24">
        <v>653.2535884790218</v>
      </c>
      <c r="FB871" s="24">
        <v>644.37687082570847</v>
      </c>
      <c r="FC871" s="24">
        <v>635.76945417291324</v>
      </c>
      <c r="FD871" s="24">
        <v>627.41880843510648</v>
      </c>
      <c r="FE871" s="24">
        <v>619.31318273317174</v>
      </c>
      <c r="FF871" s="24">
        <v>611.44154513086573</v>
      </c>
      <c r="FG871" s="24">
        <v>603.79352791616691</v>
      </c>
      <c r="FH871" s="24">
        <v>596.3593778385208</v>
      </c>
      <c r="FI871" s="24">
        <v>589.12991078367054</v>
      </c>
      <c r="FJ871" s="24">
        <v>582.09647042900133</v>
      </c>
      <c r="FK871" s="24">
        <v>575.25089047555093</v>
      </c>
      <c r="FL871" s="24">
        <v>568.58546009913869</v>
      </c>
      <c r="FM871" s="24">
        <v>562.09289230349736</v>
      </c>
      <c r="FN871" s="24">
        <v>555.76629489360698</v>
      </c>
      <c r="FO871" s="24">
        <v>549.5991438183936</v>
      </c>
      <c r="FP871" s="24">
        <v>543.58525865911736</v>
      </c>
      <c r="FQ871" s="24">
        <v>537.71878006367592</v>
      </c>
      <c r="FR871" s="24">
        <v>531.99414894809115</v>
      </c>
      <c r="FS871" s="24">
        <v>526.40608730504448</v>
      </c>
      <c r="FT871" s="24">
        <v>520.9495804757405</v>
      </c>
      <c r="FU871" s="24">
        <v>515.61986075594757</v>
      </c>
      <c r="FV871" s="24">
        <v>510.4123922199675</v>
      </c>
    </row>
    <row r="872" spans="5:179" outlineLevel="2" x14ac:dyDescent="0.2">
      <c r="E872" s="367">
        <v>45535</v>
      </c>
      <c r="H872" s="24">
        <v>20384.131961393054</v>
      </c>
      <c r="CX872" s="24">
        <v>18624.233028397059</v>
      </c>
      <c r="CY872" s="24">
        <v>11763.058194220481</v>
      </c>
      <c r="CZ872" s="24">
        <v>5284.614412332905</v>
      </c>
      <c r="DA872" s="24">
        <v>3757.5372096826977</v>
      </c>
      <c r="DB872" s="24">
        <v>3609.2298356675274</v>
      </c>
      <c r="DC872" s="24">
        <v>3108.5121917296715</v>
      </c>
      <c r="DD872" s="24">
        <v>2869.7361845926857</v>
      </c>
      <c r="DE872" s="24">
        <v>2633.4731035394252</v>
      </c>
      <c r="DF872" s="24">
        <v>2510.1495275915017</v>
      </c>
      <c r="DG872" s="24">
        <v>2411.5054373590956</v>
      </c>
      <c r="DH872" s="24">
        <v>2338.5191176949988</v>
      </c>
      <c r="DI872" s="24">
        <v>2269.6711038752783</v>
      </c>
      <c r="DJ872" s="24">
        <v>2225.8171387172133</v>
      </c>
      <c r="DK872" s="24">
        <v>2190.3945717982401</v>
      </c>
      <c r="DL872" s="24">
        <v>2145.4236391062518</v>
      </c>
      <c r="DM872" s="24">
        <v>2083.9609303907041</v>
      </c>
      <c r="DN872" s="24">
        <v>2034.3641652915853</v>
      </c>
      <c r="DO872" s="24">
        <v>1963.2867876860917</v>
      </c>
      <c r="DP872" s="24">
        <v>1912.4195366781635</v>
      </c>
      <c r="DQ872" s="24">
        <v>1843.3078805276293</v>
      </c>
      <c r="DR872" s="24">
        <v>1715.3169004527115</v>
      </c>
      <c r="DS872" s="24">
        <v>1605.2645641505374</v>
      </c>
      <c r="DT872" s="24">
        <v>1512.8647665433916</v>
      </c>
      <c r="DU872" s="24">
        <v>1394.8758978257997</v>
      </c>
      <c r="DV872" s="24">
        <v>1313.8241016137317</v>
      </c>
      <c r="DW872" s="24">
        <v>1251.4124132954075</v>
      </c>
      <c r="DX872" s="24">
        <v>1199.0963972573497</v>
      </c>
      <c r="DY872" s="24">
        <v>1145.4972306398226</v>
      </c>
      <c r="DZ872" s="24">
        <v>1102.0953918688604</v>
      </c>
      <c r="EA872" s="24">
        <v>1061.964164590363</v>
      </c>
      <c r="EB872" s="24">
        <v>1033.149832729423</v>
      </c>
      <c r="EC872" s="24">
        <v>1013.0505400368907</v>
      </c>
      <c r="ED872" s="24">
        <v>983.82003890909914</v>
      </c>
      <c r="EE872" s="24">
        <v>948.40080958143869</v>
      </c>
      <c r="EF872" s="24">
        <v>921.30120256857845</v>
      </c>
      <c r="EG872" s="24">
        <v>888.39263136876707</v>
      </c>
      <c r="EH872" s="24">
        <v>872.15261703052761</v>
      </c>
      <c r="EI872" s="24">
        <v>837.42192066077109</v>
      </c>
      <c r="EJ872" s="24">
        <v>780.5853932947191</v>
      </c>
      <c r="EK872" s="24">
        <v>688.05262631121036</v>
      </c>
      <c r="EL872" s="24">
        <v>663.5523350877927</v>
      </c>
      <c r="EM872" s="24">
        <v>678.91513916030215</v>
      </c>
      <c r="EN872" s="24">
        <v>760.82444655611664</v>
      </c>
      <c r="EO872" s="24">
        <v>897.41461465252428</v>
      </c>
      <c r="EP872" s="24">
        <v>790.94492096625697</v>
      </c>
      <c r="EQ872" s="24">
        <v>777.38683911362716</v>
      </c>
      <c r="ER872" s="24">
        <v>764.34534311818481</v>
      </c>
      <c r="ES872" s="24">
        <v>751.79037451626095</v>
      </c>
      <c r="ET872" s="24">
        <v>739.69420288805009</v>
      </c>
      <c r="EU872" s="24">
        <v>728.03120249968413</v>
      </c>
      <c r="EV872" s="24">
        <v>716.7776543428098</v>
      </c>
      <c r="EW872" s="24">
        <v>705.91157024996301</v>
      </c>
      <c r="EX872" s="24">
        <v>695.41253625308161</v>
      </c>
      <c r="EY872" s="24">
        <v>685.26157276177184</v>
      </c>
      <c r="EZ872" s="24">
        <v>675.44100948175401</v>
      </c>
      <c r="FA872" s="24">
        <v>665.93437328360631</v>
      </c>
      <c r="FB872" s="24">
        <v>656.72628747693386</v>
      </c>
      <c r="FC872" s="24">
        <v>647.80238115287602</v>
      </c>
      <c r="FD872" s="24">
        <v>639.1492074346595</v>
      </c>
      <c r="FE872" s="24">
        <v>630.75416962676377</v>
      </c>
      <c r="FF872" s="24">
        <v>622.60545438234658</v>
      </c>
      <c r="FG872" s="24">
        <v>614.69197111934227</v>
      </c>
      <c r="FH872" s="24">
        <v>607.00329701092573</v>
      </c>
      <c r="FI872" s="24">
        <v>599.52962695821896</v>
      </c>
      <c r="FJ872" s="24">
        <v>592.26172802417261</v>
      </c>
      <c r="FK872" s="24">
        <v>585.1908978691223</v>
      </c>
      <c r="FL872" s="24">
        <v>578.30892678202372</v>
      </c>
      <c r="FM872" s="24">
        <v>571.60806294792053</v>
      </c>
      <c r="FN872" s="24">
        <v>565.08098063284081</v>
      </c>
      <c r="FO872" s="24">
        <v>558.72075100282484</v>
      </c>
      <c r="FP872" s="24">
        <v>552.52081532491422</v>
      </c>
      <c r="FQ872" s="24">
        <v>546.4749603252352</v>
      </c>
      <c r="FR872" s="24">
        <v>540.57729550334363</v>
      </c>
      <c r="FS872" s="24">
        <v>534.8222322231461</v>
      </c>
      <c r="FT872" s="24">
        <v>529.2044644194134</v>
      </c>
      <c r="FU872" s="24">
        <v>523.71895077540159</v>
      </c>
      <c r="FV872" s="24">
        <v>518.36089824174201</v>
      </c>
    </row>
    <row r="873" spans="5:179" outlineLevel="2" x14ac:dyDescent="0.2">
      <c r="E873" s="367">
        <v>45565</v>
      </c>
      <c r="H873" s="24">
        <v>20489.977545958885</v>
      </c>
      <c r="CY873" s="24">
        <v>18720.940253198904</v>
      </c>
      <c r="CZ873" s="24">
        <v>11824.138439050494</v>
      </c>
      <c r="DA873" s="24">
        <v>5312.0550265684187</v>
      </c>
      <c r="DB873" s="24">
        <v>3777.0484021749753</v>
      </c>
      <c r="DC873" s="24">
        <v>3627.9709349947989</v>
      </c>
      <c r="DD873" s="24">
        <v>3124.6532906337993</v>
      </c>
      <c r="DE873" s="24">
        <v>2884.6374276077536</v>
      </c>
      <c r="DF873" s="24">
        <v>2647.1475391548565</v>
      </c>
      <c r="DG873" s="24">
        <v>2523.1835996137384</v>
      </c>
      <c r="DH873" s="24">
        <v>2424.0272952034416</v>
      </c>
      <c r="DI873" s="24">
        <v>2350.661990567859</v>
      </c>
      <c r="DJ873" s="24">
        <v>2281.4564801285742</v>
      </c>
      <c r="DK873" s="24">
        <v>2237.3748011494608</v>
      </c>
      <c r="DL873" s="24">
        <v>2201.768300849883</v>
      </c>
      <c r="DM873" s="24">
        <v>2156.563854429261</v>
      </c>
      <c r="DN873" s="24">
        <v>2094.7819976457299</v>
      </c>
      <c r="DO873" s="24">
        <v>2044.9276989609559</v>
      </c>
      <c r="DP873" s="24">
        <v>1973.4812486573308</v>
      </c>
      <c r="DQ873" s="24">
        <v>1922.3498670046251</v>
      </c>
      <c r="DR873" s="24">
        <v>1852.8793452590576</v>
      </c>
      <c r="DS873" s="24">
        <v>1724.2237658707697</v>
      </c>
      <c r="DT873" s="24">
        <v>1613.5999775248786</v>
      </c>
      <c r="DU873" s="24">
        <v>1520.7203895293062</v>
      </c>
      <c r="DV873" s="24">
        <v>1402.1188579421191</v>
      </c>
      <c r="DW873" s="24">
        <v>1320.6461963840839</v>
      </c>
      <c r="DX873" s="24">
        <v>1257.9104323755948</v>
      </c>
      <c r="DY873" s="24">
        <v>1205.3227629107348</v>
      </c>
      <c r="DZ873" s="24">
        <v>1151.4452800453726</v>
      </c>
      <c r="EA873" s="24">
        <v>1107.8180751413493</v>
      </c>
      <c r="EB873" s="24">
        <v>1067.4784645371021</v>
      </c>
      <c r="EC873" s="24">
        <v>1038.5145128735887</v>
      </c>
      <c r="ED873" s="24">
        <v>1018.3108536380792</v>
      </c>
      <c r="EE873" s="24">
        <v>988.92857172880122</v>
      </c>
      <c r="EF873" s="24">
        <v>953.32542635113873</v>
      </c>
      <c r="EG873" s="24">
        <v>926.08510332686274</v>
      </c>
      <c r="EH873" s="24">
        <v>893.00565279000296</v>
      </c>
      <c r="EI873" s="24">
        <v>876.6813113970602</v>
      </c>
      <c r="EJ873" s="24">
        <v>841.7702742177662</v>
      </c>
      <c r="EK873" s="24">
        <v>784.63862045265307</v>
      </c>
      <c r="EL873" s="24">
        <v>691.62537263084266</v>
      </c>
      <c r="EM873" s="24">
        <v>666.99786246813005</v>
      </c>
      <c r="EN873" s="24">
        <v>682.44043863889249</v>
      </c>
      <c r="EO873" s="24">
        <v>764.77506404869507</v>
      </c>
      <c r="EP873" s="24">
        <v>902.07448315542263</v>
      </c>
      <c r="EQ873" s="24">
        <v>795.05194046934935</v>
      </c>
      <c r="ER873" s="24">
        <v>781.42345762530124</v>
      </c>
      <c r="ES873" s="24">
        <v>768.31424303532344</v>
      </c>
      <c r="ET873" s="24">
        <v>755.69408215573026</v>
      </c>
      <c r="EU873" s="24">
        <v>743.53510057517883</v>
      </c>
      <c r="EV873" s="24">
        <v>731.81153949694703</v>
      </c>
      <c r="EW873" s="24">
        <v>720.49955675059107</v>
      </c>
      <c r="EX873" s="24">
        <v>709.57704999403086</v>
      </c>
      <c r="EY873" s="24">
        <v>699.02349925869419</v>
      </c>
      <c r="EZ873" s="24">
        <v>688.81982640175238</v>
      </c>
      <c r="FA873" s="24">
        <v>678.94826937507378</v>
      </c>
      <c r="FB873" s="24">
        <v>669.39226951172054</v>
      </c>
      <c r="FC873" s="24">
        <v>660.13637027709422</v>
      </c>
      <c r="FD873" s="24">
        <v>651.16612614069936</v>
      </c>
      <c r="FE873" s="24">
        <v>642.46802040220882</v>
      </c>
      <c r="FF873" s="24">
        <v>634.0293909571559</v>
      </c>
      <c r="FG873" s="24">
        <v>625.83836311732671</v>
      </c>
      <c r="FH873" s="24">
        <v>617.88378871227576</v>
      </c>
      <c r="FI873" s="24">
        <v>610.15519079414867</v>
      </c>
      <c r="FJ873" s="24">
        <v>602.6427133506204</v>
      </c>
      <c r="FK873" s="24">
        <v>595.33707550217264</v>
      </c>
      <c r="FL873" s="24">
        <v>588.22952972182395</v>
      </c>
      <c r="FM873" s="24">
        <v>581.31182366921109</v>
      </c>
      <c r="FN873" s="24">
        <v>574.57616527770608</v>
      </c>
      <c r="FO873" s="24">
        <v>568.01519077411137</v>
      </c>
      <c r="FP873" s="24">
        <v>561.62193534616404</v>
      </c>
      <c r="FQ873" s="24">
        <v>555.38980620436985</v>
      </c>
      <c r="FR873" s="24">
        <v>549.31255781213167</v>
      </c>
      <c r="FS873" s="24">
        <v>543.38426908229894</v>
      </c>
      <c r="FT873" s="24">
        <v>537.59932235951669</v>
      </c>
      <c r="FU873" s="24">
        <v>531.9523840265573</v>
      </c>
      <c r="FV873" s="24">
        <v>526.43838658939728</v>
      </c>
    </row>
    <row r="874" spans="5:179" outlineLevel="2" x14ac:dyDescent="0.2">
      <c r="E874" s="367">
        <v>45596</v>
      </c>
      <c r="H874" s="24">
        <v>20595.145800926868</v>
      </c>
      <c r="CZ874" s="24">
        <v>18817.028626813404</v>
      </c>
      <c r="DA874" s="24">
        <v>11884.827817716017</v>
      </c>
      <c r="DB874" s="24">
        <v>5339.3200421686079</v>
      </c>
      <c r="DC874" s="24">
        <v>3796.4347381773146</v>
      </c>
      <c r="DD874" s="24">
        <v>3646.5921058307431</v>
      </c>
      <c r="DE874" s="24">
        <v>3140.6910990315314</v>
      </c>
      <c r="DF874" s="24">
        <v>2899.4433142319035</v>
      </c>
      <c r="DG874" s="24">
        <v>2660.7344689946412</v>
      </c>
      <c r="DH874" s="24">
        <v>2536.1342636903587</v>
      </c>
      <c r="DI874" s="24">
        <v>2436.4690228753971</v>
      </c>
      <c r="DJ874" s="24">
        <v>2362.7271584780278</v>
      </c>
      <c r="DK874" s="24">
        <v>2293.1664391201025</v>
      </c>
      <c r="DL874" s="24">
        <v>2248.8585035116739</v>
      </c>
      <c r="DM874" s="24">
        <v>2213.069246862382</v>
      </c>
      <c r="DN874" s="24">
        <v>2167.6327810197681</v>
      </c>
      <c r="DO874" s="24">
        <v>2105.5338184682078</v>
      </c>
      <c r="DP874" s="24">
        <v>2055.4236342128634</v>
      </c>
      <c r="DQ874" s="24">
        <v>1983.6104729899489</v>
      </c>
      <c r="DR874" s="24">
        <v>1932.2166509236092</v>
      </c>
      <c r="DS874" s="24">
        <v>1862.3895600443122</v>
      </c>
      <c r="DT874" s="24">
        <v>1733.0736342624857</v>
      </c>
      <c r="DU874" s="24">
        <v>1621.8820507224714</v>
      </c>
      <c r="DV874" s="24">
        <v>1528.5257426246087</v>
      </c>
      <c r="DW874" s="24">
        <v>1409.3154687347237</v>
      </c>
      <c r="DX874" s="24">
        <v>1327.424635042315</v>
      </c>
      <c r="DY874" s="24">
        <v>1264.366869176574</v>
      </c>
      <c r="DZ874" s="24">
        <v>1211.5092846560215</v>
      </c>
      <c r="EA874" s="24">
        <v>1157.3552665508178</v>
      </c>
      <c r="EB874" s="24">
        <v>1113.5041376820857</v>
      </c>
      <c r="EC874" s="24">
        <v>1072.957477243654</v>
      </c>
      <c r="ED874" s="24">
        <v>1043.8448632281884</v>
      </c>
      <c r="EE874" s="24">
        <v>1023.5375053145812</v>
      </c>
      <c r="EF874" s="24">
        <v>994.00441390302603</v>
      </c>
      <c r="EG874" s="24">
        <v>958.21852939535029</v>
      </c>
      <c r="EH874" s="24">
        <v>930.83839083292628</v>
      </c>
      <c r="EI874" s="24">
        <v>897.5891544541613</v>
      </c>
      <c r="EJ874" s="24">
        <v>881.18102563422167</v>
      </c>
      <c r="EK874" s="24">
        <v>846.09080168661455</v>
      </c>
      <c r="EL874" s="24">
        <v>788.66591010235629</v>
      </c>
      <c r="EM874" s="24">
        <v>695.17525614672343</v>
      </c>
      <c r="EN874" s="24">
        <v>670.42134114719693</v>
      </c>
      <c r="EO874" s="24">
        <v>685.94317893669199</v>
      </c>
      <c r="EP874" s="24">
        <v>768.70040065526894</v>
      </c>
      <c r="EQ874" s="24">
        <v>906.70453211627716</v>
      </c>
      <c r="ER874" s="24">
        <v>799.13267823494834</v>
      </c>
      <c r="ES874" s="24">
        <v>785.43424491119106</v>
      </c>
      <c r="ET874" s="24">
        <v>772.2577450731286</v>
      </c>
      <c r="EU874" s="24">
        <v>759.57280909584949</v>
      </c>
      <c r="EV874" s="24">
        <v>747.35141949790784</v>
      </c>
      <c r="EW874" s="24">
        <v>735.56768527122608</v>
      </c>
      <c r="EX874" s="24">
        <v>724.19764187141197</v>
      </c>
      <c r="EY874" s="24">
        <v>713.21907351239815</v>
      </c>
      <c r="EZ874" s="24">
        <v>702.61135490342372</v>
      </c>
      <c r="FA874" s="24">
        <v>692.35530997988394</v>
      </c>
      <c r="FB874" s="24">
        <v>682.4330855269485</v>
      </c>
      <c r="FC874" s="24">
        <v>672.82803788753756</v>
      </c>
      <c r="FD874" s="24">
        <v>663.52463119378967</v>
      </c>
      <c r="FE874" s="24">
        <v>654.50834577109538</v>
      </c>
      <c r="FF874" s="24">
        <v>645.76559554239054</v>
      </c>
      <c r="FG874" s="24">
        <v>637.2836534128279</v>
      </c>
      <c r="FH874" s="24">
        <v>629.05058374535997</v>
      </c>
      <c r="FI874" s="24">
        <v>621.05518114968186</v>
      </c>
      <c r="FJ874" s="24">
        <v>613.28691490324275</v>
      </c>
      <c r="FK874" s="24">
        <v>605.73587840607718</v>
      </c>
      <c r="FL874" s="24">
        <v>598.39274314299212</v>
      </c>
      <c r="FM874" s="24">
        <v>591.24871668885316</v>
      </c>
      <c r="FN874" s="24">
        <v>584.29550434677253</v>
      </c>
      <c r="FO874" s="24">
        <v>577.52527405603018</v>
      </c>
      <c r="FP874" s="24">
        <v>570.93062424762434</v>
      </c>
      <c r="FQ874" s="24">
        <v>564.50455436122229</v>
      </c>
      <c r="FR874" s="24">
        <v>558.24043776872895</v>
      </c>
      <c r="FS874" s="24">
        <v>552.13199687728059</v>
      </c>
      <c r="FT874" s="24">
        <v>546.17328020875129</v>
      </c>
      <c r="FU874" s="24">
        <v>540.35864127422542</v>
      </c>
      <c r="FV874" s="24">
        <v>534.68271908078805</v>
      </c>
    </row>
    <row r="875" spans="5:179" outlineLevel="2" x14ac:dyDescent="0.2">
      <c r="E875" s="367">
        <v>45626</v>
      </c>
      <c r="H875" s="24">
        <v>20697.890590018389</v>
      </c>
      <c r="DA875" s="24">
        <v>18910.902768627155</v>
      </c>
      <c r="DB875" s="24">
        <v>11944.118688454369</v>
      </c>
      <c r="DC875" s="24">
        <v>5365.956770887472</v>
      </c>
      <c r="DD875" s="24">
        <v>3815.3743412393237</v>
      </c>
      <c r="DE875" s="24">
        <v>3664.7841759640619</v>
      </c>
      <c r="DF875" s="24">
        <v>3156.3593369595719</v>
      </c>
      <c r="DG875" s="24">
        <v>2913.9080184240033</v>
      </c>
      <c r="DH875" s="24">
        <v>2674.0083056786766</v>
      </c>
      <c r="DI875" s="24">
        <v>2548.7864965295612</v>
      </c>
      <c r="DJ875" s="24">
        <v>2448.6240470885346</v>
      </c>
      <c r="DK875" s="24">
        <v>2374.5143002601321</v>
      </c>
      <c r="DL875" s="24">
        <v>2304.6065573118635</v>
      </c>
      <c r="DM875" s="24">
        <v>2260.0775788643518</v>
      </c>
      <c r="DN875" s="24">
        <v>2224.1097772481185</v>
      </c>
      <c r="DO875" s="24">
        <v>2178.4466385698183</v>
      </c>
      <c r="DP875" s="24">
        <v>2116.0378775408972</v>
      </c>
      <c r="DQ875" s="24">
        <v>2065.6777042656918</v>
      </c>
      <c r="DR875" s="24">
        <v>1993.5062825004557</v>
      </c>
      <c r="DS875" s="24">
        <v>1941.8560676190393</v>
      </c>
      <c r="DT875" s="24">
        <v>1871.6806242787004</v>
      </c>
      <c r="DU875" s="24">
        <v>1741.7195689285254</v>
      </c>
      <c r="DV875" s="24">
        <v>1629.9732742973638</v>
      </c>
      <c r="DW875" s="24">
        <v>1536.1512314929544</v>
      </c>
      <c r="DX875" s="24">
        <v>1416.3462429762953</v>
      </c>
      <c r="DY875" s="24">
        <v>1334.0468733833602</v>
      </c>
      <c r="DZ875" s="24">
        <v>1270.6745257750529</v>
      </c>
      <c r="EA875" s="24">
        <v>1217.5532460407862</v>
      </c>
      <c r="EB875" s="24">
        <v>1163.1290650912667</v>
      </c>
      <c r="EC875" s="24">
        <v>1119.0591722948309</v>
      </c>
      <c r="ED875" s="24">
        <v>1078.3102332167925</v>
      </c>
      <c r="EE875" s="24">
        <v>1049.0523825802397</v>
      </c>
      <c r="EF875" s="24">
        <v>1028.6437155899207</v>
      </c>
      <c r="EG875" s="24">
        <v>998.96328988524465</v>
      </c>
      <c r="EH875" s="24">
        <v>962.99887723352299</v>
      </c>
      <c r="EI875" s="24">
        <v>935.48214500047948</v>
      </c>
      <c r="EJ875" s="24">
        <v>902.06703527407171</v>
      </c>
      <c r="EK875" s="24">
        <v>885.57704979959385</v>
      </c>
      <c r="EL875" s="24">
        <v>850.3117682100783</v>
      </c>
      <c r="EM875" s="24">
        <v>792.60039609145235</v>
      </c>
      <c r="EN875" s="24">
        <v>698.64333720644697</v>
      </c>
      <c r="EO875" s="24">
        <v>673.76593020543623</v>
      </c>
      <c r="EP875" s="24">
        <v>689.36520313258029</v>
      </c>
      <c r="EQ875" s="24">
        <v>772.53528297673029</v>
      </c>
      <c r="ER875" s="24">
        <v>911.22788761087247</v>
      </c>
      <c r="ES875" s="24">
        <v>803.11938069751091</v>
      </c>
      <c r="ET875" s="24">
        <v>789.35260881201987</v>
      </c>
      <c r="EU875" s="24">
        <v>776.11037422704612</v>
      </c>
      <c r="EV875" s="24">
        <v>763.36215581009776</v>
      </c>
      <c r="EW875" s="24">
        <v>751.07979630649083</v>
      </c>
      <c r="EX875" s="24">
        <v>739.23727554343145</v>
      </c>
      <c r="EY875" s="24">
        <v>727.81050942252716</v>
      </c>
      <c r="EZ875" s="24">
        <v>716.77717132789337</v>
      </c>
      <c r="FA875" s="24">
        <v>706.1165330735929</v>
      </c>
      <c r="FB875" s="24">
        <v>695.80932292972557</v>
      </c>
      <c r="FC875" s="24">
        <v>685.83759861558065</v>
      </c>
      <c r="FD875" s="24">
        <v>676.18463344242332</v>
      </c>
      <c r="FE875" s="24">
        <v>666.83481403726182</v>
      </c>
      <c r="FF875" s="24">
        <v>657.77354828992702</v>
      </c>
      <c r="FG875" s="24">
        <v>648.98718234531464</v>
      </c>
      <c r="FH875" s="24">
        <v>640.46292561581606</v>
      </c>
      <c r="FI875" s="24">
        <v>632.18878292003672</v>
      </c>
      <c r="FJ875" s="24">
        <v>624.15349296636964</v>
      </c>
      <c r="FK875" s="24">
        <v>616.34647249673583</v>
      </c>
      <c r="FL875" s="24">
        <v>608.75776548925569</v>
      </c>
      <c r="FM875" s="24">
        <v>601.37799689076394</v>
      </c>
      <c r="FN875" s="24">
        <v>594.19833041259255</v>
      </c>
      <c r="FO875" s="24">
        <v>587.21042997738073</v>
      </c>
      <c r="FP875" s="24">
        <v>580.40642445192782</v>
      </c>
      <c r="FQ875" s="24">
        <v>573.77887534238346</v>
      </c>
      <c r="FR875" s="24">
        <v>567.32074716411262</v>
      </c>
      <c r="FS875" s="24">
        <v>561.02538023018622</v>
      </c>
      <c r="FT875" s="24">
        <v>554.88646563016914</v>
      </c>
      <c r="FU875" s="24">
        <v>548.8980221952803</v>
      </c>
      <c r="FV875" s="24">
        <v>543.05437526747551</v>
      </c>
    </row>
    <row r="876" spans="5:179" outlineLevel="2" x14ac:dyDescent="0.2">
      <c r="E876" s="367">
        <v>45657</v>
      </c>
      <c r="H876" s="24">
        <v>20800.454197201005</v>
      </c>
      <c r="DA876" s="251"/>
      <c r="DB876" s="24">
        <v>19004.611371182309</v>
      </c>
      <c r="DC876" s="24">
        <v>12003.305004662649</v>
      </c>
      <c r="DD876" s="24">
        <v>5392.5465279457885</v>
      </c>
      <c r="DE876" s="24">
        <v>3834.2805458831058</v>
      </c>
      <c r="DF876" s="24">
        <v>3682.9441658914366</v>
      </c>
      <c r="DG876" s="24">
        <v>3171.9999452503139</v>
      </c>
      <c r="DH876" s="24">
        <v>2928.3472153106677</v>
      </c>
      <c r="DI876" s="24">
        <v>2687.2587350532976</v>
      </c>
      <c r="DJ876" s="24">
        <v>2561.416418206144</v>
      </c>
      <c r="DK876" s="24">
        <v>2460.7576369252015</v>
      </c>
      <c r="DL876" s="24">
        <v>2386.2806563959034</v>
      </c>
      <c r="DM876" s="24">
        <v>2316.0265018045939</v>
      </c>
      <c r="DN876" s="24">
        <v>2271.2768703087013</v>
      </c>
      <c r="DO876" s="24">
        <v>2235.1308385747593</v>
      </c>
      <c r="DP876" s="24">
        <v>2189.2414267795075</v>
      </c>
      <c r="DQ876" s="24">
        <v>2126.5234135771298</v>
      </c>
      <c r="DR876" s="24">
        <v>2075.9136921169547</v>
      </c>
      <c r="DS876" s="24">
        <v>2003.3846415721309</v>
      </c>
      <c r="DT876" s="24">
        <v>1951.4784860030898</v>
      </c>
      <c r="DU876" s="24">
        <v>1880.9553044923648</v>
      </c>
      <c r="DV876" s="24">
        <v>1750.3502572062964</v>
      </c>
      <c r="DW876" s="24">
        <v>1638.0502296709619</v>
      </c>
      <c r="DX876" s="24">
        <v>1543.7632734445103</v>
      </c>
      <c r="DY876" s="24">
        <v>1423.3646190309667</v>
      </c>
      <c r="DZ876" s="24">
        <v>1340.6574339566619</v>
      </c>
      <c r="EA876" s="24">
        <v>1276.9710593445848</v>
      </c>
      <c r="EB876" s="24">
        <v>1223.5865494012296</v>
      </c>
      <c r="EC876" s="24">
        <v>1168.8926820171496</v>
      </c>
      <c r="ED876" s="24">
        <v>1124.6044110650414</v>
      </c>
      <c r="EE876" s="24">
        <v>1083.6535500489906</v>
      </c>
      <c r="EF876" s="24">
        <v>1054.2507189040791</v>
      </c>
      <c r="EG876" s="24">
        <v>1033.7409214871973</v>
      </c>
      <c r="EH876" s="24">
        <v>1003.9134213011994</v>
      </c>
      <c r="EI876" s="24">
        <v>967.77079532499806</v>
      </c>
      <c r="EJ876" s="24">
        <v>940.11771029293732</v>
      </c>
      <c r="EK876" s="24">
        <v>906.53701972276986</v>
      </c>
      <c r="EL876" s="24">
        <v>889.96532194117083</v>
      </c>
      <c r="EM876" s="24">
        <v>854.52529140937054</v>
      </c>
      <c r="EN876" s="24">
        <v>796.52794394102466</v>
      </c>
      <c r="EO876" s="24">
        <v>702.10530259303323</v>
      </c>
      <c r="EP876" s="24">
        <v>677.10462135843443</v>
      </c>
      <c r="EQ876" s="24">
        <v>692.78119287278844</v>
      </c>
      <c r="ER876" s="24">
        <v>776.36340280146965</v>
      </c>
      <c r="ES876" s="24">
        <v>915.74326654344043</v>
      </c>
      <c r="ET876" s="24">
        <v>807.09905294113219</v>
      </c>
      <c r="EU876" s="24">
        <v>793.26406300328961</v>
      </c>
      <c r="EV876" s="24">
        <v>779.95620958917539</v>
      </c>
      <c r="EW876" s="24">
        <v>767.14482032588853</v>
      </c>
      <c r="EX876" s="24">
        <v>754.8015984319851</v>
      </c>
      <c r="EY876" s="24">
        <v>742.90039479772622</v>
      </c>
      <c r="EZ876" s="24">
        <v>731.41700598154318</v>
      </c>
      <c r="FA876" s="24">
        <v>720.32899473317275</v>
      </c>
      <c r="FB876" s="24">
        <v>709.61553015294919</v>
      </c>
      <c r="FC876" s="24">
        <v>699.25724501437423</v>
      </c>
      <c r="FD876" s="24">
        <v>689.23610812791708</v>
      </c>
      <c r="FE876" s="24">
        <v>679.5353099196077</v>
      </c>
      <c r="FF876" s="24">
        <v>670.1391596479973</v>
      </c>
      <c r="FG876" s="24">
        <v>661.03299289509164</v>
      </c>
      <c r="FH876" s="24">
        <v>652.20308814726707</v>
      </c>
      <c r="FI876" s="24">
        <v>643.6365914361179</v>
      </c>
      <c r="FJ876" s="24">
        <v>635.32144814090395</v>
      </c>
      <c r="FK876" s="24">
        <v>627.24634116729374</v>
      </c>
      <c r="FL876" s="24">
        <v>619.40063481432162</v>
      </c>
      <c r="FM876" s="24">
        <v>611.77432372534565</v>
      </c>
      <c r="FN876" s="24">
        <v>604.35798639129393</v>
      </c>
      <c r="FO876" s="24">
        <v>597.14274273731485</v>
      </c>
      <c r="FP876" s="24">
        <v>590.12021537854514</v>
      </c>
      <c r="FQ876" s="24">
        <v>583.28249417820518</v>
      </c>
      <c r="FR876" s="24">
        <v>576.62210378270959</v>
      </c>
      <c r="FS876" s="24">
        <v>570.1319738447072</v>
      </c>
      <c r="FT876" s="24">
        <v>563.80541167673164</v>
      </c>
      <c r="FU876" s="24">
        <v>557.63607710600172</v>
      </c>
      <c r="FV876" s="24">
        <v>551.61795932543896</v>
      </c>
      <c r="FW876" s="38"/>
    </row>
    <row r="877" spans="5:179" outlineLevel="2" x14ac:dyDescent="0.2">
      <c r="E877" s="367">
        <v>45688</v>
      </c>
      <c r="H877" s="24">
        <v>20507.068038043275</v>
      </c>
      <c r="DA877" s="251"/>
      <c r="DB877" s="251"/>
      <c r="DC877" s="24">
        <v>18736.555208388192</v>
      </c>
      <c r="DD877" s="24">
        <v>11834.000838555034</v>
      </c>
      <c r="DE877" s="24">
        <v>5316.4857602859047</v>
      </c>
      <c r="DF877" s="24">
        <v>3780.1988017142103</v>
      </c>
      <c r="DG877" s="24">
        <v>3630.9969904605919</v>
      </c>
      <c r="DH877" s="24">
        <v>3127.2595337207063</v>
      </c>
      <c r="DI877" s="24">
        <v>2887.0434757848338</v>
      </c>
      <c r="DJ877" s="24">
        <v>2649.3554993130688</v>
      </c>
      <c r="DK877" s="24">
        <v>2525.2881626490048</v>
      </c>
      <c r="DL877" s="24">
        <v>2426.0491529242759</v>
      </c>
      <c r="DM877" s="24">
        <v>2352.6226549977132</v>
      </c>
      <c r="DN877" s="24">
        <v>2283.3594209115527</v>
      </c>
      <c r="DO877" s="24">
        <v>2239.2409738303772</v>
      </c>
      <c r="DP877" s="24">
        <v>2203.6047744932985</v>
      </c>
      <c r="DQ877" s="24">
        <v>2158.3626234811518</v>
      </c>
      <c r="DR877" s="24">
        <v>2096.5292350484547</v>
      </c>
      <c r="DS877" s="24">
        <v>2046.633353375357</v>
      </c>
      <c r="DT877" s="24">
        <v>1975.1273102785901</v>
      </c>
      <c r="DU877" s="24">
        <v>1923.9532804350099</v>
      </c>
      <c r="DV877" s="24">
        <v>1854.4248139991989</v>
      </c>
      <c r="DW877" s="24">
        <v>1725.661924236548</v>
      </c>
      <c r="DX877" s="24">
        <v>1614.9458656587919</v>
      </c>
      <c r="DY877" s="24">
        <v>1521.9888076972386</v>
      </c>
      <c r="DZ877" s="24">
        <v>1403.2883517197129</v>
      </c>
      <c r="EA877" s="24">
        <v>1321.7477346027058</v>
      </c>
      <c r="EB877" s="24">
        <v>1258.9596433002612</v>
      </c>
      <c r="EC877" s="24">
        <v>1206.3281109689481</v>
      </c>
      <c r="ED877" s="24">
        <v>1152.4056894162509</v>
      </c>
      <c r="EE877" s="24">
        <v>1108.7420954825957</v>
      </c>
      <c r="EF877" s="24">
        <v>1068.3688379993232</v>
      </c>
      <c r="EG877" s="24">
        <v>1039.3807277838773</v>
      </c>
      <c r="EH877" s="24">
        <v>1019.1602168716169</v>
      </c>
      <c r="EI877" s="24">
        <v>989.75342748519472</v>
      </c>
      <c r="EJ877" s="24">
        <v>954.12058586833962</v>
      </c>
      <c r="EK877" s="24">
        <v>926.85754195410755</v>
      </c>
      <c r="EL877" s="24">
        <v>893.75050016751186</v>
      </c>
      <c r="EM877" s="24">
        <v>877.41254279930831</v>
      </c>
      <c r="EN877" s="24">
        <v>842.47238666157557</v>
      </c>
      <c r="EO877" s="24">
        <v>785.29307993665566</v>
      </c>
      <c r="EP877" s="24">
        <v>692.20225066449586</v>
      </c>
      <c r="EQ877" s="24">
        <v>667.55419893376302</v>
      </c>
      <c r="ER877" s="24">
        <v>683.00965560794305</v>
      </c>
      <c r="ES877" s="24">
        <v>765.41295553242878</v>
      </c>
      <c r="ET877" s="24">
        <v>902.8268947566221</v>
      </c>
      <c r="EU877" s="24">
        <v>795.71508560285622</v>
      </c>
      <c r="EV877" s="24">
        <v>782.07523537308771</v>
      </c>
      <c r="EW877" s="24">
        <v>768.95508651401769</v>
      </c>
      <c r="EX877" s="24">
        <v>756.32439928030169</v>
      </c>
      <c r="EY877" s="24">
        <v>744.15527601082022</v>
      </c>
      <c r="EZ877" s="24">
        <v>732.42193642368761</v>
      </c>
      <c r="FA877" s="24">
        <v>721.10051846193664</v>
      </c>
      <c r="FB877" s="24">
        <v>710.1689013481373</v>
      </c>
      <c r="FC877" s="24">
        <v>699.6065479982102</v>
      </c>
      <c r="FD877" s="24">
        <v>689.39436435643222</v>
      </c>
      <c r="FE877" s="24">
        <v>679.51457355951902</v>
      </c>
      <c r="FF877" s="24">
        <v>669.95060312910891</v>
      </c>
      <c r="FG877" s="24">
        <v>660.68698363845749</v>
      </c>
      <c r="FH877" s="24">
        <v>651.70925750819197</v>
      </c>
      <c r="FI877" s="24">
        <v>643.00389676383634</v>
      </c>
      <c r="FJ877" s="24">
        <v>634.55822873958482</v>
      </c>
      <c r="FK877" s="24">
        <v>626.36036884266116</v>
      </c>
      <c r="FL877" s="24">
        <v>618.39915960403846</v>
      </c>
      <c r="FM877" s="24">
        <v>610.66411533714177</v>
      </c>
      <c r="FN877" s="24">
        <v>603.14537180884133</v>
      </c>
      <c r="FO877" s="24">
        <v>595.833640398527</v>
      </c>
      <c r="FP877" s="24">
        <v>588.72016628298979</v>
      </c>
      <c r="FQ877" s="24">
        <v>581.79669023866904</v>
      </c>
      <c r="FR877" s="24">
        <v>575.05541369964953</v>
      </c>
      <c r="FS877" s="24">
        <v>568.48896675068158</v>
      </c>
      <c r="FT877" s="24">
        <v>562.09037877021979</v>
      </c>
      <c r="FU877" s="24">
        <v>555.85305146978783</v>
      </c>
      <c r="FV877" s="24">
        <v>549.77073410344713</v>
      </c>
      <c r="FW877" s="38"/>
    </row>
    <row r="878" spans="5:179" outlineLevel="2" x14ac:dyDescent="0.2">
      <c r="E878" s="367">
        <v>45716</v>
      </c>
      <c r="H878" s="24">
        <v>20604.953316485393</v>
      </c>
      <c r="DA878" s="251"/>
      <c r="DB878" s="251"/>
      <c r="DC878" s="251"/>
      <c r="DD878" s="24">
        <v>18825.989393724525</v>
      </c>
      <c r="DE878" s="24">
        <v>11890.487434543173</v>
      </c>
      <c r="DF878" s="24">
        <v>5341.8626541458025</v>
      </c>
      <c r="DG878" s="24">
        <v>3798.2426201472458</v>
      </c>
      <c r="DH878" s="24">
        <v>3648.3286319597264</v>
      </c>
      <c r="DI878" s="24">
        <v>3142.1867124695718</v>
      </c>
      <c r="DJ878" s="24">
        <v>2900.8240442199431</v>
      </c>
      <c r="DK878" s="24">
        <v>2662.0015245889062</v>
      </c>
      <c r="DL878" s="24">
        <v>2537.3419840187353</v>
      </c>
      <c r="DM878" s="24">
        <v>2437.6292820976769</v>
      </c>
      <c r="DN878" s="24">
        <v>2363.8523014409038</v>
      </c>
      <c r="DO878" s="24">
        <v>2294.2584569065921</v>
      </c>
      <c r="DP878" s="24">
        <v>2249.929421628754</v>
      </c>
      <c r="DQ878" s="24">
        <v>2214.1231219492834</v>
      </c>
      <c r="DR878" s="24">
        <v>2168.6650190252917</v>
      </c>
      <c r="DS878" s="24">
        <v>2106.5364846247494</v>
      </c>
      <c r="DT878" s="24">
        <v>2056.402437639008</v>
      </c>
      <c r="DU878" s="24">
        <v>1984.5550786151748</v>
      </c>
      <c r="DV878" s="24">
        <v>1933.1367825434359</v>
      </c>
      <c r="DW878" s="24">
        <v>1863.2764396402481</v>
      </c>
      <c r="DX878" s="24">
        <v>1733.8989329419121</v>
      </c>
      <c r="DY878" s="24">
        <v>1622.6543993914397</v>
      </c>
      <c r="DZ878" s="24">
        <v>1529.2536345340566</v>
      </c>
      <c r="EA878" s="24">
        <v>1409.9865920916588</v>
      </c>
      <c r="EB878" s="24">
        <v>1328.0567615582809</v>
      </c>
      <c r="EC878" s="24">
        <v>1264.9689672564318</v>
      </c>
      <c r="ED878" s="24">
        <v>1212.0862116791857</v>
      </c>
      <c r="EE878" s="24">
        <v>1157.9064051488715</v>
      </c>
      <c r="EF878" s="24">
        <v>1114.0343941444753</v>
      </c>
      <c r="EG878" s="24">
        <v>1073.4684251754345</v>
      </c>
      <c r="EH878" s="24">
        <v>1044.341947581742</v>
      </c>
      <c r="EI878" s="24">
        <v>1024.0249191986652</v>
      </c>
      <c r="EJ878" s="24">
        <v>994.47776397535995</v>
      </c>
      <c r="EK878" s="24">
        <v>958.6748380433371</v>
      </c>
      <c r="EL878" s="24">
        <v>931.2816609165086</v>
      </c>
      <c r="EM878" s="24">
        <v>898.01659107843011</v>
      </c>
      <c r="EN878" s="24">
        <v>881.60064862219758</v>
      </c>
      <c r="EO878" s="24">
        <v>846.49371452742059</v>
      </c>
      <c r="EP878" s="24">
        <v>789.04147691108744</v>
      </c>
      <c r="EQ878" s="24">
        <v>695.50630221973802</v>
      </c>
      <c r="ER878" s="24">
        <v>670.74059927712824</v>
      </c>
      <c r="ES878" s="24">
        <v>686.26982864651745</v>
      </c>
      <c r="ET878" s="24">
        <v>769.06645978454844</v>
      </c>
      <c r="EU878" s="24">
        <v>907.13630953080337</v>
      </c>
      <c r="EV878" s="24">
        <v>799.51322937310829</v>
      </c>
      <c r="EW878" s="24">
        <v>785.80827278414824</v>
      </c>
      <c r="EX878" s="24">
        <v>772.62549822832386</v>
      </c>
      <c r="EY878" s="24">
        <v>759.93452161855009</v>
      </c>
      <c r="EZ878" s="24">
        <v>747.70731213131091</v>
      </c>
      <c r="FA878" s="24">
        <v>735.91796642909594</v>
      </c>
      <c r="FB878" s="24">
        <v>724.54250855547207</v>
      </c>
      <c r="FC878" s="24">
        <v>713.55871214509943</v>
      </c>
      <c r="FD878" s="24">
        <v>702.94594208534602</v>
      </c>
      <c r="FE878" s="24">
        <v>692.68501317986568</v>
      </c>
      <c r="FF878" s="24">
        <v>682.75806371203407</v>
      </c>
      <c r="FG878" s="24">
        <v>673.14844209897535</v>
      </c>
      <c r="FH878" s="24">
        <v>663.84060507456718</v>
      </c>
      <c r="FI878" s="24">
        <v>654.8200260498553</v>
      </c>
      <c r="FJ878" s="24">
        <v>646.0731124780151</v>
      </c>
      <c r="FK878" s="24">
        <v>637.58713120349046</v>
      </c>
      <c r="FL878" s="24">
        <v>629.35014090542165</v>
      </c>
      <c r="FM878" s="24">
        <v>621.35093085743847</v>
      </c>
      <c r="FN878" s="24">
        <v>613.57896532220525</v>
      </c>
      <c r="FO878" s="24">
        <v>606.02433298218205</v>
      </c>
      <c r="FP878" s="24">
        <v>598.67770087988856</v>
      </c>
      <c r="FQ878" s="24">
        <v>591.53027240319159</v>
      </c>
      <c r="FR878" s="24">
        <v>584.57374890522567</v>
      </c>
      <c r="FS878" s="24">
        <v>577.80029459560274</v>
      </c>
      <c r="FT878" s="24">
        <v>571.20250438065523</v>
      </c>
      <c r="FU878" s="24">
        <v>564.7733743663473</v>
      </c>
      <c r="FV878" s="24">
        <v>558.50627476894897</v>
      </c>
      <c r="FW878" s="38"/>
    </row>
    <row r="879" spans="5:179" outlineLevel="2" x14ac:dyDescent="0.2">
      <c r="E879" s="367">
        <v>45747</v>
      </c>
      <c r="H879" s="24">
        <v>20701.321632022678</v>
      </c>
      <c r="DA879" s="251"/>
      <c r="DB879" s="251"/>
      <c r="DC879" s="251"/>
      <c r="DD879" s="251"/>
      <c r="DE879" s="24">
        <v>18914.037585745642</v>
      </c>
      <c r="DF879" s="24">
        <v>11946.098637703115</v>
      </c>
      <c r="DG879" s="24">
        <v>5366.8462732739135</v>
      </c>
      <c r="DH879" s="24">
        <v>3816.0068071212909</v>
      </c>
      <c r="DI879" s="24">
        <v>3665.3916788586057</v>
      </c>
      <c r="DJ879" s="24">
        <v>3156.8825594308978</v>
      </c>
      <c r="DK879" s="24">
        <v>2914.3910502945396</v>
      </c>
      <c r="DL879" s="24">
        <v>2674.4515699222811</v>
      </c>
      <c r="DM879" s="24">
        <v>2549.2090030401414</v>
      </c>
      <c r="DN879" s="24">
        <v>2449.0299498988588</v>
      </c>
      <c r="DO879" s="24">
        <v>2374.907918067152</v>
      </c>
      <c r="DP879" s="24">
        <v>2304.9885866721552</v>
      </c>
      <c r="DQ879" s="24">
        <v>2260.4522267576872</v>
      </c>
      <c r="DR879" s="24">
        <v>2224.4784628412081</v>
      </c>
      <c r="DS879" s="24">
        <v>2178.807754688803</v>
      </c>
      <c r="DT879" s="24">
        <v>2116.3886483022425</v>
      </c>
      <c r="DU879" s="24">
        <v>2066.0201269362456</v>
      </c>
      <c r="DV879" s="24">
        <v>1993.8367414794191</v>
      </c>
      <c r="DW879" s="24">
        <v>1942.1779646599628</v>
      </c>
      <c r="DX879" s="24">
        <v>1871.9908884968143</v>
      </c>
      <c r="DY879" s="24">
        <v>1742.0082897996062</v>
      </c>
      <c r="DZ879" s="24">
        <v>1630.2434712406541</v>
      </c>
      <c r="EA879" s="24">
        <v>1536.4058757707019</v>
      </c>
      <c r="EB879" s="24">
        <v>1416.5810274549906</v>
      </c>
      <c r="EC879" s="24">
        <v>1334.2680152837081</v>
      </c>
      <c r="ED879" s="24">
        <v>1270.8851625862176</v>
      </c>
      <c r="EE879" s="24">
        <v>1217.7550770588534</v>
      </c>
      <c r="EF879" s="24">
        <v>1163.3218743372804</v>
      </c>
      <c r="EG879" s="24">
        <v>1119.2446761754668</v>
      </c>
      <c r="EH879" s="24">
        <v>1078.4889822389564</v>
      </c>
      <c r="EI879" s="24">
        <v>1049.226281595392</v>
      </c>
      <c r="EJ879" s="24">
        <v>1028.8142315070036</v>
      </c>
      <c r="EK879" s="24">
        <v>999.12888574601277</v>
      </c>
      <c r="EL879" s="24">
        <v>963.15851135582659</v>
      </c>
      <c r="EM879" s="24">
        <v>935.63721773698853</v>
      </c>
      <c r="EN879" s="24">
        <v>902.21656886423398</v>
      </c>
      <c r="EO879" s="24">
        <v>885.72384988256283</v>
      </c>
      <c r="EP879" s="24">
        <v>850.45272244794046</v>
      </c>
      <c r="EQ879" s="24">
        <v>792.73178364709622</v>
      </c>
      <c r="ER879" s="24">
        <v>698.75914971524094</v>
      </c>
      <c r="ES879" s="24">
        <v>673.87761884334543</v>
      </c>
      <c r="ET879" s="24">
        <v>689.47947762630008</v>
      </c>
      <c r="EU879" s="24">
        <v>772.66334438444528</v>
      </c>
      <c r="EV879" s="24">
        <v>911.37893977458327</v>
      </c>
      <c r="EW879" s="24">
        <v>803.25251196118484</v>
      </c>
      <c r="EX879" s="24">
        <v>789.48345798939135</v>
      </c>
      <c r="EY879" s="24">
        <v>776.23902826946448</v>
      </c>
      <c r="EZ879" s="24">
        <v>763.48869660949367</v>
      </c>
      <c r="FA879" s="24">
        <v>751.20430108723133</v>
      </c>
      <c r="FB879" s="24">
        <v>739.35981721657902</v>
      </c>
      <c r="FC879" s="24">
        <v>727.93115690677837</v>
      </c>
      <c r="FD879" s="24">
        <v>716.89598984091265</v>
      </c>
      <c r="FE879" s="24">
        <v>706.23358439698075</v>
      </c>
      <c r="FF879" s="24">
        <v>695.92466565045186</v>
      </c>
      <c r="FG879" s="24">
        <v>685.95128834636444</v>
      </c>
      <c r="FH879" s="24">
        <v>676.29672302323866</v>
      </c>
      <c r="FI879" s="24">
        <v>666.94535371988957</v>
      </c>
      <c r="FJ879" s="24">
        <v>657.8825859072474</v>
      </c>
      <c r="FK879" s="24">
        <v>649.09476346683948</v>
      </c>
      <c r="FL879" s="24">
        <v>640.56909369079062</v>
      </c>
      <c r="FM879" s="24">
        <v>632.29357940929276</v>
      </c>
      <c r="FN879" s="24">
        <v>624.25695746398014</v>
      </c>
      <c r="FO879" s="24">
        <v>616.44864284241112</v>
      </c>
      <c r="FP879" s="24">
        <v>608.8586778723195</v>
      </c>
      <c r="FQ879" s="24">
        <v>601.47768594645845</v>
      </c>
      <c r="FR879" s="24">
        <v>594.29682931138893</v>
      </c>
      <c r="FS879" s="24">
        <v>587.30777050789743</v>
      </c>
      <c r="FT879" s="24">
        <v>580.50263709800367</v>
      </c>
      <c r="FU879" s="24">
        <v>573.87398935479507</v>
      </c>
      <c r="FV879" s="24">
        <v>567.41479062738051</v>
      </c>
      <c r="FW879" s="38"/>
    </row>
    <row r="880" spans="5:179" outlineLevel="2" x14ac:dyDescent="0.2">
      <c r="E880" s="367">
        <v>45777</v>
      </c>
      <c r="H880" s="24">
        <v>20797.375541769201</v>
      </c>
      <c r="DA880" s="251"/>
      <c r="DB880" s="251"/>
      <c r="DC880" s="251"/>
      <c r="DD880" s="251"/>
      <c r="DE880" s="251"/>
      <c r="DF880" s="24">
        <v>19001.798516738239</v>
      </c>
      <c r="DG880" s="24">
        <v>12001.528406911375</v>
      </c>
      <c r="DH880" s="24">
        <v>5391.7483822657896</v>
      </c>
      <c r="DI880" s="24">
        <v>3833.7130376682499</v>
      </c>
      <c r="DJ880" s="24">
        <v>3682.3990568301701</v>
      </c>
      <c r="DK880" s="24">
        <v>3171.5304605569245</v>
      </c>
      <c r="DL880" s="24">
        <v>2927.9137934259747</v>
      </c>
      <c r="DM880" s="24">
        <v>2686.8609964451452</v>
      </c>
      <c r="DN880" s="24">
        <v>2561.0373053995554</v>
      </c>
      <c r="DO880" s="24">
        <v>2460.3934225290423</v>
      </c>
      <c r="DP880" s="24">
        <v>2385.9274652667591</v>
      </c>
      <c r="DQ880" s="24">
        <v>2315.6837089260162</v>
      </c>
      <c r="DR880" s="24">
        <v>2270.9407007804971</v>
      </c>
      <c r="DS880" s="24">
        <v>2234.8000189863151</v>
      </c>
      <c r="DT880" s="24">
        <v>2188.9173992392343</v>
      </c>
      <c r="DU880" s="24">
        <v>2126.2086688703075</v>
      </c>
      <c r="DV880" s="24">
        <v>2075.606438106845</v>
      </c>
      <c r="DW880" s="24">
        <v>2003.0881225177732</v>
      </c>
      <c r="DX880" s="24">
        <v>1951.1896495294231</v>
      </c>
      <c r="DY880" s="24">
        <v>1880.6769060876832</v>
      </c>
      <c r="DZ880" s="24">
        <v>1750.0911895303784</v>
      </c>
      <c r="EA880" s="24">
        <v>1637.8077834152537</v>
      </c>
      <c r="EB880" s="24">
        <v>1543.5347825114686</v>
      </c>
      <c r="EC880" s="24">
        <v>1423.1539481881923</v>
      </c>
      <c r="ED880" s="24">
        <v>1340.4590045256452</v>
      </c>
      <c r="EE880" s="24">
        <v>1276.7820560732698</v>
      </c>
      <c r="EF880" s="24">
        <v>1223.40544752043</v>
      </c>
      <c r="EG880" s="24">
        <v>1168.7196753236144</v>
      </c>
      <c r="EH880" s="24">
        <v>1124.4379594363447</v>
      </c>
      <c r="EI880" s="24">
        <v>1083.4931595182636</v>
      </c>
      <c r="EJ880" s="24">
        <v>1054.0946802584099</v>
      </c>
      <c r="EK880" s="24">
        <v>1033.5879184771265</v>
      </c>
      <c r="EL880" s="24">
        <v>1003.7648330310468</v>
      </c>
      <c r="EM880" s="24">
        <v>967.62755649052247</v>
      </c>
      <c r="EN880" s="24">
        <v>939.97856436526251</v>
      </c>
      <c r="EO880" s="24">
        <v>906.4028440411505</v>
      </c>
      <c r="EP880" s="24">
        <v>889.83359902077041</v>
      </c>
      <c r="EQ880" s="24">
        <v>854.39881393416397</v>
      </c>
      <c r="ER880" s="24">
        <v>796.41005059802603</v>
      </c>
      <c r="ES880" s="24">
        <v>702.001384655327</v>
      </c>
      <c r="ET880" s="24">
        <v>677.0044037477669</v>
      </c>
      <c r="EU880" s="24">
        <v>692.6786549876889</v>
      </c>
      <c r="EV880" s="24">
        <v>776.24849399301638</v>
      </c>
      <c r="EW880" s="24">
        <v>915.60772825398988</v>
      </c>
      <c r="EX880" s="24">
        <v>806.97959497835006</v>
      </c>
      <c r="EY880" s="24">
        <v>793.14665274420258</v>
      </c>
      <c r="EZ880" s="24">
        <v>779.84076901280844</v>
      </c>
      <c r="FA880" s="24">
        <v>767.03127595105491</v>
      </c>
      <c r="FB880" s="24">
        <v>754.68988096567807</v>
      </c>
      <c r="FC880" s="24">
        <v>742.79043881724374</v>
      </c>
      <c r="FD880" s="24">
        <v>731.30874964651173</v>
      </c>
      <c r="FE880" s="24">
        <v>720.22237952413468</v>
      </c>
      <c r="FF880" s="24">
        <v>709.51050063360867</v>
      </c>
      <c r="FG880" s="24">
        <v>699.15374861495991</v>
      </c>
      <c r="FH880" s="24">
        <v>689.13409494743712</v>
      </c>
      <c r="FI880" s="24">
        <v>679.4347325450392</v>
      </c>
      <c r="FJ880" s="24">
        <v>670.03997298868899</v>
      </c>
      <c r="FK880" s="24">
        <v>660.93515403085905</v>
      </c>
      <c r="FL880" s="24">
        <v>652.10655618883345</v>
      </c>
      <c r="FM880" s="24">
        <v>643.54132739671059</v>
      </c>
      <c r="FN880" s="24">
        <v>635.22741481794299</v>
      </c>
      <c r="FO880" s="24">
        <v>627.15350303323146</v>
      </c>
      <c r="FP880" s="24">
        <v>619.30895791579064</v>
      </c>
      <c r="FQ880" s="24">
        <v>611.68377558986174</v>
      </c>
      <c r="FR880" s="24">
        <v>604.26853594084128</v>
      </c>
      <c r="FS880" s="24">
        <v>597.05436020820946</v>
      </c>
      <c r="FT880" s="24">
        <v>590.03287224703138</v>
      </c>
      <c r="FU880" s="24">
        <v>583.19616309129947</v>
      </c>
      <c r="FV880" s="24">
        <v>576.5367584938482</v>
      </c>
      <c r="FW880" s="38"/>
    </row>
    <row r="881" spans="5:179" outlineLevel="2" x14ac:dyDescent="0.2">
      <c r="E881" s="367">
        <v>45808</v>
      </c>
      <c r="H881" s="24">
        <v>20892.309081403277</v>
      </c>
      <c r="DA881" s="251"/>
      <c r="DB881" s="251"/>
      <c r="DC881" s="251"/>
      <c r="DD881" s="251"/>
      <c r="DE881" s="251"/>
      <c r="DF881" s="251"/>
      <c r="DG881" s="24">
        <v>19088.535806690263</v>
      </c>
      <c r="DH881" s="24">
        <v>12056.311644844391</v>
      </c>
      <c r="DI881" s="24">
        <v>5416.3600337559874</v>
      </c>
      <c r="DJ881" s="24">
        <v>3851.2127432381285</v>
      </c>
      <c r="DK881" s="24">
        <v>3699.2080612215163</v>
      </c>
      <c r="DL881" s="24">
        <v>3186.007508974561</v>
      </c>
      <c r="DM881" s="24">
        <v>2941.2788076603483</v>
      </c>
      <c r="DN881" s="24">
        <v>2699.125679764682</v>
      </c>
      <c r="DO881" s="24">
        <v>2572.7276427716047</v>
      </c>
      <c r="DP881" s="24">
        <v>2471.6243519328018</v>
      </c>
      <c r="DQ881" s="24">
        <v>2396.8184807765297</v>
      </c>
      <c r="DR881" s="24">
        <v>2326.254083573519</v>
      </c>
      <c r="DS881" s="24">
        <v>2281.3068375361277</v>
      </c>
      <c r="DT881" s="24">
        <v>2245.0011847896913</v>
      </c>
      <c r="DU881" s="24">
        <v>2198.9091251788391</v>
      </c>
      <c r="DV881" s="24">
        <v>2135.9141489935628</v>
      </c>
      <c r="DW881" s="24">
        <v>2085.0809348124999</v>
      </c>
      <c r="DX881" s="24">
        <v>2012.2315957068624</v>
      </c>
      <c r="DY881" s="24">
        <v>1960.0962223590179</v>
      </c>
      <c r="DZ881" s="24">
        <v>1889.2616102127008</v>
      </c>
      <c r="EA881" s="24">
        <v>1758.0798105451238</v>
      </c>
      <c r="EB881" s="24">
        <v>1645.2838656645538</v>
      </c>
      <c r="EC881" s="24">
        <v>1550.580537883719</v>
      </c>
      <c r="ED881" s="24">
        <v>1429.6502025580944</v>
      </c>
      <c r="EE881" s="24">
        <v>1346.5777822424975</v>
      </c>
      <c r="EF881" s="24">
        <v>1282.6101683598838</v>
      </c>
      <c r="EG881" s="24">
        <v>1228.9899122192314</v>
      </c>
      <c r="EH881" s="24">
        <v>1174.0545165104568</v>
      </c>
      <c r="EI881" s="24">
        <v>1129.5706683867515</v>
      </c>
      <c r="EJ881" s="24">
        <v>1088.4389682139711</v>
      </c>
      <c r="EK881" s="24">
        <v>1058.9062940558049</v>
      </c>
      <c r="EL881" s="24">
        <v>1038.3059252961591</v>
      </c>
      <c r="EM881" s="24">
        <v>1008.3467067568188</v>
      </c>
      <c r="EN881" s="24">
        <v>972.04447480796239</v>
      </c>
      <c r="EO881" s="24">
        <v>944.26927364808193</v>
      </c>
      <c r="EP881" s="24">
        <v>910.54029062167706</v>
      </c>
      <c r="EQ881" s="24">
        <v>893.89541216015959</v>
      </c>
      <c r="ER881" s="24">
        <v>858.29887831983729</v>
      </c>
      <c r="ES881" s="24">
        <v>800.04541434628254</v>
      </c>
      <c r="ET881" s="24">
        <v>705.20580225789934</v>
      </c>
      <c r="EU881" s="24">
        <v>680.09471792065619</v>
      </c>
      <c r="EV881" s="24">
        <v>695.84051723395567</v>
      </c>
      <c r="EW881" s="24">
        <v>779.7918265169867</v>
      </c>
      <c r="EX881" s="24">
        <v>919.78719226303724</v>
      </c>
      <c r="EY881" s="24">
        <v>810.66320540361289</v>
      </c>
      <c r="EZ881" s="24">
        <v>796.76712009801383</v>
      </c>
      <c r="FA881" s="24">
        <v>783.40049915302052</v>
      </c>
      <c r="FB881" s="24">
        <v>770.53253474641735</v>
      </c>
      <c r="FC881" s="24">
        <v>758.13480513806701</v>
      </c>
      <c r="FD881" s="24">
        <v>746.18104574366328</v>
      </c>
      <c r="FE881" s="24">
        <v>734.64694623914806</v>
      </c>
      <c r="FF881" s="24">
        <v>723.50997029127655</v>
      </c>
      <c r="FG881" s="24">
        <v>712.74919501105137</v>
      </c>
      <c r="FH881" s="24">
        <v>702.34516764622902</v>
      </c>
      <c r="FI881" s="24">
        <v>692.27977738147763</v>
      </c>
      <c r="FJ881" s="24">
        <v>682.5361404116851</v>
      </c>
      <c r="FK881" s="24">
        <v>673.09849670502933</v>
      </c>
      <c r="FL881" s="24">
        <v>663.95211708539091</v>
      </c>
      <c r="FM881" s="24">
        <v>655.08321944489001</v>
      </c>
      <c r="FN881" s="24">
        <v>646.47889305194826</v>
      </c>
      <c r="FO881" s="24">
        <v>638.1270300525747</v>
      </c>
      <c r="FP881" s="24">
        <v>630.01626337610651</v>
      </c>
      <c r="FQ881" s="24">
        <v>622.1359103542826</v>
      </c>
      <c r="FR881" s="24">
        <v>614.47592144676833</v>
      </c>
      <c r="FS881" s="24">
        <v>607.02683353907207</v>
      </c>
      <c r="FT881" s="24">
        <v>599.77972734189837</v>
      </c>
      <c r="FU881" s="24">
        <v>592.72618847582055</v>
      </c>
      <c r="FV881" s="24">
        <v>585.85827187286543</v>
      </c>
      <c r="FW881" s="38"/>
    </row>
    <row r="882" spans="5:179" outlineLevel="2" x14ac:dyDescent="0.2">
      <c r="E882" s="367">
        <v>45838</v>
      </c>
      <c r="H882" s="24">
        <v>20985.308248587738</v>
      </c>
      <c r="DA882" s="251"/>
      <c r="DB882" s="251"/>
      <c r="DC882" s="251"/>
      <c r="DD882" s="251"/>
      <c r="DE882" s="251"/>
      <c r="DF882" s="251"/>
      <c r="DG882" s="251"/>
      <c r="DH882" s="24">
        <v>19173.505731549987</v>
      </c>
      <c r="DI882" s="24">
        <v>12109.978615686061</v>
      </c>
      <c r="DJ882" s="24">
        <v>5440.4701965124286</v>
      </c>
      <c r="DK882" s="24">
        <v>3868.3558735822098</v>
      </c>
      <c r="DL882" s="24">
        <v>3715.674564162633</v>
      </c>
      <c r="DM882" s="24">
        <v>3200.1895720401421</v>
      </c>
      <c r="DN882" s="24">
        <v>2954.3714954290353</v>
      </c>
      <c r="DO882" s="24">
        <v>2711.1404570382838</v>
      </c>
      <c r="DP882" s="24">
        <v>2584.1797770109538</v>
      </c>
      <c r="DQ882" s="24">
        <v>2482.6264391327841</v>
      </c>
      <c r="DR882" s="24">
        <v>2407.4875801918238</v>
      </c>
      <c r="DS882" s="24">
        <v>2336.6090755272016</v>
      </c>
      <c r="DT882" s="24">
        <v>2291.4617531635213</v>
      </c>
      <c r="DU882" s="24">
        <v>2254.9944909245028</v>
      </c>
      <c r="DV882" s="24">
        <v>2208.6972590112055</v>
      </c>
      <c r="DW882" s="24">
        <v>2145.421869574373</v>
      </c>
      <c r="DX882" s="24">
        <v>2094.3623785099976</v>
      </c>
      <c r="DY882" s="24">
        <v>2021.188760846142</v>
      </c>
      <c r="DZ882" s="24">
        <v>1968.8213142371128</v>
      </c>
      <c r="EA882" s="24">
        <v>1897.6713918054759</v>
      </c>
      <c r="EB882" s="24">
        <v>1765.9056548588119</v>
      </c>
      <c r="EC882" s="24">
        <v>1652.6076147385627</v>
      </c>
      <c r="ED882" s="24">
        <v>1557.4827284512508</v>
      </c>
      <c r="EE882" s="24">
        <v>1436.0140887941709</v>
      </c>
      <c r="EF882" s="24">
        <v>1352.571883316233</v>
      </c>
      <c r="EG882" s="24">
        <v>1288.3195266225359</v>
      </c>
      <c r="EH882" s="24">
        <v>1234.4605874743775</v>
      </c>
      <c r="EI882" s="24">
        <v>1179.2806545997989</v>
      </c>
      <c r="EJ882" s="24">
        <v>1134.5987929002583</v>
      </c>
      <c r="EK882" s="24">
        <v>1093.2840007654527</v>
      </c>
      <c r="EL882" s="24">
        <v>1063.6198660736165</v>
      </c>
      <c r="EM882" s="24">
        <v>1042.9277976779529</v>
      </c>
      <c r="EN882" s="24">
        <v>1012.8352199027903</v>
      </c>
      <c r="EO882" s="24">
        <v>976.37139368855014</v>
      </c>
      <c r="EP882" s="24">
        <v>948.47255513817413</v>
      </c>
      <c r="EQ882" s="24">
        <v>914.59343230102775</v>
      </c>
      <c r="ER882" s="24">
        <v>897.87446151066456</v>
      </c>
      <c r="ES882" s="24">
        <v>862.11947472055544</v>
      </c>
      <c r="ET882" s="24">
        <v>803.606703668303</v>
      </c>
      <c r="EU882" s="24">
        <v>708.34492642306941</v>
      </c>
      <c r="EV882" s="24">
        <v>683.12206363561461</v>
      </c>
      <c r="EW882" s="24">
        <v>698.9379531537395</v>
      </c>
      <c r="EX882" s="24">
        <v>783.26295984938997</v>
      </c>
      <c r="EY882" s="24">
        <v>923.88149522084382</v>
      </c>
      <c r="EZ882" s="24">
        <v>814.27175832497142</v>
      </c>
      <c r="FA882" s="24">
        <v>800.31381655556493</v>
      </c>
      <c r="FB882" s="24">
        <v>786.88769598268891</v>
      </c>
      <c r="FC882" s="24">
        <v>773.96245164745221</v>
      </c>
      <c r="FD882" s="24">
        <v>761.50953529434992</v>
      </c>
      <c r="FE882" s="24">
        <v>749.50256542598311</v>
      </c>
      <c r="FF882" s="24">
        <v>737.91712350431521</v>
      </c>
      <c r="FG882" s="24">
        <v>726.73057287879226</v>
      </c>
      <c r="FH882" s="24">
        <v>715.92189752512752</v>
      </c>
      <c r="FI882" s="24">
        <v>705.47155809989454</v>
      </c>
      <c r="FJ882" s="24">
        <v>695.3613631700216</v>
      </c>
      <c r="FK882" s="24">
        <v>685.57435377451941</v>
      </c>
      <c r="FL882" s="24">
        <v>676.09469972800684</v>
      </c>
      <c r="FM882" s="24">
        <v>666.90760628951455</v>
      </c>
      <c r="FN882" s="24">
        <v>657.99923000205331</v>
      </c>
      <c r="FO882" s="24">
        <v>649.35660266374407</v>
      </c>
      <c r="FP882" s="24">
        <v>640.96756252419164</v>
      </c>
      <c r="FQ882" s="24">
        <v>632.82069191382129</v>
      </c>
      <c r="FR882" s="24">
        <v>624.90526061198079</v>
      </c>
      <c r="FS882" s="24">
        <v>617.21117434422422</v>
      </c>
      <c r="FT882" s="24">
        <v>609.72892787234059</v>
      </c>
      <c r="FU882" s="24">
        <v>602.44956220407596</v>
      </c>
      <c r="FV882" s="24">
        <v>595.36462550458054</v>
      </c>
      <c r="FW882" s="38"/>
    </row>
    <row r="883" spans="5:179" outlineLevel="2" x14ac:dyDescent="0.2">
      <c r="E883" s="367">
        <v>45869</v>
      </c>
      <c r="H883" s="24">
        <v>21078.551452090382</v>
      </c>
      <c r="DA883" s="251"/>
      <c r="DB883" s="251"/>
      <c r="DC883" s="251"/>
      <c r="DD883" s="251"/>
      <c r="DE883" s="251"/>
      <c r="DF883" s="251"/>
      <c r="DG883" s="251"/>
      <c r="DH883" s="251"/>
      <c r="DI883" s="24">
        <v>19258.698623434542</v>
      </c>
      <c r="DJ883" s="24">
        <v>12163.786412412186</v>
      </c>
      <c r="DK883" s="24">
        <v>5464.6436260219816</v>
      </c>
      <c r="DL883" s="24">
        <v>3885.5439886991439</v>
      </c>
      <c r="DM883" s="24">
        <v>3732.1842763589802</v>
      </c>
      <c r="DN883" s="24">
        <v>3214.4088498309679</v>
      </c>
      <c r="DO883" s="24">
        <v>2967.4985393260072</v>
      </c>
      <c r="DP883" s="24">
        <v>2723.1867619276527</v>
      </c>
      <c r="DQ883" s="24">
        <v>2595.6619624514019</v>
      </c>
      <c r="DR883" s="24">
        <v>2493.6573965789621</v>
      </c>
      <c r="DS883" s="24">
        <v>2418.1846760700805</v>
      </c>
      <c r="DT883" s="24">
        <v>2346.9912397039025</v>
      </c>
      <c r="DU883" s="24">
        <v>2301.6433159996604</v>
      </c>
      <c r="DV883" s="24">
        <v>2265.0140201934505</v>
      </c>
      <c r="DW883" s="24">
        <v>2218.5110775912385</v>
      </c>
      <c r="DX883" s="24">
        <v>2154.9545390788685</v>
      </c>
      <c r="DY883" s="24">
        <v>2103.6681773648143</v>
      </c>
      <c r="DZ883" s="24">
        <v>2030.169430213127</v>
      </c>
      <c r="EA883" s="24">
        <v>1977.5693013664468</v>
      </c>
      <c r="EB883" s="24">
        <v>1906.1032412532518</v>
      </c>
      <c r="EC883" s="24">
        <v>1773.7520347352452</v>
      </c>
      <c r="ED883" s="24">
        <v>1659.9505818422961</v>
      </c>
      <c r="EE883" s="24">
        <v>1564.4030308495062</v>
      </c>
      <c r="EF883" s="24">
        <v>1442.3946743127615</v>
      </c>
      <c r="EG883" s="24">
        <v>1358.5817133303572</v>
      </c>
      <c r="EH883" s="24">
        <v>1294.0438666405282</v>
      </c>
      <c r="EI883" s="24">
        <v>1239.9456181639605</v>
      </c>
      <c r="EJ883" s="24">
        <v>1184.5205064409545</v>
      </c>
      <c r="EK883" s="24">
        <v>1139.6401115641083</v>
      </c>
      <c r="EL883" s="24">
        <v>1098.1417470211657</v>
      </c>
      <c r="EM883" s="24">
        <v>1068.3458068340258</v>
      </c>
      <c r="EN883" s="24">
        <v>1047.5617981760868</v>
      </c>
      <c r="EO883" s="24">
        <v>1017.3355112211414</v>
      </c>
      <c r="EP883" s="24">
        <v>980.7096667068646</v>
      </c>
      <c r="EQ883" s="24">
        <v>952.68686633283448</v>
      </c>
      <c r="ER883" s="24">
        <v>918.65720970758389</v>
      </c>
      <c r="ES883" s="24">
        <v>901.86395216492258</v>
      </c>
      <c r="ET883" s="24">
        <v>865.95009663340591</v>
      </c>
      <c r="EU883" s="24">
        <v>807.17733806254762</v>
      </c>
      <c r="EV883" s="24">
        <v>711.49228786956974</v>
      </c>
      <c r="EW883" s="24">
        <v>686.15735331743326</v>
      </c>
      <c r="EX883" s="24">
        <v>702.04351696198239</v>
      </c>
      <c r="EY883" s="24">
        <v>786.74320167839596</v>
      </c>
      <c r="EZ883" s="24">
        <v>927.98654191592868</v>
      </c>
      <c r="FA883" s="24">
        <v>817.88978034154388</v>
      </c>
      <c r="FB883" s="24">
        <v>803.8698197926434</v>
      </c>
      <c r="FC883" s="24">
        <v>790.38404346070024</v>
      </c>
      <c r="FD883" s="24">
        <v>777.40136889029156</v>
      </c>
      <c r="FE883" s="24">
        <v>764.89312097855986</v>
      </c>
      <c r="FF883" s="24">
        <v>752.83280100822537</v>
      </c>
      <c r="FG883" s="24">
        <v>741.19588194331163</v>
      </c>
      <c r="FH883" s="24">
        <v>729.95962655271614</v>
      </c>
      <c r="FI883" s="24">
        <v>719.10292543246965</v>
      </c>
      <c r="FJ883" s="24">
        <v>708.60615242074107</v>
      </c>
      <c r="FK883" s="24">
        <v>698.45103525517197</v>
      </c>
      <c r="FL883" s="24">
        <v>688.62053962168193</v>
      </c>
      <c r="FM883" s="24">
        <v>679.09876499724294</v>
      </c>
      <c r="FN883" s="24">
        <v>669.87085090398898</v>
      </c>
      <c r="FO883" s="24">
        <v>660.92289237483703</v>
      </c>
      <c r="FP883" s="24">
        <v>652.24186358680129</v>
      </c>
      <c r="FQ883" s="24">
        <v>643.81554875165432</v>
      </c>
      <c r="FR883" s="24">
        <v>635.63247946813442</v>
      </c>
      <c r="FS883" s="24">
        <v>627.68187783841756</v>
      </c>
      <c r="FT883" s="24">
        <v>619.95360473656115</v>
      </c>
      <c r="FU883" s="24">
        <v>612.43811269009882</v>
      </c>
      <c r="FV883" s="24">
        <v>605.12640289963508</v>
      </c>
      <c r="FW883" s="38"/>
    </row>
    <row r="884" spans="5:179" outlineLevel="2" x14ac:dyDescent="0.2">
      <c r="E884" s="367">
        <v>45900</v>
      </c>
      <c r="H884" s="24">
        <v>21170.209929514851</v>
      </c>
      <c r="DA884" s="251"/>
      <c r="DB884" s="251"/>
      <c r="DC884" s="251"/>
      <c r="DD884" s="251"/>
      <c r="DE884" s="251"/>
      <c r="DF884" s="251"/>
      <c r="DG884" s="251"/>
      <c r="DH884" s="251"/>
      <c r="DI884" s="251"/>
      <c r="DJ884" s="24">
        <v>19342.443609280126</v>
      </c>
      <c r="DK884" s="24">
        <v>12216.679712258347</v>
      </c>
      <c r="DL884" s="24">
        <v>5488.4062131033079</v>
      </c>
      <c r="DM884" s="24">
        <v>3902.4399811386356</v>
      </c>
      <c r="DN884" s="24">
        <v>3748.413395756304</v>
      </c>
      <c r="DO884" s="24">
        <v>3228.3864621761477</v>
      </c>
      <c r="DP884" s="24">
        <v>2980.402480969824</v>
      </c>
      <c r="DQ884" s="24">
        <v>2735.0283323936346</v>
      </c>
      <c r="DR884" s="24">
        <v>2606.9490010283962</v>
      </c>
      <c r="DS884" s="24">
        <v>2504.5008760613259</v>
      </c>
      <c r="DT884" s="24">
        <v>2428.6999681689495</v>
      </c>
      <c r="DU884" s="24">
        <v>2357.1969525608215</v>
      </c>
      <c r="DV884" s="24">
        <v>2311.6518368602251</v>
      </c>
      <c r="DW884" s="24">
        <v>2274.8632613478003</v>
      </c>
      <c r="DX884" s="24">
        <v>2228.1581042374255</v>
      </c>
      <c r="DY884" s="24">
        <v>2164.3251949524401</v>
      </c>
      <c r="DZ884" s="24">
        <v>2112.8158183961173</v>
      </c>
      <c r="EA884" s="24">
        <v>2038.9974675339072</v>
      </c>
      <c r="EB884" s="24">
        <v>1986.1686110285273</v>
      </c>
      <c r="EC884" s="24">
        <v>1914.3917861897585</v>
      </c>
      <c r="ED884" s="24">
        <v>1781.4650605189152</v>
      </c>
      <c r="EE884" s="24">
        <v>1667.168750665583</v>
      </c>
      <c r="EF884" s="24">
        <v>1571.2057184161449</v>
      </c>
      <c r="EG884" s="24">
        <v>1448.6668178228679</v>
      </c>
      <c r="EH884" s="24">
        <v>1364.4894025557587</v>
      </c>
      <c r="EI884" s="24">
        <v>1299.6709179493591</v>
      </c>
      <c r="EJ884" s="24">
        <v>1245.3374273548516</v>
      </c>
      <c r="EK884" s="24">
        <v>1189.6713037500206</v>
      </c>
      <c r="EL884" s="24">
        <v>1144.5957498903588</v>
      </c>
      <c r="EM884" s="24">
        <v>1102.9169328662169</v>
      </c>
      <c r="EN884" s="24">
        <v>1072.9914272999195</v>
      </c>
      <c r="EO884" s="24">
        <v>1052.1170409614886</v>
      </c>
      <c r="EP884" s="24">
        <v>1021.7593172972048</v>
      </c>
      <c r="EQ884" s="24">
        <v>984.97420808439347</v>
      </c>
      <c r="ER884" s="24">
        <v>956.82955269479021</v>
      </c>
      <c r="ES884" s="24">
        <v>922.65192069653358</v>
      </c>
      <c r="ET884" s="24">
        <v>905.78563895100649</v>
      </c>
      <c r="EU884" s="24">
        <v>869.71561475088163</v>
      </c>
      <c r="EV884" s="24">
        <v>810.68728731055489</v>
      </c>
      <c r="EW884" s="24">
        <v>714.5861579561174</v>
      </c>
      <c r="EX884" s="24">
        <v>689.14105636845306</v>
      </c>
      <c r="EY884" s="24">
        <v>705.09629978705993</v>
      </c>
      <c r="EZ884" s="24">
        <v>790.16429463887755</v>
      </c>
      <c r="FA884" s="24">
        <v>932.02182079625129</v>
      </c>
      <c r="FB884" s="24">
        <v>821.44631182984517</v>
      </c>
      <c r="FC884" s="24">
        <v>807.36538654907577</v>
      </c>
      <c r="FD884" s="24">
        <v>793.82096834469269</v>
      </c>
      <c r="FE884" s="24">
        <v>780.78183960158026</v>
      </c>
      <c r="FF884" s="24">
        <v>768.21920052537769</v>
      </c>
      <c r="FG884" s="24">
        <v>756.10643717114908</v>
      </c>
      <c r="FH884" s="24">
        <v>744.41891584896803</v>
      </c>
      <c r="FI884" s="24">
        <v>733.13380045661233</v>
      </c>
      <c r="FJ884" s="24">
        <v>722.22988979747515</v>
      </c>
      <c r="FK884" s="24">
        <v>711.68747236685408</v>
      </c>
      <c r="FL884" s="24">
        <v>701.48819644684795</v>
      </c>
      <c r="FM884" s="24">
        <v>691.6149536509572</v>
      </c>
      <c r="FN884" s="24">
        <v>682.05177431393929</v>
      </c>
      <c r="FO884" s="24">
        <v>672.78373333827051</v>
      </c>
      <c r="FP884" s="24">
        <v>663.79686529217656</v>
      </c>
      <c r="FQ884" s="24">
        <v>655.07808771087116</v>
      </c>
      <c r="FR884" s="24">
        <v>646.61513168670103</v>
      </c>
      <c r="FS884" s="24">
        <v>638.39647894893415</v>
      </c>
      <c r="FT884" s="24">
        <v>630.41130473287797</v>
      </c>
      <c r="FU884" s="24">
        <v>622.64942582337153</v>
      </c>
      <c r="FV884" s="24">
        <v>615.10125323149134</v>
      </c>
      <c r="FW884" s="38"/>
    </row>
    <row r="885" spans="5:179" outlineLevel="2" x14ac:dyDescent="0.2">
      <c r="E885" s="367">
        <v>45930</v>
      </c>
      <c r="H885" s="24">
        <v>21260.448136259191</v>
      </c>
      <c r="DA885" s="251"/>
      <c r="DB885" s="251"/>
      <c r="DC885" s="251"/>
      <c r="DD885" s="251"/>
      <c r="DE885" s="251"/>
      <c r="DF885" s="251"/>
      <c r="DG885" s="251"/>
      <c r="DH885" s="251"/>
      <c r="DI885" s="251"/>
      <c r="DJ885" s="251"/>
      <c r="DK885" s="24">
        <v>19424.890945946427</v>
      </c>
      <c r="DL885" s="24">
        <v>12268.753417397529</v>
      </c>
      <c r="DM885" s="24">
        <v>5511.8005930458721</v>
      </c>
      <c r="DN885" s="24">
        <v>3919.0741660143563</v>
      </c>
      <c r="DO885" s="24">
        <v>3764.3910409518735</v>
      </c>
      <c r="DP885" s="24">
        <v>3242.1474879758175</v>
      </c>
      <c r="DQ885" s="24">
        <v>2993.1064728600572</v>
      </c>
      <c r="DR885" s="24">
        <v>2746.6864148090613</v>
      </c>
      <c r="DS885" s="24">
        <v>2618.0611441630176</v>
      </c>
      <c r="DT885" s="24">
        <v>2515.1763331587222</v>
      </c>
      <c r="DU885" s="24">
        <v>2439.0523232271789</v>
      </c>
      <c r="DV885" s="24">
        <v>2367.2445253836945</v>
      </c>
      <c r="DW885" s="24">
        <v>2321.5052732252893</v>
      </c>
      <c r="DX885" s="24">
        <v>2284.5598860849227</v>
      </c>
      <c r="DY885" s="24">
        <v>2237.6556478299872</v>
      </c>
      <c r="DZ885" s="24">
        <v>2173.55065020557</v>
      </c>
      <c r="EA885" s="24">
        <v>2121.8217144768796</v>
      </c>
      <c r="EB885" s="24">
        <v>2047.6887122423495</v>
      </c>
      <c r="EC885" s="24">
        <v>1994.6346722696694</v>
      </c>
      <c r="ED885" s="24">
        <v>1922.5518980812808</v>
      </c>
      <c r="EE885" s="24">
        <v>1789.058571068605</v>
      </c>
      <c r="EF885" s="24">
        <v>1674.2750721853579</v>
      </c>
      <c r="EG885" s="24">
        <v>1577.9029966636626</v>
      </c>
      <c r="EH885" s="24">
        <v>1454.8417729246646</v>
      </c>
      <c r="EI885" s="24">
        <v>1370.3055506817452</v>
      </c>
      <c r="EJ885" s="24">
        <v>1305.2107767124037</v>
      </c>
      <c r="EK885" s="24">
        <v>1250.6456891345063</v>
      </c>
      <c r="EL885" s="24">
        <v>1194.7422881863124</v>
      </c>
      <c r="EM885" s="24">
        <v>1149.4745993803347</v>
      </c>
      <c r="EN885" s="24">
        <v>1107.6181260306294</v>
      </c>
      <c r="EO885" s="24">
        <v>1077.5650627326322</v>
      </c>
      <c r="EP885" s="24">
        <v>1056.6016991381259</v>
      </c>
      <c r="EQ885" s="24">
        <v>1026.1145754086833</v>
      </c>
      <c r="ER885" s="24">
        <v>989.17266934306269</v>
      </c>
      <c r="ES885" s="24">
        <v>960.90804711136138</v>
      </c>
      <c r="ET885" s="24">
        <v>926.58473265494501</v>
      </c>
      <c r="EU885" s="24">
        <v>909.64655823455871</v>
      </c>
      <c r="EV885" s="24">
        <v>873.42278523780499</v>
      </c>
      <c r="EW885" s="24">
        <v>814.14284903058058</v>
      </c>
      <c r="EX885" s="24">
        <v>717.63208776375654</v>
      </c>
      <c r="EY885" s="24">
        <v>692.07852620591029</v>
      </c>
      <c r="EZ885" s="24">
        <v>708.10177899046391</v>
      </c>
      <c r="FA885" s="24">
        <v>793.53237692143489</v>
      </c>
      <c r="FB885" s="24">
        <v>935.99457203656812</v>
      </c>
      <c r="FC885" s="24">
        <v>824.94773398687971</v>
      </c>
      <c r="FD885" s="24">
        <v>810.8067886377753</v>
      </c>
      <c r="FE885" s="24">
        <v>797.20463723120713</v>
      </c>
      <c r="FF885" s="24">
        <v>784.10992908669982</v>
      </c>
      <c r="FG885" s="24">
        <v>771.49374165051472</v>
      </c>
      <c r="FH885" s="24">
        <v>759.32934753554059</v>
      </c>
      <c r="FI885" s="24">
        <v>747.59200805053013</v>
      </c>
      <c r="FJ885" s="24">
        <v>736.2587897541739</v>
      </c>
      <c r="FK885" s="24">
        <v>725.30840107957749</v>
      </c>
      <c r="FL885" s="24">
        <v>714.72104650157542</v>
      </c>
      <c r="FM885" s="24">
        <v>704.47829607790698</v>
      </c>
      <c r="FN885" s="24">
        <v>694.56296849742409</v>
      </c>
      <c r="FO885" s="24">
        <v>684.95902602404522</v>
      </c>
      <c r="FP885" s="24">
        <v>675.65147994188669</v>
      </c>
      <c r="FQ885" s="24">
        <v>666.62630529139778</v>
      </c>
      <c r="FR885" s="24">
        <v>657.8703638436707</v>
      </c>
      <c r="FS885" s="24">
        <v>649.37133439472484</v>
      </c>
      <c r="FT885" s="24">
        <v>641.11764957709772</v>
      </c>
      <c r="FU885" s="24">
        <v>633.09843848544142</v>
      </c>
      <c r="FV885" s="24">
        <v>625.30347449855071</v>
      </c>
      <c r="FW885" s="38"/>
    </row>
    <row r="886" spans="5:179" outlineLevel="2" x14ac:dyDescent="0.2">
      <c r="E886" s="367">
        <v>45961</v>
      </c>
      <c r="H886" s="24">
        <v>21350.424108074338</v>
      </c>
      <c r="DA886" s="251"/>
      <c r="DB886" s="251"/>
      <c r="DC886" s="251"/>
      <c r="DD886" s="251"/>
      <c r="DE886" s="251"/>
      <c r="DF886" s="251"/>
      <c r="DG886" s="251"/>
      <c r="DH886" s="251"/>
      <c r="DI886" s="251"/>
      <c r="DJ886" s="251"/>
      <c r="DK886" s="251"/>
      <c r="DL886" s="24">
        <v>19507.098688185124</v>
      </c>
      <c r="DM886" s="24">
        <v>12320.675794791263</v>
      </c>
      <c r="DN886" s="24">
        <v>5535.1269882202441</v>
      </c>
      <c r="DO886" s="24">
        <v>3935.6600114510475</v>
      </c>
      <c r="DP886" s="24">
        <v>3780.3222546323709</v>
      </c>
      <c r="DQ886" s="24">
        <v>3255.8685238227122</v>
      </c>
      <c r="DR886" s="24">
        <v>3005.7735465696887</v>
      </c>
      <c r="DS886" s="24">
        <v>2758.3106184881181</v>
      </c>
      <c r="DT886" s="24">
        <v>2629.1409950771572</v>
      </c>
      <c r="DU886" s="24">
        <v>2525.8207670583279</v>
      </c>
      <c r="DV886" s="24">
        <v>2449.3745940318136</v>
      </c>
      <c r="DW886" s="24">
        <v>2377.2628996592689</v>
      </c>
      <c r="DX886" s="24">
        <v>2331.330075209411</v>
      </c>
      <c r="DY886" s="24">
        <v>2294.2283321403856</v>
      </c>
      <c r="DZ886" s="24">
        <v>2247.1255912766533</v>
      </c>
      <c r="EA886" s="24">
        <v>2182.7492960096606</v>
      </c>
      <c r="EB886" s="24">
        <v>2130.8014391541287</v>
      </c>
      <c r="EC886" s="24">
        <v>2056.3546999335822</v>
      </c>
      <c r="ED886" s="24">
        <v>2003.0761308834965</v>
      </c>
      <c r="EE886" s="24">
        <v>1930.6882964434535</v>
      </c>
      <c r="EF886" s="24">
        <v>1796.6300146494007</v>
      </c>
      <c r="EG886" s="24">
        <v>1681.3607425221385</v>
      </c>
      <c r="EH886" s="24">
        <v>1584.580812420176</v>
      </c>
      <c r="EI886" s="24">
        <v>1460.9987834221488</v>
      </c>
      <c r="EJ886" s="24">
        <v>1376.1047969072283</v>
      </c>
      <c r="EK886" s="24">
        <v>1310.734536480102</v>
      </c>
      <c r="EL886" s="24">
        <v>1255.9385249465788</v>
      </c>
      <c r="EM886" s="24">
        <v>1199.7985361900826</v>
      </c>
      <c r="EN886" s="24">
        <v>1154.3392707876924</v>
      </c>
      <c r="EO886" s="24">
        <v>1112.3056573870224</v>
      </c>
      <c r="EP886" s="24">
        <v>1082.1254070439104</v>
      </c>
      <c r="EQ886" s="24">
        <v>1061.0733247638977</v>
      </c>
      <c r="ER886" s="24">
        <v>1030.4571770097577</v>
      </c>
      <c r="ES886" s="24">
        <v>993.35892974767444</v>
      </c>
      <c r="ET886" s="24">
        <v>964.97468930110847</v>
      </c>
      <c r="EU886" s="24">
        <v>930.50611574411528</v>
      </c>
      <c r="EV886" s="24">
        <v>913.49625757113438</v>
      </c>
      <c r="EW886" s="24">
        <v>877.11918257635568</v>
      </c>
      <c r="EX886" s="24">
        <v>817.58836878483953</v>
      </c>
      <c r="EY886" s="24">
        <v>720.66916600822469</v>
      </c>
      <c r="EZ886" s="24">
        <v>695.00745966811576</v>
      </c>
      <c r="FA886" s="24">
        <v>711.09852418136336</v>
      </c>
      <c r="FB886" s="24">
        <v>796.89067145608863</v>
      </c>
      <c r="FC886" s="24">
        <v>939.95577834289531</v>
      </c>
      <c r="FD886" s="24">
        <v>828.43898090634536</v>
      </c>
      <c r="FE886" s="24">
        <v>814.23818990902055</v>
      </c>
      <c r="FF886" s="24">
        <v>800.57847307468057</v>
      </c>
      <c r="FG886" s="24">
        <v>787.42834704418203</v>
      </c>
      <c r="FH886" s="24">
        <v>774.75876686115089</v>
      </c>
      <c r="FI886" s="24">
        <v>762.54289202596692</v>
      </c>
      <c r="FJ886" s="24">
        <v>750.75587915119922</v>
      </c>
      <c r="FK886" s="24">
        <v>739.37469773932105</v>
      </c>
      <c r="FL886" s="24">
        <v>728.37796611576903</v>
      </c>
      <c r="FM886" s="24">
        <v>717.74580497908107</v>
      </c>
      <c r="FN886" s="24">
        <v>707.45970638995891</v>
      </c>
      <c r="FO886" s="24">
        <v>697.50241632452742</v>
      </c>
      <c r="FP886" s="24">
        <v>687.85782917368169</v>
      </c>
      <c r="FQ886" s="24">
        <v>678.51089278805489</v>
      </c>
      <c r="FR886" s="24">
        <v>669.44752285330981</v>
      </c>
      <c r="FS886" s="24">
        <v>660.65452553846899</v>
      </c>
      <c r="FT886" s="24">
        <v>652.11952749519946</v>
      </c>
      <c r="FU886" s="24">
        <v>643.83091240198439</v>
      </c>
      <c r="FV886" s="24">
        <v>635.77776334690702</v>
      </c>
      <c r="FW886" s="38"/>
    </row>
    <row r="887" spans="5:179" outlineLevel="2" x14ac:dyDescent="0.2">
      <c r="E887" s="367">
        <v>45991</v>
      </c>
      <c r="H887" s="24">
        <v>21439.289799361053</v>
      </c>
      <c r="DA887" s="251"/>
      <c r="DB887" s="251"/>
      <c r="DC887" s="251"/>
      <c r="DD887" s="251"/>
      <c r="DE887" s="251"/>
      <c r="DF887" s="251"/>
      <c r="DG887" s="251"/>
      <c r="DH887" s="251"/>
      <c r="DI887" s="251"/>
      <c r="DJ887" s="251"/>
      <c r="DK887" s="251"/>
      <c r="DL887" s="251"/>
      <c r="DM887" s="24">
        <v>19588.292007865744</v>
      </c>
      <c r="DN887" s="24">
        <v>12371.957463299645</v>
      </c>
      <c r="DO887" s="24">
        <v>5558.1655416315516</v>
      </c>
      <c r="DP887" s="24">
        <v>3952.0411917881074</v>
      </c>
      <c r="DQ887" s="24">
        <v>3796.0568812020329</v>
      </c>
      <c r="DR887" s="24">
        <v>3269.4202455891545</v>
      </c>
      <c r="DS887" s="24">
        <v>3018.2843118226479</v>
      </c>
      <c r="DT887" s="24">
        <v>2769.791382460518</v>
      </c>
      <c r="DU887" s="24">
        <v>2640.0841234588279</v>
      </c>
      <c r="DV887" s="24">
        <v>2536.3338513602971</v>
      </c>
      <c r="DW887" s="24">
        <v>2459.5694906491808</v>
      </c>
      <c r="DX887" s="24">
        <v>2387.1576497531833</v>
      </c>
      <c r="DY887" s="24">
        <v>2341.0336416445457</v>
      </c>
      <c r="DZ887" s="24">
        <v>2303.7774720391158</v>
      </c>
      <c r="EA887" s="24">
        <v>2256.4786780381173</v>
      </c>
      <c r="EB887" s="24">
        <v>2191.8344328722178</v>
      </c>
      <c r="EC887" s="24">
        <v>2139.6703563206756</v>
      </c>
      <c r="ED887" s="24">
        <v>2064.9137515484481</v>
      </c>
      <c r="EE887" s="24">
        <v>2011.4134240524675</v>
      </c>
      <c r="EF887" s="24">
        <v>1938.7242937264177</v>
      </c>
      <c r="EG887" s="24">
        <v>1804.1080285488015</v>
      </c>
      <c r="EH887" s="24">
        <v>1688.3589774953757</v>
      </c>
      <c r="EI887" s="24">
        <v>1591.1762256345735</v>
      </c>
      <c r="EJ887" s="24">
        <v>1467.0798179814933</v>
      </c>
      <c r="EK887" s="24">
        <v>1381.8324819143791</v>
      </c>
      <c r="EL887" s="24">
        <v>1316.1901344620467</v>
      </c>
      <c r="EM887" s="24">
        <v>1261.1660485155737</v>
      </c>
      <c r="EN887" s="24">
        <v>1204.7923913839472</v>
      </c>
      <c r="EO887" s="24">
        <v>1159.1439133914503</v>
      </c>
      <c r="EP887" s="24">
        <v>1116.935345802834</v>
      </c>
      <c r="EQ887" s="24">
        <v>1086.6294778702838</v>
      </c>
      <c r="ER887" s="24">
        <v>1065.4897716707007</v>
      </c>
      <c r="ES887" s="24">
        <v>1034.7461920153987</v>
      </c>
      <c r="ET887" s="24">
        <v>997.4935327673154</v>
      </c>
      <c r="EU887" s="24">
        <v>968.99115016412691</v>
      </c>
      <c r="EV887" s="24">
        <v>934.37910996678477</v>
      </c>
      <c r="EW887" s="24">
        <v>917.29845260042123</v>
      </c>
      <c r="EX887" s="24">
        <v>880.76996731514737</v>
      </c>
      <c r="EY887" s="24">
        <v>820.99137170470033</v>
      </c>
      <c r="EZ887" s="24">
        <v>723.66876748228265</v>
      </c>
      <c r="FA887" s="24">
        <v>697.90025083892306</v>
      </c>
      <c r="FB887" s="24">
        <v>714.05829030143968</v>
      </c>
      <c r="FC887" s="24">
        <v>800.20752549329245</v>
      </c>
      <c r="FD887" s="24">
        <v>943.86810437438589</v>
      </c>
      <c r="FE887" s="24">
        <v>831.88714672986464</v>
      </c>
      <c r="FF887" s="24">
        <v>817.62724856434454</v>
      </c>
      <c r="FG887" s="24">
        <v>803.9106766449197</v>
      </c>
      <c r="FH887" s="24">
        <v>790.70581657099922</v>
      </c>
      <c r="FI887" s="24">
        <v>777.98350249399118</v>
      </c>
      <c r="FJ887" s="24">
        <v>765.71678219754585</v>
      </c>
      <c r="FK887" s="24">
        <v>753.88070888997265</v>
      </c>
      <c r="FL887" s="24">
        <v>742.45215621517696</v>
      </c>
      <c r="FM887" s="24">
        <v>731.40965350283182</v>
      </c>
      <c r="FN887" s="24">
        <v>720.73323870895638</v>
      </c>
      <c r="FO887" s="24">
        <v>710.40432685967903</v>
      </c>
      <c r="FP887" s="24">
        <v>700.40559211565335</v>
      </c>
      <c r="FQ887" s="24">
        <v>690.72086183228737</v>
      </c>
      <c r="FR887" s="24">
        <v>681.33502120948401</v>
      </c>
      <c r="FS887" s="24">
        <v>672.23392731054207</v>
      </c>
      <c r="FT887" s="24">
        <v>663.4043313885303</v>
      </c>
      <c r="FU887" s="24">
        <v>654.83380859421095</v>
      </c>
      <c r="FV887" s="24">
        <v>646.51069425609387</v>
      </c>
      <c r="FW887" s="38"/>
    </row>
    <row r="888" spans="5:179" outlineLevel="2" x14ac:dyDescent="0.2">
      <c r="E888" s="367">
        <v>46022</v>
      </c>
      <c r="H888" s="24">
        <v>21527.191399147006</v>
      </c>
      <c r="DA888" s="251"/>
      <c r="DB888" s="251"/>
      <c r="DC888" s="251"/>
      <c r="DD888" s="251"/>
      <c r="DE888" s="251"/>
      <c r="DF888" s="251"/>
      <c r="DG888" s="251"/>
      <c r="DH888" s="251"/>
      <c r="DI888" s="251"/>
      <c r="DJ888" s="251"/>
      <c r="DK888" s="251"/>
      <c r="DL888" s="251"/>
      <c r="DN888" s="24">
        <v>19668.604472535964</v>
      </c>
      <c r="DO888" s="24">
        <v>12422.68278413281</v>
      </c>
      <c r="DP888" s="24">
        <v>5580.9541529874714</v>
      </c>
      <c r="DQ888" s="24">
        <v>3968.2446549825136</v>
      </c>
      <c r="DR888" s="24">
        <v>3811.6208050007626</v>
      </c>
      <c r="DS888" s="24">
        <v>3282.8249466146726</v>
      </c>
      <c r="DT888" s="24">
        <v>3030.6593495268335</v>
      </c>
      <c r="DU888" s="24">
        <v>2781.1475932244998</v>
      </c>
      <c r="DV888" s="24">
        <v>2650.908531365681</v>
      </c>
      <c r="DW888" s="24">
        <v>2546.7328806757405</v>
      </c>
      <c r="DX888" s="24">
        <v>2469.6537842538701</v>
      </c>
      <c r="DY888" s="24">
        <v>2396.9450530822264</v>
      </c>
      <c r="DZ888" s="24">
        <v>2350.6319354396796</v>
      </c>
      <c r="EA888" s="24">
        <v>2313.2230146498191</v>
      </c>
      <c r="EB888" s="24">
        <v>2265.730294464719</v>
      </c>
      <c r="EC888" s="24">
        <v>2200.8210063510251</v>
      </c>
      <c r="ED888" s="24">
        <v>2148.4430558408239</v>
      </c>
      <c r="EE888" s="24">
        <v>2073.3799472051032</v>
      </c>
      <c r="EF888" s="24">
        <v>2019.6602670897039</v>
      </c>
      <c r="EG888" s="24">
        <v>1946.6731095947273</v>
      </c>
      <c r="EH888" s="24">
        <v>1811.5049145175171</v>
      </c>
      <c r="EI888" s="24">
        <v>1695.2812895926377</v>
      </c>
      <c r="EJ888" s="24">
        <v>1597.7000861301215</v>
      </c>
      <c r="EK888" s="24">
        <v>1473.0948802443347</v>
      </c>
      <c r="EL888" s="24">
        <v>1387.4980280650768</v>
      </c>
      <c r="EM888" s="24">
        <v>1321.5865454217583</v>
      </c>
      <c r="EN888" s="24">
        <v>1266.3368594098577</v>
      </c>
      <c r="EO888" s="24">
        <v>1209.7320689387395</v>
      </c>
      <c r="EP888" s="24">
        <v>1163.8964310971578</v>
      </c>
      <c r="EQ888" s="24">
        <v>1121.5148073741998</v>
      </c>
      <c r="ER888" s="24">
        <v>1091.0846846599331</v>
      </c>
      <c r="ES888" s="24">
        <v>1069.8583051604721</v>
      </c>
      <c r="ET888" s="24">
        <v>1038.9886760949455</v>
      </c>
      <c r="EU888" s="24">
        <v>1001.5832800549799</v>
      </c>
      <c r="EV888" s="24">
        <v>972.96403700296219</v>
      </c>
      <c r="EW888" s="24">
        <v>938.21008661485939</v>
      </c>
      <c r="EX888" s="24">
        <v>921.05939814569581</v>
      </c>
      <c r="EY888" s="24">
        <v>884.38114519906821</v>
      </c>
      <c r="EZ888" s="24">
        <v>824.35745592011392</v>
      </c>
      <c r="FA888" s="24">
        <v>726.63582669796233</v>
      </c>
      <c r="FB888" s="24">
        <v>700.76165852144754</v>
      </c>
      <c r="FC888" s="24">
        <v>716.98594633134189</v>
      </c>
      <c r="FD888" s="24">
        <v>803.48839544327166</v>
      </c>
      <c r="FE888" s="24">
        <v>947.73798612596875</v>
      </c>
      <c r="FF888" s="24">
        <v>835.2979038828887</v>
      </c>
      <c r="FG888" s="24">
        <v>820.97953979460419</v>
      </c>
      <c r="FH888" s="24">
        <v>807.20672960298941</v>
      </c>
      <c r="FI888" s="24">
        <v>793.94772928765656</v>
      </c>
      <c r="FJ888" s="24">
        <v>781.17325341933849</v>
      </c>
      <c r="FK888" s="24">
        <v>768.85623927695542</v>
      </c>
      <c r="FL888" s="24">
        <v>756.97163778637537</v>
      </c>
      <c r="FM888" s="24">
        <v>745.49622777289187</v>
      </c>
      <c r="FN888" s="24">
        <v>734.4084505359175</v>
      </c>
      <c r="FO888" s="24">
        <v>723.68826218661457</v>
      </c>
      <c r="FP888" s="24">
        <v>713.31700155227497</v>
      </c>
      <c r="FQ888" s="24">
        <v>703.2772717571977</v>
      </c>
      <c r="FR888" s="24">
        <v>693.55283384856182</v>
      </c>
      <c r="FS888" s="24">
        <v>684.12851105522952</v>
      </c>
      <c r="FT888" s="24">
        <v>674.99010245412137</v>
      </c>
      <c r="FU888" s="24">
        <v>666.1243049781275</v>
      </c>
      <c r="FV888" s="24">
        <v>657.518642835832</v>
      </c>
      <c r="FW888" s="38"/>
    </row>
    <row r="889" spans="5:179" outlineLevel="2" x14ac:dyDescent="0.2">
      <c r="E889" s="367">
        <v>46053</v>
      </c>
      <c r="H889" s="24">
        <v>21199.269626506459</v>
      </c>
      <c r="DA889" s="251"/>
      <c r="DB889" s="251"/>
      <c r="DC889" s="251"/>
      <c r="DD889" s="251"/>
      <c r="DE889" s="251"/>
      <c r="DF889" s="251"/>
      <c r="DG889" s="251"/>
      <c r="DH889" s="251"/>
      <c r="DI889" s="251"/>
      <c r="DJ889" s="251"/>
      <c r="DK889" s="251"/>
      <c r="DL889" s="251"/>
      <c r="DO889" s="24">
        <v>19368.994387578234</v>
      </c>
      <c r="DP889" s="24">
        <v>12233.449173301187</v>
      </c>
      <c r="DQ889" s="24">
        <v>5495.9399797523229</v>
      </c>
      <c r="DR889" s="24">
        <v>3907.7967406491648</v>
      </c>
      <c r="DS889" s="24">
        <v>3753.558727703537</v>
      </c>
      <c r="DT889" s="24">
        <v>3232.8179691227015</v>
      </c>
      <c r="DU889" s="24">
        <v>2984.4935879214499</v>
      </c>
      <c r="DV889" s="24">
        <v>2738.7826217874313</v>
      </c>
      <c r="DW889" s="24">
        <v>2610.5274798575952</v>
      </c>
      <c r="DX889" s="24">
        <v>2507.9387274957653</v>
      </c>
      <c r="DY889" s="24">
        <v>2432.0337700251189</v>
      </c>
      <c r="DZ889" s="24">
        <v>2360.4326044234635</v>
      </c>
      <c r="EA889" s="24">
        <v>2314.8249703413248</v>
      </c>
      <c r="EB889" s="24">
        <v>2277.9858962811431</v>
      </c>
      <c r="EC889" s="24">
        <v>2231.2166284360096</v>
      </c>
      <c r="ED889" s="24">
        <v>2167.2960976768827</v>
      </c>
      <c r="EE889" s="24">
        <v>2115.716015781315</v>
      </c>
      <c r="EF889" s="24">
        <v>2041.7963367359825</v>
      </c>
      <c r="EG889" s="24">
        <v>1988.8949636817554</v>
      </c>
      <c r="EH889" s="24">
        <v>1917.0196129999376</v>
      </c>
      <c r="EI889" s="24">
        <v>1783.910422895206</v>
      </c>
      <c r="EJ889" s="24">
        <v>1669.4572220076018</v>
      </c>
      <c r="EK889" s="24">
        <v>1573.3624642510079</v>
      </c>
      <c r="EL889" s="24">
        <v>1450.6553582722961</v>
      </c>
      <c r="EM889" s="24">
        <v>1366.3623952525033</v>
      </c>
      <c r="EN889" s="24">
        <v>1301.4549363029871</v>
      </c>
      <c r="EO889" s="24">
        <v>1247.0468637946285</v>
      </c>
      <c r="EP889" s="24">
        <v>1191.3043290115409</v>
      </c>
      <c r="EQ889" s="24">
        <v>1146.1669013234546</v>
      </c>
      <c r="ER889" s="24">
        <v>1104.4308730672217</v>
      </c>
      <c r="ES889" s="24">
        <v>1074.4642896785044</v>
      </c>
      <c r="ET889" s="24">
        <v>1053.5612497110401</v>
      </c>
      <c r="EU889" s="24">
        <v>1023.1618549318275</v>
      </c>
      <c r="EV889" s="24">
        <v>986.32625192934256</v>
      </c>
      <c r="EW889" s="24">
        <v>958.1429632356635</v>
      </c>
      <c r="EX889" s="24">
        <v>923.91841665162508</v>
      </c>
      <c r="EY889" s="24">
        <v>907.02898307914234</v>
      </c>
      <c r="EZ889" s="24">
        <v>870.90944666457915</v>
      </c>
      <c r="FA889" s="24">
        <v>811.80009285205074</v>
      </c>
      <c r="FB889" s="24">
        <v>715.56704842880231</v>
      </c>
      <c r="FC889" s="24">
        <v>690.08701913165748</v>
      </c>
      <c r="FD889" s="24">
        <v>706.06416382288842</v>
      </c>
      <c r="FE889" s="24">
        <v>791.24892889863418</v>
      </c>
      <c r="FF889" s="24">
        <v>933.30117852544151</v>
      </c>
      <c r="FG889" s="24">
        <v>822.57388595386783</v>
      </c>
      <c r="FH889" s="24">
        <v>808.47363221941839</v>
      </c>
      <c r="FI889" s="24">
        <v>794.91062200814167</v>
      </c>
      <c r="FJ889" s="24">
        <v>781.85359485346078</v>
      </c>
      <c r="FK889" s="24">
        <v>769.27371142842162</v>
      </c>
      <c r="FL889" s="24">
        <v>757.1443212559434</v>
      </c>
      <c r="FM889" s="24">
        <v>745.44075683219</v>
      </c>
      <c r="FN889" s="24">
        <v>734.14015070852327</v>
      </c>
      <c r="FO889" s="24">
        <v>723.22127258610476</v>
      </c>
      <c r="FP889" s="24">
        <v>712.66438390285498</v>
      </c>
      <c r="FQ889" s="24">
        <v>702.4511077500332</v>
      </c>
      <c r="FR889" s="24">
        <v>692.56431225698316</v>
      </c>
      <c r="FS889" s="24">
        <v>682.9880058373933</v>
      </c>
      <c r="FT889" s="24">
        <v>673.70724290651697</v>
      </c>
      <c r="FU889" s="24">
        <v>664.70803886266037</v>
      </c>
      <c r="FV889" s="24">
        <v>655.97729328313994</v>
      </c>
      <c r="FW889" s="38"/>
    </row>
    <row r="890" spans="5:179" outlineLevel="2" x14ac:dyDescent="0.2">
      <c r="E890" s="367">
        <v>46081</v>
      </c>
      <c r="H890" s="24">
        <v>21283.66000701944</v>
      </c>
      <c r="DA890" s="251"/>
      <c r="DB890" s="251"/>
      <c r="DC890" s="251"/>
      <c r="DD890" s="251"/>
      <c r="DE890" s="251"/>
      <c r="DF890" s="251"/>
      <c r="DG890" s="251"/>
      <c r="DH890" s="251"/>
      <c r="DI890" s="251"/>
      <c r="DJ890" s="251"/>
      <c r="DK890" s="251"/>
      <c r="DL890" s="251"/>
      <c r="DP890" s="24">
        <v>19446.098780103046</v>
      </c>
      <c r="DQ890" s="24">
        <v>12282.14827703966</v>
      </c>
      <c r="DR890" s="24">
        <v>5517.8183026539709</v>
      </c>
      <c r="DS890" s="24">
        <v>3923.3529583736863</v>
      </c>
      <c r="DT890" s="24">
        <v>3768.5009523598364</v>
      </c>
      <c r="DU890" s="24">
        <v>3245.6872209106191</v>
      </c>
      <c r="DV890" s="24">
        <v>2996.3743061707391</v>
      </c>
      <c r="DW890" s="24">
        <v>2749.6852100212254</v>
      </c>
      <c r="DX890" s="24">
        <v>2620.9195080381</v>
      </c>
      <c r="DY890" s="24">
        <v>2517.9223687836698</v>
      </c>
      <c r="DZ890" s="24">
        <v>2441.7152476839633</v>
      </c>
      <c r="EA890" s="24">
        <v>2369.8290510545057</v>
      </c>
      <c r="EB890" s="24">
        <v>2324.039861396996</v>
      </c>
      <c r="EC890" s="24">
        <v>2287.0541377808413</v>
      </c>
      <c r="ED890" s="24">
        <v>2240.0986901106808</v>
      </c>
      <c r="EE890" s="24">
        <v>2175.9237035137635</v>
      </c>
      <c r="EF890" s="24">
        <v>2124.1382908301662</v>
      </c>
      <c r="EG890" s="24">
        <v>2049.9243511828445</v>
      </c>
      <c r="EH890" s="24">
        <v>1996.8123875243011</v>
      </c>
      <c r="EI890" s="24">
        <v>1924.650914334472</v>
      </c>
      <c r="EJ890" s="24">
        <v>1791.0118411063772</v>
      </c>
      <c r="EK890" s="24">
        <v>1676.1030231459208</v>
      </c>
      <c r="EL890" s="24">
        <v>1579.6257298909225</v>
      </c>
      <c r="EM890" s="24">
        <v>1456.4301495662719</v>
      </c>
      <c r="EN890" s="24">
        <v>1371.8016318151542</v>
      </c>
      <c r="EO890" s="24">
        <v>1306.635788248838</v>
      </c>
      <c r="EP890" s="24">
        <v>1252.0111272436657</v>
      </c>
      <c r="EQ890" s="24">
        <v>1196.0466917156948</v>
      </c>
      <c r="ER890" s="24">
        <v>1150.7295802571255</v>
      </c>
      <c r="ES890" s="24">
        <v>1108.8274085738929</v>
      </c>
      <c r="ET890" s="24">
        <v>1078.7415337463947</v>
      </c>
      <c r="EU890" s="24">
        <v>1057.7552826340273</v>
      </c>
      <c r="EV890" s="24">
        <v>1027.2348734737543</v>
      </c>
      <c r="EW890" s="24">
        <v>990.25263473293626</v>
      </c>
      <c r="EX890" s="24">
        <v>961.95715356758853</v>
      </c>
      <c r="EY890" s="24">
        <v>927.5963653790044</v>
      </c>
      <c r="EZ890" s="24">
        <v>910.639698088052</v>
      </c>
      <c r="FA890" s="24">
        <v>874.37637646410758</v>
      </c>
      <c r="FB890" s="24">
        <v>815.03171922141394</v>
      </c>
      <c r="FC890" s="24">
        <v>718.41558880605919</v>
      </c>
      <c r="FD890" s="24">
        <v>692.83412821407489</v>
      </c>
      <c r="FE890" s="24">
        <v>708.87487497008237</v>
      </c>
      <c r="FF890" s="24">
        <v>794.39874487657494</v>
      </c>
      <c r="FG890" s="24">
        <v>937.01647829645322</v>
      </c>
      <c r="FH890" s="24">
        <v>825.84840080549714</v>
      </c>
      <c r="FI890" s="24">
        <v>811.69201656282996</v>
      </c>
      <c r="FJ890" s="24">
        <v>798.07501451066457</v>
      </c>
      <c r="FK890" s="24">
        <v>784.96600974027501</v>
      </c>
      <c r="FL890" s="24">
        <v>772.33604812066812</v>
      </c>
      <c r="FM890" s="24">
        <v>760.15837308413188</v>
      </c>
      <c r="FN890" s="24">
        <v>748.40821893004909</v>
      </c>
      <c r="FO890" s="24">
        <v>737.06262717868833</v>
      </c>
      <c r="FP890" s="24">
        <v>726.10028301730904</v>
      </c>
      <c r="FQ890" s="24">
        <v>715.5013693082584</v>
      </c>
      <c r="FR890" s="24">
        <v>705.24743598771317</v>
      </c>
      <c r="FS890" s="24">
        <v>695.32128298620114</v>
      </c>
      <c r="FT890" s="24">
        <v>685.70685505785661</v>
      </c>
      <c r="FU890" s="24">
        <v>676.38914712231804</v>
      </c>
      <c r="FV890" s="24">
        <v>667.35411890777289</v>
      </c>
      <c r="FW890" s="38"/>
    </row>
    <row r="891" spans="5:179" outlineLevel="2" x14ac:dyDescent="0.2">
      <c r="E891" s="367">
        <v>46112</v>
      </c>
      <c r="H891" s="24">
        <v>21367.493131728552</v>
      </c>
      <c r="DA891" s="251"/>
      <c r="DB891" s="251"/>
      <c r="DC891" s="251"/>
      <c r="DD891" s="251"/>
      <c r="DE891" s="251"/>
      <c r="DF891" s="251"/>
      <c r="DG891" s="251"/>
      <c r="DH891" s="251"/>
      <c r="DI891" s="251"/>
      <c r="DJ891" s="251"/>
      <c r="DK891" s="251"/>
      <c r="DL891" s="251"/>
      <c r="DQ891" s="24">
        <v>19522.69402845791</v>
      </c>
      <c r="DR891" s="24">
        <v>12330.525805522322</v>
      </c>
      <c r="DS891" s="24">
        <v>5539.5521562175054</v>
      </c>
      <c r="DT891" s="24">
        <v>3938.8064535774593</v>
      </c>
      <c r="DU891" s="24">
        <v>3783.3445088816657</v>
      </c>
      <c r="DV891" s="24">
        <v>3258.4714930455639</v>
      </c>
      <c r="DW891" s="24">
        <v>3008.176572359992</v>
      </c>
      <c r="DX891" s="24">
        <v>2760.5158050902355</v>
      </c>
      <c r="DY891" s="24">
        <v>2631.2429144398861</v>
      </c>
      <c r="DZ891" s="24">
        <v>2527.8400849979148</v>
      </c>
      <c r="EA891" s="24">
        <v>2451.33279554912</v>
      </c>
      <c r="EB891" s="24">
        <v>2379.1634500399623</v>
      </c>
      <c r="EC891" s="24">
        <v>2333.1939036747426</v>
      </c>
      <c r="ED891" s="24">
        <v>2296.0624988750251</v>
      </c>
      <c r="EE891" s="24">
        <v>2248.9221007828505</v>
      </c>
      <c r="EF891" s="24">
        <v>2184.4943385988017</v>
      </c>
      <c r="EG891" s="24">
        <v>2132.5049509899241</v>
      </c>
      <c r="EH891" s="24">
        <v>2057.9986938344505</v>
      </c>
      <c r="EI891" s="24">
        <v>2004.6775301665352</v>
      </c>
      <c r="EJ891" s="24">
        <v>1932.2318238241787</v>
      </c>
      <c r="EK891" s="24">
        <v>1798.0663664549991</v>
      </c>
      <c r="EL891" s="24">
        <v>1682.7049400022495</v>
      </c>
      <c r="EM891" s="24">
        <v>1585.8476372491491</v>
      </c>
      <c r="EN891" s="24">
        <v>1462.1668081258633</v>
      </c>
      <c r="EO891" s="24">
        <v>1377.2049514151756</v>
      </c>
      <c r="EP891" s="24">
        <v>1311.7824294256623</v>
      </c>
      <c r="EQ891" s="24">
        <v>1256.942610124561</v>
      </c>
      <c r="ER891" s="24">
        <v>1200.7577391310103</v>
      </c>
      <c r="ES891" s="24">
        <v>1155.2621304095119</v>
      </c>
      <c r="ET891" s="24">
        <v>1113.1949123957543</v>
      </c>
      <c r="EU891" s="24">
        <v>1082.9905338477697</v>
      </c>
      <c r="EV891" s="24">
        <v>1061.9216210594452</v>
      </c>
      <c r="EW891" s="24">
        <v>1031.2809966135278</v>
      </c>
      <c r="EX891" s="24">
        <v>994.15309041554508</v>
      </c>
      <c r="EY891" s="24">
        <v>965.74615762014616</v>
      </c>
      <c r="EZ891" s="24">
        <v>931.25002747250198</v>
      </c>
      <c r="FA891" s="24">
        <v>914.22657042813387</v>
      </c>
      <c r="FB891" s="24">
        <v>877.82041305305142</v>
      </c>
      <c r="FC891" s="24">
        <v>818.24200616157532</v>
      </c>
      <c r="FD891" s="24">
        <v>721.24531938949667</v>
      </c>
      <c r="FE891" s="24">
        <v>695.56309728490874</v>
      </c>
      <c r="FF891" s="24">
        <v>711.66702612157246</v>
      </c>
      <c r="FG891" s="24">
        <v>797.52776164465138</v>
      </c>
      <c r="FH891" s="24">
        <v>940.7072447930808</v>
      </c>
      <c r="FI891" s="24">
        <v>829.10129302200096</v>
      </c>
      <c r="FJ891" s="24">
        <v>814.88914891823595</v>
      </c>
      <c r="FK891" s="24">
        <v>801.21851155001934</v>
      </c>
      <c r="FL891" s="24">
        <v>788.05787238820619</v>
      </c>
      <c r="FM891" s="24">
        <v>775.37816325585118</v>
      </c>
      <c r="FN891" s="24">
        <v>763.1525221951598</v>
      </c>
      <c r="FO891" s="24">
        <v>751.35608595715792</v>
      </c>
      <c r="FP891" s="24">
        <v>739.96580563212706</v>
      </c>
      <c r="FQ891" s="24">
        <v>728.96028245149637</v>
      </c>
      <c r="FR891" s="24">
        <v>718.31962122089828</v>
      </c>
      <c r="FS891" s="24">
        <v>708.02529920449263</v>
      </c>
      <c r="FT891" s="24">
        <v>698.06004858432937</v>
      </c>
      <c r="FU891" s="24">
        <v>688.40775087535235</v>
      </c>
      <c r="FV891" s="24">
        <v>679.05334189445284</v>
      </c>
      <c r="FW891" s="38"/>
    </row>
    <row r="892" spans="5:179" outlineLevel="2" x14ac:dyDescent="0.2">
      <c r="E892" s="367">
        <v>46142</v>
      </c>
      <c r="H892" s="24">
        <v>21450.894899916893</v>
      </c>
      <c r="DA892" s="251"/>
      <c r="DB892" s="251"/>
      <c r="DC892" s="251"/>
      <c r="DD892" s="251"/>
      <c r="DE892" s="251"/>
      <c r="DF892" s="251"/>
      <c r="DG892" s="251"/>
      <c r="DH892" s="251"/>
      <c r="DI892" s="251"/>
      <c r="DJ892" s="251"/>
      <c r="DK892" s="251"/>
      <c r="DL892" s="251"/>
      <c r="DR892" s="24">
        <v>19598.895162195757</v>
      </c>
      <c r="DS892" s="24">
        <v>12378.654411369185</v>
      </c>
      <c r="DT892" s="24">
        <v>5561.17418000625</v>
      </c>
      <c r="DU892" s="24">
        <v>3954.180434079281</v>
      </c>
      <c r="DV892" s="24">
        <v>3798.1116890913945</v>
      </c>
      <c r="DW892" s="24">
        <v>3271.1899847486343</v>
      </c>
      <c r="DX892" s="24">
        <v>3019.9181109490473</v>
      </c>
      <c r="DY892" s="24">
        <v>2771.2906722137218</v>
      </c>
      <c r="DZ892" s="24">
        <v>2641.5132025941602</v>
      </c>
      <c r="EA892" s="24">
        <v>2537.7067704104934</v>
      </c>
      <c r="EB892" s="24">
        <v>2460.9008571044214</v>
      </c>
      <c r="EC892" s="24">
        <v>2388.4498196350819</v>
      </c>
      <c r="ED892" s="24">
        <v>2342.3008445729142</v>
      </c>
      <c r="EE892" s="24">
        <v>2305.0245081803082</v>
      </c>
      <c r="EF892" s="24">
        <v>2257.7001113134638</v>
      </c>
      <c r="EG892" s="24">
        <v>2193.0208741784959</v>
      </c>
      <c r="EH892" s="24">
        <v>2140.8285611807169</v>
      </c>
      <c r="EI892" s="24">
        <v>2066.0314906130402</v>
      </c>
      <c r="EJ892" s="24">
        <v>2012.5022033573769</v>
      </c>
      <c r="EK892" s="24">
        <v>1939.7737263610481</v>
      </c>
      <c r="EL892" s="24">
        <v>1805.0845933175435</v>
      </c>
      <c r="EM892" s="24">
        <v>1689.2728872326643</v>
      </c>
      <c r="EN892" s="24">
        <v>1592.0375302894088</v>
      </c>
      <c r="EO892" s="24">
        <v>1467.873949175691</v>
      </c>
      <c r="EP892" s="24">
        <v>1382.5804686739227</v>
      </c>
      <c r="EQ892" s="24">
        <v>1316.9025889791499</v>
      </c>
      <c r="ER892" s="24">
        <v>1261.8487184616215</v>
      </c>
      <c r="ES892" s="24">
        <v>1205.4445462352398</v>
      </c>
      <c r="ET892" s="24">
        <v>1159.7713586939526</v>
      </c>
      <c r="EU892" s="24">
        <v>1117.5399435821319</v>
      </c>
      <c r="EV892" s="24">
        <v>1087.217671064911</v>
      </c>
      <c r="EW892" s="24">
        <v>1066.0665219295561</v>
      </c>
      <c r="EX892" s="24">
        <v>1035.3063007559631</v>
      </c>
      <c r="EY892" s="24">
        <v>998.03347662086185</v>
      </c>
      <c r="EZ892" s="24">
        <v>969.51566566070403</v>
      </c>
      <c r="FA892" s="24">
        <v>934.88488994503598</v>
      </c>
      <c r="FB892" s="24">
        <v>917.79498680849292</v>
      </c>
      <c r="FC892" s="24">
        <v>881.2467286320059</v>
      </c>
      <c r="FD892" s="24">
        <v>821.4357748315424</v>
      </c>
      <c r="FE892" s="24">
        <v>724.06048982450329</v>
      </c>
      <c r="FF892" s="24">
        <v>698.27802466747471</v>
      </c>
      <c r="FG892" s="24">
        <v>714.44481048654052</v>
      </c>
      <c r="FH892" s="24">
        <v>800.64067831158991</v>
      </c>
      <c r="FI892" s="24">
        <v>944.37902075105819</v>
      </c>
      <c r="FJ892" s="24">
        <v>832.33744774632828</v>
      </c>
      <c r="FK892" s="24">
        <v>818.06983068929287</v>
      </c>
      <c r="FL892" s="24">
        <v>804.34583398117888</v>
      </c>
      <c r="FM892" s="24">
        <v>791.13382610850124</v>
      </c>
      <c r="FN892" s="24">
        <v>778.40462543517629</v>
      </c>
      <c r="FO892" s="24">
        <v>766.13126515560361</v>
      </c>
      <c r="FP892" s="24">
        <v>754.28878497437904</v>
      </c>
      <c r="FQ892" s="24">
        <v>742.85404601709718</v>
      </c>
      <c r="FR892" s="24">
        <v>731.80556599134457</v>
      </c>
      <c r="FS892" s="24">
        <v>721.1233720476738</v>
      </c>
      <c r="FT892" s="24">
        <v>710.78886915215537</v>
      </c>
      <c r="FU892" s="24">
        <v>700.78472208695575</v>
      </c>
      <c r="FV892" s="24">
        <v>691.09474945322052</v>
      </c>
      <c r="FW892" s="38"/>
    </row>
    <row r="893" spans="5:179" outlineLevel="2" x14ac:dyDescent="0.2">
      <c r="E893" s="367">
        <v>46173</v>
      </c>
      <c r="H893" s="24">
        <v>21532.986746917682</v>
      </c>
      <c r="DA893" s="251"/>
      <c r="DB893" s="251"/>
      <c r="DC893" s="251"/>
      <c r="DD893" s="251"/>
      <c r="DE893" s="251"/>
      <c r="DF893" s="251"/>
      <c r="DG893" s="251"/>
      <c r="DH893" s="251"/>
      <c r="DI893" s="251"/>
      <c r="DJ893" s="251"/>
      <c r="DK893" s="251"/>
      <c r="DL893" s="251"/>
      <c r="DS893" s="24">
        <v>19673.899469034521</v>
      </c>
      <c r="DT893" s="24">
        <v>12426.027101821261</v>
      </c>
      <c r="DU893" s="24">
        <v>5582.4566049148534</v>
      </c>
      <c r="DV893" s="24">
        <v>3969.3129484439478</v>
      </c>
      <c r="DW893" s="24">
        <v>3812.6469336640585</v>
      </c>
      <c r="DX893" s="24">
        <v>3283.7087178360607</v>
      </c>
      <c r="DY893" s="24">
        <v>3031.4752351005391</v>
      </c>
      <c r="DZ893" s="24">
        <v>2781.8963075925503</v>
      </c>
      <c r="EA893" s="24">
        <v>2651.6221839998157</v>
      </c>
      <c r="EB893" s="24">
        <v>2547.4184881221031</v>
      </c>
      <c r="EC893" s="24">
        <v>2470.3186411916631</v>
      </c>
      <c r="ED893" s="24">
        <v>2397.5903360600309</v>
      </c>
      <c r="EE893" s="24">
        <v>2351.2647504360325</v>
      </c>
      <c r="EF893" s="24">
        <v>2313.8457587687549</v>
      </c>
      <c r="EG893" s="24">
        <v>2266.3402530407134</v>
      </c>
      <c r="EH893" s="24">
        <v>2201.4134906596523</v>
      </c>
      <c r="EI893" s="24">
        <v>2149.0214394508002</v>
      </c>
      <c r="EJ893" s="24">
        <v>2073.938123031759</v>
      </c>
      <c r="EK893" s="24">
        <v>2020.2039810098981</v>
      </c>
      <c r="EL893" s="24">
        <v>1947.1971745996202</v>
      </c>
      <c r="EM893" s="24">
        <v>1811.9925908136611</v>
      </c>
      <c r="EN893" s="24">
        <v>1695.7376772588289</v>
      </c>
      <c r="EO893" s="24">
        <v>1598.1302039035311</v>
      </c>
      <c r="EP893" s="24">
        <v>1473.4914529774853</v>
      </c>
      <c r="EQ893" s="24">
        <v>1387.871557219655</v>
      </c>
      <c r="ER893" s="24">
        <v>1321.9423305075948</v>
      </c>
      <c r="ES893" s="24">
        <v>1266.6777706954515</v>
      </c>
      <c r="ET893" s="24">
        <v>1210.0577416156275</v>
      </c>
      <c r="EU893" s="24">
        <v>1164.2097643352097</v>
      </c>
      <c r="EV893" s="24">
        <v>1121.8167310305739</v>
      </c>
      <c r="EW893" s="24">
        <v>1091.378416205197</v>
      </c>
      <c r="EX893" s="24">
        <v>1070.1463223397127</v>
      </c>
      <c r="EY893" s="24">
        <v>1039.2683828433142</v>
      </c>
      <c r="EZ893" s="24">
        <v>1001.852916874832</v>
      </c>
      <c r="FA893" s="24">
        <v>973.22596921967568</v>
      </c>
      <c r="FB893" s="24">
        <v>938.46266270028889</v>
      </c>
      <c r="FC893" s="24">
        <v>921.30735708426482</v>
      </c>
      <c r="FD893" s="24">
        <v>884.61922996373755</v>
      </c>
      <c r="FE893" s="24">
        <v>824.57938167233237</v>
      </c>
      <c r="FF893" s="24">
        <v>726.83144475329834</v>
      </c>
      <c r="FG893" s="24">
        <v>700.95031097685558</v>
      </c>
      <c r="FH893" s="24">
        <v>717.17896653674779</v>
      </c>
      <c r="FI893" s="24">
        <v>803.70470302352942</v>
      </c>
      <c r="FJ893" s="24">
        <v>947.99312722279103</v>
      </c>
      <c r="FK893" s="24">
        <v>835.5227749194936</v>
      </c>
      <c r="FL893" s="24">
        <v>821.20055617604953</v>
      </c>
      <c r="FM893" s="24">
        <v>807.4240381981582</v>
      </c>
      <c r="FN893" s="24">
        <v>794.16146841960585</v>
      </c>
      <c r="FO893" s="24">
        <v>781.38355352717758</v>
      </c>
      <c r="FP893" s="24">
        <v>769.06322351422295</v>
      </c>
      <c r="FQ893" s="24">
        <v>757.17542256313379</v>
      </c>
      <c r="FR893" s="24">
        <v>745.69692324781772</v>
      </c>
      <c r="FS893" s="24">
        <v>734.60616106385692</v>
      </c>
      <c r="FT893" s="24">
        <v>723.88308672638675</v>
      </c>
      <c r="FU893" s="24">
        <v>713.50903403891391</v>
      </c>
      <c r="FV893" s="24">
        <v>703.4666014423143</v>
      </c>
      <c r="FW893" s="38"/>
    </row>
    <row r="894" spans="5:179" outlineLevel="2" x14ac:dyDescent="0.2">
      <c r="E894" s="367">
        <v>46203</v>
      </c>
      <c r="H894" s="24">
        <v>21614.885858062189</v>
      </c>
      <c r="DA894" s="251"/>
      <c r="DB894" s="251"/>
      <c r="DC894" s="251"/>
      <c r="DD894" s="251"/>
      <c r="DE894" s="251"/>
      <c r="DF894" s="251"/>
      <c r="DG894" s="251"/>
      <c r="DH894" s="251"/>
      <c r="DI894" s="251"/>
      <c r="DJ894" s="251"/>
      <c r="DK894" s="251"/>
      <c r="DL894" s="251"/>
      <c r="DT894" s="24">
        <v>19748.727680197142</v>
      </c>
      <c r="DU894" s="24">
        <v>12473.288570314126</v>
      </c>
      <c r="DV894" s="24">
        <v>5603.6890627860657</v>
      </c>
      <c r="DW894" s="24">
        <v>3984.4099345774889</v>
      </c>
      <c r="DX894" s="24">
        <v>3827.1480522801098</v>
      </c>
      <c r="DY894" s="24">
        <v>3296.1980593477178</v>
      </c>
      <c r="DZ894" s="24">
        <v>3043.0052253489589</v>
      </c>
      <c r="EA894" s="24">
        <v>2792.4770429808086</v>
      </c>
      <c r="EB894" s="24">
        <v>2661.7074314628376</v>
      </c>
      <c r="EC894" s="24">
        <v>2557.1074045897708</v>
      </c>
      <c r="ED894" s="24">
        <v>2479.7143141345382</v>
      </c>
      <c r="EE894" s="24">
        <v>2406.7093923117181</v>
      </c>
      <c r="EF894" s="24">
        <v>2360.2076107734952</v>
      </c>
      <c r="EG894" s="24">
        <v>2322.6462987586742</v>
      </c>
      <c r="EH894" s="24">
        <v>2274.9601093781821</v>
      </c>
      <c r="EI894" s="24">
        <v>2209.7864028926642</v>
      </c>
      <c r="EJ894" s="24">
        <v>2157.1950824196142</v>
      </c>
      <c r="EK894" s="24">
        <v>2081.8261921993735</v>
      </c>
      <c r="EL894" s="24">
        <v>2027.8876763708768</v>
      </c>
      <c r="EM894" s="24">
        <v>1954.6031940105424</v>
      </c>
      <c r="EN894" s="24">
        <v>1818.8843696612616</v>
      </c>
      <c r="EO894" s="24">
        <v>1702.1872892023102</v>
      </c>
      <c r="EP894" s="24">
        <v>1604.2085730926833</v>
      </c>
      <c r="EQ894" s="24">
        <v>1479.0957679615717</v>
      </c>
      <c r="ER894" s="24">
        <v>1393.1502233078745</v>
      </c>
      <c r="ES894" s="24">
        <v>1326.9702396929458</v>
      </c>
      <c r="ET894" s="24">
        <v>1271.495485244099</v>
      </c>
      <c r="EU894" s="24">
        <v>1214.6601061011784</v>
      </c>
      <c r="EV894" s="24">
        <v>1168.6377494542949</v>
      </c>
      <c r="EW894" s="24">
        <v>1126.0834774052537</v>
      </c>
      <c r="EX894" s="24">
        <v>1095.5293927167254</v>
      </c>
      <c r="EY894" s="24">
        <v>1074.216544163758</v>
      </c>
      <c r="EZ894" s="24">
        <v>1043.2211627245185</v>
      </c>
      <c r="FA894" s="24">
        <v>1005.6633898182254</v>
      </c>
      <c r="FB894" s="24">
        <v>976.92756170002451</v>
      </c>
      <c r="FC894" s="24">
        <v>942.03203553373771</v>
      </c>
      <c r="FD894" s="24">
        <v>924.81148099066604</v>
      </c>
      <c r="FE894" s="24">
        <v>887.98381331145822</v>
      </c>
      <c r="FF894" s="24">
        <v>827.71560792932007</v>
      </c>
      <c r="FG894" s="24">
        <v>729.59589401325502</v>
      </c>
      <c r="FH894" s="24">
        <v>703.6163232723253</v>
      </c>
      <c r="FI894" s="24">
        <v>719.90670331480089</v>
      </c>
      <c r="FJ894" s="24">
        <v>806.76153399518785</v>
      </c>
      <c r="FK894" s="24">
        <v>951.5987484681466</v>
      </c>
      <c r="FL894" s="24">
        <v>838.70062355754635</v>
      </c>
      <c r="FM894" s="24">
        <v>824.32393132194375</v>
      </c>
      <c r="FN894" s="24">
        <v>810.49501538410777</v>
      </c>
      <c r="FO894" s="24">
        <v>797.18200240930389</v>
      </c>
      <c r="FP894" s="24">
        <v>784.35548766938257</v>
      </c>
      <c r="FQ894" s="24">
        <v>771.98829819893933</v>
      </c>
      <c r="FR894" s="24">
        <v>760.05528288243033</v>
      </c>
      <c r="FS894" s="24">
        <v>748.53312594997806</v>
      </c>
      <c r="FT894" s="24">
        <v>737.40018087817839</v>
      </c>
      <c r="FU894" s="24">
        <v>726.63632212620507</v>
      </c>
      <c r="FV894" s="24">
        <v>716.22281250207709</v>
      </c>
      <c r="FW894" s="38"/>
    </row>
    <row r="895" spans="5:179" outlineLevel="2" x14ac:dyDescent="0.2">
      <c r="E895" s="367">
        <v>46234</v>
      </c>
      <c r="H895" s="24">
        <v>21695.705369769159</v>
      </c>
      <c r="DA895" s="251"/>
      <c r="DB895" s="251"/>
      <c r="DC895" s="251"/>
      <c r="DD895" s="251"/>
      <c r="DE895" s="251"/>
      <c r="DF895" s="251"/>
      <c r="DG895" s="251"/>
      <c r="DH895" s="251"/>
      <c r="DI895" s="251"/>
      <c r="DJ895" s="251"/>
      <c r="DK895" s="251"/>
      <c r="DL895" s="251"/>
      <c r="DU895" s="24">
        <v>19822.569500988073</v>
      </c>
      <c r="DV895" s="24">
        <v>12519.92703503944</v>
      </c>
      <c r="DW895" s="24">
        <v>5624.6416330094762</v>
      </c>
      <c r="DX895" s="24">
        <v>3999.3079112528017</v>
      </c>
      <c r="DY895" s="24">
        <v>3841.458016202505</v>
      </c>
      <c r="DZ895" s="24">
        <v>3308.5227655430353</v>
      </c>
      <c r="EA895" s="24">
        <v>3054.3832265121123</v>
      </c>
      <c r="EB895" s="24">
        <v>2802.918302423428</v>
      </c>
      <c r="EC895" s="24">
        <v>2671.6597345344453</v>
      </c>
      <c r="ED895" s="24">
        <v>2566.6686011271167</v>
      </c>
      <c r="EE895" s="24">
        <v>2488.9861327024068</v>
      </c>
      <c r="EF895" s="24">
        <v>2415.7082405677065</v>
      </c>
      <c r="EG895" s="24">
        <v>2369.03258574132</v>
      </c>
      <c r="EH895" s="24">
        <v>2331.3308294550811</v>
      </c>
      <c r="EI895" s="24">
        <v>2283.4663382058584</v>
      </c>
      <c r="EJ895" s="24">
        <v>2218.0489428492137</v>
      </c>
      <c r="EK895" s="24">
        <v>2165.2609798924336</v>
      </c>
      <c r="EL895" s="24">
        <v>2089.6102803235112</v>
      </c>
      <c r="EM895" s="24">
        <v>2035.4700847572594</v>
      </c>
      <c r="EN895" s="24">
        <v>1961.9115867893963</v>
      </c>
      <c r="EO895" s="24">
        <v>1825.6853006295198</v>
      </c>
      <c r="EP895" s="24">
        <v>1708.5518819394877</v>
      </c>
      <c r="EQ895" s="24">
        <v>1610.2068168217902</v>
      </c>
      <c r="ER895" s="24">
        <v>1484.626206499137</v>
      </c>
      <c r="ES895" s="24">
        <v>1398.3593056746083</v>
      </c>
      <c r="ET895" s="24">
        <v>1331.931870650699</v>
      </c>
      <c r="EU895" s="24">
        <v>1276.2496923645922</v>
      </c>
      <c r="EV895" s="24">
        <v>1219.2018019171853</v>
      </c>
      <c r="EW895" s="24">
        <v>1173.0073645840457</v>
      </c>
      <c r="EX895" s="24">
        <v>1130.2939792502698</v>
      </c>
      <c r="EY895" s="24">
        <v>1099.6256507844946</v>
      </c>
      <c r="EZ895" s="24">
        <v>1078.2331120576143</v>
      </c>
      <c r="FA895" s="24">
        <v>1047.1218368029024</v>
      </c>
      <c r="FB895" s="24">
        <v>1009.4236328581566</v>
      </c>
      <c r="FC895" s="24">
        <v>980.58035954629338</v>
      </c>
      <c r="FD895" s="24">
        <v>945.55435666113624</v>
      </c>
      <c r="FE895" s="24">
        <v>928.26941330663919</v>
      </c>
      <c r="FF895" s="24">
        <v>891.30404450151821</v>
      </c>
      <c r="FG895" s="24">
        <v>830.81049224674678</v>
      </c>
      <c r="FH895" s="24">
        <v>732.32390212233167</v>
      </c>
      <c r="FI895" s="24">
        <v>706.24719201941673</v>
      </c>
      <c r="FJ895" s="24">
        <v>722.59848288831063</v>
      </c>
      <c r="FK895" s="24">
        <v>809.7780696211272</v>
      </c>
      <c r="FL895" s="24">
        <v>955.1568401785164</v>
      </c>
      <c r="FM895" s="24">
        <v>841.83658158708965</v>
      </c>
      <c r="FN895" s="24">
        <v>827.4061339324636</v>
      </c>
      <c r="FO895" s="24">
        <v>813.52551074801659</v>
      </c>
      <c r="FP895" s="24">
        <v>800.16271952247212</v>
      </c>
      <c r="FQ895" s="24">
        <v>787.2882455814248</v>
      </c>
      <c r="FR895" s="24">
        <v>774.87481435792529</v>
      </c>
      <c r="FS895" s="24">
        <v>762.89718069471735</v>
      </c>
      <c r="FT895" s="24">
        <v>751.33194164269219</v>
      </c>
      <c r="FU895" s="24">
        <v>740.15736974063896</v>
      </c>
      <c r="FV895" s="24">
        <v>729.35326419698106</v>
      </c>
      <c r="FW895" s="38"/>
    </row>
    <row r="896" spans="5:179" outlineLevel="2" x14ac:dyDescent="0.2">
      <c r="E896" s="367">
        <v>46265</v>
      </c>
      <c r="H896" s="24">
        <v>21775.55455870874</v>
      </c>
      <c r="DA896" s="251"/>
      <c r="DB896" s="251"/>
      <c r="DC896" s="251"/>
      <c r="DD896" s="251"/>
      <c r="DE896" s="251"/>
      <c r="DF896" s="251"/>
      <c r="DG896" s="251"/>
      <c r="DH896" s="251"/>
      <c r="DI896" s="251"/>
      <c r="DJ896" s="251"/>
      <c r="DK896" s="251"/>
      <c r="DL896" s="251"/>
      <c r="DV896" s="24">
        <v>19895.524773489051</v>
      </c>
      <c r="DW896" s="24">
        <v>12566.005556216429</v>
      </c>
      <c r="DX896" s="24">
        <v>5645.3426457130054</v>
      </c>
      <c r="DY896" s="24">
        <v>4014.0270221362925</v>
      </c>
      <c r="DZ896" s="24">
        <v>3855.5961740411817</v>
      </c>
      <c r="EA896" s="24">
        <v>3320.6995007500345</v>
      </c>
      <c r="EB896" s="24">
        <v>3065.6246228710202</v>
      </c>
      <c r="EC896" s="24">
        <v>2813.2342036258974</v>
      </c>
      <c r="ED896" s="24">
        <v>2681.4925497985373</v>
      </c>
      <c r="EE896" s="24">
        <v>2576.1150054999498</v>
      </c>
      <c r="EF896" s="24">
        <v>2498.1466333909475</v>
      </c>
      <c r="EG896" s="24">
        <v>2424.5990482384618</v>
      </c>
      <c r="EH896" s="24">
        <v>2377.7516076545903</v>
      </c>
      <c r="EI896" s="24">
        <v>2339.9110932773037</v>
      </c>
      <c r="EJ896" s="24">
        <v>2291.8704408597705</v>
      </c>
      <c r="EK896" s="24">
        <v>2226.2122823717714</v>
      </c>
      <c r="EL896" s="24">
        <v>2173.2300378299483</v>
      </c>
      <c r="EM896" s="24">
        <v>2097.3009123283196</v>
      </c>
      <c r="EN896" s="24">
        <v>2042.9614584005021</v>
      </c>
      <c r="EO896" s="24">
        <v>1969.1322346690724</v>
      </c>
      <c r="EP896" s="24">
        <v>1832.4045793083919</v>
      </c>
      <c r="EQ896" s="24">
        <v>1714.8400610841104</v>
      </c>
      <c r="ER896" s="24">
        <v>1616.13304536135</v>
      </c>
      <c r="ES896" s="24">
        <v>1490.0902463377579</v>
      </c>
      <c r="ET896" s="24">
        <v>1403.5058475593362</v>
      </c>
      <c r="EU896" s="24">
        <v>1336.8339320394214</v>
      </c>
      <c r="EV896" s="24">
        <v>1280.9468202561657</v>
      </c>
      <c r="EW896" s="24">
        <v>1223.6889699247495</v>
      </c>
      <c r="EX896" s="24">
        <v>1177.3245179139717</v>
      </c>
      <c r="EY896" s="24">
        <v>1134.4539296168609</v>
      </c>
      <c r="EZ896" s="24">
        <v>1103.6727289898729</v>
      </c>
      <c r="FA896" s="24">
        <v>1082.2014568529657</v>
      </c>
      <c r="FB896" s="24">
        <v>1050.9756792092498</v>
      </c>
      <c r="FC896" s="24">
        <v>1013.138730247545</v>
      </c>
      <c r="FD896" s="24">
        <v>984.18930173394654</v>
      </c>
      <c r="FE896" s="24">
        <v>949.03438863939505</v>
      </c>
      <c r="FF896" s="24">
        <v>931.6858295284984</v>
      </c>
      <c r="FG896" s="24">
        <v>894.58441284350272</v>
      </c>
      <c r="FH896" s="24">
        <v>833.8682192409949</v>
      </c>
      <c r="FI896" s="24">
        <v>735.01915764082787</v>
      </c>
      <c r="FJ896" s="24">
        <v>708.84647443556639</v>
      </c>
      <c r="FK896" s="24">
        <v>725.25794483270079</v>
      </c>
      <c r="FL896" s="24">
        <v>812.75838858187433</v>
      </c>
      <c r="FM896" s="24">
        <v>958.67221327648531</v>
      </c>
      <c r="FN896" s="24">
        <v>844.93488916058118</v>
      </c>
      <c r="FO896" s="24">
        <v>830.45133147696015</v>
      </c>
      <c r="FP896" s="24">
        <v>816.51962184547835</v>
      </c>
      <c r="FQ896" s="24">
        <v>803.10765000915671</v>
      </c>
      <c r="FR896" s="24">
        <v>790.18579266735355</v>
      </c>
      <c r="FS896" s="24">
        <v>777.72667487140757</v>
      </c>
      <c r="FT896" s="24">
        <v>765.70495855141928</v>
      </c>
      <c r="FU896" s="24">
        <v>754.09715462572626</v>
      </c>
      <c r="FV896" s="24">
        <v>742.8814556670543</v>
      </c>
      <c r="FW896" s="38"/>
    </row>
    <row r="897" spans="5:179" outlineLevel="2" x14ac:dyDescent="0.2">
      <c r="E897" s="367">
        <v>46295</v>
      </c>
      <c r="H897" s="24">
        <v>21854.539019883872</v>
      </c>
      <c r="DA897" s="251"/>
      <c r="DB897" s="251"/>
      <c r="DC897" s="251"/>
      <c r="DD897" s="251"/>
      <c r="DE897" s="251"/>
      <c r="DF897" s="251"/>
      <c r="DG897" s="251"/>
      <c r="DH897" s="251"/>
      <c r="DI897" s="251"/>
      <c r="DJ897" s="251"/>
      <c r="DK897" s="251"/>
      <c r="DL897" s="251"/>
      <c r="DW897" s="24">
        <v>19967.689975977639</v>
      </c>
      <c r="DX897" s="24">
        <v>12611.585069486942</v>
      </c>
      <c r="DY897" s="24">
        <v>5665.8194765472545</v>
      </c>
      <c r="DZ897" s="24">
        <v>4028.5867322291433</v>
      </c>
      <c r="EA897" s="24">
        <v>3869.5812225272948</v>
      </c>
      <c r="EB897" s="24">
        <v>3332.744367854757</v>
      </c>
      <c r="EC897" s="24">
        <v>3076.7442803911013</v>
      </c>
      <c r="ED897" s="24">
        <v>2823.4383886506125</v>
      </c>
      <c r="EE897" s="24">
        <v>2691.2188804699308</v>
      </c>
      <c r="EF897" s="24">
        <v>2585.459109921539</v>
      </c>
      <c r="EG897" s="24">
        <v>2507.2079303256769</v>
      </c>
      <c r="EH897" s="24">
        <v>2433.3935727992275</v>
      </c>
      <c r="EI897" s="24">
        <v>2386.3762068138249</v>
      </c>
      <c r="EJ897" s="24">
        <v>2348.3984370279277</v>
      </c>
      <c r="EK897" s="24">
        <v>2300.1835311816021</v>
      </c>
      <c r="EL897" s="24">
        <v>2234.2872169095131</v>
      </c>
      <c r="EM897" s="24">
        <v>2181.1127947574387</v>
      </c>
      <c r="EN897" s="24">
        <v>2104.9082585401347</v>
      </c>
      <c r="EO897" s="24">
        <v>2050.3717041216055</v>
      </c>
      <c r="EP897" s="24">
        <v>1976.2746864545641</v>
      </c>
      <c r="EQ897" s="24">
        <v>1839.0510914769482</v>
      </c>
      <c r="ER897" s="24">
        <v>1721.0601423160758</v>
      </c>
      <c r="ES897" s="24">
        <v>1621.9950957367394</v>
      </c>
      <c r="ET897" s="24">
        <v>1495.4951132903766</v>
      </c>
      <c r="EU897" s="24">
        <v>1408.5966549060215</v>
      </c>
      <c r="EV897" s="24">
        <v>1341.682906494611</v>
      </c>
      <c r="EW897" s="24">
        <v>1285.5930805440107</v>
      </c>
      <c r="EX897" s="24">
        <v>1228.127544091707</v>
      </c>
      <c r="EY897" s="24">
        <v>1181.594918579314</v>
      </c>
      <c r="EZ897" s="24">
        <v>1138.5688297502752</v>
      </c>
      <c r="FA897" s="24">
        <v>1107.6759793125191</v>
      </c>
      <c r="FB897" s="24">
        <v>1086.1268264100083</v>
      </c>
      <c r="FC897" s="24">
        <v>1054.7877863823053</v>
      </c>
      <c r="FD897" s="24">
        <v>1016.8135949444928</v>
      </c>
      <c r="FE897" s="24">
        <v>987.75916083820971</v>
      </c>
      <c r="FF897" s="24">
        <v>952.47673356894711</v>
      </c>
      <c r="FG897" s="24">
        <v>935.0652476292596</v>
      </c>
      <c r="FH897" s="24">
        <v>897.82925639656196</v>
      </c>
      <c r="FI897" s="24">
        <v>836.89283254350551</v>
      </c>
      <c r="FJ897" s="24">
        <v>737.68522485684935</v>
      </c>
      <c r="FK897" s="24">
        <v>711.41760789112266</v>
      </c>
      <c r="FL897" s="24">
        <v>727.88860610156314</v>
      </c>
      <c r="FM897" s="24">
        <v>815.70643214212589</v>
      </c>
      <c r="FN897" s="24">
        <v>962.14951659866097</v>
      </c>
      <c r="FO897" s="24">
        <v>847.9996435744581</v>
      </c>
      <c r="FP897" s="24">
        <v>833.46355101754807</v>
      </c>
      <c r="FQ897" s="24">
        <v>819.48130818033201</v>
      </c>
      <c r="FR897" s="24">
        <v>806.02068833525664</v>
      </c>
      <c r="FS897" s="24">
        <v>793.05196073181344</v>
      </c>
      <c r="FT897" s="24">
        <v>780.54765112671384</v>
      </c>
      <c r="FU897" s="24">
        <v>768.48232954361401</v>
      </c>
      <c r="FV897" s="24">
        <v>756.83242170107121</v>
      </c>
      <c r="FW897" s="38"/>
    </row>
    <row r="898" spans="5:179" outlineLevel="2" x14ac:dyDescent="0.2">
      <c r="E898" s="367">
        <v>46326</v>
      </c>
      <c r="H898" s="24">
        <v>21933.760834404093</v>
      </c>
      <c r="DA898" s="251"/>
      <c r="DB898" s="251"/>
      <c r="DC898" s="251"/>
      <c r="DD898" s="251"/>
      <c r="DE898" s="251"/>
      <c r="DF898" s="251"/>
      <c r="DG898" s="251"/>
      <c r="DH898" s="251"/>
      <c r="DI898" s="251"/>
      <c r="DJ898" s="251"/>
      <c r="DK898" s="251"/>
      <c r="DL898" s="251"/>
      <c r="DX898" s="24">
        <v>20040.072039503888</v>
      </c>
      <c r="DY898" s="24">
        <v>12657.301552102836</v>
      </c>
      <c r="DZ898" s="24">
        <v>5686.3578415645943</v>
      </c>
      <c r="EA898" s="24">
        <v>4043.1901951797417</v>
      </c>
      <c r="EB898" s="24">
        <v>3883.6082969763634</v>
      </c>
      <c r="EC898" s="24">
        <v>3344.8254305535984</v>
      </c>
      <c r="ED898" s="24">
        <v>3087.8973531914712</v>
      </c>
      <c r="EE898" s="24">
        <v>2833.6732379023601</v>
      </c>
      <c r="EF898" s="24">
        <v>2700.9744393855376</v>
      </c>
      <c r="EG898" s="24">
        <v>2594.8312939730745</v>
      </c>
      <c r="EH898" s="24">
        <v>2516.2964570358108</v>
      </c>
      <c r="EI898" s="24">
        <v>2442.2145254673942</v>
      </c>
      <c r="EJ898" s="24">
        <v>2395.0267234437874</v>
      </c>
      <c r="EK898" s="24">
        <v>2356.9112857880195</v>
      </c>
      <c r="EL898" s="24">
        <v>2308.5216028702312</v>
      </c>
      <c r="EM898" s="24">
        <v>2242.3864171407263</v>
      </c>
      <c r="EN898" s="24">
        <v>2189.0192398724212</v>
      </c>
      <c r="EO898" s="24">
        <v>2112.5384653126698</v>
      </c>
      <c r="EP898" s="24">
        <v>2057.8042181038791</v>
      </c>
      <c r="EQ898" s="24">
        <v>1983.438601763364</v>
      </c>
      <c r="ER898" s="24">
        <v>1845.7175768386226</v>
      </c>
      <c r="ES898" s="24">
        <v>1727.2989152889879</v>
      </c>
      <c r="ET898" s="24">
        <v>1627.8747619475093</v>
      </c>
      <c r="EU898" s="24">
        <v>1500.9162222130217</v>
      </c>
      <c r="EV898" s="24">
        <v>1413.7027604535804</v>
      </c>
      <c r="EW898" s="24">
        <v>1346.5464524274059</v>
      </c>
      <c r="EX898" s="24">
        <v>1290.253303140455</v>
      </c>
      <c r="EY898" s="24">
        <v>1232.57945645722</v>
      </c>
      <c r="EZ898" s="24">
        <v>1185.8781520711098</v>
      </c>
      <c r="FA898" s="24">
        <v>1142.6960954211233</v>
      </c>
      <c r="FB898" s="24">
        <v>1111.6912596577947</v>
      </c>
      <c r="FC898" s="24">
        <v>1090.0639919530108</v>
      </c>
      <c r="FD898" s="24">
        <v>1058.6113491806304</v>
      </c>
      <c r="FE898" s="24">
        <v>1020.4995028443136</v>
      </c>
      <c r="FF898" s="24">
        <v>991.33974759684043</v>
      </c>
      <c r="FG898" s="24">
        <v>955.92942296463605</v>
      </c>
      <c r="FH898" s="24">
        <v>938.45482109702266</v>
      </c>
      <c r="FI898" s="24">
        <v>901.08385091152115</v>
      </c>
      <c r="FJ898" s="24">
        <v>839.92653500196241</v>
      </c>
      <c r="FK898" s="24">
        <v>740.35930377495163</v>
      </c>
      <c r="FL898" s="24">
        <v>713.99646776675263</v>
      </c>
      <c r="FM898" s="24">
        <v>730.52717267537628</v>
      </c>
      <c r="FN898" s="24">
        <v>818.66333476136299</v>
      </c>
      <c r="FO898" s="24">
        <v>965.63726943917379</v>
      </c>
      <c r="FP898" s="24">
        <v>851.07360777088184</v>
      </c>
      <c r="FQ898" s="24">
        <v>836.48482247003676</v>
      </c>
      <c r="FR898" s="24">
        <v>822.45189457157937</v>
      </c>
      <c r="FS898" s="24">
        <v>808.94248052738021</v>
      </c>
      <c r="FT898" s="24">
        <v>795.92674181417033</v>
      </c>
      <c r="FU898" s="24">
        <v>783.37710459564744</v>
      </c>
      <c r="FV898" s="24">
        <v>771.26804671283821</v>
      </c>
      <c r="FW898" s="38"/>
    </row>
    <row r="899" spans="5:179" outlineLevel="2" x14ac:dyDescent="0.2">
      <c r="E899" s="367">
        <v>46356</v>
      </c>
      <c r="H899" s="24">
        <v>22011.318727672886</v>
      </c>
      <c r="DA899" s="251"/>
      <c r="DB899" s="251"/>
      <c r="DC899" s="251"/>
      <c r="DD899" s="251"/>
      <c r="DE899" s="251"/>
      <c r="DF899" s="251"/>
      <c r="DG899" s="251"/>
      <c r="DH899" s="251"/>
      <c r="DI899" s="251"/>
      <c r="DJ899" s="251"/>
      <c r="DK899" s="251"/>
      <c r="DL899" s="251"/>
      <c r="DY899" s="24">
        <v>20110.93383926879</v>
      </c>
      <c r="DZ899" s="24">
        <v>12702.057836730008</v>
      </c>
      <c r="EA899" s="24">
        <v>5706.4648326954757</v>
      </c>
      <c r="EB899" s="24">
        <v>4057.486936900902</v>
      </c>
      <c r="EC899" s="24">
        <v>3897.3407562690827</v>
      </c>
      <c r="ED899" s="24">
        <v>3356.6527508067998</v>
      </c>
      <c r="EE899" s="24">
        <v>3098.8161744165191</v>
      </c>
      <c r="EF899" s="24">
        <v>2843.6931213233165</v>
      </c>
      <c r="EG899" s="24">
        <v>2710.525099159443</v>
      </c>
      <c r="EH899" s="24">
        <v>2604.0066310284883</v>
      </c>
      <c r="EI899" s="24">
        <v>2525.1940944962007</v>
      </c>
      <c r="EJ899" s="24">
        <v>2450.8502088294827</v>
      </c>
      <c r="EK899" s="24">
        <v>2403.495550490602</v>
      </c>
      <c r="EL899" s="24">
        <v>2365.2453364475141</v>
      </c>
      <c r="EM899" s="24">
        <v>2316.6845473573107</v>
      </c>
      <c r="EN899" s="24">
        <v>2250.3155072644408</v>
      </c>
      <c r="EO899" s="24">
        <v>2196.7596233776094</v>
      </c>
      <c r="EP899" s="24">
        <v>2120.0084123981665</v>
      </c>
      <c r="EQ899" s="24">
        <v>2065.0806246043749</v>
      </c>
      <c r="ER899" s="24">
        <v>1990.4520510547175</v>
      </c>
      <c r="ES899" s="24">
        <v>1852.2440438640242</v>
      </c>
      <c r="ET899" s="24">
        <v>1733.406653306499</v>
      </c>
      <c r="EU899" s="24">
        <v>1633.6309356377071</v>
      </c>
      <c r="EV899" s="24">
        <v>1506.2234698413083</v>
      </c>
      <c r="EW899" s="24">
        <v>1418.7016208239859</v>
      </c>
      <c r="EX899" s="24">
        <v>1351.3078477406541</v>
      </c>
      <c r="EY899" s="24">
        <v>1294.815645582783</v>
      </c>
      <c r="EZ899" s="24">
        <v>1236.9378638753983</v>
      </c>
      <c r="FA899" s="24">
        <v>1190.0714234322099</v>
      </c>
      <c r="FB899" s="24">
        <v>1146.7366748035849</v>
      </c>
      <c r="FC899" s="24">
        <v>1115.622205778496</v>
      </c>
      <c r="FD899" s="24">
        <v>1093.918463941756</v>
      </c>
      <c r="FE899" s="24">
        <v>1062.3546044596842</v>
      </c>
      <c r="FF899" s="24">
        <v>1024.1079944349717</v>
      </c>
      <c r="FG899" s="24">
        <v>994.84513014011259</v>
      </c>
      <c r="FH899" s="24">
        <v>959.30959441441769</v>
      </c>
      <c r="FI899" s="24">
        <v>941.7732022630131</v>
      </c>
      <c r="FJ899" s="24">
        <v>904.27008813106852</v>
      </c>
      <c r="FK899" s="24">
        <v>842.89651963191841</v>
      </c>
      <c r="FL899" s="24">
        <v>742.97721815344119</v>
      </c>
      <c r="FM899" s="24">
        <v>716.52116301894534</v>
      </c>
      <c r="FN899" s="24">
        <v>733.11032058676597</v>
      </c>
      <c r="FO899" s="24">
        <v>821.55813260382433</v>
      </c>
      <c r="FP899" s="24">
        <v>969.05176788496976</v>
      </c>
      <c r="FQ899" s="24">
        <v>854.08300850857222</v>
      </c>
      <c r="FR899" s="24">
        <v>839.44263718644129</v>
      </c>
      <c r="FS899" s="24">
        <v>825.36008878138603</v>
      </c>
      <c r="FT899" s="24">
        <v>811.80290537832161</v>
      </c>
      <c r="FU899" s="24">
        <v>798.74114294480432</v>
      </c>
      <c r="FV899" s="24">
        <v>786.14713014330209</v>
      </c>
      <c r="FW899" s="38"/>
    </row>
    <row r="900" spans="5:179" outlineLevel="2" x14ac:dyDescent="0.2">
      <c r="E900" s="367">
        <v>46387</v>
      </c>
      <c r="H900" s="24">
        <v>22089.308218638413</v>
      </c>
      <c r="DA900" s="251"/>
      <c r="DB900" s="251"/>
      <c r="DC900" s="251"/>
      <c r="DD900" s="251"/>
      <c r="DE900" s="251"/>
      <c r="DF900" s="251"/>
      <c r="DG900" s="251"/>
      <c r="DH900" s="251"/>
      <c r="DI900" s="251"/>
      <c r="DJ900" s="251"/>
      <c r="DK900" s="251"/>
      <c r="DL900" s="251"/>
      <c r="DZ900" s="24">
        <v>20182.18997400433</v>
      </c>
      <c r="EA900" s="24">
        <v>12747.06318316824</v>
      </c>
      <c r="EB900" s="24">
        <v>5726.6837161263484</v>
      </c>
      <c r="EC900" s="24">
        <v>4071.8632377815188</v>
      </c>
      <c r="ED900" s="24">
        <v>3911.1496345767005</v>
      </c>
      <c r="EE900" s="24">
        <v>3368.5458882704056</v>
      </c>
      <c r="EF900" s="24">
        <v>3109.7957571952034</v>
      </c>
      <c r="EG900" s="24">
        <v>2853.768763847876</v>
      </c>
      <c r="EH900" s="24">
        <v>2720.1289068798301</v>
      </c>
      <c r="EI900" s="24">
        <v>2613.2330274174265</v>
      </c>
      <c r="EJ900" s="24">
        <v>2534.1412459347612</v>
      </c>
      <c r="EK900" s="24">
        <v>2459.5339484356455</v>
      </c>
      <c r="EL900" s="24">
        <v>2412.0115052518681</v>
      </c>
      <c r="EM900" s="24">
        <v>2373.6257648116821</v>
      </c>
      <c r="EN900" s="24">
        <v>2324.892917369642</v>
      </c>
      <c r="EO900" s="24">
        <v>2258.2887215499959</v>
      </c>
      <c r="EP900" s="24">
        <v>2204.5430809214527</v>
      </c>
      <c r="EQ900" s="24">
        <v>2127.5199285854133</v>
      </c>
      <c r="ER900" s="24">
        <v>2072.3975231831587</v>
      </c>
      <c r="ES900" s="24">
        <v>1997.5045291081055</v>
      </c>
      <c r="ET900" s="24">
        <v>1858.8068296703682</v>
      </c>
      <c r="EU900" s="24">
        <v>1739.5483799426988</v>
      </c>
      <c r="EV900" s="24">
        <v>1639.4191415454134</v>
      </c>
      <c r="EW900" s="24">
        <v>1511.5602514829084</v>
      </c>
      <c r="EX900" s="24">
        <v>1423.7282990802471</v>
      </c>
      <c r="EY900" s="24">
        <v>1356.0957394833929</v>
      </c>
      <c r="EZ900" s="24">
        <v>1299.40337675612</v>
      </c>
      <c r="FA900" s="24">
        <v>1241.3205251576751</v>
      </c>
      <c r="FB900" s="24">
        <v>1194.2880297007573</v>
      </c>
      <c r="FC900" s="24">
        <v>1150.799739386217</v>
      </c>
      <c r="FD900" s="24">
        <v>1119.5750270071994</v>
      </c>
      <c r="FE900" s="24">
        <v>1097.794385471771</v>
      </c>
      <c r="FF900" s="24">
        <v>1066.1186903761964</v>
      </c>
      <c r="FG900" s="24">
        <v>1027.7365667239776</v>
      </c>
      <c r="FH900" s="24">
        <v>998.37001959580959</v>
      </c>
      <c r="FI900" s="24">
        <v>962.70857599622843</v>
      </c>
      <c r="FJ900" s="24">
        <v>945.11004970764748</v>
      </c>
      <c r="FK900" s="24">
        <v>907.47405626860825</v>
      </c>
      <c r="FL900" s="24">
        <v>845.88303176760712</v>
      </c>
      <c r="FM900" s="24">
        <v>745.6097008210935</v>
      </c>
      <c r="FN900" s="24">
        <v>719.05990781026128</v>
      </c>
      <c r="FO900" s="24">
        <v>735.70784331729885</v>
      </c>
      <c r="FP900" s="24">
        <v>824.46903954915911</v>
      </c>
      <c r="FQ900" s="24">
        <v>972.48526748722566</v>
      </c>
      <c r="FR900" s="24">
        <v>857.10915609654694</v>
      </c>
      <c r="FS900" s="24">
        <v>842.41691168488933</v>
      </c>
      <c r="FT900" s="24">
        <v>828.28446664278135</v>
      </c>
      <c r="FU900" s="24">
        <v>814.67924805174789</v>
      </c>
      <c r="FV900" s="24">
        <v>801.57120578302818</v>
      </c>
      <c r="FW900" s="38"/>
    </row>
    <row r="901" spans="5:179" outlineLevel="2" x14ac:dyDescent="0.2">
      <c r="E901" s="367">
        <v>46418</v>
      </c>
      <c r="H901" s="24">
        <v>21730.821760717576</v>
      </c>
      <c r="DA901" s="251"/>
      <c r="DB901" s="251"/>
      <c r="DC901" s="251"/>
      <c r="DD901" s="251"/>
      <c r="DE901" s="251"/>
      <c r="DF901" s="251"/>
      <c r="DG901" s="251"/>
      <c r="DH901" s="251"/>
      <c r="DI901" s="251"/>
      <c r="DJ901" s="251"/>
      <c r="DK901" s="251"/>
      <c r="DL901" s="251"/>
      <c r="EA901" s="24">
        <v>19854.654058200435</v>
      </c>
      <c r="EB901" s="24">
        <v>12540.191628649782</v>
      </c>
      <c r="EC901" s="24">
        <v>5633.7456059462002</v>
      </c>
      <c r="ED901" s="24">
        <v>4005.7811398361109</v>
      </c>
      <c r="EE901" s="24">
        <v>3847.6757509665872</v>
      </c>
      <c r="EF901" s="24">
        <v>3313.8778981333976</v>
      </c>
      <c r="EG901" s="24">
        <v>3059.3270120982656</v>
      </c>
      <c r="EH901" s="24">
        <v>2807.4550701028752</v>
      </c>
      <c r="EI901" s="24">
        <v>2675.9840487763681</v>
      </c>
      <c r="EJ901" s="24">
        <v>2570.8229780646739</v>
      </c>
      <c r="EK901" s="24">
        <v>2493.0147737911152</v>
      </c>
      <c r="EL901" s="24">
        <v>2419.6182749983591</v>
      </c>
      <c r="EM901" s="24">
        <v>2372.8670715546436</v>
      </c>
      <c r="EN901" s="24">
        <v>2335.1042916883634</v>
      </c>
      <c r="EO901" s="24">
        <v>2287.1623275863981</v>
      </c>
      <c r="EP901" s="24">
        <v>2221.6390484711469</v>
      </c>
      <c r="EQ901" s="24">
        <v>2168.7656435933523</v>
      </c>
      <c r="ER901" s="24">
        <v>2092.9924967706388</v>
      </c>
      <c r="ES901" s="24">
        <v>2038.764670576983</v>
      </c>
      <c r="ET901" s="24">
        <v>1965.0871117660549</v>
      </c>
      <c r="EU901" s="24">
        <v>1828.6403314834611</v>
      </c>
      <c r="EV901" s="24">
        <v>1711.3173221415584</v>
      </c>
      <c r="EW901" s="24">
        <v>1612.8130769605416</v>
      </c>
      <c r="EX901" s="24">
        <v>1487.0292034697877</v>
      </c>
      <c r="EY901" s="24">
        <v>1400.6226721440319</v>
      </c>
      <c r="EZ901" s="24">
        <v>1334.0877185242418</v>
      </c>
      <c r="FA901" s="24">
        <v>1278.3154137772419</v>
      </c>
      <c r="FB901" s="24">
        <v>1221.1751863447225</v>
      </c>
      <c r="FC901" s="24">
        <v>1174.9059792867279</v>
      </c>
      <c r="FD901" s="24">
        <v>1132.1234586142964</v>
      </c>
      <c r="FE901" s="24">
        <v>1101.4054907847033</v>
      </c>
      <c r="FF901" s="24">
        <v>1079.9783263685215</v>
      </c>
      <c r="FG901" s="24">
        <v>1048.8166948019898</v>
      </c>
      <c r="FH901" s="24">
        <v>1011.0574730269768</v>
      </c>
      <c r="FI901" s="24">
        <v>982.16751436220216</v>
      </c>
      <c r="FJ901" s="24">
        <v>947.08481883720162</v>
      </c>
      <c r="FK901" s="24">
        <v>929.77189829468466</v>
      </c>
      <c r="FL901" s="24">
        <v>892.74669781687123</v>
      </c>
      <c r="FM901" s="24">
        <v>832.15523147289957</v>
      </c>
      <c r="FN901" s="24">
        <v>733.50923221460107</v>
      </c>
      <c r="FO901" s="24">
        <v>707.39031468256519</v>
      </c>
      <c r="FP901" s="24">
        <v>723.76807154151925</v>
      </c>
      <c r="FQ901" s="24">
        <v>811.08876603728947</v>
      </c>
      <c r="FR901" s="24">
        <v>956.70284481146552</v>
      </c>
      <c r="FS901" s="24">
        <v>843.19916750028528</v>
      </c>
      <c r="FT901" s="24">
        <v>828.74536290783385</v>
      </c>
      <c r="FU901" s="24">
        <v>814.84227272440955</v>
      </c>
      <c r="FV901" s="24">
        <v>801.45785265606696</v>
      </c>
      <c r="FW901" s="38"/>
    </row>
    <row r="902" spans="5:179" outlineLevel="2" x14ac:dyDescent="0.2">
      <c r="E902" s="367">
        <v>46446</v>
      </c>
      <c r="H902" s="24">
        <v>21805.948874944996</v>
      </c>
      <c r="DA902" s="251"/>
      <c r="DB902" s="251"/>
      <c r="DC902" s="251"/>
      <c r="DD902" s="251"/>
      <c r="DE902" s="251"/>
      <c r="DF902" s="251"/>
      <c r="DG902" s="251"/>
      <c r="DH902" s="251"/>
      <c r="DI902" s="251"/>
      <c r="DJ902" s="251"/>
      <c r="DK902" s="251"/>
      <c r="DL902" s="251"/>
      <c r="EB902" s="24">
        <v>19923.294944394289</v>
      </c>
      <c r="EC902" s="24">
        <v>12583.545185146313</v>
      </c>
      <c r="ED902" s="24">
        <v>5653.2224142476343</v>
      </c>
      <c r="EE902" s="24">
        <v>4019.6298005345534</v>
      </c>
      <c r="EF902" s="24">
        <v>3860.9778146821654</v>
      </c>
      <c r="EG902" s="24">
        <v>3325.3345326836306</v>
      </c>
      <c r="EH902" s="24">
        <v>3069.9036213230675</v>
      </c>
      <c r="EI902" s="24">
        <v>2817.1609155634105</v>
      </c>
      <c r="EJ902" s="24">
        <v>2685.2353767526802</v>
      </c>
      <c r="EK902" s="24">
        <v>2579.7107464913915</v>
      </c>
      <c r="EL902" s="24">
        <v>2501.6335461386852</v>
      </c>
      <c r="EM902" s="24">
        <v>2427.9833032763577</v>
      </c>
      <c r="EN902" s="24">
        <v>2381.0704730409793</v>
      </c>
      <c r="EO902" s="24">
        <v>2343.1771408786194</v>
      </c>
      <c r="EP902" s="24">
        <v>2295.0694333246561</v>
      </c>
      <c r="EQ902" s="24">
        <v>2229.3196291875329</v>
      </c>
      <c r="ER902" s="24">
        <v>2176.2634320356319</v>
      </c>
      <c r="ES902" s="24">
        <v>2100.2283246704501</v>
      </c>
      <c r="ET902" s="24">
        <v>2045.8130237398691</v>
      </c>
      <c r="EU902" s="24">
        <v>1971.8807491875052</v>
      </c>
      <c r="EV902" s="24">
        <v>1834.9622493831589</v>
      </c>
      <c r="EW902" s="24">
        <v>1717.2336346195475</v>
      </c>
      <c r="EX902" s="24">
        <v>1618.3888436570096</v>
      </c>
      <c r="EY902" s="24">
        <v>1492.1701141108447</v>
      </c>
      <c r="EZ902" s="24">
        <v>1405.4648608398081</v>
      </c>
      <c r="FA902" s="24">
        <v>1338.699884668835</v>
      </c>
      <c r="FB902" s="24">
        <v>1282.7347656621814</v>
      </c>
      <c r="FC902" s="24">
        <v>1225.3969948306794</v>
      </c>
      <c r="FD902" s="24">
        <v>1178.9678273237826</v>
      </c>
      <c r="FE902" s="24">
        <v>1136.0374002650722</v>
      </c>
      <c r="FF902" s="24">
        <v>1105.2132352422307</v>
      </c>
      <c r="FG902" s="24">
        <v>1083.7119935064525</v>
      </c>
      <c r="FH902" s="24">
        <v>1052.4426309263406</v>
      </c>
      <c r="FI902" s="24">
        <v>1014.5528691561693</v>
      </c>
      <c r="FJ902" s="24">
        <v>985.56303303399636</v>
      </c>
      <c r="FK902" s="24">
        <v>950.35905071629509</v>
      </c>
      <c r="FL902" s="24">
        <v>932.98627648883553</v>
      </c>
      <c r="FM902" s="24">
        <v>895.83307365123017</v>
      </c>
      <c r="FN902" s="24">
        <v>835.03213239354591</v>
      </c>
      <c r="FO902" s="24">
        <v>736.04509728598407</v>
      </c>
      <c r="FP902" s="24">
        <v>709.83588225289031</v>
      </c>
      <c r="FQ902" s="24">
        <v>726.27025977828214</v>
      </c>
      <c r="FR902" s="24">
        <v>813.89283663552203</v>
      </c>
      <c r="FS902" s="24">
        <v>960.01032782776701</v>
      </c>
      <c r="FT902" s="24">
        <v>846.11424916957446</v>
      </c>
      <c r="FU902" s="24">
        <v>831.61047533801218</v>
      </c>
      <c r="FV902" s="24">
        <v>817.65931982802897</v>
      </c>
      <c r="FW902" s="38"/>
    </row>
    <row r="903" spans="5:179" outlineLevel="2" x14ac:dyDescent="0.2">
      <c r="E903" s="367">
        <v>46477</v>
      </c>
      <c r="H903" s="24">
        <v>21879.776275865501</v>
      </c>
      <c r="DA903" s="251"/>
      <c r="DB903" s="251"/>
      <c r="DC903" s="251"/>
      <c r="DD903" s="251"/>
      <c r="DE903" s="251"/>
      <c r="DF903" s="251"/>
      <c r="DG903" s="251"/>
      <c r="DH903" s="251"/>
      <c r="DI903" s="251"/>
      <c r="DJ903" s="251"/>
      <c r="DK903" s="251"/>
      <c r="DL903" s="251"/>
      <c r="EC903" s="24">
        <v>19990.748330254846</v>
      </c>
      <c r="ED903" s="24">
        <v>12626.148716903306</v>
      </c>
      <c r="EE903" s="24">
        <v>5672.3622700761052</v>
      </c>
      <c r="EF903" s="24">
        <v>4033.2388767796624</v>
      </c>
      <c r="EG903" s="24">
        <v>3874.0497501757513</v>
      </c>
      <c r="EH903" s="24">
        <v>3336.5929652859977</v>
      </c>
      <c r="EI903" s="24">
        <v>3080.2972532048311</v>
      </c>
      <c r="EJ903" s="24">
        <v>2826.6988480589716</v>
      </c>
      <c r="EK903" s="24">
        <v>2694.3266550025905</v>
      </c>
      <c r="EL903" s="24">
        <v>2588.4447548407825</v>
      </c>
      <c r="EM903" s="24">
        <v>2510.1032120920518</v>
      </c>
      <c r="EN903" s="24">
        <v>2436.2036149806208</v>
      </c>
      <c r="EO903" s="24">
        <v>2389.1319541276912</v>
      </c>
      <c r="EP903" s="24">
        <v>2351.1103282487034</v>
      </c>
      <c r="EQ903" s="24">
        <v>2302.8397446358572</v>
      </c>
      <c r="ER903" s="24">
        <v>2236.8673344026488</v>
      </c>
      <c r="ES903" s="24">
        <v>2183.6315073176083</v>
      </c>
      <c r="ET903" s="24">
        <v>2107.3389713769643</v>
      </c>
      <c r="EU903" s="24">
        <v>2052.7394390579188</v>
      </c>
      <c r="EV903" s="24">
        <v>1978.5568553946953</v>
      </c>
      <c r="EW903" s="24">
        <v>1841.1747969056773</v>
      </c>
      <c r="EX903" s="24">
        <v>1723.0475937709837</v>
      </c>
      <c r="EY903" s="24">
        <v>1623.8681485334519</v>
      </c>
      <c r="EZ903" s="24">
        <v>1497.2220860240061</v>
      </c>
      <c r="FA903" s="24">
        <v>1410.2232787539274</v>
      </c>
      <c r="FB903" s="24">
        <v>1343.2322594654777</v>
      </c>
      <c r="FC903" s="24">
        <v>1287.0776619223861</v>
      </c>
      <c r="FD903" s="24">
        <v>1229.5457652301227</v>
      </c>
      <c r="FE903" s="24">
        <v>1182.9594046203897</v>
      </c>
      <c r="FF903" s="24">
        <v>1139.8836299839002</v>
      </c>
      <c r="FG903" s="24">
        <v>1108.9551049993697</v>
      </c>
      <c r="FH903" s="24">
        <v>1087.3810674956558</v>
      </c>
      <c r="FI903" s="24">
        <v>1056.0058376689055</v>
      </c>
      <c r="FJ903" s="24">
        <v>1017.9877942702194</v>
      </c>
      <c r="FK903" s="24">
        <v>988.8998085895804</v>
      </c>
      <c r="FL903" s="24">
        <v>953.57663776366633</v>
      </c>
      <c r="FM903" s="24">
        <v>936.14504533135141</v>
      </c>
      <c r="FN903" s="24">
        <v>898.86605459902512</v>
      </c>
      <c r="FO903" s="24">
        <v>837.85926238331479</v>
      </c>
      <c r="FP903" s="24">
        <v>738.53709141128172</v>
      </c>
      <c r="FQ903" s="24">
        <v>712.23914104100288</v>
      </c>
      <c r="FR903" s="24">
        <v>728.72915968457778</v>
      </c>
      <c r="FS903" s="24">
        <v>816.6483962812506</v>
      </c>
      <c r="FT903" s="24">
        <v>963.26059076137415</v>
      </c>
      <c r="FU903" s="24">
        <v>848.97889937380239</v>
      </c>
      <c r="FV903" s="24">
        <v>834.42602078043114</v>
      </c>
      <c r="FW903" s="38"/>
    </row>
    <row r="904" spans="5:179" outlineLevel="2" x14ac:dyDescent="0.2">
      <c r="E904" s="367">
        <v>46507</v>
      </c>
      <c r="H904" s="24">
        <v>21953.387990642601</v>
      </c>
      <c r="DA904" s="251"/>
      <c r="DB904" s="251"/>
      <c r="DC904" s="251"/>
      <c r="DD904" s="251"/>
      <c r="DE904" s="251"/>
      <c r="DF904" s="251"/>
      <c r="DG904" s="251"/>
      <c r="DH904" s="251"/>
      <c r="DI904" s="251"/>
      <c r="DJ904" s="251"/>
      <c r="DK904" s="251"/>
      <c r="DL904" s="251"/>
      <c r="ED904" s="24">
        <v>20058.004651604471</v>
      </c>
      <c r="EE904" s="24">
        <v>12668.62778279335</v>
      </c>
      <c r="EF904" s="24">
        <v>5691.4462089734971</v>
      </c>
      <c r="EG904" s="24">
        <v>4046.8081942206686</v>
      </c>
      <c r="EH904" s="24">
        <v>3887.0834961175142</v>
      </c>
      <c r="EI904" s="24">
        <v>3347.8185064702939</v>
      </c>
      <c r="EJ904" s="24">
        <v>3090.6605201767015</v>
      </c>
      <c r="EK904" s="24">
        <v>2836.2089155633453</v>
      </c>
      <c r="EL904" s="24">
        <v>2703.3913731580114</v>
      </c>
      <c r="EM904" s="24">
        <v>2597.1532468567539</v>
      </c>
      <c r="EN904" s="24">
        <v>2518.5481339861303</v>
      </c>
      <c r="EO904" s="24">
        <v>2444.3999111119806</v>
      </c>
      <c r="EP904" s="24">
        <v>2397.1698836638398</v>
      </c>
      <c r="EQ904" s="24">
        <v>2359.0203388772602</v>
      </c>
      <c r="ER904" s="24">
        <v>2310.5873550465949</v>
      </c>
      <c r="ES904" s="24">
        <v>2244.3929890591771</v>
      </c>
      <c r="ET904" s="24">
        <v>2190.9780568283663</v>
      </c>
      <c r="EU904" s="24">
        <v>2114.4288443877217</v>
      </c>
      <c r="EV904" s="24">
        <v>2059.6456189106952</v>
      </c>
      <c r="EW904" s="24">
        <v>1985.2134574126167</v>
      </c>
      <c r="EX904" s="24">
        <v>1847.3691945218038</v>
      </c>
      <c r="EY904" s="24">
        <v>1728.8445674886696</v>
      </c>
      <c r="EZ904" s="24">
        <v>1629.3314456658507</v>
      </c>
      <c r="FA904" s="24">
        <v>1502.2592986428547</v>
      </c>
      <c r="FB904" s="24">
        <v>1414.9677949893226</v>
      </c>
      <c r="FC904" s="24">
        <v>1347.7513929665015</v>
      </c>
      <c r="FD904" s="24">
        <v>1291.4078704469548</v>
      </c>
      <c r="FE904" s="24">
        <v>1233.6824150310326</v>
      </c>
      <c r="FF904" s="24">
        <v>1186.9393205568181</v>
      </c>
      <c r="FG904" s="24">
        <v>1143.7186229742999</v>
      </c>
      <c r="FH904" s="24">
        <v>1112.6860429148487</v>
      </c>
      <c r="FI904" s="24">
        <v>1091.0394223154353</v>
      </c>
      <c r="FJ904" s="24">
        <v>1059.5586345323352</v>
      </c>
      <c r="FK904" s="24">
        <v>1021.4126842788548</v>
      </c>
      <c r="FL904" s="24">
        <v>992.22683578287581</v>
      </c>
      <c r="FM904" s="24">
        <v>956.78482465699358</v>
      </c>
      <c r="FN904" s="24">
        <v>939.2945858567241</v>
      </c>
      <c r="FO904" s="24">
        <v>901.89017471797467</v>
      </c>
      <c r="FP904" s="24">
        <v>840.67813293611584</v>
      </c>
      <c r="FQ904" s="24">
        <v>741.02180519627802</v>
      </c>
      <c r="FR904" s="24">
        <v>714.63537872837037</v>
      </c>
      <c r="FS904" s="24">
        <v>731.18087593506016</v>
      </c>
      <c r="FT904" s="24">
        <v>819.39590558218163</v>
      </c>
      <c r="FU904" s="24">
        <v>966.50135807860499</v>
      </c>
      <c r="FV904" s="24">
        <v>851.83518052606519</v>
      </c>
      <c r="FW904" s="38"/>
    </row>
    <row r="905" spans="5:179" outlineLevel="2" x14ac:dyDescent="0.2">
      <c r="E905" s="367">
        <v>46538</v>
      </c>
      <c r="H905" s="24">
        <v>22025.86547181863</v>
      </c>
      <c r="DA905" s="251"/>
      <c r="DB905" s="251"/>
      <c r="DC905" s="251"/>
      <c r="DD905" s="251"/>
      <c r="DE905" s="251"/>
      <c r="DF905" s="251"/>
      <c r="DG905" s="251"/>
      <c r="DH905" s="251"/>
      <c r="DI905" s="251"/>
      <c r="DJ905" s="251"/>
      <c r="DK905" s="251"/>
      <c r="DL905" s="251"/>
      <c r="EE905" s="24">
        <v>20124.224665352918</v>
      </c>
      <c r="EF905" s="24">
        <v>12710.4523172135</v>
      </c>
      <c r="EG905" s="24">
        <v>5710.2360962406055</v>
      </c>
      <c r="EH905" s="24">
        <v>4060.1684311392091</v>
      </c>
      <c r="EI905" s="24">
        <v>3899.9164137992675</v>
      </c>
      <c r="EJ905" s="24">
        <v>3358.871080810386</v>
      </c>
      <c r="EK905" s="24">
        <v>3100.8641065100769</v>
      </c>
      <c r="EL905" s="24">
        <v>2845.572448808266</v>
      </c>
      <c r="EM905" s="24">
        <v>2712.3164191437613</v>
      </c>
      <c r="EN905" s="24">
        <v>2605.7275555530041</v>
      </c>
      <c r="EO905" s="24">
        <v>2526.8629337359325</v>
      </c>
      <c r="EP905" s="24">
        <v>2452.469916006889</v>
      </c>
      <c r="EQ905" s="24">
        <v>2405.0839621283139</v>
      </c>
      <c r="ER905" s="24">
        <v>2366.8084694508975</v>
      </c>
      <c r="ES905" s="24">
        <v>2318.2155877185787</v>
      </c>
      <c r="ET905" s="24">
        <v>2251.8026859444817</v>
      </c>
      <c r="EU905" s="24">
        <v>2198.2114082791109</v>
      </c>
      <c r="EV905" s="24">
        <v>2121.4094742947082</v>
      </c>
      <c r="EW905" s="24">
        <v>2066.4453860645176</v>
      </c>
      <c r="EX905" s="24">
        <v>1991.7674923092509</v>
      </c>
      <c r="EY905" s="24">
        <v>1853.4681468146437</v>
      </c>
      <c r="EZ905" s="24">
        <v>1734.5522195216881</v>
      </c>
      <c r="FA905" s="24">
        <v>1634.7105625125575</v>
      </c>
      <c r="FB905" s="24">
        <v>1507.2188962268501</v>
      </c>
      <c r="FC905" s="24">
        <v>1419.639206152362</v>
      </c>
      <c r="FD905" s="24">
        <v>1352.2008941667414</v>
      </c>
      <c r="FE905" s="24">
        <v>1295.6713576891423</v>
      </c>
      <c r="FF905" s="24">
        <v>1237.7553259662704</v>
      </c>
      <c r="FG905" s="24">
        <v>1190.8579126346976</v>
      </c>
      <c r="FH905" s="24">
        <v>1147.4945251267434</v>
      </c>
      <c r="FI905" s="24">
        <v>1116.359493307315</v>
      </c>
      <c r="FJ905" s="24">
        <v>1094.6414079965009</v>
      </c>
      <c r="FK905" s="24">
        <v>1063.0566887288878</v>
      </c>
      <c r="FL905" s="24">
        <v>1024.784802451655</v>
      </c>
      <c r="FM905" s="24">
        <v>995.50259904289999</v>
      </c>
      <c r="FN905" s="24">
        <v>959.94357874762159</v>
      </c>
      <c r="FO905" s="24">
        <v>942.39559722199465</v>
      </c>
      <c r="FP905" s="24">
        <v>904.86769819584651</v>
      </c>
      <c r="FQ905" s="24">
        <v>843.45356940090869</v>
      </c>
      <c r="FR905" s="24">
        <v>743.46823369105209</v>
      </c>
      <c r="FS905" s="24">
        <v>716.99469439443465</v>
      </c>
      <c r="FT905" s="24">
        <v>733.59481533222493</v>
      </c>
      <c r="FU905" s="24">
        <v>822.10108035283031</v>
      </c>
      <c r="FV905" s="24">
        <v>969.69219058321005</v>
      </c>
      <c r="FW905" s="38"/>
    </row>
    <row r="906" spans="5:179" outlineLevel="2" x14ac:dyDescent="0.2">
      <c r="E906" s="367">
        <v>46568</v>
      </c>
      <c r="H906" s="24">
        <v>22098.287704137736</v>
      </c>
      <c r="DA906" s="251"/>
      <c r="DB906" s="251"/>
      <c r="DC906" s="251"/>
      <c r="DD906" s="251"/>
      <c r="DE906" s="251"/>
      <c r="DF906" s="251"/>
      <c r="DG906" s="251"/>
      <c r="DH906" s="251"/>
      <c r="DI906" s="251"/>
      <c r="DJ906" s="251"/>
      <c r="DK906" s="251"/>
      <c r="DL906" s="251"/>
      <c r="EF906" s="24">
        <v>20190.394200249099</v>
      </c>
      <c r="EG906" s="24">
        <v>12752.244969210577</v>
      </c>
      <c r="EH906" s="24">
        <v>5729.0116601651198</v>
      </c>
      <c r="EI906" s="24">
        <v>4073.5184836831554</v>
      </c>
      <c r="EJ906" s="24">
        <v>3912.7395490765912</v>
      </c>
      <c r="EK906" s="24">
        <v>3369.9152298839203</v>
      </c>
      <c r="EL906" s="24">
        <v>3111.059914751936</v>
      </c>
      <c r="EM906" s="24">
        <v>2854.9288443257142</v>
      </c>
      <c r="EN906" s="24">
        <v>2721.2346616564782</v>
      </c>
      <c r="EO906" s="24">
        <v>2614.295328139739</v>
      </c>
      <c r="EP906" s="24">
        <v>2535.1713951972861</v>
      </c>
      <c r="EQ906" s="24">
        <v>2460.533769218011</v>
      </c>
      <c r="ER906" s="24">
        <v>2412.9920077701559</v>
      </c>
      <c r="ES906" s="24">
        <v>2374.5906632107167</v>
      </c>
      <c r="ET906" s="24">
        <v>2325.8380054653112</v>
      </c>
      <c r="EU906" s="24">
        <v>2259.2067344921729</v>
      </c>
      <c r="EV906" s="24">
        <v>2205.439245818598</v>
      </c>
      <c r="EW906" s="24">
        <v>2128.3847829375354</v>
      </c>
      <c r="EX906" s="24">
        <v>2073.2399698240433</v>
      </c>
      <c r="EY906" s="24">
        <v>1998.3165311308228</v>
      </c>
      <c r="EZ906" s="24">
        <v>1859.5624499373255</v>
      </c>
      <c r="FA906" s="24">
        <v>1740.2555206688121</v>
      </c>
      <c r="FB906" s="24">
        <v>1640.0855789124469</v>
      </c>
      <c r="FC906" s="24">
        <v>1512.1747131593538</v>
      </c>
      <c r="FD906" s="24">
        <v>1424.3070563455281</v>
      </c>
      <c r="FE906" s="24">
        <v>1356.6470035568466</v>
      </c>
      <c r="FF906" s="24">
        <v>1299.9315949177694</v>
      </c>
      <c r="FG906" s="24">
        <v>1241.8251321623554</v>
      </c>
      <c r="FH906" s="24">
        <v>1194.773517609141</v>
      </c>
      <c r="FI906" s="24">
        <v>1151.26754894685</v>
      </c>
      <c r="FJ906" s="24">
        <v>1120.0301434653932</v>
      </c>
      <c r="FK906" s="24">
        <v>1098.240647920011</v>
      </c>
      <c r="FL906" s="24">
        <v>1066.5520763938132</v>
      </c>
      <c r="FM906" s="24">
        <v>1028.1543500925957</v>
      </c>
      <c r="FN906" s="24">
        <v>998.77586522144838</v>
      </c>
      <c r="FO906" s="24">
        <v>963.09992495169001</v>
      </c>
      <c r="FP906" s="24">
        <v>945.49424471740576</v>
      </c>
      <c r="FQ906" s="24">
        <v>907.84295193743685</v>
      </c>
      <c r="FR906" s="24">
        <v>846.22689017832329</v>
      </c>
      <c r="FS906" s="24">
        <v>745.91279729792336</v>
      </c>
      <c r="FT906" s="24">
        <v>719.35221157783144</v>
      </c>
      <c r="FU906" s="24">
        <v>736.00691460759992</v>
      </c>
      <c r="FV906" s="24">
        <v>824.80419299588527</v>
      </c>
      <c r="FW906" s="38"/>
    </row>
    <row r="907" spans="5:179" outlineLevel="2" x14ac:dyDescent="0.2">
      <c r="E907" s="367">
        <v>46599</v>
      </c>
      <c r="H907" s="24">
        <v>22169.731305799942</v>
      </c>
      <c r="DA907" s="251"/>
      <c r="DB907" s="251"/>
      <c r="DC907" s="251"/>
      <c r="DD907" s="251"/>
      <c r="DE907" s="251"/>
      <c r="DF907" s="251"/>
      <c r="DG907" s="251"/>
      <c r="DH907" s="251"/>
      <c r="DI907" s="251"/>
      <c r="DJ907" s="251"/>
      <c r="DK907" s="251"/>
      <c r="DL907" s="251"/>
      <c r="EG907" s="24">
        <v>20255.669596241678</v>
      </c>
      <c r="EH907" s="24">
        <v>12793.472883430761</v>
      </c>
      <c r="EI907" s="24">
        <v>5747.5335127379021</v>
      </c>
      <c r="EJ907" s="24">
        <v>4086.6881389889554</v>
      </c>
      <c r="EK907" s="24">
        <v>3925.3894072689905</v>
      </c>
      <c r="EL907" s="24">
        <v>3380.8101410436725</v>
      </c>
      <c r="EM907" s="24">
        <v>3121.1179485811895</v>
      </c>
      <c r="EN907" s="24">
        <v>2864.1588082875714</v>
      </c>
      <c r="EO907" s="24">
        <v>2730.0323933087989</v>
      </c>
      <c r="EP907" s="24">
        <v>2622.7473257131078</v>
      </c>
      <c r="EQ907" s="24">
        <v>2543.3675856772379</v>
      </c>
      <c r="ER907" s="24">
        <v>2468.488656801971</v>
      </c>
      <c r="ES907" s="24">
        <v>2420.793193188922</v>
      </c>
      <c r="ET907" s="24">
        <v>2382.2676973648809</v>
      </c>
      <c r="EU907" s="24">
        <v>2333.3574226354554</v>
      </c>
      <c r="EV907" s="24">
        <v>2266.5107332531902</v>
      </c>
      <c r="EW907" s="24">
        <v>2212.5694146840779</v>
      </c>
      <c r="EX907" s="24">
        <v>2135.2658352910903</v>
      </c>
      <c r="EY907" s="24">
        <v>2079.9427394022732</v>
      </c>
      <c r="EZ907" s="24">
        <v>2004.7770737826584</v>
      </c>
      <c r="FA907" s="24">
        <v>1865.5744016648994</v>
      </c>
      <c r="FB907" s="24">
        <v>1745.8817539713064</v>
      </c>
      <c r="FC907" s="24">
        <v>1645.3879635297767</v>
      </c>
      <c r="FD907" s="24">
        <v>1517.0635628882126</v>
      </c>
      <c r="FE907" s="24">
        <v>1428.9118305859852</v>
      </c>
      <c r="FF907" s="24">
        <v>1361.0330333441316</v>
      </c>
      <c r="FG907" s="24">
        <v>1304.1342642059437</v>
      </c>
      <c r="FH907" s="24">
        <v>1245.8399436836894</v>
      </c>
      <c r="FI907" s="24">
        <v>1198.6362116065877</v>
      </c>
      <c r="FJ907" s="24">
        <v>1154.9895884675038</v>
      </c>
      <c r="FK907" s="24">
        <v>1123.6511926838093</v>
      </c>
      <c r="FL907" s="24">
        <v>1101.791251859544</v>
      </c>
      <c r="FM907" s="24">
        <v>1070.0002314146029</v>
      </c>
      <c r="FN907" s="24">
        <v>1031.478365546586</v>
      </c>
      <c r="FO907" s="24">
        <v>1002.0049002498657</v>
      </c>
      <c r="FP907" s="24">
        <v>966.21361992753486</v>
      </c>
      <c r="FQ907" s="24">
        <v>948.55102065850508</v>
      </c>
      <c r="FR907" s="24">
        <v>910.77800152582256</v>
      </c>
      <c r="FS907" s="24">
        <v>848.96273549209513</v>
      </c>
      <c r="FT907" s="24">
        <v>748.3243278870068</v>
      </c>
      <c r="FU907" s="24">
        <v>721.67787198857775</v>
      </c>
      <c r="FV907" s="24">
        <v>738.38641955078197</v>
      </c>
      <c r="FW907" s="38"/>
    </row>
    <row r="908" spans="5:179" outlineLevel="2" x14ac:dyDescent="0.2">
      <c r="E908" s="367">
        <v>46630</v>
      </c>
      <c r="H908" s="24">
        <v>22241.270624500175</v>
      </c>
      <c r="DA908" s="251"/>
      <c r="DB908" s="251"/>
      <c r="DC908" s="251"/>
      <c r="DD908" s="251"/>
      <c r="DE908" s="251"/>
      <c r="DF908" s="251"/>
      <c r="DG908" s="251"/>
      <c r="DH908" s="251"/>
      <c r="DI908" s="251"/>
      <c r="DJ908" s="251"/>
      <c r="DK908" s="251"/>
      <c r="DL908" s="251"/>
      <c r="EH908" s="24">
        <v>20321.032445377925</v>
      </c>
      <c r="EI908" s="24">
        <v>12834.756033021804</v>
      </c>
      <c r="EJ908" s="24">
        <v>5766.0801800852169</v>
      </c>
      <c r="EK908" s="24">
        <v>4099.8754384275871</v>
      </c>
      <c r="EL908" s="24">
        <v>3938.0562131925999</v>
      </c>
      <c r="EM908" s="24">
        <v>3391.7196487327365</v>
      </c>
      <c r="EN908" s="24">
        <v>3131.189457727814</v>
      </c>
      <c r="EO908" s="24">
        <v>2873.4011381547161</v>
      </c>
      <c r="EP908" s="24">
        <v>2738.8419117803096</v>
      </c>
      <c r="EQ908" s="24">
        <v>2631.2106469061478</v>
      </c>
      <c r="ER908" s="24">
        <v>2551.574757057615</v>
      </c>
      <c r="ES908" s="24">
        <v>2476.4542019992041</v>
      </c>
      <c r="ET908" s="24">
        <v>2428.6048302974687</v>
      </c>
      <c r="EU908" s="24">
        <v>2389.9550168763481</v>
      </c>
      <c r="EV908" s="24">
        <v>2340.886913994505</v>
      </c>
      <c r="EW908" s="24">
        <v>2273.8245175948741</v>
      </c>
      <c r="EX908" s="24">
        <v>2219.7091362404713</v>
      </c>
      <c r="EY908" s="24">
        <v>2142.1561065800638</v>
      </c>
      <c r="EZ908" s="24">
        <v>2086.6544890603941</v>
      </c>
      <c r="FA908" s="24">
        <v>2011.2462719892571</v>
      </c>
      <c r="FB908" s="24">
        <v>1871.5944079445781</v>
      </c>
      <c r="FC908" s="24">
        <v>1751.5155250570931</v>
      </c>
      <c r="FD908" s="24">
        <v>1650.6974520519805</v>
      </c>
      <c r="FE908" s="24">
        <v>1521.9589624858422</v>
      </c>
      <c r="FF908" s="24">
        <v>1433.5227741031977</v>
      </c>
      <c r="FG908" s="24">
        <v>1365.4249393438438</v>
      </c>
      <c r="FH908" s="24">
        <v>1308.3425640481034</v>
      </c>
      <c r="FI908" s="24">
        <v>1249.8601340753225</v>
      </c>
      <c r="FJ908" s="24">
        <v>1202.5040806738746</v>
      </c>
      <c r="FK908" s="24">
        <v>1158.7166146152322</v>
      </c>
      <c r="FL908" s="24">
        <v>1127.2770932268743</v>
      </c>
      <c r="FM908" s="24">
        <v>1105.346612744197</v>
      </c>
      <c r="FN908" s="24">
        <v>1073.4530061238963</v>
      </c>
      <c r="FO908" s="24">
        <v>1034.8068343722739</v>
      </c>
      <c r="FP908" s="24">
        <v>1005.2382613993271</v>
      </c>
      <c r="FQ908" s="24">
        <v>969.33148649682516</v>
      </c>
      <c r="FR908" s="24">
        <v>951.61189193539633</v>
      </c>
      <c r="FS908" s="24">
        <v>913.71698336631391</v>
      </c>
      <c r="FT908" s="24">
        <v>851.70224617272754</v>
      </c>
      <c r="FU908" s="24">
        <v>750.73908934015265</v>
      </c>
      <c r="FV908" s="24">
        <v>724.00664821824682</v>
      </c>
      <c r="FW908" s="38"/>
    </row>
    <row r="909" spans="5:179" outlineLevel="2" x14ac:dyDescent="0.2">
      <c r="E909" s="367">
        <v>46660</v>
      </c>
      <c r="H909" s="24">
        <v>22311.977828570758</v>
      </c>
      <c r="DA909" s="251"/>
      <c r="DB909" s="251"/>
      <c r="DC909" s="251"/>
      <c r="DD909" s="251"/>
      <c r="DE909" s="251"/>
      <c r="DF909" s="251"/>
      <c r="DG909" s="251"/>
      <c r="DH909" s="251"/>
      <c r="DI909" s="251"/>
      <c r="DJ909" s="251"/>
      <c r="DK909" s="251"/>
      <c r="DL909" s="251"/>
      <c r="EI909" s="24">
        <v>20385.635021925755</v>
      </c>
      <c r="EJ909" s="24">
        <v>12875.558994747531</v>
      </c>
      <c r="EK909" s="24">
        <v>5784.4111205635691</v>
      </c>
      <c r="EL909" s="24">
        <v>4112.9093488629715</v>
      </c>
      <c r="EM909" s="24">
        <v>3950.5756842699811</v>
      </c>
      <c r="EN909" s="24">
        <v>3402.5022617138929</v>
      </c>
      <c r="EO909" s="24">
        <v>3141.1438194056641</v>
      </c>
      <c r="EP909" s="24">
        <v>2882.5359652103407</v>
      </c>
      <c r="EQ909" s="24">
        <v>2747.5489617165658</v>
      </c>
      <c r="ER909" s="24">
        <v>2639.5755263819879</v>
      </c>
      <c r="ES909" s="24">
        <v>2559.6864661453988</v>
      </c>
      <c r="ET909" s="24">
        <v>2484.3270953958308</v>
      </c>
      <c r="EU909" s="24">
        <v>2436.3256057981944</v>
      </c>
      <c r="EV909" s="24">
        <v>2397.5529207888899</v>
      </c>
      <c r="EW909" s="24">
        <v>2348.3288255439124</v>
      </c>
      <c r="EX909" s="24">
        <v>2281.0532311382981</v>
      </c>
      <c r="EY909" s="24">
        <v>2226.7658116221646</v>
      </c>
      <c r="EZ909" s="24">
        <v>2148.9662331927111</v>
      </c>
      <c r="FA909" s="24">
        <v>2093.2881705291256</v>
      </c>
      <c r="FB909" s="24">
        <v>2017.640223260777</v>
      </c>
      <c r="FC909" s="24">
        <v>1877.544392096748</v>
      </c>
      <c r="FD909" s="24">
        <v>1757.0837665372619</v>
      </c>
      <c r="FE909" s="24">
        <v>1655.9451828840697</v>
      </c>
      <c r="FF909" s="24">
        <v>1526.7974208978808</v>
      </c>
      <c r="FG909" s="24">
        <v>1438.0800851057754</v>
      </c>
      <c r="FH909" s="24">
        <v>1369.7657605792501</v>
      </c>
      <c r="FI909" s="24">
        <v>1312.5019147539249</v>
      </c>
      <c r="FJ909" s="24">
        <v>1253.8335633389547</v>
      </c>
      <c r="FK909" s="24">
        <v>1206.3269603493843</v>
      </c>
      <c r="FL909" s="24">
        <v>1162.4002895955332</v>
      </c>
      <c r="FM909" s="24">
        <v>1130.860818852113</v>
      </c>
      <c r="FN909" s="24">
        <v>1108.8606191980341</v>
      </c>
      <c r="FO909" s="24">
        <v>1076.8656196407055</v>
      </c>
      <c r="FP909" s="24">
        <v>1038.0965878781278</v>
      </c>
      <c r="FQ909" s="24">
        <v>1008.4340134805964</v>
      </c>
      <c r="FR909" s="24">
        <v>972.41308738127611</v>
      </c>
      <c r="FS909" s="24">
        <v>954.63716047221055</v>
      </c>
      <c r="FT909" s="24">
        <v>916.62178023230194</v>
      </c>
      <c r="FU909" s="24">
        <v>854.40989204171717</v>
      </c>
      <c r="FV909" s="24">
        <v>753.12576332519302</v>
      </c>
      <c r="FW909" s="38"/>
    </row>
    <row r="910" spans="5:179" outlineLevel="2" x14ac:dyDescent="0.2">
      <c r="E910" s="367">
        <v>46691</v>
      </c>
      <c r="H910" s="24">
        <v>22381.922993528657</v>
      </c>
      <c r="DA910" s="251"/>
      <c r="DB910" s="251"/>
      <c r="DC910" s="251"/>
      <c r="DD910" s="251"/>
      <c r="DE910" s="251"/>
      <c r="DF910" s="251"/>
      <c r="DG910" s="251"/>
      <c r="DH910" s="251"/>
      <c r="DI910" s="251"/>
      <c r="DJ910" s="251"/>
      <c r="DK910" s="251"/>
      <c r="DL910" s="251"/>
      <c r="EJ910" s="24">
        <v>20449.541351312397</v>
      </c>
      <c r="EK910" s="24">
        <v>12915.922207042389</v>
      </c>
      <c r="EL910" s="24">
        <v>5802.5445013476801</v>
      </c>
      <c r="EM910" s="24">
        <v>4125.8027877626246</v>
      </c>
      <c r="EN910" s="24">
        <v>3962.9602281252146</v>
      </c>
      <c r="EO910" s="24">
        <v>3413.1686662699453</v>
      </c>
      <c r="EP910" s="24">
        <v>3150.990899045707</v>
      </c>
      <c r="EQ910" s="24">
        <v>2891.5723426723844</v>
      </c>
      <c r="ER910" s="24">
        <v>2756.1621723800818</v>
      </c>
      <c r="ES910" s="24">
        <v>2647.8502542895785</v>
      </c>
      <c r="ET910" s="24">
        <v>2567.7107521809371</v>
      </c>
      <c r="EU910" s="24">
        <v>2492.1151395500488</v>
      </c>
      <c r="EV910" s="24">
        <v>2443.9631714903981</v>
      </c>
      <c r="EW910" s="24">
        <v>2405.0689391279334</v>
      </c>
      <c r="EX910" s="24">
        <v>2355.6905327103532</v>
      </c>
      <c r="EY910" s="24">
        <v>2288.2040380168082</v>
      </c>
      <c r="EZ910" s="24">
        <v>2233.7464344613054</v>
      </c>
      <c r="FA910" s="24">
        <v>2155.7029644150389</v>
      </c>
      <c r="FB910" s="24">
        <v>2099.850358225664</v>
      </c>
      <c r="FC910" s="24">
        <v>2023.965264425929</v>
      </c>
      <c r="FD910" s="24">
        <v>1883.4302509493334</v>
      </c>
      <c r="FE910" s="24">
        <v>1762.5919969074948</v>
      </c>
      <c r="FF910" s="24">
        <v>1661.1363568744698</v>
      </c>
      <c r="FG910" s="24">
        <v>1531.5837333567094</v>
      </c>
      <c r="FH910" s="24">
        <v>1442.588280190417</v>
      </c>
      <c r="FI910" s="24">
        <v>1374.0597990913677</v>
      </c>
      <c r="FJ910" s="24">
        <v>1316.6164385151249</v>
      </c>
      <c r="FK910" s="24">
        <v>1257.7641694058536</v>
      </c>
      <c r="FL910" s="24">
        <v>1210.1086393597834</v>
      </c>
      <c r="FM910" s="24">
        <v>1166.0442641740108</v>
      </c>
      <c r="FN910" s="24">
        <v>1134.4059212687059</v>
      </c>
      <c r="FO910" s="24">
        <v>1112.3367538339251</v>
      </c>
      <c r="FP910" s="24">
        <v>1080.2414540907923</v>
      </c>
      <c r="FQ910" s="24">
        <v>1041.35088642751</v>
      </c>
      <c r="FR910" s="24">
        <v>1011.5953236954056</v>
      </c>
      <c r="FS910" s="24">
        <v>975.46147665123169</v>
      </c>
      <c r="FT910" s="24">
        <v>957.62982451020832</v>
      </c>
      <c r="FU910" s="24">
        <v>919.49527096965164</v>
      </c>
      <c r="FV910" s="24">
        <v>857.08835655524831</v>
      </c>
      <c r="FW910" s="38"/>
    </row>
    <row r="911" spans="5:179" outlineLevel="2" x14ac:dyDescent="0.2">
      <c r="E911" s="367">
        <v>46721</v>
      </c>
      <c r="H911" s="24">
        <v>22451.174184304778</v>
      </c>
      <c r="DA911" s="251"/>
      <c r="DB911" s="251"/>
      <c r="DC911" s="251"/>
      <c r="DD911" s="251"/>
      <c r="DE911" s="251"/>
      <c r="DF911" s="251"/>
      <c r="DG911" s="251"/>
      <c r="DH911" s="251"/>
      <c r="DI911" s="251"/>
      <c r="DJ911" s="251"/>
      <c r="DK911" s="251"/>
      <c r="DL911" s="251"/>
      <c r="EK911" s="24">
        <v>20512.813621966416</v>
      </c>
      <c r="EL911" s="24">
        <v>12955.884948093193</v>
      </c>
      <c r="EM911" s="24">
        <v>5820.4979683650563</v>
      </c>
      <c r="EN911" s="24">
        <v>4138.568301969899</v>
      </c>
      <c r="EO911" s="24">
        <v>3975.2218963864907</v>
      </c>
      <c r="EP911" s="24">
        <v>3423.7292420760223</v>
      </c>
      <c r="EQ911" s="24">
        <v>3160.7402790228757</v>
      </c>
      <c r="ER911" s="24">
        <v>2900.519064006528</v>
      </c>
      <c r="ES911" s="24">
        <v>2764.6899254451159</v>
      </c>
      <c r="ET911" s="24">
        <v>2656.0428829193629</v>
      </c>
      <c r="EU911" s="24">
        <v>2575.6554237450646</v>
      </c>
      <c r="EV911" s="24">
        <v>2499.8259131513578</v>
      </c>
      <c r="EW911" s="24">
        <v>2451.5249596302124</v>
      </c>
      <c r="EX911" s="24">
        <v>2412.510385869638</v>
      </c>
      <c r="EY911" s="24">
        <v>2362.9791993069366</v>
      </c>
      <c r="EZ911" s="24">
        <v>2295.283896812552</v>
      </c>
      <c r="FA911" s="24">
        <v>2240.6577977308102</v>
      </c>
      <c r="FB911" s="24">
        <v>2162.3728558845305</v>
      </c>
      <c r="FC911" s="24">
        <v>2106.3474379359659</v>
      </c>
      <c r="FD911" s="24">
        <v>2030.2275504990037</v>
      </c>
      <c r="FE911" s="24">
        <v>1889.2577121402117</v>
      </c>
      <c r="FF911" s="24">
        <v>1768.0455763284228</v>
      </c>
      <c r="FG911" s="24">
        <v>1666.276025650398</v>
      </c>
      <c r="FH911" s="24">
        <v>1536.3225575113165</v>
      </c>
      <c r="FI911" s="24">
        <v>1447.051746364961</v>
      </c>
      <c r="FJ911" s="24">
        <v>1378.3112334883224</v>
      </c>
      <c r="FK911" s="24">
        <v>1320.6901392507118</v>
      </c>
      <c r="FL911" s="24">
        <v>1261.655777221325</v>
      </c>
      <c r="FM911" s="24">
        <v>1213.8527977267106</v>
      </c>
      <c r="FN911" s="24">
        <v>1169.6520843695796</v>
      </c>
      <c r="FO911" s="24">
        <v>1137.9158502812422</v>
      </c>
      <c r="FP911" s="24">
        <v>1115.7783993426383</v>
      </c>
      <c r="FQ911" s="24">
        <v>1083.583794560963</v>
      </c>
      <c r="FR911" s="24">
        <v>1044.5728968383996</v>
      </c>
      <c r="FS911" s="24">
        <v>1014.7252683730687</v>
      </c>
      <c r="FT911" s="24">
        <v>978.47962075055079</v>
      </c>
      <c r="FU911" s="24">
        <v>960.59279626599698</v>
      </c>
      <c r="FV911" s="24">
        <v>922.34025182523192</v>
      </c>
      <c r="FW911" s="38"/>
    </row>
    <row r="912" spans="5:179" outlineLevel="2" x14ac:dyDescent="0.2">
      <c r="E912" s="367">
        <v>46752</v>
      </c>
      <c r="H912" s="24">
        <v>22519.79753341258</v>
      </c>
      <c r="DA912" s="251"/>
      <c r="DB912" s="251"/>
      <c r="DC912" s="251"/>
      <c r="DD912" s="251"/>
      <c r="DE912" s="251"/>
      <c r="DF912" s="251"/>
      <c r="DG912" s="251"/>
      <c r="DH912" s="251"/>
      <c r="DI912" s="251"/>
      <c r="DJ912" s="251"/>
      <c r="DK912" s="251"/>
      <c r="DL912" s="251"/>
      <c r="EL912" s="24">
        <v>20575.512256737489</v>
      </c>
      <c r="EM912" s="24">
        <v>12995.485380947839</v>
      </c>
      <c r="EN912" s="24">
        <v>5838.2886665613041</v>
      </c>
      <c r="EO912" s="24">
        <v>4151.2180821132961</v>
      </c>
      <c r="EP912" s="24">
        <v>3987.3723985267047</v>
      </c>
      <c r="EQ912" s="24">
        <v>3434.1940741200328</v>
      </c>
      <c r="ER912" s="24">
        <v>3170.401269660867</v>
      </c>
      <c r="ES912" s="24">
        <v>2909.3846730249775</v>
      </c>
      <c r="ET912" s="24">
        <v>2773.1403646235385</v>
      </c>
      <c r="EU912" s="24">
        <v>2664.1612359508622</v>
      </c>
      <c r="EV912" s="24">
        <v>2583.5280677268047</v>
      </c>
      <c r="EW912" s="24">
        <v>2507.466779724245</v>
      </c>
      <c r="EX912" s="24">
        <v>2459.0181914661134</v>
      </c>
      <c r="EY912" s="24">
        <v>2419.88436734057</v>
      </c>
      <c r="EZ912" s="24">
        <v>2370.2017857604269</v>
      </c>
      <c r="FA912" s="24">
        <v>2302.2995685480018</v>
      </c>
      <c r="FB912" s="24">
        <v>2247.5065015456998</v>
      </c>
      <c r="FC912" s="24">
        <v>2168.9822771189147</v>
      </c>
      <c r="FD912" s="24">
        <v>2112.7856141484531</v>
      </c>
      <c r="FE912" s="24">
        <v>2036.4330617485475</v>
      </c>
      <c r="FF912" s="24">
        <v>1895.0323406950708</v>
      </c>
      <c r="FG912" s="24">
        <v>1773.4497127814602</v>
      </c>
      <c r="FH912" s="24">
        <v>1671.3690974193617</v>
      </c>
      <c r="FI912" s="24">
        <v>1541.0184187763364</v>
      </c>
      <c r="FJ912" s="24">
        <v>1451.4747460866092</v>
      </c>
      <c r="FK912" s="24">
        <v>1382.5241237442358</v>
      </c>
      <c r="FL912" s="24">
        <v>1324.7269072052534</v>
      </c>
      <c r="FM912" s="24">
        <v>1265.5121031374395</v>
      </c>
      <c r="FN912" s="24">
        <v>1217.5630109930669</v>
      </c>
      <c r="FO912" s="24">
        <v>1173.2271955268602</v>
      </c>
      <c r="FP912" s="24">
        <v>1141.3939577516187</v>
      </c>
      <c r="FQ912" s="24">
        <v>1119.188842377665</v>
      </c>
      <c r="FR912" s="24">
        <v>1086.8958328718008</v>
      </c>
      <c r="FS912" s="24">
        <v>1047.7656960202971</v>
      </c>
      <c r="FT912" s="24">
        <v>1017.8268365034676</v>
      </c>
      <c r="FU912" s="24">
        <v>981.47040190339465</v>
      </c>
      <c r="FV912" s="24">
        <v>963.52890527604075</v>
      </c>
      <c r="FW912" s="38"/>
    </row>
    <row r="913" spans="5:179" outlineLevel="2" x14ac:dyDescent="0.2">
      <c r="E913" s="367">
        <v>46783</v>
      </c>
      <c r="H913" s="24">
        <v>22136.857315299974</v>
      </c>
      <c r="DA913" s="251"/>
      <c r="DB913" s="251"/>
      <c r="DC913" s="251"/>
      <c r="DD913" s="251"/>
      <c r="DE913" s="251"/>
      <c r="DF913" s="251"/>
      <c r="DG913" s="251"/>
      <c r="DH913" s="251"/>
      <c r="DI913" s="251"/>
      <c r="DJ913" s="251"/>
      <c r="DK913" s="251"/>
      <c r="DL913" s="251"/>
      <c r="EM913" s="24">
        <v>20225.633837995789</v>
      </c>
      <c r="EN913" s="24">
        <v>12774.502310435073</v>
      </c>
      <c r="EO913" s="24">
        <v>5739.0108852197882</v>
      </c>
      <c r="EP913" s="24">
        <v>4080.6282663994166</v>
      </c>
      <c r="EQ913" s="24">
        <v>3919.5687136257857</v>
      </c>
      <c r="ER913" s="24">
        <v>3375.7969670486505</v>
      </c>
      <c r="ES913" s="24">
        <v>3116.4898545201627</v>
      </c>
      <c r="ET913" s="24">
        <v>2859.9117415028963</v>
      </c>
      <c r="EU913" s="24">
        <v>2725.9842134854034</v>
      </c>
      <c r="EV913" s="24">
        <v>2618.8582316379466</v>
      </c>
      <c r="EW913" s="24">
        <v>2539.5961984332434</v>
      </c>
      <c r="EX913" s="24">
        <v>2464.8283024416205</v>
      </c>
      <c r="EY913" s="24">
        <v>2417.2035631957765</v>
      </c>
      <c r="EZ913" s="24">
        <v>2378.7351942158211</v>
      </c>
      <c r="FA913" s="24">
        <v>2329.897445214589</v>
      </c>
      <c r="FB913" s="24">
        <v>2263.149878252952</v>
      </c>
      <c r="FC913" s="24">
        <v>2209.2885456056233</v>
      </c>
      <c r="FD913" s="24">
        <v>2132.0995944460378</v>
      </c>
      <c r="FE913" s="24">
        <v>2076.8585334228487</v>
      </c>
      <c r="FF913" s="24">
        <v>2001.8043258693426</v>
      </c>
      <c r="FG913" s="24">
        <v>1862.8080679501886</v>
      </c>
      <c r="FH913" s="24">
        <v>1743.2929043635934</v>
      </c>
      <c r="FI913" s="24">
        <v>1642.9481293461442</v>
      </c>
      <c r="FJ913" s="24">
        <v>1514.8140122524235</v>
      </c>
      <c r="FK913" s="24">
        <v>1426.7929941735795</v>
      </c>
      <c r="FL913" s="24">
        <v>1359.0148497950784</v>
      </c>
      <c r="FM913" s="24">
        <v>1302.200451981482</v>
      </c>
      <c r="FN913" s="24">
        <v>1243.9925721522886</v>
      </c>
      <c r="FO913" s="24">
        <v>1196.8588352870577</v>
      </c>
      <c r="FP913" s="24">
        <v>1153.2769327643241</v>
      </c>
      <c r="FQ913" s="24">
        <v>1121.9850065616574</v>
      </c>
      <c r="FR913" s="24">
        <v>1100.1574803606038</v>
      </c>
      <c r="FS913" s="24">
        <v>1068.4136006630933</v>
      </c>
      <c r="FT913" s="24">
        <v>1029.9488562565466</v>
      </c>
      <c r="FU913" s="24">
        <v>1000.5190951619567</v>
      </c>
      <c r="FV913" s="24">
        <v>964.78088730104037</v>
      </c>
      <c r="FW913" s="38"/>
    </row>
    <row r="914" spans="5:179" outlineLevel="2" x14ac:dyDescent="0.2">
      <c r="E914" s="367">
        <v>46812</v>
      </c>
      <c r="H914" s="24">
        <v>22203.416017103998</v>
      </c>
      <c r="DA914" s="251"/>
      <c r="DB914" s="251"/>
      <c r="DC914" s="251"/>
      <c r="DD914" s="251"/>
      <c r="DE914" s="251"/>
      <c r="DF914" s="251"/>
      <c r="DG914" s="251"/>
      <c r="DH914" s="251"/>
      <c r="DI914" s="251"/>
      <c r="DJ914" s="251"/>
      <c r="DK914" s="251"/>
      <c r="DL914" s="251"/>
      <c r="EN914" s="24">
        <v>20286.446080322981</v>
      </c>
      <c r="EO914" s="24">
        <v>12812.911298570321</v>
      </c>
      <c r="EP914" s="24">
        <v>5756.2663207461037</v>
      </c>
      <c r="EQ914" s="24">
        <v>4092.8974569212633</v>
      </c>
      <c r="ER914" s="24">
        <v>3931.3536477514754</v>
      </c>
      <c r="ES914" s="24">
        <v>3385.946947259501</v>
      </c>
      <c r="ET914" s="24">
        <v>3125.860178227264</v>
      </c>
      <c r="EU914" s="24">
        <v>2868.5106139660147</v>
      </c>
      <c r="EV914" s="24">
        <v>2734.1804071818974</v>
      </c>
      <c r="EW914" s="24">
        <v>2626.7323305501768</v>
      </c>
      <c r="EX914" s="24">
        <v>2547.2319808601069</v>
      </c>
      <c r="EY914" s="24">
        <v>2472.239280867494</v>
      </c>
      <c r="EZ914" s="24">
        <v>2424.4713487206518</v>
      </c>
      <c r="FA914" s="24">
        <v>2385.8873172207936</v>
      </c>
      <c r="FB914" s="24">
        <v>2336.9027281723829</v>
      </c>
      <c r="FC914" s="24">
        <v>2269.9544718652683</v>
      </c>
      <c r="FD914" s="24">
        <v>2215.9311948042687</v>
      </c>
      <c r="FE914" s="24">
        <v>2138.5101602775812</v>
      </c>
      <c r="FF914" s="24">
        <v>2083.103006423074</v>
      </c>
      <c r="FG914" s="24">
        <v>2007.8231340180248</v>
      </c>
      <c r="FH914" s="24">
        <v>1868.4089572248886</v>
      </c>
      <c r="FI914" s="24">
        <v>1748.5344484059997</v>
      </c>
      <c r="FJ914" s="24">
        <v>1647.8879676015522</v>
      </c>
      <c r="FK914" s="24">
        <v>1519.3685907408696</v>
      </c>
      <c r="FL914" s="24">
        <v>1431.0829206108626</v>
      </c>
      <c r="FM914" s="24">
        <v>1363.1009882584742</v>
      </c>
      <c r="FN914" s="24">
        <v>1306.1157670751288</v>
      </c>
      <c r="FO914" s="24">
        <v>1247.7328741055871</v>
      </c>
      <c r="FP914" s="24">
        <v>1200.457420632066</v>
      </c>
      <c r="FQ914" s="24">
        <v>1156.7444807713425</v>
      </c>
      <c r="FR914" s="24">
        <v>1125.3584693986206</v>
      </c>
      <c r="FS914" s="24">
        <v>1103.46531455901</v>
      </c>
      <c r="FT914" s="24">
        <v>1071.6259908066911</v>
      </c>
      <c r="FU914" s="24">
        <v>1033.0455947782152</v>
      </c>
      <c r="FV914" s="24">
        <v>1003.527347469663</v>
      </c>
      <c r="FW914" s="38"/>
    </row>
    <row r="915" spans="5:179" outlineLevel="2" x14ac:dyDescent="0.2">
      <c r="E915" s="367">
        <v>46843</v>
      </c>
      <c r="H915" s="24">
        <v>22269.534406019957</v>
      </c>
      <c r="DA915" s="251"/>
      <c r="DB915" s="251"/>
      <c r="DC915" s="251"/>
      <c r="DD915" s="251"/>
      <c r="DE915" s="251"/>
      <c r="DF915" s="251"/>
      <c r="DG915" s="251"/>
      <c r="DH915" s="251"/>
      <c r="DI915" s="251"/>
      <c r="DJ915" s="251"/>
      <c r="DK915" s="251"/>
      <c r="DL915" s="251"/>
      <c r="EO915" s="24">
        <v>20346.85602492917</v>
      </c>
      <c r="EP915" s="24">
        <v>12851.066195624539</v>
      </c>
      <c r="EQ915" s="24">
        <v>5773.4076045470165</v>
      </c>
      <c r="ER915" s="24">
        <v>4105.0854817567842</v>
      </c>
      <c r="ES915" s="24">
        <v>3943.0606197438915</v>
      </c>
      <c r="ET915" s="24">
        <v>3396.0297812223134</v>
      </c>
      <c r="EU915" s="24">
        <v>3135.1685134312579</v>
      </c>
      <c r="EV915" s="24">
        <v>2877.0526013898261</v>
      </c>
      <c r="EW915" s="24">
        <v>2742.322379722933</v>
      </c>
      <c r="EX915" s="24">
        <v>2634.5543390949724</v>
      </c>
      <c r="EY915" s="24">
        <v>2554.8172494800319</v>
      </c>
      <c r="EZ915" s="24">
        <v>2479.6012326563441</v>
      </c>
      <c r="FA915" s="24">
        <v>2431.6910548877941</v>
      </c>
      <c r="FB915" s="24">
        <v>2392.9921260226524</v>
      </c>
      <c r="FC915" s="24">
        <v>2343.8616683337095</v>
      </c>
      <c r="FD915" s="24">
        <v>2276.7140503227765</v>
      </c>
      <c r="FE915" s="24">
        <v>2222.5299001762805</v>
      </c>
      <c r="FF915" s="24">
        <v>2144.8783176083739</v>
      </c>
      <c r="FG915" s="24">
        <v>2089.3061696941936</v>
      </c>
      <c r="FH915" s="24">
        <v>2013.8021253023928</v>
      </c>
      <c r="FI915" s="24">
        <v>1873.9727943386324</v>
      </c>
      <c r="FJ915" s="24">
        <v>1753.7413175023405</v>
      </c>
      <c r="FK915" s="24">
        <v>1652.7951268174079</v>
      </c>
      <c r="FL915" s="24">
        <v>1523.8930388398428</v>
      </c>
      <c r="FM915" s="24">
        <v>1435.3444674396501</v>
      </c>
      <c r="FN915" s="24">
        <v>1367.1600952537208</v>
      </c>
      <c r="FO915" s="24">
        <v>1310.0051807667073</v>
      </c>
      <c r="FP915" s="24">
        <v>1251.4484324399348</v>
      </c>
      <c r="FQ915" s="24">
        <v>1204.0321998711372</v>
      </c>
      <c r="FR915" s="24">
        <v>1160.1890895377194</v>
      </c>
      <c r="FS915" s="24">
        <v>1128.7096154066153</v>
      </c>
      <c r="FT915" s="24">
        <v>1106.7512660885891</v>
      </c>
      <c r="FU915" s="24">
        <v>1074.8171296827102</v>
      </c>
      <c r="FV915" s="24">
        <v>1036.1218471148309</v>
      </c>
      <c r="FW915" s="38"/>
    </row>
    <row r="916" spans="5:179" outlineLevel="2" x14ac:dyDescent="0.2">
      <c r="E916" s="367">
        <v>46873</v>
      </c>
      <c r="H916" s="24">
        <v>22335.271593479556</v>
      </c>
      <c r="DA916" s="251"/>
      <c r="DB916" s="251"/>
      <c r="DC916" s="251"/>
      <c r="DD916" s="251"/>
      <c r="DE916" s="251"/>
      <c r="DF916" s="251"/>
      <c r="DG916" s="251"/>
      <c r="DH916" s="251"/>
      <c r="DI916" s="251"/>
      <c r="DJ916" s="251"/>
      <c r="DK916" s="251"/>
      <c r="DL916" s="251"/>
      <c r="EP916" s="24">
        <v>20406.917679759397</v>
      </c>
      <c r="EQ916" s="24">
        <v>12889.001112994392</v>
      </c>
      <c r="ER916" s="24">
        <v>5790.4500613429791</v>
      </c>
      <c r="ES916" s="24">
        <v>4117.2032372936474</v>
      </c>
      <c r="ET916" s="24">
        <v>3954.700095917879</v>
      </c>
      <c r="EU916" s="24">
        <v>3406.0544832334272</v>
      </c>
      <c r="EV916" s="24">
        <v>3144.4231820079458</v>
      </c>
      <c r="EW916" s="24">
        <v>2885.5453405167641</v>
      </c>
      <c r="EX916" s="24">
        <v>2750.4174102280058</v>
      </c>
      <c r="EY916" s="24">
        <v>2642.3312503363127</v>
      </c>
      <c r="EZ916" s="24">
        <v>2562.3587857058042</v>
      </c>
      <c r="FA916" s="24">
        <v>2486.9207395703334</v>
      </c>
      <c r="FB916" s="24">
        <v>2438.8691362883542</v>
      </c>
      <c r="FC916" s="24">
        <v>2400.0559724915383</v>
      </c>
      <c r="FD916" s="24">
        <v>2350.7804871586318</v>
      </c>
      <c r="FE916" s="24">
        <v>2283.4346568513761</v>
      </c>
      <c r="FF916" s="24">
        <v>2229.090561123146</v>
      </c>
      <c r="FG916" s="24">
        <v>2151.2097597244037</v>
      </c>
      <c r="FH916" s="24">
        <v>2095.4735690135326</v>
      </c>
      <c r="FI916" s="24">
        <v>2019.7466450846186</v>
      </c>
      <c r="FJ916" s="24">
        <v>1879.5045534957669</v>
      </c>
      <c r="FK916" s="24">
        <v>1758.9181667189605</v>
      </c>
      <c r="FL916" s="24">
        <v>1657.6739941122057</v>
      </c>
      <c r="FM916" s="24">
        <v>1528.3914015148844</v>
      </c>
      <c r="FN916" s="24">
        <v>1439.5814445854171</v>
      </c>
      <c r="FO916" s="24">
        <v>1371.1957997202087</v>
      </c>
      <c r="FP916" s="24">
        <v>1313.8721702857081</v>
      </c>
      <c r="FQ916" s="24">
        <v>1255.1425689539467</v>
      </c>
      <c r="FR916" s="24">
        <v>1207.5863689429848</v>
      </c>
      <c r="FS916" s="24">
        <v>1163.6138386266318</v>
      </c>
      <c r="FT916" s="24">
        <v>1132.0414405908625</v>
      </c>
      <c r="FU916" s="24">
        <v>1110.0182726691282</v>
      </c>
      <c r="FV916" s="24">
        <v>1077.989870246143</v>
      </c>
      <c r="FW916" s="38"/>
    </row>
    <row r="917" spans="5:179" outlineLevel="2" x14ac:dyDescent="0.2">
      <c r="E917" s="367">
        <v>46904</v>
      </c>
      <c r="H917" s="24">
        <v>22400.685096316447</v>
      </c>
      <c r="DA917" s="251"/>
      <c r="DB917" s="251"/>
      <c r="DC917" s="251"/>
      <c r="DD917" s="251"/>
      <c r="DE917" s="251"/>
      <c r="DF917" s="251"/>
      <c r="DG917" s="251"/>
      <c r="DH917" s="251"/>
      <c r="DI917" s="251"/>
      <c r="DJ917" s="251"/>
      <c r="DK917" s="251"/>
      <c r="DL917" s="251"/>
      <c r="EQ917" s="24">
        <v>20466.683595833005</v>
      </c>
      <c r="ER917" s="24">
        <v>12926.749241882859</v>
      </c>
      <c r="ES917" s="24">
        <v>5807.4086024526878</v>
      </c>
      <c r="ET917" s="24">
        <v>4129.2613259770815</v>
      </c>
      <c r="EU917" s="24">
        <v>3966.2822602475439</v>
      </c>
      <c r="EV917" s="24">
        <v>3416.0298244182927</v>
      </c>
      <c r="EW917" s="24">
        <v>3153.6322813410702</v>
      </c>
      <c r="EX917" s="24">
        <v>2893.996262079454</v>
      </c>
      <c r="EY917" s="24">
        <v>2758.4725814540902</v>
      </c>
      <c r="EZ917" s="24">
        <v>2650.0698686923274</v>
      </c>
      <c r="FA917" s="24">
        <v>2569.8631880138933</v>
      </c>
      <c r="FB917" s="24">
        <v>2494.2042058211086</v>
      </c>
      <c r="FC917" s="24">
        <v>2446.0118733935515</v>
      </c>
      <c r="FD917" s="24">
        <v>2407.0850371486749</v>
      </c>
      <c r="FE917" s="24">
        <v>2357.6652382762563</v>
      </c>
      <c r="FF917" s="24">
        <v>2290.1221716540799</v>
      </c>
      <c r="FG917" s="24">
        <v>2235.6189179032931</v>
      </c>
      <c r="FH917" s="24">
        <v>2157.5100263287982</v>
      </c>
      <c r="FI917" s="24">
        <v>2101.6106005547704</v>
      </c>
      <c r="FJ917" s="24">
        <v>2025.6618945296541</v>
      </c>
      <c r="FK917" s="24">
        <v>1885.009074715824</v>
      </c>
      <c r="FL917" s="24">
        <v>1764.0695255464984</v>
      </c>
      <c r="FM917" s="24">
        <v>1662.5288382569331</v>
      </c>
      <c r="FN917" s="24">
        <v>1532.8676146139926</v>
      </c>
      <c r="FO917" s="24">
        <v>1443.7975591965694</v>
      </c>
      <c r="FP917" s="24">
        <v>1375.2116327025626</v>
      </c>
      <c r="FQ917" s="24">
        <v>1317.7201190594042</v>
      </c>
      <c r="FR917" s="24">
        <v>1258.8185158369452</v>
      </c>
      <c r="FS917" s="24">
        <v>1211.1230375722439</v>
      </c>
      <c r="FT917" s="24">
        <v>1167.0217245265405</v>
      </c>
      <c r="FU917" s="24">
        <v>1135.356860135937</v>
      </c>
      <c r="FV917" s="24">
        <v>1113.2691927720853</v>
      </c>
      <c r="FW917" s="38"/>
    </row>
    <row r="918" spans="5:179" outlineLevel="2" x14ac:dyDescent="0.2">
      <c r="E918" s="367">
        <v>46934</v>
      </c>
      <c r="H918" s="24">
        <v>22464.830895092426</v>
      </c>
      <c r="DA918" s="251"/>
      <c r="DB918" s="251"/>
      <c r="DC918" s="251"/>
      <c r="DD918" s="251"/>
      <c r="DE918" s="251"/>
      <c r="DF918" s="251"/>
      <c r="DG918" s="251"/>
      <c r="DH918" s="251"/>
      <c r="DI918" s="251"/>
      <c r="DJ918" s="251"/>
      <c r="DK918" s="251"/>
      <c r="DL918" s="251"/>
      <c r="ER918" s="24">
        <v>20525.291257246263</v>
      </c>
      <c r="ES918" s="24">
        <v>12963.765817587218</v>
      </c>
      <c r="ET918" s="24">
        <v>5824.0384895307425</v>
      </c>
      <c r="EU918" s="24">
        <v>4141.0857306758962</v>
      </c>
      <c r="EV918" s="24">
        <v>3977.6399639365445</v>
      </c>
      <c r="EW918" s="24">
        <v>3425.8118449586336</v>
      </c>
      <c r="EX918" s="24">
        <v>3162.662909684022</v>
      </c>
      <c r="EY918" s="24">
        <v>2902.2834060256141</v>
      </c>
      <c r="EZ918" s="24">
        <v>2766.3716446469434</v>
      </c>
      <c r="FA918" s="24">
        <v>2657.6585137631596</v>
      </c>
      <c r="FB918" s="24">
        <v>2577.2221561093484</v>
      </c>
      <c r="FC918" s="24">
        <v>2501.3465195675358</v>
      </c>
      <c r="FD918" s="24">
        <v>2453.016185304537</v>
      </c>
      <c r="FE918" s="24">
        <v>2413.9778795669185</v>
      </c>
      <c r="FF918" s="24">
        <v>2364.4165639301518</v>
      </c>
      <c r="FG918" s="24">
        <v>2296.6800834038186</v>
      </c>
      <c r="FH918" s="24">
        <v>2242.0207560895356</v>
      </c>
      <c r="FI918" s="24">
        <v>2163.6881946933363</v>
      </c>
      <c r="FJ918" s="24">
        <v>2107.6286973276597</v>
      </c>
      <c r="FK918" s="24">
        <v>2031.4625073107352</v>
      </c>
      <c r="FL918" s="24">
        <v>1890.4069191244978</v>
      </c>
      <c r="FM918" s="24">
        <v>1769.1210517978607</v>
      </c>
      <c r="FN918" s="24">
        <v>1667.2895962364123</v>
      </c>
      <c r="FO918" s="24">
        <v>1537.2570793618102</v>
      </c>
      <c r="FP918" s="24">
        <v>1447.9319661268601</v>
      </c>
      <c r="FQ918" s="24">
        <v>1379.1496394325545</v>
      </c>
      <c r="FR918" s="24">
        <v>1321.4934951520015</v>
      </c>
      <c r="FS918" s="24">
        <v>1262.4232234101805</v>
      </c>
      <c r="FT918" s="24">
        <v>1214.591166083806</v>
      </c>
      <c r="FU918" s="24">
        <v>1170.3635660990994</v>
      </c>
      <c r="FV918" s="24">
        <v>1138.6080273380144</v>
      </c>
      <c r="FW918" s="38"/>
    </row>
    <row r="919" spans="5:179" outlineLevel="2" x14ac:dyDescent="0.2">
      <c r="E919" s="367">
        <v>46965</v>
      </c>
      <c r="H919" s="24">
        <v>22529.763489741686</v>
      </c>
      <c r="DA919" s="251"/>
      <c r="DB919" s="251"/>
      <c r="DC919" s="251"/>
      <c r="DD919" s="251"/>
      <c r="DE919" s="251"/>
      <c r="DF919" s="251"/>
      <c r="DG919" s="251"/>
      <c r="DH919" s="251"/>
      <c r="DI919" s="251"/>
      <c r="DJ919" s="251"/>
      <c r="DK919" s="251"/>
      <c r="DL919" s="251"/>
      <c r="ES919" s="24">
        <v>20584.617785163995</v>
      </c>
      <c r="ET919" s="24">
        <v>13001.236429090697</v>
      </c>
      <c r="EU919" s="24">
        <v>5840.8723545274743</v>
      </c>
      <c r="EV919" s="24">
        <v>4153.0551704822101</v>
      </c>
      <c r="EW919" s="24">
        <v>3989.1369782984652</v>
      </c>
      <c r="EX919" s="24">
        <v>3435.7138492475656</v>
      </c>
      <c r="EY919" s="24">
        <v>3171.8043053920856</v>
      </c>
      <c r="EZ919" s="24">
        <v>2910.6721979484551</v>
      </c>
      <c r="FA919" s="24">
        <v>2774.3675957177488</v>
      </c>
      <c r="FB919" s="24">
        <v>2665.3402392030798</v>
      </c>
      <c r="FC919" s="24">
        <v>2584.6713874151715</v>
      </c>
      <c r="FD919" s="24">
        <v>2508.5764390977956</v>
      </c>
      <c r="FE919" s="24">
        <v>2460.1064103043277</v>
      </c>
      <c r="FF919" s="24">
        <v>2420.9552678178329</v>
      </c>
      <c r="FG919" s="24">
        <v>2371.2506996084762</v>
      </c>
      <c r="FH919" s="24">
        <v>2303.3184328127727</v>
      </c>
      <c r="FI919" s="24">
        <v>2248.5011175767968</v>
      </c>
      <c r="FJ919" s="24">
        <v>2169.9421428823748</v>
      </c>
      <c r="FK919" s="24">
        <v>2113.7206105280666</v>
      </c>
      <c r="FL919" s="24">
        <v>2037.3342689166147</v>
      </c>
      <c r="FM919" s="24">
        <v>1895.8709721046823</v>
      </c>
      <c r="FN919" s="24">
        <v>1774.2345387712685</v>
      </c>
      <c r="FO919" s="24">
        <v>1672.1087484490827</v>
      </c>
      <c r="FP919" s="24">
        <v>1541.7003841555138</v>
      </c>
      <c r="FQ919" s="24">
        <v>1452.1170846294331</v>
      </c>
      <c r="FR919" s="24">
        <v>1383.1359487404743</v>
      </c>
      <c r="FS919" s="24">
        <v>1325.3131545054616</v>
      </c>
      <c r="FT919" s="24">
        <v>1266.0721453995916</v>
      </c>
      <c r="FU919" s="24">
        <v>1218.1018337678936</v>
      </c>
      <c r="FV919" s="24">
        <v>1173.7463978410638</v>
      </c>
      <c r="FW919" s="38"/>
    </row>
    <row r="920" spans="5:179" outlineLevel="2" x14ac:dyDescent="0.2">
      <c r="E920" s="367">
        <v>46996</v>
      </c>
      <c r="H920" s="24">
        <v>22593.535952678794</v>
      </c>
      <c r="DA920" s="251"/>
      <c r="DB920" s="251"/>
      <c r="DC920" s="251"/>
      <c r="DD920" s="251"/>
      <c r="DE920" s="251"/>
      <c r="DF920" s="251"/>
      <c r="DG920" s="251"/>
      <c r="DH920" s="251"/>
      <c r="DI920" s="251"/>
      <c r="DJ920" s="251"/>
      <c r="DK920" s="251"/>
      <c r="DL920" s="251"/>
      <c r="ET920" s="24">
        <v>20642.884343327227</v>
      </c>
      <c r="EU920" s="24">
        <v>13038.037564117627</v>
      </c>
      <c r="EV920" s="24">
        <v>5857.4054537727943</v>
      </c>
      <c r="EW920" s="24">
        <v>4164.8107558018664</v>
      </c>
      <c r="EX920" s="24">
        <v>4000.4285788612237</v>
      </c>
      <c r="EY920" s="24">
        <v>3445.4389373166618</v>
      </c>
      <c r="EZ920" s="24">
        <v>3180.782374451775</v>
      </c>
      <c r="FA920" s="24">
        <v>2918.9111097750374</v>
      </c>
      <c r="FB920" s="24">
        <v>2782.2206854651126</v>
      </c>
      <c r="FC920" s="24">
        <v>2672.8847174971711</v>
      </c>
      <c r="FD920" s="24">
        <v>2591.9875254799845</v>
      </c>
      <c r="FE920" s="24">
        <v>2515.6771837665137</v>
      </c>
      <c r="FF920" s="24">
        <v>2467.06995632397</v>
      </c>
      <c r="FG920" s="24">
        <v>2427.8079931098496</v>
      </c>
      <c r="FH920" s="24">
        <v>2377.9627317797958</v>
      </c>
      <c r="FI920" s="24">
        <v>2309.8381767708393</v>
      </c>
      <c r="FJ920" s="24">
        <v>2254.8656963372441</v>
      </c>
      <c r="FK920" s="24">
        <v>2176.0843536048992</v>
      </c>
      <c r="FL920" s="24">
        <v>2119.7036812937972</v>
      </c>
      <c r="FM920" s="24">
        <v>2043.1011214720861</v>
      </c>
      <c r="FN920" s="24">
        <v>1901.2374004454473</v>
      </c>
      <c r="FO920" s="24">
        <v>1779.2566645657557</v>
      </c>
      <c r="FP920" s="24">
        <v>1676.8417982760743</v>
      </c>
      <c r="FQ920" s="24">
        <v>1546.0643017196485</v>
      </c>
      <c r="FR920" s="24">
        <v>1456.2274288415254</v>
      </c>
      <c r="FS920" s="24">
        <v>1387.0510358237539</v>
      </c>
      <c r="FT920" s="24">
        <v>1329.0645691203663</v>
      </c>
      <c r="FU920" s="24">
        <v>1269.6558731650857</v>
      </c>
      <c r="FV920" s="24">
        <v>1221.5497773773752</v>
      </c>
      <c r="FW920" s="38"/>
    </row>
    <row r="921" spans="5:179" outlineLevel="2" x14ac:dyDescent="0.2">
      <c r="E921" s="367">
        <v>47026</v>
      </c>
      <c r="H921" s="24">
        <v>22657.199979513069</v>
      </c>
      <c r="DA921" s="251"/>
      <c r="DB921" s="251"/>
      <c r="DC921" s="251"/>
      <c r="DD921" s="251"/>
      <c r="DE921" s="251"/>
      <c r="DF921" s="251"/>
      <c r="DG921" s="251"/>
      <c r="DH921" s="251"/>
      <c r="DI921" s="251"/>
      <c r="DJ921" s="251"/>
      <c r="DK921" s="251"/>
      <c r="DL921" s="251"/>
      <c r="EU921" s="24">
        <v>20701.051827404219</v>
      </c>
      <c r="EV921" s="24">
        <v>13074.77612399098</v>
      </c>
      <c r="EW921" s="24">
        <v>5873.910440808434</v>
      </c>
      <c r="EX921" s="24">
        <v>4176.5463524022562</v>
      </c>
      <c r="EY921" s="24">
        <v>4011.7009796455295</v>
      </c>
      <c r="EZ921" s="24">
        <v>3455.1474892414512</v>
      </c>
      <c r="FA921" s="24">
        <v>3189.745177567906</v>
      </c>
      <c r="FB921" s="24">
        <v>2927.1360124909643</v>
      </c>
      <c r="FC921" s="24">
        <v>2790.0604221379958</v>
      </c>
      <c r="FD921" s="24">
        <v>2680.4163674671477</v>
      </c>
      <c r="FE921" s="24">
        <v>2599.2912234811247</v>
      </c>
      <c r="FF921" s="24">
        <v>2522.7658546177313</v>
      </c>
      <c r="FG921" s="24">
        <v>2474.0216618131153</v>
      </c>
      <c r="FH921" s="24">
        <v>2434.6490663064287</v>
      </c>
      <c r="FI921" s="24">
        <v>2384.663351084539</v>
      </c>
      <c r="FJ921" s="24">
        <v>2316.3468348213883</v>
      </c>
      <c r="FK921" s="24">
        <v>2261.2194530267666</v>
      </c>
      <c r="FL921" s="24">
        <v>2182.2161203620685</v>
      </c>
      <c r="FM921" s="24">
        <v>2125.6765786892843</v>
      </c>
      <c r="FN921" s="24">
        <v>2048.8581683059665</v>
      </c>
      <c r="FO921" s="24">
        <v>1906.5947039296741</v>
      </c>
      <c r="FP921" s="24">
        <v>1784.2702509417541</v>
      </c>
      <c r="FQ921" s="24">
        <v>1681.5668002175973</v>
      </c>
      <c r="FR921" s="24">
        <v>1550.4207990558045</v>
      </c>
      <c r="FS921" s="24">
        <v>1460.3307839914564</v>
      </c>
      <c r="FT921" s="24">
        <v>1390.9594658521542</v>
      </c>
      <c r="FU921" s="24">
        <v>1332.8096049824014</v>
      </c>
      <c r="FV921" s="24">
        <v>1273.2335073056104</v>
      </c>
      <c r="FW921" s="38"/>
    </row>
    <row r="922" spans="5:179" outlineLevel="2" x14ac:dyDescent="0.2">
      <c r="E922" s="367">
        <v>47057</v>
      </c>
      <c r="H922" s="24">
        <v>22719.805937495112</v>
      </c>
      <c r="DA922" s="251"/>
      <c r="DB922" s="251"/>
      <c r="DC922" s="251"/>
      <c r="DD922" s="251"/>
      <c r="DE922" s="251"/>
      <c r="DF922" s="251"/>
      <c r="DG922" s="251"/>
      <c r="DH922" s="251"/>
      <c r="DI922" s="251"/>
      <c r="DJ922" s="251"/>
      <c r="DK922" s="251"/>
      <c r="DL922" s="251"/>
      <c r="EV922" s="24">
        <v>20758.252592814879</v>
      </c>
      <c r="EW922" s="24">
        <v>13110.904104738087</v>
      </c>
      <c r="EX922" s="24">
        <v>5890.1411220302989</v>
      </c>
      <c r="EY922" s="24">
        <v>4188.0869084146934</v>
      </c>
      <c r="EZ922" s="24">
        <v>4022.786037957912</v>
      </c>
      <c r="FA922" s="24">
        <v>3464.6946891924076</v>
      </c>
      <c r="FB922" s="24">
        <v>3198.5590227359235</v>
      </c>
      <c r="FC922" s="24">
        <v>2935.2242208473122</v>
      </c>
      <c r="FD922" s="24">
        <v>2797.7698657459296</v>
      </c>
      <c r="FE922" s="24">
        <v>2687.8228446411922</v>
      </c>
      <c r="FF922" s="24">
        <v>2606.4735371503994</v>
      </c>
      <c r="FG922" s="24">
        <v>2529.7367147961972</v>
      </c>
      <c r="FH922" s="24">
        <v>2480.8578329351508</v>
      </c>
      <c r="FI922" s="24">
        <v>2441.3764437972054</v>
      </c>
      <c r="FJ922" s="24">
        <v>2391.2526089669918</v>
      </c>
      <c r="FK922" s="24">
        <v>2322.7473217634547</v>
      </c>
      <c r="FL922" s="24">
        <v>2267.4676130020671</v>
      </c>
      <c r="FM922" s="24">
        <v>2188.2459797825909</v>
      </c>
      <c r="FN922" s="24">
        <v>2131.5502090888558</v>
      </c>
      <c r="FO922" s="24">
        <v>2054.5195354877947</v>
      </c>
      <c r="FP922" s="24">
        <v>1911.8629713250687</v>
      </c>
      <c r="FQ922" s="24">
        <v>1789.2005136600101</v>
      </c>
      <c r="FR922" s="24">
        <v>1686.2132746510497</v>
      </c>
      <c r="FS922" s="24">
        <v>1554.7048932725631</v>
      </c>
      <c r="FT922" s="24">
        <v>1464.3659431366782</v>
      </c>
      <c r="FU922" s="24">
        <v>1394.8029394478592</v>
      </c>
      <c r="FV922" s="24">
        <v>1336.492399952788</v>
      </c>
      <c r="FW922" s="38"/>
    </row>
    <row r="923" spans="5:179" outlineLevel="2" x14ac:dyDescent="0.2">
      <c r="E923" s="367">
        <v>47087</v>
      </c>
      <c r="H923" s="24">
        <v>22782.402911820769</v>
      </c>
      <c r="DA923" s="251"/>
      <c r="DB923" s="251"/>
      <c r="DC923" s="251"/>
      <c r="DD923" s="251"/>
      <c r="DE923" s="251"/>
      <c r="DF923" s="251"/>
      <c r="DG923" s="251"/>
      <c r="DH923" s="251"/>
      <c r="DI923" s="251"/>
      <c r="DJ923" s="251"/>
      <c r="DK923" s="251"/>
      <c r="DL923" s="251"/>
      <c r="EW923" s="24">
        <v>20815.445150188512</v>
      </c>
      <c r="EX923" s="24">
        <v>13147.02690129226</v>
      </c>
      <c r="EY923" s="24">
        <v>5906.3694742268181</v>
      </c>
      <c r="EZ923" s="24">
        <v>4199.625808412382</v>
      </c>
      <c r="FA923" s="24">
        <v>4033.8695056172937</v>
      </c>
      <c r="FB923" s="24">
        <v>3474.240519165704</v>
      </c>
      <c r="FC923" s="24">
        <v>3207.3716031591953</v>
      </c>
      <c r="FD923" s="24">
        <v>2943.3112685843353</v>
      </c>
      <c r="FE923" s="24">
        <v>2805.478203085474</v>
      </c>
      <c r="FF923" s="24">
        <v>2695.2282590210862</v>
      </c>
      <c r="FG923" s="24">
        <v>2613.6548201919172</v>
      </c>
      <c r="FH923" s="24">
        <v>2536.7065746894737</v>
      </c>
      <c r="FI923" s="24">
        <v>2487.6930230992343</v>
      </c>
      <c r="FJ923" s="24">
        <v>2448.1028559413967</v>
      </c>
      <c r="FK923" s="24">
        <v>2397.8409213223645</v>
      </c>
      <c r="FL923" s="24">
        <v>2329.1468902661709</v>
      </c>
      <c r="FM923" s="24">
        <v>2273.71487639621</v>
      </c>
      <c r="FN923" s="24">
        <v>2194.2749739470446</v>
      </c>
      <c r="FO923" s="24">
        <v>2137.4229966504777</v>
      </c>
      <c r="FP923" s="24">
        <v>2060.1800902904324</v>
      </c>
      <c r="FQ923" s="24">
        <v>1917.1304827492181</v>
      </c>
      <c r="FR923" s="24">
        <v>1794.1300689090801</v>
      </c>
      <c r="FS923" s="24">
        <v>1690.859082337581</v>
      </c>
      <c r="FT923" s="24">
        <v>1558.9883727422337</v>
      </c>
      <c r="FU923" s="24">
        <v>1468.4005232558075</v>
      </c>
      <c r="FV923" s="24">
        <v>1398.6458615234337</v>
      </c>
      <c r="FW923" s="38"/>
    </row>
    <row r="924" spans="5:179" outlineLevel="2" x14ac:dyDescent="0.2">
      <c r="E924" s="367">
        <v>47118</v>
      </c>
      <c r="H924" s="24">
        <v>22845.038749903848</v>
      </c>
      <c r="DA924" s="251"/>
      <c r="DB924" s="251"/>
      <c r="DC924" s="251"/>
      <c r="DD924" s="251"/>
      <c r="DE924" s="251"/>
      <c r="DF924" s="251"/>
      <c r="DG924" s="251"/>
      <c r="DH924" s="251"/>
      <c r="DI924" s="251"/>
      <c r="DJ924" s="251"/>
      <c r="DK924" s="251"/>
      <c r="DL924" s="251"/>
      <c r="EX924" s="24">
        <v>20872.673215950526</v>
      </c>
      <c r="EY924" s="24">
        <v>13183.172124930456</v>
      </c>
      <c r="EZ924" s="24">
        <v>5922.6079019062163</v>
      </c>
      <c r="FA924" s="24">
        <v>4211.1718724146458</v>
      </c>
      <c r="FB924" s="24">
        <v>4044.9598545229846</v>
      </c>
      <c r="FC924" s="24">
        <v>3483.7922757324895</v>
      </c>
      <c r="FD924" s="24">
        <v>3216.1896549329836</v>
      </c>
      <c r="FE924" s="24">
        <v>2951.4033372199706</v>
      </c>
      <c r="FF924" s="24">
        <v>2813.1913261987033</v>
      </c>
      <c r="FG924" s="24">
        <v>2702.6382711028841</v>
      </c>
      <c r="FH924" s="24">
        <v>2620.840561781873</v>
      </c>
      <c r="FI924" s="24">
        <v>2543.680761867688</v>
      </c>
      <c r="FJ924" s="24">
        <v>2494.5324569376376</v>
      </c>
      <c r="FK924" s="24">
        <v>2454.8334442243345</v>
      </c>
      <c r="FL924" s="24">
        <v>2404.4333240762903</v>
      </c>
      <c r="FM924" s="24">
        <v>2335.5504319845345</v>
      </c>
      <c r="FN924" s="24">
        <v>2279.9660184463382</v>
      </c>
      <c r="FO924" s="24">
        <v>2200.3077112535466</v>
      </c>
      <c r="FP924" s="24">
        <v>2143.2994303722157</v>
      </c>
      <c r="FQ924" s="24">
        <v>2065.8441594870342</v>
      </c>
      <c r="FR924" s="24">
        <v>1922.4012645436753</v>
      </c>
      <c r="FS924" s="24">
        <v>1799.0626847060671</v>
      </c>
      <c r="FT924" s="24">
        <v>1695.5077744054247</v>
      </c>
      <c r="FU924" s="24">
        <v>1563.2745116392775</v>
      </c>
      <c r="FV924" s="24">
        <v>1472.4376082714552</v>
      </c>
      <c r="FW924" s="38"/>
    </row>
    <row r="925" spans="5:179" outlineLevel="2" x14ac:dyDescent="0.2">
      <c r="E925" s="367">
        <v>47149</v>
      </c>
      <c r="H925" s="24">
        <v>22438.76010372478</v>
      </c>
      <c r="DA925" s="251"/>
      <c r="DB925" s="251"/>
      <c r="DC925" s="251"/>
      <c r="DD925" s="251"/>
      <c r="DE925" s="251"/>
      <c r="DF925" s="251"/>
      <c r="DG925" s="251"/>
      <c r="DH925" s="251"/>
      <c r="DI925" s="251"/>
      <c r="DJ925" s="251"/>
      <c r="DK925" s="251"/>
      <c r="DL925" s="251"/>
      <c r="EY925" s="24">
        <v>20501.471332287703</v>
      </c>
      <c r="EZ925" s="24">
        <v>12948.72116243056</v>
      </c>
      <c r="FA925" s="24">
        <v>5817.279600799875</v>
      </c>
      <c r="FB925" s="24">
        <v>4136.2799352250358</v>
      </c>
      <c r="FC925" s="24">
        <v>3973.023849881662</v>
      </c>
      <c r="FD925" s="24">
        <v>3421.8361361588745</v>
      </c>
      <c r="FE925" s="24">
        <v>3158.9925893833883</v>
      </c>
      <c r="FF925" s="24">
        <v>2898.9152602549375</v>
      </c>
      <c r="FG925" s="24">
        <v>2763.1612266237785</v>
      </c>
      <c r="FH925" s="24">
        <v>2654.5742590468731</v>
      </c>
      <c r="FI925" s="24">
        <v>2574.231249057621</v>
      </c>
      <c r="FJ925" s="24">
        <v>2498.4436673914224</v>
      </c>
      <c r="FK925" s="24">
        <v>2450.1694212453199</v>
      </c>
      <c r="FL925" s="24">
        <v>2411.1764200786101</v>
      </c>
      <c r="FM925" s="24">
        <v>2361.6726211320824</v>
      </c>
      <c r="FN925" s="24">
        <v>2294.0147498621482</v>
      </c>
      <c r="FO925" s="24">
        <v>2239.4188555612432</v>
      </c>
      <c r="FP925" s="24">
        <v>2161.17720034079</v>
      </c>
      <c r="FQ925" s="24">
        <v>2105.1827609079692</v>
      </c>
      <c r="FR925" s="24">
        <v>2029.1049629585602</v>
      </c>
      <c r="FS925" s="24">
        <v>1888.2130720121559</v>
      </c>
      <c r="FT925" s="24">
        <v>1767.0679588517835</v>
      </c>
      <c r="FU925" s="24">
        <v>1665.3546803042198</v>
      </c>
      <c r="FV925" s="24">
        <v>1535.4730682209458</v>
      </c>
      <c r="FW925" s="38"/>
    </row>
    <row r="926" spans="5:179" outlineLevel="2" x14ac:dyDescent="0.2">
      <c r="E926" s="367">
        <v>47177</v>
      </c>
      <c r="H926" s="24">
        <v>22498.612470358028</v>
      </c>
      <c r="DA926" s="251"/>
      <c r="DB926" s="251"/>
      <c r="DC926" s="251"/>
      <c r="DD926" s="251"/>
      <c r="DE926" s="251"/>
      <c r="DF926" s="251"/>
      <c r="DG926" s="251"/>
      <c r="DH926" s="251"/>
      <c r="DI926" s="251"/>
      <c r="DJ926" s="251"/>
      <c r="DK926" s="251"/>
      <c r="DL926" s="251"/>
      <c r="EZ926" s="24">
        <v>20556.156242373152</v>
      </c>
      <c r="FA926" s="24">
        <v>12983.260129952068</v>
      </c>
      <c r="FB926" s="24">
        <v>5832.7964096549858</v>
      </c>
      <c r="FC926" s="24">
        <v>4147.3129041607726</v>
      </c>
      <c r="FD926" s="24">
        <v>3983.6213552253857</v>
      </c>
      <c r="FE926" s="24">
        <v>3430.9634226057883</v>
      </c>
      <c r="FF926" s="24">
        <v>3167.4187761146286</v>
      </c>
      <c r="FG926" s="24">
        <v>2906.6477257830438</v>
      </c>
      <c r="FH926" s="24">
        <v>2770.5315865740686</v>
      </c>
      <c r="FI926" s="24">
        <v>2661.6549779044753</v>
      </c>
      <c r="FJ926" s="24">
        <v>2581.0976637706058</v>
      </c>
      <c r="FK926" s="24">
        <v>2505.1079289505274</v>
      </c>
      <c r="FL926" s="24">
        <v>2456.7049177627769</v>
      </c>
      <c r="FM926" s="24">
        <v>2417.6079080237942</v>
      </c>
      <c r="FN926" s="24">
        <v>2367.9720643693331</v>
      </c>
      <c r="FO926" s="24">
        <v>2300.1337248516811</v>
      </c>
      <c r="FP926" s="24">
        <v>2245.3922033651716</v>
      </c>
      <c r="FQ926" s="24">
        <v>2166.9418490805724</v>
      </c>
      <c r="FR926" s="24">
        <v>2110.7980520316059</v>
      </c>
      <c r="FS926" s="24">
        <v>2034.5173268155177</v>
      </c>
      <c r="FT926" s="24">
        <v>1893.2496257497664</v>
      </c>
      <c r="FU926" s="24">
        <v>1771.7813743368711</v>
      </c>
      <c r="FV926" s="24">
        <v>1669.7967893351647</v>
      </c>
      <c r="FW926" s="38"/>
    </row>
    <row r="927" spans="5:179" outlineLevel="2" x14ac:dyDescent="0.2">
      <c r="E927" s="367">
        <v>47208</v>
      </c>
      <c r="H927" s="24">
        <v>22558.640230769553</v>
      </c>
      <c r="DA927" s="251"/>
      <c r="DB927" s="251"/>
      <c r="DC927" s="251"/>
      <c r="DD927" s="251"/>
      <c r="DE927" s="251"/>
      <c r="DF927" s="251"/>
      <c r="DG927" s="251"/>
      <c r="DH927" s="251"/>
      <c r="DI927" s="251"/>
      <c r="DJ927" s="251"/>
      <c r="DK927" s="251"/>
      <c r="DL927" s="251"/>
      <c r="FA927" s="24">
        <v>20611.001403314734</v>
      </c>
      <c r="FB927" s="24">
        <v>13017.900311850757</v>
      </c>
      <c r="FC927" s="24">
        <v>5848.3586895897715</v>
      </c>
      <c r="FD927" s="24">
        <v>4158.3782045516564</v>
      </c>
      <c r="FE927" s="24">
        <v>3994.2499159242625</v>
      </c>
      <c r="FF927" s="24">
        <v>3440.1174560193699</v>
      </c>
      <c r="FG927" s="24">
        <v>3175.8696552817805</v>
      </c>
      <c r="FH927" s="24">
        <v>2914.402850838595</v>
      </c>
      <c r="FI927" s="24">
        <v>2777.92354492308</v>
      </c>
      <c r="FJ927" s="24">
        <v>2668.7564463849117</v>
      </c>
      <c r="FK927" s="24">
        <v>2587.9842001009551</v>
      </c>
      <c r="FL927" s="24">
        <v>2511.7917197292777</v>
      </c>
      <c r="FM927" s="24">
        <v>2463.2595661616315</v>
      </c>
      <c r="FN927" s="24">
        <v>2424.0582430594795</v>
      </c>
      <c r="FO927" s="24">
        <v>2374.2899677479718</v>
      </c>
      <c r="FP927" s="24">
        <v>2306.2706311312031</v>
      </c>
      <c r="FQ927" s="24">
        <v>2251.3830557073366</v>
      </c>
      <c r="FR927" s="24">
        <v>2172.7233907784744</v>
      </c>
      <c r="FS927" s="24">
        <v>2116.4297984298073</v>
      </c>
      <c r="FT927" s="24">
        <v>2039.9455512808299</v>
      </c>
      <c r="FU927" s="24">
        <v>1898.3009388066694</v>
      </c>
      <c r="FV927" s="24">
        <v>1776.5086022039418</v>
      </c>
      <c r="FW927" s="38"/>
    </row>
    <row r="928" spans="5:179" outlineLevel="2" x14ac:dyDescent="0.2">
      <c r="E928" s="367">
        <v>47238</v>
      </c>
      <c r="H928" s="24">
        <v>22617.886686973681</v>
      </c>
      <c r="DA928" s="251"/>
      <c r="DB928" s="251"/>
      <c r="DC928" s="251"/>
      <c r="DD928" s="251"/>
      <c r="DE928" s="251"/>
      <c r="DF928" s="251"/>
      <c r="DG928" s="251"/>
      <c r="DH928" s="251"/>
      <c r="DI928" s="251"/>
      <c r="DJ928" s="251"/>
      <c r="DK928" s="251"/>
      <c r="DL928" s="251"/>
      <c r="FB928" s="24">
        <v>20665.132715285352</v>
      </c>
      <c r="FC928" s="24">
        <v>13052.0896270225</v>
      </c>
      <c r="FD928" s="24">
        <v>5863.7184153278595</v>
      </c>
      <c r="FE928" s="24">
        <v>4169.299482148881</v>
      </c>
      <c r="FF928" s="24">
        <v>4004.7401383087376</v>
      </c>
      <c r="FG928" s="24">
        <v>3449.1523431451069</v>
      </c>
      <c r="FH928" s="24">
        <v>3184.2105402161937</v>
      </c>
      <c r="FI928" s="24">
        <v>2922.0570373984692</v>
      </c>
      <c r="FJ928" s="24">
        <v>2785.2192916506779</v>
      </c>
      <c r="FK928" s="24">
        <v>2675.7654841772055</v>
      </c>
      <c r="FL928" s="24">
        <v>2594.7811032387212</v>
      </c>
      <c r="FM928" s="24">
        <v>2518.3885161937137</v>
      </c>
      <c r="FN928" s="24">
        <v>2469.7289011265525</v>
      </c>
      <c r="FO928" s="24">
        <v>2430.424622374213</v>
      </c>
      <c r="FP928" s="24">
        <v>2380.5256390983313</v>
      </c>
      <c r="FQ928" s="24">
        <v>2312.327661189061</v>
      </c>
      <c r="FR928" s="24">
        <v>2257.2959328242273</v>
      </c>
      <c r="FS928" s="24">
        <v>2178.4296815787443</v>
      </c>
      <c r="FT928" s="24">
        <v>2121.9882436232701</v>
      </c>
      <c r="FU928" s="24">
        <v>2045.3031235248304</v>
      </c>
      <c r="FV928" s="24">
        <v>1903.2865054136435</v>
      </c>
      <c r="FW928" s="38"/>
    </row>
    <row r="929" spans="5:179" outlineLevel="2" x14ac:dyDescent="0.2">
      <c r="E929" s="367">
        <v>47269</v>
      </c>
      <c r="H929" s="24">
        <v>22677.394097635377</v>
      </c>
      <c r="DA929" s="251"/>
      <c r="DB929" s="251"/>
      <c r="DC929" s="251"/>
      <c r="DD929" s="251"/>
      <c r="DE929" s="251"/>
      <c r="DF929" s="251"/>
      <c r="DG929" s="251"/>
      <c r="DH929" s="251"/>
      <c r="DI929" s="251"/>
      <c r="DJ929" s="251"/>
      <c r="DK929" s="251"/>
      <c r="DL929" s="251"/>
      <c r="FC929" s="24">
        <v>20719.502451763656</v>
      </c>
      <c r="FD929" s="24">
        <v>13086.429531018739</v>
      </c>
      <c r="FE929" s="24">
        <v>5879.1457938701005</v>
      </c>
      <c r="FF929" s="24">
        <v>4180.2688631476249</v>
      </c>
      <c r="FG929" s="24">
        <v>4015.27656548701</v>
      </c>
      <c r="FH929" s="24">
        <v>3458.2270249559629</v>
      </c>
      <c r="FI929" s="24">
        <v>3192.5881630627646</v>
      </c>
      <c r="FJ929" s="24">
        <v>2929.7449372676251</v>
      </c>
      <c r="FK929" s="24">
        <v>2792.5471729184974</v>
      </c>
      <c r="FL929" s="24">
        <v>2682.8053936835622</v>
      </c>
      <c r="FM929" s="24">
        <v>2601.6079437311432</v>
      </c>
      <c r="FN929" s="24">
        <v>2525.0143686313399</v>
      </c>
      <c r="FO929" s="24">
        <v>2476.2267306530857</v>
      </c>
      <c r="FP929" s="24">
        <v>2436.8190427764166</v>
      </c>
      <c r="FQ929" s="24">
        <v>2386.7887758253405</v>
      </c>
      <c r="FR929" s="24">
        <v>2318.4113697876201</v>
      </c>
      <c r="FS929" s="24">
        <v>2263.2348535518172</v>
      </c>
      <c r="FT929" s="24">
        <v>2184.1611060682831</v>
      </c>
      <c r="FU929" s="24">
        <v>2127.5711713114392</v>
      </c>
      <c r="FV929" s="24">
        <v>2050.684293506964</v>
      </c>
      <c r="FW929" s="38"/>
    </row>
    <row r="930" spans="5:179" outlineLevel="2" x14ac:dyDescent="0.2">
      <c r="E930" s="367">
        <v>47299</v>
      </c>
      <c r="H930" s="24">
        <v>22736.203712190763</v>
      </c>
      <c r="DA930" s="251"/>
      <c r="DB930" s="251"/>
      <c r="DC930" s="251"/>
      <c r="DD930" s="251"/>
      <c r="DE930" s="251"/>
      <c r="DF930" s="251"/>
      <c r="DG930" s="251"/>
      <c r="DH930" s="251"/>
      <c r="DI930" s="251"/>
      <c r="DJ930" s="251"/>
      <c r="DK930" s="251"/>
      <c r="DL930" s="251"/>
      <c r="FD930" s="24">
        <v>20773.234637557201</v>
      </c>
      <c r="FE930" s="24">
        <v>13120.366758255343</v>
      </c>
      <c r="FF930" s="24">
        <v>5894.3922678063836</v>
      </c>
      <c r="FG930" s="24">
        <v>4191.1096149342347</v>
      </c>
      <c r="FH930" s="24">
        <v>4025.6894403584747</v>
      </c>
      <c r="FI930" s="24">
        <v>3467.1952951860899</v>
      </c>
      <c r="FJ930" s="24">
        <v>3200.8675481850346</v>
      </c>
      <c r="FK930" s="24">
        <v>2937.3426872456203</v>
      </c>
      <c r="FL930" s="24">
        <v>2799.7891259471389</v>
      </c>
      <c r="FM930" s="24">
        <v>2689.7627517666979</v>
      </c>
      <c r="FN930" s="24">
        <v>2608.3547312913156</v>
      </c>
      <c r="FO930" s="24">
        <v>2531.5625249638838</v>
      </c>
      <c r="FP930" s="24">
        <v>2482.6483652974575</v>
      </c>
      <c r="FQ930" s="24">
        <v>2443.1384808930675</v>
      </c>
      <c r="FR930" s="24">
        <v>2392.9784697261071</v>
      </c>
      <c r="FS930" s="24">
        <v>2324.4237395709829</v>
      </c>
      <c r="FT930" s="24">
        <v>2269.1041332764912</v>
      </c>
      <c r="FU930" s="24">
        <v>2189.8253226983647</v>
      </c>
      <c r="FV930" s="24">
        <v>2133.0886324441108</v>
      </c>
      <c r="FW930" s="38"/>
    </row>
    <row r="931" spans="5:179" outlineLevel="2" x14ac:dyDescent="0.2">
      <c r="E931" s="367">
        <v>47330</v>
      </c>
      <c r="H931" s="24">
        <v>22794.355803567247</v>
      </c>
      <c r="DA931" s="251"/>
      <c r="DB931" s="251"/>
      <c r="DC931" s="251"/>
      <c r="DD931" s="251"/>
      <c r="DE931" s="251"/>
      <c r="DF931" s="251"/>
      <c r="DG931" s="251"/>
      <c r="DH931" s="251"/>
      <c r="DI931" s="251"/>
      <c r="DJ931" s="251"/>
      <c r="DK931" s="251"/>
      <c r="DL931" s="251"/>
      <c r="FE931" s="24">
        <v>20826.366068561256</v>
      </c>
      <c r="FF931" s="24">
        <v>13153.924549005165</v>
      </c>
      <c r="FG931" s="24">
        <v>5909.4682779488567</v>
      </c>
      <c r="FH931" s="24">
        <v>4201.829161274587</v>
      </c>
      <c r="FI931" s="24">
        <v>4035.9858936781443</v>
      </c>
      <c r="FJ931" s="24">
        <v>3476.0632953227032</v>
      </c>
      <c r="FK931" s="24">
        <v>3209.0543653204859</v>
      </c>
      <c r="FL931" s="24">
        <v>2944.8554902849937</v>
      </c>
      <c r="FM931" s="24">
        <v>2806.9501100387647</v>
      </c>
      <c r="FN931" s="24">
        <v>2696.6423228376561</v>
      </c>
      <c r="FO931" s="24">
        <v>2615.0260861312181</v>
      </c>
      <c r="FP931" s="24">
        <v>2538.0374693803101</v>
      </c>
      <c r="FQ931" s="24">
        <v>2488.9982026063594</v>
      </c>
      <c r="FR931" s="24">
        <v>2449.387264286494</v>
      </c>
      <c r="FS931" s="24">
        <v>2399.0989595138922</v>
      </c>
      <c r="FT931" s="24">
        <v>2330.3688878205444</v>
      </c>
      <c r="FU931" s="24">
        <v>2274.9077912913208</v>
      </c>
      <c r="FV931" s="24">
        <v>2195.4262103344927</v>
      </c>
      <c r="FW931" s="38"/>
    </row>
    <row r="932" spans="5:179" outlineLevel="2" x14ac:dyDescent="0.2">
      <c r="E932" s="367">
        <v>47361</v>
      </c>
      <c r="H932" s="24">
        <v>22851.889699564112</v>
      </c>
      <c r="DA932" s="251"/>
      <c r="DB932" s="251"/>
      <c r="DC932" s="251"/>
      <c r="DD932" s="251"/>
      <c r="DE932" s="251"/>
      <c r="DF932" s="251"/>
      <c r="DG932" s="251"/>
      <c r="DH932" s="251"/>
      <c r="DI932" s="251"/>
      <c r="DJ932" s="251"/>
      <c r="DK932" s="251"/>
      <c r="DL932" s="251"/>
      <c r="FF932" s="24">
        <v>20878.932677142213</v>
      </c>
      <c r="FG932" s="24">
        <v>13187.125598136574</v>
      </c>
      <c r="FH932" s="24">
        <v>5924.3840200838931</v>
      </c>
      <c r="FI932" s="24">
        <v>4212.4347517130554</v>
      </c>
      <c r="FJ932" s="24">
        <v>4046.172888855931</v>
      </c>
      <c r="FK932" s="24">
        <v>3484.8370227241294</v>
      </c>
      <c r="FL932" s="24">
        <v>3217.1541511487712</v>
      </c>
      <c r="FM932" s="24">
        <v>2952.2884272349966</v>
      </c>
      <c r="FN932" s="24">
        <v>2814.0349681102566</v>
      </c>
      <c r="FO932" s="24">
        <v>2703.4487594959191</v>
      </c>
      <c r="FP932" s="24">
        <v>2621.6265200353437</v>
      </c>
      <c r="FQ932" s="24">
        <v>2544.4435808342964</v>
      </c>
      <c r="FR932" s="24">
        <v>2495.2805369245211</v>
      </c>
      <c r="FS932" s="24">
        <v>2455.5696189594628</v>
      </c>
      <c r="FT932" s="24">
        <v>2405.1543844275129</v>
      </c>
      <c r="FU932" s="24">
        <v>2336.2508351930255</v>
      </c>
      <c r="FV932" s="24">
        <v>2280.6497525643008</v>
      </c>
      <c r="FW932" s="38"/>
    </row>
    <row r="933" spans="5:179" outlineLevel="2" x14ac:dyDescent="0.2">
      <c r="E933" s="367">
        <v>47391</v>
      </c>
      <c r="H933" s="24">
        <v>22909.843812966894</v>
      </c>
      <c r="DA933" s="251"/>
      <c r="DB933" s="251"/>
      <c r="DC933" s="251"/>
      <c r="DD933" s="251"/>
      <c r="DE933" s="251"/>
      <c r="DF933" s="251"/>
      <c r="DG933" s="251"/>
      <c r="DH933" s="251"/>
      <c r="DI933" s="251"/>
      <c r="DJ933" s="251"/>
      <c r="DK933" s="251"/>
      <c r="DL933" s="251"/>
      <c r="FG933" s="24">
        <v>20931.883222939887</v>
      </c>
      <c r="FH933" s="24">
        <v>13220.569141861788</v>
      </c>
      <c r="FI933" s="24">
        <v>5939.4087041627827</v>
      </c>
      <c r="FJ933" s="24">
        <v>4223.1178035093044</v>
      </c>
      <c r="FK933" s="24">
        <v>4056.4342880457098</v>
      </c>
      <c r="FL933" s="24">
        <v>3493.6748318795367</v>
      </c>
      <c r="FM933" s="24">
        <v>3225.3130963809226</v>
      </c>
      <c r="FN933" s="24">
        <v>2959.7756530425395</v>
      </c>
      <c r="FO933" s="24">
        <v>2821.1715727326905</v>
      </c>
      <c r="FP933" s="24">
        <v>2710.3049091643388</v>
      </c>
      <c r="FQ933" s="24">
        <v>2628.2751623419258</v>
      </c>
      <c r="FR933" s="24">
        <v>2550.8964813939147</v>
      </c>
      <c r="FS933" s="24">
        <v>2501.6087563019951</v>
      </c>
      <c r="FT933" s="24">
        <v>2461.7971284580894</v>
      </c>
      <c r="FU933" s="24">
        <v>2411.254037094267</v>
      </c>
      <c r="FV933" s="24">
        <v>2342.1757432693457</v>
      </c>
      <c r="FW933" s="38"/>
    </row>
    <row r="934" spans="5:179" outlineLevel="2" x14ac:dyDescent="0.2">
      <c r="E934" s="367">
        <v>47422</v>
      </c>
      <c r="H934" s="24">
        <v>22966.255670451385</v>
      </c>
      <c r="DA934" s="251"/>
      <c r="DB934" s="251"/>
      <c r="DC934" s="251"/>
      <c r="DD934" s="251"/>
      <c r="DE934" s="251"/>
      <c r="DF934" s="251"/>
      <c r="DG934" s="251"/>
      <c r="DH934" s="251"/>
      <c r="DI934" s="251"/>
      <c r="DJ934" s="251"/>
      <c r="DK934" s="251"/>
      <c r="DL934" s="251"/>
      <c r="FH934" s="24">
        <v>20983.424666124505</v>
      </c>
      <c r="FI934" s="24">
        <v>13253.122696935457</v>
      </c>
      <c r="FJ934" s="24">
        <v>5954.0335562611517</v>
      </c>
      <c r="FK934" s="24">
        <v>4233.5165614238795</v>
      </c>
      <c r="FL934" s="24">
        <v>4066.4226142351235</v>
      </c>
      <c r="FM934" s="24">
        <v>3502.2774521471438</v>
      </c>
      <c r="FN934" s="24">
        <v>3233.254918430051</v>
      </c>
      <c r="FO934" s="24">
        <v>2967.0636312447741</v>
      </c>
      <c r="FP934" s="24">
        <v>2828.1182603661614</v>
      </c>
      <c r="FQ934" s="24">
        <v>2716.9786052193404</v>
      </c>
      <c r="FR934" s="24">
        <v>2634.7468731531599</v>
      </c>
      <c r="FS934" s="24">
        <v>2557.1776594735593</v>
      </c>
      <c r="FT934" s="24">
        <v>2507.7685711743507</v>
      </c>
      <c r="FU934" s="24">
        <v>2467.8589135099678</v>
      </c>
      <c r="FV934" s="24">
        <v>2417.1913677984803</v>
      </c>
      <c r="FW934" s="38"/>
    </row>
    <row r="935" spans="5:179" outlineLevel="2" x14ac:dyDescent="0.2">
      <c r="E935" s="367">
        <v>47452</v>
      </c>
      <c r="H935" s="24">
        <v>23023.161940340418</v>
      </c>
      <c r="DA935" s="251"/>
      <c r="DB935" s="251"/>
      <c r="DC935" s="251"/>
      <c r="DD935" s="251"/>
      <c r="DE935" s="251"/>
      <c r="DF935" s="251"/>
      <c r="DG935" s="251"/>
      <c r="DH935" s="251"/>
      <c r="DI935" s="251"/>
      <c r="DJ935" s="251"/>
      <c r="DK935" s="251"/>
      <c r="DL935" s="251"/>
      <c r="FI935" s="24">
        <v>21035.417835772223</v>
      </c>
      <c r="FJ935" s="24">
        <v>13285.961562264063</v>
      </c>
      <c r="FK935" s="24">
        <v>5968.7865854594147</v>
      </c>
      <c r="FL935" s="24">
        <v>4244.006457534113</v>
      </c>
      <c r="FM935" s="24">
        <v>4076.4984814591508</v>
      </c>
      <c r="FN935" s="24">
        <v>3510.9554686587594</v>
      </c>
      <c r="FO935" s="24">
        <v>3241.2663452663792</v>
      </c>
      <c r="FP935" s="24">
        <v>2974.4154837278406</v>
      </c>
      <c r="FQ935" s="24">
        <v>2835.1258310956632</v>
      </c>
      <c r="FR935" s="24">
        <v>2723.7107917807862</v>
      </c>
      <c r="FS935" s="24">
        <v>2641.275304204541</v>
      </c>
      <c r="FT935" s="24">
        <v>2563.513887900705</v>
      </c>
      <c r="FU935" s="24">
        <v>2513.9823727264293</v>
      </c>
      <c r="FV935" s="24">
        <v>2473.9738260754034</v>
      </c>
      <c r="FW935" s="38"/>
    </row>
    <row r="936" spans="5:179" outlineLevel="2" x14ac:dyDescent="0.2">
      <c r="E936" s="367">
        <v>47483</v>
      </c>
      <c r="H936" s="24">
        <v>23079.598459263827</v>
      </c>
      <c r="DA936" s="251"/>
      <c r="DB936" s="251"/>
      <c r="DC936" s="251"/>
      <c r="DD936" s="251"/>
      <c r="DE936" s="251"/>
      <c r="DF936" s="251"/>
      <c r="DG936" s="251"/>
      <c r="DH936" s="251"/>
      <c r="DI936" s="251"/>
      <c r="DJ936" s="251"/>
      <c r="DK936" s="251"/>
      <c r="DL936" s="251"/>
      <c r="FJ936" s="24">
        <v>21086.981811208207</v>
      </c>
      <c r="FK936" s="24">
        <v>13318.529348698758</v>
      </c>
      <c r="FL936" s="24">
        <v>5983.4178310699426</v>
      </c>
      <c r="FM936" s="24">
        <v>4254.409761449203</v>
      </c>
      <c r="FN936" s="24">
        <v>4086.4911742216077</v>
      </c>
      <c r="FO936" s="24">
        <v>3519.5618497136143</v>
      </c>
      <c r="FP936" s="24">
        <v>3249.2116392231537</v>
      </c>
      <c r="FQ936" s="24">
        <v>2981.7066479983469</v>
      </c>
      <c r="FR936" s="24">
        <v>2842.0755555962114</v>
      </c>
      <c r="FS936" s="24">
        <v>2730.3874053597792</v>
      </c>
      <c r="FT936" s="24">
        <v>2647.749844238353</v>
      </c>
      <c r="FU936" s="24">
        <v>2569.7978119081813</v>
      </c>
      <c r="FV936" s="24">
        <v>2520.1448804705497</v>
      </c>
      <c r="FW936" s="38"/>
    </row>
    <row r="937" spans="5:179" outlineLevel="2" x14ac:dyDescent="0.2">
      <c r="E937" s="367">
        <v>47514</v>
      </c>
      <c r="H937" s="24">
        <v>22654.600257777201</v>
      </c>
      <c r="DA937" s="251"/>
      <c r="DB937" s="251"/>
      <c r="DC937" s="251"/>
      <c r="DD937" s="251"/>
      <c r="DE937" s="251"/>
      <c r="DF937" s="251"/>
      <c r="DG937" s="251"/>
      <c r="DH937" s="251"/>
      <c r="DI937" s="251"/>
      <c r="DJ937" s="251"/>
      <c r="DK937" s="251"/>
      <c r="DL937" s="251"/>
      <c r="FK937" s="24">
        <v>20698.676557095456</v>
      </c>
      <c r="FL937" s="24">
        <v>13073.275904206017</v>
      </c>
      <c r="FM937" s="24">
        <v>5873.2364593517086</v>
      </c>
      <c r="FN937" s="24">
        <v>4176.067129093859</v>
      </c>
      <c r="FO937" s="24">
        <v>4011.2406709470138</v>
      </c>
      <c r="FP937" s="24">
        <v>3454.7510403405931</v>
      </c>
      <c r="FQ937" s="24">
        <v>3189.3791813337066</v>
      </c>
      <c r="FR937" s="24">
        <v>2926.8001484335173</v>
      </c>
      <c r="FS937" s="24">
        <v>2789.7402863431766</v>
      </c>
      <c r="FT937" s="24">
        <v>2680.1088123986497</v>
      </c>
      <c r="FU937" s="24">
        <v>2598.9929768355705</v>
      </c>
      <c r="FV937" s="24">
        <v>2522.4763886098976</v>
      </c>
      <c r="FW937" s="38"/>
    </row>
    <row r="938" spans="5:179" outlineLevel="2" x14ac:dyDescent="0.2">
      <c r="E938" s="367">
        <v>47542</v>
      </c>
      <c r="H938" s="24">
        <v>22709.201584985247</v>
      </c>
      <c r="DA938" s="251"/>
      <c r="DB938" s="251"/>
      <c r="DC938" s="251"/>
      <c r="DD938" s="251"/>
      <c r="DE938" s="251"/>
      <c r="DF938" s="251"/>
      <c r="DG938" s="251"/>
      <c r="DH938" s="251"/>
      <c r="DI938" s="251"/>
      <c r="DJ938" s="251"/>
      <c r="DK938" s="251"/>
      <c r="DL938" s="251"/>
      <c r="FL938" s="24">
        <v>20748.563785234895</v>
      </c>
      <c r="FM938" s="24">
        <v>13104.784657713224</v>
      </c>
      <c r="FN938" s="24">
        <v>5887.3919289710493</v>
      </c>
      <c r="FO938" s="24">
        <v>4186.1321404012269</v>
      </c>
      <c r="FP938" s="24">
        <v>4020.9084232751266</v>
      </c>
      <c r="FQ938" s="24">
        <v>3463.0775607748351</v>
      </c>
      <c r="FR938" s="24">
        <v>3197.0661117711902</v>
      </c>
      <c r="FS938" s="24">
        <v>2933.854220046293</v>
      </c>
      <c r="FT938" s="24">
        <v>2796.4640210578423</v>
      </c>
      <c r="FU938" s="24">
        <v>2686.568317159441</v>
      </c>
      <c r="FV938" s="24">
        <v>2605.2569790393127</v>
      </c>
      <c r="FW938" s="38"/>
    </row>
    <row r="939" spans="5:179" outlineLevel="2" x14ac:dyDescent="0.2">
      <c r="E939" s="367">
        <v>47573</v>
      </c>
      <c r="H939" s="24">
        <v>22763.435932219931</v>
      </c>
      <c r="DA939" s="251"/>
      <c r="DB939" s="251"/>
      <c r="DC939" s="251"/>
      <c r="DD939" s="251"/>
      <c r="DE939" s="251"/>
      <c r="DF939" s="251"/>
      <c r="DG939" s="251"/>
      <c r="DH939" s="251"/>
      <c r="DI939" s="251"/>
      <c r="DJ939" s="251"/>
      <c r="DK939" s="251"/>
      <c r="DL939" s="251"/>
      <c r="FM939" s="24">
        <v>20798.115717245284</v>
      </c>
      <c r="FN939" s="24">
        <v>13136.081638318305</v>
      </c>
      <c r="FO939" s="24">
        <v>5901.4522585245822</v>
      </c>
      <c r="FP939" s="24">
        <v>4196.1295039467113</v>
      </c>
      <c r="FQ939" s="24">
        <v>4030.5111978513564</v>
      </c>
      <c r="FR939" s="24">
        <v>3471.3481179861415</v>
      </c>
      <c r="FS939" s="24">
        <v>3204.7013777222696</v>
      </c>
      <c r="FT939" s="24">
        <v>2940.860880668441</v>
      </c>
      <c r="FU939" s="24">
        <v>2803.1425650031138</v>
      </c>
      <c r="FV939" s="24">
        <v>2692.9844070619088</v>
      </c>
      <c r="FW939" s="38"/>
    </row>
    <row r="940" spans="5:179" outlineLevel="2" x14ac:dyDescent="0.2">
      <c r="E940" s="367">
        <v>47603</v>
      </c>
      <c r="H940" s="24">
        <v>22817.336055813823</v>
      </c>
      <c r="DA940" s="251"/>
      <c r="DB940" s="251"/>
      <c r="DC940" s="251"/>
      <c r="DD940" s="251"/>
      <c r="DE940" s="251"/>
      <c r="DF940" s="251"/>
      <c r="DG940" s="251"/>
      <c r="DH940" s="251"/>
      <c r="DI940" s="251"/>
      <c r="DJ940" s="251"/>
      <c r="DK940" s="251"/>
      <c r="DL940" s="251"/>
      <c r="FN940" s="24">
        <v>20847.36228138514</v>
      </c>
      <c r="FO940" s="24">
        <v>13167.18574869747</v>
      </c>
      <c r="FP940" s="24">
        <v>5915.4259401368427</v>
      </c>
      <c r="FQ940" s="24">
        <v>4206.0652579142643</v>
      </c>
      <c r="FR940" s="24">
        <v>4040.0547945367434</v>
      </c>
      <c r="FS940" s="24">
        <v>3479.5677072060644</v>
      </c>
      <c r="FT940" s="24">
        <v>3212.2895907167876</v>
      </c>
      <c r="FU940" s="24">
        <v>2947.8243621662455</v>
      </c>
      <c r="FV940" s="24">
        <v>2809.7799518701427</v>
      </c>
      <c r="FW940" s="38"/>
    </row>
    <row r="941" spans="5:179" outlineLevel="2" x14ac:dyDescent="0.2">
      <c r="E941" s="367">
        <v>47634</v>
      </c>
      <c r="H941" s="24">
        <v>22870.933999010304</v>
      </c>
      <c r="DA941" s="251"/>
      <c r="DB941" s="251"/>
      <c r="DC941" s="251"/>
      <c r="DD941" s="251"/>
      <c r="DE941" s="251"/>
      <c r="DF941" s="251"/>
      <c r="DG941" s="251"/>
      <c r="DH941" s="251"/>
      <c r="DI941" s="251"/>
      <c r="DJ941" s="251"/>
      <c r="DK941" s="251"/>
      <c r="DL941" s="251"/>
      <c r="FO941" s="24">
        <v>20896.332754389565</v>
      </c>
      <c r="FP941" s="24">
        <v>13198.115480024997</v>
      </c>
      <c r="FQ941" s="24">
        <v>5929.3212810630084</v>
      </c>
      <c r="FR941" s="24">
        <v>4215.9453090395555</v>
      </c>
      <c r="FS941" s="24">
        <v>4049.5448869322172</v>
      </c>
      <c r="FT941" s="24">
        <v>3487.7412149224315</v>
      </c>
      <c r="FU941" s="24">
        <v>3219.8352618938579</v>
      </c>
      <c r="FV941" s="24">
        <v>2954.7488042803516</v>
      </c>
      <c r="FW941" s="38"/>
    </row>
    <row r="942" spans="5:179" outlineLevel="2" x14ac:dyDescent="0.2">
      <c r="E942" s="367">
        <v>47664</v>
      </c>
      <c r="H942" s="24">
        <v>22924.261113053828</v>
      </c>
      <c r="DA942" s="251"/>
      <c r="DB942" s="251"/>
      <c r="DC942" s="251"/>
      <c r="DD942" s="251"/>
      <c r="DE942" s="251"/>
      <c r="DF942" s="251"/>
      <c r="DG942" s="251"/>
      <c r="DH942" s="251"/>
      <c r="DI942" s="251"/>
      <c r="DJ942" s="251"/>
      <c r="DK942" s="251"/>
      <c r="DL942" s="251"/>
      <c r="FP942" s="24">
        <v>20945.055780739647</v>
      </c>
      <c r="FQ942" s="24">
        <v>13228.888924143779</v>
      </c>
      <c r="FR942" s="24">
        <v>5943.1464091565804</v>
      </c>
      <c r="FS942" s="24">
        <v>4225.7754364976709</v>
      </c>
      <c r="FT942" s="24">
        <v>4058.9870261128535</v>
      </c>
      <c r="FU942" s="24">
        <v>3495.8734220955412</v>
      </c>
      <c r="FV942" s="24">
        <v>3227.3428049710146</v>
      </c>
      <c r="FW942" s="38"/>
    </row>
    <row r="943" spans="5:179" outlineLevel="2" x14ac:dyDescent="0.2">
      <c r="E943" s="367">
        <v>47695</v>
      </c>
      <c r="H943" s="24">
        <v>22977.348077492061</v>
      </c>
      <c r="DA943" s="251"/>
      <c r="DB943" s="251"/>
      <c r="DC943" s="251"/>
      <c r="DD943" s="251"/>
      <c r="DE943" s="251"/>
      <c r="DF943" s="251"/>
      <c r="DG943" s="251"/>
      <c r="DH943" s="251"/>
      <c r="DI943" s="251"/>
      <c r="DJ943" s="251"/>
      <c r="DK943" s="251"/>
      <c r="DL943" s="251"/>
      <c r="FQ943" s="24">
        <v>20993.559391211777</v>
      </c>
      <c r="FR943" s="24">
        <v>13259.523785281068</v>
      </c>
      <c r="FS943" s="24">
        <v>5956.9092781327345</v>
      </c>
      <c r="FT943" s="24">
        <v>4235.5612956455398</v>
      </c>
      <c r="FU943" s="24">
        <v>4068.3866442225863</v>
      </c>
      <c r="FV943" s="24">
        <v>3503.9690072541689</v>
      </c>
      <c r="FW943" s="38"/>
    </row>
    <row r="944" spans="5:179" outlineLevel="2" x14ac:dyDescent="0.2">
      <c r="E944" s="367">
        <v>47726</v>
      </c>
      <c r="H944" s="24">
        <v>23030.224919728033</v>
      </c>
      <c r="DA944" s="251"/>
      <c r="DB944" s="251"/>
      <c r="DC944" s="251"/>
      <c r="DD944" s="251"/>
      <c r="DE944" s="251"/>
      <c r="DF944" s="251"/>
      <c r="DG944" s="251"/>
      <c r="DH944" s="251"/>
      <c r="DI944" s="251"/>
      <c r="DJ944" s="251"/>
      <c r="DK944" s="251"/>
      <c r="DL944" s="251"/>
      <c r="FR944" s="24">
        <v>21041.871020741732</v>
      </c>
      <c r="FS944" s="24">
        <v>13290.03739133142</v>
      </c>
      <c r="FT944" s="24">
        <v>5970.6176726372496</v>
      </c>
      <c r="FU944" s="24">
        <v>4245.3084216261059</v>
      </c>
      <c r="FV944" s="24">
        <v>4077.7490579361261</v>
      </c>
      <c r="FW944" s="38"/>
    </row>
    <row r="945" spans="2:179" outlineLevel="2" x14ac:dyDescent="0.2">
      <c r="E945" s="367">
        <v>47756</v>
      </c>
      <c r="H945" s="24">
        <v>23082.921033857565</v>
      </c>
      <c r="DA945" s="251"/>
      <c r="DB945" s="251"/>
      <c r="DC945" s="251"/>
      <c r="DD945" s="251"/>
      <c r="DE945" s="251"/>
      <c r="DF945" s="251"/>
      <c r="DG945" s="251"/>
      <c r="DH945" s="251"/>
      <c r="DI945" s="251"/>
      <c r="DJ945" s="251"/>
      <c r="DK945" s="251"/>
      <c r="DL945" s="251"/>
      <c r="FS945" s="24">
        <v>21090.017525635743</v>
      </c>
      <c r="FT945" s="24">
        <v>13320.446704727201</v>
      </c>
      <c r="FU945" s="24">
        <v>5984.2792131301339</v>
      </c>
      <c r="FV945" s="24">
        <v>4255.0222328407517</v>
      </c>
      <c r="FW945" s="38"/>
    </row>
    <row r="946" spans="2:179" outlineLevel="2" x14ac:dyDescent="0.2">
      <c r="E946" s="367">
        <v>47787</v>
      </c>
      <c r="H946" s="24">
        <v>23135.465198815975</v>
      </c>
      <c r="DA946" s="251"/>
      <c r="DB946" s="251"/>
      <c r="DC946" s="251"/>
      <c r="DD946" s="251"/>
      <c r="DE946" s="251"/>
      <c r="DF946" s="251"/>
      <c r="DG946" s="251"/>
      <c r="DH946" s="251"/>
      <c r="DI946" s="251"/>
      <c r="DJ946" s="251"/>
      <c r="DK946" s="251"/>
      <c r="DL946" s="251"/>
      <c r="FT946" s="24">
        <v>21138.025200150478</v>
      </c>
      <c r="FU946" s="24">
        <v>13350.768332910493</v>
      </c>
      <c r="FV946" s="24">
        <v>5997.9013605901837</v>
      </c>
      <c r="FW946" s="38"/>
    </row>
    <row r="947" spans="2:179" outlineLevel="2" x14ac:dyDescent="0.2">
      <c r="E947" s="367">
        <v>47817</v>
      </c>
      <c r="H947" s="24">
        <v>23187.885595875967</v>
      </c>
      <c r="DA947" s="251"/>
      <c r="DB947" s="251"/>
      <c r="DC947" s="251"/>
      <c r="DD947" s="251"/>
      <c r="DE947" s="251"/>
      <c r="DF947" s="251"/>
      <c r="DG947" s="251"/>
      <c r="DH947" s="251"/>
      <c r="DI947" s="251"/>
      <c r="DJ947" s="251"/>
      <c r="DK947" s="251"/>
      <c r="DL947" s="251"/>
      <c r="FU947" s="24">
        <v>21185.91979248021</v>
      </c>
      <c r="FV947" s="24">
        <v>13381.018538430586</v>
      </c>
      <c r="FW947" s="38"/>
    </row>
    <row r="948" spans="2:179" outlineLevel="1" x14ac:dyDescent="0.2">
      <c r="C948" s="155"/>
      <c r="D948" s="155"/>
      <c r="E948" s="368">
        <v>47848</v>
      </c>
      <c r="F948" s="155"/>
      <c r="G948" s="155"/>
      <c r="H948" s="155">
        <v>23239.209825513681</v>
      </c>
      <c r="I948" s="155"/>
      <c r="J948" s="155"/>
      <c r="K948" s="155"/>
      <c r="L948" s="155"/>
      <c r="M948" s="155"/>
      <c r="N948" s="155"/>
      <c r="O948" s="155"/>
      <c r="P948" s="155"/>
      <c r="Q948" s="155"/>
      <c r="R948" s="155"/>
      <c r="S948" s="155"/>
      <c r="T948" s="155"/>
      <c r="U948" s="155"/>
      <c r="V948" s="155"/>
      <c r="W948" s="155"/>
      <c r="X948" s="155"/>
      <c r="Y948" s="155"/>
      <c r="Z948" s="155"/>
      <c r="AA948" s="155"/>
      <c r="AB948" s="155"/>
      <c r="AC948" s="155"/>
      <c r="AD948" s="155"/>
      <c r="AE948" s="155"/>
      <c r="AF948" s="155"/>
      <c r="AG948" s="155"/>
      <c r="AH948" s="155"/>
      <c r="AI948" s="155"/>
      <c r="AJ948" s="155"/>
      <c r="AK948" s="155"/>
      <c r="AL948" s="155"/>
      <c r="AM948" s="155"/>
      <c r="AN948" s="155"/>
      <c r="AO948" s="155"/>
      <c r="AP948" s="155"/>
      <c r="AQ948" s="155"/>
      <c r="AR948" s="155"/>
      <c r="AS948" s="155"/>
      <c r="AT948" s="155"/>
      <c r="AU948" s="155"/>
      <c r="AV948" s="155"/>
      <c r="AW948" s="155"/>
      <c r="AX948" s="155"/>
      <c r="AY948" s="155"/>
      <c r="AZ948" s="155"/>
      <c r="BA948" s="155"/>
      <c r="BB948" s="155"/>
      <c r="BC948" s="155"/>
      <c r="BD948" s="155"/>
      <c r="BE948" s="155"/>
      <c r="BF948" s="155"/>
      <c r="BG948" s="155"/>
      <c r="BH948" s="155"/>
      <c r="BI948" s="155"/>
      <c r="BJ948" s="155"/>
      <c r="BK948" s="155"/>
      <c r="BL948" s="155"/>
      <c r="BM948" s="155"/>
      <c r="BN948" s="155"/>
      <c r="BO948" s="155"/>
      <c r="BP948" s="155"/>
      <c r="BQ948" s="155"/>
      <c r="BR948" s="155"/>
      <c r="BS948" s="155"/>
      <c r="BT948" s="155"/>
      <c r="BU948" s="155"/>
      <c r="BV948" s="155"/>
      <c r="BW948" s="155"/>
      <c r="BX948" s="155"/>
      <c r="BY948" s="155"/>
      <c r="BZ948" s="155"/>
      <c r="CA948" s="155"/>
      <c r="CB948" s="155"/>
      <c r="CC948" s="155"/>
      <c r="CD948" s="155"/>
      <c r="CE948" s="155"/>
      <c r="CF948" s="155"/>
      <c r="CG948" s="155"/>
      <c r="CH948" s="155"/>
      <c r="CI948" s="155"/>
      <c r="CJ948" s="155"/>
      <c r="CK948" s="155"/>
      <c r="CL948" s="155"/>
      <c r="CM948" s="155"/>
      <c r="CN948" s="155"/>
      <c r="CO948" s="155"/>
      <c r="CP948" s="155"/>
      <c r="CQ948" s="155"/>
      <c r="CR948" s="155"/>
      <c r="CS948" s="155"/>
      <c r="CT948" s="155"/>
      <c r="CU948" s="155"/>
      <c r="CV948" s="155"/>
      <c r="CW948" s="155"/>
      <c r="CX948" s="155"/>
      <c r="CY948" s="155"/>
      <c r="CZ948" s="155"/>
      <c r="DA948" s="155"/>
      <c r="DB948" s="155"/>
      <c r="DC948" s="155"/>
      <c r="DD948" s="155"/>
      <c r="DE948" s="155"/>
      <c r="DF948" s="155"/>
      <c r="DG948" s="155"/>
      <c r="DH948" s="155"/>
      <c r="DI948" s="155"/>
      <c r="DJ948" s="155"/>
      <c r="DK948" s="155"/>
      <c r="DL948" s="155"/>
      <c r="DM948" s="155"/>
      <c r="DN948" s="155"/>
      <c r="DO948" s="155"/>
      <c r="DP948" s="155"/>
      <c r="DQ948" s="155"/>
      <c r="DR948" s="155"/>
      <c r="DS948" s="155"/>
      <c r="DT948" s="155"/>
      <c r="DU948" s="155"/>
      <c r="DV948" s="155"/>
      <c r="DW948" s="155"/>
      <c r="DX948" s="155"/>
      <c r="DY948" s="155"/>
      <c r="DZ948" s="155"/>
      <c r="EA948" s="155"/>
      <c r="EB948" s="155"/>
      <c r="EC948" s="155"/>
      <c r="ED948" s="155"/>
      <c r="EE948" s="155"/>
      <c r="EF948" s="155"/>
      <c r="EG948" s="155"/>
      <c r="EH948" s="155"/>
      <c r="EI948" s="155"/>
      <c r="EJ948" s="155"/>
      <c r="EK948" s="155"/>
      <c r="EL948" s="155"/>
      <c r="EM948" s="155"/>
      <c r="EN948" s="155"/>
      <c r="EO948" s="155"/>
      <c r="EP948" s="155"/>
      <c r="EQ948" s="155"/>
      <c r="ER948" s="155"/>
      <c r="ES948" s="155"/>
      <c r="ET948" s="155"/>
      <c r="EU948" s="155"/>
      <c r="EV948" s="155"/>
      <c r="EW948" s="155"/>
      <c r="EX948" s="155"/>
      <c r="EY948" s="155"/>
      <c r="EZ948" s="155"/>
      <c r="FA948" s="155"/>
      <c r="FB948" s="155"/>
      <c r="FC948" s="155"/>
      <c r="FD948" s="155"/>
      <c r="FE948" s="155"/>
      <c r="FF948" s="155"/>
      <c r="FG948" s="155"/>
      <c r="FH948" s="155"/>
      <c r="FI948" s="155"/>
      <c r="FJ948" s="155"/>
      <c r="FK948" s="155"/>
      <c r="FL948" s="155"/>
      <c r="FM948" s="155"/>
      <c r="FN948" s="155"/>
      <c r="FO948" s="155"/>
      <c r="FP948" s="155"/>
      <c r="FQ948" s="155"/>
      <c r="FR948" s="155"/>
      <c r="FS948" s="155"/>
      <c r="FT948" s="155"/>
      <c r="FU948" s="155"/>
      <c r="FV948" s="155">
        <v>21232.812856878838</v>
      </c>
    </row>
    <row r="949" spans="2:179" outlineLevel="1" x14ac:dyDescent="0.2"/>
    <row r="950" spans="2:179" outlineLevel="1" x14ac:dyDescent="0.2">
      <c r="B950" s="35" t="s">
        <v>761</v>
      </c>
    </row>
    <row r="951" spans="2:179" outlineLevel="1" x14ac:dyDescent="0.2">
      <c r="B951" s="35"/>
    </row>
    <row r="952" spans="2:179" outlineLevel="1" x14ac:dyDescent="0.2">
      <c r="C952" s="24" t="s">
        <v>762</v>
      </c>
      <c r="G952" s="244" t="s">
        <v>763</v>
      </c>
      <c r="H952" s="244"/>
      <c r="I952" s="24" t="s">
        <v>764</v>
      </c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  <c r="AA952" s="151"/>
      <c r="AB952" s="151"/>
      <c r="AC952" s="151"/>
      <c r="AD952" s="151"/>
      <c r="AE952" s="151"/>
      <c r="AF952" s="151"/>
      <c r="AG952" s="151"/>
      <c r="AH952" s="151"/>
      <c r="AI952" s="151"/>
      <c r="AJ952" s="151"/>
      <c r="AK952" s="151"/>
      <c r="AL952" s="151"/>
      <c r="AM952" s="151"/>
      <c r="AN952" s="151"/>
      <c r="AO952" s="151"/>
      <c r="AP952" s="151"/>
      <c r="AQ952" s="151"/>
      <c r="AR952" s="151"/>
      <c r="AS952" s="151"/>
      <c r="AT952" s="151"/>
      <c r="AU952" s="151"/>
      <c r="AV952" s="151"/>
      <c r="AW952" s="151"/>
      <c r="AX952" s="151"/>
      <c r="AY952" s="151"/>
      <c r="AZ952" s="151"/>
      <c r="BA952" s="151"/>
      <c r="BB952" s="151"/>
      <c r="BC952" s="151"/>
      <c r="BD952" s="151"/>
      <c r="BE952" s="151"/>
      <c r="BF952" s="151"/>
      <c r="BG952" s="151"/>
      <c r="BH952" s="151"/>
      <c r="BI952" s="151"/>
      <c r="BJ952" s="151"/>
      <c r="BK952" s="151"/>
      <c r="BL952" s="151"/>
      <c r="BM952" s="151"/>
      <c r="BN952" s="151"/>
      <c r="BO952" s="151"/>
      <c r="BP952" s="151"/>
      <c r="BQ952" s="151"/>
      <c r="BR952" s="151"/>
      <c r="BS952" s="151"/>
      <c r="BT952" s="151"/>
      <c r="BU952" s="151"/>
      <c r="BV952" s="151"/>
      <c r="BW952" s="151"/>
      <c r="BX952" s="151"/>
      <c r="BY952" s="151"/>
      <c r="BZ952" s="151"/>
      <c r="CA952" s="151"/>
      <c r="CB952" s="151"/>
      <c r="CC952" s="151"/>
      <c r="CD952" s="151"/>
      <c r="CE952" s="151"/>
      <c r="CF952" s="151"/>
      <c r="CG952" s="151"/>
      <c r="CH952" s="151"/>
      <c r="CI952" s="151"/>
      <c r="CJ952" s="151"/>
      <c r="CK952" s="151"/>
      <c r="CL952" s="151"/>
      <c r="CM952" s="151"/>
      <c r="CN952" s="151"/>
      <c r="CO952" s="151"/>
      <c r="CP952" s="151"/>
      <c r="CQ952" s="151"/>
      <c r="CR952" s="151"/>
      <c r="CS952" s="151"/>
      <c r="CT952" s="151"/>
      <c r="CU952" s="151"/>
      <c r="CV952" s="151"/>
      <c r="CW952" s="151"/>
      <c r="CX952" s="151"/>
      <c r="CY952" s="151"/>
      <c r="CZ952" s="151"/>
      <c r="DA952" s="151"/>
      <c r="DB952" s="151"/>
      <c r="DC952" s="151"/>
      <c r="DD952" s="151"/>
      <c r="DE952" s="151"/>
      <c r="DF952" s="151"/>
      <c r="DG952" s="151"/>
      <c r="DH952" s="151"/>
      <c r="DI952" s="151"/>
      <c r="DJ952" s="151"/>
      <c r="DK952" s="151"/>
      <c r="DL952" s="151"/>
      <c r="DM952" s="151"/>
      <c r="DN952" s="151"/>
      <c r="DO952" s="151"/>
      <c r="DP952" s="151"/>
      <c r="DQ952" s="151"/>
      <c r="DR952" s="151"/>
      <c r="DS952" s="151"/>
      <c r="DT952" s="151"/>
      <c r="DU952" s="151"/>
      <c r="DV952" s="151"/>
      <c r="DW952" s="151"/>
      <c r="DX952" s="151"/>
      <c r="DY952" s="151"/>
      <c r="DZ952" s="151"/>
      <c r="EA952" s="151"/>
      <c r="EB952" s="151"/>
      <c r="EC952" s="151"/>
      <c r="ED952" s="151"/>
      <c r="EE952" s="151"/>
      <c r="EF952" s="151"/>
      <c r="EG952" s="151"/>
      <c r="EH952" s="151"/>
      <c r="EI952" s="151"/>
      <c r="EJ952" s="151"/>
      <c r="EK952" s="151"/>
      <c r="EL952" s="151"/>
      <c r="EM952" s="151"/>
      <c r="EN952" s="151"/>
      <c r="EO952" s="151"/>
      <c r="EP952" s="151"/>
      <c r="EQ952" s="151"/>
      <c r="ER952" s="151"/>
      <c r="ES952" s="151"/>
      <c r="ET952" s="151"/>
      <c r="EU952" s="151"/>
      <c r="EV952" s="151"/>
      <c r="EW952" s="151"/>
      <c r="EX952" s="151"/>
      <c r="EY952" s="151"/>
      <c r="EZ952" s="151"/>
      <c r="FA952" s="151"/>
      <c r="FB952" s="151"/>
      <c r="FC952" s="151"/>
      <c r="FD952" s="151"/>
      <c r="FE952" s="151"/>
      <c r="FF952" s="151"/>
      <c r="FG952" s="151"/>
      <c r="FH952" s="151"/>
      <c r="FI952" s="151"/>
      <c r="FJ952" s="151"/>
      <c r="FK952" s="151"/>
      <c r="FL952" s="151"/>
      <c r="FM952" s="151"/>
      <c r="FN952" s="151"/>
      <c r="FO952" s="151"/>
      <c r="FP952" s="151"/>
      <c r="FQ952" s="151"/>
      <c r="FR952" s="151"/>
      <c r="FS952" s="151"/>
      <c r="FT952" s="151"/>
      <c r="FU952" s="151"/>
      <c r="FV952" s="151"/>
    </row>
    <row r="953" spans="2:179" outlineLevel="1" x14ac:dyDescent="0.2">
      <c r="C953" s="154"/>
      <c r="D953" s="154"/>
      <c r="E953" s="366">
        <v>42766</v>
      </c>
      <c r="F953" s="397"/>
      <c r="G953" s="397"/>
      <c r="H953" s="397"/>
      <c r="I953" s="154"/>
      <c r="J953" s="154"/>
      <c r="K953" s="387"/>
      <c r="L953" s="388"/>
      <c r="M953" s="388"/>
      <c r="N953" s="388"/>
      <c r="O953" s="388"/>
      <c r="P953" s="388"/>
      <c r="Q953" s="388"/>
      <c r="R953" s="388"/>
      <c r="S953" s="388"/>
      <c r="T953" s="388"/>
      <c r="U953" s="388"/>
      <c r="V953" s="388"/>
      <c r="W953" s="388"/>
      <c r="X953" s="388"/>
      <c r="Y953" s="388"/>
      <c r="Z953" s="388"/>
      <c r="AA953" s="388"/>
      <c r="AB953" s="388"/>
      <c r="AC953" s="388"/>
      <c r="AD953" s="388"/>
      <c r="AE953" s="388"/>
      <c r="AF953" s="388"/>
      <c r="AG953" s="388"/>
      <c r="AH953" s="388"/>
      <c r="AI953" s="388"/>
      <c r="AJ953" s="388"/>
      <c r="AK953" s="388"/>
      <c r="AL953" s="388"/>
      <c r="AM953" s="388"/>
      <c r="AN953" s="388"/>
      <c r="AO953" s="388"/>
      <c r="AP953" s="388"/>
      <c r="AQ953" s="388"/>
      <c r="AR953" s="388"/>
      <c r="AS953" s="388"/>
      <c r="AT953" s="388"/>
      <c r="AU953" s="388"/>
      <c r="AV953" s="388"/>
      <c r="AW953" s="388"/>
      <c r="AX953" s="388"/>
      <c r="AY953" s="388"/>
      <c r="AZ953" s="388"/>
      <c r="BA953" s="388"/>
      <c r="BB953" s="388"/>
      <c r="BC953" s="388"/>
      <c r="BD953" s="388"/>
      <c r="BE953" s="388"/>
      <c r="BF953" s="388"/>
      <c r="BG953" s="388"/>
      <c r="BH953" s="388"/>
      <c r="BI953" s="388"/>
      <c r="BJ953" s="388"/>
      <c r="BK953" s="388"/>
      <c r="BL953" s="388"/>
      <c r="BM953" s="388"/>
      <c r="BN953" s="388"/>
      <c r="BO953" s="388"/>
      <c r="BP953" s="388"/>
      <c r="BQ953" s="388"/>
      <c r="BR953" s="388"/>
      <c r="BS953" s="388"/>
      <c r="BT953" s="388"/>
      <c r="BU953" s="388"/>
      <c r="BV953" s="388"/>
      <c r="BW953" s="388"/>
      <c r="BX953" s="388"/>
      <c r="BY953" s="388"/>
      <c r="BZ953" s="388"/>
      <c r="CA953" s="388"/>
      <c r="CB953" s="388"/>
      <c r="CC953" s="388"/>
      <c r="CD953" s="388"/>
      <c r="CE953" s="388"/>
      <c r="CF953" s="388"/>
      <c r="CG953" s="388"/>
      <c r="CH953" s="388"/>
      <c r="CI953" s="388"/>
      <c r="CJ953" s="388"/>
      <c r="CK953" s="388"/>
      <c r="CL953" s="388"/>
      <c r="CM953" s="388"/>
      <c r="CN953" s="388"/>
      <c r="CO953" s="388"/>
      <c r="CP953" s="388"/>
      <c r="CQ953" s="388"/>
      <c r="CR953" s="388"/>
      <c r="CS953" s="388"/>
      <c r="CT953" s="388"/>
      <c r="CU953" s="388"/>
      <c r="CV953" s="388"/>
      <c r="CW953" s="388"/>
      <c r="CX953" s="388"/>
      <c r="CY953" s="388"/>
      <c r="CZ953" s="388"/>
      <c r="DA953" s="388"/>
      <c r="DB953" s="388"/>
      <c r="DC953" s="388"/>
      <c r="DD953" s="388"/>
      <c r="DE953" s="388"/>
      <c r="DF953" s="388"/>
      <c r="DG953" s="388"/>
      <c r="DH953" s="388"/>
      <c r="DI953" s="388"/>
      <c r="DJ953" s="388"/>
      <c r="DK953" s="388"/>
      <c r="DL953" s="388"/>
      <c r="DM953" s="388"/>
      <c r="DN953" s="388"/>
      <c r="DO953" s="388"/>
      <c r="DP953" s="388"/>
      <c r="DQ953" s="388"/>
      <c r="DR953" s="388"/>
      <c r="DS953" s="388"/>
      <c r="DT953" s="388"/>
      <c r="DU953" s="388"/>
      <c r="DV953" s="388"/>
      <c r="DW953" s="388"/>
      <c r="DX953" s="388"/>
      <c r="DY953" s="388"/>
      <c r="DZ953" s="388"/>
      <c r="EA953" s="388"/>
      <c r="EB953" s="388"/>
      <c r="EC953" s="388"/>
      <c r="ED953" s="388"/>
      <c r="EE953" s="388"/>
      <c r="EF953" s="388"/>
      <c r="EG953" s="388"/>
      <c r="EH953" s="388"/>
      <c r="EI953" s="388"/>
      <c r="EJ953" s="388"/>
      <c r="EK953" s="388"/>
      <c r="EL953" s="388"/>
      <c r="EM953" s="388"/>
      <c r="EN953" s="388"/>
      <c r="EO953" s="388"/>
      <c r="EP953" s="388"/>
      <c r="EQ953" s="388"/>
      <c r="ER953" s="388"/>
      <c r="ES953" s="388"/>
      <c r="ET953" s="388"/>
      <c r="EU953" s="388"/>
      <c r="EV953" s="388"/>
      <c r="EW953" s="388"/>
      <c r="EX953" s="388"/>
      <c r="EY953" s="388"/>
      <c r="EZ953" s="388"/>
      <c r="FA953" s="388"/>
      <c r="FB953" s="388"/>
      <c r="FC953" s="388"/>
      <c r="FD953" s="388"/>
      <c r="FE953" s="388"/>
      <c r="FF953" s="388"/>
      <c r="FG953" s="388"/>
      <c r="FH953" s="388"/>
      <c r="FI953" s="388"/>
      <c r="FJ953" s="388"/>
      <c r="FK953" s="388"/>
      <c r="FL953" s="388"/>
      <c r="FM953" s="388"/>
      <c r="FN953" s="388"/>
      <c r="FO953" s="388"/>
      <c r="FP953" s="388"/>
      <c r="FQ953" s="388"/>
      <c r="FR953" s="388"/>
      <c r="FS953" s="388"/>
      <c r="FT953" s="388"/>
      <c r="FU953" s="388"/>
      <c r="FV953" s="388"/>
    </row>
    <row r="954" spans="2:179" outlineLevel="2" x14ac:dyDescent="0.2">
      <c r="E954" s="367">
        <v>42794</v>
      </c>
      <c r="F954" s="394"/>
      <c r="G954" s="394"/>
      <c r="H954" s="394"/>
      <c r="K954" s="389"/>
      <c r="L954" s="389"/>
      <c r="M954" s="390"/>
      <c r="N954" s="390"/>
      <c r="O954" s="390"/>
      <c r="P954" s="390"/>
      <c r="Q954" s="390"/>
      <c r="R954" s="390"/>
      <c r="S954" s="390"/>
      <c r="T954" s="390"/>
      <c r="U954" s="390"/>
      <c r="V954" s="390"/>
      <c r="W954" s="390"/>
      <c r="X954" s="390"/>
      <c r="Y954" s="390"/>
      <c r="Z954" s="390"/>
      <c r="AA954" s="390"/>
      <c r="AB954" s="390"/>
      <c r="AC954" s="390"/>
      <c r="AD954" s="390"/>
      <c r="AE954" s="390"/>
      <c r="AF954" s="390"/>
      <c r="AG954" s="390"/>
      <c r="AH954" s="390"/>
      <c r="AI954" s="390"/>
      <c r="AJ954" s="390"/>
      <c r="AK954" s="390"/>
      <c r="AL954" s="390"/>
      <c r="AM954" s="390"/>
      <c r="AN954" s="390"/>
      <c r="AO954" s="390"/>
      <c r="AP954" s="390"/>
      <c r="AQ954" s="390"/>
      <c r="AR954" s="390"/>
      <c r="AS954" s="390"/>
      <c r="AT954" s="390"/>
      <c r="AU954" s="390"/>
      <c r="AV954" s="390"/>
      <c r="AW954" s="390"/>
      <c r="AX954" s="390"/>
      <c r="AY954" s="390"/>
      <c r="AZ954" s="390"/>
      <c r="BA954" s="390"/>
      <c r="BB954" s="390"/>
      <c r="BC954" s="390"/>
      <c r="BD954" s="390"/>
      <c r="BE954" s="390"/>
      <c r="BF954" s="390"/>
      <c r="BG954" s="390"/>
      <c r="BH954" s="390"/>
      <c r="BI954" s="390"/>
      <c r="BJ954" s="390"/>
      <c r="BK954" s="390"/>
      <c r="BL954" s="390"/>
      <c r="BM954" s="390"/>
      <c r="BN954" s="390"/>
      <c r="BO954" s="390"/>
      <c r="BP954" s="390"/>
      <c r="BQ954" s="390"/>
      <c r="BR954" s="390"/>
      <c r="BS954" s="390"/>
      <c r="BT954" s="390"/>
      <c r="BU954" s="390"/>
      <c r="BV954" s="390"/>
      <c r="BW954" s="390"/>
      <c r="BX954" s="390"/>
      <c r="BY954" s="390"/>
      <c r="BZ954" s="390"/>
      <c r="CA954" s="390"/>
      <c r="CB954" s="390"/>
      <c r="CC954" s="390"/>
      <c r="CD954" s="390"/>
      <c r="CE954" s="390"/>
      <c r="CF954" s="390"/>
      <c r="CG954" s="390"/>
      <c r="CH954" s="390"/>
      <c r="CI954" s="390"/>
      <c r="CJ954" s="390"/>
      <c r="CK954" s="390"/>
      <c r="CL954" s="390"/>
      <c r="CM954" s="390"/>
      <c r="CN954" s="390"/>
      <c r="CO954" s="390"/>
      <c r="CP954" s="390"/>
      <c r="CQ954" s="390"/>
      <c r="CR954" s="390"/>
      <c r="CS954" s="390"/>
      <c r="CT954" s="390"/>
      <c r="CU954" s="390"/>
      <c r="CV954" s="390"/>
      <c r="CW954" s="390"/>
      <c r="CX954" s="390"/>
      <c r="CY954" s="390"/>
      <c r="CZ954" s="390"/>
      <c r="DA954" s="390"/>
      <c r="DB954" s="390"/>
      <c r="DC954" s="390"/>
      <c r="DD954" s="390"/>
      <c r="DE954" s="390"/>
      <c r="DF954" s="390"/>
      <c r="DG954" s="390"/>
      <c r="DH954" s="390"/>
      <c r="DI954" s="390"/>
      <c r="DJ954" s="390"/>
      <c r="DK954" s="390"/>
      <c r="DL954" s="390"/>
      <c r="DM954" s="390"/>
      <c r="DN954" s="390"/>
      <c r="DO954" s="390"/>
      <c r="DP954" s="390"/>
      <c r="DQ954" s="390"/>
      <c r="DR954" s="390"/>
      <c r="DS954" s="390"/>
      <c r="DT954" s="390"/>
      <c r="DU954" s="390"/>
      <c r="DV954" s="390"/>
      <c r="DW954" s="390"/>
      <c r="DX954" s="390"/>
      <c r="DY954" s="390"/>
      <c r="DZ954" s="390"/>
      <c r="EA954" s="390"/>
      <c r="EB954" s="390"/>
      <c r="EC954" s="390"/>
      <c r="ED954" s="390"/>
      <c r="EE954" s="390"/>
      <c r="EF954" s="390"/>
      <c r="EG954" s="390"/>
      <c r="EH954" s="390"/>
      <c r="EI954" s="390"/>
      <c r="EJ954" s="390"/>
      <c r="EK954" s="390"/>
      <c r="EL954" s="390"/>
      <c r="EM954" s="390"/>
      <c r="EN954" s="390"/>
      <c r="EO954" s="390"/>
      <c r="EP954" s="390"/>
      <c r="EQ954" s="390"/>
      <c r="ER954" s="390"/>
      <c r="ES954" s="390"/>
      <c r="ET954" s="390"/>
      <c r="EU954" s="390"/>
      <c r="EV954" s="390"/>
      <c r="EW954" s="390"/>
      <c r="EX954" s="390"/>
      <c r="EY954" s="390"/>
      <c r="EZ954" s="390"/>
      <c r="FA954" s="390"/>
      <c r="FB954" s="390"/>
      <c r="FC954" s="390"/>
      <c r="FD954" s="390"/>
      <c r="FE954" s="390"/>
      <c r="FF954" s="390"/>
      <c r="FG954" s="390"/>
      <c r="FH954" s="390"/>
      <c r="FI954" s="390"/>
      <c r="FJ954" s="390"/>
      <c r="FK954" s="390"/>
      <c r="FL954" s="390"/>
      <c r="FM954" s="390"/>
      <c r="FN954" s="390"/>
      <c r="FO954" s="390"/>
      <c r="FP954" s="390"/>
      <c r="FQ954" s="390"/>
      <c r="FR954" s="390"/>
      <c r="FS954" s="390"/>
      <c r="FT954" s="390"/>
      <c r="FU954" s="390"/>
      <c r="FV954" s="390"/>
    </row>
    <row r="955" spans="2:179" outlineLevel="2" x14ac:dyDescent="0.2">
      <c r="E955" s="367">
        <v>42825</v>
      </c>
      <c r="F955" s="394"/>
      <c r="G955" s="394"/>
      <c r="H955" s="394"/>
      <c r="K955" s="389"/>
      <c r="L955" s="389"/>
      <c r="M955" s="389"/>
      <c r="N955" s="390"/>
      <c r="O955" s="390"/>
      <c r="P955" s="390"/>
      <c r="Q955" s="390"/>
      <c r="R955" s="390"/>
      <c r="S955" s="390"/>
      <c r="T955" s="390"/>
      <c r="U955" s="390"/>
      <c r="V955" s="390"/>
      <c r="W955" s="390"/>
      <c r="X955" s="390"/>
      <c r="Y955" s="390"/>
      <c r="Z955" s="390"/>
      <c r="AA955" s="390"/>
      <c r="AB955" s="390"/>
      <c r="AC955" s="390"/>
      <c r="AD955" s="390"/>
      <c r="AE955" s="390"/>
      <c r="AF955" s="390"/>
      <c r="AG955" s="390"/>
      <c r="AH955" s="390"/>
      <c r="AI955" s="390"/>
      <c r="AJ955" s="390"/>
      <c r="AK955" s="390"/>
      <c r="AL955" s="390"/>
      <c r="AM955" s="390"/>
      <c r="AN955" s="390"/>
      <c r="AO955" s="390"/>
      <c r="AP955" s="390"/>
      <c r="AQ955" s="390"/>
      <c r="AR955" s="390"/>
      <c r="AS955" s="390"/>
      <c r="AT955" s="390"/>
      <c r="AU955" s="390"/>
      <c r="AV955" s="390"/>
      <c r="AW955" s="390"/>
      <c r="AX955" s="390"/>
      <c r="AY955" s="390"/>
      <c r="AZ955" s="390"/>
      <c r="BA955" s="390"/>
      <c r="BB955" s="390"/>
      <c r="BC955" s="390"/>
      <c r="BD955" s="390"/>
      <c r="BE955" s="390"/>
      <c r="BF955" s="390"/>
      <c r="BG955" s="390"/>
      <c r="BH955" s="390"/>
      <c r="BI955" s="390"/>
      <c r="BJ955" s="390"/>
      <c r="BK955" s="390"/>
      <c r="BL955" s="390"/>
      <c r="BM955" s="390"/>
      <c r="BN955" s="390"/>
      <c r="BO955" s="390"/>
      <c r="BP955" s="390"/>
      <c r="BQ955" s="390"/>
      <c r="BR955" s="390"/>
      <c r="BS955" s="390"/>
      <c r="BT955" s="390"/>
      <c r="BU955" s="390"/>
      <c r="BV955" s="390"/>
      <c r="BW955" s="390"/>
      <c r="BX955" s="390"/>
      <c r="BY955" s="390"/>
      <c r="BZ955" s="390"/>
      <c r="CA955" s="390"/>
      <c r="CB955" s="390"/>
      <c r="CC955" s="390"/>
      <c r="CD955" s="390"/>
      <c r="CE955" s="390"/>
      <c r="CF955" s="390"/>
      <c r="CG955" s="390"/>
      <c r="CH955" s="390"/>
      <c r="CI955" s="390"/>
      <c r="CJ955" s="390"/>
      <c r="CK955" s="390"/>
      <c r="CL955" s="390"/>
      <c r="CM955" s="390"/>
      <c r="CN955" s="390"/>
      <c r="CO955" s="390"/>
      <c r="CP955" s="390"/>
      <c r="CQ955" s="390"/>
      <c r="CR955" s="390"/>
      <c r="CS955" s="390"/>
      <c r="CT955" s="390"/>
      <c r="CU955" s="390"/>
      <c r="CV955" s="390"/>
      <c r="CW955" s="390"/>
      <c r="CX955" s="390"/>
      <c r="CY955" s="390"/>
      <c r="CZ955" s="390"/>
      <c r="DA955" s="390"/>
      <c r="DB955" s="390"/>
      <c r="DC955" s="390"/>
      <c r="DD955" s="390"/>
      <c r="DE955" s="390"/>
      <c r="DF955" s="390"/>
      <c r="DG955" s="390"/>
      <c r="DH955" s="390"/>
      <c r="DI955" s="390"/>
      <c r="DJ955" s="390"/>
      <c r="DK955" s="390"/>
      <c r="DL955" s="390"/>
      <c r="DM955" s="390"/>
      <c r="DN955" s="390"/>
      <c r="DO955" s="390"/>
      <c r="DP955" s="390"/>
      <c r="DQ955" s="390"/>
      <c r="DR955" s="390"/>
      <c r="DS955" s="390"/>
      <c r="DT955" s="390"/>
      <c r="DU955" s="390"/>
      <c r="DV955" s="390"/>
      <c r="DW955" s="390"/>
      <c r="DX955" s="390"/>
      <c r="DY955" s="390"/>
      <c r="DZ955" s="390"/>
      <c r="EA955" s="390"/>
      <c r="EB955" s="390"/>
      <c r="EC955" s="390"/>
      <c r="ED955" s="390"/>
      <c r="EE955" s="390"/>
      <c r="EF955" s="390"/>
      <c r="EG955" s="390"/>
      <c r="EH955" s="390"/>
      <c r="EI955" s="390"/>
      <c r="EJ955" s="390"/>
      <c r="EK955" s="390"/>
      <c r="EL955" s="390"/>
      <c r="EM955" s="390"/>
      <c r="EN955" s="390"/>
      <c r="EO955" s="390"/>
      <c r="EP955" s="390"/>
      <c r="EQ955" s="390"/>
      <c r="ER955" s="390"/>
      <c r="ES955" s="390"/>
      <c r="ET955" s="390"/>
      <c r="EU955" s="390"/>
      <c r="EV955" s="390"/>
      <c r="EW955" s="390"/>
      <c r="EX955" s="390"/>
      <c r="EY955" s="390"/>
      <c r="EZ955" s="390"/>
      <c r="FA955" s="390"/>
      <c r="FB955" s="390"/>
      <c r="FC955" s="390"/>
      <c r="FD955" s="390"/>
      <c r="FE955" s="390"/>
      <c r="FF955" s="390"/>
      <c r="FG955" s="390"/>
      <c r="FH955" s="390"/>
      <c r="FI955" s="390"/>
      <c r="FJ955" s="390"/>
      <c r="FK955" s="390"/>
      <c r="FL955" s="390"/>
      <c r="FM955" s="390"/>
      <c r="FN955" s="390"/>
      <c r="FO955" s="390"/>
      <c r="FP955" s="390"/>
      <c r="FQ955" s="390"/>
      <c r="FR955" s="390"/>
      <c r="FS955" s="390"/>
      <c r="FT955" s="390"/>
      <c r="FU955" s="390"/>
      <c r="FV955" s="390"/>
    </row>
    <row r="956" spans="2:179" outlineLevel="2" x14ac:dyDescent="0.2">
      <c r="E956" s="367">
        <v>42855</v>
      </c>
      <c r="F956" s="394"/>
      <c r="G956" s="394"/>
      <c r="H956" s="394"/>
      <c r="K956" s="389"/>
      <c r="L956" s="389"/>
      <c r="M956" s="389"/>
      <c r="N956" s="389"/>
      <c r="O956" s="390"/>
      <c r="P956" s="390"/>
      <c r="Q956" s="390"/>
      <c r="R956" s="390"/>
      <c r="S956" s="390"/>
      <c r="T956" s="390"/>
      <c r="U956" s="390"/>
      <c r="V956" s="390"/>
      <c r="W956" s="390"/>
      <c r="X956" s="390"/>
      <c r="Y956" s="390"/>
      <c r="Z956" s="390"/>
      <c r="AA956" s="390"/>
      <c r="AB956" s="390"/>
      <c r="AC956" s="390"/>
      <c r="AD956" s="390"/>
      <c r="AE956" s="390"/>
      <c r="AF956" s="390"/>
      <c r="AG956" s="390"/>
      <c r="AH956" s="390"/>
      <c r="AI956" s="390"/>
      <c r="AJ956" s="390"/>
      <c r="AK956" s="390"/>
      <c r="AL956" s="390"/>
      <c r="AM956" s="390"/>
      <c r="AN956" s="390"/>
      <c r="AO956" s="390"/>
      <c r="AP956" s="390"/>
      <c r="AQ956" s="390"/>
      <c r="AR956" s="390"/>
      <c r="AS956" s="390"/>
      <c r="AT956" s="390"/>
      <c r="AU956" s="390"/>
      <c r="AV956" s="390"/>
      <c r="AW956" s="390"/>
      <c r="AX956" s="390"/>
      <c r="AY956" s="390"/>
      <c r="AZ956" s="390"/>
      <c r="BA956" s="390"/>
      <c r="BB956" s="390"/>
      <c r="BC956" s="390"/>
      <c r="BD956" s="390"/>
      <c r="BE956" s="390"/>
      <c r="BF956" s="390"/>
      <c r="BG956" s="390"/>
      <c r="BH956" s="390"/>
      <c r="BI956" s="390"/>
      <c r="BJ956" s="390"/>
      <c r="BK956" s="390"/>
      <c r="BL956" s="390"/>
      <c r="BM956" s="390"/>
      <c r="BN956" s="390"/>
      <c r="BO956" s="390"/>
      <c r="BP956" s="390"/>
      <c r="BQ956" s="390"/>
      <c r="BR956" s="390"/>
      <c r="BS956" s="390"/>
      <c r="BT956" s="390"/>
      <c r="BU956" s="390"/>
      <c r="BV956" s="390"/>
      <c r="BW956" s="390"/>
      <c r="BX956" s="390"/>
      <c r="BY956" s="390"/>
      <c r="BZ956" s="390"/>
      <c r="CA956" s="390"/>
      <c r="CB956" s="390"/>
      <c r="CC956" s="390"/>
      <c r="CD956" s="390"/>
      <c r="CE956" s="390"/>
      <c r="CF956" s="390"/>
      <c r="CG956" s="390"/>
      <c r="CH956" s="390"/>
      <c r="CI956" s="390"/>
      <c r="CJ956" s="390"/>
      <c r="CK956" s="390"/>
      <c r="CL956" s="390"/>
      <c r="CM956" s="390"/>
      <c r="CN956" s="390"/>
      <c r="CO956" s="390"/>
      <c r="CP956" s="390"/>
      <c r="CQ956" s="390"/>
      <c r="CR956" s="390"/>
      <c r="CS956" s="390"/>
      <c r="CT956" s="390"/>
      <c r="CU956" s="390"/>
      <c r="CV956" s="390"/>
      <c r="CW956" s="390"/>
      <c r="CX956" s="390"/>
      <c r="CY956" s="390"/>
      <c r="CZ956" s="390"/>
      <c r="DA956" s="390"/>
      <c r="DB956" s="390"/>
      <c r="DC956" s="390"/>
      <c r="DD956" s="390"/>
      <c r="DE956" s="390"/>
      <c r="DF956" s="390"/>
      <c r="DG956" s="390"/>
      <c r="DH956" s="390"/>
      <c r="DI956" s="390"/>
      <c r="DJ956" s="390"/>
      <c r="DK956" s="390"/>
      <c r="DL956" s="390"/>
      <c r="DM956" s="390"/>
      <c r="DN956" s="390"/>
      <c r="DO956" s="390"/>
      <c r="DP956" s="390"/>
      <c r="DQ956" s="390"/>
      <c r="DR956" s="390"/>
      <c r="DS956" s="390"/>
      <c r="DT956" s="390"/>
      <c r="DU956" s="390"/>
      <c r="DV956" s="390"/>
      <c r="DW956" s="390"/>
      <c r="DX956" s="390"/>
      <c r="DY956" s="390"/>
      <c r="DZ956" s="390"/>
      <c r="EA956" s="390"/>
      <c r="EB956" s="390"/>
      <c r="EC956" s="390"/>
      <c r="ED956" s="390"/>
      <c r="EE956" s="390"/>
      <c r="EF956" s="390"/>
      <c r="EG956" s="390"/>
      <c r="EH956" s="390"/>
      <c r="EI956" s="390"/>
      <c r="EJ956" s="390"/>
      <c r="EK956" s="390"/>
      <c r="EL956" s="390"/>
      <c r="EM956" s="390"/>
      <c r="EN956" s="390"/>
      <c r="EO956" s="390"/>
      <c r="EP956" s="390"/>
      <c r="EQ956" s="390"/>
      <c r="ER956" s="390"/>
      <c r="ES956" s="390"/>
      <c r="ET956" s="390"/>
      <c r="EU956" s="390"/>
      <c r="EV956" s="390"/>
      <c r="EW956" s="390"/>
      <c r="EX956" s="390"/>
      <c r="EY956" s="390"/>
      <c r="EZ956" s="390"/>
      <c r="FA956" s="390"/>
      <c r="FB956" s="390"/>
      <c r="FC956" s="390"/>
      <c r="FD956" s="390"/>
      <c r="FE956" s="390"/>
      <c r="FF956" s="390"/>
      <c r="FG956" s="390"/>
      <c r="FH956" s="390"/>
      <c r="FI956" s="390"/>
      <c r="FJ956" s="390"/>
      <c r="FK956" s="390"/>
      <c r="FL956" s="390"/>
      <c r="FM956" s="390"/>
      <c r="FN956" s="390"/>
      <c r="FO956" s="390"/>
      <c r="FP956" s="390"/>
      <c r="FQ956" s="390"/>
      <c r="FR956" s="390"/>
      <c r="FS956" s="390"/>
      <c r="FT956" s="390"/>
      <c r="FU956" s="390"/>
      <c r="FV956" s="390"/>
    </row>
    <row r="957" spans="2:179" outlineLevel="2" x14ac:dyDescent="0.2">
      <c r="E957" s="367">
        <v>42886</v>
      </c>
      <c r="F957" s="394"/>
      <c r="G957" s="394"/>
      <c r="H957" s="394"/>
      <c r="K957" s="389"/>
      <c r="L957" s="389"/>
      <c r="M957" s="389"/>
      <c r="N957" s="389"/>
      <c r="O957" s="389"/>
      <c r="P957" s="390"/>
      <c r="Q957" s="390"/>
      <c r="R957" s="390"/>
      <c r="S957" s="390"/>
      <c r="T957" s="390"/>
      <c r="U957" s="390"/>
      <c r="V957" s="390"/>
      <c r="W957" s="390"/>
      <c r="X957" s="390"/>
      <c r="Y957" s="390"/>
      <c r="Z957" s="390"/>
      <c r="AA957" s="390"/>
      <c r="AB957" s="390"/>
      <c r="AC957" s="390"/>
      <c r="AD957" s="390"/>
      <c r="AE957" s="390"/>
      <c r="AF957" s="390"/>
      <c r="AG957" s="390"/>
      <c r="AH957" s="390"/>
      <c r="AI957" s="390"/>
      <c r="AJ957" s="390"/>
      <c r="AK957" s="390"/>
      <c r="AL957" s="390"/>
      <c r="AM957" s="390"/>
      <c r="AN957" s="390"/>
      <c r="AO957" s="390"/>
      <c r="AP957" s="390"/>
      <c r="AQ957" s="390"/>
      <c r="AR957" s="390"/>
      <c r="AS957" s="390"/>
      <c r="AT957" s="390"/>
      <c r="AU957" s="390"/>
      <c r="AV957" s="390"/>
      <c r="AW957" s="390"/>
      <c r="AX957" s="390"/>
      <c r="AY957" s="390"/>
      <c r="AZ957" s="390"/>
      <c r="BA957" s="390"/>
      <c r="BB957" s="390"/>
      <c r="BC957" s="390"/>
      <c r="BD957" s="390"/>
      <c r="BE957" s="390"/>
      <c r="BF957" s="390"/>
      <c r="BG957" s="390"/>
      <c r="BH957" s="390"/>
      <c r="BI957" s="390"/>
      <c r="BJ957" s="390"/>
      <c r="BK957" s="390"/>
      <c r="BL957" s="390"/>
      <c r="BM957" s="390"/>
      <c r="BN957" s="390"/>
      <c r="BO957" s="390"/>
      <c r="BP957" s="390"/>
      <c r="BQ957" s="390"/>
      <c r="BR957" s="390"/>
      <c r="BS957" s="390"/>
      <c r="BT957" s="390"/>
      <c r="BU957" s="390"/>
      <c r="BV957" s="390"/>
      <c r="BW957" s="390"/>
      <c r="BX957" s="390"/>
      <c r="BY957" s="390"/>
      <c r="BZ957" s="390"/>
      <c r="CA957" s="390"/>
      <c r="CB957" s="390"/>
      <c r="CC957" s="390"/>
      <c r="CD957" s="390"/>
      <c r="CE957" s="390"/>
      <c r="CF957" s="390"/>
      <c r="CG957" s="390"/>
      <c r="CH957" s="390"/>
      <c r="CI957" s="390"/>
      <c r="CJ957" s="390"/>
      <c r="CK957" s="390"/>
      <c r="CL957" s="390"/>
      <c r="CM957" s="390"/>
      <c r="CN957" s="390"/>
      <c r="CO957" s="390"/>
      <c r="CP957" s="390"/>
      <c r="CQ957" s="390"/>
      <c r="CR957" s="390"/>
      <c r="CS957" s="390"/>
      <c r="CT957" s="390"/>
      <c r="CU957" s="390"/>
      <c r="CV957" s="390"/>
      <c r="CW957" s="390"/>
      <c r="CX957" s="390"/>
      <c r="CY957" s="390"/>
      <c r="CZ957" s="390"/>
      <c r="DA957" s="390"/>
      <c r="DB957" s="390"/>
      <c r="DC957" s="390"/>
      <c r="DD957" s="390"/>
      <c r="DE957" s="390"/>
      <c r="DF957" s="390"/>
      <c r="DG957" s="390"/>
      <c r="DH957" s="390"/>
      <c r="DI957" s="390"/>
      <c r="DJ957" s="390"/>
      <c r="DK957" s="390"/>
      <c r="DL957" s="390"/>
      <c r="DM957" s="390"/>
      <c r="DN957" s="390"/>
      <c r="DO957" s="390"/>
      <c r="DP957" s="390"/>
      <c r="DQ957" s="390"/>
      <c r="DR957" s="390"/>
      <c r="DS957" s="390"/>
      <c r="DT957" s="390"/>
      <c r="DU957" s="390"/>
      <c r="DV957" s="390"/>
      <c r="DW957" s="390"/>
      <c r="DX957" s="390"/>
      <c r="DY957" s="390"/>
      <c r="DZ957" s="390"/>
      <c r="EA957" s="390"/>
      <c r="EB957" s="390"/>
      <c r="EC957" s="390"/>
      <c r="ED957" s="390"/>
      <c r="EE957" s="390"/>
      <c r="EF957" s="390"/>
      <c r="EG957" s="390"/>
      <c r="EH957" s="390"/>
      <c r="EI957" s="390"/>
      <c r="EJ957" s="390"/>
      <c r="EK957" s="390"/>
      <c r="EL957" s="390"/>
      <c r="EM957" s="390"/>
      <c r="EN957" s="390"/>
      <c r="EO957" s="390"/>
      <c r="EP957" s="390"/>
      <c r="EQ957" s="390"/>
      <c r="ER957" s="390"/>
      <c r="ES957" s="390"/>
      <c r="ET957" s="390"/>
      <c r="EU957" s="390"/>
      <c r="EV957" s="390"/>
      <c r="EW957" s="390"/>
      <c r="EX957" s="390"/>
      <c r="EY957" s="390"/>
      <c r="EZ957" s="390"/>
      <c r="FA957" s="390"/>
      <c r="FB957" s="390"/>
      <c r="FC957" s="390"/>
      <c r="FD957" s="390"/>
      <c r="FE957" s="390"/>
      <c r="FF957" s="390"/>
      <c r="FG957" s="390"/>
      <c r="FH957" s="390"/>
      <c r="FI957" s="390"/>
      <c r="FJ957" s="390"/>
      <c r="FK957" s="390"/>
      <c r="FL957" s="390"/>
      <c r="FM957" s="390"/>
      <c r="FN957" s="390"/>
      <c r="FO957" s="390"/>
      <c r="FP957" s="390"/>
      <c r="FQ957" s="390"/>
      <c r="FR957" s="390"/>
      <c r="FS957" s="390"/>
      <c r="FT957" s="390"/>
      <c r="FU957" s="390"/>
      <c r="FV957" s="390"/>
    </row>
    <row r="958" spans="2:179" outlineLevel="2" x14ac:dyDescent="0.2">
      <c r="E958" s="367">
        <v>42916</v>
      </c>
      <c r="F958" s="394"/>
      <c r="G958" s="394"/>
      <c r="H958" s="394"/>
      <c r="K958" s="389"/>
      <c r="L958" s="389"/>
      <c r="M958" s="389"/>
      <c r="N958" s="389"/>
      <c r="O958" s="389"/>
      <c r="P958" s="389"/>
      <c r="Q958" s="390"/>
      <c r="R958" s="390"/>
      <c r="S958" s="390"/>
      <c r="T958" s="390"/>
      <c r="U958" s="390"/>
      <c r="V958" s="390"/>
      <c r="W958" s="390"/>
      <c r="X958" s="390"/>
      <c r="Y958" s="390"/>
      <c r="Z958" s="390"/>
      <c r="AA958" s="390"/>
      <c r="AB958" s="390"/>
      <c r="AC958" s="390"/>
      <c r="AD958" s="390"/>
      <c r="AE958" s="390"/>
      <c r="AF958" s="390"/>
      <c r="AG958" s="390"/>
      <c r="AH958" s="390"/>
      <c r="AI958" s="390"/>
      <c r="AJ958" s="390"/>
      <c r="AK958" s="390"/>
      <c r="AL958" s="390"/>
      <c r="AM958" s="390"/>
      <c r="AN958" s="390"/>
      <c r="AO958" s="390"/>
      <c r="AP958" s="390"/>
      <c r="AQ958" s="390"/>
      <c r="AR958" s="390"/>
      <c r="AS958" s="390"/>
      <c r="AT958" s="390"/>
      <c r="AU958" s="390"/>
      <c r="AV958" s="390"/>
      <c r="AW958" s="390"/>
      <c r="AX958" s="390"/>
      <c r="AY958" s="390"/>
      <c r="AZ958" s="390"/>
      <c r="BA958" s="390"/>
      <c r="BB958" s="390"/>
      <c r="BC958" s="390"/>
      <c r="BD958" s="390"/>
      <c r="BE958" s="390"/>
      <c r="BF958" s="390"/>
      <c r="BG958" s="390"/>
      <c r="BH958" s="390"/>
      <c r="BI958" s="390"/>
      <c r="BJ958" s="390"/>
      <c r="BK958" s="390"/>
      <c r="BL958" s="390"/>
      <c r="BM958" s="390"/>
      <c r="BN958" s="390"/>
      <c r="BO958" s="390"/>
      <c r="BP958" s="390"/>
      <c r="BQ958" s="390"/>
      <c r="BR958" s="390"/>
      <c r="BS958" s="390"/>
      <c r="BT958" s="390"/>
      <c r="BU958" s="390"/>
      <c r="BV958" s="390"/>
      <c r="BW958" s="390"/>
      <c r="BX958" s="390"/>
      <c r="BY958" s="390"/>
      <c r="BZ958" s="390"/>
      <c r="CA958" s="390"/>
      <c r="CB958" s="390"/>
      <c r="CC958" s="390"/>
      <c r="CD958" s="390"/>
      <c r="CE958" s="390"/>
      <c r="CF958" s="390"/>
      <c r="CG958" s="390"/>
      <c r="CH958" s="390"/>
      <c r="CI958" s="390"/>
      <c r="CJ958" s="390"/>
      <c r="CK958" s="390"/>
      <c r="CL958" s="390"/>
      <c r="CM958" s="390"/>
      <c r="CN958" s="390"/>
      <c r="CO958" s="390"/>
      <c r="CP958" s="390"/>
      <c r="CQ958" s="390"/>
      <c r="CR958" s="390"/>
      <c r="CS958" s="390"/>
      <c r="CT958" s="390"/>
      <c r="CU958" s="390"/>
      <c r="CV958" s="390"/>
      <c r="CW958" s="390"/>
      <c r="CX958" s="390"/>
      <c r="CY958" s="390"/>
      <c r="CZ958" s="390"/>
      <c r="DA958" s="390"/>
      <c r="DB958" s="390"/>
      <c r="DC958" s="390"/>
      <c r="DD958" s="390"/>
      <c r="DE958" s="390"/>
      <c r="DF958" s="390"/>
      <c r="DG958" s="390"/>
      <c r="DH958" s="390"/>
      <c r="DI958" s="390"/>
      <c r="DJ958" s="390"/>
      <c r="DK958" s="390"/>
      <c r="DL958" s="390"/>
      <c r="DM958" s="390"/>
      <c r="DN958" s="390"/>
      <c r="DO958" s="390"/>
      <c r="DP958" s="390"/>
      <c r="DQ958" s="390"/>
      <c r="DR958" s="390"/>
      <c r="DS958" s="390"/>
      <c r="DT958" s="390"/>
      <c r="DU958" s="390"/>
      <c r="DV958" s="390"/>
      <c r="DW958" s="390"/>
      <c r="DX958" s="390"/>
      <c r="DY958" s="390"/>
      <c r="DZ958" s="390"/>
      <c r="EA958" s="390"/>
      <c r="EB958" s="390"/>
      <c r="EC958" s="390"/>
      <c r="ED958" s="390"/>
      <c r="EE958" s="390"/>
      <c r="EF958" s="390"/>
      <c r="EG958" s="390"/>
      <c r="EH958" s="390"/>
      <c r="EI958" s="390"/>
      <c r="EJ958" s="390"/>
      <c r="EK958" s="390"/>
      <c r="EL958" s="390"/>
      <c r="EM958" s="390"/>
      <c r="EN958" s="390"/>
      <c r="EO958" s="390"/>
      <c r="EP958" s="390"/>
      <c r="EQ958" s="390"/>
      <c r="ER958" s="390"/>
      <c r="ES958" s="390"/>
      <c r="ET958" s="390"/>
      <c r="EU958" s="390"/>
      <c r="EV958" s="390"/>
      <c r="EW958" s="390"/>
      <c r="EX958" s="390"/>
      <c r="EY958" s="390"/>
      <c r="EZ958" s="390"/>
      <c r="FA958" s="390"/>
      <c r="FB958" s="390"/>
      <c r="FC958" s="390"/>
      <c r="FD958" s="390"/>
      <c r="FE958" s="390"/>
      <c r="FF958" s="390"/>
      <c r="FG958" s="390"/>
      <c r="FH958" s="390"/>
      <c r="FI958" s="390"/>
      <c r="FJ958" s="390"/>
      <c r="FK958" s="390"/>
      <c r="FL958" s="390"/>
      <c r="FM958" s="390"/>
      <c r="FN958" s="390"/>
      <c r="FO958" s="390"/>
      <c r="FP958" s="390"/>
      <c r="FQ958" s="390"/>
      <c r="FR958" s="390"/>
      <c r="FS958" s="390"/>
      <c r="FT958" s="390"/>
      <c r="FU958" s="390"/>
      <c r="FV958" s="390"/>
    </row>
    <row r="959" spans="2:179" outlineLevel="2" x14ac:dyDescent="0.2">
      <c r="E959" s="367">
        <v>42947</v>
      </c>
      <c r="F959" s="394"/>
      <c r="G959" s="394"/>
      <c r="H959" s="394"/>
      <c r="K959" s="389"/>
      <c r="L959" s="389"/>
      <c r="M959" s="389"/>
      <c r="N959" s="389"/>
      <c r="O959" s="389"/>
      <c r="P959" s="389"/>
      <c r="Q959" s="389"/>
      <c r="R959" s="390"/>
      <c r="S959" s="390"/>
      <c r="T959" s="390"/>
      <c r="U959" s="390"/>
      <c r="V959" s="390"/>
      <c r="W959" s="390"/>
      <c r="X959" s="390"/>
      <c r="Y959" s="390"/>
      <c r="Z959" s="390"/>
      <c r="AA959" s="390"/>
      <c r="AB959" s="390"/>
      <c r="AC959" s="390"/>
      <c r="AD959" s="390"/>
      <c r="AE959" s="390"/>
      <c r="AF959" s="390"/>
      <c r="AG959" s="390"/>
      <c r="AH959" s="390"/>
      <c r="AI959" s="390"/>
      <c r="AJ959" s="390"/>
      <c r="AK959" s="390"/>
      <c r="AL959" s="390"/>
      <c r="AM959" s="390"/>
      <c r="AN959" s="390"/>
      <c r="AO959" s="390"/>
      <c r="AP959" s="390"/>
      <c r="AQ959" s="390"/>
      <c r="AR959" s="390"/>
      <c r="AS959" s="390"/>
      <c r="AT959" s="390"/>
      <c r="AU959" s="390"/>
      <c r="AV959" s="390"/>
      <c r="AW959" s="390"/>
      <c r="AX959" s="390"/>
      <c r="AY959" s="390"/>
      <c r="AZ959" s="390"/>
      <c r="BA959" s="390"/>
      <c r="BB959" s="390"/>
      <c r="BC959" s="390"/>
      <c r="BD959" s="390"/>
      <c r="BE959" s="390"/>
      <c r="BF959" s="390"/>
      <c r="BG959" s="390"/>
      <c r="BH959" s="390"/>
      <c r="BI959" s="390"/>
      <c r="BJ959" s="390"/>
      <c r="BK959" s="390"/>
      <c r="BL959" s="390"/>
      <c r="BM959" s="390"/>
      <c r="BN959" s="390"/>
      <c r="BO959" s="390"/>
      <c r="BP959" s="390"/>
      <c r="BQ959" s="390"/>
      <c r="BR959" s="390"/>
      <c r="BS959" s="390"/>
      <c r="BT959" s="390"/>
      <c r="BU959" s="390"/>
      <c r="BV959" s="390"/>
      <c r="BW959" s="390"/>
      <c r="BX959" s="390"/>
      <c r="BY959" s="390"/>
      <c r="BZ959" s="390"/>
      <c r="CA959" s="390"/>
      <c r="CB959" s="390"/>
      <c r="CC959" s="390"/>
      <c r="CD959" s="390"/>
      <c r="CE959" s="390"/>
      <c r="CF959" s="390"/>
      <c r="CG959" s="390"/>
      <c r="CH959" s="390"/>
      <c r="CI959" s="390"/>
      <c r="CJ959" s="390"/>
      <c r="CK959" s="390"/>
      <c r="CL959" s="390"/>
      <c r="CM959" s="390"/>
      <c r="CN959" s="390"/>
      <c r="CO959" s="390"/>
      <c r="CP959" s="390"/>
      <c r="CQ959" s="390"/>
      <c r="CR959" s="390"/>
      <c r="CS959" s="390"/>
      <c r="CT959" s="390"/>
      <c r="CU959" s="390"/>
      <c r="CV959" s="390"/>
      <c r="CW959" s="390"/>
      <c r="CX959" s="390"/>
      <c r="CY959" s="390"/>
      <c r="CZ959" s="390"/>
      <c r="DA959" s="390"/>
      <c r="DB959" s="390"/>
      <c r="DC959" s="390"/>
      <c r="DD959" s="390"/>
      <c r="DE959" s="390"/>
      <c r="DF959" s="390"/>
      <c r="DG959" s="390"/>
      <c r="DH959" s="390"/>
      <c r="DI959" s="390"/>
      <c r="DJ959" s="390"/>
      <c r="DK959" s="390"/>
      <c r="DL959" s="390"/>
      <c r="DM959" s="390"/>
      <c r="DN959" s="390"/>
      <c r="DO959" s="390"/>
      <c r="DP959" s="390"/>
      <c r="DQ959" s="390"/>
      <c r="DR959" s="390"/>
      <c r="DS959" s="390"/>
      <c r="DT959" s="390"/>
      <c r="DU959" s="390"/>
      <c r="DV959" s="390"/>
      <c r="DW959" s="390"/>
      <c r="DX959" s="390"/>
      <c r="DY959" s="390"/>
      <c r="DZ959" s="390"/>
      <c r="EA959" s="390"/>
      <c r="EB959" s="390"/>
      <c r="EC959" s="390"/>
      <c r="ED959" s="390"/>
      <c r="EE959" s="390"/>
      <c r="EF959" s="390"/>
      <c r="EG959" s="390"/>
      <c r="EH959" s="390"/>
      <c r="EI959" s="390"/>
      <c r="EJ959" s="390"/>
      <c r="EK959" s="390"/>
      <c r="EL959" s="390"/>
      <c r="EM959" s="390"/>
      <c r="EN959" s="390"/>
      <c r="EO959" s="390"/>
      <c r="EP959" s="390"/>
      <c r="EQ959" s="390"/>
      <c r="ER959" s="390"/>
      <c r="ES959" s="390"/>
      <c r="ET959" s="390"/>
      <c r="EU959" s="390"/>
      <c r="EV959" s="390"/>
      <c r="EW959" s="390"/>
      <c r="EX959" s="390"/>
      <c r="EY959" s="390"/>
      <c r="EZ959" s="390"/>
      <c r="FA959" s="390"/>
      <c r="FB959" s="390"/>
      <c r="FC959" s="390"/>
      <c r="FD959" s="390"/>
      <c r="FE959" s="390"/>
      <c r="FF959" s="390"/>
      <c r="FG959" s="390"/>
      <c r="FH959" s="390"/>
      <c r="FI959" s="390"/>
      <c r="FJ959" s="390"/>
      <c r="FK959" s="390"/>
      <c r="FL959" s="390"/>
      <c r="FM959" s="390"/>
      <c r="FN959" s="390"/>
      <c r="FO959" s="390"/>
      <c r="FP959" s="390"/>
      <c r="FQ959" s="390"/>
      <c r="FR959" s="390"/>
      <c r="FS959" s="390"/>
      <c r="FT959" s="390"/>
      <c r="FU959" s="390"/>
      <c r="FV959" s="390"/>
    </row>
    <row r="960" spans="2:179" outlineLevel="2" x14ac:dyDescent="0.2">
      <c r="E960" s="367">
        <v>42978</v>
      </c>
      <c r="F960" s="394"/>
      <c r="G960" s="394"/>
      <c r="H960" s="394"/>
      <c r="K960" s="389"/>
      <c r="L960" s="389"/>
      <c r="M960" s="389"/>
      <c r="N960" s="389"/>
      <c r="O960" s="389"/>
      <c r="P960" s="389"/>
      <c r="Q960" s="389"/>
      <c r="R960" s="389"/>
      <c r="S960" s="390"/>
      <c r="T960" s="390"/>
      <c r="U960" s="390"/>
      <c r="V960" s="390"/>
      <c r="W960" s="390"/>
      <c r="X960" s="390"/>
      <c r="Y960" s="390"/>
      <c r="Z960" s="390"/>
      <c r="AA960" s="390"/>
      <c r="AB960" s="390"/>
      <c r="AC960" s="390"/>
      <c r="AD960" s="390"/>
      <c r="AE960" s="390"/>
      <c r="AF960" s="390"/>
      <c r="AG960" s="390"/>
      <c r="AH960" s="390"/>
      <c r="AI960" s="390"/>
      <c r="AJ960" s="390"/>
      <c r="AK960" s="390"/>
      <c r="AL960" s="390"/>
      <c r="AM960" s="390"/>
      <c r="AN960" s="390"/>
      <c r="AO960" s="390"/>
      <c r="AP960" s="390"/>
      <c r="AQ960" s="390"/>
      <c r="AR960" s="390"/>
      <c r="AS960" s="390"/>
      <c r="AT960" s="390"/>
      <c r="AU960" s="390"/>
      <c r="AV960" s="390"/>
      <c r="AW960" s="390"/>
      <c r="AX960" s="390"/>
      <c r="AY960" s="390"/>
      <c r="AZ960" s="390"/>
      <c r="BA960" s="390"/>
      <c r="BB960" s="390"/>
      <c r="BC960" s="390"/>
      <c r="BD960" s="390"/>
      <c r="BE960" s="390"/>
      <c r="BF960" s="390"/>
      <c r="BG960" s="390"/>
      <c r="BH960" s="390"/>
      <c r="BI960" s="390"/>
      <c r="BJ960" s="390"/>
      <c r="BK960" s="390"/>
      <c r="BL960" s="390"/>
      <c r="BM960" s="390"/>
      <c r="BN960" s="390"/>
      <c r="BO960" s="390"/>
      <c r="BP960" s="390"/>
      <c r="BQ960" s="390"/>
      <c r="BR960" s="390"/>
      <c r="BS960" s="390"/>
      <c r="BT960" s="390"/>
      <c r="BU960" s="390"/>
      <c r="BV960" s="390"/>
      <c r="BW960" s="390"/>
      <c r="BX960" s="390"/>
      <c r="BY960" s="390"/>
      <c r="BZ960" s="390"/>
      <c r="CA960" s="390"/>
      <c r="CB960" s="390"/>
      <c r="CC960" s="390"/>
      <c r="CD960" s="390"/>
      <c r="CE960" s="390"/>
      <c r="CF960" s="390"/>
      <c r="CG960" s="390"/>
      <c r="CH960" s="390"/>
      <c r="CI960" s="390"/>
      <c r="CJ960" s="390"/>
      <c r="CK960" s="390"/>
      <c r="CL960" s="390"/>
      <c r="CM960" s="390"/>
      <c r="CN960" s="390"/>
      <c r="CO960" s="390"/>
      <c r="CP960" s="390"/>
      <c r="CQ960" s="390"/>
      <c r="CR960" s="390"/>
      <c r="CS960" s="390"/>
      <c r="CT960" s="390"/>
      <c r="CU960" s="390"/>
      <c r="CV960" s="390"/>
      <c r="CW960" s="390"/>
      <c r="CX960" s="390"/>
      <c r="CY960" s="390"/>
      <c r="CZ960" s="390"/>
      <c r="DA960" s="390"/>
      <c r="DB960" s="390"/>
      <c r="DC960" s="390"/>
      <c r="DD960" s="390"/>
      <c r="DE960" s="390"/>
      <c r="DF960" s="390"/>
      <c r="DG960" s="390"/>
      <c r="DH960" s="390"/>
      <c r="DI960" s="390"/>
      <c r="DJ960" s="390"/>
      <c r="DK960" s="390"/>
      <c r="DL960" s="390"/>
      <c r="DM960" s="390"/>
      <c r="DN960" s="390"/>
      <c r="DO960" s="390"/>
      <c r="DP960" s="390"/>
      <c r="DQ960" s="390"/>
      <c r="DR960" s="390"/>
      <c r="DS960" s="390"/>
      <c r="DT960" s="390"/>
      <c r="DU960" s="390"/>
      <c r="DV960" s="390"/>
      <c r="DW960" s="390"/>
      <c r="DX960" s="390"/>
      <c r="DY960" s="390"/>
      <c r="DZ960" s="390"/>
      <c r="EA960" s="390"/>
      <c r="EB960" s="390"/>
      <c r="EC960" s="390"/>
      <c r="ED960" s="390"/>
      <c r="EE960" s="390"/>
      <c r="EF960" s="390"/>
      <c r="EG960" s="390"/>
      <c r="EH960" s="390"/>
      <c r="EI960" s="390"/>
      <c r="EJ960" s="390"/>
      <c r="EK960" s="390"/>
      <c r="EL960" s="390"/>
      <c r="EM960" s="390"/>
      <c r="EN960" s="390"/>
      <c r="EO960" s="390"/>
      <c r="EP960" s="390"/>
      <c r="EQ960" s="390"/>
      <c r="ER960" s="390"/>
      <c r="ES960" s="390"/>
      <c r="ET960" s="390"/>
      <c r="EU960" s="390"/>
      <c r="EV960" s="390"/>
      <c r="EW960" s="390"/>
      <c r="EX960" s="390"/>
      <c r="EY960" s="390"/>
      <c r="EZ960" s="390"/>
      <c r="FA960" s="390"/>
      <c r="FB960" s="390"/>
      <c r="FC960" s="390"/>
      <c r="FD960" s="390"/>
      <c r="FE960" s="390"/>
      <c r="FF960" s="390"/>
      <c r="FG960" s="390"/>
      <c r="FH960" s="390"/>
      <c r="FI960" s="390"/>
      <c r="FJ960" s="390"/>
      <c r="FK960" s="390"/>
      <c r="FL960" s="390"/>
      <c r="FM960" s="390"/>
      <c r="FN960" s="390"/>
      <c r="FO960" s="390"/>
      <c r="FP960" s="390"/>
      <c r="FQ960" s="390"/>
      <c r="FR960" s="390"/>
      <c r="FS960" s="390"/>
      <c r="FT960" s="390"/>
      <c r="FU960" s="390"/>
      <c r="FV960" s="390"/>
    </row>
    <row r="961" spans="5:178" outlineLevel="2" x14ac:dyDescent="0.2">
      <c r="E961" s="367">
        <v>43008</v>
      </c>
      <c r="F961" s="394"/>
      <c r="G961" s="394"/>
      <c r="H961" s="394"/>
      <c r="K961" s="389"/>
      <c r="L961" s="389"/>
      <c r="M961" s="389"/>
      <c r="N961" s="389"/>
      <c r="O961" s="389"/>
      <c r="P961" s="389"/>
      <c r="Q961" s="389"/>
      <c r="R961" s="389"/>
      <c r="S961" s="389"/>
      <c r="T961" s="390"/>
      <c r="U961" s="390"/>
      <c r="V961" s="390"/>
      <c r="W961" s="390"/>
      <c r="X961" s="390"/>
      <c r="Y961" s="390"/>
      <c r="Z961" s="390"/>
      <c r="AA961" s="390"/>
      <c r="AB961" s="390"/>
      <c r="AC961" s="390"/>
      <c r="AD961" s="390"/>
      <c r="AE961" s="390"/>
      <c r="AF961" s="390"/>
      <c r="AG961" s="390"/>
      <c r="AH961" s="390"/>
      <c r="AI961" s="390"/>
      <c r="AJ961" s="390"/>
      <c r="AK961" s="390"/>
      <c r="AL961" s="390"/>
      <c r="AM961" s="390"/>
      <c r="AN961" s="390"/>
      <c r="AO961" s="390"/>
      <c r="AP961" s="390"/>
      <c r="AQ961" s="390"/>
      <c r="AR961" s="390"/>
      <c r="AS961" s="390"/>
      <c r="AT961" s="390"/>
      <c r="AU961" s="390"/>
      <c r="AV961" s="390"/>
      <c r="AW961" s="390"/>
      <c r="AX961" s="390"/>
      <c r="AY961" s="390"/>
      <c r="AZ961" s="390"/>
      <c r="BA961" s="390"/>
      <c r="BB961" s="390"/>
      <c r="BC961" s="390"/>
      <c r="BD961" s="390"/>
      <c r="BE961" s="390"/>
      <c r="BF961" s="390"/>
      <c r="BG961" s="390"/>
      <c r="BH961" s="390"/>
      <c r="BI961" s="390"/>
      <c r="BJ961" s="390"/>
      <c r="BK961" s="390"/>
      <c r="BL961" s="390"/>
      <c r="BM961" s="390"/>
      <c r="BN961" s="390"/>
      <c r="BO961" s="390"/>
      <c r="BP961" s="390"/>
      <c r="BQ961" s="390"/>
      <c r="BR961" s="390"/>
      <c r="BS961" s="390"/>
      <c r="BT961" s="390"/>
      <c r="BU961" s="390"/>
      <c r="BV961" s="390"/>
      <c r="BW961" s="390"/>
      <c r="BX961" s="390"/>
      <c r="BY961" s="390"/>
      <c r="BZ961" s="390"/>
      <c r="CA961" s="390"/>
      <c r="CB961" s="390"/>
      <c r="CC961" s="390"/>
      <c r="CD961" s="390"/>
      <c r="CE961" s="390"/>
      <c r="CF961" s="390"/>
      <c r="CG961" s="390"/>
      <c r="CH961" s="390"/>
      <c r="CI961" s="390"/>
      <c r="CJ961" s="390"/>
      <c r="CK961" s="390"/>
      <c r="CL961" s="390"/>
      <c r="CM961" s="390"/>
      <c r="CN961" s="390"/>
      <c r="CO961" s="390"/>
      <c r="CP961" s="390"/>
      <c r="CQ961" s="390"/>
      <c r="CR961" s="390"/>
      <c r="CS961" s="390"/>
      <c r="CT961" s="390"/>
      <c r="CU961" s="390"/>
      <c r="CV961" s="390"/>
      <c r="CW961" s="390"/>
      <c r="CX961" s="390"/>
      <c r="CY961" s="390"/>
      <c r="CZ961" s="390"/>
      <c r="DA961" s="390"/>
      <c r="DB961" s="390"/>
      <c r="DC961" s="390"/>
      <c r="DD961" s="390"/>
      <c r="DE961" s="390"/>
      <c r="DF961" s="390"/>
      <c r="DG961" s="390"/>
      <c r="DH961" s="390"/>
      <c r="DI961" s="390"/>
      <c r="DJ961" s="390"/>
      <c r="DK961" s="390"/>
      <c r="DL961" s="390"/>
      <c r="DM961" s="390"/>
      <c r="DN961" s="390"/>
      <c r="DO961" s="390"/>
      <c r="DP961" s="390"/>
      <c r="DQ961" s="390"/>
      <c r="DR961" s="390"/>
      <c r="DS961" s="390"/>
      <c r="DT961" s="390"/>
      <c r="DU961" s="390"/>
      <c r="DV961" s="390"/>
      <c r="DW961" s="390"/>
      <c r="DX961" s="390"/>
      <c r="DY961" s="390"/>
      <c r="DZ961" s="390"/>
      <c r="EA961" s="390"/>
      <c r="EB961" s="390"/>
      <c r="EC961" s="390"/>
      <c r="ED961" s="390"/>
      <c r="EE961" s="390"/>
      <c r="EF961" s="390"/>
      <c r="EG961" s="390"/>
      <c r="EH961" s="390"/>
      <c r="EI961" s="390"/>
      <c r="EJ961" s="390"/>
      <c r="EK961" s="390"/>
      <c r="EL961" s="390"/>
      <c r="EM961" s="390"/>
      <c r="EN961" s="390"/>
      <c r="EO961" s="390"/>
      <c r="EP961" s="390"/>
      <c r="EQ961" s="390"/>
      <c r="ER961" s="390"/>
      <c r="ES961" s="390"/>
      <c r="ET961" s="390"/>
      <c r="EU961" s="390"/>
      <c r="EV961" s="390"/>
      <c r="EW961" s="390"/>
      <c r="EX961" s="390"/>
      <c r="EY961" s="390"/>
      <c r="EZ961" s="390"/>
      <c r="FA961" s="390"/>
      <c r="FB961" s="390"/>
      <c r="FC961" s="390"/>
      <c r="FD961" s="390"/>
      <c r="FE961" s="390"/>
      <c r="FF961" s="390"/>
      <c r="FG961" s="390"/>
      <c r="FH961" s="390"/>
      <c r="FI961" s="390"/>
      <c r="FJ961" s="390"/>
      <c r="FK961" s="390"/>
      <c r="FL961" s="390"/>
      <c r="FM961" s="390"/>
      <c r="FN961" s="390"/>
      <c r="FO961" s="390"/>
      <c r="FP961" s="390"/>
      <c r="FQ961" s="390"/>
      <c r="FR961" s="390"/>
      <c r="FS961" s="390"/>
      <c r="FT961" s="390"/>
      <c r="FU961" s="390"/>
      <c r="FV961" s="390"/>
    </row>
    <row r="962" spans="5:178" outlineLevel="2" x14ac:dyDescent="0.2">
      <c r="E962" s="367">
        <v>43039</v>
      </c>
      <c r="F962" s="394"/>
      <c r="G962" s="394"/>
      <c r="H962" s="394"/>
      <c r="K962" s="389"/>
      <c r="L962" s="389"/>
      <c r="M962" s="389"/>
      <c r="N962" s="389"/>
      <c r="O962" s="389"/>
      <c r="P962" s="389"/>
      <c r="Q962" s="389"/>
      <c r="R962" s="389"/>
      <c r="S962" s="389"/>
      <c r="T962" s="389"/>
      <c r="U962" s="390"/>
      <c r="V962" s="390"/>
      <c r="W962" s="390"/>
      <c r="X962" s="390"/>
      <c r="Y962" s="390"/>
      <c r="Z962" s="390"/>
      <c r="AA962" s="390"/>
      <c r="AB962" s="390"/>
      <c r="AC962" s="390"/>
      <c r="AD962" s="390"/>
      <c r="AE962" s="390"/>
      <c r="AF962" s="390"/>
      <c r="AG962" s="390"/>
      <c r="AH962" s="390"/>
      <c r="AI962" s="390"/>
      <c r="AJ962" s="390"/>
      <c r="AK962" s="390"/>
      <c r="AL962" s="390"/>
      <c r="AM962" s="390"/>
      <c r="AN962" s="390"/>
      <c r="AO962" s="390"/>
      <c r="AP962" s="390"/>
      <c r="AQ962" s="390"/>
      <c r="AR962" s="390"/>
      <c r="AS962" s="390"/>
      <c r="AT962" s="390"/>
      <c r="AU962" s="390"/>
      <c r="AV962" s="390"/>
      <c r="AW962" s="390"/>
      <c r="AX962" s="390"/>
      <c r="AY962" s="390"/>
      <c r="AZ962" s="390"/>
      <c r="BA962" s="390"/>
      <c r="BB962" s="390"/>
      <c r="BC962" s="390"/>
      <c r="BD962" s="390"/>
      <c r="BE962" s="390"/>
      <c r="BF962" s="390"/>
      <c r="BG962" s="390"/>
      <c r="BH962" s="390"/>
      <c r="BI962" s="390"/>
      <c r="BJ962" s="390"/>
      <c r="BK962" s="390"/>
      <c r="BL962" s="390"/>
      <c r="BM962" s="390"/>
      <c r="BN962" s="390"/>
      <c r="BO962" s="390"/>
      <c r="BP962" s="390"/>
      <c r="BQ962" s="390"/>
      <c r="BR962" s="390"/>
      <c r="BS962" s="390"/>
      <c r="BT962" s="390"/>
      <c r="BU962" s="390"/>
      <c r="BV962" s="390"/>
      <c r="BW962" s="390"/>
      <c r="BX962" s="390"/>
      <c r="BY962" s="390"/>
      <c r="BZ962" s="390"/>
      <c r="CA962" s="390"/>
      <c r="CB962" s="390"/>
      <c r="CC962" s="390"/>
      <c r="CD962" s="390"/>
      <c r="CE962" s="390"/>
      <c r="CF962" s="390"/>
      <c r="CG962" s="390"/>
      <c r="CH962" s="390"/>
      <c r="CI962" s="390"/>
      <c r="CJ962" s="390"/>
      <c r="CK962" s="390"/>
      <c r="CL962" s="390"/>
      <c r="CM962" s="390"/>
      <c r="CN962" s="390"/>
      <c r="CO962" s="390"/>
      <c r="CP962" s="390"/>
      <c r="CQ962" s="390"/>
      <c r="CR962" s="390"/>
      <c r="CS962" s="390"/>
      <c r="CT962" s="390"/>
      <c r="CU962" s="390"/>
      <c r="CV962" s="390"/>
      <c r="CW962" s="390"/>
      <c r="CX962" s="390"/>
      <c r="CY962" s="390"/>
      <c r="CZ962" s="390"/>
      <c r="DA962" s="390"/>
      <c r="DB962" s="390"/>
      <c r="DC962" s="390"/>
      <c r="DD962" s="390"/>
      <c r="DE962" s="390"/>
      <c r="DF962" s="390"/>
      <c r="DG962" s="390"/>
      <c r="DH962" s="390"/>
      <c r="DI962" s="390"/>
      <c r="DJ962" s="390"/>
      <c r="DK962" s="390"/>
      <c r="DL962" s="390"/>
      <c r="DM962" s="390"/>
      <c r="DN962" s="390"/>
      <c r="DO962" s="390"/>
      <c r="DP962" s="390"/>
      <c r="DQ962" s="390"/>
      <c r="DR962" s="390"/>
      <c r="DS962" s="390"/>
      <c r="DT962" s="390"/>
      <c r="DU962" s="390"/>
      <c r="DV962" s="390"/>
      <c r="DW962" s="390"/>
      <c r="DX962" s="390"/>
      <c r="DY962" s="390"/>
      <c r="DZ962" s="390"/>
      <c r="EA962" s="390"/>
      <c r="EB962" s="390"/>
      <c r="EC962" s="390"/>
      <c r="ED962" s="390"/>
      <c r="EE962" s="390"/>
      <c r="EF962" s="390"/>
      <c r="EG962" s="390"/>
      <c r="EH962" s="390"/>
      <c r="EI962" s="390"/>
      <c r="EJ962" s="390"/>
      <c r="EK962" s="390"/>
      <c r="EL962" s="390"/>
      <c r="EM962" s="390"/>
      <c r="EN962" s="390"/>
      <c r="EO962" s="390"/>
      <c r="EP962" s="390"/>
      <c r="EQ962" s="390"/>
      <c r="ER962" s="390"/>
      <c r="ES962" s="390"/>
      <c r="ET962" s="390"/>
      <c r="EU962" s="390"/>
      <c r="EV962" s="390"/>
      <c r="EW962" s="390"/>
      <c r="EX962" s="390"/>
      <c r="EY962" s="390"/>
      <c r="EZ962" s="390"/>
      <c r="FA962" s="390"/>
      <c r="FB962" s="390"/>
      <c r="FC962" s="390"/>
      <c r="FD962" s="390"/>
      <c r="FE962" s="390"/>
      <c r="FF962" s="390"/>
      <c r="FG962" s="390"/>
      <c r="FH962" s="390"/>
      <c r="FI962" s="390"/>
      <c r="FJ962" s="390"/>
      <c r="FK962" s="390"/>
      <c r="FL962" s="390"/>
      <c r="FM962" s="390"/>
      <c r="FN962" s="390"/>
      <c r="FO962" s="390"/>
      <c r="FP962" s="390"/>
      <c r="FQ962" s="390"/>
      <c r="FR962" s="390"/>
      <c r="FS962" s="390"/>
      <c r="FT962" s="390"/>
      <c r="FU962" s="390"/>
      <c r="FV962" s="390"/>
    </row>
    <row r="963" spans="5:178" outlineLevel="2" x14ac:dyDescent="0.2">
      <c r="E963" s="367">
        <v>43069</v>
      </c>
      <c r="F963" s="394"/>
      <c r="G963" s="394"/>
      <c r="H963" s="394"/>
      <c r="K963" s="389"/>
      <c r="L963" s="389"/>
      <c r="M963" s="389"/>
      <c r="N963" s="389"/>
      <c r="O963" s="389"/>
      <c r="P963" s="389"/>
      <c r="Q963" s="389"/>
      <c r="R963" s="389"/>
      <c r="S963" s="389"/>
      <c r="T963" s="389"/>
      <c r="U963" s="389"/>
      <c r="V963" s="390"/>
      <c r="W963" s="390"/>
      <c r="X963" s="390"/>
      <c r="Y963" s="390"/>
      <c r="Z963" s="390"/>
      <c r="AA963" s="390"/>
      <c r="AB963" s="390"/>
      <c r="AC963" s="390"/>
      <c r="AD963" s="390"/>
      <c r="AE963" s="390"/>
      <c r="AF963" s="390"/>
      <c r="AG963" s="390"/>
      <c r="AH963" s="390"/>
      <c r="AI963" s="390"/>
      <c r="AJ963" s="390"/>
      <c r="AK963" s="390"/>
      <c r="AL963" s="390"/>
      <c r="AM963" s="390"/>
      <c r="AN963" s="390"/>
      <c r="AO963" s="390"/>
      <c r="AP963" s="390"/>
      <c r="AQ963" s="390"/>
      <c r="AR963" s="390"/>
      <c r="AS963" s="390"/>
      <c r="AT963" s="390"/>
      <c r="AU963" s="390"/>
      <c r="AV963" s="390"/>
      <c r="AW963" s="390"/>
      <c r="AX963" s="390"/>
      <c r="AY963" s="390"/>
      <c r="AZ963" s="390"/>
      <c r="BA963" s="390"/>
      <c r="BB963" s="390"/>
      <c r="BC963" s="390"/>
      <c r="BD963" s="390"/>
      <c r="BE963" s="390"/>
      <c r="BF963" s="390"/>
      <c r="BG963" s="390"/>
      <c r="BH963" s="390"/>
      <c r="BI963" s="390"/>
      <c r="BJ963" s="390"/>
      <c r="BK963" s="390"/>
      <c r="BL963" s="390"/>
      <c r="BM963" s="390"/>
      <c r="BN963" s="390"/>
      <c r="BO963" s="390"/>
      <c r="BP963" s="390"/>
      <c r="BQ963" s="390"/>
      <c r="BR963" s="390"/>
      <c r="BS963" s="390"/>
      <c r="BT963" s="390"/>
      <c r="BU963" s="390"/>
      <c r="BV963" s="390"/>
      <c r="BW963" s="390"/>
      <c r="BX963" s="390"/>
      <c r="BY963" s="390"/>
      <c r="BZ963" s="390"/>
      <c r="CA963" s="390"/>
      <c r="CB963" s="390"/>
      <c r="CC963" s="390"/>
      <c r="CD963" s="390"/>
      <c r="CE963" s="390"/>
      <c r="CF963" s="390"/>
      <c r="CG963" s="390"/>
      <c r="CH963" s="390"/>
      <c r="CI963" s="390"/>
      <c r="CJ963" s="390"/>
      <c r="CK963" s="390"/>
      <c r="CL963" s="390"/>
      <c r="CM963" s="390"/>
      <c r="CN963" s="390"/>
      <c r="CO963" s="390"/>
      <c r="CP963" s="390"/>
      <c r="CQ963" s="390"/>
      <c r="CR963" s="390"/>
      <c r="CS963" s="390"/>
      <c r="CT963" s="390"/>
      <c r="CU963" s="390"/>
      <c r="CV963" s="390"/>
      <c r="CW963" s="390"/>
      <c r="CX963" s="390"/>
      <c r="CY963" s="390"/>
      <c r="CZ963" s="390"/>
      <c r="DA963" s="390"/>
      <c r="DB963" s="390"/>
      <c r="DC963" s="390"/>
      <c r="DD963" s="390"/>
      <c r="DE963" s="390"/>
      <c r="DF963" s="390"/>
      <c r="DG963" s="390"/>
      <c r="DH963" s="390"/>
      <c r="DI963" s="390"/>
      <c r="DJ963" s="390"/>
      <c r="DK963" s="390"/>
      <c r="DL963" s="390"/>
      <c r="DM963" s="390"/>
      <c r="DN963" s="390"/>
      <c r="DO963" s="390"/>
      <c r="DP963" s="390"/>
      <c r="DQ963" s="390"/>
      <c r="DR963" s="390"/>
      <c r="DS963" s="390"/>
      <c r="DT963" s="390"/>
      <c r="DU963" s="390"/>
      <c r="DV963" s="390"/>
      <c r="DW963" s="390"/>
      <c r="DX963" s="390"/>
      <c r="DY963" s="390"/>
      <c r="DZ963" s="390"/>
      <c r="EA963" s="390"/>
      <c r="EB963" s="390"/>
      <c r="EC963" s="390"/>
      <c r="ED963" s="390"/>
      <c r="EE963" s="390"/>
      <c r="EF963" s="390"/>
      <c r="EG963" s="390"/>
      <c r="EH963" s="390"/>
      <c r="EI963" s="390"/>
      <c r="EJ963" s="390"/>
      <c r="EK963" s="390"/>
      <c r="EL963" s="390"/>
      <c r="EM963" s="390"/>
      <c r="EN963" s="390"/>
      <c r="EO963" s="390"/>
      <c r="EP963" s="390"/>
      <c r="EQ963" s="390"/>
      <c r="ER963" s="390"/>
      <c r="ES963" s="390"/>
      <c r="ET963" s="390"/>
      <c r="EU963" s="390"/>
      <c r="EV963" s="390"/>
      <c r="EW963" s="390"/>
      <c r="EX963" s="390"/>
      <c r="EY963" s="390"/>
      <c r="EZ963" s="390"/>
      <c r="FA963" s="390"/>
      <c r="FB963" s="390"/>
      <c r="FC963" s="390"/>
      <c r="FD963" s="390"/>
      <c r="FE963" s="390"/>
      <c r="FF963" s="390"/>
      <c r="FG963" s="390"/>
      <c r="FH963" s="390"/>
      <c r="FI963" s="390"/>
      <c r="FJ963" s="390"/>
      <c r="FK963" s="390"/>
      <c r="FL963" s="390"/>
      <c r="FM963" s="390"/>
      <c r="FN963" s="390"/>
      <c r="FO963" s="390"/>
      <c r="FP963" s="390"/>
      <c r="FQ963" s="390"/>
      <c r="FR963" s="390"/>
      <c r="FS963" s="390"/>
      <c r="FT963" s="390"/>
      <c r="FU963" s="390"/>
      <c r="FV963" s="390"/>
    </row>
    <row r="964" spans="5:178" outlineLevel="2" x14ac:dyDescent="0.2">
      <c r="E964" s="367">
        <v>43100</v>
      </c>
      <c r="F964" s="394"/>
      <c r="G964" s="394"/>
      <c r="H964" s="394"/>
      <c r="K964" s="389"/>
      <c r="L964" s="389"/>
      <c r="M964" s="389"/>
      <c r="N964" s="389"/>
      <c r="O964" s="389"/>
      <c r="P964" s="389"/>
      <c r="Q964" s="389"/>
      <c r="R964" s="389"/>
      <c r="S964" s="389"/>
      <c r="T964" s="389"/>
      <c r="U964" s="389"/>
      <c r="V964" s="389"/>
      <c r="W964" s="390"/>
      <c r="X964" s="390"/>
      <c r="Y964" s="390"/>
      <c r="Z964" s="390"/>
      <c r="AA964" s="390"/>
      <c r="AB964" s="390"/>
      <c r="AC964" s="390"/>
      <c r="AD964" s="390"/>
      <c r="AE964" s="390"/>
      <c r="AF964" s="390"/>
      <c r="AG964" s="390"/>
      <c r="AH964" s="390"/>
      <c r="AI964" s="390"/>
      <c r="AJ964" s="390"/>
      <c r="AK964" s="390"/>
      <c r="AL964" s="390"/>
      <c r="AM964" s="390"/>
      <c r="AN964" s="390"/>
      <c r="AO964" s="390"/>
      <c r="AP964" s="390"/>
      <c r="AQ964" s="390"/>
      <c r="AR964" s="390"/>
      <c r="AS964" s="390"/>
      <c r="AT964" s="390"/>
      <c r="AU964" s="390"/>
      <c r="AV964" s="390"/>
      <c r="AW964" s="390"/>
      <c r="AX964" s="390"/>
      <c r="AY964" s="390"/>
      <c r="AZ964" s="390"/>
      <c r="BA964" s="390"/>
      <c r="BB964" s="390"/>
      <c r="BC964" s="390"/>
      <c r="BD964" s="390"/>
      <c r="BE964" s="390"/>
      <c r="BF964" s="390"/>
      <c r="BG964" s="390"/>
      <c r="BH964" s="390"/>
      <c r="BI964" s="390"/>
      <c r="BJ964" s="390"/>
      <c r="BK964" s="390"/>
      <c r="BL964" s="390"/>
      <c r="BM964" s="390"/>
      <c r="BN964" s="390"/>
      <c r="BO964" s="390"/>
      <c r="BP964" s="390"/>
      <c r="BQ964" s="390"/>
      <c r="BR964" s="390"/>
      <c r="BS964" s="390"/>
      <c r="BT964" s="390"/>
      <c r="BU964" s="390"/>
      <c r="BV964" s="390"/>
      <c r="BW964" s="390"/>
      <c r="BX964" s="390"/>
      <c r="BY964" s="390"/>
      <c r="BZ964" s="390"/>
      <c r="CA964" s="390"/>
      <c r="CB964" s="390"/>
      <c r="CC964" s="390"/>
      <c r="CD964" s="390"/>
      <c r="CE964" s="390"/>
      <c r="CF964" s="390"/>
      <c r="CG964" s="390"/>
      <c r="CH964" s="390"/>
      <c r="CI964" s="390"/>
      <c r="CJ964" s="390"/>
      <c r="CK964" s="390"/>
      <c r="CL964" s="390"/>
      <c r="CM964" s="390"/>
      <c r="CN964" s="390"/>
      <c r="CO964" s="390"/>
      <c r="CP964" s="390"/>
      <c r="CQ964" s="390"/>
      <c r="CR964" s="390"/>
      <c r="CS964" s="390"/>
      <c r="CT964" s="390"/>
      <c r="CU964" s="390"/>
      <c r="CV964" s="390"/>
      <c r="CW964" s="390"/>
      <c r="CX964" s="390"/>
      <c r="CY964" s="390"/>
      <c r="CZ964" s="390"/>
      <c r="DA964" s="390"/>
      <c r="DB964" s="390"/>
      <c r="DC964" s="390"/>
      <c r="DD964" s="390"/>
      <c r="DE964" s="390"/>
      <c r="DF964" s="390"/>
      <c r="DG964" s="390"/>
      <c r="DH964" s="390"/>
      <c r="DI964" s="390"/>
      <c r="DJ964" s="390"/>
      <c r="DK964" s="390"/>
      <c r="DL964" s="390"/>
      <c r="DM964" s="390"/>
      <c r="DN964" s="390"/>
      <c r="DO964" s="390"/>
      <c r="DP964" s="390"/>
      <c r="DQ964" s="390"/>
      <c r="DR964" s="390"/>
      <c r="DS964" s="390"/>
      <c r="DT964" s="390"/>
      <c r="DU964" s="390"/>
      <c r="DV964" s="390"/>
      <c r="DW964" s="390"/>
      <c r="DX964" s="390"/>
      <c r="DY964" s="390"/>
      <c r="DZ964" s="390"/>
      <c r="EA964" s="390"/>
      <c r="EB964" s="390"/>
      <c r="EC964" s="390"/>
      <c r="ED964" s="390"/>
      <c r="EE964" s="390"/>
      <c r="EF964" s="390"/>
      <c r="EG964" s="390"/>
      <c r="EH964" s="390"/>
      <c r="EI964" s="390"/>
      <c r="EJ964" s="390"/>
      <c r="EK964" s="390"/>
      <c r="EL964" s="390"/>
      <c r="EM964" s="390"/>
      <c r="EN964" s="390"/>
      <c r="EO964" s="390"/>
      <c r="EP964" s="390"/>
      <c r="EQ964" s="390"/>
      <c r="ER964" s="390"/>
      <c r="ES964" s="390"/>
      <c r="ET964" s="390"/>
      <c r="EU964" s="390"/>
      <c r="EV964" s="390"/>
      <c r="EW964" s="390"/>
      <c r="EX964" s="390"/>
      <c r="EY964" s="390"/>
      <c r="EZ964" s="390"/>
      <c r="FA964" s="390"/>
      <c r="FB964" s="390"/>
      <c r="FC964" s="390"/>
      <c r="FD964" s="390"/>
      <c r="FE964" s="390"/>
      <c r="FF964" s="390"/>
      <c r="FG964" s="390"/>
      <c r="FH964" s="390"/>
      <c r="FI964" s="390"/>
      <c r="FJ964" s="390"/>
      <c r="FK964" s="390"/>
      <c r="FL964" s="390"/>
      <c r="FM964" s="390"/>
      <c r="FN964" s="390"/>
      <c r="FO964" s="390"/>
      <c r="FP964" s="390"/>
      <c r="FQ964" s="390"/>
      <c r="FR964" s="390"/>
      <c r="FS964" s="390"/>
      <c r="FT964" s="390"/>
      <c r="FU964" s="390"/>
      <c r="FV964" s="390"/>
    </row>
    <row r="965" spans="5:178" outlineLevel="2" x14ac:dyDescent="0.2">
      <c r="E965" s="367">
        <v>43131</v>
      </c>
      <c r="F965" s="394"/>
      <c r="G965" s="394"/>
      <c r="H965" s="394"/>
      <c r="K965" s="389"/>
      <c r="L965" s="389"/>
      <c r="M965" s="389"/>
      <c r="N965" s="389"/>
      <c r="O965" s="389"/>
      <c r="P965" s="389"/>
      <c r="Q965" s="389"/>
      <c r="R965" s="389"/>
      <c r="S965" s="389"/>
      <c r="T965" s="389"/>
      <c r="U965" s="389"/>
      <c r="V965" s="389"/>
      <c r="W965" s="389"/>
      <c r="X965" s="390"/>
      <c r="Y965" s="390"/>
      <c r="Z965" s="390"/>
      <c r="AA965" s="390"/>
      <c r="AB965" s="390"/>
      <c r="AC965" s="390"/>
      <c r="AD965" s="390"/>
      <c r="AE965" s="390"/>
      <c r="AF965" s="390"/>
      <c r="AG965" s="390"/>
      <c r="AH965" s="390"/>
      <c r="AI965" s="390"/>
      <c r="AJ965" s="390"/>
      <c r="AK965" s="390"/>
      <c r="AL965" s="390"/>
      <c r="AM965" s="390"/>
      <c r="AN965" s="390"/>
      <c r="AO965" s="390"/>
      <c r="AP965" s="390"/>
      <c r="AQ965" s="390"/>
      <c r="AR965" s="390"/>
      <c r="AS965" s="390"/>
      <c r="AT965" s="390"/>
      <c r="AU965" s="390"/>
      <c r="AV965" s="390"/>
      <c r="AW965" s="390"/>
      <c r="AX965" s="390"/>
      <c r="AY965" s="390"/>
      <c r="AZ965" s="390"/>
      <c r="BA965" s="390"/>
      <c r="BB965" s="390"/>
      <c r="BC965" s="390"/>
      <c r="BD965" s="390"/>
      <c r="BE965" s="390"/>
      <c r="BF965" s="390"/>
      <c r="BG965" s="390"/>
      <c r="BH965" s="390"/>
      <c r="BI965" s="390"/>
      <c r="BJ965" s="390"/>
      <c r="BK965" s="390"/>
      <c r="BL965" s="390"/>
      <c r="BM965" s="390"/>
      <c r="BN965" s="390"/>
      <c r="BO965" s="390"/>
      <c r="BP965" s="390"/>
      <c r="BQ965" s="390"/>
      <c r="BR965" s="390"/>
      <c r="BS965" s="390"/>
      <c r="BT965" s="390"/>
      <c r="BU965" s="390"/>
      <c r="BV965" s="390"/>
      <c r="BW965" s="390"/>
      <c r="BX965" s="390"/>
      <c r="BY965" s="390"/>
      <c r="BZ965" s="390"/>
      <c r="CA965" s="390"/>
      <c r="CB965" s="390"/>
      <c r="CC965" s="390"/>
      <c r="CD965" s="390"/>
      <c r="CE965" s="390"/>
      <c r="CF965" s="390"/>
      <c r="CG965" s="390"/>
      <c r="CH965" s="390"/>
      <c r="CI965" s="390"/>
      <c r="CJ965" s="390"/>
      <c r="CK965" s="390"/>
      <c r="CL965" s="390"/>
      <c r="CM965" s="390"/>
      <c r="CN965" s="390"/>
      <c r="CO965" s="390"/>
      <c r="CP965" s="390"/>
      <c r="CQ965" s="390"/>
      <c r="CR965" s="390"/>
      <c r="CS965" s="390"/>
      <c r="CT965" s="390"/>
      <c r="CU965" s="390"/>
      <c r="CV965" s="390"/>
      <c r="CW965" s="390"/>
      <c r="CX965" s="390"/>
      <c r="CY965" s="390"/>
      <c r="CZ965" s="390"/>
      <c r="DA965" s="390"/>
      <c r="DB965" s="390"/>
      <c r="DC965" s="390"/>
      <c r="DD965" s="390"/>
      <c r="DE965" s="390"/>
      <c r="DF965" s="390"/>
      <c r="DG965" s="390"/>
      <c r="DH965" s="390"/>
      <c r="DI965" s="390"/>
      <c r="DJ965" s="390"/>
      <c r="DK965" s="390"/>
      <c r="DL965" s="390"/>
      <c r="DM965" s="390"/>
      <c r="DN965" s="390"/>
      <c r="DO965" s="390"/>
      <c r="DP965" s="390"/>
      <c r="DQ965" s="390"/>
      <c r="DR965" s="390"/>
      <c r="DS965" s="390"/>
      <c r="DT965" s="390"/>
      <c r="DU965" s="390"/>
      <c r="DV965" s="390"/>
      <c r="DW965" s="390"/>
      <c r="DX965" s="390"/>
      <c r="DY965" s="390"/>
      <c r="DZ965" s="390"/>
      <c r="EA965" s="390"/>
      <c r="EB965" s="390"/>
      <c r="EC965" s="390"/>
      <c r="ED965" s="390"/>
      <c r="EE965" s="390"/>
      <c r="EF965" s="390"/>
      <c r="EG965" s="390"/>
      <c r="EH965" s="390"/>
      <c r="EI965" s="390"/>
      <c r="EJ965" s="390"/>
      <c r="EK965" s="390"/>
      <c r="EL965" s="390"/>
      <c r="EM965" s="390"/>
      <c r="EN965" s="390"/>
      <c r="EO965" s="390"/>
      <c r="EP965" s="390"/>
      <c r="EQ965" s="390"/>
      <c r="ER965" s="390"/>
      <c r="ES965" s="390"/>
      <c r="ET965" s="390"/>
      <c r="EU965" s="390"/>
      <c r="EV965" s="390"/>
      <c r="EW965" s="390"/>
      <c r="EX965" s="390"/>
      <c r="EY965" s="390"/>
      <c r="EZ965" s="390"/>
      <c r="FA965" s="390"/>
      <c r="FB965" s="390"/>
      <c r="FC965" s="390"/>
      <c r="FD965" s="390"/>
      <c r="FE965" s="390"/>
      <c r="FF965" s="390"/>
      <c r="FG965" s="390"/>
      <c r="FH965" s="390"/>
      <c r="FI965" s="390"/>
      <c r="FJ965" s="390"/>
      <c r="FK965" s="390"/>
      <c r="FL965" s="390"/>
      <c r="FM965" s="390"/>
      <c r="FN965" s="390"/>
      <c r="FO965" s="390"/>
      <c r="FP965" s="390"/>
      <c r="FQ965" s="390"/>
      <c r="FR965" s="390"/>
      <c r="FS965" s="390"/>
      <c r="FT965" s="390"/>
      <c r="FU965" s="390"/>
      <c r="FV965" s="390"/>
    </row>
    <row r="966" spans="5:178" outlineLevel="2" x14ac:dyDescent="0.2">
      <c r="E966" s="367">
        <v>43159</v>
      </c>
      <c r="F966" s="394"/>
      <c r="G966" s="394"/>
      <c r="H966" s="394"/>
      <c r="K966" s="389"/>
      <c r="L966" s="389"/>
      <c r="M966" s="389"/>
      <c r="N966" s="389"/>
      <c r="O966" s="389"/>
      <c r="P966" s="389"/>
      <c r="Q966" s="389"/>
      <c r="R966" s="389"/>
      <c r="S966" s="389"/>
      <c r="T966" s="389"/>
      <c r="U966" s="389"/>
      <c r="V966" s="389"/>
      <c r="W966" s="389"/>
      <c r="X966" s="389"/>
      <c r="Y966" s="390"/>
      <c r="Z966" s="390"/>
      <c r="AA966" s="390"/>
      <c r="AB966" s="390"/>
      <c r="AC966" s="390"/>
      <c r="AD966" s="390"/>
      <c r="AE966" s="390"/>
      <c r="AF966" s="390"/>
      <c r="AG966" s="390"/>
      <c r="AH966" s="390"/>
      <c r="AI966" s="390"/>
      <c r="AJ966" s="390"/>
      <c r="AK966" s="390"/>
      <c r="AL966" s="390"/>
      <c r="AM966" s="390"/>
      <c r="AN966" s="390"/>
      <c r="AO966" s="390"/>
      <c r="AP966" s="390"/>
      <c r="AQ966" s="390"/>
      <c r="AR966" s="390"/>
      <c r="AS966" s="390"/>
      <c r="AT966" s="390"/>
      <c r="AU966" s="390"/>
      <c r="AV966" s="390"/>
      <c r="AW966" s="390"/>
      <c r="AX966" s="390"/>
      <c r="AY966" s="390"/>
      <c r="AZ966" s="390"/>
      <c r="BA966" s="390"/>
      <c r="BB966" s="390"/>
      <c r="BC966" s="390"/>
      <c r="BD966" s="390"/>
      <c r="BE966" s="390"/>
      <c r="BF966" s="390"/>
      <c r="BG966" s="390"/>
      <c r="BH966" s="390"/>
      <c r="BI966" s="390"/>
      <c r="BJ966" s="390"/>
      <c r="BK966" s="390"/>
      <c r="BL966" s="390"/>
      <c r="BM966" s="390"/>
      <c r="BN966" s="390"/>
      <c r="BO966" s="390"/>
      <c r="BP966" s="390"/>
      <c r="BQ966" s="390"/>
      <c r="BR966" s="390"/>
      <c r="BS966" s="390"/>
      <c r="BT966" s="390"/>
      <c r="BU966" s="390"/>
      <c r="BV966" s="390"/>
      <c r="BW966" s="390"/>
      <c r="BX966" s="390"/>
      <c r="BY966" s="390"/>
      <c r="BZ966" s="390"/>
      <c r="CA966" s="390"/>
      <c r="CB966" s="390"/>
      <c r="CC966" s="390"/>
      <c r="CD966" s="390"/>
      <c r="CE966" s="390"/>
      <c r="CF966" s="390"/>
      <c r="CG966" s="390"/>
      <c r="CH966" s="390"/>
      <c r="CI966" s="390"/>
      <c r="CJ966" s="390"/>
      <c r="CK966" s="390"/>
      <c r="CL966" s="390"/>
      <c r="CM966" s="390"/>
      <c r="CN966" s="390"/>
      <c r="CO966" s="390"/>
      <c r="CP966" s="390"/>
      <c r="CQ966" s="390"/>
      <c r="CR966" s="390"/>
      <c r="CS966" s="390"/>
      <c r="CT966" s="390"/>
      <c r="CU966" s="390"/>
      <c r="CV966" s="390"/>
      <c r="CW966" s="390"/>
      <c r="CX966" s="390"/>
      <c r="CY966" s="390"/>
      <c r="CZ966" s="390"/>
      <c r="DA966" s="390"/>
      <c r="DB966" s="390"/>
      <c r="DC966" s="390"/>
      <c r="DD966" s="390"/>
      <c r="DE966" s="390"/>
      <c r="DF966" s="390"/>
      <c r="DG966" s="390"/>
      <c r="DH966" s="390"/>
      <c r="DI966" s="390"/>
      <c r="DJ966" s="390"/>
      <c r="DK966" s="390"/>
      <c r="DL966" s="390"/>
      <c r="DM966" s="390"/>
      <c r="DN966" s="390"/>
      <c r="DO966" s="390"/>
      <c r="DP966" s="390"/>
      <c r="DQ966" s="390"/>
      <c r="DR966" s="390"/>
      <c r="DS966" s="390"/>
      <c r="DT966" s="390"/>
      <c r="DU966" s="390"/>
      <c r="DV966" s="390"/>
      <c r="DW966" s="390"/>
      <c r="DX966" s="390"/>
      <c r="DY966" s="390"/>
      <c r="DZ966" s="390"/>
      <c r="EA966" s="390"/>
      <c r="EB966" s="390"/>
      <c r="EC966" s="390"/>
      <c r="ED966" s="390"/>
      <c r="EE966" s="390"/>
      <c r="EF966" s="390"/>
      <c r="EG966" s="390"/>
      <c r="EH966" s="390"/>
      <c r="EI966" s="390"/>
      <c r="EJ966" s="390"/>
      <c r="EK966" s="390"/>
      <c r="EL966" s="390"/>
      <c r="EM966" s="390"/>
      <c r="EN966" s="390"/>
      <c r="EO966" s="390"/>
      <c r="EP966" s="390"/>
      <c r="EQ966" s="390"/>
      <c r="ER966" s="390"/>
      <c r="ES966" s="390"/>
      <c r="ET966" s="390"/>
      <c r="EU966" s="390"/>
      <c r="EV966" s="390"/>
      <c r="EW966" s="390"/>
      <c r="EX966" s="390"/>
      <c r="EY966" s="390"/>
      <c r="EZ966" s="390"/>
      <c r="FA966" s="390"/>
      <c r="FB966" s="390"/>
      <c r="FC966" s="390"/>
      <c r="FD966" s="390"/>
      <c r="FE966" s="390"/>
      <c r="FF966" s="390"/>
      <c r="FG966" s="390"/>
      <c r="FH966" s="390"/>
      <c r="FI966" s="390"/>
      <c r="FJ966" s="390"/>
      <c r="FK966" s="390"/>
      <c r="FL966" s="390"/>
      <c r="FM966" s="390"/>
      <c r="FN966" s="390"/>
      <c r="FO966" s="390"/>
      <c r="FP966" s="390"/>
      <c r="FQ966" s="390"/>
      <c r="FR966" s="390"/>
      <c r="FS966" s="390"/>
      <c r="FT966" s="390"/>
      <c r="FU966" s="390"/>
      <c r="FV966" s="390"/>
    </row>
    <row r="967" spans="5:178" outlineLevel="2" x14ac:dyDescent="0.2">
      <c r="E967" s="367">
        <v>43190</v>
      </c>
      <c r="F967" s="394"/>
      <c r="G967" s="394"/>
      <c r="H967" s="394"/>
      <c r="J967" s="370"/>
      <c r="K967" s="389"/>
      <c r="L967" s="389"/>
      <c r="M967" s="389"/>
      <c r="N967" s="389"/>
      <c r="O967" s="389"/>
      <c r="P967" s="389"/>
      <c r="Q967" s="389"/>
      <c r="R967" s="389"/>
      <c r="S967" s="389"/>
      <c r="T967" s="389"/>
      <c r="U967" s="389"/>
      <c r="V967" s="389"/>
      <c r="W967" s="389"/>
      <c r="X967" s="389"/>
      <c r="Y967" s="389"/>
      <c r="Z967" s="390"/>
      <c r="AA967" s="390"/>
      <c r="AB967" s="390"/>
      <c r="AC967" s="390"/>
      <c r="AD967" s="390"/>
      <c r="AE967" s="390"/>
      <c r="AF967" s="390"/>
      <c r="AG967" s="390"/>
      <c r="AH967" s="390"/>
      <c r="AI967" s="390"/>
      <c r="AJ967" s="390"/>
      <c r="AK967" s="390"/>
      <c r="AL967" s="390"/>
      <c r="AM967" s="390"/>
      <c r="AN967" s="390"/>
      <c r="AO967" s="390"/>
      <c r="AP967" s="390"/>
      <c r="AQ967" s="390"/>
      <c r="AR967" s="390"/>
      <c r="AS967" s="390"/>
      <c r="AT967" s="390"/>
      <c r="AU967" s="390"/>
      <c r="AV967" s="390"/>
      <c r="AW967" s="390"/>
      <c r="AX967" s="390"/>
      <c r="AY967" s="390"/>
      <c r="AZ967" s="390"/>
      <c r="BA967" s="390"/>
      <c r="BB967" s="390"/>
      <c r="BC967" s="390"/>
      <c r="BD967" s="390"/>
      <c r="BE967" s="390"/>
      <c r="BF967" s="390"/>
      <c r="BG967" s="390"/>
      <c r="BH967" s="390"/>
      <c r="BI967" s="390"/>
      <c r="BJ967" s="390"/>
      <c r="BK967" s="390"/>
      <c r="BL967" s="390"/>
      <c r="BM967" s="390"/>
      <c r="BN967" s="390"/>
      <c r="BO967" s="390"/>
      <c r="BP967" s="390"/>
      <c r="BQ967" s="390"/>
      <c r="BR967" s="390"/>
      <c r="BS967" s="390"/>
      <c r="BT967" s="390"/>
      <c r="BU967" s="390"/>
      <c r="BV967" s="390"/>
      <c r="BW967" s="390"/>
      <c r="BX967" s="390"/>
      <c r="BY967" s="390"/>
      <c r="BZ967" s="390"/>
      <c r="CA967" s="390"/>
      <c r="CB967" s="390"/>
      <c r="CC967" s="390"/>
      <c r="CD967" s="390"/>
      <c r="CE967" s="390"/>
      <c r="CF967" s="390"/>
      <c r="CG967" s="390"/>
      <c r="CH967" s="390"/>
      <c r="CI967" s="390"/>
      <c r="CJ967" s="390"/>
      <c r="CK967" s="390"/>
      <c r="CL967" s="390"/>
      <c r="CM967" s="390"/>
      <c r="CN967" s="390"/>
      <c r="CO967" s="390"/>
      <c r="CP967" s="390"/>
      <c r="CQ967" s="390"/>
      <c r="CR967" s="390"/>
      <c r="CS967" s="390"/>
      <c r="CT967" s="390"/>
      <c r="CU967" s="390"/>
      <c r="CV967" s="390"/>
      <c r="CW967" s="390"/>
      <c r="CX967" s="390"/>
      <c r="CY967" s="390"/>
      <c r="CZ967" s="390"/>
      <c r="DA967" s="390"/>
      <c r="DB967" s="390"/>
      <c r="DC967" s="390"/>
      <c r="DD967" s="390"/>
      <c r="DE967" s="390"/>
      <c r="DF967" s="390"/>
      <c r="DG967" s="390"/>
      <c r="DH967" s="390"/>
      <c r="DI967" s="390"/>
      <c r="DJ967" s="390"/>
      <c r="DK967" s="390"/>
      <c r="DL967" s="390"/>
      <c r="DM967" s="390"/>
      <c r="DN967" s="390"/>
      <c r="DO967" s="390"/>
      <c r="DP967" s="390"/>
      <c r="DQ967" s="390"/>
      <c r="DR967" s="390"/>
      <c r="DS967" s="390"/>
      <c r="DT967" s="390"/>
      <c r="DU967" s="390"/>
      <c r="DV967" s="390"/>
      <c r="DW967" s="390"/>
      <c r="DX967" s="390"/>
      <c r="DY967" s="390"/>
      <c r="DZ967" s="390"/>
      <c r="EA967" s="390"/>
      <c r="EB967" s="390"/>
      <c r="EC967" s="390"/>
      <c r="ED967" s="390"/>
      <c r="EE967" s="390"/>
      <c r="EF967" s="390"/>
      <c r="EG967" s="390"/>
      <c r="EH967" s="390"/>
      <c r="EI967" s="390"/>
      <c r="EJ967" s="390"/>
      <c r="EK967" s="390"/>
      <c r="EL967" s="390"/>
      <c r="EM967" s="390"/>
      <c r="EN967" s="390"/>
      <c r="EO967" s="390"/>
      <c r="EP967" s="390"/>
      <c r="EQ967" s="390"/>
      <c r="ER967" s="390"/>
      <c r="ES967" s="390"/>
      <c r="ET967" s="390"/>
      <c r="EU967" s="390"/>
      <c r="EV967" s="390"/>
      <c r="EW967" s="390"/>
      <c r="EX967" s="390"/>
      <c r="EY967" s="390"/>
      <c r="EZ967" s="390"/>
      <c r="FA967" s="390"/>
      <c r="FB967" s="390"/>
      <c r="FC967" s="390"/>
      <c r="FD967" s="390"/>
      <c r="FE967" s="390"/>
      <c r="FF967" s="390"/>
      <c r="FG967" s="390"/>
      <c r="FH967" s="390"/>
      <c r="FI967" s="390"/>
      <c r="FJ967" s="390"/>
      <c r="FK967" s="390"/>
      <c r="FL967" s="390"/>
      <c r="FM967" s="390"/>
      <c r="FN967" s="390"/>
      <c r="FO967" s="390"/>
      <c r="FP967" s="390"/>
      <c r="FQ967" s="390"/>
      <c r="FR967" s="390"/>
      <c r="FS967" s="390"/>
      <c r="FT967" s="390"/>
      <c r="FU967" s="390"/>
      <c r="FV967" s="390"/>
    </row>
    <row r="968" spans="5:178" outlineLevel="2" x14ac:dyDescent="0.2">
      <c r="E968" s="367">
        <v>43220</v>
      </c>
      <c r="F968" s="394"/>
      <c r="G968" s="394"/>
      <c r="H968" s="394"/>
      <c r="J968" s="370"/>
      <c r="K968" s="389"/>
      <c r="L968" s="389"/>
      <c r="M968" s="389"/>
      <c r="N968" s="389"/>
      <c r="O968" s="389"/>
      <c r="P968" s="389"/>
      <c r="Q968" s="389"/>
      <c r="R968" s="389"/>
      <c r="S968" s="389"/>
      <c r="T968" s="389"/>
      <c r="U968" s="389"/>
      <c r="V968" s="389"/>
      <c r="W968" s="389"/>
      <c r="X968" s="389"/>
      <c r="Y968" s="389"/>
      <c r="Z968" s="391"/>
      <c r="AA968" s="390"/>
      <c r="AB968" s="390"/>
      <c r="AC968" s="390"/>
      <c r="AD968" s="390"/>
      <c r="AE968" s="390"/>
      <c r="AF968" s="390"/>
      <c r="AG968" s="390"/>
      <c r="AH968" s="390"/>
      <c r="AI968" s="390"/>
      <c r="AJ968" s="390"/>
      <c r="AK968" s="390"/>
      <c r="AL968" s="390"/>
      <c r="AM968" s="390"/>
      <c r="AN968" s="390"/>
      <c r="AO968" s="390"/>
      <c r="AP968" s="390"/>
      <c r="AQ968" s="390"/>
      <c r="AR968" s="390"/>
      <c r="AS968" s="390"/>
      <c r="AT968" s="390"/>
      <c r="AU968" s="390"/>
      <c r="AV968" s="390"/>
      <c r="AW968" s="390"/>
      <c r="AX968" s="390"/>
      <c r="AY968" s="390"/>
      <c r="AZ968" s="390"/>
      <c r="BA968" s="390"/>
      <c r="BB968" s="390"/>
      <c r="BC968" s="390"/>
      <c r="BD968" s="390"/>
      <c r="BE968" s="390"/>
      <c r="BF968" s="390"/>
      <c r="BG968" s="390"/>
      <c r="BH968" s="390"/>
      <c r="BI968" s="390"/>
      <c r="BJ968" s="390"/>
      <c r="BK968" s="390"/>
      <c r="BL968" s="390"/>
      <c r="BM968" s="390"/>
      <c r="BN968" s="390"/>
      <c r="BO968" s="390"/>
      <c r="BP968" s="390"/>
      <c r="BQ968" s="390"/>
      <c r="BR968" s="390"/>
      <c r="BS968" s="390"/>
      <c r="BT968" s="390"/>
      <c r="BU968" s="390"/>
      <c r="BV968" s="390"/>
      <c r="BW968" s="390"/>
      <c r="BX968" s="390"/>
      <c r="BY968" s="390"/>
      <c r="BZ968" s="390"/>
      <c r="CA968" s="390"/>
      <c r="CB968" s="390"/>
      <c r="CC968" s="390"/>
      <c r="CD968" s="390"/>
      <c r="CE968" s="390"/>
      <c r="CF968" s="390"/>
      <c r="CG968" s="390"/>
      <c r="CH968" s="390"/>
      <c r="CI968" s="390"/>
      <c r="CJ968" s="390"/>
      <c r="CK968" s="390"/>
      <c r="CL968" s="390"/>
      <c r="CM968" s="390"/>
      <c r="CN968" s="390"/>
      <c r="CO968" s="390"/>
      <c r="CP968" s="390"/>
      <c r="CQ968" s="390"/>
      <c r="CR968" s="390"/>
      <c r="CS968" s="390"/>
      <c r="CT968" s="390"/>
      <c r="CU968" s="390"/>
      <c r="CV968" s="390"/>
      <c r="CW968" s="390"/>
      <c r="CX968" s="390"/>
      <c r="CY968" s="390"/>
      <c r="CZ968" s="390"/>
      <c r="DA968" s="390"/>
      <c r="DB968" s="390"/>
      <c r="DC968" s="390"/>
      <c r="DD968" s="390"/>
      <c r="DE968" s="390"/>
      <c r="DF968" s="390"/>
      <c r="DG968" s="390"/>
      <c r="DH968" s="390"/>
      <c r="DI968" s="390"/>
      <c r="DJ968" s="390"/>
      <c r="DK968" s="390"/>
      <c r="DL968" s="390"/>
      <c r="DM968" s="390"/>
      <c r="DN968" s="390"/>
      <c r="DO968" s="390"/>
      <c r="DP968" s="390"/>
      <c r="DQ968" s="390"/>
      <c r="DR968" s="390"/>
      <c r="DS968" s="390"/>
      <c r="DT968" s="390"/>
      <c r="DU968" s="390"/>
      <c r="DV968" s="390"/>
      <c r="DW968" s="390"/>
      <c r="DX968" s="390"/>
      <c r="DY968" s="390"/>
      <c r="DZ968" s="390"/>
      <c r="EA968" s="390"/>
      <c r="EB968" s="390"/>
      <c r="EC968" s="390"/>
      <c r="ED968" s="390"/>
      <c r="EE968" s="390"/>
      <c r="EF968" s="390"/>
      <c r="EG968" s="390"/>
      <c r="EH968" s="390"/>
      <c r="EI968" s="390"/>
      <c r="EJ968" s="390"/>
      <c r="EK968" s="390"/>
      <c r="EL968" s="390"/>
      <c r="EM968" s="390"/>
      <c r="EN968" s="390"/>
      <c r="EO968" s="390"/>
      <c r="EP968" s="390"/>
      <c r="EQ968" s="390"/>
      <c r="ER968" s="390"/>
      <c r="ES968" s="390"/>
      <c r="ET968" s="390"/>
      <c r="EU968" s="390"/>
      <c r="EV968" s="390"/>
      <c r="EW968" s="390"/>
      <c r="EX968" s="390"/>
      <c r="EY968" s="390"/>
      <c r="EZ968" s="390"/>
      <c r="FA968" s="390"/>
      <c r="FB968" s="390"/>
      <c r="FC968" s="390"/>
      <c r="FD968" s="390"/>
      <c r="FE968" s="390"/>
      <c r="FF968" s="390"/>
      <c r="FG968" s="390"/>
      <c r="FH968" s="390"/>
      <c r="FI968" s="390"/>
      <c r="FJ968" s="390"/>
      <c r="FK968" s="390"/>
      <c r="FL968" s="390"/>
      <c r="FM968" s="390"/>
      <c r="FN968" s="390"/>
      <c r="FO968" s="390"/>
      <c r="FP968" s="390"/>
      <c r="FQ968" s="390"/>
      <c r="FR968" s="390"/>
      <c r="FS968" s="390"/>
      <c r="FT968" s="390"/>
      <c r="FU968" s="390"/>
      <c r="FV968" s="390"/>
    </row>
    <row r="969" spans="5:178" outlineLevel="2" x14ac:dyDescent="0.2">
      <c r="E969" s="367">
        <v>43251</v>
      </c>
      <c r="F969" s="394"/>
      <c r="G969" s="394"/>
      <c r="H969" s="394"/>
      <c r="J969" s="370"/>
      <c r="K969" s="389"/>
      <c r="L969" s="389"/>
      <c r="M969" s="389"/>
      <c r="N969" s="389"/>
      <c r="O969" s="389"/>
      <c r="P969" s="389"/>
      <c r="Q969" s="389"/>
      <c r="R969" s="389"/>
      <c r="S969" s="389"/>
      <c r="T969" s="389"/>
      <c r="U969" s="389"/>
      <c r="V969" s="389"/>
      <c r="W969" s="389"/>
      <c r="X969" s="389"/>
      <c r="Y969" s="389"/>
      <c r="Z969" s="391"/>
      <c r="AA969" s="391"/>
      <c r="AB969" s="390"/>
      <c r="AC969" s="390"/>
      <c r="AD969" s="390"/>
      <c r="AE969" s="390"/>
      <c r="AF969" s="390"/>
      <c r="AG969" s="390"/>
      <c r="AH969" s="390"/>
      <c r="AI969" s="390"/>
      <c r="AJ969" s="390"/>
      <c r="AK969" s="390"/>
      <c r="AL969" s="390"/>
      <c r="AM969" s="390"/>
      <c r="AN969" s="390"/>
      <c r="AO969" s="390"/>
      <c r="AP969" s="390"/>
      <c r="AQ969" s="390"/>
      <c r="AR969" s="390"/>
      <c r="AS969" s="390"/>
      <c r="AT969" s="390"/>
      <c r="AU969" s="390"/>
      <c r="AV969" s="390"/>
      <c r="AW969" s="390"/>
      <c r="AX969" s="390"/>
      <c r="AY969" s="390"/>
      <c r="AZ969" s="390"/>
      <c r="BA969" s="390"/>
      <c r="BB969" s="390"/>
      <c r="BC969" s="390"/>
      <c r="BD969" s="390"/>
      <c r="BE969" s="390"/>
      <c r="BF969" s="390"/>
      <c r="BG969" s="390"/>
      <c r="BH969" s="390"/>
      <c r="BI969" s="390"/>
      <c r="BJ969" s="390"/>
      <c r="BK969" s="390"/>
      <c r="BL969" s="390"/>
      <c r="BM969" s="390"/>
      <c r="BN969" s="390"/>
      <c r="BO969" s="390"/>
      <c r="BP969" s="390"/>
      <c r="BQ969" s="390"/>
      <c r="BR969" s="390"/>
      <c r="BS969" s="390"/>
      <c r="BT969" s="390"/>
      <c r="BU969" s="390"/>
      <c r="BV969" s="390"/>
      <c r="BW969" s="390"/>
      <c r="BX969" s="390"/>
      <c r="BY969" s="390"/>
      <c r="BZ969" s="390"/>
      <c r="CA969" s="390"/>
      <c r="CB969" s="390"/>
      <c r="CC969" s="390"/>
      <c r="CD969" s="390"/>
      <c r="CE969" s="390"/>
      <c r="CF969" s="390"/>
      <c r="CG969" s="390"/>
      <c r="CH969" s="390"/>
      <c r="CI969" s="390"/>
      <c r="CJ969" s="390"/>
      <c r="CK969" s="390"/>
      <c r="CL969" s="390"/>
      <c r="CM969" s="390"/>
      <c r="CN969" s="390"/>
      <c r="CO969" s="390"/>
      <c r="CP969" s="390"/>
      <c r="CQ969" s="390"/>
      <c r="CR969" s="390"/>
      <c r="CS969" s="390"/>
      <c r="CT969" s="390"/>
      <c r="CU969" s="390"/>
      <c r="CV969" s="390"/>
      <c r="CW969" s="390"/>
      <c r="CX969" s="390"/>
      <c r="CY969" s="390"/>
      <c r="CZ969" s="390"/>
      <c r="DA969" s="390"/>
      <c r="DB969" s="390"/>
      <c r="DC969" s="390"/>
      <c r="DD969" s="390"/>
      <c r="DE969" s="390"/>
      <c r="DF969" s="390"/>
      <c r="DG969" s="390"/>
      <c r="DH969" s="390"/>
      <c r="DI969" s="390"/>
      <c r="DJ969" s="390"/>
      <c r="DK969" s="390"/>
      <c r="DL969" s="390"/>
      <c r="DM969" s="390"/>
      <c r="DN969" s="390"/>
      <c r="DO969" s="390"/>
      <c r="DP969" s="390"/>
      <c r="DQ969" s="390"/>
      <c r="DR969" s="390"/>
      <c r="DS969" s="390"/>
      <c r="DT969" s="390"/>
      <c r="DU969" s="390"/>
      <c r="DV969" s="390"/>
      <c r="DW969" s="390"/>
      <c r="DX969" s="390"/>
      <c r="DY969" s="390"/>
      <c r="DZ969" s="390"/>
      <c r="EA969" s="390"/>
      <c r="EB969" s="390"/>
      <c r="EC969" s="390"/>
      <c r="ED969" s="390"/>
      <c r="EE969" s="390"/>
      <c r="EF969" s="390"/>
      <c r="EG969" s="390"/>
      <c r="EH969" s="390"/>
      <c r="EI969" s="390"/>
      <c r="EJ969" s="390"/>
      <c r="EK969" s="390"/>
      <c r="EL969" s="390"/>
      <c r="EM969" s="390"/>
      <c r="EN969" s="390"/>
      <c r="EO969" s="390"/>
      <c r="EP969" s="390"/>
      <c r="EQ969" s="390"/>
      <c r="ER969" s="390"/>
      <c r="ES969" s="390"/>
      <c r="ET969" s="390"/>
      <c r="EU969" s="390"/>
      <c r="EV969" s="390"/>
      <c r="EW969" s="390"/>
      <c r="EX969" s="390"/>
      <c r="EY969" s="390"/>
      <c r="EZ969" s="390"/>
      <c r="FA969" s="390"/>
      <c r="FB969" s="390"/>
      <c r="FC969" s="390"/>
      <c r="FD969" s="390"/>
      <c r="FE969" s="390"/>
      <c r="FF969" s="390"/>
      <c r="FG969" s="390"/>
      <c r="FH969" s="390"/>
      <c r="FI969" s="390"/>
      <c r="FJ969" s="390"/>
      <c r="FK969" s="390"/>
      <c r="FL969" s="390"/>
      <c r="FM969" s="390"/>
      <c r="FN969" s="390"/>
      <c r="FO969" s="390"/>
      <c r="FP969" s="390"/>
      <c r="FQ969" s="390"/>
      <c r="FR969" s="390"/>
      <c r="FS969" s="390"/>
      <c r="FT969" s="390"/>
      <c r="FU969" s="390"/>
      <c r="FV969" s="390"/>
    </row>
    <row r="970" spans="5:178" outlineLevel="2" x14ac:dyDescent="0.2">
      <c r="E970" s="367">
        <v>43281</v>
      </c>
      <c r="F970" s="394"/>
      <c r="G970" s="394"/>
      <c r="H970" s="394"/>
      <c r="J970" s="370"/>
      <c r="K970" s="389"/>
      <c r="L970" s="389"/>
      <c r="M970" s="389"/>
      <c r="N970" s="389"/>
      <c r="O970" s="389"/>
      <c r="P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91"/>
      <c r="AA970" s="391"/>
      <c r="AB970" s="391"/>
      <c r="AC970" s="390"/>
      <c r="AD970" s="390"/>
      <c r="AE970" s="390"/>
      <c r="AF970" s="390"/>
      <c r="AG970" s="390"/>
      <c r="AH970" s="390"/>
      <c r="AI970" s="390"/>
      <c r="AJ970" s="390"/>
      <c r="AK970" s="390"/>
      <c r="AL970" s="390"/>
      <c r="AM970" s="390"/>
      <c r="AN970" s="390"/>
      <c r="AO970" s="390"/>
      <c r="AP970" s="390"/>
      <c r="AQ970" s="390"/>
      <c r="AR970" s="390"/>
      <c r="AS970" s="390"/>
      <c r="AT970" s="390"/>
      <c r="AU970" s="390"/>
      <c r="AV970" s="390"/>
      <c r="AW970" s="390"/>
      <c r="AX970" s="390"/>
      <c r="AY970" s="390"/>
      <c r="AZ970" s="390"/>
      <c r="BA970" s="390"/>
      <c r="BB970" s="390"/>
      <c r="BC970" s="390"/>
      <c r="BD970" s="390"/>
      <c r="BE970" s="390"/>
      <c r="BF970" s="390"/>
      <c r="BG970" s="390"/>
      <c r="BH970" s="390"/>
      <c r="BI970" s="390"/>
      <c r="BJ970" s="390"/>
      <c r="BK970" s="390"/>
      <c r="BL970" s="390"/>
      <c r="BM970" s="390"/>
      <c r="BN970" s="390"/>
      <c r="BO970" s="390"/>
      <c r="BP970" s="390"/>
      <c r="BQ970" s="390"/>
      <c r="BR970" s="390"/>
      <c r="BS970" s="390"/>
      <c r="BT970" s="390"/>
      <c r="BU970" s="390"/>
      <c r="BV970" s="390"/>
      <c r="BW970" s="390"/>
      <c r="BX970" s="390"/>
      <c r="BY970" s="390"/>
      <c r="BZ970" s="390"/>
      <c r="CA970" s="390"/>
      <c r="CB970" s="390"/>
      <c r="CC970" s="390"/>
      <c r="CD970" s="390"/>
      <c r="CE970" s="390"/>
      <c r="CF970" s="390"/>
      <c r="CG970" s="390"/>
      <c r="CH970" s="390"/>
      <c r="CI970" s="390"/>
      <c r="CJ970" s="390"/>
      <c r="CK970" s="390"/>
      <c r="CL970" s="390"/>
      <c r="CM970" s="390"/>
      <c r="CN970" s="390"/>
      <c r="CO970" s="390"/>
      <c r="CP970" s="390"/>
      <c r="CQ970" s="390"/>
      <c r="CR970" s="390"/>
      <c r="CS970" s="390"/>
      <c r="CT970" s="390"/>
      <c r="CU970" s="390"/>
      <c r="CV970" s="390"/>
      <c r="CW970" s="390"/>
      <c r="CX970" s="390"/>
      <c r="CY970" s="390"/>
      <c r="CZ970" s="390"/>
      <c r="DA970" s="390"/>
      <c r="DB970" s="390"/>
      <c r="DC970" s="390"/>
      <c r="DD970" s="390"/>
      <c r="DE970" s="390"/>
      <c r="DF970" s="390"/>
      <c r="DG970" s="390"/>
      <c r="DH970" s="390"/>
      <c r="DI970" s="390"/>
      <c r="DJ970" s="390"/>
      <c r="DK970" s="390"/>
      <c r="DL970" s="390"/>
      <c r="DM970" s="390"/>
      <c r="DN970" s="390"/>
      <c r="DO970" s="390"/>
      <c r="DP970" s="390"/>
      <c r="DQ970" s="390"/>
      <c r="DR970" s="390"/>
      <c r="DS970" s="390"/>
      <c r="DT970" s="390"/>
      <c r="DU970" s="390"/>
      <c r="DV970" s="390"/>
      <c r="DW970" s="390"/>
      <c r="DX970" s="390"/>
      <c r="DY970" s="390"/>
      <c r="DZ970" s="390"/>
      <c r="EA970" s="390"/>
      <c r="EB970" s="390"/>
      <c r="EC970" s="390"/>
      <c r="ED970" s="390"/>
      <c r="EE970" s="390"/>
      <c r="EF970" s="390"/>
      <c r="EG970" s="390"/>
      <c r="EH970" s="390"/>
      <c r="EI970" s="390"/>
      <c r="EJ970" s="390"/>
      <c r="EK970" s="390"/>
      <c r="EL970" s="390"/>
      <c r="EM970" s="390"/>
      <c r="EN970" s="390"/>
      <c r="EO970" s="390"/>
      <c r="EP970" s="390"/>
      <c r="EQ970" s="390"/>
      <c r="ER970" s="390"/>
      <c r="ES970" s="390"/>
      <c r="ET970" s="390"/>
      <c r="EU970" s="390"/>
      <c r="EV970" s="390"/>
      <c r="EW970" s="390"/>
      <c r="EX970" s="390"/>
      <c r="EY970" s="390"/>
      <c r="EZ970" s="390"/>
      <c r="FA970" s="390"/>
      <c r="FB970" s="390"/>
      <c r="FC970" s="390"/>
      <c r="FD970" s="390"/>
      <c r="FE970" s="390"/>
      <c r="FF970" s="390"/>
      <c r="FG970" s="390"/>
      <c r="FH970" s="390"/>
      <c r="FI970" s="390"/>
      <c r="FJ970" s="390"/>
      <c r="FK970" s="390"/>
      <c r="FL970" s="390"/>
      <c r="FM970" s="390"/>
      <c r="FN970" s="390"/>
      <c r="FO970" s="390"/>
      <c r="FP970" s="390"/>
      <c r="FQ970" s="390"/>
      <c r="FR970" s="390"/>
      <c r="FS970" s="390"/>
      <c r="FT970" s="390"/>
      <c r="FU970" s="390"/>
      <c r="FV970" s="390"/>
    </row>
    <row r="971" spans="5:178" outlineLevel="2" x14ac:dyDescent="0.2">
      <c r="E971" s="367">
        <v>43312</v>
      </c>
      <c r="F971" s="394"/>
      <c r="G971" s="394"/>
      <c r="H971" s="394"/>
      <c r="J971" s="370"/>
      <c r="K971" s="389"/>
      <c r="L971" s="389"/>
      <c r="M971" s="389"/>
      <c r="N971" s="389"/>
      <c r="O971" s="389"/>
      <c r="P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91"/>
      <c r="AA971" s="391"/>
      <c r="AB971" s="391"/>
      <c r="AC971" s="391"/>
      <c r="AD971" s="390"/>
      <c r="AE971" s="390"/>
      <c r="AF971" s="390"/>
      <c r="AG971" s="390"/>
      <c r="AH971" s="390"/>
      <c r="AI971" s="390"/>
      <c r="AJ971" s="390"/>
      <c r="AK971" s="390"/>
      <c r="AL971" s="390"/>
      <c r="AM971" s="390"/>
      <c r="AN971" s="390"/>
      <c r="AO971" s="390"/>
      <c r="AP971" s="390"/>
      <c r="AQ971" s="390"/>
      <c r="AR971" s="390"/>
      <c r="AS971" s="390"/>
      <c r="AT971" s="390"/>
      <c r="AU971" s="390"/>
      <c r="AV971" s="390"/>
      <c r="AW971" s="390"/>
      <c r="AX971" s="390"/>
      <c r="AY971" s="390"/>
      <c r="AZ971" s="390"/>
      <c r="BA971" s="390"/>
      <c r="BB971" s="390"/>
      <c r="BC971" s="390"/>
      <c r="BD971" s="390"/>
      <c r="BE971" s="390"/>
      <c r="BF971" s="390"/>
      <c r="BG971" s="390"/>
      <c r="BH971" s="390"/>
      <c r="BI971" s="390"/>
      <c r="BJ971" s="390"/>
      <c r="BK971" s="390"/>
      <c r="BL971" s="390"/>
      <c r="BM971" s="390"/>
      <c r="BN971" s="390"/>
      <c r="BO971" s="390"/>
      <c r="BP971" s="390"/>
      <c r="BQ971" s="390"/>
      <c r="BR971" s="390"/>
      <c r="BS971" s="390"/>
      <c r="BT971" s="390"/>
      <c r="BU971" s="390"/>
      <c r="BV971" s="390"/>
      <c r="BW971" s="390"/>
      <c r="BX971" s="390"/>
      <c r="BY971" s="390"/>
      <c r="BZ971" s="390"/>
      <c r="CA971" s="390"/>
      <c r="CB971" s="390"/>
      <c r="CC971" s="390"/>
      <c r="CD971" s="390"/>
      <c r="CE971" s="390"/>
      <c r="CF971" s="390"/>
      <c r="CG971" s="390"/>
      <c r="CH971" s="390"/>
      <c r="CI971" s="390"/>
      <c r="CJ971" s="390"/>
      <c r="CK971" s="390"/>
      <c r="CL971" s="390"/>
      <c r="CM971" s="390"/>
      <c r="CN971" s="390"/>
      <c r="CO971" s="390"/>
      <c r="CP971" s="390"/>
      <c r="CQ971" s="390"/>
      <c r="CR971" s="390"/>
      <c r="CS971" s="390"/>
      <c r="CT971" s="390"/>
      <c r="CU971" s="390"/>
      <c r="CV971" s="390"/>
      <c r="CW971" s="390"/>
      <c r="CX971" s="390"/>
      <c r="CY971" s="390"/>
      <c r="CZ971" s="390"/>
      <c r="DA971" s="390"/>
      <c r="DB971" s="390"/>
      <c r="DC971" s="390"/>
      <c r="DD971" s="390"/>
      <c r="DE971" s="390"/>
      <c r="DF971" s="390"/>
      <c r="DG971" s="390"/>
      <c r="DH971" s="390"/>
      <c r="DI971" s="390"/>
      <c r="DJ971" s="390"/>
      <c r="DK971" s="390"/>
      <c r="DL971" s="390"/>
      <c r="DM971" s="390"/>
      <c r="DN971" s="390"/>
      <c r="DO971" s="390"/>
      <c r="DP971" s="390"/>
      <c r="DQ971" s="390"/>
      <c r="DR971" s="390"/>
      <c r="DS971" s="390"/>
      <c r="DT971" s="390"/>
      <c r="DU971" s="390"/>
      <c r="DV971" s="390"/>
      <c r="DW971" s="390"/>
      <c r="DX971" s="390"/>
      <c r="DY971" s="390"/>
      <c r="DZ971" s="390"/>
      <c r="EA971" s="390"/>
      <c r="EB971" s="390"/>
      <c r="EC971" s="390"/>
      <c r="ED971" s="390"/>
      <c r="EE971" s="390"/>
      <c r="EF971" s="390"/>
      <c r="EG971" s="390"/>
      <c r="EH971" s="390"/>
      <c r="EI971" s="390"/>
      <c r="EJ971" s="390"/>
      <c r="EK971" s="390"/>
      <c r="EL971" s="390"/>
      <c r="EM971" s="390"/>
      <c r="EN971" s="390"/>
      <c r="EO971" s="390"/>
      <c r="EP971" s="390"/>
      <c r="EQ971" s="390"/>
      <c r="ER971" s="390"/>
      <c r="ES971" s="390"/>
      <c r="ET971" s="390"/>
      <c r="EU971" s="390"/>
      <c r="EV971" s="390"/>
      <c r="EW971" s="390"/>
      <c r="EX971" s="390"/>
      <c r="EY971" s="390"/>
      <c r="EZ971" s="390"/>
      <c r="FA971" s="390"/>
      <c r="FB971" s="390"/>
      <c r="FC971" s="390"/>
      <c r="FD971" s="390"/>
      <c r="FE971" s="390"/>
      <c r="FF971" s="390"/>
      <c r="FG971" s="390"/>
      <c r="FH971" s="390"/>
      <c r="FI971" s="390"/>
      <c r="FJ971" s="390"/>
      <c r="FK971" s="390"/>
      <c r="FL971" s="390"/>
      <c r="FM971" s="390"/>
      <c r="FN971" s="390"/>
      <c r="FO971" s="390"/>
      <c r="FP971" s="390"/>
      <c r="FQ971" s="390"/>
      <c r="FR971" s="390"/>
      <c r="FS971" s="390"/>
      <c r="FT971" s="390"/>
      <c r="FU971" s="390"/>
      <c r="FV971" s="390"/>
    </row>
    <row r="972" spans="5:178" outlineLevel="2" x14ac:dyDescent="0.2">
      <c r="E972" s="367">
        <v>43343</v>
      </c>
      <c r="F972" s="394"/>
      <c r="G972" s="394"/>
      <c r="H972" s="394"/>
      <c r="J972" s="370"/>
      <c r="K972" s="389"/>
      <c r="L972" s="389"/>
      <c r="M972" s="389"/>
      <c r="N972" s="389"/>
      <c r="O972" s="389"/>
      <c r="P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91"/>
      <c r="AA972" s="391"/>
      <c r="AB972" s="391"/>
      <c r="AC972" s="391"/>
      <c r="AD972" s="391"/>
      <c r="AE972" s="390"/>
      <c r="AF972" s="390"/>
      <c r="AG972" s="390"/>
      <c r="AH972" s="390"/>
      <c r="AI972" s="390"/>
      <c r="AJ972" s="390"/>
      <c r="AK972" s="390"/>
      <c r="AL972" s="390"/>
      <c r="AM972" s="390"/>
      <c r="AN972" s="390"/>
      <c r="AO972" s="390"/>
      <c r="AP972" s="390"/>
      <c r="AQ972" s="390"/>
      <c r="AR972" s="390"/>
      <c r="AS972" s="390"/>
      <c r="AT972" s="390"/>
      <c r="AU972" s="390"/>
      <c r="AV972" s="390"/>
      <c r="AW972" s="390"/>
      <c r="AX972" s="390"/>
      <c r="AY972" s="390"/>
      <c r="AZ972" s="390"/>
      <c r="BA972" s="390"/>
      <c r="BB972" s="390"/>
      <c r="BC972" s="390"/>
      <c r="BD972" s="390"/>
      <c r="BE972" s="390"/>
      <c r="BF972" s="390"/>
      <c r="BG972" s="390"/>
      <c r="BH972" s="390"/>
      <c r="BI972" s="390"/>
      <c r="BJ972" s="390"/>
      <c r="BK972" s="390"/>
      <c r="BL972" s="390"/>
      <c r="BM972" s="390"/>
      <c r="BN972" s="390"/>
      <c r="BO972" s="390"/>
      <c r="BP972" s="390"/>
      <c r="BQ972" s="390"/>
      <c r="BR972" s="390"/>
      <c r="BS972" s="390"/>
      <c r="BT972" s="390"/>
      <c r="BU972" s="390"/>
      <c r="BV972" s="390"/>
      <c r="BW972" s="390"/>
      <c r="BX972" s="390"/>
      <c r="BY972" s="390"/>
      <c r="BZ972" s="390"/>
      <c r="CA972" s="390"/>
      <c r="CB972" s="390"/>
      <c r="CC972" s="390"/>
      <c r="CD972" s="390"/>
      <c r="CE972" s="390"/>
      <c r="CF972" s="390"/>
      <c r="CG972" s="390"/>
      <c r="CH972" s="390"/>
      <c r="CI972" s="390"/>
      <c r="CJ972" s="390"/>
      <c r="CK972" s="390"/>
      <c r="CL972" s="390"/>
      <c r="CM972" s="390"/>
      <c r="CN972" s="390"/>
      <c r="CO972" s="390"/>
      <c r="CP972" s="390"/>
      <c r="CQ972" s="390"/>
      <c r="CR972" s="390"/>
      <c r="CS972" s="390"/>
      <c r="CT972" s="390"/>
      <c r="CU972" s="390"/>
      <c r="CV972" s="390"/>
      <c r="CW972" s="390"/>
      <c r="CX972" s="390"/>
      <c r="CY972" s="390"/>
      <c r="CZ972" s="390"/>
      <c r="DA972" s="390"/>
      <c r="DB972" s="390"/>
      <c r="DC972" s="390"/>
      <c r="DD972" s="390"/>
      <c r="DE972" s="390"/>
      <c r="DF972" s="390"/>
      <c r="DG972" s="390"/>
      <c r="DH972" s="390"/>
      <c r="DI972" s="390"/>
      <c r="DJ972" s="390"/>
      <c r="DK972" s="390"/>
      <c r="DL972" s="390"/>
      <c r="DM972" s="390"/>
      <c r="DN972" s="390"/>
      <c r="DO972" s="390"/>
      <c r="DP972" s="390"/>
      <c r="DQ972" s="390"/>
      <c r="DR972" s="390"/>
      <c r="DS972" s="390"/>
      <c r="DT972" s="390"/>
      <c r="DU972" s="390"/>
      <c r="DV972" s="390"/>
      <c r="DW972" s="390"/>
      <c r="DX972" s="390"/>
      <c r="DY972" s="390"/>
      <c r="DZ972" s="390"/>
      <c r="EA972" s="390"/>
      <c r="EB972" s="390"/>
      <c r="EC972" s="390"/>
      <c r="ED972" s="390"/>
      <c r="EE972" s="390"/>
      <c r="EF972" s="390"/>
      <c r="EG972" s="390"/>
      <c r="EH972" s="390"/>
      <c r="EI972" s="390"/>
      <c r="EJ972" s="390"/>
      <c r="EK972" s="390"/>
      <c r="EL972" s="390"/>
      <c r="EM972" s="390"/>
      <c r="EN972" s="390"/>
      <c r="EO972" s="390"/>
      <c r="EP972" s="390"/>
      <c r="EQ972" s="390"/>
      <c r="ER972" s="390"/>
      <c r="ES972" s="390"/>
      <c r="ET972" s="390"/>
      <c r="EU972" s="390"/>
      <c r="EV972" s="390"/>
      <c r="EW972" s="390"/>
      <c r="EX972" s="390"/>
      <c r="EY972" s="390"/>
      <c r="EZ972" s="390"/>
      <c r="FA972" s="390"/>
      <c r="FB972" s="390"/>
      <c r="FC972" s="390"/>
      <c r="FD972" s="390"/>
      <c r="FE972" s="390"/>
      <c r="FF972" s="390"/>
      <c r="FG972" s="390"/>
      <c r="FH972" s="390"/>
      <c r="FI972" s="390"/>
      <c r="FJ972" s="390"/>
      <c r="FK972" s="390"/>
      <c r="FL972" s="390"/>
      <c r="FM972" s="390"/>
      <c r="FN972" s="390"/>
      <c r="FO972" s="390"/>
      <c r="FP972" s="390"/>
      <c r="FQ972" s="390"/>
      <c r="FR972" s="390"/>
      <c r="FS972" s="390"/>
      <c r="FT972" s="390"/>
      <c r="FU972" s="390"/>
      <c r="FV972" s="390"/>
    </row>
    <row r="973" spans="5:178" outlineLevel="2" x14ac:dyDescent="0.2">
      <c r="E973" s="367">
        <v>43373</v>
      </c>
      <c r="F973" s="394"/>
      <c r="G973" s="394"/>
      <c r="H973" s="394"/>
      <c r="J973" s="370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91"/>
      <c r="AA973" s="391"/>
      <c r="AB973" s="391"/>
      <c r="AC973" s="391"/>
      <c r="AD973" s="391"/>
      <c r="AE973" s="391"/>
      <c r="AF973" s="390"/>
      <c r="AG973" s="390"/>
      <c r="AH973" s="390"/>
      <c r="AI973" s="390"/>
      <c r="AJ973" s="390"/>
      <c r="AK973" s="390"/>
      <c r="AL973" s="390"/>
      <c r="AM973" s="390"/>
      <c r="AN973" s="390"/>
      <c r="AO973" s="390"/>
      <c r="AP973" s="390"/>
      <c r="AQ973" s="390"/>
      <c r="AR973" s="390"/>
      <c r="AS973" s="390"/>
      <c r="AT973" s="390"/>
      <c r="AU973" s="390"/>
      <c r="AV973" s="390"/>
      <c r="AW973" s="390"/>
      <c r="AX973" s="390"/>
      <c r="AY973" s="390"/>
      <c r="AZ973" s="390"/>
      <c r="BA973" s="390"/>
      <c r="BB973" s="390"/>
      <c r="BC973" s="390"/>
      <c r="BD973" s="390"/>
      <c r="BE973" s="390"/>
      <c r="BF973" s="390"/>
      <c r="BG973" s="390"/>
      <c r="BH973" s="390"/>
      <c r="BI973" s="390"/>
      <c r="BJ973" s="390"/>
      <c r="BK973" s="390"/>
      <c r="BL973" s="390"/>
      <c r="BM973" s="390"/>
      <c r="BN973" s="390"/>
      <c r="BO973" s="390"/>
      <c r="BP973" s="390"/>
      <c r="BQ973" s="390"/>
      <c r="BR973" s="390"/>
      <c r="BS973" s="390"/>
      <c r="BT973" s="390"/>
      <c r="BU973" s="390"/>
      <c r="BV973" s="390"/>
      <c r="BW973" s="390"/>
      <c r="BX973" s="390"/>
      <c r="BY973" s="390"/>
      <c r="BZ973" s="390"/>
      <c r="CA973" s="390"/>
      <c r="CB973" s="390"/>
      <c r="CC973" s="390"/>
      <c r="CD973" s="390"/>
      <c r="CE973" s="390"/>
      <c r="CF973" s="390"/>
      <c r="CG973" s="390"/>
      <c r="CH973" s="390"/>
      <c r="CI973" s="390"/>
      <c r="CJ973" s="390"/>
      <c r="CK973" s="390"/>
      <c r="CL973" s="390"/>
      <c r="CM973" s="390"/>
      <c r="CN973" s="390"/>
      <c r="CO973" s="390"/>
      <c r="CP973" s="390"/>
      <c r="CQ973" s="390"/>
      <c r="CR973" s="390"/>
      <c r="CS973" s="390"/>
      <c r="CT973" s="390"/>
      <c r="CU973" s="390"/>
      <c r="CV973" s="390"/>
      <c r="CW973" s="390"/>
      <c r="CX973" s="390"/>
      <c r="CY973" s="390"/>
      <c r="CZ973" s="390"/>
      <c r="DA973" s="390"/>
      <c r="DB973" s="390"/>
      <c r="DC973" s="390"/>
      <c r="DD973" s="390"/>
      <c r="DE973" s="390"/>
      <c r="DF973" s="390"/>
      <c r="DG973" s="390"/>
      <c r="DH973" s="390"/>
      <c r="DI973" s="390"/>
      <c r="DJ973" s="390"/>
      <c r="DK973" s="390"/>
      <c r="DL973" s="390"/>
      <c r="DM973" s="390"/>
      <c r="DN973" s="390"/>
      <c r="DO973" s="390"/>
      <c r="DP973" s="390"/>
      <c r="DQ973" s="390"/>
      <c r="DR973" s="390"/>
      <c r="DS973" s="390"/>
      <c r="DT973" s="390"/>
      <c r="DU973" s="390"/>
      <c r="DV973" s="390"/>
      <c r="DW973" s="390"/>
      <c r="DX973" s="390"/>
      <c r="DY973" s="390"/>
      <c r="DZ973" s="390"/>
      <c r="EA973" s="390"/>
      <c r="EB973" s="390"/>
      <c r="EC973" s="390"/>
      <c r="ED973" s="390"/>
      <c r="EE973" s="390"/>
      <c r="EF973" s="390"/>
      <c r="EG973" s="390"/>
      <c r="EH973" s="390"/>
      <c r="EI973" s="390"/>
      <c r="EJ973" s="390"/>
      <c r="EK973" s="390"/>
      <c r="EL973" s="390"/>
      <c r="EM973" s="390"/>
      <c r="EN973" s="390"/>
      <c r="EO973" s="390"/>
      <c r="EP973" s="390"/>
      <c r="EQ973" s="390"/>
      <c r="ER973" s="390"/>
      <c r="ES973" s="390"/>
      <c r="ET973" s="390"/>
      <c r="EU973" s="390"/>
      <c r="EV973" s="390"/>
      <c r="EW973" s="390"/>
      <c r="EX973" s="390"/>
      <c r="EY973" s="390"/>
      <c r="EZ973" s="390"/>
      <c r="FA973" s="390"/>
      <c r="FB973" s="390"/>
      <c r="FC973" s="390"/>
      <c r="FD973" s="390"/>
      <c r="FE973" s="390"/>
      <c r="FF973" s="390"/>
      <c r="FG973" s="390"/>
      <c r="FH973" s="390"/>
      <c r="FI973" s="390"/>
      <c r="FJ973" s="390"/>
      <c r="FK973" s="390"/>
      <c r="FL973" s="390"/>
      <c r="FM973" s="390"/>
      <c r="FN973" s="390"/>
      <c r="FO973" s="390"/>
      <c r="FP973" s="390"/>
      <c r="FQ973" s="390"/>
      <c r="FR973" s="390"/>
      <c r="FS973" s="390"/>
      <c r="FT973" s="390"/>
      <c r="FU973" s="390"/>
      <c r="FV973" s="390"/>
    </row>
    <row r="974" spans="5:178" outlineLevel="2" x14ac:dyDescent="0.2">
      <c r="E974" s="367">
        <v>43404</v>
      </c>
      <c r="F974" s="394"/>
      <c r="G974" s="394"/>
      <c r="H974" s="394"/>
      <c r="J974" s="370"/>
      <c r="K974" s="389"/>
      <c r="L974" s="389"/>
      <c r="M974" s="389"/>
      <c r="N974" s="389"/>
      <c r="O974" s="389"/>
      <c r="P974" s="389"/>
      <c r="Q974" s="389"/>
      <c r="R974" s="389"/>
      <c r="S974" s="389"/>
      <c r="T974" s="389"/>
      <c r="U974" s="389"/>
      <c r="V974" s="389"/>
      <c r="W974" s="389"/>
      <c r="X974" s="389"/>
      <c r="Y974" s="389"/>
      <c r="Z974" s="391"/>
      <c r="AA974" s="391"/>
      <c r="AB974" s="391"/>
      <c r="AC974" s="391"/>
      <c r="AD974" s="391"/>
      <c r="AE974" s="391"/>
      <c r="AF974" s="391"/>
      <c r="AG974" s="390"/>
      <c r="AH974" s="390"/>
      <c r="AI974" s="390"/>
      <c r="AJ974" s="390"/>
      <c r="AK974" s="390"/>
      <c r="AL974" s="390"/>
      <c r="AM974" s="390"/>
      <c r="AN974" s="390"/>
      <c r="AO974" s="390"/>
      <c r="AP974" s="390"/>
      <c r="AQ974" s="390"/>
      <c r="AR974" s="390"/>
      <c r="AS974" s="390"/>
      <c r="AT974" s="390"/>
      <c r="AU974" s="390"/>
      <c r="AV974" s="390"/>
      <c r="AW974" s="390"/>
      <c r="AX974" s="390"/>
      <c r="AY974" s="390"/>
      <c r="AZ974" s="390"/>
      <c r="BA974" s="390"/>
      <c r="BB974" s="390"/>
      <c r="BC974" s="390"/>
      <c r="BD974" s="390"/>
      <c r="BE974" s="390"/>
      <c r="BF974" s="390"/>
      <c r="BG974" s="390"/>
      <c r="BH974" s="390"/>
      <c r="BI974" s="390"/>
      <c r="BJ974" s="390"/>
      <c r="BK974" s="390"/>
      <c r="BL974" s="390"/>
      <c r="BM974" s="390"/>
      <c r="BN974" s="390"/>
      <c r="BO974" s="390"/>
      <c r="BP974" s="390"/>
      <c r="BQ974" s="390"/>
      <c r="BR974" s="390"/>
      <c r="BS974" s="390"/>
      <c r="BT974" s="390"/>
      <c r="BU974" s="390"/>
      <c r="BV974" s="390"/>
      <c r="BW974" s="390"/>
      <c r="BX974" s="390"/>
      <c r="BY974" s="390"/>
      <c r="BZ974" s="390"/>
      <c r="CA974" s="390"/>
      <c r="CB974" s="390"/>
      <c r="CC974" s="390"/>
      <c r="CD974" s="390"/>
      <c r="CE974" s="390"/>
      <c r="CF974" s="390"/>
      <c r="CG974" s="390"/>
      <c r="CH974" s="390"/>
      <c r="CI974" s="390"/>
      <c r="CJ974" s="390"/>
      <c r="CK974" s="390"/>
      <c r="CL974" s="390"/>
      <c r="CM974" s="390"/>
      <c r="CN974" s="390"/>
      <c r="CO974" s="390"/>
      <c r="CP974" s="390"/>
      <c r="CQ974" s="390"/>
      <c r="CR974" s="390"/>
      <c r="CS974" s="390"/>
      <c r="CT974" s="390"/>
      <c r="CU974" s="390"/>
      <c r="CV974" s="390"/>
      <c r="CW974" s="390"/>
      <c r="CX974" s="390"/>
      <c r="CY974" s="390"/>
      <c r="CZ974" s="390"/>
      <c r="DA974" s="390"/>
      <c r="DB974" s="390"/>
      <c r="DC974" s="390"/>
      <c r="DD974" s="390"/>
      <c r="DE974" s="390"/>
      <c r="DF974" s="390"/>
      <c r="DG974" s="390"/>
      <c r="DH974" s="390"/>
      <c r="DI974" s="390"/>
      <c r="DJ974" s="390"/>
      <c r="DK974" s="390"/>
      <c r="DL974" s="390"/>
      <c r="DM974" s="390"/>
      <c r="DN974" s="390"/>
      <c r="DO974" s="390"/>
      <c r="DP974" s="390"/>
      <c r="DQ974" s="390"/>
      <c r="DR974" s="390"/>
      <c r="DS974" s="390"/>
      <c r="DT974" s="390"/>
      <c r="DU974" s="390"/>
      <c r="DV974" s="390"/>
      <c r="DW974" s="390"/>
      <c r="DX974" s="390"/>
      <c r="DY974" s="390"/>
      <c r="DZ974" s="390"/>
      <c r="EA974" s="390"/>
      <c r="EB974" s="390"/>
      <c r="EC974" s="390"/>
      <c r="ED974" s="390"/>
      <c r="EE974" s="390"/>
      <c r="EF974" s="390"/>
      <c r="EG974" s="390"/>
      <c r="EH974" s="390"/>
      <c r="EI974" s="390"/>
      <c r="EJ974" s="390"/>
      <c r="EK974" s="390"/>
      <c r="EL974" s="390"/>
      <c r="EM974" s="390"/>
      <c r="EN974" s="390"/>
      <c r="EO974" s="390"/>
      <c r="EP974" s="390"/>
      <c r="EQ974" s="390"/>
      <c r="ER974" s="390"/>
      <c r="ES974" s="390"/>
      <c r="ET974" s="390"/>
      <c r="EU974" s="390"/>
      <c r="EV974" s="390"/>
      <c r="EW974" s="390"/>
      <c r="EX974" s="390"/>
      <c r="EY974" s="390"/>
      <c r="EZ974" s="390"/>
      <c r="FA974" s="390"/>
      <c r="FB974" s="390"/>
      <c r="FC974" s="390"/>
      <c r="FD974" s="390"/>
      <c r="FE974" s="390"/>
      <c r="FF974" s="390"/>
      <c r="FG974" s="390"/>
      <c r="FH974" s="390"/>
      <c r="FI974" s="390"/>
      <c r="FJ974" s="390"/>
      <c r="FK974" s="390"/>
      <c r="FL974" s="390"/>
      <c r="FM974" s="390"/>
      <c r="FN974" s="390"/>
      <c r="FO974" s="390"/>
      <c r="FP974" s="390"/>
      <c r="FQ974" s="390"/>
      <c r="FR974" s="390"/>
      <c r="FS974" s="390"/>
      <c r="FT974" s="390"/>
      <c r="FU974" s="390"/>
      <c r="FV974" s="390"/>
    </row>
    <row r="975" spans="5:178" outlineLevel="2" x14ac:dyDescent="0.2">
      <c r="E975" s="367">
        <v>43434</v>
      </c>
      <c r="F975" s="394"/>
      <c r="G975" s="394"/>
      <c r="H975" s="394"/>
      <c r="J975" s="370"/>
      <c r="K975" s="389"/>
      <c r="L975" s="389"/>
      <c r="M975" s="389"/>
      <c r="N975" s="389"/>
      <c r="O975" s="389"/>
      <c r="P975" s="389"/>
      <c r="Q975" s="389"/>
      <c r="R975" s="389"/>
      <c r="S975" s="389"/>
      <c r="T975" s="389"/>
      <c r="U975" s="389"/>
      <c r="V975" s="389"/>
      <c r="W975" s="389"/>
      <c r="X975" s="389"/>
      <c r="Y975" s="389"/>
      <c r="Z975" s="391"/>
      <c r="AA975" s="391"/>
      <c r="AB975" s="391"/>
      <c r="AC975" s="391"/>
      <c r="AD975" s="391"/>
      <c r="AE975" s="391"/>
      <c r="AF975" s="391"/>
      <c r="AG975" s="391"/>
      <c r="AH975" s="390"/>
      <c r="AI975" s="390"/>
      <c r="AJ975" s="390"/>
      <c r="AK975" s="390"/>
      <c r="AL975" s="390"/>
      <c r="AM975" s="390"/>
      <c r="AN975" s="390"/>
      <c r="AO975" s="390"/>
      <c r="AP975" s="390"/>
      <c r="AQ975" s="390"/>
      <c r="AR975" s="390"/>
      <c r="AS975" s="390"/>
      <c r="AT975" s="390"/>
      <c r="AU975" s="390"/>
      <c r="AV975" s="390"/>
      <c r="AW975" s="390"/>
      <c r="AX975" s="390"/>
      <c r="AY975" s="390"/>
      <c r="AZ975" s="390"/>
      <c r="BA975" s="390"/>
      <c r="BB975" s="390"/>
      <c r="BC975" s="390"/>
      <c r="BD975" s="390"/>
      <c r="BE975" s="390"/>
      <c r="BF975" s="390"/>
      <c r="BG975" s="390"/>
      <c r="BH975" s="390"/>
      <c r="BI975" s="390"/>
      <c r="BJ975" s="390"/>
      <c r="BK975" s="390"/>
      <c r="BL975" s="390"/>
      <c r="BM975" s="390"/>
      <c r="BN975" s="390"/>
      <c r="BO975" s="390"/>
      <c r="BP975" s="390"/>
      <c r="BQ975" s="390"/>
      <c r="BR975" s="390"/>
      <c r="BS975" s="390"/>
      <c r="BT975" s="390"/>
      <c r="BU975" s="390"/>
      <c r="BV975" s="390"/>
      <c r="BW975" s="390"/>
      <c r="BX975" s="390"/>
      <c r="BY975" s="390"/>
      <c r="BZ975" s="390"/>
      <c r="CA975" s="390"/>
      <c r="CB975" s="390"/>
      <c r="CC975" s="390"/>
      <c r="CD975" s="390"/>
      <c r="CE975" s="390"/>
      <c r="CF975" s="390"/>
      <c r="CG975" s="390"/>
      <c r="CH975" s="390"/>
      <c r="CI975" s="390"/>
      <c r="CJ975" s="390"/>
      <c r="CK975" s="390"/>
      <c r="CL975" s="390"/>
      <c r="CM975" s="390"/>
      <c r="CN975" s="390"/>
      <c r="CO975" s="390"/>
      <c r="CP975" s="390"/>
      <c r="CQ975" s="390"/>
      <c r="CR975" s="390"/>
      <c r="CS975" s="390"/>
      <c r="CT975" s="390"/>
      <c r="CU975" s="390"/>
      <c r="CV975" s="390"/>
      <c r="CW975" s="390"/>
      <c r="CX975" s="390"/>
      <c r="CY975" s="390"/>
      <c r="CZ975" s="390"/>
      <c r="DA975" s="390"/>
      <c r="DB975" s="390"/>
      <c r="DC975" s="390"/>
      <c r="DD975" s="390"/>
      <c r="DE975" s="390"/>
      <c r="DF975" s="390"/>
      <c r="DG975" s="390"/>
      <c r="DH975" s="390"/>
      <c r="DI975" s="390"/>
      <c r="DJ975" s="390"/>
      <c r="DK975" s="390"/>
      <c r="DL975" s="390"/>
      <c r="DM975" s="390"/>
      <c r="DN975" s="390"/>
      <c r="DO975" s="390"/>
      <c r="DP975" s="390"/>
      <c r="DQ975" s="390"/>
      <c r="DR975" s="390"/>
      <c r="DS975" s="390"/>
      <c r="DT975" s="390"/>
      <c r="DU975" s="390"/>
      <c r="DV975" s="390"/>
      <c r="DW975" s="390"/>
      <c r="DX975" s="390"/>
      <c r="DY975" s="390"/>
      <c r="DZ975" s="390"/>
      <c r="EA975" s="390"/>
      <c r="EB975" s="390"/>
      <c r="EC975" s="390"/>
      <c r="ED975" s="390"/>
      <c r="EE975" s="390"/>
      <c r="EF975" s="390"/>
      <c r="EG975" s="390"/>
      <c r="EH975" s="390"/>
      <c r="EI975" s="390"/>
      <c r="EJ975" s="390"/>
      <c r="EK975" s="390"/>
      <c r="EL975" s="390"/>
      <c r="EM975" s="390"/>
      <c r="EN975" s="390"/>
      <c r="EO975" s="390"/>
      <c r="EP975" s="390"/>
      <c r="EQ975" s="390"/>
      <c r="ER975" s="390"/>
      <c r="ES975" s="390"/>
      <c r="ET975" s="390"/>
      <c r="EU975" s="390"/>
      <c r="EV975" s="390"/>
      <c r="EW975" s="390"/>
      <c r="EX975" s="390"/>
      <c r="EY975" s="390"/>
      <c r="EZ975" s="390"/>
      <c r="FA975" s="390"/>
      <c r="FB975" s="390"/>
      <c r="FC975" s="390"/>
      <c r="FD975" s="390"/>
      <c r="FE975" s="390"/>
      <c r="FF975" s="390"/>
      <c r="FG975" s="390"/>
      <c r="FH975" s="390"/>
      <c r="FI975" s="390"/>
      <c r="FJ975" s="390"/>
      <c r="FK975" s="390"/>
      <c r="FL975" s="390"/>
      <c r="FM975" s="390"/>
      <c r="FN975" s="390"/>
      <c r="FO975" s="390"/>
      <c r="FP975" s="390"/>
      <c r="FQ975" s="390"/>
      <c r="FR975" s="390"/>
      <c r="FS975" s="390"/>
      <c r="FT975" s="390"/>
      <c r="FU975" s="390"/>
      <c r="FV975" s="390"/>
    </row>
    <row r="976" spans="5:178" outlineLevel="2" x14ac:dyDescent="0.2">
      <c r="E976" s="367">
        <v>43465</v>
      </c>
      <c r="F976" s="394"/>
      <c r="G976" s="394"/>
      <c r="H976" s="394"/>
      <c r="J976" s="370"/>
      <c r="K976" s="389"/>
      <c r="L976" s="389"/>
      <c r="M976" s="389"/>
      <c r="N976" s="389"/>
      <c r="O976" s="389"/>
      <c r="P976" s="389"/>
      <c r="Q976" s="389"/>
      <c r="R976" s="389"/>
      <c r="S976" s="389"/>
      <c r="T976" s="389"/>
      <c r="U976" s="389"/>
      <c r="V976" s="389"/>
      <c r="W976" s="389"/>
      <c r="X976" s="389"/>
      <c r="Y976" s="389"/>
      <c r="Z976" s="391"/>
      <c r="AA976" s="391"/>
      <c r="AB976" s="391"/>
      <c r="AC976" s="391"/>
      <c r="AD976" s="391"/>
      <c r="AE976" s="391"/>
      <c r="AF976" s="391"/>
      <c r="AG976" s="391"/>
      <c r="AH976" s="391"/>
      <c r="AI976" s="390"/>
      <c r="AJ976" s="390"/>
      <c r="AK976" s="390"/>
      <c r="AL976" s="390"/>
      <c r="AM976" s="390"/>
      <c r="AN976" s="390"/>
      <c r="AO976" s="390"/>
      <c r="AP976" s="390"/>
      <c r="AQ976" s="390"/>
      <c r="AR976" s="390"/>
      <c r="AS976" s="390"/>
      <c r="AT976" s="390"/>
      <c r="AU976" s="390"/>
      <c r="AV976" s="390"/>
      <c r="AW976" s="390"/>
      <c r="AX976" s="390"/>
      <c r="AY976" s="390"/>
      <c r="AZ976" s="390"/>
      <c r="BA976" s="390"/>
      <c r="BB976" s="390"/>
      <c r="BC976" s="390"/>
      <c r="BD976" s="390"/>
      <c r="BE976" s="390"/>
      <c r="BF976" s="390"/>
      <c r="BG976" s="390"/>
      <c r="BH976" s="390"/>
      <c r="BI976" s="390"/>
      <c r="BJ976" s="390"/>
      <c r="BK976" s="390"/>
      <c r="BL976" s="390"/>
      <c r="BM976" s="390"/>
      <c r="BN976" s="390"/>
      <c r="BO976" s="390"/>
      <c r="BP976" s="390"/>
      <c r="BQ976" s="390"/>
      <c r="BR976" s="390"/>
      <c r="BS976" s="390"/>
      <c r="BT976" s="390"/>
      <c r="BU976" s="390"/>
      <c r="BV976" s="390"/>
      <c r="BW976" s="390"/>
      <c r="BX976" s="390"/>
      <c r="BY976" s="390"/>
      <c r="BZ976" s="390"/>
      <c r="CA976" s="390"/>
      <c r="CB976" s="390"/>
      <c r="CC976" s="390"/>
      <c r="CD976" s="390"/>
      <c r="CE976" s="390"/>
      <c r="CF976" s="390"/>
      <c r="CG976" s="390"/>
      <c r="CH976" s="390"/>
      <c r="CI976" s="390"/>
      <c r="CJ976" s="390"/>
      <c r="CK976" s="390"/>
      <c r="CL976" s="390"/>
      <c r="CM976" s="390"/>
      <c r="CN976" s="390"/>
      <c r="CO976" s="390"/>
      <c r="CP976" s="390"/>
      <c r="CQ976" s="390"/>
      <c r="CR976" s="390"/>
      <c r="CS976" s="390"/>
      <c r="CT976" s="390"/>
      <c r="CU976" s="390"/>
      <c r="CV976" s="390"/>
      <c r="CW976" s="390"/>
      <c r="CX976" s="390"/>
      <c r="CY976" s="390"/>
      <c r="CZ976" s="390"/>
      <c r="DA976" s="390"/>
      <c r="DB976" s="390"/>
      <c r="DC976" s="390"/>
      <c r="DD976" s="390"/>
      <c r="DE976" s="390"/>
      <c r="DF976" s="390"/>
      <c r="DG976" s="390"/>
      <c r="DH976" s="390"/>
      <c r="DI976" s="390"/>
      <c r="DJ976" s="390"/>
      <c r="DK976" s="390"/>
      <c r="DL976" s="390"/>
      <c r="DM976" s="390"/>
      <c r="DN976" s="390"/>
      <c r="DO976" s="390"/>
      <c r="DP976" s="390"/>
      <c r="DQ976" s="390"/>
      <c r="DR976" s="390"/>
      <c r="DS976" s="390"/>
      <c r="DT976" s="390"/>
      <c r="DU976" s="390"/>
      <c r="DV976" s="390"/>
      <c r="DW976" s="390"/>
      <c r="DX976" s="390"/>
      <c r="DY976" s="390"/>
      <c r="DZ976" s="390"/>
      <c r="EA976" s="390"/>
      <c r="EB976" s="390"/>
      <c r="EC976" s="390"/>
      <c r="ED976" s="390"/>
      <c r="EE976" s="390"/>
      <c r="EF976" s="390"/>
      <c r="EG976" s="390"/>
      <c r="EH976" s="390"/>
      <c r="EI976" s="390"/>
      <c r="EJ976" s="390"/>
      <c r="EK976" s="390"/>
      <c r="EL976" s="390"/>
      <c r="EM976" s="390"/>
      <c r="EN976" s="390"/>
      <c r="EO976" s="390"/>
      <c r="EP976" s="390"/>
      <c r="EQ976" s="390"/>
      <c r="ER976" s="390"/>
      <c r="ES976" s="390"/>
      <c r="ET976" s="390"/>
      <c r="EU976" s="390"/>
      <c r="EV976" s="390"/>
      <c r="EW976" s="390"/>
      <c r="EX976" s="390"/>
      <c r="EY976" s="390"/>
      <c r="EZ976" s="390"/>
      <c r="FA976" s="390"/>
      <c r="FB976" s="390"/>
      <c r="FC976" s="390"/>
      <c r="FD976" s="390"/>
      <c r="FE976" s="390"/>
      <c r="FF976" s="390"/>
      <c r="FG976" s="390"/>
      <c r="FH976" s="390"/>
      <c r="FI976" s="390"/>
      <c r="FJ976" s="390"/>
      <c r="FK976" s="390"/>
      <c r="FL976" s="390"/>
      <c r="FM976" s="390"/>
      <c r="FN976" s="390"/>
      <c r="FO976" s="390"/>
      <c r="FP976" s="390"/>
      <c r="FQ976" s="390"/>
      <c r="FR976" s="390"/>
      <c r="FS976" s="390"/>
      <c r="FT976" s="390"/>
      <c r="FU976" s="390"/>
      <c r="FV976" s="390"/>
    </row>
    <row r="977" spans="5:178" outlineLevel="2" x14ac:dyDescent="0.2">
      <c r="E977" s="367">
        <v>43496</v>
      </c>
      <c r="F977" s="394"/>
      <c r="G977" s="394"/>
      <c r="H977" s="394"/>
      <c r="J977" s="370"/>
      <c r="K977" s="389"/>
      <c r="L977" s="389"/>
      <c r="M977" s="389"/>
      <c r="N977" s="389"/>
      <c r="O977" s="389"/>
      <c r="P977" s="389"/>
      <c r="Q977" s="389"/>
      <c r="R977" s="389"/>
      <c r="S977" s="389"/>
      <c r="T977" s="389"/>
      <c r="U977" s="389"/>
      <c r="V977" s="389"/>
      <c r="W977" s="389"/>
      <c r="X977" s="389"/>
      <c r="Y977" s="389"/>
      <c r="Z977" s="391"/>
      <c r="AA977" s="391"/>
      <c r="AB977" s="391"/>
      <c r="AC977" s="391"/>
      <c r="AD977" s="391"/>
      <c r="AE977" s="391"/>
      <c r="AF977" s="391"/>
      <c r="AG977" s="391"/>
      <c r="AH977" s="391"/>
      <c r="AI977" s="391"/>
      <c r="AJ977" s="390"/>
      <c r="AK977" s="390"/>
      <c r="AL977" s="390"/>
      <c r="AM977" s="390"/>
      <c r="AN977" s="390"/>
      <c r="AO977" s="390"/>
      <c r="AP977" s="390"/>
      <c r="AQ977" s="390"/>
      <c r="AR977" s="390"/>
      <c r="AS977" s="390"/>
      <c r="AT977" s="390"/>
      <c r="AU977" s="390"/>
      <c r="AV977" s="390"/>
      <c r="AW977" s="390"/>
      <c r="AX977" s="390"/>
      <c r="AY977" s="390"/>
      <c r="AZ977" s="390"/>
      <c r="BA977" s="390"/>
      <c r="BB977" s="390"/>
      <c r="BC977" s="390"/>
      <c r="BD977" s="390"/>
      <c r="BE977" s="390"/>
      <c r="BF977" s="390"/>
      <c r="BG977" s="390"/>
      <c r="BH977" s="390"/>
      <c r="BI977" s="390"/>
      <c r="BJ977" s="390"/>
      <c r="BK977" s="390"/>
      <c r="BL977" s="390"/>
      <c r="BM977" s="390"/>
      <c r="BN977" s="390"/>
      <c r="BO977" s="390"/>
      <c r="BP977" s="390"/>
      <c r="BQ977" s="390"/>
      <c r="BR977" s="390"/>
      <c r="BS977" s="390"/>
      <c r="BT977" s="390"/>
      <c r="BU977" s="390"/>
      <c r="BV977" s="390"/>
      <c r="BW977" s="390"/>
      <c r="BX977" s="390"/>
      <c r="BY977" s="390"/>
      <c r="BZ977" s="390"/>
      <c r="CA977" s="390"/>
      <c r="CB977" s="390"/>
      <c r="CC977" s="390"/>
      <c r="CD977" s="390"/>
      <c r="CE977" s="390"/>
      <c r="CF977" s="390"/>
      <c r="CG977" s="390"/>
      <c r="CH977" s="390"/>
      <c r="CI977" s="390"/>
      <c r="CJ977" s="390"/>
      <c r="CK977" s="390"/>
      <c r="CL977" s="390"/>
      <c r="CM977" s="390"/>
      <c r="CN977" s="390"/>
      <c r="CO977" s="390"/>
      <c r="CP977" s="390"/>
      <c r="CQ977" s="390"/>
      <c r="CR977" s="390"/>
      <c r="CS977" s="390"/>
      <c r="CT977" s="390"/>
      <c r="CU977" s="390"/>
      <c r="CV977" s="390"/>
      <c r="CW977" s="390"/>
      <c r="CX977" s="390"/>
      <c r="CY977" s="390"/>
      <c r="CZ977" s="390"/>
      <c r="DA977" s="390"/>
      <c r="DB977" s="390"/>
      <c r="DC977" s="390"/>
      <c r="DD977" s="390"/>
      <c r="DE977" s="390"/>
      <c r="DF977" s="390"/>
      <c r="DG977" s="390"/>
      <c r="DH977" s="390"/>
      <c r="DI977" s="390"/>
      <c r="DJ977" s="390"/>
      <c r="DK977" s="390"/>
      <c r="DL977" s="390"/>
      <c r="DM977" s="390"/>
      <c r="DN977" s="390"/>
      <c r="DO977" s="390"/>
      <c r="DP977" s="390"/>
      <c r="DQ977" s="390"/>
      <c r="DR977" s="390"/>
      <c r="DS977" s="390"/>
      <c r="DT977" s="390"/>
      <c r="DU977" s="390"/>
      <c r="DV977" s="390"/>
      <c r="DW977" s="390"/>
      <c r="DX977" s="390"/>
      <c r="DY977" s="390"/>
      <c r="DZ977" s="390"/>
      <c r="EA977" s="390"/>
      <c r="EB977" s="390"/>
      <c r="EC977" s="390"/>
      <c r="ED977" s="390"/>
      <c r="EE977" s="390"/>
      <c r="EF977" s="390"/>
      <c r="EG977" s="390"/>
      <c r="EH977" s="390"/>
      <c r="EI977" s="390"/>
      <c r="EJ977" s="390"/>
      <c r="EK977" s="390"/>
      <c r="EL977" s="390"/>
      <c r="EM977" s="390"/>
      <c r="EN977" s="390"/>
      <c r="EO977" s="390"/>
      <c r="EP977" s="390"/>
      <c r="EQ977" s="390"/>
      <c r="ER977" s="390"/>
      <c r="ES977" s="390"/>
      <c r="ET977" s="390"/>
      <c r="EU977" s="390"/>
      <c r="EV977" s="390"/>
      <c r="EW977" s="390"/>
      <c r="EX977" s="390"/>
      <c r="EY977" s="390"/>
      <c r="EZ977" s="390"/>
      <c r="FA977" s="390"/>
      <c r="FB977" s="390"/>
      <c r="FC977" s="390"/>
      <c r="FD977" s="390"/>
      <c r="FE977" s="390"/>
      <c r="FF977" s="390"/>
      <c r="FG977" s="390"/>
      <c r="FH977" s="390"/>
      <c r="FI977" s="390"/>
      <c r="FJ977" s="390"/>
      <c r="FK977" s="390"/>
      <c r="FL977" s="390"/>
      <c r="FM977" s="390"/>
      <c r="FN977" s="390"/>
      <c r="FO977" s="390"/>
      <c r="FP977" s="390"/>
      <c r="FQ977" s="390"/>
      <c r="FR977" s="390"/>
      <c r="FS977" s="390"/>
      <c r="FT977" s="390"/>
      <c r="FU977" s="390"/>
      <c r="FV977" s="390"/>
    </row>
    <row r="978" spans="5:178" outlineLevel="2" x14ac:dyDescent="0.2">
      <c r="E978" s="367">
        <v>43524</v>
      </c>
      <c r="F978" s="394"/>
      <c r="G978" s="394"/>
      <c r="H978" s="394"/>
      <c r="J978" s="370"/>
      <c r="K978" s="389"/>
      <c r="L978" s="389"/>
      <c r="M978" s="389"/>
      <c r="N978" s="389"/>
      <c r="O978" s="389"/>
      <c r="P978" s="389"/>
      <c r="Q978" s="389"/>
      <c r="R978" s="389"/>
      <c r="S978" s="389"/>
      <c r="T978" s="389"/>
      <c r="U978" s="389"/>
      <c r="V978" s="389"/>
      <c r="W978" s="389"/>
      <c r="X978" s="389"/>
      <c r="Y978" s="389"/>
      <c r="Z978" s="391"/>
      <c r="AA978" s="391"/>
      <c r="AB978" s="391"/>
      <c r="AC978" s="391"/>
      <c r="AD978" s="391"/>
      <c r="AE978" s="391"/>
      <c r="AF978" s="391"/>
      <c r="AG978" s="391"/>
      <c r="AH978" s="391"/>
      <c r="AI978" s="391"/>
      <c r="AJ978" s="391"/>
      <c r="AK978" s="390"/>
      <c r="AL978" s="390"/>
      <c r="AM978" s="390"/>
      <c r="AN978" s="390"/>
      <c r="AO978" s="390"/>
      <c r="AP978" s="390"/>
      <c r="AQ978" s="390"/>
      <c r="AR978" s="390"/>
      <c r="AS978" s="390"/>
      <c r="AT978" s="390"/>
      <c r="AU978" s="390"/>
      <c r="AV978" s="390"/>
      <c r="AW978" s="390"/>
      <c r="AX978" s="390"/>
      <c r="AY978" s="390"/>
      <c r="AZ978" s="390"/>
      <c r="BA978" s="390"/>
      <c r="BB978" s="390"/>
      <c r="BC978" s="390"/>
      <c r="BD978" s="390"/>
      <c r="BE978" s="390"/>
      <c r="BF978" s="390"/>
      <c r="BG978" s="390"/>
      <c r="BH978" s="390"/>
      <c r="BI978" s="390"/>
      <c r="BJ978" s="390"/>
      <c r="BK978" s="390"/>
      <c r="BL978" s="390"/>
      <c r="BM978" s="390"/>
      <c r="BN978" s="390"/>
      <c r="BO978" s="390"/>
      <c r="BP978" s="390"/>
      <c r="BQ978" s="390"/>
      <c r="BR978" s="390"/>
      <c r="BS978" s="390"/>
      <c r="BT978" s="390"/>
      <c r="BU978" s="390"/>
      <c r="BV978" s="390"/>
      <c r="BW978" s="390"/>
      <c r="BX978" s="390"/>
      <c r="BY978" s="390"/>
      <c r="BZ978" s="390"/>
      <c r="CA978" s="390"/>
      <c r="CB978" s="390"/>
      <c r="CC978" s="390"/>
      <c r="CD978" s="390"/>
      <c r="CE978" s="390"/>
      <c r="CF978" s="390"/>
      <c r="CG978" s="390"/>
      <c r="CH978" s="390"/>
      <c r="CI978" s="390"/>
      <c r="CJ978" s="390"/>
      <c r="CK978" s="390"/>
      <c r="CL978" s="390"/>
      <c r="CM978" s="390"/>
      <c r="CN978" s="390"/>
      <c r="CO978" s="390"/>
      <c r="CP978" s="390"/>
      <c r="CQ978" s="390"/>
      <c r="CR978" s="390"/>
      <c r="CS978" s="390"/>
      <c r="CT978" s="390"/>
      <c r="CU978" s="390"/>
      <c r="CV978" s="390"/>
      <c r="CW978" s="390"/>
      <c r="CX978" s="390"/>
      <c r="CY978" s="390"/>
      <c r="CZ978" s="390"/>
      <c r="DA978" s="390"/>
      <c r="DB978" s="390"/>
      <c r="DC978" s="390"/>
      <c r="DD978" s="390"/>
      <c r="DE978" s="390"/>
      <c r="DF978" s="390"/>
      <c r="DG978" s="390"/>
      <c r="DH978" s="390"/>
      <c r="DI978" s="390"/>
      <c r="DJ978" s="390"/>
      <c r="DK978" s="390"/>
      <c r="DL978" s="390"/>
      <c r="DM978" s="390"/>
      <c r="DN978" s="390"/>
      <c r="DO978" s="390"/>
      <c r="DP978" s="390"/>
      <c r="DQ978" s="390"/>
      <c r="DR978" s="390"/>
      <c r="DS978" s="390"/>
      <c r="DT978" s="390"/>
      <c r="DU978" s="390"/>
      <c r="DV978" s="390"/>
      <c r="DW978" s="390"/>
      <c r="DX978" s="390"/>
      <c r="DY978" s="390"/>
      <c r="DZ978" s="390"/>
      <c r="EA978" s="390"/>
      <c r="EB978" s="390"/>
      <c r="EC978" s="390"/>
      <c r="ED978" s="390"/>
      <c r="EE978" s="390"/>
      <c r="EF978" s="390"/>
      <c r="EG978" s="390"/>
      <c r="EH978" s="390"/>
      <c r="EI978" s="390"/>
      <c r="EJ978" s="390"/>
      <c r="EK978" s="390"/>
      <c r="EL978" s="390"/>
      <c r="EM978" s="390"/>
      <c r="EN978" s="390"/>
      <c r="EO978" s="390"/>
      <c r="EP978" s="390"/>
      <c r="EQ978" s="390"/>
      <c r="ER978" s="390"/>
      <c r="ES978" s="390"/>
      <c r="ET978" s="390"/>
      <c r="EU978" s="390"/>
      <c r="EV978" s="390"/>
      <c r="EW978" s="390"/>
      <c r="EX978" s="390"/>
      <c r="EY978" s="390"/>
      <c r="EZ978" s="390"/>
      <c r="FA978" s="390"/>
      <c r="FB978" s="390"/>
      <c r="FC978" s="390"/>
      <c r="FD978" s="390"/>
      <c r="FE978" s="390"/>
      <c r="FF978" s="390"/>
      <c r="FG978" s="390"/>
      <c r="FH978" s="390"/>
      <c r="FI978" s="390"/>
      <c r="FJ978" s="390"/>
      <c r="FK978" s="390"/>
      <c r="FL978" s="390"/>
      <c r="FM978" s="390"/>
      <c r="FN978" s="390"/>
      <c r="FO978" s="390"/>
      <c r="FP978" s="390"/>
      <c r="FQ978" s="390"/>
      <c r="FR978" s="390"/>
      <c r="FS978" s="390"/>
      <c r="FT978" s="390"/>
      <c r="FU978" s="390"/>
      <c r="FV978" s="390"/>
    </row>
    <row r="979" spans="5:178" outlineLevel="2" x14ac:dyDescent="0.2">
      <c r="E979" s="367">
        <v>43555</v>
      </c>
      <c r="F979" s="394"/>
      <c r="G979" s="394"/>
      <c r="H979" s="394"/>
      <c r="J979" s="370"/>
      <c r="K979" s="389"/>
      <c r="L979" s="389"/>
      <c r="M979" s="389"/>
      <c r="N979" s="389"/>
      <c r="O979" s="389"/>
      <c r="P979" s="389"/>
      <c r="Q979" s="389"/>
      <c r="R979" s="389"/>
      <c r="S979" s="389"/>
      <c r="T979" s="389"/>
      <c r="U979" s="389"/>
      <c r="V979" s="389"/>
      <c r="W979" s="389"/>
      <c r="X979" s="389"/>
      <c r="Y979" s="389"/>
      <c r="Z979" s="391"/>
      <c r="AA979" s="391"/>
      <c r="AB979" s="391"/>
      <c r="AC979" s="391"/>
      <c r="AD979" s="391"/>
      <c r="AE979" s="391"/>
      <c r="AF979" s="391"/>
      <c r="AG979" s="391"/>
      <c r="AH979" s="391"/>
      <c r="AI979" s="391"/>
      <c r="AJ979" s="391"/>
      <c r="AK979" s="391"/>
      <c r="AL979" s="390"/>
      <c r="AM979" s="390"/>
      <c r="AN979" s="390"/>
      <c r="AO979" s="390"/>
      <c r="AP979" s="390"/>
      <c r="AQ979" s="390"/>
      <c r="AR979" s="390"/>
      <c r="AS979" s="390"/>
      <c r="AT979" s="390"/>
      <c r="AU979" s="390"/>
      <c r="AV979" s="390"/>
      <c r="AW979" s="390"/>
      <c r="AX979" s="390"/>
      <c r="AY979" s="390"/>
      <c r="AZ979" s="390"/>
      <c r="BA979" s="390"/>
      <c r="BB979" s="390"/>
      <c r="BC979" s="390"/>
      <c r="BD979" s="390"/>
      <c r="BE979" s="390"/>
      <c r="BF979" s="390"/>
      <c r="BG979" s="390"/>
      <c r="BH979" s="390"/>
      <c r="BI979" s="390"/>
      <c r="BJ979" s="390"/>
      <c r="BK979" s="390"/>
      <c r="BL979" s="390"/>
      <c r="BM979" s="390"/>
      <c r="BN979" s="390"/>
      <c r="BO979" s="390"/>
      <c r="BP979" s="390"/>
      <c r="BQ979" s="390"/>
      <c r="BR979" s="390"/>
      <c r="BS979" s="390"/>
      <c r="BT979" s="390"/>
      <c r="BU979" s="390"/>
      <c r="BV979" s="390"/>
      <c r="BW979" s="390"/>
      <c r="BX979" s="390"/>
      <c r="BY979" s="390"/>
      <c r="BZ979" s="390"/>
      <c r="CA979" s="390"/>
      <c r="CB979" s="390"/>
      <c r="CC979" s="390"/>
      <c r="CD979" s="390"/>
      <c r="CE979" s="390"/>
      <c r="CF979" s="390"/>
      <c r="CG979" s="390"/>
      <c r="CH979" s="390"/>
      <c r="CI979" s="390"/>
      <c r="CJ979" s="390"/>
      <c r="CK979" s="390"/>
      <c r="CL979" s="390"/>
      <c r="CM979" s="390"/>
      <c r="CN979" s="390"/>
      <c r="CO979" s="390"/>
      <c r="CP979" s="390"/>
      <c r="CQ979" s="390"/>
      <c r="CR979" s="390"/>
      <c r="CS979" s="390"/>
      <c r="CT979" s="390"/>
      <c r="CU979" s="390"/>
      <c r="CV979" s="390"/>
      <c r="CW979" s="390"/>
      <c r="CX979" s="390"/>
      <c r="CY979" s="390"/>
      <c r="CZ979" s="390"/>
      <c r="DA979" s="390"/>
      <c r="DB979" s="390"/>
      <c r="DC979" s="390"/>
      <c r="DD979" s="390"/>
      <c r="DE979" s="390"/>
      <c r="DF979" s="390"/>
      <c r="DG979" s="390"/>
      <c r="DH979" s="390"/>
      <c r="DI979" s="390"/>
      <c r="DJ979" s="390"/>
      <c r="DK979" s="390"/>
      <c r="DL979" s="390"/>
      <c r="DM979" s="390"/>
      <c r="DN979" s="390"/>
      <c r="DO979" s="390"/>
      <c r="DP979" s="390"/>
      <c r="DQ979" s="390"/>
      <c r="DR979" s="390"/>
      <c r="DS979" s="390"/>
      <c r="DT979" s="390"/>
      <c r="DU979" s="390"/>
      <c r="DV979" s="390"/>
      <c r="DW979" s="390"/>
      <c r="DX979" s="390"/>
      <c r="DY979" s="390"/>
      <c r="DZ979" s="390"/>
      <c r="EA979" s="390"/>
      <c r="EB979" s="390"/>
      <c r="EC979" s="390"/>
      <c r="ED979" s="390"/>
      <c r="EE979" s="390"/>
      <c r="EF979" s="390"/>
      <c r="EG979" s="390"/>
      <c r="EH979" s="390"/>
      <c r="EI979" s="390"/>
      <c r="EJ979" s="390"/>
      <c r="EK979" s="390"/>
      <c r="EL979" s="390"/>
      <c r="EM979" s="390"/>
      <c r="EN979" s="390"/>
      <c r="EO979" s="390"/>
      <c r="EP979" s="390"/>
      <c r="EQ979" s="390"/>
      <c r="ER979" s="390"/>
      <c r="ES979" s="390"/>
      <c r="ET979" s="390"/>
      <c r="EU979" s="390"/>
      <c r="EV979" s="390"/>
      <c r="EW979" s="390"/>
      <c r="EX979" s="390"/>
      <c r="EY979" s="390"/>
      <c r="EZ979" s="390"/>
      <c r="FA979" s="390"/>
      <c r="FB979" s="390"/>
      <c r="FC979" s="390"/>
      <c r="FD979" s="390"/>
      <c r="FE979" s="390"/>
      <c r="FF979" s="390"/>
      <c r="FG979" s="390"/>
      <c r="FH979" s="390"/>
      <c r="FI979" s="390"/>
      <c r="FJ979" s="390"/>
      <c r="FK979" s="390"/>
      <c r="FL979" s="390"/>
      <c r="FM979" s="390"/>
      <c r="FN979" s="390"/>
      <c r="FO979" s="390"/>
      <c r="FP979" s="390"/>
      <c r="FQ979" s="390"/>
      <c r="FR979" s="390"/>
      <c r="FS979" s="390"/>
      <c r="FT979" s="390"/>
      <c r="FU979" s="390"/>
      <c r="FV979" s="390"/>
    </row>
    <row r="980" spans="5:178" outlineLevel="2" x14ac:dyDescent="0.2">
      <c r="E980" s="367">
        <v>43585</v>
      </c>
      <c r="F980" s="398">
        <v>4.40251572327044E-2</v>
      </c>
      <c r="G980" s="36">
        <v>1</v>
      </c>
      <c r="H980" s="394"/>
      <c r="J980" s="370">
        <v>44</v>
      </c>
      <c r="K980" s="389"/>
      <c r="L980" s="389"/>
      <c r="M980" s="389"/>
      <c r="N980" s="389"/>
      <c r="O980" s="389"/>
      <c r="P980" s="389"/>
      <c r="Q980" s="389"/>
      <c r="R980" s="389"/>
      <c r="S980" s="389"/>
      <c r="T980" s="389"/>
      <c r="U980" s="389"/>
      <c r="V980" s="389"/>
      <c r="W980" s="389"/>
      <c r="X980" s="389"/>
      <c r="Y980" s="389"/>
      <c r="Z980" s="389"/>
      <c r="AA980" s="389"/>
      <c r="AB980" s="389"/>
      <c r="AC980" s="389"/>
      <c r="AD980" s="389"/>
      <c r="AE980" s="389"/>
      <c r="AF980" s="389"/>
      <c r="AG980" s="389"/>
      <c r="AH980" s="389"/>
      <c r="AI980" s="389"/>
      <c r="AJ980" s="389"/>
      <c r="AK980" s="389"/>
      <c r="AL980" s="389">
        <v>0.85808740525721661</v>
      </c>
      <c r="AM980" s="389">
        <v>0.76761812610869218</v>
      </c>
      <c r="AN980" s="389">
        <v>0.47863247863247865</v>
      </c>
      <c r="AO980" s="389">
        <v>0.28705047572972103</v>
      </c>
      <c r="AP980" s="389">
        <v>0.24721819061441702</v>
      </c>
      <c r="AQ980" s="389">
        <v>0.21270762780196742</v>
      </c>
      <c r="AR980" s="389">
        <v>0.19464602483470408</v>
      </c>
      <c r="AS980" s="389">
        <v>0.18271246573133365</v>
      </c>
      <c r="AT980" s="389">
        <v>0.17271407837445574</v>
      </c>
      <c r="AU980" s="389">
        <v>0.16207063376874697</v>
      </c>
      <c r="AV980" s="389">
        <v>0.15303983228511531</v>
      </c>
      <c r="AW980" s="389">
        <v>0.14223512336719885</v>
      </c>
      <c r="AX980" s="389">
        <v>0.13433317206902112</v>
      </c>
      <c r="AY980" s="389">
        <v>0.12739880664408967</v>
      </c>
      <c r="AZ980" s="389">
        <v>0.12288340590227383</v>
      </c>
      <c r="BA980" s="389">
        <v>0.11611030478955008</v>
      </c>
      <c r="BB980" s="389">
        <v>0.11062731817448798</v>
      </c>
      <c r="BC980" s="389">
        <v>0.10224157393968715</v>
      </c>
      <c r="BD980" s="389">
        <v>9.7726173197871316E-2</v>
      </c>
      <c r="BE980" s="389">
        <v>9.1275600709562976E-2</v>
      </c>
      <c r="BF980" s="389">
        <v>8.5631349782293184E-2</v>
      </c>
      <c r="BG980" s="389">
        <v>7.8696984357361721E-2</v>
      </c>
      <c r="BH980" s="389">
        <v>7.6439283986453804E-2</v>
      </c>
      <c r="BI980" s="389">
        <v>7.337526205450734E-2</v>
      </c>
      <c r="BJ980" s="389">
        <v>6.9988711498145464E-2</v>
      </c>
      <c r="BK980" s="389">
        <v>6.7892275439445246E-2</v>
      </c>
      <c r="BL980" s="389">
        <v>6.5957103692952754E-2</v>
      </c>
      <c r="BM980" s="389">
        <v>6.418319625866796E-2</v>
      </c>
      <c r="BN980" s="389">
        <v>6.1119174326721495E-2</v>
      </c>
      <c r="BO980" s="389">
        <v>5.8216416706982743E-2</v>
      </c>
      <c r="BP980" s="389">
        <v>5.5313659087243991E-2</v>
      </c>
      <c r="BQ980" s="389">
        <v>5.3055958716336074E-2</v>
      </c>
      <c r="BR980" s="389">
        <v>5.0798258345428157E-2</v>
      </c>
      <c r="BS980" s="389">
        <v>4.9185615223351076E-2</v>
      </c>
      <c r="BT980" s="389">
        <v>4.6927914852443152E-2</v>
      </c>
      <c r="BU980" s="389">
        <v>4.5637800354781488E-2</v>
      </c>
      <c r="BV980" s="389">
        <v>5.128205128205128E-2</v>
      </c>
      <c r="BW980" s="389">
        <v>5.047572972101274E-2</v>
      </c>
      <c r="BX980" s="389">
        <v>4.9508143847766486E-2</v>
      </c>
      <c r="BY980" s="389">
        <v>4.6766650540235447E-2</v>
      </c>
      <c r="BZ980" s="389">
        <v>4.6927914852443152E-2</v>
      </c>
      <c r="CA980" s="389">
        <v>4.4992743105950653E-2</v>
      </c>
      <c r="CB980" s="389">
        <v>4.4831478793742947E-2</v>
      </c>
      <c r="CC980" s="389">
        <v>4.40251572327044E-2</v>
      </c>
      <c r="CD980" s="392">
        <v>3.8405221813250651E-2</v>
      </c>
      <c r="CE980" s="710">
        <v>3.7746893872695267E-2</v>
      </c>
      <c r="CF980" s="710">
        <v>3.7113649340484729E-2</v>
      </c>
      <c r="CG980" s="710">
        <v>3.6504028694048014E-2</v>
      </c>
      <c r="CH980" s="710">
        <v>3.5916685451606978E-2</v>
      </c>
      <c r="CI980" s="710">
        <v>3.5350375326780557E-2</v>
      </c>
      <c r="CJ980" s="710">
        <v>3.4803946616393411E-2</v>
      </c>
      <c r="CK980" s="710">
        <v>3.4276331660199749E-2</v>
      </c>
      <c r="CL980" s="710">
        <v>3.3766539234979416E-2</v>
      </c>
      <c r="CM980" s="710">
        <v>3.3273647765336117E-2</v>
      </c>
      <c r="CN980" s="710">
        <v>3.2796799250221574E-2</v>
      </c>
      <c r="CO980" s="710">
        <v>3.2335193818276063E-2</v>
      </c>
      <c r="CP980" s="710">
        <v>3.1888084836972183E-2</v>
      </c>
      <c r="CQ980" s="710">
        <v>3.1454774510638182E-2</v>
      </c>
      <c r="CR980" s="710">
        <v>3.1034609911021416E-2</v>
      </c>
      <c r="CS980" s="710">
        <v>3.0626979391377922E-2</v>
      </c>
      <c r="CT980" s="710">
        <v>3.0231309341341391E-2</v>
      </c>
      <c r="CU980" s="710">
        <v>2.9847061245203615E-2</v>
      </c>
      <c r="CV980" s="710">
        <v>2.9473729010864466E-2</v>
      </c>
      <c r="CW980" s="710">
        <v>2.9110836540700291E-2</v>
      </c>
      <c r="CX980" s="710">
        <v>2.8757935519049701E-2</v>
      </c>
      <c r="CY980" s="710">
        <v>2.8414603394005165E-2</v>
      </c>
      <c r="CZ980" s="710">
        <v>2.8080441533796855E-2</v>
      </c>
      <c r="DA980" s="710">
        <v>2.7755073540315423E-2</v>
      </c>
      <c r="DB980" s="710">
        <v>2.7438143704293781E-2</v>
      </c>
      <c r="DC980" s="710">
        <v>2.7129315588392152E-2</v>
      </c>
      <c r="DD980" s="710">
        <v>2.682827072594186E-2</v>
      </c>
      <c r="DE980" s="710">
        <v>2.653470742442933E-2</v>
      </c>
      <c r="DF980" s="710">
        <v>2.6248339663968532E-2</v>
      </c>
      <c r="DG980" s="710">
        <v>2.5968896082037101E-2</v>
      </c>
      <c r="DH980" s="710">
        <v>2.569611903665938E-2</v>
      </c>
      <c r="DI980" s="710">
        <v>2.542976374102069E-2</v>
      </c>
      <c r="DJ980" s="710">
        <v>2.5169597463208505E-2</v>
      </c>
      <c r="DK980" s="710">
        <v>2.4915398785405867E-2</v>
      </c>
      <c r="DL980" s="710">
        <v>2.4666956917422433E-2</v>
      </c>
      <c r="DM980" s="710">
        <v>2.4424071059947716E-2</v>
      </c>
      <c r="DN980" s="710">
        <v>2.4186549813354396E-2</v>
      </c>
      <c r="DO980" s="710">
        <v>2.3954210628277264E-2</v>
      </c>
      <c r="DP980" s="710">
        <v>2.3726879294546959E-2</v>
      </c>
      <c r="DQ980" s="710">
        <v>2.3504389465376169E-2</v>
      </c>
      <c r="DR980" s="710">
        <v>2.3286582213979581E-2</v>
      </c>
      <c r="DS980" s="710">
        <v>2.3073305620065317E-2</v>
      </c>
      <c r="DT980" s="710">
        <v>2.2864414383864159E-2</v>
      </c>
      <c r="DU980" s="710">
        <v>2.2659769465570859E-2</v>
      </c>
      <c r="DV980" s="710">
        <v>2.2459237748256807E-2</v>
      </c>
      <c r="DW980" s="710">
        <v>2.2262691722482318E-2</v>
      </c>
      <c r="DX980" s="710">
        <v>2.2070009190988265E-2</v>
      </c>
      <c r="DY980" s="710">
        <v>2.1881072991983944E-2</v>
      </c>
      <c r="DZ980" s="710">
        <v>2.1695770739672746E-2</v>
      </c>
      <c r="EA980" s="710">
        <v>2.1513994580769389E-2</v>
      </c>
      <c r="EB980" s="710">
        <v>2.1335640965865207E-2</v>
      </c>
      <c r="EC980" s="710">
        <v>2.1160610434590641E-2</v>
      </c>
      <c r="ED980" s="710">
        <v>2.0988807413608326E-2</v>
      </c>
      <c r="EE980" s="710">
        <v>2.0820140026547408E-2</v>
      </c>
      <c r="EF980" s="710">
        <v>2.0654519915059653E-2</v>
      </c>
      <c r="EG980" s="710">
        <v>2.0491862070241448E-2</v>
      </c>
      <c r="EH980" s="710">
        <v>2.0332084673724861E-2</v>
      </c>
      <c r="EI980" s="710">
        <v>2.0175108947793261E-2</v>
      </c>
      <c r="EJ980" s="710">
        <v>2.0020859013926542E-2</v>
      </c>
      <c r="EK980" s="710">
        <v>1.9869261759225341E-2</v>
      </c>
      <c r="EL980" s="710">
        <v>1.9720246710204087E-2</v>
      </c>
      <c r="EM980" s="710">
        <v>1.9573745913481124E-2</v>
      </c>
      <c r="EN980" s="710">
        <v>1.9429693822927568E-2</v>
      </c>
      <c r="EO980" s="710">
        <v>1.9288027192868908E-2</v>
      </c>
      <c r="EP980" s="710">
        <v>0</v>
      </c>
      <c r="EQ980" s="710">
        <v>0</v>
      </c>
      <c r="ER980" s="710">
        <v>0</v>
      </c>
      <c r="ES980" s="710">
        <v>0</v>
      </c>
      <c r="ET980" s="710">
        <v>0</v>
      </c>
      <c r="EU980" s="710">
        <v>0</v>
      </c>
      <c r="EV980" s="710">
        <v>0</v>
      </c>
      <c r="EW980" s="710">
        <v>0</v>
      </c>
      <c r="EX980" s="710">
        <v>0</v>
      </c>
      <c r="EY980" s="710">
        <v>0</v>
      </c>
      <c r="EZ980" s="710">
        <v>0</v>
      </c>
      <c r="FA980" s="710">
        <v>0</v>
      </c>
      <c r="FB980" s="710">
        <v>0</v>
      </c>
      <c r="FC980" s="710">
        <v>0</v>
      </c>
      <c r="FD980" s="710">
        <v>0</v>
      </c>
      <c r="FE980" s="710">
        <v>0</v>
      </c>
      <c r="FF980" s="710">
        <v>0</v>
      </c>
      <c r="FG980" s="710">
        <v>0</v>
      </c>
      <c r="FH980" s="710">
        <v>0</v>
      </c>
      <c r="FI980" s="710">
        <v>0</v>
      </c>
      <c r="FJ980" s="710">
        <v>0</v>
      </c>
      <c r="FK980" s="710">
        <v>0</v>
      </c>
      <c r="FL980" s="710">
        <v>0</v>
      </c>
      <c r="FM980" s="710">
        <v>0</v>
      </c>
      <c r="FN980" s="710">
        <v>0</v>
      </c>
      <c r="FO980" s="710">
        <v>0</v>
      </c>
      <c r="FP980" s="710">
        <v>0</v>
      </c>
      <c r="FQ980" s="710">
        <v>0</v>
      </c>
      <c r="FR980" s="710">
        <v>0</v>
      </c>
      <c r="FS980" s="710">
        <v>0</v>
      </c>
      <c r="FT980" s="710">
        <v>0</v>
      </c>
      <c r="FU980" s="710">
        <v>0</v>
      </c>
      <c r="FV980" s="710">
        <v>0</v>
      </c>
    </row>
    <row r="981" spans="5:178" outlineLevel="2" x14ac:dyDescent="0.2">
      <c r="E981" s="367">
        <v>43616</v>
      </c>
      <c r="F981" s="398">
        <v>3.7324348566674104E-2</v>
      </c>
      <c r="G981" s="36">
        <v>0.79886774946229699</v>
      </c>
      <c r="H981" s="394"/>
      <c r="J981" s="370">
        <v>43</v>
      </c>
      <c r="K981" s="389"/>
      <c r="L981" s="389"/>
      <c r="M981" s="389"/>
      <c r="N981" s="389"/>
      <c r="O981" s="389"/>
      <c r="P981" s="389"/>
      <c r="Q981" s="389"/>
      <c r="R981" s="389"/>
      <c r="S981" s="389"/>
      <c r="T981" s="389"/>
      <c r="U981" s="389"/>
      <c r="V981" s="389"/>
      <c r="W981" s="389"/>
      <c r="X981" s="389"/>
      <c r="Y981" s="389"/>
      <c r="Z981" s="389"/>
      <c r="AA981" s="389"/>
      <c r="AB981" s="389"/>
      <c r="AC981" s="389"/>
      <c r="AD981" s="389"/>
      <c r="AE981" s="389"/>
      <c r="AF981" s="389"/>
      <c r="AG981" s="389"/>
      <c r="AH981" s="389"/>
      <c r="AI981" s="389"/>
      <c r="AJ981" s="389"/>
      <c r="AK981" s="389"/>
      <c r="AL981" s="389"/>
      <c r="AM981" s="389">
        <v>0.92226019506950307</v>
      </c>
      <c r="AN981" s="389">
        <v>0.8137623838414868</v>
      </c>
      <c r="AO981" s="389">
        <v>0.43719760387067047</v>
      </c>
      <c r="AP981" s="389">
        <v>0.22183396052530527</v>
      </c>
      <c r="AQ981" s="389">
        <v>0.18053528914829889</v>
      </c>
      <c r="AR981" s="389">
        <v>0.16333230934644036</v>
      </c>
      <c r="AS981" s="389">
        <v>0.15162045925812151</v>
      </c>
      <c r="AT981" s="389">
        <v>0.14255817525535674</v>
      </c>
      <c r="AU981" s="389">
        <v>0.13401428461715689</v>
      </c>
      <c r="AV981" s="389">
        <v>0.12673757775900468</v>
      </c>
      <c r="AW981" s="389">
        <v>0.11886567851931495</v>
      </c>
      <c r="AX981" s="389">
        <v>0.11247216035634744</v>
      </c>
      <c r="AY981" s="389">
        <v>0.10650103678672913</v>
      </c>
      <c r="AZ981" s="389">
        <v>0.10206589355656248</v>
      </c>
      <c r="BA981" s="389">
        <v>9.7726749097611545E-2</v>
      </c>
      <c r="BB981" s="389">
        <v>9.3752399969280392E-2</v>
      </c>
      <c r="BC981" s="389">
        <v>8.9106059442439142E-2</v>
      </c>
      <c r="BD981" s="389">
        <v>8.5400506873512014E-2</v>
      </c>
      <c r="BE981" s="389">
        <v>8.1886951847016359E-2</v>
      </c>
      <c r="BF981" s="389">
        <v>7.7931802472928344E-2</v>
      </c>
      <c r="BG981" s="389">
        <v>7.2306274479686655E-2</v>
      </c>
      <c r="BH981" s="389">
        <v>6.9330312571999078E-2</v>
      </c>
      <c r="BI981" s="389">
        <v>6.6239152138852619E-2</v>
      </c>
      <c r="BJ981" s="389">
        <v>6.328238998540818E-2</v>
      </c>
      <c r="BK981" s="389">
        <v>5.8655249212810075E-2</v>
      </c>
      <c r="BL981" s="389">
        <v>5.4834498118424085E-2</v>
      </c>
      <c r="BM981" s="389">
        <v>5.2396129329544579E-2</v>
      </c>
      <c r="BN981" s="389">
        <v>4.9612164964288455E-2</v>
      </c>
      <c r="BO981" s="389">
        <v>4.6981798632977495E-2</v>
      </c>
      <c r="BP981" s="389">
        <v>4.4428231318639121E-2</v>
      </c>
      <c r="BQ981" s="389">
        <v>4.2143460563704785E-2</v>
      </c>
      <c r="BR981" s="389">
        <v>4.0396282927578527E-2</v>
      </c>
      <c r="BS981" s="389">
        <v>3.8821903079640584E-2</v>
      </c>
      <c r="BT981" s="389">
        <v>3.7228323477459489E-2</v>
      </c>
      <c r="BU981" s="389">
        <v>3.5865140926196144E-2</v>
      </c>
      <c r="BV981" s="389">
        <v>3.7362721757161509E-2</v>
      </c>
      <c r="BW981" s="389">
        <v>3.5884340680439289E-2</v>
      </c>
      <c r="BX981" s="389">
        <v>3.4981952231011443E-2</v>
      </c>
      <c r="BY981" s="389">
        <v>3.3829966976422703E-2</v>
      </c>
      <c r="BZ981" s="389">
        <v>3.2505183933645647E-2</v>
      </c>
      <c r="CA981" s="389">
        <v>3.1429997696029492E-2</v>
      </c>
      <c r="CB981" s="389">
        <v>3.0393210966899623E-2</v>
      </c>
      <c r="CC981" s="389">
        <v>2.9817218339605253E-2</v>
      </c>
      <c r="CD981" s="392">
        <v>3.1227914474761205E-2</v>
      </c>
      <c r="CE981" s="710">
        <v>3.0680693117551863E-2</v>
      </c>
      <c r="CF981" s="710">
        <v>3.0154776157272235E-2</v>
      </c>
      <c r="CG981" s="710">
        <v>2.96488975229659E-2</v>
      </c>
      <c r="CH981" s="710">
        <v>2.916189124912125E-2</v>
      </c>
      <c r="CI981" s="710">
        <v>2.869268167487049E-2</v>
      </c>
      <c r="CJ981" s="710">
        <v>2.8240274779952695E-2</v>
      </c>
      <c r="CK981" s="710">
        <v>2.7803750505844129E-2</v>
      </c>
      <c r="CL981" s="710">
        <v>2.7382255933207051E-2</v>
      </c>
      <c r="CM981" s="710">
        <v>2.6974999205778359E-2</v>
      </c>
      <c r="CN981" s="710">
        <v>2.658124410669525E-2</v>
      </c>
      <c r="CO981" s="710">
        <v>2.6200305206591258E-2</v>
      </c>
      <c r="CP981" s="710">
        <v>2.5831543514033377E-2</v>
      </c>
      <c r="CQ981" s="710">
        <v>2.5474362568374764E-2</v>
      </c>
      <c r="CR981" s="710">
        <v>2.5128204923157548E-2</v>
      </c>
      <c r="CS981" s="710">
        <v>2.4792548975057976E-2</v>
      </c>
      <c r="CT981" s="710">
        <v>2.4466906099218231E-2</v>
      </c>
      <c r="CU981" s="710">
        <v>2.4150818056815914E-2</v>
      </c>
      <c r="CV981" s="710">
        <v>2.3843854645019157E-2</v>
      </c>
      <c r="CW981" s="710">
        <v>2.354561156317091E-2</v>
      </c>
      <c r="CX981" s="710">
        <v>2.325570847223404E-2</v>
      </c>
      <c r="CY981" s="710">
        <v>2.2973787227285089E-2</v>
      </c>
      <c r="CZ981" s="710">
        <v>2.2699510265232651E-2</v>
      </c>
      <c r="DA981" s="710">
        <v>2.2432559132011906E-2</v>
      </c>
      <c r="DB981" s="710">
        <v>2.2172633135312328E-2</v>
      </c>
      <c r="DC981" s="710">
        <v>2.1919448110472264E-2</v>
      </c>
      <c r="DD981" s="710">
        <v>2.1672735288551251E-2</v>
      </c>
      <c r="DE981" s="710">
        <v>2.14322402567984E-2</v>
      </c>
      <c r="DF981" s="710">
        <v>2.1197722002794361E-2</v>
      </c>
      <c r="DG981" s="710">
        <v>2.0968952034476487E-2</v>
      </c>
      <c r="DH981" s="710">
        <v>2.0745713569077239E-2</v>
      </c>
      <c r="DI981" s="710">
        <v>2.0527800784731366E-2</v>
      </c>
      <c r="DJ981" s="710">
        <v>2.0315018129147121E-2</v>
      </c>
      <c r="DK981" s="710">
        <v>2.0107179680305318E-2</v>
      </c>
      <c r="DL981" s="710">
        <v>1.9904108554652834E-2</v>
      </c>
      <c r="DM981" s="710">
        <v>1.97056363587047E-2</v>
      </c>
      <c r="DN981" s="710">
        <v>1.9511602680367651E-2</v>
      </c>
      <c r="DO981" s="710">
        <v>1.9321854616652166E-2</v>
      </c>
      <c r="DP981" s="710">
        <v>1.9136246334757693E-2</v>
      </c>
      <c r="DQ981" s="710">
        <v>1.8954638663798304E-2</v>
      </c>
      <c r="DR981" s="710">
        <v>1.8776898714690383E-2</v>
      </c>
      <c r="DS981" s="710">
        <v>1.8602899525950622E-2</v>
      </c>
      <c r="DT981" s="710">
        <v>1.8432519733357348E-2</v>
      </c>
      <c r="DU981" s="710">
        <v>1.8265643261610932E-2</v>
      </c>
      <c r="DV981" s="710">
        <v>1.8102159036295067E-2</v>
      </c>
      <c r="DW981" s="710">
        <v>1.7941960714588583E-2</v>
      </c>
      <c r="DX981" s="710">
        <v>1.7784946433312358E-2</v>
      </c>
      <c r="DY981" s="710">
        <v>1.7631018573017004E-2</v>
      </c>
      <c r="DZ981" s="710">
        <v>1.7480083536926462E-2</v>
      </c>
      <c r="EA981" s="710">
        <v>1.7332051543652322E-2</v>
      </c>
      <c r="EB981" s="710">
        <v>1.7186836432683296E-2</v>
      </c>
      <c r="EC981" s="710">
        <v>1.7044355481736325E-2</v>
      </c>
      <c r="ED981" s="710">
        <v>1.6904529235129823E-2</v>
      </c>
      <c r="EE981" s="710">
        <v>1.6767281342406858E-2</v>
      </c>
      <c r="EF981" s="710">
        <v>1.6632538406497817E-2</v>
      </c>
      <c r="EG981" s="710">
        <v>1.6500229840767898E-2</v>
      </c>
      <c r="EH981" s="710">
        <v>1.6370287734345592E-2</v>
      </c>
      <c r="EI981" s="710">
        <v>1.624264672517544E-2</v>
      </c>
      <c r="EJ981" s="710">
        <v>1.6117243880280255E-2</v>
      </c>
      <c r="EK981" s="710">
        <v>1.5994018582757438E-2</v>
      </c>
      <c r="EL981" s="710">
        <v>1.5872912425069628E-2</v>
      </c>
      <c r="EM981" s="710">
        <v>1.5753869108222004E-2</v>
      </c>
      <c r="EN981" s="710">
        <v>1.56368343464495E-2</v>
      </c>
      <c r="EO981" s="710">
        <v>1.5521755777063639E-2</v>
      </c>
      <c r="EP981" s="710">
        <v>1.5408582875134771E-2</v>
      </c>
      <c r="EQ981" s="710">
        <v>0</v>
      </c>
      <c r="ER981" s="710">
        <v>0</v>
      </c>
      <c r="ES981" s="710">
        <v>0</v>
      </c>
      <c r="ET981" s="710">
        <v>0</v>
      </c>
      <c r="EU981" s="710">
        <v>0</v>
      </c>
      <c r="EV981" s="710">
        <v>0</v>
      </c>
      <c r="EW981" s="710">
        <v>0</v>
      </c>
      <c r="EX981" s="710">
        <v>0</v>
      </c>
      <c r="EY981" s="710">
        <v>0</v>
      </c>
      <c r="EZ981" s="710">
        <v>0</v>
      </c>
      <c r="FA981" s="710">
        <v>0</v>
      </c>
      <c r="FB981" s="710">
        <v>0</v>
      </c>
      <c r="FC981" s="710">
        <v>0</v>
      </c>
      <c r="FD981" s="710">
        <v>0</v>
      </c>
      <c r="FE981" s="710">
        <v>0</v>
      </c>
      <c r="FF981" s="710">
        <v>0</v>
      </c>
      <c r="FG981" s="710">
        <v>0</v>
      </c>
      <c r="FH981" s="710">
        <v>0</v>
      </c>
      <c r="FI981" s="710">
        <v>0</v>
      </c>
      <c r="FJ981" s="710">
        <v>0</v>
      </c>
      <c r="FK981" s="710">
        <v>0</v>
      </c>
      <c r="FL981" s="710">
        <v>0</v>
      </c>
      <c r="FM981" s="710">
        <v>0</v>
      </c>
      <c r="FN981" s="710">
        <v>0</v>
      </c>
      <c r="FO981" s="710">
        <v>0</v>
      </c>
      <c r="FP981" s="710">
        <v>0</v>
      </c>
      <c r="FQ981" s="710">
        <v>0</v>
      </c>
      <c r="FR981" s="710">
        <v>0</v>
      </c>
      <c r="FS981" s="710">
        <v>0</v>
      </c>
      <c r="FT981" s="710">
        <v>0</v>
      </c>
      <c r="FU981" s="710">
        <v>0</v>
      </c>
      <c r="FV981" s="710">
        <v>0</v>
      </c>
    </row>
    <row r="982" spans="5:178" outlineLevel="2" x14ac:dyDescent="0.2">
      <c r="E982" s="367">
        <v>43646</v>
      </c>
      <c r="F982" s="398">
        <v>3.3306060834287547E-2</v>
      </c>
      <c r="G982" s="36">
        <v>0.73656949562636997</v>
      </c>
      <c r="H982" s="394"/>
      <c r="J982" s="370">
        <v>42</v>
      </c>
      <c r="K982" s="389"/>
      <c r="L982" s="389"/>
      <c r="M982" s="389"/>
      <c r="N982" s="389"/>
      <c r="O982" s="389"/>
      <c r="P982" s="389"/>
      <c r="Q982" s="389"/>
      <c r="R982" s="389"/>
      <c r="S982" s="389"/>
      <c r="T982" s="389"/>
      <c r="U982" s="389"/>
      <c r="V982" s="389"/>
      <c r="W982" s="389"/>
      <c r="X982" s="389"/>
      <c r="Y982" s="389"/>
      <c r="Z982" s="389"/>
      <c r="AA982" s="389"/>
      <c r="AB982" s="389"/>
      <c r="AC982" s="389"/>
      <c r="AD982" s="389"/>
      <c r="AE982" s="389"/>
      <c r="AF982" s="389"/>
      <c r="AG982" s="389"/>
      <c r="AH982" s="389"/>
      <c r="AI982" s="389"/>
      <c r="AJ982" s="389"/>
      <c r="AK982" s="389"/>
      <c r="AL982" s="389"/>
      <c r="AM982" s="389"/>
      <c r="AN982" s="389">
        <v>0.94407364355618884</v>
      </c>
      <c r="AO982" s="389">
        <v>0.81734410739060337</v>
      </c>
      <c r="AP982" s="389">
        <v>0.41602609771644983</v>
      </c>
      <c r="AQ982" s="389">
        <v>0.20447898308897972</v>
      </c>
      <c r="AR982" s="389">
        <v>0.16770407589335934</v>
      </c>
      <c r="AS982" s="389">
        <v>0.15124301623607933</v>
      </c>
      <c r="AT982" s="389">
        <v>0.13827852562900747</v>
      </c>
      <c r="AU982" s="389">
        <v>0.12805129551164274</v>
      </c>
      <c r="AV982" s="389">
        <v>0.11900521204394615</v>
      </c>
      <c r="AW982" s="389">
        <v>0.11156211331508493</v>
      </c>
      <c r="AX982" s="389">
        <v>0.10523454197757696</v>
      </c>
      <c r="AY982" s="389">
        <v>9.9881885335033185E-2</v>
      </c>
      <c r="AZ982" s="389">
        <v>9.5513517567212866E-2</v>
      </c>
      <c r="BA982" s="389">
        <v>9.0995162923244222E-2</v>
      </c>
      <c r="BB982" s="389">
        <v>8.6767407851812972E-2</v>
      </c>
      <c r="BC982" s="389">
        <v>8.2942742510030379E-2</v>
      </c>
      <c r="BD982" s="389">
        <v>7.9755521391878206E-2</v>
      </c>
      <c r="BE982" s="389">
        <v>7.6587048633244587E-2</v>
      </c>
      <c r="BF982" s="389">
        <v>7.2893621808091794E-2</v>
      </c>
      <c r="BG982" s="389">
        <v>6.7653455322659262E-2</v>
      </c>
      <c r="BH982" s="389">
        <v>6.4691214518729612E-2</v>
      </c>
      <c r="BI982" s="389">
        <v>6.1822715512392663E-2</v>
      </c>
      <c r="BJ982" s="389">
        <v>5.9301061157148748E-2</v>
      </c>
      <c r="BK982" s="389">
        <v>5.6882522779256817E-2</v>
      </c>
      <c r="BL982" s="389">
        <v>5.2804754583973899E-2</v>
      </c>
      <c r="BM982" s="389">
        <v>4.9336308073043608E-2</v>
      </c>
      <c r="BN982" s="389">
        <v>4.6355318909595412E-2</v>
      </c>
      <c r="BO982" s="389">
        <v>4.3993025610259105E-2</v>
      </c>
      <c r="BP982" s="389">
        <v>4.1705725748996961E-2</v>
      </c>
      <c r="BQ982" s="389">
        <v>3.974652217930931E-2</v>
      </c>
      <c r="BR982" s="389">
        <v>3.8040421463121976E-2</v>
      </c>
      <c r="BS982" s="389">
        <v>3.6559301061157151E-2</v>
      </c>
      <c r="BT982" s="389">
        <v>3.5096929018710865E-2</v>
      </c>
      <c r="BU982" s="389">
        <v>3.3615808616746033E-2</v>
      </c>
      <c r="BV982" s="389">
        <v>3.1778469383928906E-2</v>
      </c>
      <c r="BW982" s="389">
        <v>3.058794855450148E-2</v>
      </c>
      <c r="BX982" s="389">
        <v>2.9650530578574374E-2</v>
      </c>
      <c r="BY982" s="389">
        <v>2.8300648693239342E-2</v>
      </c>
      <c r="BZ982" s="389">
        <v>2.6988263526941392E-2</v>
      </c>
      <c r="CA982" s="389">
        <v>2.6050845551014286E-2</v>
      </c>
      <c r="CB982" s="389">
        <v>2.5394652967865312E-2</v>
      </c>
      <c r="CC982" s="389">
        <v>2.4532228430012373E-2</v>
      </c>
      <c r="CD982" s="392">
        <v>2.9318122342344335E-2</v>
      </c>
      <c r="CE982" s="710">
        <v>2.8792662151676768E-2</v>
      </c>
      <c r="CF982" s="710">
        <v>2.8288114860404893E-2</v>
      </c>
      <c r="CG982" s="710">
        <v>2.7803210581273267E-2</v>
      </c>
      <c r="CH982" s="710">
        <v>2.7336781975574796E-2</v>
      </c>
      <c r="CI982" s="710">
        <v>2.6887754003505484E-2</v>
      </c>
      <c r="CJ982" s="710">
        <v>2.645513488766113E-2</v>
      </c>
      <c r="CK982" s="710">
        <v>2.6038008124649629E-2</v>
      </c>
      <c r="CL982" s="710">
        <v>2.5635525405044001E-2</v>
      </c>
      <c r="CM982" s="710">
        <v>2.5246900322875507E-2</v>
      </c>
      <c r="CN982" s="710">
        <v>2.487140277335682E-2</v>
      </c>
      <c r="CO982" s="710">
        <v>2.4508353952163116E-2</v>
      </c>
      <c r="CP982" s="710">
        <v>2.4157121881895015E-2</v>
      </c>
      <c r="CQ982" s="710">
        <v>2.3817117401708516E-2</v>
      </c>
      <c r="CR982" s="710">
        <v>2.3487790564859497E-2</v>
      </c>
      <c r="CS982" s="710">
        <v>2.3168627396341963E-2</v>
      </c>
      <c r="CT982" s="710">
        <v>2.2859146969122186E-2</v>
      </c>
      <c r="CU982" s="710">
        <v>2.2558898762866462E-2</v>
      </c>
      <c r="CV982" s="710">
        <v>2.2267460273676595E-2</v>
      </c>
      <c r="CW982" s="710">
        <v>2.1984434847309001E-2</v>
      </c>
      <c r="CX982" s="710">
        <v>2.170944971176075E-2</v>
      </c>
      <c r="CY982" s="710">
        <v>2.1442154188045313E-2</v>
      </c>
      <c r="CZ982" s="710">
        <v>2.1182218060522107E-2</v>
      </c>
      <c r="DA982" s="710">
        <v>2.0929330090345723E-2</v>
      </c>
      <c r="DB982" s="710">
        <v>2.0683196657514519E-2</v>
      </c>
      <c r="DC982" s="710">
        <v>2.0443540518662939E-2</v>
      </c>
      <c r="DD982" s="710">
        <v>2.0210099669195528E-2</v>
      </c>
      <c r="DE982" s="710">
        <v>1.9982626299630626E-2</v>
      </c>
      <c r="DF982" s="710">
        <v>1.9760885837134704E-2</v>
      </c>
      <c r="DG982" s="710">
        <v>1.9544656064205208E-2</v>
      </c>
      <c r="DH982" s="710">
        <v>1.9333726307318944E-2</v>
      </c>
      <c r="DI982" s="710">
        <v>1.9127896689119683E-2</v>
      </c>
      <c r="DJ982" s="710">
        <v>1.8926977438387362E-2</v>
      </c>
      <c r="DK982" s="710">
        <v>1.873078825262136E-2</v>
      </c>
      <c r="DL982" s="710">
        <v>1.853915770859425E-2</v>
      </c>
      <c r="DM982" s="710">
        <v>1.8351922716696271E-2</v>
      </c>
      <c r="DN982" s="710">
        <v>1.8168928015303239E-2</v>
      </c>
      <c r="DO982" s="710">
        <v>1.799002570176831E-2</v>
      </c>
      <c r="DP982" s="710">
        <v>1.7815074796964519E-2</v>
      </c>
      <c r="DQ982" s="710">
        <v>1.7643940840598015E-2</v>
      </c>
      <c r="DR982" s="710">
        <v>1.7476495514772216E-2</v>
      </c>
      <c r="DS982" s="710">
        <v>1.731261629351789E-2</v>
      </c>
      <c r="DT982" s="710">
        <v>1.7152186116212938E-2</v>
      </c>
      <c r="DU982" s="710">
        <v>1.6995093083004599E-2</v>
      </c>
      <c r="DV982" s="710">
        <v>1.6841230170515142E-2</v>
      </c>
      <c r="DW982" s="710">
        <v>1.6690494966265346E-2</v>
      </c>
      <c r="DX982" s="710">
        <v>1.6542789420386245E-2</v>
      </c>
      <c r="DY982" s="710">
        <v>1.6398019613314163E-2</v>
      </c>
      <c r="DZ982" s="710">
        <v>1.6256095538275575E-2</v>
      </c>
      <c r="EA982" s="710">
        <v>1.6116930897469399E-2</v>
      </c>
      <c r="EB982" s="710">
        <v>1.5980442910946111E-2</v>
      </c>
      <c r="EC982" s="710">
        <v>1.5846552137265765E-2</v>
      </c>
      <c r="ED982" s="710">
        <v>1.5715182305092654E-2</v>
      </c>
      <c r="EE982" s="710">
        <v>1.5586260154952529E-2</v>
      </c>
      <c r="EF982" s="710">
        <v>1.54597152904405E-2</v>
      </c>
      <c r="EG982" s="710">
        <v>1.533548003822442E-2</v>
      </c>
      <c r="EH982" s="710">
        <v>1.5213489316240303E-2</v>
      </c>
      <c r="EI982" s="710">
        <v>1.5093680509522884E-2</v>
      </c>
      <c r="EJ982" s="710">
        <v>1.4975993353158168E-2</v>
      </c>
      <c r="EK982" s="710">
        <v>1.4860369821883147E-2</v>
      </c>
      <c r="EL982" s="710">
        <v>1.4746754025894536E-2</v>
      </c>
      <c r="EM982" s="710">
        <v>1.463509211246093E-2</v>
      </c>
      <c r="EN982" s="710">
        <v>1.4525332172962606E-2</v>
      </c>
      <c r="EO982" s="710">
        <v>1.4417424155011512E-2</v>
      </c>
      <c r="EP982" s="710">
        <v>1.4311319779328554E-2</v>
      </c>
      <c r="EQ982" s="710">
        <v>1.4206972461079159E-2</v>
      </c>
      <c r="ER982" s="710">
        <v>0</v>
      </c>
      <c r="ES982" s="710">
        <v>0</v>
      </c>
      <c r="ET982" s="710">
        <v>0</v>
      </c>
      <c r="EU982" s="710">
        <v>0</v>
      </c>
      <c r="EV982" s="710">
        <v>0</v>
      </c>
      <c r="EW982" s="710">
        <v>0</v>
      </c>
      <c r="EX982" s="710">
        <v>0</v>
      </c>
      <c r="EY982" s="710">
        <v>0</v>
      </c>
      <c r="EZ982" s="710">
        <v>0</v>
      </c>
      <c r="FA982" s="710">
        <v>0</v>
      </c>
      <c r="FB982" s="710">
        <v>0</v>
      </c>
      <c r="FC982" s="710">
        <v>0</v>
      </c>
      <c r="FD982" s="710">
        <v>0</v>
      </c>
      <c r="FE982" s="710">
        <v>0</v>
      </c>
      <c r="FF982" s="710">
        <v>0</v>
      </c>
      <c r="FG982" s="710">
        <v>0</v>
      </c>
      <c r="FH982" s="710">
        <v>0</v>
      </c>
      <c r="FI982" s="710">
        <v>0</v>
      </c>
      <c r="FJ982" s="710">
        <v>0</v>
      </c>
      <c r="FK982" s="710">
        <v>0</v>
      </c>
      <c r="FL982" s="710">
        <v>0</v>
      </c>
      <c r="FM982" s="710">
        <v>0</v>
      </c>
      <c r="FN982" s="710">
        <v>0</v>
      </c>
      <c r="FO982" s="710">
        <v>0</v>
      </c>
      <c r="FP982" s="710">
        <v>0</v>
      </c>
      <c r="FQ982" s="710">
        <v>0</v>
      </c>
      <c r="FR982" s="710">
        <v>0</v>
      </c>
      <c r="FS982" s="710">
        <v>0</v>
      </c>
      <c r="FT982" s="710">
        <v>0</v>
      </c>
      <c r="FU982" s="710">
        <v>0</v>
      </c>
      <c r="FV982" s="710">
        <v>0</v>
      </c>
    </row>
    <row r="983" spans="5:178" outlineLevel="2" x14ac:dyDescent="0.2">
      <c r="E983" s="367">
        <v>43677</v>
      </c>
      <c r="F983" s="398">
        <v>3.2552395968812473E-2</v>
      </c>
      <c r="G983" s="36">
        <v>0.81275179818590437</v>
      </c>
      <c r="H983" s="394"/>
      <c r="J983" s="370">
        <v>41</v>
      </c>
      <c r="K983" s="389"/>
      <c r="L983" s="389"/>
      <c r="M983" s="389"/>
      <c r="N983" s="389"/>
      <c r="O983" s="389"/>
      <c r="P983" s="389"/>
      <c r="Q983" s="389"/>
      <c r="R983" s="389"/>
      <c r="S983" s="389"/>
      <c r="T983" s="389"/>
      <c r="U983" s="389"/>
      <c r="V983" s="389"/>
      <c r="W983" s="389"/>
      <c r="X983" s="389"/>
      <c r="Y983" s="389"/>
      <c r="Z983" s="389"/>
      <c r="AA983" s="389"/>
      <c r="AB983" s="389"/>
      <c r="AC983" s="389"/>
      <c r="AD983" s="389"/>
      <c r="AE983" s="389"/>
      <c r="AF983" s="389"/>
      <c r="AG983" s="389"/>
      <c r="AH983" s="389"/>
      <c r="AI983" s="389"/>
      <c r="AJ983" s="389"/>
      <c r="AK983" s="389"/>
      <c r="AL983" s="389"/>
      <c r="AM983" s="389"/>
      <c r="AN983" s="389"/>
      <c r="AO983" s="389">
        <v>0.94504341418089777</v>
      </c>
      <c r="AP983" s="389">
        <v>0.83959982057607896</v>
      </c>
      <c r="AQ983" s="389">
        <v>0.42815834161032967</v>
      </c>
      <c r="AR983" s="389">
        <v>0.21370670596904937</v>
      </c>
      <c r="AS983" s="389">
        <v>0.17468200313991861</v>
      </c>
      <c r="AT983" s="389">
        <v>0.15541796161609689</v>
      </c>
      <c r="AU983" s="389">
        <v>0.13973438851686906</v>
      </c>
      <c r="AV983" s="389">
        <v>0.12770337381051552</v>
      </c>
      <c r="AW983" s="389">
        <v>0.11801928807151325</v>
      </c>
      <c r="AX983" s="389">
        <v>0.11059402133863061</v>
      </c>
      <c r="AY983" s="389">
        <v>0.10467463394316107</v>
      </c>
      <c r="AZ983" s="389">
        <v>9.9796546089519725E-2</v>
      </c>
      <c r="BA983" s="389">
        <v>9.5310948063182854E-2</v>
      </c>
      <c r="BB983" s="389">
        <v>9.1025599948736019E-2</v>
      </c>
      <c r="BC983" s="389">
        <v>8.6700201851911185E-2</v>
      </c>
      <c r="BD983" s="389">
        <v>8.3247893370926918E-2</v>
      </c>
      <c r="BE983" s="389">
        <v>7.9715484925186639E-2</v>
      </c>
      <c r="BF983" s="389">
        <v>7.6215116465348759E-2</v>
      </c>
      <c r="BG983" s="389">
        <v>7.1833648393194713E-2</v>
      </c>
      <c r="BH983" s="389">
        <v>6.8685719778283291E-2</v>
      </c>
      <c r="BI983" s="389">
        <v>6.5569831149274296E-2</v>
      </c>
      <c r="BJ983" s="389">
        <v>6.2854442344045372E-2</v>
      </c>
      <c r="BK983" s="389">
        <v>6.0411393418986895E-2</v>
      </c>
      <c r="BL983" s="389">
        <v>5.7728044599660376E-2</v>
      </c>
      <c r="BM983" s="389">
        <v>5.3314536541603924E-2</v>
      </c>
      <c r="BN983" s="389">
        <v>4.9573868187497996E-2</v>
      </c>
      <c r="BO983" s="389">
        <v>4.6610169491525424E-2</v>
      </c>
      <c r="BP983" s="389">
        <v>4.4159110569991347E-2</v>
      </c>
      <c r="BQ983" s="389">
        <v>4.2060491493383742E-2</v>
      </c>
      <c r="BR983" s="389">
        <v>4.0354362244080615E-2</v>
      </c>
      <c r="BS983" s="389">
        <v>3.8752362948960305E-2</v>
      </c>
      <c r="BT983" s="389">
        <v>3.7030213706705971E-2</v>
      </c>
      <c r="BU983" s="389">
        <v>3.575662426708532E-2</v>
      </c>
      <c r="BV983" s="389">
        <v>3.4763384704110729E-2</v>
      </c>
      <c r="BW983" s="389">
        <v>3.3409695299734067E-2</v>
      </c>
      <c r="BX983" s="389">
        <v>3.2312325782576659E-2</v>
      </c>
      <c r="BY983" s="389">
        <v>3.0926596392297587E-2</v>
      </c>
      <c r="BZ983" s="389">
        <v>2.9540867002018519E-2</v>
      </c>
      <c r="CA983" s="389">
        <v>2.8419467495434302E-2</v>
      </c>
      <c r="CB983" s="389">
        <v>2.7073788087533242E-2</v>
      </c>
      <c r="CC983" s="389">
        <v>2.6457018358911923E-2</v>
      </c>
      <c r="CD983" s="392">
        <v>3.2954863639798868E-2</v>
      </c>
      <c r="CE983" s="710">
        <v>3.2350452733467254E-2</v>
      </c>
      <c r="CF983" s="710">
        <v>3.1770644966004666E-2</v>
      </c>
      <c r="CG983" s="710">
        <v>3.1213913088447984E-2</v>
      </c>
      <c r="CH983" s="710">
        <v>3.0678855870965575E-2</v>
      </c>
      <c r="CI983" s="710">
        <v>3.0164185238720068E-2</v>
      </c>
      <c r="CJ983" s="710">
        <v>2.9668714962117374E-2</v>
      </c>
      <c r="CK983" s="710">
        <v>2.9191350685671084E-2</v>
      </c>
      <c r="CL983" s="710">
        <v>2.8731081113387524E-2</v>
      </c>
      <c r="CM983" s="710">
        <v>2.8286970196439967E-2</v>
      </c>
      <c r="CN983" s="710">
        <v>2.7858150192043792E-2</v>
      </c>
      <c r="CO983" s="710">
        <v>2.7443815481744412E-2</v>
      </c>
      <c r="CP983" s="710">
        <v>2.7043217053481328E-2</v>
      </c>
      <c r="CQ983" s="710">
        <v>2.6655657565359706E-2</v>
      </c>
      <c r="CR983" s="710">
        <v>2.6280486920493611E-2</v>
      </c>
      <c r="CS983" s="710">
        <v>2.5917098291953815E-2</v>
      </c>
      <c r="CT983" s="710">
        <v>2.5564924545053332E-2</v>
      </c>
      <c r="CU983" s="710">
        <v>2.5223435011180746E-2</v>
      </c>
      <c r="CV983" s="710">
        <v>2.4892132573345042E-2</v>
      </c>
      <c r="CW983" s="710">
        <v>2.4570551028689543E-2</v>
      </c>
      <c r="CX983" s="710">
        <v>2.4258252697604055E-2</v>
      </c>
      <c r="CY983" s="710">
        <v>2.3954826252824152E-2</v>
      </c>
      <c r="CZ983" s="710">
        <v>2.3659884745150093E-2</v>
      </c>
      <c r="DA983" s="710">
        <v>2.3373063805221934E-2</v>
      </c>
      <c r="DB983" s="710">
        <v>2.3094020003216999E-2</v>
      </c>
      <c r="DC983" s="710">
        <v>2.2822429350447548E-2</v>
      </c>
      <c r="DD983" s="710">
        <v>2.2557985928673373E-2</v>
      </c>
      <c r="DE983" s="710">
        <v>2.2300400634548023E-2</v>
      </c>
      <c r="DF983" s="710">
        <v>2.2049400028018609E-2</v>
      </c>
      <c r="DG983" s="710">
        <v>2.1804725274727505E-2</v>
      </c>
      <c r="DH983" s="710">
        <v>2.1566131173541805E-2</v>
      </c>
      <c r="DI983" s="710">
        <v>2.133338526128482E-2</v>
      </c>
      <c r="DJ983" s="710">
        <v>2.1106266987578542E-2</v>
      </c>
      <c r="DK983" s="710">
        <v>2.0884566953443959E-2</v>
      </c>
      <c r="DL983" s="710">
        <v>2.0668086207957275E-2</v>
      </c>
      <c r="DM983" s="710">
        <v>2.0456635597838089E-2</v>
      </c>
      <c r="DN983" s="710">
        <v>2.0250035165357515E-2</v>
      </c>
      <c r="DO983" s="710">
        <v>2.0048113590409315E-2</v>
      </c>
      <c r="DP983" s="710">
        <v>1.9850707672992813E-2</v>
      </c>
      <c r="DQ983" s="710">
        <v>1.9657661852716734E-2</v>
      </c>
      <c r="DR983" s="710">
        <v>1.9468827762256249E-2</v>
      </c>
      <c r="DS983" s="710">
        <v>1.9284063811982943E-2</v>
      </c>
      <c r="DT983" s="710">
        <v>1.910323480324631E-2</v>
      </c>
      <c r="DU983" s="710">
        <v>1.8926211568015803E-2</v>
      </c>
      <c r="DV983" s="710">
        <v>1.8752870632801021E-2</v>
      </c>
      <c r="DW983" s="710">
        <v>1.8583093904953253E-2</v>
      </c>
      <c r="DX983" s="710">
        <v>1.8416768379620765E-2</v>
      </c>
      <c r="DY983" s="710">
        <v>1.8253785865780463E-2</v>
      </c>
      <c r="DZ983" s="710">
        <v>1.8094042729905953E-2</v>
      </c>
      <c r="EA983" s="710">
        <v>1.7937439655955147E-2</v>
      </c>
      <c r="EB983" s="710">
        <v>1.7783881420471978E-2</v>
      </c>
      <c r="EC983" s="710">
        <v>1.7633276681698153E-2</v>
      </c>
      <c r="ED983" s="710">
        <v>1.7485537781682124E-2</v>
      </c>
      <c r="EE983" s="710">
        <v>1.7340580560455791E-2</v>
      </c>
      <c r="EF983" s="710">
        <v>1.7198324181424956E-2</v>
      </c>
      <c r="EG983" s="710">
        <v>1.7058690967187807E-2</v>
      </c>
      <c r="EH983" s="710">
        <v>1.6921606245058729E-2</v>
      </c>
      <c r="EI983" s="710">
        <v>1.6786998201631306E-2</v>
      </c>
      <c r="EJ983" s="710">
        <v>1.6654797745766267E-2</v>
      </c>
      <c r="EK983" s="710">
        <v>1.6524938379437946E-2</v>
      </c>
      <c r="EL983" s="710">
        <v>1.6397356075915501E-2</v>
      </c>
      <c r="EM983" s="710">
        <v>1.6271989164795268E-2</v>
      </c>
      <c r="EN983" s="710">
        <v>1.6148778223436824E-2</v>
      </c>
      <c r="EO983" s="710">
        <v>1.6027665974388036E-2</v>
      </c>
      <c r="EP983" s="710">
        <v>1.590859718841578E-2</v>
      </c>
      <c r="EQ983" s="710">
        <v>1.5791518592785939E-2</v>
      </c>
      <c r="ER983" s="710">
        <v>1.5676378784462826E-2</v>
      </c>
      <c r="ES983" s="710">
        <v>0</v>
      </c>
      <c r="ET983" s="710">
        <v>0</v>
      </c>
      <c r="EU983" s="710">
        <v>0</v>
      </c>
      <c r="EV983" s="710">
        <v>0</v>
      </c>
      <c r="EW983" s="710">
        <v>0</v>
      </c>
      <c r="EX983" s="710">
        <v>0</v>
      </c>
      <c r="EY983" s="710">
        <v>0</v>
      </c>
      <c r="EZ983" s="710">
        <v>0</v>
      </c>
      <c r="FA983" s="710">
        <v>0</v>
      </c>
      <c r="FB983" s="710">
        <v>0</v>
      </c>
      <c r="FC983" s="710">
        <v>0</v>
      </c>
      <c r="FD983" s="710">
        <v>0</v>
      </c>
      <c r="FE983" s="710">
        <v>0</v>
      </c>
      <c r="FF983" s="710">
        <v>0</v>
      </c>
      <c r="FG983" s="710">
        <v>0</v>
      </c>
      <c r="FH983" s="710">
        <v>0</v>
      </c>
      <c r="FI983" s="710">
        <v>0</v>
      </c>
      <c r="FJ983" s="710">
        <v>0</v>
      </c>
      <c r="FK983" s="710">
        <v>0</v>
      </c>
      <c r="FL983" s="710">
        <v>0</v>
      </c>
      <c r="FM983" s="710">
        <v>0</v>
      </c>
      <c r="FN983" s="710">
        <v>0</v>
      </c>
      <c r="FO983" s="710">
        <v>0</v>
      </c>
      <c r="FP983" s="710">
        <v>0</v>
      </c>
      <c r="FQ983" s="710">
        <v>0</v>
      </c>
      <c r="FR983" s="710">
        <v>0</v>
      </c>
      <c r="FS983" s="710">
        <v>0</v>
      </c>
      <c r="FT983" s="710">
        <v>0</v>
      </c>
      <c r="FU983" s="710">
        <v>0</v>
      </c>
      <c r="FV983" s="710">
        <v>0</v>
      </c>
    </row>
    <row r="984" spans="5:178" outlineLevel="2" x14ac:dyDescent="0.2">
      <c r="E984" s="367">
        <v>43708</v>
      </c>
      <c r="F984" s="398">
        <v>3.3754325551579131E-2</v>
      </c>
      <c r="G984" s="36">
        <v>1.0776443922685721</v>
      </c>
      <c r="H984" s="394"/>
      <c r="J984" s="370">
        <v>40</v>
      </c>
      <c r="K984" s="389"/>
      <c r="L984" s="389"/>
      <c r="M984" s="389"/>
      <c r="N984" s="389"/>
      <c r="O984" s="389"/>
      <c r="P984" s="389"/>
      <c r="Q984" s="389"/>
      <c r="R984" s="389"/>
      <c r="S984" s="389"/>
      <c r="T984" s="389"/>
      <c r="U984" s="389"/>
      <c r="V984" s="389"/>
      <c r="W984" s="389"/>
      <c r="X984" s="389"/>
      <c r="Y984" s="389"/>
      <c r="Z984" s="389"/>
      <c r="AA984" s="389"/>
      <c r="AB984" s="389"/>
      <c r="AC984" s="389"/>
      <c r="AD984" s="389"/>
      <c r="AE984" s="389"/>
      <c r="AF984" s="389"/>
      <c r="AG984" s="389"/>
      <c r="AH984" s="389"/>
      <c r="AI984" s="389"/>
      <c r="AJ984" s="389"/>
      <c r="AK984" s="389"/>
      <c r="AL984" s="389"/>
      <c r="AM984" s="389"/>
      <c r="AN984" s="389"/>
      <c r="AO984" s="389"/>
      <c r="AP984" s="389">
        <v>0.94845251927749019</v>
      </c>
      <c r="AQ984" s="389">
        <v>0.85569010054063399</v>
      </c>
      <c r="AR984" s="389">
        <v>0.44099599565956382</v>
      </c>
      <c r="AS984" s="389">
        <v>0.23095537609111075</v>
      </c>
      <c r="AT984" s="389">
        <v>0.19192986162459069</v>
      </c>
      <c r="AU984" s="389">
        <v>0.1711111324505219</v>
      </c>
      <c r="AV984" s="389">
        <v>0.1540950862805727</v>
      </c>
      <c r="AW984" s="389">
        <v>0.14109298328163861</v>
      </c>
      <c r="AX984" s="389">
        <v>0.13187435781710632</v>
      </c>
      <c r="AY984" s="389">
        <v>0.12382726600535833</v>
      </c>
      <c r="AZ984" s="389">
        <v>0.11802721415059009</v>
      </c>
      <c r="BA984" s="389">
        <v>0.11249603887187071</v>
      </c>
      <c r="BB984" s="389">
        <v>0.10661916513823137</v>
      </c>
      <c r="BC984" s="389">
        <v>0.10178898950421079</v>
      </c>
      <c r="BD984" s="389">
        <v>9.7659813514889046E-2</v>
      </c>
      <c r="BE984" s="389">
        <v>9.3376993767825073E-2</v>
      </c>
      <c r="BF984" s="389">
        <v>8.8854105649288917E-2</v>
      </c>
      <c r="BG984" s="389">
        <v>8.3812669848372823E-2</v>
      </c>
      <c r="BH984" s="389">
        <v>8.0326877094596544E-2</v>
      </c>
      <c r="BI984" s="389">
        <v>7.7081152712292461E-2</v>
      </c>
      <c r="BJ984" s="389">
        <v>7.3816222860270606E-2</v>
      </c>
      <c r="BK984" s="389">
        <v>7.0887388728309825E-2</v>
      </c>
      <c r="BL984" s="389">
        <v>6.7977760066066817E-2</v>
      </c>
      <c r="BM984" s="389">
        <v>6.5010514994670476E-2</v>
      </c>
      <c r="BN984" s="389">
        <v>6.0074709277202147E-2</v>
      </c>
      <c r="BO984" s="389">
        <v>5.6742560281168079E-2</v>
      </c>
      <c r="BP984" s="389">
        <v>5.3842534353783958E-2</v>
      </c>
      <c r="BQ984" s="389">
        <v>5.1355426025332017E-2</v>
      </c>
      <c r="BR984" s="389">
        <v>4.9175605212364484E-2</v>
      </c>
      <c r="BS984" s="389">
        <v>4.7149428157139156E-2</v>
      </c>
      <c r="BT984" s="389">
        <v>4.5219278450502706E-2</v>
      </c>
      <c r="BU984" s="389">
        <v>4.3577210789632885E-2</v>
      </c>
      <c r="BV984" s="389">
        <v>4.6400414838145901E-2</v>
      </c>
      <c r="BW984" s="389">
        <v>4.4825566321288306E-2</v>
      </c>
      <c r="BX984" s="389">
        <v>4.4076553002295051E-2</v>
      </c>
      <c r="BY984" s="389">
        <v>4.2616937303744107E-2</v>
      </c>
      <c r="BZ984" s="389">
        <v>4.0696390331966543E-2</v>
      </c>
      <c r="CA984" s="389">
        <v>3.921756916369782E-2</v>
      </c>
      <c r="CB984" s="389">
        <v>3.7537090563392453E-2</v>
      </c>
      <c r="CC984" s="389">
        <v>3.6375159645467031E-2</v>
      </c>
      <c r="CD984" s="392">
        <v>4.4531768478845248E-2</v>
      </c>
      <c r="CE984" s="710">
        <v>4.3695534206965266E-2</v>
      </c>
      <c r="CF984" s="710">
        <v>4.2894133305376309E-2</v>
      </c>
      <c r="CG984" s="710">
        <v>4.2125354213660413E-2</v>
      </c>
      <c r="CH984" s="710">
        <v>4.1387171920880206E-2</v>
      </c>
      <c r="CI984" s="710">
        <v>4.0677728507466981E-2</v>
      </c>
      <c r="CJ984" s="710">
        <v>3.9995316088395558E-2</v>
      </c>
      <c r="CK984" s="710">
        <v>3.933836181735189E-2</v>
      </c>
      <c r="CL984" s="710">
        <v>3.8705414665798465E-2</v>
      </c>
      <c r="CM984" s="710">
        <v>3.8095133735494363E-2</v>
      </c>
      <c r="CN984" s="710">
        <v>3.7506277899971102E-2</v>
      </c>
      <c r="CO984" s="710">
        <v>3.6937696601151974E-2</v>
      </c>
      <c r="CP984" s="710">
        <v>3.638832165289229E-2</v>
      </c>
      <c r="CQ984" s="710">
        <v>3.5857159924634174E-2</v>
      </c>
      <c r="CR984" s="710">
        <v>3.534328679635939E-2</v>
      </c>
      <c r="CS984" s="710">
        <v>3.4845840291182595E-2</v>
      </c>
      <c r="CT984" s="710">
        <v>3.4364015804747558E-2</v>
      </c>
      <c r="CU984" s="710">
        <v>3.3897061361461658E-2</v>
      </c>
      <c r="CV984" s="710">
        <v>3.3444273336854881E-2</v>
      </c>
      <c r="CW984" s="710">
        <v>3.3004992593243541E-2</v>
      </c>
      <c r="CX984" s="710">
        <v>3.2578600982633051E-2</v>
      </c>
      <c r="CY984" s="710">
        <v>3.2164518176590301E-2</v>
      </c>
      <c r="CZ984" s="710">
        <v>3.1762198787801621E-2</v>
      </c>
      <c r="DA984" s="710">
        <v>3.1371129752332708E-2</v>
      </c>
      <c r="DB984" s="710">
        <v>3.0990827945325098E-2</v>
      </c>
      <c r="DC984" s="710">
        <v>3.0620838006085203E-2</v>
      </c>
      <c r="DD984" s="710">
        <v>3.0260730351321683E-2</v>
      </c>
      <c r="DE984" s="710">
        <v>2.9910099357722739E-2</v>
      </c>
      <c r="DF984" s="710">
        <v>2.9568561697191419E-2</v>
      </c>
      <c r="DG984" s="710">
        <v>2.9235754809915162E-2</v>
      </c>
      <c r="DH984" s="710">
        <v>2.891133550207434E-2</v>
      </c>
      <c r="DI984" s="710">
        <v>2.8594978656423513E-2</v>
      </c>
      <c r="DJ984" s="710">
        <v>2.8286376045236424E-2</v>
      </c>
      <c r="DK984" s="710">
        <v>2.7985235236212574E-2</v>
      </c>
      <c r="DL984" s="710">
        <v>2.7691278582921686E-2</v>
      </c>
      <c r="DM984" s="710">
        <v>2.7404242292225614E-2</v>
      </c>
      <c r="DN984" s="710">
        <v>2.7123875561883923E-2</v>
      </c>
      <c r="DO984" s="710">
        <v>2.6849939782227824E-2</v>
      </c>
      <c r="DP984" s="710">
        <v>2.6582207796390749E-2</v>
      </c>
      <c r="DQ984" s="710">
        <v>2.6320463214121775E-2</v>
      </c>
      <c r="DR984" s="710">
        <v>2.6064499774685845E-2</v>
      </c>
      <c r="DS984" s="710">
        <v>2.5814120754783221E-2</v>
      </c>
      <c r="DT984" s="710">
        <v>2.5569138417801826E-2</v>
      </c>
      <c r="DU984" s="710">
        <v>2.532937350105913E-2</v>
      </c>
      <c r="DV984" s="710">
        <v>2.5094654737996165E-2</v>
      </c>
      <c r="DW984" s="710">
        <v>2.4864818412562318E-2</v>
      </c>
      <c r="DX984" s="710">
        <v>2.4639707943276089E-2</v>
      </c>
      <c r="DY984" s="710">
        <v>2.4419173494671056E-2</v>
      </c>
      <c r="DZ984" s="710">
        <v>2.4203071614035582E-2</v>
      </c>
      <c r="EA984" s="710">
        <v>2.399126489153703E-2</v>
      </c>
      <c r="EB984" s="710">
        <v>2.3783621641984349E-2</v>
      </c>
      <c r="EC984" s="710">
        <v>2.3580015606630804E-2</v>
      </c>
      <c r="ED984" s="710">
        <v>2.3380325673552905E-2</v>
      </c>
      <c r="EE984" s="710">
        <v>2.3184435615262584E-2</v>
      </c>
      <c r="EF984" s="710">
        <v>2.2992233842320263E-2</v>
      </c>
      <c r="EG984" s="710">
        <v>2.2803613171816436E-2</v>
      </c>
      <c r="EH984" s="710">
        <v>2.2618470609680044E-2</v>
      </c>
      <c r="EI984" s="710">
        <v>2.2436707145855255E-2</v>
      </c>
      <c r="EJ984" s="710">
        <v>2.2258227561463579E-2</v>
      </c>
      <c r="EK984" s="710">
        <v>2.2082940247136747E-2</v>
      </c>
      <c r="EL984" s="710">
        <v>2.1910757031769378E-2</v>
      </c>
      <c r="EM984" s="710">
        <v>2.1741593020996899E-2</v>
      </c>
      <c r="EN984" s="710">
        <v>2.1575366444757632E-2</v>
      </c>
      <c r="EO984" s="710">
        <v>2.1411998513345572E-2</v>
      </c>
      <c r="EP984" s="710">
        <v>2.1251413281404192E-2</v>
      </c>
      <c r="EQ984" s="710">
        <v>2.1093537519352813E-2</v>
      </c>
      <c r="ER984" s="710">
        <v>2.0938300591773207E-2</v>
      </c>
      <c r="ES984" s="710">
        <v>2.0785634342318907E-2</v>
      </c>
      <c r="ET984" s="710">
        <v>0</v>
      </c>
      <c r="EU984" s="710">
        <v>0</v>
      </c>
      <c r="EV984" s="710">
        <v>0</v>
      </c>
      <c r="EW984" s="710">
        <v>0</v>
      </c>
      <c r="EX984" s="710">
        <v>0</v>
      </c>
      <c r="EY984" s="710">
        <v>0</v>
      </c>
      <c r="EZ984" s="710">
        <v>0</v>
      </c>
      <c r="FA984" s="710">
        <v>0</v>
      </c>
      <c r="FB984" s="710">
        <v>0</v>
      </c>
      <c r="FC984" s="710">
        <v>0</v>
      </c>
      <c r="FD984" s="710">
        <v>0</v>
      </c>
      <c r="FE984" s="710">
        <v>0</v>
      </c>
      <c r="FF984" s="710">
        <v>0</v>
      </c>
      <c r="FG984" s="710">
        <v>0</v>
      </c>
      <c r="FH984" s="710">
        <v>0</v>
      </c>
      <c r="FI984" s="710">
        <v>0</v>
      </c>
      <c r="FJ984" s="710">
        <v>0</v>
      </c>
      <c r="FK984" s="710">
        <v>0</v>
      </c>
      <c r="FL984" s="710">
        <v>0</v>
      </c>
      <c r="FM984" s="710">
        <v>0</v>
      </c>
      <c r="FN984" s="710">
        <v>0</v>
      </c>
      <c r="FO984" s="710">
        <v>0</v>
      </c>
      <c r="FP984" s="710">
        <v>0</v>
      </c>
      <c r="FQ984" s="710">
        <v>0</v>
      </c>
      <c r="FR984" s="710">
        <v>0</v>
      </c>
      <c r="FS984" s="710">
        <v>0</v>
      </c>
      <c r="FT984" s="710">
        <v>0</v>
      </c>
      <c r="FU984" s="710">
        <v>0</v>
      </c>
      <c r="FV984" s="710">
        <v>0</v>
      </c>
    </row>
    <row r="985" spans="5:178" outlineLevel="2" x14ac:dyDescent="0.2">
      <c r="E985" s="367">
        <v>43738</v>
      </c>
      <c r="F985" s="398">
        <v>3.8293776491102237E-2</v>
      </c>
      <c r="G985" s="36">
        <v>1.3965644404145503</v>
      </c>
      <c r="H985" s="394"/>
      <c r="J985" s="370">
        <v>39</v>
      </c>
      <c r="K985" s="389"/>
      <c r="L985" s="389"/>
      <c r="M985" s="389"/>
      <c r="N985" s="389"/>
      <c r="O985" s="389"/>
      <c r="P985" s="389"/>
      <c r="Q985" s="389"/>
      <c r="R985" s="389"/>
      <c r="S985" s="389"/>
      <c r="T985" s="389"/>
      <c r="U985" s="389"/>
      <c r="V985" s="389"/>
      <c r="W985" s="389"/>
      <c r="X985" s="389"/>
      <c r="Y985" s="389"/>
      <c r="Z985" s="389"/>
      <c r="AA985" s="389"/>
      <c r="AB985" s="389"/>
      <c r="AC985" s="389"/>
      <c r="AD985" s="389"/>
      <c r="AE985" s="389"/>
      <c r="AF985" s="389"/>
      <c r="AG985" s="389"/>
      <c r="AH985" s="389"/>
      <c r="AI985" s="389"/>
      <c r="AJ985" s="389"/>
      <c r="AK985" s="389"/>
      <c r="AL985" s="389"/>
      <c r="AM985" s="389"/>
      <c r="AN985" s="389"/>
      <c r="AO985" s="389"/>
      <c r="AP985" s="389"/>
      <c r="AQ985" s="389">
        <v>0.93401279102737789</v>
      </c>
      <c r="AR985" s="389">
        <v>0.83757600579691882</v>
      </c>
      <c r="AS985" s="389">
        <v>0.46731356920071832</v>
      </c>
      <c r="AT985" s="389">
        <v>0.26508301565798181</v>
      </c>
      <c r="AU985" s="389">
        <v>0.2200466273904414</v>
      </c>
      <c r="AV985" s="389">
        <v>0.19684319964714408</v>
      </c>
      <c r="AW985" s="389">
        <v>0.17924766075422954</v>
      </c>
      <c r="AX985" s="389">
        <v>0.16595255347972654</v>
      </c>
      <c r="AY985" s="389">
        <v>0.15513058819822942</v>
      </c>
      <c r="AZ985" s="389">
        <v>0.14786868718691912</v>
      </c>
      <c r="BA985" s="389">
        <v>0.14120538105289687</v>
      </c>
      <c r="BB985" s="389">
        <v>0.13482561986074793</v>
      </c>
      <c r="BC985" s="389">
        <v>0.12868214612016005</v>
      </c>
      <c r="BD985" s="389">
        <v>0.12373586213414826</v>
      </c>
      <c r="BE985" s="389">
        <v>0.11858479569011689</v>
      </c>
      <c r="BF985" s="389">
        <v>0.11261459941400712</v>
      </c>
      <c r="BG985" s="389">
        <v>0.10651838316373145</v>
      </c>
      <c r="BH985" s="389">
        <v>0.1015878516744904</v>
      </c>
      <c r="BI985" s="389">
        <v>9.736618253993258E-2</v>
      </c>
      <c r="BJ985" s="389">
        <v>9.3995148230994613E-2</v>
      </c>
      <c r="BK985" s="389">
        <v>9.05611039349737E-2</v>
      </c>
      <c r="BL985" s="389">
        <v>8.7457862071138273E-2</v>
      </c>
      <c r="BM985" s="389">
        <v>8.4244352729907684E-2</v>
      </c>
      <c r="BN985" s="389">
        <v>8.0290476040452405E-2</v>
      </c>
      <c r="BO985" s="389">
        <v>7.5422954538294326E-2</v>
      </c>
      <c r="BP985" s="389">
        <v>7.1201285403736492E-2</v>
      </c>
      <c r="BQ985" s="389">
        <v>6.7940518572193687E-2</v>
      </c>
      <c r="BR985" s="389">
        <v>6.4868781701899747E-2</v>
      </c>
      <c r="BS985" s="389">
        <v>6.2458649695976809E-2</v>
      </c>
      <c r="BT985" s="389">
        <v>6.0174537664219777E-2</v>
      </c>
      <c r="BU985" s="389">
        <v>5.7827415645379791E-2</v>
      </c>
      <c r="BV985" s="389">
        <v>6.6633061340222427E-2</v>
      </c>
      <c r="BW985" s="389">
        <v>6.4333196811694651E-2</v>
      </c>
      <c r="BX985" s="389">
        <v>6.271068964430862E-2</v>
      </c>
      <c r="BY985" s="389">
        <v>6.1198449954317759E-2</v>
      </c>
      <c r="BZ985" s="389">
        <v>5.8835575438707037E-2</v>
      </c>
      <c r="CA985" s="389">
        <v>5.6929523329447715E-2</v>
      </c>
      <c r="CB985" s="389">
        <v>5.505497621372988E-2</v>
      </c>
      <c r="CC985" s="389">
        <v>5.3479726536656058E-2</v>
      </c>
      <c r="CD985" s="392">
        <v>5.8842570968775751E-2</v>
      </c>
      <c r="CE985" s="710">
        <v>5.7710581312828253E-2</v>
      </c>
      <c r="CF985" s="710">
        <v>5.6626870344402891E-2</v>
      </c>
      <c r="CG985" s="710">
        <v>5.5588301397443286E-2</v>
      </c>
      <c r="CH985" s="710">
        <v>5.4592008418305291E-2</v>
      </c>
      <c r="CI985" s="710">
        <v>5.3635367110619073E-2</v>
      </c>
      <c r="CJ985" s="710">
        <v>5.2715969718708081E-2</v>
      </c>
      <c r="CK985" s="710">
        <v>5.1831602922935899E-2</v>
      </c>
      <c r="CL985" s="710">
        <v>5.0980228405979849E-2</v>
      </c>
      <c r="CM985" s="710">
        <v>5.0159965719268916E-2</v>
      </c>
      <c r="CN985" s="710">
        <v>4.9369077136689615E-2</v>
      </c>
      <c r="CO985" s="710">
        <v>4.8605954230541343E-2</v>
      </c>
      <c r="CP985" s="710">
        <v>4.7869105944490398E-2</v>
      </c>
      <c r="CQ985" s="710">
        <v>4.7157147971434984E-2</v>
      </c>
      <c r="CR985" s="710">
        <v>4.6468793271947487E-2</v>
      </c>
      <c r="CS985" s="710">
        <v>4.5802843592274038E-2</v>
      </c>
      <c r="CT985" s="710">
        <v>4.5158181860516733E-2</v>
      </c>
      <c r="CU985" s="710">
        <v>4.4533765356237764E-2</v>
      </c>
      <c r="CV985" s="710">
        <v>4.3928619562815276E-2</v>
      </c>
      <c r="CW985" s="710">
        <v>4.3341832623869481E-2</v>
      </c>
      <c r="CX985" s="710">
        <v>4.277255033530767E-2</v>
      </c>
      <c r="CY985" s="710">
        <v>4.2219971613289609E-2</v>
      </c>
      <c r="CZ985" s="710">
        <v>4.16833443859266E-2</v>
      </c>
      <c r="DA985" s="710">
        <v>4.1161961862988032E-2</v>
      </c>
      <c r="DB985" s="710">
        <v>4.0655159143462544E-2</v>
      </c>
      <c r="DC985" s="710">
        <v>4.0162310125639367E-2</v>
      </c>
      <c r="DD985" s="710">
        <v>3.9682824688550208E-2</v>
      </c>
      <c r="DE985" s="710">
        <v>3.9216146117240502E-2</v>
      </c>
      <c r="DF985" s="710">
        <v>3.87617487474953E-2</v>
      </c>
      <c r="DG985" s="710">
        <v>3.8319135808401059E-2</v>
      </c>
      <c r="DH985" s="710">
        <v>3.7887837443532621E-2</v>
      </c>
      <c r="DI985" s="710">
        <v>3.7467408893665052E-2</v>
      </c>
      <c r="DJ985" s="710">
        <v>3.7057428825761962E-2</v>
      </c>
      <c r="DK985" s="710">
        <v>3.6657497794621255E-2</v>
      </c>
      <c r="DL985" s="710">
        <v>3.6267236824993755E-2</v>
      </c>
      <c r="DM985" s="710">
        <v>3.5886286103257878E-2</v>
      </c>
      <c r="DN985" s="710">
        <v>3.5514303768852784E-2</v>
      </c>
      <c r="DO985" s="710">
        <v>3.5150964796665268E-2</v>
      </c>
      <c r="DP985" s="710">
        <v>3.4795959962445708E-2</v>
      </c>
      <c r="DQ985" s="710">
        <v>3.4448994884109879E-2</v>
      </c>
      <c r="DR985" s="710">
        <v>3.4109789132481097E-2</v>
      </c>
      <c r="DS985" s="710">
        <v>3.3778075405645931E-2</v>
      </c>
      <c r="DT985" s="710">
        <v>3.3453598761652312E-2</v>
      </c>
      <c r="DU985" s="710">
        <v>3.3136115904772556E-2</v>
      </c>
      <c r="DV985" s="710">
        <v>3.2825394520998717E-2</v>
      </c>
      <c r="DW985" s="710">
        <v>3.2521212658833815E-2</v>
      </c>
      <c r="DX985" s="710">
        <v>3.222335815180042E-2</v>
      </c>
      <c r="DY985" s="710">
        <v>3.1931628079407644E-2</v>
      </c>
      <c r="DZ985" s="710">
        <v>3.1645828263607678E-2</v>
      </c>
      <c r="EA985" s="710">
        <v>3.1365772798031613E-2</v>
      </c>
      <c r="EB985" s="710">
        <v>3.1091283607530159E-2</v>
      </c>
      <c r="EC985" s="710">
        <v>3.0822190035756508E-2</v>
      </c>
      <c r="ED985" s="710">
        <v>3.0558328458719988E-2</v>
      </c>
      <c r="EE985" s="710">
        <v>3.0299541922413444E-2</v>
      </c>
      <c r="EF985" s="710">
        <v>3.004567980277387E-2</v>
      </c>
      <c r="EG985" s="710">
        <v>2.9796597486379299E-2</v>
      </c>
      <c r="EH985" s="710">
        <v>2.9552156070414372E-2</v>
      </c>
      <c r="EI985" s="710">
        <v>2.9312222080554676E-2</v>
      </c>
      <c r="EJ985" s="710">
        <v>2.9076667205527762E-2</v>
      </c>
      <c r="EK985" s="710">
        <v>2.8845368047206468E-2</v>
      </c>
      <c r="EL985" s="710">
        <v>2.8618205885178896E-2</v>
      </c>
      <c r="EM985" s="710">
        <v>2.8395066454821816E-2</v>
      </c>
      <c r="EN985" s="710">
        <v>2.8175839737977482E-2</v>
      </c>
      <c r="EO985" s="710">
        <v>2.7960419765402929E-2</v>
      </c>
      <c r="EP985" s="710">
        <v>2.7748704430222763E-2</v>
      </c>
      <c r="EQ985" s="710">
        <v>2.7540595311673046E-2</v>
      </c>
      <c r="ER985" s="710">
        <v>2.7335997508477358E-2</v>
      </c>
      <c r="ES985" s="710">
        <v>2.7134819481242883E-2</v>
      </c>
      <c r="ET985" s="710">
        <v>2.6936972903309594E-2</v>
      </c>
      <c r="EU985" s="710">
        <v>0</v>
      </c>
      <c r="EV985" s="710">
        <v>0</v>
      </c>
      <c r="EW985" s="710">
        <v>0</v>
      </c>
      <c r="EX985" s="710">
        <v>0</v>
      </c>
      <c r="EY985" s="710">
        <v>0</v>
      </c>
      <c r="EZ985" s="710">
        <v>0</v>
      </c>
      <c r="FA985" s="710">
        <v>0</v>
      </c>
      <c r="FB985" s="710">
        <v>0</v>
      </c>
      <c r="FC985" s="710">
        <v>0</v>
      </c>
      <c r="FD985" s="710">
        <v>0</v>
      </c>
      <c r="FE985" s="710">
        <v>0</v>
      </c>
      <c r="FF985" s="710">
        <v>0</v>
      </c>
      <c r="FG985" s="710">
        <v>0</v>
      </c>
      <c r="FH985" s="710">
        <v>0</v>
      </c>
      <c r="FI985" s="710">
        <v>0</v>
      </c>
      <c r="FJ985" s="710">
        <v>0</v>
      </c>
      <c r="FK985" s="710">
        <v>0</v>
      </c>
      <c r="FL985" s="710">
        <v>0</v>
      </c>
      <c r="FM985" s="710">
        <v>0</v>
      </c>
      <c r="FN985" s="710">
        <v>0</v>
      </c>
      <c r="FO985" s="710">
        <v>0</v>
      </c>
      <c r="FP985" s="710">
        <v>0</v>
      </c>
      <c r="FQ985" s="710">
        <v>0</v>
      </c>
      <c r="FR985" s="710">
        <v>0</v>
      </c>
      <c r="FS985" s="710">
        <v>0</v>
      </c>
      <c r="FT985" s="710">
        <v>0</v>
      </c>
      <c r="FU985" s="710">
        <v>0</v>
      </c>
      <c r="FV985" s="710">
        <v>0</v>
      </c>
    </row>
    <row r="986" spans="5:178" outlineLevel="2" x14ac:dyDescent="0.2">
      <c r="E986" s="367">
        <v>43769</v>
      </c>
      <c r="F986" s="398">
        <v>4.1082049618145308E-2</v>
      </c>
      <c r="G986" s="36">
        <v>1.2171399617856953</v>
      </c>
      <c r="H986" s="394"/>
      <c r="J986" s="370">
        <v>38</v>
      </c>
      <c r="K986" s="389"/>
      <c r="L986" s="389"/>
      <c r="M986" s="389"/>
      <c r="N986" s="389"/>
      <c r="O986" s="389"/>
      <c r="P986" s="389"/>
      <c r="Q986" s="389"/>
      <c r="R986" s="389"/>
      <c r="S986" s="389"/>
      <c r="T986" s="389"/>
      <c r="U986" s="389"/>
      <c r="V986" s="389"/>
      <c r="W986" s="389"/>
      <c r="X986" s="389"/>
      <c r="Y986" s="389"/>
      <c r="Z986" s="389"/>
      <c r="AA986" s="389"/>
      <c r="AB986" s="389"/>
      <c r="AC986" s="389"/>
      <c r="AD986" s="389"/>
      <c r="AE986" s="389"/>
      <c r="AF986" s="389"/>
      <c r="AG986" s="389"/>
      <c r="AH986" s="389"/>
      <c r="AI986" s="389"/>
      <c r="AJ986" s="389"/>
      <c r="AK986" s="389"/>
      <c r="AL986" s="389"/>
      <c r="AM986" s="389"/>
      <c r="AN986" s="389"/>
      <c r="AO986" s="389"/>
      <c r="AP986" s="389"/>
      <c r="AQ986" s="389"/>
      <c r="AR986" s="389">
        <v>0.93581262912998942</v>
      </c>
      <c r="AS986" s="389">
        <v>0.8399569422018508</v>
      </c>
      <c r="AT986" s="389">
        <v>0.45396461621264994</v>
      </c>
      <c r="AU986" s="389">
        <v>0.25640224317238747</v>
      </c>
      <c r="AV986" s="389">
        <v>0.21414309773078458</v>
      </c>
      <c r="AW986" s="389">
        <v>0.18749240411827006</v>
      </c>
      <c r="AX986" s="389">
        <v>0.17068597322777229</v>
      </c>
      <c r="AY986" s="389">
        <v>0.15816796013681267</v>
      </c>
      <c r="AZ986" s="389">
        <v>0.14990364081462576</v>
      </c>
      <c r="BA986" s="389">
        <v>0.14169140753858708</v>
      </c>
      <c r="BB986" s="389">
        <v>0.13467715332395785</v>
      </c>
      <c r="BC986" s="389">
        <v>0.12788860530930429</v>
      </c>
      <c r="BD986" s="389">
        <v>0.12231539837144295</v>
      </c>
      <c r="BE986" s="389">
        <v>0.11634286507977847</v>
      </c>
      <c r="BF986" s="389">
        <v>0.11085646821883084</v>
      </c>
      <c r="BG986" s="389">
        <v>0.1046755907425734</v>
      </c>
      <c r="BH986" s="389">
        <v>0.10019619077382502</v>
      </c>
      <c r="BI986" s="389">
        <v>9.5595256697397435E-2</v>
      </c>
      <c r="BJ986" s="389">
        <v>9.2053405559317319E-2</v>
      </c>
      <c r="BK986" s="389">
        <v>8.8476830390471731E-2</v>
      </c>
      <c r="BL986" s="389">
        <v>8.5733631959997919E-2</v>
      </c>
      <c r="BM986" s="389">
        <v>8.27994513603139E-2</v>
      </c>
      <c r="BN986" s="389">
        <v>7.934441029914753E-2</v>
      </c>
      <c r="BO986" s="389">
        <v>7.5819921176450158E-2</v>
      </c>
      <c r="BP986" s="389">
        <v>7.1028004930812363E-2</v>
      </c>
      <c r="BQ986" s="389">
        <v>6.7434067746584017E-2</v>
      </c>
      <c r="BR986" s="389">
        <v>6.4135284823862354E-2</v>
      </c>
      <c r="BS986" s="389">
        <v>6.1218466239561085E-2</v>
      </c>
      <c r="BT986" s="389">
        <v>5.8961404239804158E-2</v>
      </c>
      <c r="BU986" s="389">
        <v>5.71904786707641E-2</v>
      </c>
      <c r="BV986" s="389">
        <v>6.2989391808601136E-2</v>
      </c>
      <c r="BW986" s="389">
        <v>6.1079570116499123E-2</v>
      </c>
      <c r="BX986" s="389">
        <v>5.9951039116620655E-2</v>
      </c>
      <c r="BY986" s="389">
        <v>5.8666249978297481E-2</v>
      </c>
      <c r="BZ986" s="389">
        <v>5.6183481778564859E-2</v>
      </c>
      <c r="CA986" s="389">
        <v>5.4291022101845582E-2</v>
      </c>
      <c r="CB986" s="389">
        <v>5.1304755456013332E-2</v>
      </c>
      <c r="CC986" s="389">
        <v>5.0002604302307414E-2</v>
      </c>
      <c r="CD986" s="392">
        <v>5.2314366373146917E-2</v>
      </c>
      <c r="CE986" s="710">
        <v>5.1282735338047496E-2</v>
      </c>
      <c r="CF986" s="710">
        <v>5.0296178751963461E-2</v>
      </c>
      <c r="CG986" s="710">
        <v>4.9351698219218081E-2</v>
      </c>
      <c r="CH986" s="710">
        <v>4.8446560058862949E-2</v>
      </c>
      <c r="CI986" s="710">
        <v>4.7578266435265151E-2</v>
      </c>
      <c r="CJ986" s="710">
        <v>4.6744530210151049E-2</v>
      </c>
      <c r="CK986" s="710">
        <v>4.5943252965741012E-2</v>
      </c>
      <c r="CL986" s="710">
        <v>4.5172505740005281E-2</v>
      </c>
      <c r="CM986" s="710">
        <v>4.4430512089697526E-2</v>
      </c>
      <c r="CN986" s="710">
        <v>4.3715633158037753E-2</v>
      </c>
      <c r="CO986" s="710">
        <v>4.3026354474347675E-2</v>
      </c>
      <c r="CP986" s="710">
        <v>4.2361274254668457E-2</v>
      </c>
      <c r="CQ986" s="710">
        <v>4.1719093007049339E-2</v>
      </c>
      <c r="CR986" s="710">
        <v>4.1098604274098026E-2</v>
      </c>
      <c r="CS986" s="710">
        <v>4.0498686369571886E-2</v>
      </c>
      <c r="CT986" s="710">
        <v>3.9918294986107807E-2</v>
      </c>
      <c r="CU986" s="710">
        <v>3.9356456568309578E-2</v>
      </c>
      <c r="CV986" s="710">
        <v>3.8812262359891332E-2</v>
      </c>
      <c r="CW986" s="710">
        <v>3.8284863045855821E-2</v>
      </c>
      <c r="CX986" s="710">
        <v>3.7773463921134565E-2</v>
      </c>
      <c r="CY986" s="710">
        <v>3.7277320526032998E-2</v>
      </c>
      <c r="CZ986" s="710">
        <v>3.6795734696451796E-2</v>
      </c>
      <c r="DA986" s="710">
        <v>3.6328050983402436E-2</v>
      </c>
      <c r="DB986" s="710">
        <v>3.5873653401965515E-2</v>
      </c>
      <c r="DC986" s="710">
        <v>3.5431962474697577E-2</v>
      </c>
      <c r="DD986" s="710">
        <v>3.500243253869164E-2</v>
      </c>
      <c r="DE986" s="710">
        <v>3.4584549289135132E-2</v>
      </c>
      <c r="DF986" s="710">
        <v>3.4177827535370957E-2</v>
      </c>
      <c r="DG986" s="710">
        <v>3.3781809148218676E-2</v>
      </c>
      <c r="DH986" s="710">
        <v>3.3396061179714547E-2</v>
      </c>
      <c r="DI986" s="710">
        <v>3.3020174138527689E-2</v>
      </c>
      <c r="DJ986" s="710">
        <v>3.265376040614916E-2</v>
      </c>
      <c r="DK986" s="710">
        <v>3.2296452780564519E-2</v>
      </c>
      <c r="DL986" s="710">
        <v>3.1947903135540606E-2</v>
      </c>
      <c r="DM986" s="710">
        <v>3.1607781184907327E-2</v>
      </c>
      <c r="DN986" s="710">
        <v>3.1275773342320276E-2</v>
      </c>
      <c r="DO986" s="710">
        <v>3.0951581667965182E-2</v>
      </c>
      <c r="DP986" s="710">
        <v>3.0634922894530934E-2</v>
      </c>
      <c r="DQ986" s="710">
        <v>3.0325527525544255E-2</v>
      </c>
      <c r="DR986" s="710">
        <v>3.0023138999840934E-2</v>
      </c>
      <c r="DS986" s="710">
        <v>2.9727512916555867E-2</v>
      </c>
      <c r="DT986" s="710">
        <v>2.9438416315553984E-2</v>
      </c>
      <c r="DU986" s="710">
        <v>2.9155627008707885E-2</v>
      </c>
      <c r="DV986" s="710">
        <v>2.8878932957858691E-2</v>
      </c>
      <c r="DW986" s="710">
        <v>2.8608131695684047E-2</v>
      </c>
      <c r="DX986" s="710">
        <v>2.834302978604256E-2</v>
      </c>
      <c r="DY986" s="710">
        <v>2.8083442320675969E-2</v>
      </c>
      <c r="DZ986" s="710">
        <v>2.7829192449428723E-2</v>
      </c>
      <c r="EA986" s="710">
        <v>2.7580110941397579E-2</v>
      </c>
      <c r="EB986" s="710">
        <v>2.7336035774649135E-2</v>
      </c>
      <c r="EC986" s="710">
        <v>2.7096811752348845E-2</v>
      </c>
      <c r="ED986" s="710">
        <v>2.6862290143329401E-2</v>
      </c>
      <c r="EE986" s="710">
        <v>2.6632328345293346E-2</v>
      </c>
      <c r="EF986" s="710">
        <v>2.6406789568996492E-2</v>
      </c>
      <c r="EG986" s="710">
        <v>2.6185542541895309E-2</v>
      </c>
      <c r="EH986" s="710">
        <v>2.5968461229866492E-2</v>
      </c>
      <c r="EI986" s="710">
        <v>2.5755424575719638E-2</v>
      </c>
      <c r="EJ986" s="710">
        <v>2.5546316253326557E-2</v>
      </c>
      <c r="EK986" s="710">
        <v>2.5341024436284738E-2</v>
      </c>
      <c r="EL986" s="710">
        <v>2.5139441580117588E-2</v>
      </c>
      <c r="EM986" s="710">
        <v>2.4941464217091414E-2</v>
      </c>
      <c r="EN986" s="710">
        <v>2.4746992762800998E-2</v>
      </c>
      <c r="EO986" s="710">
        <v>2.4555931333739327E-2</v>
      </c>
      <c r="EP986" s="710">
        <v>2.4368187575127345E-2</v>
      </c>
      <c r="EQ986" s="710">
        <v>2.418367249833351E-2</v>
      </c>
      <c r="ER986" s="710">
        <v>2.4002300327262284E-2</v>
      </c>
      <c r="ES986" s="710">
        <v>2.3823988353137326E-2</v>
      </c>
      <c r="ET986" s="710">
        <v>2.3648656797145819E-2</v>
      </c>
      <c r="EU986" s="710">
        <v>2.3476228680449913E-2</v>
      </c>
      <c r="EV986" s="710">
        <v>0</v>
      </c>
      <c r="EW986" s="710">
        <v>0</v>
      </c>
      <c r="EX986" s="710">
        <v>0</v>
      </c>
      <c r="EY986" s="710">
        <v>0</v>
      </c>
      <c r="EZ986" s="710">
        <v>0</v>
      </c>
      <c r="FA986" s="710">
        <v>0</v>
      </c>
      <c r="FB986" s="710">
        <v>0</v>
      </c>
      <c r="FC986" s="710">
        <v>0</v>
      </c>
      <c r="FD986" s="710">
        <v>0</v>
      </c>
      <c r="FE986" s="710">
        <v>0</v>
      </c>
      <c r="FF986" s="710">
        <v>0</v>
      </c>
      <c r="FG986" s="710">
        <v>0</v>
      </c>
      <c r="FH986" s="710">
        <v>0</v>
      </c>
      <c r="FI986" s="710">
        <v>0</v>
      </c>
      <c r="FJ986" s="710">
        <v>0</v>
      </c>
      <c r="FK986" s="710">
        <v>0</v>
      </c>
      <c r="FL986" s="710">
        <v>0</v>
      </c>
      <c r="FM986" s="710">
        <v>0</v>
      </c>
      <c r="FN986" s="710">
        <v>0</v>
      </c>
      <c r="FO986" s="710">
        <v>0</v>
      </c>
      <c r="FP986" s="710">
        <v>0</v>
      </c>
      <c r="FQ986" s="710">
        <v>0</v>
      </c>
      <c r="FR986" s="710">
        <v>0</v>
      </c>
      <c r="FS986" s="710">
        <v>0</v>
      </c>
      <c r="FT986" s="710">
        <v>0</v>
      </c>
      <c r="FU986" s="710">
        <v>0</v>
      </c>
      <c r="FV986" s="710">
        <v>0</v>
      </c>
    </row>
    <row r="987" spans="5:178" outlineLevel="2" x14ac:dyDescent="0.2">
      <c r="E987" s="367">
        <v>43799</v>
      </c>
      <c r="F987" s="398">
        <v>4.2785860034774061E-2</v>
      </c>
      <c r="G987" s="36">
        <v>1.066069308653159</v>
      </c>
      <c r="H987" s="394"/>
      <c r="J987" s="370">
        <v>37</v>
      </c>
      <c r="K987" s="389"/>
      <c r="L987" s="389"/>
      <c r="M987" s="389"/>
      <c r="N987" s="389"/>
      <c r="O987" s="389"/>
      <c r="P987" s="389"/>
      <c r="Q987" s="389"/>
      <c r="R987" s="389"/>
      <c r="S987" s="389"/>
      <c r="T987" s="389"/>
      <c r="U987" s="389"/>
      <c r="V987" s="389"/>
      <c r="W987" s="389"/>
      <c r="X987" s="389"/>
      <c r="Y987" s="389"/>
      <c r="Z987" s="389"/>
      <c r="AA987" s="389"/>
      <c r="AB987" s="389"/>
      <c r="AC987" s="389"/>
      <c r="AD987" s="389"/>
      <c r="AE987" s="389"/>
      <c r="AF987" s="389"/>
      <c r="AG987" s="389"/>
      <c r="AH987" s="389"/>
      <c r="AI987" s="389"/>
      <c r="AJ987" s="389"/>
      <c r="AK987" s="389"/>
      <c r="AL987" s="389"/>
      <c r="AM987" s="389"/>
      <c r="AN987" s="389"/>
      <c r="AO987" s="389"/>
      <c r="AP987" s="389"/>
      <c r="AQ987" s="389"/>
      <c r="AR987" s="389"/>
      <c r="AS987" s="389">
        <v>0.94862918377287597</v>
      </c>
      <c r="AT987" s="389">
        <v>0.82466425440122471</v>
      </c>
      <c r="AU987" s="389">
        <v>0.44955117945863199</v>
      </c>
      <c r="AV987" s="389">
        <v>0.24469417577064922</v>
      </c>
      <c r="AW987" s="389">
        <v>0.19659383480620696</v>
      </c>
      <c r="AX987" s="389">
        <v>0.17410061930276252</v>
      </c>
      <c r="AY987" s="389">
        <v>0.15846148493493842</v>
      </c>
      <c r="AZ987" s="389">
        <v>0.14891100132210702</v>
      </c>
      <c r="BA987" s="389">
        <v>0.14009115579987474</v>
      </c>
      <c r="BB987" s="389">
        <v>0.1325412288636838</v>
      </c>
      <c r="BC987" s="389">
        <v>0.12586110917820612</v>
      </c>
      <c r="BD987" s="389">
        <v>0.12010298517848444</v>
      </c>
      <c r="BE987" s="389">
        <v>0.1138403729733491</v>
      </c>
      <c r="BF987" s="389">
        <v>0.10752557233317096</v>
      </c>
      <c r="BG987" s="389">
        <v>0.10152390230324961</v>
      </c>
      <c r="BH987" s="389">
        <v>9.693132001948368E-2</v>
      </c>
      <c r="BI987" s="389">
        <v>9.2738849071045862E-2</v>
      </c>
      <c r="BJ987" s="389">
        <v>8.8929093312921856E-2</v>
      </c>
      <c r="BK987" s="389">
        <v>8.6058729385568161E-2</v>
      </c>
      <c r="BL987" s="389">
        <v>8.3153573168185932E-2</v>
      </c>
      <c r="BM987" s="389">
        <v>8.0787697446245907E-2</v>
      </c>
      <c r="BN987" s="389">
        <v>7.7447637603507063E-2</v>
      </c>
      <c r="BO987" s="389">
        <v>7.4455500661053511E-2</v>
      </c>
      <c r="BP987" s="389">
        <v>7.078491406304363E-2</v>
      </c>
      <c r="BQ987" s="389">
        <v>6.6383689374434632E-2</v>
      </c>
      <c r="BR987" s="389">
        <v>6.2782687356481806E-2</v>
      </c>
      <c r="BS987" s="389">
        <v>5.9825342704056782E-2</v>
      </c>
      <c r="BT987" s="389">
        <v>5.7546447707188086E-2</v>
      </c>
      <c r="BU987" s="389">
        <v>5.5337137290376454E-2</v>
      </c>
      <c r="BV987" s="389">
        <v>5.7772597592373527E-2</v>
      </c>
      <c r="BW987" s="389">
        <v>5.6172152251061168E-2</v>
      </c>
      <c r="BX987" s="389">
        <v>5.4519518474706007E-2</v>
      </c>
      <c r="BY987" s="389">
        <v>5.2779903973279522E-2</v>
      </c>
      <c r="BZ987" s="389">
        <v>5.1388212372138337E-2</v>
      </c>
      <c r="CA987" s="389">
        <v>4.978776703082597E-2</v>
      </c>
      <c r="CB987" s="389">
        <v>4.72479298587433E-2</v>
      </c>
      <c r="CC987" s="389">
        <v>4.5612692227402406E-2</v>
      </c>
      <c r="CD987" s="392">
        <v>4.6767092530771971E-2</v>
      </c>
      <c r="CE987" s="710">
        <v>4.5821139838532789E-2</v>
      </c>
      <c r="CF987" s="710">
        <v>4.4917554204256138E-2</v>
      </c>
      <c r="CG987" s="710">
        <v>4.40534484064884E-2</v>
      </c>
      <c r="CH987" s="710">
        <v>4.322619620855464E-2</v>
      </c>
      <c r="CI987" s="710">
        <v>4.2433403232281224E-2</v>
      </c>
      <c r="CJ987" s="710">
        <v>4.1672881671836533E-2</v>
      </c>
      <c r="CK987" s="710">
        <v>4.0942628267123339E-2</v>
      </c>
      <c r="CL987" s="710">
        <v>4.0240805054668406E-2</v>
      </c>
      <c r="CM987" s="710">
        <v>3.9565722494006327E-2</v>
      </c>
      <c r="CN987" s="710">
        <v>3.8915824632918844E-2</v>
      </c>
      <c r="CO987" s="710">
        <v>3.8289676028507622E-2</v>
      </c>
      <c r="CP987" s="710">
        <v>3.7685950185250637E-2</v>
      </c>
      <c r="CQ987" s="710">
        <v>3.7103419307739978E-2</v>
      </c>
      <c r="CR987" s="710">
        <v>3.6540945196155528E-2</v>
      </c>
      <c r="CS987" s="710">
        <v>3.5997471137844274E-2</v>
      </c>
      <c r="CT987" s="710">
        <v>3.5472014669560605E-2</v>
      </c>
      <c r="CU987" s="710">
        <v>3.4963661102720159E-2</v>
      </c>
      <c r="CV987" s="710">
        <v>3.4471557719015465E-2</v>
      </c>
      <c r="CW987" s="710">
        <v>3.3994908556424216E-2</v>
      </c>
      <c r="CX987" s="710">
        <v>3.3532969716397056E-2</v>
      </c>
      <c r="CY987" s="710">
        <v>3.3085045132163073E-2</v>
      </c>
      <c r="CZ987" s="710">
        <v>3.2650482745900808E-2</v>
      </c>
      <c r="DA987" s="710">
        <v>3.22286710492036E-2</v>
      </c>
      <c r="DB987" s="710">
        <v>3.1819035947002715E-2</v>
      </c>
      <c r="DC987" s="710">
        <v>3.1421037910042839E-2</v>
      </c>
      <c r="DD987" s="710">
        <v>3.1034169385259477E-2</v>
      </c>
      <c r="DE987" s="710">
        <v>3.0657952437085439E-2</v>
      </c>
      <c r="DF987" s="710">
        <v>3.0291936595900792E-2</v>
      </c>
      <c r="DG987" s="710">
        <v>2.9935696892610265E-2</v>
      </c>
      <c r="DH987" s="710">
        <v>2.9588832060741647E-2</v>
      </c>
      <c r="DI987" s="710">
        <v>2.9250962889562498E-2</v>
      </c>
      <c r="DJ987" s="710">
        <v>2.892173071355059E-2</v>
      </c>
      <c r="DK987" s="710">
        <v>2.8600796025164622E-2</v>
      </c>
      <c r="DL987" s="710">
        <v>2.8287837199275221E-2</v>
      </c>
      <c r="DM987" s="710">
        <v>2.7982549318860225E-2</v>
      </c>
      <c r="DN987" s="710">
        <v>2.7684643092663021E-2</v>
      </c>
      <c r="DO987" s="710">
        <v>2.7393843856480742E-2</v>
      </c>
      <c r="DP987" s="710">
        <v>2.7109890650603097E-2</v>
      </c>
      <c r="DQ987" s="710">
        <v>2.6832535366680996E-2</v>
      </c>
      <c r="DR987" s="710">
        <v>2.6561541957975391E-2</v>
      </c>
      <c r="DS987" s="710">
        <v>2.6296685707533792E-2</v>
      </c>
      <c r="DT987" s="710">
        <v>2.6037752549374089E-2</v>
      </c>
      <c r="DU987" s="710">
        <v>2.5784538438227911E-2</v>
      </c>
      <c r="DV987" s="710">
        <v>2.5536848763819696E-2</v>
      </c>
      <c r="DW987" s="710">
        <v>2.5294497806034627E-2</v>
      </c>
      <c r="DX987" s="710">
        <v>2.5057308227668166E-2</v>
      </c>
      <c r="DY987" s="710">
        <v>2.4825110601752159E-2</v>
      </c>
      <c r="DZ987" s="710">
        <v>2.4597742970726082E-2</v>
      </c>
      <c r="EA987" s="710">
        <v>2.4375050434965406E-2</v>
      </c>
      <c r="EB987" s="710">
        <v>2.4156884768401086E-2</v>
      </c>
      <c r="EC987" s="710">
        <v>2.3943104059161065E-2</v>
      </c>
      <c r="ED987" s="710">
        <v>2.3733572373345131E-2</v>
      </c>
      <c r="EE987" s="710">
        <v>2.3528159440205722E-2</v>
      </c>
      <c r="EF987" s="710">
        <v>2.3326740357153632E-2</v>
      </c>
      <c r="EG987" s="710">
        <v>2.3129195313140359E-2</v>
      </c>
      <c r="EH987" s="710">
        <v>2.2935409329088632E-2</v>
      </c>
      <c r="EI987" s="710">
        <v>2.2745272014151937E-2</v>
      </c>
      <c r="EJ987" s="710">
        <v>2.2558677336682865E-2</v>
      </c>
      <c r="EK987" s="710">
        <v>2.2375523408879727E-2</v>
      </c>
      <c r="EL987" s="710">
        <v>2.2195712284163359E-2</v>
      </c>
      <c r="EM987" s="710">
        <v>2.2019149766410548E-2</v>
      </c>
      <c r="EN987" s="710">
        <v>2.1845745230238189E-2</v>
      </c>
      <c r="EO987" s="710">
        <v>2.167541145159535E-2</v>
      </c>
      <c r="EP987" s="710">
        <v>2.1508064447976122E-2</v>
      </c>
      <c r="EQ987" s="710">
        <v>2.1343623327619035E-2</v>
      </c>
      <c r="ER987" s="710">
        <v>2.1182010147106009E-2</v>
      </c>
      <c r="ES987" s="710">
        <v>2.1023149776817004E-2</v>
      </c>
      <c r="ET987" s="710">
        <v>2.0866969773737417E-2</v>
      </c>
      <c r="EU987" s="710">
        <v>2.0713400261150944E-2</v>
      </c>
      <c r="EV987" s="710">
        <v>2.0562373814785088E-2</v>
      </c>
      <c r="EW987" s="710">
        <v>0</v>
      </c>
      <c r="EX987" s="710">
        <v>0</v>
      </c>
      <c r="EY987" s="710">
        <v>0</v>
      </c>
      <c r="EZ987" s="710">
        <v>0</v>
      </c>
      <c r="FA987" s="710">
        <v>0</v>
      </c>
      <c r="FB987" s="710">
        <v>0</v>
      </c>
      <c r="FC987" s="710">
        <v>0</v>
      </c>
      <c r="FD987" s="710">
        <v>0</v>
      </c>
      <c r="FE987" s="710">
        <v>0</v>
      </c>
      <c r="FF987" s="710">
        <v>0</v>
      </c>
      <c r="FG987" s="710">
        <v>0</v>
      </c>
      <c r="FH987" s="710">
        <v>0</v>
      </c>
      <c r="FI987" s="710">
        <v>0</v>
      </c>
      <c r="FJ987" s="710">
        <v>0</v>
      </c>
      <c r="FK987" s="710">
        <v>0</v>
      </c>
      <c r="FL987" s="710">
        <v>0</v>
      </c>
      <c r="FM987" s="710">
        <v>0</v>
      </c>
      <c r="FN987" s="710">
        <v>0</v>
      </c>
      <c r="FO987" s="710">
        <v>0</v>
      </c>
      <c r="FP987" s="710">
        <v>0</v>
      </c>
      <c r="FQ987" s="710">
        <v>0</v>
      </c>
      <c r="FR987" s="710">
        <v>0</v>
      </c>
      <c r="FS987" s="710">
        <v>0</v>
      </c>
      <c r="FT987" s="710">
        <v>0</v>
      </c>
      <c r="FU987" s="710">
        <v>0</v>
      </c>
      <c r="FV987" s="710">
        <v>0</v>
      </c>
    </row>
    <row r="988" spans="5:178" outlineLevel="2" x14ac:dyDescent="0.2">
      <c r="E988" s="367">
        <v>43830</v>
      </c>
      <c r="F988" s="398">
        <v>4.3582558877236305E-2</v>
      </c>
      <c r="G988" s="36">
        <v>0.99468158501606685</v>
      </c>
      <c r="H988" s="394"/>
      <c r="J988" s="370">
        <v>36</v>
      </c>
      <c r="K988" s="389"/>
      <c r="L988" s="389"/>
      <c r="M988" s="389"/>
      <c r="N988" s="389"/>
      <c r="O988" s="389"/>
      <c r="P988" s="389"/>
      <c r="Q988" s="389"/>
      <c r="R988" s="389"/>
      <c r="S988" s="389"/>
      <c r="T988" s="389"/>
      <c r="U988" s="389"/>
      <c r="V988" s="389"/>
      <c r="W988" s="389"/>
      <c r="X988" s="389"/>
      <c r="Y988" s="389"/>
      <c r="Z988" s="389"/>
      <c r="AA988" s="389"/>
      <c r="AB988" s="389"/>
      <c r="AC988" s="389"/>
      <c r="AD988" s="389"/>
      <c r="AE988" s="389"/>
      <c r="AF988" s="389"/>
      <c r="AG988" s="389"/>
      <c r="AH988" s="389"/>
      <c r="AI988" s="389"/>
      <c r="AJ988" s="389"/>
      <c r="AK988" s="389"/>
      <c r="AL988" s="389"/>
      <c r="AM988" s="389"/>
      <c r="AN988" s="389"/>
      <c r="AO988" s="389"/>
      <c r="AP988" s="389"/>
      <c r="AQ988" s="389"/>
      <c r="AR988" s="389"/>
      <c r="AS988" s="389"/>
      <c r="AT988" s="389">
        <v>0.94145268663813597</v>
      </c>
      <c r="AU988" s="389">
        <v>0.81819622761134891</v>
      </c>
      <c r="AV988" s="389">
        <v>0.43588524330321765</v>
      </c>
      <c r="AW988" s="389">
        <v>0.22642257093041687</v>
      </c>
      <c r="AX988" s="389">
        <v>0.1842803930892376</v>
      </c>
      <c r="AY988" s="389">
        <v>0.16395229037882389</v>
      </c>
      <c r="AZ988" s="389">
        <v>0.15137105721984467</v>
      </c>
      <c r="BA988" s="389">
        <v>0.14195989855761609</v>
      </c>
      <c r="BB988" s="389">
        <v>0.13338088445078458</v>
      </c>
      <c r="BC988" s="389">
        <v>0.12622840386749087</v>
      </c>
      <c r="BD988" s="389">
        <v>0.12036376604850214</v>
      </c>
      <c r="BE988" s="389">
        <v>0.11404343002060549</v>
      </c>
      <c r="BF988" s="389">
        <v>0.10738627357742907</v>
      </c>
      <c r="BG988" s="389">
        <v>0.1006102393406245</v>
      </c>
      <c r="BH988" s="389">
        <v>9.6152322079568864E-2</v>
      </c>
      <c r="BI988" s="389">
        <v>9.1456649231256931E-2</v>
      </c>
      <c r="BJ988" s="389">
        <v>8.8365826596925032E-2</v>
      </c>
      <c r="BK988" s="389">
        <v>8.5374068790616583E-2</v>
      </c>
      <c r="BL988" s="389">
        <v>8.2758757330797267E-2</v>
      </c>
      <c r="BM988" s="389">
        <v>7.9628308765255978E-2</v>
      </c>
      <c r="BN988" s="389">
        <v>7.6279917578063086E-2</v>
      </c>
      <c r="BO988" s="389">
        <v>7.3090030115707721E-2</v>
      </c>
      <c r="BP988" s="389">
        <v>6.9781264859724204E-2</v>
      </c>
      <c r="BQ988" s="389">
        <v>6.6492312569345374E-2</v>
      </c>
      <c r="BR988" s="389">
        <v>6.2272150895546045E-2</v>
      </c>
      <c r="BS988" s="389">
        <v>5.9280393089237597E-2</v>
      </c>
      <c r="BT988" s="389">
        <v>5.6665081629418294E-2</v>
      </c>
      <c r="BU988" s="389">
        <v>5.4208273894436519E-2</v>
      </c>
      <c r="BV988" s="389">
        <v>5.5753685211602476E-2</v>
      </c>
      <c r="BW988" s="389">
        <v>5.4148834997622443E-2</v>
      </c>
      <c r="BX988" s="389">
        <v>5.2722301474084639E-2</v>
      </c>
      <c r="BY988" s="389">
        <v>5.1176890156918689E-2</v>
      </c>
      <c r="BZ988" s="389">
        <v>4.877952131875099E-2</v>
      </c>
      <c r="CA988" s="389">
        <v>4.7273735932794422E-2</v>
      </c>
      <c r="CB988" s="389">
        <v>4.5233000475511174E-2</v>
      </c>
      <c r="CC988" s="389">
        <v>4.3350768743065461E-2</v>
      </c>
      <c r="CD988" s="392">
        <v>4.4560511917611859E-2</v>
      </c>
      <c r="CE988" s="710">
        <v>4.3635404703537786E-2</v>
      </c>
      <c r="CF988" s="710">
        <v>4.275279630685163E-2</v>
      </c>
      <c r="CG988" s="710">
        <v>4.1909717921980442E-2</v>
      </c>
      <c r="CH988" s="710">
        <v>4.1103475665901362E-2</v>
      </c>
      <c r="CI988" s="710">
        <v>4.0331619163918059E-2</v>
      </c>
      <c r="CJ988" s="710">
        <v>3.959191437378063E-2</v>
      </c>
      <c r="CK988" s="710">
        <v>3.8882319992775763E-2</v>
      </c>
      <c r="CL988" s="710">
        <v>3.8200966906097783E-2</v>
      </c>
      <c r="CM988" s="710">
        <v>3.754614022672579E-2</v>
      </c>
      <c r="CN988" s="710">
        <v>3.6916263551723852E-2</v>
      </c>
      <c r="CO988" s="710">
        <v>3.6309885120867663E-2</v>
      </c>
      <c r="CP988" s="710">
        <v>3.572566561352794E-2</v>
      </c>
      <c r="CQ988" s="710">
        <v>3.5162367360954946E-2</v>
      </c>
      <c r="CR988" s="710">
        <v>3.4618844785208776E-2</v>
      </c>
      <c r="CS988" s="710">
        <v>3.4094035904303883E-2</v>
      </c>
      <c r="CT988" s="710">
        <v>3.3586954766756535E-2</v>
      </c>
      <c r="CU988" s="710">
        <v>3.3096684698490843E-2</v>
      </c>
      <c r="CV988" s="710">
        <v>3.2622372261664145E-2</v>
      </c>
      <c r="CW988" s="710">
        <v>3.2163221838964563E-2</v>
      </c>
      <c r="CX988" s="710">
        <v>3.1718490768766296E-2</v>
      </c>
      <c r="CY988" s="710">
        <v>3.1287484966564569E-2</v>
      </c>
      <c r="CZ988" s="710">
        <v>3.0869554976650119E-2</v>
      </c>
      <c r="DA988" s="710">
        <v>3.0464092405270204E-2</v>
      </c>
      <c r="DB988" s="710">
        <v>3.0070526692756481E-2</v>
      </c>
      <c r="DC988" s="710">
        <v>2.9688322187450752E-2</v>
      </c>
      <c r="DD988" s="710">
        <v>2.9316975488860701E-2</v>
      </c>
      <c r="DE988" s="710">
        <v>2.8956013031447403E-2</v>
      </c>
      <c r="DF988" s="710">
        <v>2.8604988883878205E-2</v>
      </c>
      <c r="DG988" s="710">
        <v>2.8263482741551972E-2</v>
      </c>
      <c r="DH988" s="710">
        <v>2.793109809278805E-2</v>
      </c>
      <c r="DI988" s="710">
        <v>2.7607460541318442E-2</v>
      </c>
      <c r="DJ988" s="710">
        <v>2.7292216269685553E-2</v>
      </c>
      <c r="DK988" s="710">
        <v>2.6985030629862995E-2</v>
      </c>
      <c r="DL988" s="710">
        <v>2.6685586848919994E-2</v>
      </c>
      <c r="DM988" s="710">
        <v>2.6393584838868962E-2</v>
      </c>
      <c r="DN988" s="710">
        <v>2.6108740100996314E-2</v>
      </c>
      <c r="DO988" s="710">
        <v>2.5830782715998191E-2</v>
      </c>
      <c r="DP988" s="710">
        <v>2.5559456412145881E-2</v>
      </c>
      <c r="DQ988" s="710">
        <v>2.5294517704502566E-2</v>
      </c>
      <c r="DR988" s="710">
        <v>2.5035735098920611E-2</v>
      </c>
      <c r="DS988" s="710">
        <v>2.4782888355174896E-2</v>
      </c>
      <c r="DT988" s="710">
        <v>2.4535767804144782E-2</v>
      </c>
      <c r="DU988" s="710">
        <v>2.4294173714453842E-2</v>
      </c>
      <c r="DV988" s="710">
        <v>2.4057915704417406E-2</v>
      </c>
      <c r="DW988" s="710">
        <v>2.3826812195543542E-2</v>
      </c>
      <c r="DX988" s="710">
        <v>2.3600689904184867E-2</v>
      </c>
      <c r="DY988" s="710">
        <v>2.3379383368255312E-2</v>
      </c>
      <c r="DZ988" s="710">
        <v>2.316273450620816E-2</v>
      </c>
      <c r="EA988" s="710">
        <v>2.2950592205726691E-2</v>
      </c>
      <c r="EB988" s="710">
        <v>2.2742811939806158E-2</v>
      </c>
      <c r="EC988" s="710">
        <v>2.2539255408112698E-2</v>
      </c>
      <c r="ED988" s="710">
        <v>2.2339790201688761E-2</v>
      </c>
      <c r="EE988" s="710">
        <v>2.2144289489242783E-2</v>
      </c>
      <c r="EF988" s="710">
        <v>2.1952631723411369E-2</v>
      </c>
      <c r="EG988" s="710">
        <v>2.1764700365518842E-2</v>
      </c>
      <c r="EH988" s="710">
        <v>2.1580383627482894E-2</v>
      </c>
      <c r="EI988" s="710">
        <v>2.139957422962677E-2</v>
      </c>
      <c r="EJ988" s="710">
        <v>2.122216917326053E-2</v>
      </c>
      <c r="EK988" s="710">
        <v>2.1048069526986141E-2</v>
      </c>
      <c r="EL988" s="710">
        <v>2.0877180225764905E-2</v>
      </c>
      <c r="EM988" s="710">
        <v>2.0709409881862633E-2</v>
      </c>
      <c r="EN988" s="710">
        <v>2.0544670606857454E-2</v>
      </c>
      <c r="EO988" s="710">
        <v>2.0382877843958383E-2</v>
      </c>
      <c r="EP988" s="710">
        <v>2.0223950209941523E-2</v>
      </c>
      <c r="EQ988" s="710">
        <v>2.0067809346062834E-2</v>
      </c>
      <c r="ER988" s="710">
        <v>1.9914379777355662E-2</v>
      </c>
      <c r="ES988" s="710">
        <v>1.9763588779765386E-2</v>
      </c>
      <c r="ET988" s="710">
        <v>1.9615366254613679E-2</v>
      </c>
      <c r="EU988" s="710">
        <v>1.9469644609923165E-2</v>
      </c>
      <c r="EV988" s="710">
        <v>1.9326358648166477E-2</v>
      </c>
      <c r="EW988" s="710">
        <v>1.9185445460035845E-2</v>
      </c>
      <c r="EX988" s="710">
        <v>0</v>
      </c>
      <c r="EY988" s="710">
        <v>0</v>
      </c>
      <c r="EZ988" s="710">
        <v>0</v>
      </c>
      <c r="FA988" s="710">
        <v>0</v>
      </c>
      <c r="FB988" s="710">
        <v>0</v>
      </c>
      <c r="FC988" s="710">
        <v>0</v>
      </c>
      <c r="FD988" s="710">
        <v>0</v>
      </c>
      <c r="FE988" s="710">
        <v>0</v>
      </c>
      <c r="FF988" s="710">
        <v>0</v>
      </c>
      <c r="FG988" s="710">
        <v>0</v>
      </c>
      <c r="FH988" s="710">
        <v>0</v>
      </c>
      <c r="FI988" s="710">
        <v>0</v>
      </c>
      <c r="FJ988" s="710">
        <v>0</v>
      </c>
      <c r="FK988" s="710">
        <v>0</v>
      </c>
      <c r="FL988" s="710">
        <v>0</v>
      </c>
      <c r="FM988" s="710">
        <v>0</v>
      </c>
      <c r="FN988" s="710">
        <v>0</v>
      </c>
      <c r="FO988" s="710">
        <v>0</v>
      </c>
      <c r="FP988" s="710">
        <v>0</v>
      </c>
      <c r="FQ988" s="710">
        <v>0</v>
      </c>
      <c r="FR988" s="710">
        <v>0</v>
      </c>
      <c r="FS988" s="710">
        <v>0</v>
      </c>
      <c r="FT988" s="710">
        <v>0</v>
      </c>
      <c r="FU988" s="710">
        <v>0</v>
      </c>
      <c r="FV988" s="710">
        <v>0</v>
      </c>
    </row>
    <row r="989" spans="5:178" outlineLevel="2" x14ac:dyDescent="0.2">
      <c r="E989" s="367">
        <v>43861</v>
      </c>
      <c r="F989" s="398">
        <v>4.5196979901498666E-2</v>
      </c>
      <c r="G989" s="36">
        <v>1.0511615248344124</v>
      </c>
      <c r="H989" s="394"/>
      <c r="J989" s="370">
        <v>35</v>
      </c>
      <c r="K989" s="389"/>
      <c r="L989" s="389"/>
      <c r="M989" s="389"/>
      <c r="N989" s="389"/>
      <c r="O989" s="389"/>
      <c r="P989" s="389"/>
      <c r="Q989" s="389"/>
      <c r="R989" s="389"/>
      <c r="S989" s="389"/>
      <c r="T989" s="389"/>
      <c r="U989" s="389"/>
      <c r="V989" s="389"/>
      <c r="W989" s="389"/>
      <c r="X989" s="389"/>
      <c r="Y989" s="389"/>
      <c r="Z989" s="389"/>
      <c r="AA989" s="389"/>
      <c r="AB989" s="389"/>
      <c r="AC989" s="389"/>
      <c r="AD989" s="389"/>
      <c r="AE989" s="389"/>
      <c r="AF989" s="389"/>
      <c r="AG989" s="389"/>
      <c r="AH989" s="389"/>
      <c r="AI989" s="389"/>
      <c r="AJ989" s="389"/>
      <c r="AK989" s="389"/>
      <c r="AL989" s="389"/>
      <c r="AM989" s="389"/>
      <c r="AN989" s="389"/>
      <c r="AO989" s="389"/>
      <c r="AP989" s="389"/>
      <c r="AQ989" s="389"/>
      <c r="AR989" s="389"/>
      <c r="AS989" s="389"/>
      <c r="AT989" s="389"/>
      <c r="AU989" s="389">
        <v>0.96540121424914049</v>
      </c>
      <c r="AV989" s="389">
        <v>0.68466096115865704</v>
      </c>
      <c r="AW989" s="389">
        <v>0.27865554824080169</v>
      </c>
      <c r="AX989" s="389">
        <v>0.20528856703971912</v>
      </c>
      <c r="AY989" s="389">
        <v>0.17114695340501793</v>
      </c>
      <c r="AZ989" s="389">
        <v>0.15540194572452637</v>
      </c>
      <c r="BA989" s="389">
        <v>0.14336917562724014</v>
      </c>
      <c r="BB989" s="389">
        <v>0.13459147099700094</v>
      </c>
      <c r="BC989" s="389">
        <v>0.12736815156169995</v>
      </c>
      <c r="BD989" s="389">
        <v>0.12157120912881282</v>
      </c>
      <c r="BE989" s="389">
        <v>0.11542681588764538</v>
      </c>
      <c r="BF989" s="389">
        <v>0.1094835783775876</v>
      </c>
      <c r="BG989" s="389">
        <v>0.10326603759783483</v>
      </c>
      <c r="BH989" s="389">
        <v>9.8676029551605593E-2</v>
      </c>
      <c r="BI989" s="389">
        <v>9.3939726428205694E-2</v>
      </c>
      <c r="BJ989" s="389">
        <v>9.0520078999341669E-2</v>
      </c>
      <c r="BK989" s="389">
        <v>8.7027284031892332E-2</v>
      </c>
      <c r="BL989" s="389">
        <v>8.3680784141613632E-2</v>
      </c>
      <c r="BM989" s="389">
        <v>8.0572013751737254E-2</v>
      </c>
      <c r="BN989" s="389">
        <v>7.667690732206861E-2</v>
      </c>
      <c r="BO989" s="389">
        <v>7.3787579547948207E-2</v>
      </c>
      <c r="BP989" s="389">
        <v>7.0879964889181482E-2</v>
      </c>
      <c r="BQ989" s="389">
        <v>6.8045497769000068E-2</v>
      </c>
      <c r="BR989" s="389">
        <v>6.4698997878721382E-2</v>
      </c>
      <c r="BS989" s="389">
        <v>6.0621022602589419E-2</v>
      </c>
      <c r="BT989" s="389">
        <v>5.7329383366249723E-2</v>
      </c>
      <c r="BU989" s="389">
        <v>5.4348621168897666E-2</v>
      </c>
      <c r="BV989" s="389">
        <v>5.8993489869065906E-2</v>
      </c>
      <c r="BW989" s="389">
        <v>5.7585399751298366E-2</v>
      </c>
      <c r="BX989" s="389">
        <v>5.6268744056762493E-2</v>
      </c>
      <c r="BY989" s="389">
        <v>5.4860653938994954E-2</v>
      </c>
      <c r="BZ989" s="389">
        <v>5.2812522858605805E-2</v>
      </c>
      <c r="CA989" s="389">
        <v>5.0691244239631339E-2</v>
      </c>
      <c r="CB989" s="389">
        <v>4.8807695121059175E-2</v>
      </c>
      <c r="CC989" s="389">
        <v>4.7509326311169629E-2</v>
      </c>
      <c r="CD989" s="392">
        <v>4.8116758773320181E-2</v>
      </c>
      <c r="CE989" s="710">
        <v>4.7090743772000447E-2</v>
      </c>
      <c r="CF989" s="710">
        <v>4.6113107185146669E-2</v>
      </c>
      <c r="CG989" s="710">
        <v>4.5180382580541377E-2</v>
      </c>
      <c r="CH989" s="710">
        <v>4.428943257810234E-2</v>
      </c>
      <c r="CI989" s="710">
        <v>4.3437410330930307E-2</v>
      </c>
      <c r="CJ989" s="710">
        <v>4.2621726327325263E-2</v>
      </c>
      <c r="CK989" s="710">
        <v>4.1840019671807331E-2</v>
      </c>
      <c r="CL989" s="710">
        <v>4.1090133152556094E-2</v>
      </c>
      <c r="CM989" s="710">
        <v>4.0370091522820388E-2</v>
      </c>
      <c r="CN989" s="710">
        <v>3.9678082520985092E-2</v>
      </c>
      <c r="CO989" s="710">
        <v>3.9012440232913614E-2</v>
      </c>
      <c r="CP989" s="710">
        <v>3.8371630464634654E-2</v>
      </c>
      <c r="CQ989" s="710">
        <v>3.7754237846309144E-2</v>
      </c>
      <c r="CR989" s="710">
        <v>3.7158954431967442E-2</v>
      </c>
      <c r="CS989" s="710">
        <v>3.6584569595543584E-2</v>
      </c>
      <c r="CT989" s="710">
        <v>3.6029961053665613E-2</v>
      </c>
      <c r="CU989" s="710">
        <v>3.5494086870621978E-2</v>
      </c>
      <c r="CV989" s="710">
        <v>3.4975978321813851E-2</v>
      </c>
      <c r="CW989" s="710">
        <v>3.447473350955102E-2</v>
      </c>
      <c r="CX989" s="710">
        <v>3.3989511639835331E-2</v>
      </c>
      <c r="CY989" s="710">
        <v>3.3519527881280785E-2</v>
      </c>
      <c r="CZ989" s="710">
        <v>3.3064048737925039E-2</v>
      </c>
      <c r="DA989" s="710">
        <v>3.2622387876710436E-2</v>
      </c>
      <c r="DB989" s="710">
        <v>3.2193902358112939E-2</v>
      </c>
      <c r="DC989" s="710">
        <v>3.1777989224985231E-2</v>
      </c>
      <c r="DD989" s="710">
        <v>3.1374082410334327E-2</v>
      </c>
      <c r="DE989" s="710">
        <v>3.098164992961655E-2</v>
      </c>
      <c r="DF989" s="710">
        <v>3.0600191327327848E-2</v>
      </c>
      <c r="DG989" s="710">
        <v>3.0229235351293991E-2</v>
      </c>
      <c r="DH989" s="710">
        <v>2.9868337831207539E-2</v>
      </c>
      <c r="DI989" s="710">
        <v>2.9517079740689466E-2</v>
      </c>
      <c r="DJ989" s="710">
        <v>2.917506542452921E-2</v>
      </c>
      <c r="DK989" s="710">
        <v>2.8841920974831185E-2</v>
      </c>
      <c r="DL989" s="710">
        <v>2.8517292741608288E-2</v>
      </c>
      <c r="DM989" s="710">
        <v>2.8200845964951472E-2</v>
      </c>
      <c r="DN989" s="710">
        <v>2.7892263517298139E-2</v>
      </c>
      <c r="DO989" s="710">
        <v>2.7591244745548749E-2</v>
      </c>
      <c r="DP989" s="710">
        <v>2.7297504403860518E-2</v>
      </c>
      <c r="DQ989" s="710">
        <v>2.7010771668901448E-2</v>
      </c>
      <c r="DR989" s="710">
        <v>2.673078923019016E-2</v>
      </c>
      <c r="DS989" s="710">
        <v>2.6457312448894609E-2</v>
      </c>
      <c r="DT989" s="710">
        <v>2.6190108579124696E-2</v>
      </c>
      <c r="DU989" s="710">
        <v>2.5928956046342523E-2</v>
      </c>
      <c r="DV989" s="710">
        <v>2.5673643778038685E-2</v>
      </c>
      <c r="DW989" s="710">
        <v>2.5423970582289079E-2</v>
      </c>
      <c r="DX989" s="710">
        <v>2.5179744570224614E-2</v>
      </c>
      <c r="DY989" s="710">
        <v>2.494078261881803E-2</v>
      </c>
      <c r="DZ989" s="710">
        <v>2.4706909870726712E-2</v>
      </c>
      <c r="EA989" s="710">
        <v>2.4477959268228683E-2</v>
      </c>
      <c r="EB989" s="710">
        <v>2.4253771118558275E-2</v>
      </c>
      <c r="EC989" s="710">
        <v>2.4034192688188519E-2</v>
      </c>
      <c r="ED989" s="710">
        <v>2.3819077823825724E-2</v>
      </c>
      <c r="EE989" s="710">
        <v>2.360828659807622E-2</v>
      </c>
      <c r="EF989" s="710">
        <v>2.3401684977922964E-2</v>
      </c>
      <c r="EG989" s="710">
        <v>2.3199144514308722E-2</v>
      </c>
      <c r="EH989" s="710">
        <v>2.300054205126692E-2</v>
      </c>
      <c r="EI989" s="710">
        <v>2.2805759453172231E-2</v>
      </c>
      <c r="EJ989" s="710">
        <v>2.2614683348800835E-2</v>
      </c>
      <c r="EK989" s="710">
        <v>2.2427204890998427E-2</v>
      </c>
      <c r="EL989" s="710">
        <v>2.2243219530851278E-2</v>
      </c>
      <c r="EM989" s="710">
        <v>2.2062626805344349E-2</v>
      </c>
      <c r="EN989" s="710">
        <v>2.1885330137571556E-2</v>
      </c>
      <c r="EO989" s="710">
        <v>2.1711236648636844E-2</v>
      </c>
      <c r="EP989" s="710">
        <v>2.154025698045146E-2</v>
      </c>
      <c r="EQ989" s="710">
        <v>2.1372305128695011E-2</v>
      </c>
      <c r="ER989" s="710">
        <v>2.1207298285262761E-2</v>
      </c>
      <c r="ES989" s="710">
        <v>2.1045156689573814E-2</v>
      </c>
      <c r="ET989" s="710">
        <v>2.0885803488161388E-2</v>
      </c>
      <c r="EU989" s="710">
        <v>2.0729164602008934E-2</v>
      </c>
      <c r="EV989" s="710">
        <v>2.0575168601136166E-2</v>
      </c>
      <c r="EW989" s="710">
        <v>2.0423746585974307E-2</v>
      </c>
      <c r="EX989" s="710">
        <v>2.027483207510369E-2</v>
      </c>
      <c r="EY989" s="710">
        <v>0</v>
      </c>
      <c r="EZ989" s="710">
        <v>0</v>
      </c>
      <c r="FA989" s="710">
        <v>0</v>
      </c>
      <c r="FB989" s="710">
        <v>0</v>
      </c>
      <c r="FC989" s="710">
        <v>0</v>
      </c>
      <c r="FD989" s="710">
        <v>0</v>
      </c>
      <c r="FE989" s="710">
        <v>0</v>
      </c>
      <c r="FF989" s="710">
        <v>0</v>
      </c>
      <c r="FG989" s="710">
        <v>0</v>
      </c>
      <c r="FH989" s="710">
        <v>0</v>
      </c>
      <c r="FI989" s="710">
        <v>0</v>
      </c>
      <c r="FJ989" s="710">
        <v>0</v>
      </c>
      <c r="FK989" s="710">
        <v>0</v>
      </c>
      <c r="FL989" s="710">
        <v>0</v>
      </c>
      <c r="FM989" s="710">
        <v>0</v>
      </c>
      <c r="FN989" s="710">
        <v>0</v>
      </c>
      <c r="FO989" s="710">
        <v>0</v>
      </c>
      <c r="FP989" s="710">
        <v>0</v>
      </c>
      <c r="FQ989" s="710">
        <v>0</v>
      </c>
      <c r="FR989" s="710">
        <v>0</v>
      </c>
      <c r="FS989" s="710">
        <v>0</v>
      </c>
      <c r="FT989" s="710">
        <v>0</v>
      </c>
      <c r="FU989" s="710">
        <v>0</v>
      </c>
      <c r="FV989" s="710">
        <v>0</v>
      </c>
    </row>
    <row r="990" spans="5:178" outlineLevel="2" x14ac:dyDescent="0.2">
      <c r="E990" s="367">
        <v>43890</v>
      </c>
      <c r="F990" s="398">
        <v>4.6526426113100226E-2</v>
      </c>
      <c r="G990" s="36">
        <v>0.93119995391930444</v>
      </c>
      <c r="H990" s="394"/>
      <c r="J990" s="370">
        <v>34</v>
      </c>
      <c r="K990" s="389"/>
      <c r="L990" s="389"/>
      <c r="M990" s="389"/>
      <c r="N990" s="389"/>
      <c r="O990" s="389"/>
      <c r="P990" s="389"/>
      <c r="Q990" s="389"/>
      <c r="R990" s="389"/>
      <c r="S990" s="389"/>
      <c r="T990" s="389"/>
      <c r="U990" s="389"/>
      <c r="V990" s="389"/>
      <c r="W990" s="389"/>
      <c r="X990" s="389"/>
      <c r="Y990" s="389"/>
      <c r="Z990" s="389"/>
      <c r="AA990" s="389"/>
      <c r="AB990" s="389"/>
      <c r="AC990" s="389"/>
      <c r="AD990" s="389"/>
      <c r="AE990" s="389"/>
      <c r="AF990" s="389"/>
      <c r="AG990" s="389"/>
      <c r="AH990" s="389"/>
      <c r="AI990" s="389"/>
      <c r="AJ990" s="389"/>
      <c r="AK990" s="389"/>
      <c r="AL990" s="389"/>
      <c r="AM990" s="389"/>
      <c r="AN990" s="389"/>
      <c r="AO990" s="389"/>
      <c r="AP990" s="389"/>
      <c r="AQ990" s="389"/>
      <c r="AR990" s="389"/>
      <c r="AS990" s="389"/>
      <c r="AT990" s="389"/>
      <c r="AU990" s="389"/>
      <c r="AV990" s="389">
        <v>0.97875090476682869</v>
      </c>
      <c r="AW990" s="389">
        <v>0.69096611863647328</v>
      </c>
      <c r="AX990" s="389">
        <v>0.23541171199117636</v>
      </c>
      <c r="AY990" s="389">
        <v>0.17993658015372418</v>
      </c>
      <c r="AZ990" s="389">
        <v>0.15151828490676594</v>
      </c>
      <c r="BA990" s="389">
        <v>0.13776582911108814</v>
      </c>
      <c r="BB990" s="389">
        <v>0.12675352428221831</v>
      </c>
      <c r="BC990" s="389">
        <v>0.11810223003481198</v>
      </c>
      <c r="BD990" s="389">
        <v>0.11148450694516251</v>
      </c>
      <c r="BE990" s="389">
        <v>0.10509082135594389</v>
      </c>
      <c r="BF990" s="389">
        <v>9.8542032881811598E-2</v>
      </c>
      <c r="BG990" s="389">
        <v>9.2044945369317205E-2</v>
      </c>
      <c r="BH990" s="389">
        <v>8.7374625168028131E-2</v>
      </c>
      <c r="BI990" s="389">
        <v>8.2911108813290599E-2</v>
      </c>
      <c r="BJ990" s="389">
        <v>7.9360976114155726E-2</v>
      </c>
      <c r="BK990" s="389">
        <v>7.6431254954675495E-2</v>
      </c>
      <c r="BL990" s="389">
        <v>7.3794505911143282E-2</v>
      </c>
      <c r="BM990" s="389">
        <v>7.0899252059421644E-2</v>
      </c>
      <c r="BN990" s="389">
        <v>6.8003998207699992E-2</v>
      </c>
      <c r="BO990" s="389">
        <v>6.5091510702099065E-2</v>
      </c>
      <c r="BP990" s="389">
        <v>6.2058387619343056E-2</v>
      </c>
      <c r="BQ990" s="389">
        <v>5.9680143384000274E-2</v>
      </c>
      <c r="BR990" s="389">
        <v>5.7181263571502432E-2</v>
      </c>
      <c r="BS990" s="389">
        <v>5.4251542412022194E-2</v>
      </c>
      <c r="BT990" s="389">
        <v>5.1183952021507599E-2</v>
      </c>
      <c r="BU990" s="389">
        <v>4.8461034708578911E-2</v>
      </c>
      <c r="BV990" s="389">
        <v>5.5768103953400198E-2</v>
      </c>
      <c r="BW990" s="389">
        <v>5.3493261641333195E-2</v>
      </c>
      <c r="BX990" s="389">
        <v>5.2321373177541104E-2</v>
      </c>
      <c r="BY990" s="389">
        <v>5.0787577982283803E-2</v>
      </c>
      <c r="BZ990" s="389">
        <v>4.8616137593492571E-2</v>
      </c>
      <c r="CA990" s="389">
        <v>4.6961706821080203E-2</v>
      </c>
      <c r="CB990" s="389">
        <v>4.4738565470651089E-2</v>
      </c>
      <c r="CC990" s="389">
        <v>4.3325405852548855E-2</v>
      </c>
      <c r="CD990" s="392">
        <v>4.3580718762981939E-2</v>
      </c>
      <c r="CE990" s="710">
        <v>4.2625536127304797E-2</v>
      </c>
      <c r="CF990" s="710">
        <v>4.1716612903445402E-2</v>
      </c>
      <c r="CG990" s="710">
        <v>4.0850547010507131E-2</v>
      </c>
      <c r="CH990" s="710">
        <v>4.0024267615468706E-2</v>
      </c>
      <c r="CI990" s="710">
        <v>3.9234995385069735E-2</v>
      </c>
      <c r="CJ990" s="710">
        <v>3.8480208362751928E-2</v>
      </c>
      <c r="CK990" s="710">
        <v>3.7757612559324492E-2</v>
      </c>
      <c r="CL990" s="710">
        <v>3.7065116511477439E-2</v>
      </c>
      <c r="CM990" s="710">
        <v>3.6400809194596276E-2</v>
      </c>
      <c r="CN990" s="710">
        <v>3.576294078275967E-2</v>
      </c>
      <c r="CO990" s="710">
        <v>3.5149905834850705E-2</v>
      </c>
      <c r="CP990" s="710">
        <v>3.4560228555636605E-2</v>
      </c>
      <c r="CQ990" s="710">
        <v>3.3992549837766478E-2</v>
      </c>
      <c r="CR990" s="710">
        <v>3.344561583747057E-2</v>
      </c>
      <c r="CS990" s="710">
        <v>3.2918267875328172E-2</v>
      </c>
      <c r="CT990" s="710">
        <v>3.2409433485395475E-2</v>
      </c>
      <c r="CU990" s="710">
        <v>3.1918118462500804E-2</v>
      </c>
      <c r="CV990" s="710">
        <v>3.1443399779627221E-2</v>
      </c>
      <c r="CW990" s="710">
        <v>3.0984419265808159E-2</v>
      </c>
      <c r="CX990" s="710">
        <v>3.0540377950507007E-2</v>
      </c>
      <c r="CY990" s="710">
        <v>3.0110530993550447E-2</v>
      </c>
      <c r="CZ990" s="710">
        <v>2.9694183130763368E-2</v>
      </c>
      <c r="DA990" s="710">
        <v>2.9290684574848388E-2</v>
      </c>
      <c r="DB990" s="710">
        <v>2.8899427319046732E-2</v>
      </c>
      <c r="DC990" s="710">
        <v>2.8519841797938608E-2</v>
      </c>
      <c r="DD990" s="710">
        <v>2.8151393865577339E-2</v>
      </c>
      <c r="DE990" s="710">
        <v>2.7793582056160265E-2</v>
      </c>
      <c r="DF990" s="710">
        <v>2.7445935096747056E-2</v>
      </c>
      <c r="DG990" s="710">
        <v>2.7108009645252513E-2</v>
      </c>
      <c r="DH990" s="710">
        <v>2.6779388230153411E-2</v>
      </c>
      <c r="DI990" s="710">
        <v>2.645967737113292E-2</v>
      </c>
      <c r="DJ990" s="710">
        <v>2.6148505862305355E-2</v>
      </c>
      <c r="DK990" s="710">
        <v>2.5845523201768628E-2</v>
      </c>
      <c r="DL990" s="710">
        <v>2.5550398153069621E-2</v>
      </c>
      <c r="DM990" s="710">
        <v>2.5262817425773038E-2</v>
      </c>
      <c r="DN990" s="710">
        <v>2.4982484463731684E-2</v>
      </c>
      <c r="DO990" s="710">
        <v>2.4709118330890817E-2</v>
      </c>
      <c r="DP990" s="710">
        <v>2.4442452685545749E-2</v>
      </c>
      <c r="DQ990" s="710">
        <v>2.4182234834928155E-2</v>
      </c>
      <c r="DR990" s="710">
        <v>2.3928224862842178E-2</v>
      </c>
      <c r="DS990" s="710">
        <v>2.3680194823817266E-2</v>
      </c>
      <c r="DT990" s="710">
        <v>2.3437927997907202E-2</v>
      </c>
      <c r="DU990" s="710">
        <v>2.3201218200851036E-2</v>
      </c>
      <c r="DV990" s="710">
        <v>2.2969869144833236E-2</v>
      </c>
      <c r="DW990" s="710">
        <v>2.2743693845545129E-2</v>
      </c>
      <c r="DX990" s="710">
        <v>2.2522514071662576E-2</v>
      </c>
      <c r="DY990" s="710">
        <v>2.2306159833225099E-2</v>
      </c>
      <c r="DZ990" s="710">
        <v>2.2094468905731027E-2</v>
      </c>
      <c r="EA990" s="710">
        <v>2.1887286387059671E-2</v>
      </c>
      <c r="EB990" s="710">
        <v>2.1684464284595879E-2</v>
      </c>
      <c r="EC990" s="710">
        <v>2.1485861130170852E-2</v>
      </c>
      <c r="ED990" s="710">
        <v>2.1291341620646186E-2</v>
      </c>
      <c r="EE990" s="710">
        <v>2.1100776282161646E-2</v>
      </c>
      <c r="EF990" s="710">
        <v>2.0914041156239443E-2</v>
      </c>
      <c r="EG990" s="710">
        <v>2.0731017506095215E-2</v>
      </c>
      <c r="EH990" s="710">
        <v>2.0551591541646898E-2</v>
      </c>
      <c r="EI990" s="710">
        <v>2.0375654161840385E-2</v>
      </c>
      <c r="EJ990" s="710">
        <v>2.0203100713027056E-2</v>
      </c>
      <c r="EK990" s="710">
        <v>2.003383076223262E-2</v>
      </c>
      <c r="EL990" s="710">
        <v>1.9867747884252506E-2</v>
      </c>
      <c r="EM990" s="710">
        <v>1.9704759461595157E-2</v>
      </c>
      <c r="EN990" s="710">
        <v>1.9544776496373231E-2</v>
      </c>
      <c r="EO990" s="710">
        <v>1.9387713433314413E-2</v>
      </c>
      <c r="EP990" s="710">
        <v>1.9233487993128906E-2</v>
      </c>
      <c r="EQ990" s="710">
        <v>1.9082021015529579E-2</v>
      </c>
      <c r="ER990" s="710">
        <v>1.8933236311255985E-2</v>
      </c>
      <c r="ES990" s="710">
        <v>1.8787060522502032E-2</v>
      </c>
      <c r="ET990" s="710">
        <v>1.8643422991193287E-2</v>
      </c>
      <c r="EU990" s="710">
        <v>1.8502255634601235E-2</v>
      </c>
      <c r="EV990" s="710">
        <v>1.836349282781936E-2</v>
      </c>
      <c r="EW990" s="710">
        <v>1.8227071292661795E-2</v>
      </c>
      <c r="EX990" s="710">
        <v>1.8092929992576345E-2</v>
      </c>
      <c r="EY990" s="710">
        <v>1.7961010033193819E-2</v>
      </c>
      <c r="EZ990" s="710">
        <v>0</v>
      </c>
      <c r="FA990" s="710">
        <v>0</v>
      </c>
      <c r="FB990" s="710">
        <v>0</v>
      </c>
      <c r="FC990" s="710">
        <v>0</v>
      </c>
      <c r="FD990" s="710">
        <v>0</v>
      </c>
      <c r="FE990" s="710">
        <v>0</v>
      </c>
      <c r="FF990" s="710">
        <v>0</v>
      </c>
      <c r="FG990" s="710">
        <v>0</v>
      </c>
      <c r="FH990" s="710">
        <v>0</v>
      </c>
      <c r="FI990" s="710">
        <v>0</v>
      </c>
      <c r="FJ990" s="710">
        <v>0</v>
      </c>
      <c r="FK990" s="710">
        <v>0</v>
      </c>
      <c r="FL990" s="710">
        <v>0</v>
      </c>
      <c r="FM990" s="710">
        <v>0</v>
      </c>
      <c r="FN990" s="710">
        <v>0</v>
      </c>
      <c r="FO990" s="710">
        <v>0</v>
      </c>
      <c r="FP990" s="710">
        <v>0</v>
      </c>
      <c r="FQ990" s="710">
        <v>0</v>
      </c>
      <c r="FR990" s="710">
        <v>0</v>
      </c>
      <c r="FS990" s="710">
        <v>0</v>
      </c>
      <c r="FT990" s="710">
        <v>0</v>
      </c>
      <c r="FU990" s="710">
        <v>0</v>
      </c>
      <c r="FV990" s="710">
        <v>0</v>
      </c>
    </row>
    <row r="991" spans="5:178" outlineLevel="2" x14ac:dyDescent="0.2">
      <c r="E991" s="367">
        <v>43921</v>
      </c>
      <c r="F991" s="398">
        <v>4.8264014419276004E-2</v>
      </c>
      <c r="G991" s="36">
        <v>1.0571141494458052</v>
      </c>
      <c r="H991" s="394"/>
      <c r="J991" s="370">
        <v>33</v>
      </c>
      <c r="K991" s="389"/>
      <c r="L991" s="389"/>
      <c r="M991" s="389"/>
      <c r="N991" s="389"/>
      <c r="O991" s="389"/>
      <c r="P991" s="389"/>
      <c r="Q991" s="389"/>
      <c r="R991" s="389"/>
      <c r="S991" s="389"/>
      <c r="T991" s="389"/>
      <c r="U991" s="389"/>
      <c r="V991" s="389"/>
      <c r="W991" s="389"/>
      <c r="X991" s="389"/>
      <c r="Y991" s="389"/>
      <c r="Z991" s="389"/>
      <c r="AA991" s="389"/>
      <c r="AB991" s="389"/>
      <c r="AC991" s="389"/>
      <c r="AD991" s="389"/>
      <c r="AE991" s="389"/>
      <c r="AF991" s="389"/>
      <c r="AG991" s="389"/>
      <c r="AH991" s="389"/>
      <c r="AI991" s="389"/>
      <c r="AJ991" s="389"/>
      <c r="AK991" s="389"/>
      <c r="AL991" s="389"/>
      <c r="AM991" s="389"/>
      <c r="AN991" s="389"/>
      <c r="AO991" s="389"/>
      <c r="AP991" s="389"/>
      <c r="AQ991" s="389"/>
      <c r="AR991" s="389"/>
      <c r="AS991" s="389"/>
      <c r="AT991" s="389"/>
      <c r="AU991" s="389"/>
      <c r="AV991" s="389"/>
      <c r="AW991" s="389">
        <v>0.97549659272147315</v>
      </c>
      <c r="AX991" s="389">
        <v>0.70035281040065733</v>
      </c>
      <c r="AY991" s="389">
        <v>0.2412804278832987</v>
      </c>
      <c r="AZ991" s="389">
        <v>0.18455689269086398</v>
      </c>
      <c r="BA991" s="389">
        <v>0.1561709599987112</v>
      </c>
      <c r="BB991" s="389">
        <v>0.1429929276819229</v>
      </c>
      <c r="BC991" s="389">
        <v>0.1302015369001015</v>
      </c>
      <c r="BD991" s="389">
        <v>0.12196929421809805</v>
      </c>
      <c r="BE991" s="389">
        <v>0.11409147294314759</v>
      </c>
      <c r="BF991" s="389">
        <v>0.10737357627309781</v>
      </c>
      <c r="BG991" s="389">
        <v>0.10020459781225331</v>
      </c>
      <c r="BH991" s="389">
        <v>9.5065487409985022E-2</v>
      </c>
      <c r="BI991" s="389">
        <v>9.0135807839157117E-2</v>
      </c>
      <c r="BJ991" s="389">
        <v>8.5866640890564339E-2</v>
      </c>
      <c r="BK991" s="389">
        <v>8.206466579672321E-2</v>
      </c>
      <c r="BL991" s="389">
        <v>7.9068193900729791E-2</v>
      </c>
      <c r="BM991" s="389">
        <v>7.6216712580348941E-2</v>
      </c>
      <c r="BN991" s="389">
        <v>7.3429671515795922E-2</v>
      </c>
      <c r="BO991" s="389">
        <v>7.0513749939587256E-2</v>
      </c>
      <c r="BP991" s="389">
        <v>6.7291737148196473E-2</v>
      </c>
      <c r="BQ991" s="389">
        <v>6.4553026275514319E-2</v>
      </c>
      <c r="BR991" s="389">
        <v>6.1975416042401692E-2</v>
      </c>
      <c r="BS991" s="389">
        <v>5.967167689655728E-2</v>
      </c>
      <c r="BT991" s="389">
        <v>5.6804085512219486E-2</v>
      </c>
      <c r="BU991" s="389">
        <v>5.3549852592914796E-2</v>
      </c>
      <c r="BV991" s="389">
        <v>6.4246935060332189E-2</v>
      </c>
      <c r="BW991" s="389">
        <v>6.2249287129669907E-2</v>
      </c>
      <c r="BX991" s="389">
        <v>6.0380519710663251E-2</v>
      </c>
      <c r="BY991" s="389">
        <v>5.9027274338279125E-2</v>
      </c>
      <c r="BZ991" s="389">
        <v>5.6932966023875112E-2</v>
      </c>
      <c r="CA991" s="389">
        <v>5.4999758349040646E-2</v>
      </c>
      <c r="CB991" s="389">
        <v>5.2438258179884976E-2</v>
      </c>
      <c r="CC991" s="389">
        <v>5.1020572551673027E-2</v>
      </c>
      <c r="CD991" s="392">
        <v>5.0614724055654071E-2</v>
      </c>
      <c r="CE991" s="710">
        <v>4.9473578959561233E-2</v>
      </c>
      <c r="CF991" s="710">
        <v>4.8389239258695288E-2</v>
      </c>
      <c r="CG991" s="710">
        <v>4.7357414035060309E-2</v>
      </c>
      <c r="CH991" s="710">
        <v>4.6374241188107186E-2</v>
      </c>
      <c r="CI991" s="710">
        <v>4.5436234655552812E-2</v>
      </c>
      <c r="CJ991" s="710">
        <v>4.4540239290639272E-2</v>
      </c>
      <c r="CK991" s="710">
        <v>4.3683392125052574E-2</v>
      </c>
      <c r="CL991" s="710">
        <v>4.2863088982941916E-2</v>
      </c>
      <c r="CM991" s="710">
        <v>4.2076955599307908E-2</v>
      </c>
      <c r="CN991" s="710">
        <v>4.1322822546251171E-2</v>
      </c>
      <c r="CO991" s="710">
        <v>4.0598703391391947E-2</v>
      </c>
      <c r="CP991" s="710">
        <v>3.9902775610455334E-2</v>
      </c>
      <c r="CQ991" s="710">
        <v>3.9233363855396386E-2</v>
      </c>
      <c r="CR991" s="710">
        <v>3.8588925244253836E-2</v>
      </c>
      <c r="CS991" s="710">
        <v>3.7968036392088032E-2</v>
      </c>
      <c r="CT991" s="710">
        <v>3.7369381946159609E-2</v>
      </c>
      <c r="CU991" s="710">
        <v>3.6791744424745927E-2</v>
      </c>
      <c r="CV991" s="710">
        <v>3.6233995189094384E-2</v>
      </c>
      <c r="CW991" s="710">
        <v>3.5695086403113675E-2</v>
      </c>
      <c r="CX991" s="710">
        <v>3.5174043856412603E-2</v>
      </c>
      <c r="CY991" s="710">
        <v>3.46699605439428E-2</v>
      </c>
      <c r="CZ991" s="710">
        <v>3.4181990910372155E-2</v>
      </c>
      <c r="DA991" s="710">
        <v>3.3709345679891527E-2</v>
      </c>
      <c r="DB991" s="710">
        <v>3.3251287202822874E-2</v>
      </c>
      <c r="DC991" s="710">
        <v>3.2807125259471756E-2</v>
      </c>
      <c r="DD991" s="710">
        <v>3.2376213269410675E-2</v>
      </c>
      <c r="DE991" s="710">
        <v>3.195794486100513E-2</v>
      </c>
      <c r="DF991" s="710">
        <v>3.1551750761680278E-2</v>
      </c>
      <c r="DG991" s="710">
        <v>3.1157095974316144E-2</v>
      </c>
      <c r="DH991" s="710">
        <v>3.0773477209378255E-2</v>
      </c>
      <c r="DI991" s="710">
        <v>3.0400420546037536E-2</v>
      </c>
      <c r="DJ991" s="710">
        <v>3.0037479298693659E-2</v>
      </c>
      <c r="DK991" s="710">
        <v>2.9684232068062325E-2</v>
      </c>
      <c r="DL991" s="710">
        <v>2.9340280958376309E-2</v>
      </c>
      <c r="DM991" s="710">
        <v>2.9005249944336293E-2</v>
      </c>
      <c r="DN991" s="710">
        <v>2.8678783373269994E-2</v>
      </c>
      <c r="DO991" s="710">
        <v>2.8360544589555822E-2</v>
      </c>
      <c r="DP991" s="710">
        <v>2.8050214669768904E-2</v>
      </c>
      <c r="DQ991" s="710">
        <v>2.7747491258240685E-2</v>
      </c>
      <c r="DR991" s="710">
        <v>2.7452087493809153E-2</v>
      </c>
      <c r="DS991" s="710">
        <v>2.7163731019496342E-2</v>
      </c>
      <c r="DT991" s="710">
        <v>2.6882163067696863E-2</v>
      </c>
      <c r="DU991" s="710">
        <v>2.6607137614212954E-2</v>
      </c>
      <c r="DV991" s="710">
        <v>2.6338420595137371E-2</v>
      </c>
      <c r="DW991" s="710">
        <v>2.6075789181177336E-2</v>
      </c>
      <c r="DX991" s="710">
        <v>2.5819031104540535E-2</v>
      </c>
      <c r="DY991" s="710">
        <v>2.556794403397273E-2</v>
      </c>
      <c r="DZ991" s="710">
        <v>2.5322334993956985E-2</v>
      </c>
      <c r="EA991" s="710">
        <v>2.5082019824458294E-2</v>
      </c>
      <c r="EB991" s="710">
        <v>2.4846822677934071E-2</v>
      </c>
      <c r="EC991" s="710">
        <v>2.4616575550630838E-2</v>
      </c>
      <c r="ED991" s="710">
        <v>2.4391117845458464E-2</v>
      </c>
      <c r="EE991" s="710">
        <v>2.4170295963974995E-2</v>
      </c>
      <c r="EF991" s="710">
        <v>2.3953962925234967E-2</v>
      </c>
      <c r="EG991" s="710">
        <v>2.3741978009449615E-2</v>
      </c>
      <c r="EH991" s="710">
        <v>2.3534206424586063E-2</v>
      </c>
      <c r="EI991" s="710">
        <v>2.3330518994192664E-2</v>
      </c>
      <c r="EJ991" s="710">
        <v>2.3130791864882688E-2</v>
      </c>
      <c r="EK991" s="710">
        <v>2.2934906232040343E-2</v>
      </c>
      <c r="EL991" s="710">
        <v>2.2742748082431694E-2</v>
      </c>
      <c r="EM991" s="710">
        <v>2.2554207952511677E-2</v>
      </c>
      <c r="EN991" s="710">
        <v>2.2369180701316316E-2</v>
      </c>
      <c r="EO991" s="710">
        <v>2.2187565296918375E-2</v>
      </c>
      <c r="EP991" s="710">
        <v>2.2009264615506226E-2</v>
      </c>
      <c r="EQ991" s="710">
        <v>2.183418525221973E-2</v>
      </c>
      <c r="ER991" s="710">
        <v>2.1662237342944046E-2</v>
      </c>
      <c r="ES991" s="710">
        <v>2.1493334396324747E-2</v>
      </c>
      <c r="ET991" s="710">
        <v>2.1327393135322927E-2</v>
      </c>
      <c r="EU991" s="710">
        <v>2.1164333347681339E-2</v>
      </c>
      <c r="EV991" s="710">
        <v>2.100407774471956E-2</v>
      </c>
      <c r="EW991" s="710">
        <v>2.0846551827918832E-2</v>
      </c>
      <c r="EX991" s="710">
        <v>2.0691683762797904E-2</v>
      </c>
      <c r="EY991" s="710">
        <v>2.0539404259616492E-2</v>
      </c>
      <c r="EZ991" s="710">
        <v>2.0389646460477178E-2</v>
      </c>
      <c r="FA991" s="710">
        <v>0</v>
      </c>
      <c r="FB991" s="710">
        <v>0</v>
      </c>
      <c r="FC991" s="710">
        <v>0</v>
      </c>
      <c r="FD991" s="710">
        <v>0</v>
      </c>
      <c r="FE991" s="710">
        <v>0</v>
      </c>
      <c r="FF991" s="710">
        <v>0</v>
      </c>
      <c r="FG991" s="710">
        <v>0</v>
      </c>
      <c r="FH991" s="710">
        <v>0</v>
      </c>
      <c r="FI991" s="710">
        <v>0</v>
      </c>
      <c r="FJ991" s="710">
        <v>0</v>
      </c>
      <c r="FK991" s="710">
        <v>0</v>
      </c>
      <c r="FL991" s="710">
        <v>0</v>
      </c>
      <c r="FM991" s="710">
        <v>0</v>
      </c>
      <c r="FN991" s="710">
        <v>0</v>
      </c>
      <c r="FO991" s="710">
        <v>0</v>
      </c>
      <c r="FP991" s="710">
        <v>0</v>
      </c>
      <c r="FQ991" s="710">
        <v>0</v>
      </c>
      <c r="FR991" s="710">
        <v>0</v>
      </c>
      <c r="FS991" s="710">
        <v>0</v>
      </c>
      <c r="FT991" s="710">
        <v>0</v>
      </c>
      <c r="FU991" s="710">
        <v>0</v>
      </c>
      <c r="FV991" s="710">
        <v>0</v>
      </c>
    </row>
    <row r="992" spans="5:178" outlineLevel="2" x14ac:dyDescent="0.2">
      <c r="E992" s="367">
        <v>43951</v>
      </c>
      <c r="F992" s="398">
        <v>4.9697997538260576E-2</v>
      </c>
      <c r="G992" s="36">
        <v>1.0027259711962173</v>
      </c>
      <c r="H992" s="394"/>
      <c r="J992" s="370">
        <v>32</v>
      </c>
      <c r="K992" s="389"/>
      <c r="L992" s="389"/>
      <c r="M992" s="389"/>
      <c r="N992" s="389"/>
      <c r="O992" s="389"/>
      <c r="P992" s="389"/>
      <c r="Q992" s="389"/>
      <c r="R992" s="389"/>
      <c r="S992" s="389"/>
      <c r="T992" s="389"/>
      <c r="U992" s="389"/>
      <c r="V992" s="389"/>
      <c r="W992" s="389"/>
      <c r="X992" s="389"/>
      <c r="Y992" s="389"/>
      <c r="Z992" s="389"/>
      <c r="AA992" s="389"/>
      <c r="AB992" s="389"/>
      <c r="AC992" s="389"/>
      <c r="AD992" s="389"/>
      <c r="AE992" s="389"/>
      <c r="AF992" s="389"/>
      <c r="AG992" s="389"/>
      <c r="AH992" s="389"/>
      <c r="AI992" s="389"/>
      <c r="AJ992" s="389"/>
      <c r="AK992" s="389"/>
      <c r="AL992" s="389"/>
      <c r="AM992" s="389"/>
      <c r="AN992" s="389"/>
      <c r="AO992" s="389"/>
      <c r="AP992" s="389"/>
      <c r="AQ992" s="389"/>
      <c r="AR992" s="389"/>
      <c r="AS992" s="389"/>
      <c r="AT992" s="389"/>
      <c r="AU992" s="389"/>
      <c r="AV992" s="389"/>
      <c r="AW992" s="389"/>
      <c r="AX992" s="389">
        <v>0.97787949489732306</v>
      </c>
      <c r="AY992" s="389">
        <v>0.68172832030206421</v>
      </c>
      <c r="AZ992" s="389">
        <v>0.20939676207099223</v>
      </c>
      <c r="BA992" s="389">
        <v>0.16353500632268866</v>
      </c>
      <c r="BB992" s="389">
        <v>0.13872513224215008</v>
      </c>
      <c r="BC992" s="389">
        <v>0.12540296008691471</v>
      </c>
      <c r="BD992" s="389">
        <v>0.11535789979874259</v>
      </c>
      <c r="BE992" s="389">
        <v>0.10725417208399381</v>
      </c>
      <c r="BF992" s="389">
        <v>9.9560083352627921E-2</v>
      </c>
      <c r="BG992" s="389">
        <v>9.2079719308244434E-2</v>
      </c>
      <c r="BH992" s="389">
        <v>8.6807843696012257E-2</v>
      </c>
      <c r="BI992" s="389">
        <v>8.1981227848326718E-2</v>
      </c>
      <c r="BJ992" s="389">
        <v>7.8383528950789885E-2</v>
      </c>
      <c r="BK992" s="389">
        <v>7.5231089817799704E-2</v>
      </c>
      <c r="BL992" s="389">
        <v>7.2434858496446833E-2</v>
      </c>
      <c r="BM992" s="389">
        <v>6.9745489518585141E-2</v>
      </c>
      <c r="BN992" s="389">
        <v>6.6878016634904808E-2</v>
      </c>
      <c r="BO992" s="389">
        <v>6.4046164532388192E-2</v>
      </c>
      <c r="BP992" s="389">
        <v>6.1036208524052935E-2</v>
      </c>
      <c r="BQ992" s="389">
        <v>5.8382460327354981E-2</v>
      </c>
      <c r="BR992" s="389">
        <v>5.6156161504621799E-2</v>
      </c>
      <c r="BS992" s="389">
        <v>5.3805189947815558E-2</v>
      </c>
      <c r="BT992" s="389">
        <v>5.1436408000427453E-2</v>
      </c>
      <c r="BU992" s="389">
        <v>4.9281350740021726E-2</v>
      </c>
      <c r="BV992" s="389">
        <v>6.5649099684756088E-2</v>
      </c>
      <c r="BW992" s="389">
        <v>6.2158263130710455E-2</v>
      </c>
      <c r="BX992" s="389">
        <v>6.0074447432632197E-2</v>
      </c>
      <c r="BY992" s="389">
        <v>5.7545371970007302E-2</v>
      </c>
      <c r="BZ992" s="389">
        <v>5.5390314709601582E-2</v>
      </c>
      <c r="CA992" s="389">
        <v>5.2985911981049745E-2</v>
      </c>
      <c r="CB992" s="389">
        <v>5.1204872922863201E-2</v>
      </c>
      <c r="CC992" s="389">
        <v>4.9833472848059557E-2</v>
      </c>
      <c r="CD992" s="392">
        <v>4.9151465060121878E-2</v>
      </c>
      <c r="CE992" s="710">
        <v>4.8010613009145234E-2</v>
      </c>
      <c r="CF992" s="710">
        <v>4.6928179456103336E-2</v>
      </c>
      <c r="CG992" s="710">
        <v>4.5899628679228914E-2</v>
      </c>
      <c r="CH992" s="710">
        <v>4.4920890526857625E-2</v>
      </c>
      <c r="CI992" s="710">
        <v>4.3988301602254108E-2</v>
      </c>
      <c r="CJ992" s="710">
        <v>4.3098555199902883E-2</v>
      </c>
      <c r="CK992" s="710">
        <v>4.224865850431779E-2</v>
      </c>
      <c r="CL992" s="710">
        <v>4.1435895845970933E-2</v>
      </c>
      <c r="CM992" s="710">
        <v>4.0657797033009778E-2</v>
      </c>
      <c r="CN992" s="710">
        <v>3.9912109955594882E-2</v>
      </c>
      <c r="CO992" s="710">
        <v>3.91967768021848E-2</v>
      </c>
      <c r="CP992" s="710">
        <v>3.8509913341697906E-2</v>
      </c>
      <c r="CQ992" s="710">
        <v>3.7849790818138905E-2</v>
      </c>
      <c r="CR992" s="710">
        <v>3.7214820079573399E-2</v>
      </c>
      <c r="CS992" s="710">
        <v>3.660353762481388E-2</v>
      </c>
      <c r="CT992" s="710">
        <v>3.6014593301611657E-2</v>
      </c>
      <c r="CU992" s="710">
        <v>3.5446739431696829E-2</v>
      </c>
      <c r="CV992" s="710">
        <v>3.4898821172384381E-2</v>
      </c>
      <c r="CW992" s="710">
        <v>3.4369767953017445E-2</v>
      </c>
      <c r="CX992" s="710">
        <v>3.385858584832991E-2</v>
      </c>
      <c r="CY992" s="710">
        <v>3.3364350770737503E-2</v>
      </c>
      <c r="CZ992" s="710">
        <v>3.2886202380305797E-2</v>
      </c>
      <c r="DA992" s="710">
        <v>3.2423338625248786E-2</v>
      </c>
      <c r="DB992" s="710">
        <v>3.1975010837740306E-2</v>
      </c>
      <c r="DC992" s="710">
        <v>3.154051931993769E-2</v>
      </c>
      <c r="DD992" s="710">
        <v>3.1119209363724702E-2</v>
      </c>
      <c r="DE992" s="710">
        <v>3.0710467655025959E-2</v>
      </c>
      <c r="DF992" s="710">
        <v>3.0313719019829821E-2</v>
      </c>
      <c r="DG992" s="710">
        <v>2.9928423474449774E-2</v>
      </c>
      <c r="DH992" s="710">
        <v>2.9554073547193197E-2</v>
      </c>
      <c r="DI992" s="710">
        <v>2.9190191842608029E-2</v>
      </c>
      <c r="DJ992" s="710">
        <v>2.8836328822937306E-2</v>
      </c>
      <c r="DK992" s="710">
        <v>2.8492060784409162E-2</v>
      </c>
      <c r="DL992" s="710">
        <v>2.8156988008595049E-2</v>
      </c>
      <c r="DM992" s="710">
        <v>2.7830733071335215E-2</v>
      </c>
      <c r="DN992" s="710">
        <v>2.7512939293709359E-2</v>
      </c>
      <c r="DO992" s="710">
        <v>2.7203269321259198E-2</v>
      </c>
      <c r="DP992" s="710">
        <v>2.6901403819185099E-2</v>
      </c>
      <c r="DQ992" s="710">
        <v>2.6607040272568376E-2</v>
      </c>
      <c r="DR992" s="710">
        <v>2.6319891881841039E-2</v>
      </c>
      <c r="DS992" s="710">
        <v>2.6039686544754293E-2</v>
      </c>
      <c r="DT992" s="710">
        <v>2.5766165917007887E-2</v>
      </c>
      <c r="DU992" s="710">
        <v>2.5499084544505324E-2</v>
      </c>
      <c r="DV992" s="710">
        <v>2.5238209060913595E-2</v>
      </c>
      <c r="DW992" s="710">
        <v>2.4983317444837151E-2</v>
      </c>
      <c r="DX992" s="710">
        <v>2.473419833147766E-2</v>
      </c>
      <c r="DY992" s="710">
        <v>2.4490650374151497E-2</v>
      </c>
      <c r="DZ992" s="710">
        <v>2.4252481651481476E-2</v>
      </c>
      <c r="EA992" s="710">
        <v>2.4019509116478072E-2</v>
      </c>
      <c r="EB992" s="710">
        <v>2.3791558084080018E-2</v>
      </c>
      <c r="EC992" s="710">
        <v>2.3568461754043459E-2</v>
      </c>
      <c r="ED992" s="710">
        <v>2.3350060766353237E-2</v>
      </c>
      <c r="EE992" s="710">
        <v>2.3136202786587134E-2</v>
      </c>
      <c r="EF992" s="710">
        <v>2.2926742118892951E-2</v>
      </c>
      <c r="EG992" s="710">
        <v>2.2721539344446932E-2</v>
      </c>
      <c r="EH992" s="710">
        <v>2.2520460983447552E-2</v>
      </c>
      <c r="EI992" s="710">
        <v>2.232337917886807E-2</v>
      </c>
      <c r="EJ992" s="710">
        <v>2.2130171400343152E-2</v>
      </c>
      <c r="EK992" s="710">
        <v>2.194072016670242E-2</v>
      </c>
      <c r="EL992" s="710">
        <v>2.1754912785788828E-2</v>
      </c>
      <c r="EM992" s="710">
        <v>2.1572641110312141E-2</v>
      </c>
      <c r="EN992" s="710">
        <v>2.139380130859099E-2</v>
      </c>
      <c r="EO992" s="710">
        <v>2.1218293649129711E-2</v>
      </c>
      <c r="EP992" s="710">
        <v>2.1046022298060775E-2</v>
      </c>
      <c r="EQ992" s="710">
        <v>2.0876895128560988E-2</v>
      </c>
      <c r="ER992" s="710">
        <v>2.0710823541419801E-2</v>
      </c>
      <c r="ES992" s="710">
        <v>2.0547722296001783E-2</v>
      </c>
      <c r="ET992" s="710">
        <v>2.0387509350904488E-2</v>
      </c>
      <c r="EU992" s="710">
        <v>2.0230105713665493E-2</v>
      </c>
      <c r="EV992" s="710">
        <v>2.0075435298922036E-2</v>
      </c>
      <c r="EW992" s="710">
        <v>1.9923424794471092E-2</v>
      </c>
      <c r="EX992" s="710">
        <v>1.9774003534718403E-2</v>
      </c>
      <c r="EY992" s="710">
        <v>1.962710338104335E-2</v>
      </c>
      <c r="EZ992" s="710">
        <v>1.948265860864019E-2</v>
      </c>
      <c r="FA992" s="710">
        <v>1.9340605799428524E-2</v>
      </c>
      <c r="FB992" s="710">
        <v>0</v>
      </c>
      <c r="FC992" s="710">
        <v>0</v>
      </c>
      <c r="FD992" s="710">
        <v>0</v>
      </c>
      <c r="FE992" s="710">
        <v>0</v>
      </c>
      <c r="FF992" s="710">
        <v>0</v>
      </c>
      <c r="FG992" s="710">
        <v>0</v>
      </c>
      <c r="FH992" s="710">
        <v>0</v>
      </c>
      <c r="FI992" s="710">
        <v>0</v>
      </c>
      <c r="FJ992" s="710">
        <v>0</v>
      </c>
      <c r="FK992" s="710">
        <v>0</v>
      </c>
      <c r="FL992" s="710">
        <v>0</v>
      </c>
      <c r="FM992" s="710">
        <v>0</v>
      </c>
      <c r="FN992" s="710">
        <v>0</v>
      </c>
      <c r="FO992" s="710">
        <v>0</v>
      </c>
      <c r="FP992" s="710">
        <v>0</v>
      </c>
      <c r="FQ992" s="710">
        <v>0</v>
      </c>
      <c r="FR992" s="710">
        <v>0</v>
      </c>
      <c r="FS992" s="710">
        <v>0</v>
      </c>
      <c r="FT992" s="710">
        <v>0</v>
      </c>
      <c r="FU992" s="710">
        <v>0</v>
      </c>
      <c r="FV992" s="710">
        <v>0</v>
      </c>
    </row>
    <row r="993" spans="5:178" outlineLevel="2" x14ac:dyDescent="0.2">
      <c r="E993" s="367">
        <v>43982</v>
      </c>
      <c r="F993" s="398">
        <v>5.0684023959724087E-2</v>
      </c>
      <c r="G993" s="36">
        <v>1.0006006819700308</v>
      </c>
      <c r="H993" s="394"/>
      <c r="J993" s="370">
        <v>31</v>
      </c>
      <c r="K993" s="389"/>
      <c r="L993" s="389"/>
      <c r="M993" s="389"/>
      <c r="N993" s="389"/>
      <c r="O993" s="389"/>
      <c r="P993" s="389"/>
      <c r="Q993" s="389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9"/>
      <c r="AC993" s="389"/>
      <c r="AD993" s="389"/>
      <c r="AE993" s="389"/>
      <c r="AF993" s="389"/>
      <c r="AG993" s="389"/>
      <c r="AH993" s="389"/>
      <c r="AI993" s="389"/>
      <c r="AJ993" s="389"/>
      <c r="AK993" s="389"/>
      <c r="AL993" s="389"/>
      <c r="AM993" s="389"/>
      <c r="AN993" s="389"/>
      <c r="AO993" s="389"/>
      <c r="AP993" s="389"/>
      <c r="AQ993" s="389"/>
      <c r="AR993" s="389"/>
      <c r="AS993" s="389"/>
      <c r="AT993" s="389"/>
      <c r="AU993" s="389"/>
      <c r="AV993" s="389"/>
      <c r="AW993" s="389"/>
      <c r="AX993" s="389"/>
      <c r="AY993" s="389">
        <v>0.9788752584008571</v>
      </c>
      <c r="AZ993" s="389">
        <v>0.68675026028699471</v>
      </c>
      <c r="BA993" s="389">
        <v>0.20071522339414241</v>
      </c>
      <c r="BB993" s="389">
        <v>0.15790744345359348</v>
      </c>
      <c r="BC993" s="389">
        <v>0.13213525870263909</v>
      </c>
      <c r="BD993" s="389">
        <v>0.12066754183453292</v>
      </c>
      <c r="BE993" s="389">
        <v>0.11116140811491859</v>
      </c>
      <c r="BF993" s="389">
        <v>0.1023342839467053</v>
      </c>
      <c r="BG993" s="389">
        <v>9.4850089780151803E-2</v>
      </c>
      <c r="BH993" s="389">
        <v>8.9131320447240953E-2</v>
      </c>
      <c r="BI993" s="389">
        <v>8.4121738868015633E-2</v>
      </c>
      <c r="BJ993" s="389">
        <v>8.0470176391592346E-2</v>
      </c>
      <c r="BK993" s="389">
        <v>7.7256197848294184E-2</v>
      </c>
      <c r="BL993" s="389">
        <v>7.4042219304996007E-2</v>
      </c>
      <c r="BM993" s="389">
        <v>7.1099844582258237E-2</v>
      </c>
      <c r="BN993" s="389">
        <v>6.8549786489218834E-2</v>
      </c>
      <c r="BO993" s="389">
        <v>6.6044995699606174E-2</v>
      </c>
      <c r="BP993" s="389">
        <v>6.2996997268872687E-2</v>
      </c>
      <c r="BQ993" s="389">
        <v>6.0477117378117784E-2</v>
      </c>
      <c r="BR993" s="389">
        <v>5.8153395802212064E-2</v>
      </c>
      <c r="BS993" s="389">
        <v>5.5814585125164094E-2</v>
      </c>
      <c r="BT993" s="389">
        <v>5.3505952650400618E-2</v>
      </c>
      <c r="BU993" s="389">
        <v>5.1318032984775094E-2</v>
      </c>
      <c r="BV993" s="389">
        <v>6.781042053324883E-2</v>
      </c>
      <c r="BW993" s="389">
        <v>6.3902343337407394E-2</v>
      </c>
      <c r="BX993" s="389">
        <v>6.1367374345510241E-2</v>
      </c>
      <c r="BY993" s="389">
        <v>5.8787138050186351E-2</v>
      </c>
      <c r="BZ993" s="389">
        <v>5.6086188945724501E-2</v>
      </c>
      <c r="CA993" s="389">
        <v>5.4441476921219804E-2</v>
      </c>
      <c r="CB993" s="389">
        <v>5.2072488041887348E-2</v>
      </c>
      <c r="CC993" s="389">
        <v>5.0714468939085301E-2</v>
      </c>
      <c r="CD993" s="392">
        <v>5.0249076607116298E-2</v>
      </c>
      <c r="CE993" s="710">
        <v>4.9047287964739637E-2</v>
      </c>
      <c r="CF993" s="710">
        <v>4.7908853962803567E-2</v>
      </c>
      <c r="CG993" s="710">
        <v>4.6828714640124128E-2</v>
      </c>
      <c r="CH993" s="710">
        <v>4.5802343888448484E-2</v>
      </c>
      <c r="CI993" s="710">
        <v>4.4825680182845551E-2</v>
      </c>
      <c r="CJ993" s="710">
        <v>4.3895067891191471E-2</v>
      </c>
      <c r="CK993" s="710">
        <v>4.3007207316571122E-2</v>
      </c>
      <c r="CL993" s="710">
        <v>4.2159111986805192E-2</v>
      </c>
      <c r="CM993" s="710">
        <v>4.1348071988258565E-2</v>
      </c>
      <c r="CN993" s="710">
        <v>4.0571622364678761E-2</v>
      </c>
      <c r="CO993" s="710">
        <v>3.9827515779599018E-2</v>
      </c>
      <c r="CP993" s="710">
        <v>3.9113698783033127E-2</v>
      </c>
      <c r="CQ993" s="710">
        <v>3.8428291137548906E-2</v>
      </c>
      <c r="CR993" s="710">
        <v>3.7769567751269259E-2</v>
      </c>
      <c r="CS993" s="710">
        <v>3.7135942840485603E-2</v>
      </c>
      <c r="CT993" s="710">
        <v>3.6525956005918014E-2</v>
      </c>
      <c r="CU993" s="710">
        <v>3.5938259956981029E-2</v>
      </c>
      <c r="CV993" s="710">
        <v>3.5371609659873175E-2</v>
      </c>
      <c r="CW993" s="710">
        <v>3.4824852719611797E-2</v>
      </c>
      <c r="CX993" s="710">
        <v>3.4296920834626828E-2</v>
      </c>
      <c r="CY993" s="710">
        <v>3.3786822186288208E-2</v>
      </c>
      <c r="CZ993" s="710">
        <v>3.3293634645625909E-2</v>
      </c>
      <c r="DA993" s="710">
        <v>3.2816499696205904E-2</v>
      </c>
      <c r="DB993" s="710">
        <v>3.2354616986200152E-2</v>
      </c>
      <c r="DC993" s="710">
        <v>3.1907239434592567E-2</v>
      </c>
      <c r="DD993" s="710">
        <v>3.147366882655811E-2</v>
      </c>
      <c r="DE993" s="710">
        <v>3.1053251841641906E-2</v>
      </c>
      <c r="DF993" s="710">
        <v>3.0645376465694828E-2</v>
      </c>
      <c r="DG993" s="710">
        <v>3.0249468743793157E-2</v>
      </c>
      <c r="DH993" s="710">
        <v>2.9864989836752016E-2</v>
      </c>
      <c r="DI993" s="710">
        <v>2.9491433348470868E-2</v>
      </c>
      <c r="DJ993" s="710">
        <v>2.9128322895342805E-2</v>
      </c>
      <c r="DK993" s="710">
        <v>2.8775209892411304E-2</v>
      </c>
      <c r="DL993" s="710">
        <v>2.8431671533949522E-2</v>
      </c>
      <c r="DM993" s="710">
        <v>2.8097308948736712E-2</v>
      </c>
      <c r="DN993" s="710">
        <v>2.7771745512567971E-2</v>
      </c>
      <c r="DO993" s="710">
        <v>2.7454625302508064E-2</v>
      </c>
      <c r="DP993" s="710">
        <v>2.7145611679125374E-2</v>
      </c>
      <c r="DQ993" s="710">
        <v>2.6844385984454038E-2</v>
      </c>
      <c r="DR993" s="710">
        <v>2.6550646344759229E-2</v>
      </c>
      <c r="DS993" s="710">
        <v>2.6264106568347923E-2</v>
      </c>
      <c r="DT993" s="710">
        <v>2.5984495129695185E-2</v>
      </c>
      <c r="DU993" s="710">
        <v>2.5711554232064466E-2</v>
      </c>
      <c r="DV993" s="710">
        <v>2.5445038941602063E-2</v>
      </c>
      <c r="DW993" s="710">
        <v>2.5184716386597587E-2</v>
      </c>
      <c r="DX993" s="710">
        <v>2.493036501623239E-2</v>
      </c>
      <c r="DY993" s="710">
        <v>2.4681773913698257E-2</v>
      </c>
      <c r="DZ993" s="710">
        <v>2.4438742159068178E-2</v>
      </c>
      <c r="EA993" s="710">
        <v>2.420107823774453E-2</v>
      </c>
      <c r="EB993" s="710">
        <v>2.3968599490707992E-2</v>
      </c>
      <c r="EC993" s="710">
        <v>2.374113160314429E-2</v>
      </c>
      <c r="ED993" s="710">
        <v>2.3518508128344603E-2</v>
      </c>
      <c r="EE993" s="710">
        <v>2.3300570044059159E-2</v>
      </c>
      <c r="EF993" s="710">
        <v>2.3087165338740303E-2</v>
      </c>
      <c r="EG993" s="710">
        <v>2.2878148625339861E-2</v>
      </c>
      <c r="EH993" s="710">
        <v>2.2673380780533884E-2</v>
      </c>
      <c r="EI993" s="710">
        <v>2.247272860743282E-2</v>
      </c>
      <c r="EJ993" s="710">
        <v>2.2276064520004368E-2</v>
      </c>
      <c r="EK993" s="710">
        <v>2.2083266247587705E-2</v>
      </c>
      <c r="EL993" s="710">
        <v>2.1894216558015156E-2</v>
      </c>
      <c r="EM993" s="710">
        <v>2.1708802997981991E-2</v>
      </c>
      <c r="EN993" s="710">
        <v>2.1526917649417398E-2</v>
      </c>
      <c r="EO993" s="710">
        <v>2.1348456900712454E-2</v>
      </c>
      <c r="EP993" s="710">
        <v>2.1173321231753545E-2</v>
      </c>
      <c r="EQ993" s="710">
        <v>2.1001415011794131E-2</v>
      </c>
      <c r="ER993" s="710">
        <v>2.0832646309274873E-2</v>
      </c>
      <c r="ES993" s="710">
        <v>2.066692671277227E-2</v>
      </c>
      <c r="ET993" s="710">
        <v>2.0504171162319399E-2</v>
      </c>
      <c r="EU993" s="710">
        <v>2.0344297790401509E-2</v>
      </c>
      <c r="EV993" s="710">
        <v>2.0187227771981609E-2</v>
      </c>
      <c r="EW993" s="710">
        <v>2.0032885182960737E-2</v>
      </c>
      <c r="EX993" s="710">
        <v>1.9881196866521931E-2</v>
      </c>
      <c r="EY993" s="710">
        <v>1.9732092306847467E-2</v>
      </c>
      <c r="EZ993" s="710">
        <v>1.9585503509737315E-2</v>
      </c>
      <c r="FA993" s="710">
        <v>1.944136488969022E-2</v>
      </c>
      <c r="FB993" s="710">
        <v>1.9299613163041129E-2</v>
      </c>
      <c r="FC993" s="710">
        <v>0</v>
      </c>
      <c r="FD993" s="710">
        <v>0</v>
      </c>
      <c r="FE993" s="710">
        <v>0</v>
      </c>
      <c r="FF993" s="710">
        <v>0</v>
      </c>
      <c r="FG993" s="710">
        <v>0</v>
      </c>
      <c r="FH993" s="710">
        <v>0</v>
      </c>
      <c r="FI993" s="710">
        <v>0</v>
      </c>
      <c r="FJ993" s="710">
        <v>0</v>
      </c>
      <c r="FK993" s="710">
        <v>0</v>
      </c>
      <c r="FL993" s="710">
        <v>0</v>
      </c>
      <c r="FM993" s="710">
        <v>0</v>
      </c>
      <c r="FN993" s="710">
        <v>0</v>
      </c>
      <c r="FO993" s="710">
        <v>0</v>
      </c>
      <c r="FP993" s="710">
        <v>0</v>
      </c>
      <c r="FQ993" s="710">
        <v>0</v>
      </c>
      <c r="FR993" s="710">
        <v>0</v>
      </c>
      <c r="FS993" s="710">
        <v>0</v>
      </c>
      <c r="FT993" s="710">
        <v>0</v>
      </c>
      <c r="FU993" s="710">
        <v>0</v>
      </c>
      <c r="FV993" s="710">
        <v>0</v>
      </c>
    </row>
    <row r="994" spans="5:178" outlineLevel="2" x14ac:dyDescent="0.2">
      <c r="E994" s="367">
        <v>44012</v>
      </c>
      <c r="F994" s="398">
        <v>5.2097590743706526E-2</v>
      </c>
      <c r="G994" s="36">
        <v>1.0218277424861402</v>
      </c>
      <c r="H994" s="394"/>
      <c r="J994" s="370">
        <v>30</v>
      </c>
      <c r="K994" s="389"/>
      <c r="L994" s="389"/>
      <c r="M994" s="389"/>
      <c r="N994" s="389"/>
      <c r="O994" s="389"/>
      <c r="P994" s="389"/>
      <c r="Q994" s="389"/>
      <c r="R994" s="389"/>
      <c r="S994" s="389"/>
      <c r="T994" s="389"/>
      <c r="U994" s="389"/>
      <c r="V994" s="389"/>
      <c r="W994" s="389"/>
      <c r="X994" s="389"/>
      <c r="Y994" s="389"/>
      <c r="Z994" s="389"/>
      <c r="AA994" s="389"/>
      <c r="AB994" s="389"/>
      <c r="AC994" s="389"/>
      <c r="AD994" s="389"/>
      <c r="AE994" s="389"/>
      <c r="AF994" s="389"/>
      <c r="AG994" s="389"/>
      <c r="AH994" s="389"/>
      <c r="AI994" s="389"/>
      <c r="AJ994" s="389"/>
      <c r="AK994" s="389"/>
      <c r="AL994" s="389"/>
      <c r="AM994" s="389"/>
      <c r="AN994" s="389"/>
      <c r="AO994" s="389"/>
      <c r="AP994" s="389"/>
      <c r="AQ994" s="389"/>
      <c r="AR994" s="389"/>
      <c r="AS994" s="389"/>
      <c r="AT994" s="389"/>
      <c r="AU994" s="389"/>
      <c r="AV994" s="389"/>
      <c r="AW994" s="389"/>
      <c r="AX994" s="389"/>
      <c r="AY994" s="389"/>
      <c r="AZ994" s="389">
        <v>0.97939584733472462</v>
      </c>
      <c r="BA994" s="389">
        <v>0.68096282409536268</v>
      </c>
      <c r="BB994" s="389">
        <v>0.20084185207456404</v>
      </c>
      <c r="BC994" s="389">
        <v>0.15809486753210003</v>
      </c>
      <c r="BD994" s="389">
        <v>0.13319302465423932</v>
      </c>
      <c r="BE994" s="389">
        <v>0.12084821902302713</v>
      </c>
      <c r="BF994" s="389">
        <v>0.10921085210993597</v>
      </c>
      <c r="BG994" s="389">
        <v>0.10004952071026847</v>
      </c>
      <c r="BH994" s="389">
        <v>9.4018605638286581E-2</v>
      </c>
      <c r="BI994" s="389">
        <v>8.8606699444660611E-2</v>
      </c>
      <c r="BJ994" s="389">
        <v>8.4627356655229746E-2</v>
      </c>
      <c r="BK994" s="389">
        <v>8.1426196455732028E-2</v>
      </c>
      <c r="BL994" s="389">
        <v>7.8614127551200882E-2</v>
      </c>
      <c r="BM994" s="389">
        <v>7.5589827031233417E-2</v>
      </c>
      <c r="BN994" s="389">
        <v>7.2052633440628205E-2</v>
      </c>
      <c r="BO994" s="389">
        <v>6.8957589048848647E-2</v>
      </c>
      <c r="BP994" s="389">
        <v>6.6287007887941701E-2</v>
      </c>
      <c r="BQ994" s="389">
        <v>6.377560043861201E-2</v>
      </c>
      <c r="BR994" s="389">
        <v>6.1140391213611124E-2</v>
      </c>
      <c r="BS994" s="389">
        <v>5.9071132963107072E-2</v>
      </c>
      <c r="BT994" s="389">
        <v>5.6878072936931839E-2</v>
      </c>
      <c r="BU994" s="389">
        <v>5.4720384846662661E-2</v>
      </c>
      <c r="BV994" s="389">
        <v>7.016023486965442E-2</v>
      </c>
      <c r="BW994" s="389">
        <v>6.7383537901029328E-2</v>
      </c>
      <c r="BX994" s="389">
        <v>6.6746843054720381E-2</v>
      </c>
      <c r="BY994" s="389">
        <v>6.372254253475293E-2</v>
      </c>
      <c r="BZ994" s="389">
        <v>6.0486010399349158E-2</v>
      </c>
      <c r="CA994" s="389">
        <v>5.7992288917972479E-2</v>
      </c>
      <c r="CB994" s="389">
        <v>5.530402178911252E-2</v>
      </c>
      <c r="CC994" s="389">
        <v>5.3234763538608468E-2</v>
      </c>
      <c r="CD994" s="392">
        <v>5.2612855287346098E-2</v>
      </c>
      <c r="CE994" s="710">
        <v>5.1315076470236337E-2</v>
      </c>
      <c r="CF994" s="710">
        <v>5.0087792702082752E-2</v>
      </c>
      <c r="CG994" s="710">
        <v>4.8925207599824508E-2</v>
      </c>
      <c r="CH994" s="710">
        <v>4.7822153858654765E-2</v>
      </c>
      <c r="CI994" s="710">
        <v>4.677400935202336E-2</v>
      </c>
      <c r="CJ994" s="710">
        <v>4.5776626392519955E-2</v>
      </c>
      <c r="CK994" s="710">
        <v>4.4826271796280313E-2</v>
      </c>
      <c r="CL994" s="710">
        <v>4.3919575865571436E-2</v>
      </c>
      <c r="CM994" s="710">
        <v>4.3053488772245109E-2</v>
      </c>
      <c r="CN994" s="710">
        <v>4.2225243113698095E-2</v>
      </c>
      <c r="CO994" s="710">
        <v>4.1432321641313441E-2</v>
      </c>
      <c r="CP994" s="710">
        <v>4.0672429342915144E-2</v>
      </c>
      <c r="CQ994" s="710">
        <v>3.9943469205977113E-2</v>
      </c>
      <c r="CR994" s="710">
        <v>3.924352110511338E-2</v>
      </c>
      <c r="CS994" s="710">
        <v>3.8570823351800121E-2</v>
      </c>
      <c r="CT994" s="710">
        <v>3.7923756521009738E-2</v>
      </c>
      <c r="CU994" s="710">
        <v>3.7300829232088363E-2</v>
      </c>
      <c r="CV994" s="710">
        <v>3.6700665612600353E-2</v>
      </c>
      <c r="CW994" s="710">
        <v>3.6121994216201929E-2</v>
      </c>
      <c r="CX994" s="710">
        <v>3.5563638200637418E-2</v>
      </c>
      <c r="CY994" s="710">
        <v>3.5024506601048125E-2</v>
      </c>
      <c r="CZ994" s="710">
        <v>3.4503586558048693E-2</v>
      </c>
      <c r="DA994" s="710">
        <v>3.3999936380332406E-2</v>
      </c>
      <c r="DB994" s="710">
        <v>3.3512679338625048E-2</v>
      </c>
      <c r="DC994" s="710">
        <v>3.3040998102180821E-2</v>
      </c>
      <c r="DD994" s="710">
        <v>3.2584129741169802E-2</v>
      </c>
      <c r="DE994" s="710">
        <v>3.2141361228616001E-2</v>
      </c>
      <c r="DF994" s="710">
        <v>3.1712025384317007E-2</v>
      </c>
      <c r="DG994" s="710">
        <v>3.1295497210661244E-2</v>
      </c>
      <c r="DH994" s="710">
        <v>3.0891190576663036E-2</v>
      </c>
      <c r="DI994" s="710">
        <v>3.0498555212031975E-2</v>
      </c>
      <c r="DJ994" s="710">
        <v>3.0117073977819896E-2</v>
      </c>
      <c r="DK994" s="710">
        <v>2.9746260384266816E-2</v>
      </c>
      <c r="DL994" s="710">
        <v>2.938565632999254E-2</v>
      </c>
      <c r="DM994" s="710">
        <v>2.9034830039735313E-2</v>
      </c>
      <c r="DN994" s="710">
        <v>2.8693374180493687E-2</v>
      </c>
      <c r="DO994" s="710">
        <v>2.836090413823731E-2</v>
      </c>
      <c r="DP994" s="710">
        <v>2.8037056439368813E-2</v>
      </c>
      <c r="DQ994" s="710">
        <v>2.7721487302880803E-2</v>
      </c>
      <c r="DR994" s="710">
        <v>2.7413871310696173E-2</v>
      </c>
      <c r="DS994" s="710">
        <v>2.7113900185034845E-2</v>
      </c>
      <c r="DT994" s="710">
        <v>2.6821281662842377E-2</v>
      </c>
      <c r="DU994" s="710">
        <v>2.6535738458365141E-2</v>
      </c>
      <c r="DV994" s="710">
        <v>2.6257007305884785E-2</v>
      </c>
      <c r="DW994" s="710">
        <v>2.5984838075443075E-2</v>
      </c>
      <c r="DX994" s="710">
        <v>2.5718992955115226E-2</v>
      </c>
      <c r="DY994" s="710">
        <v>2.5459245694033197E-2</v>
      </c>
      <c r="DZ994" s="710">
        <v>2.5205380900932644E-2</v>
      </c>
      <c r="EA994" s="710">
        <v>2.4957193393507444E-2</v>
      </c>
      <c r="EB994" s="710">
        <v>2.4714487594308499E-2</v>
      </c>
      <c r="EC994" s="710">
        <v>2.4477076969330061E-2</v>
      </c>
      <c r="ED994" s="710">
        <v>2.424478350578806E-2</v>
      </c>
      <c r="EE994" s="710">
        <v>2.4017437225920344E-2</v>
      </c>
      <c r="EF994" s="710">
        <v>2.3794875733928657E-2</v>
      </c>
      <c r="EG994" s="710">
        <v>2.3576943793444115E-2</v>
      </c>
      <c r="EH994" s="710">
        <v>2.3363492933131544E-2</v>
      </c>
      <c r="EI994" s="710">
        <v>2.3154381078260643E-2</v>
      </c>
      <c r="EJ994" s="710">
        <v>2.2949472206260757E-2</v>
      </c>
      <c r="EK994" s="710">
        <v>2.2748636024448987E-2</v>
      </c>
      <c r="EL994" s="710">
        <v>2.2551747668275904E-2</v>
      </c>
      <c r="EM994" s="710">
        <v>2.2358687418573407E-2</v>
      </c>
      <c r="EN994" s="710">
        <v>2.2169340436416659E-2</v>
      </c>
      <c r="EO994" s="710">
        <v>2.1983596514326638E-2</v>
      </c>
      <c r="EP994" s="710">
        <v>2.1801349842644854E-2</v>
      </c>
      <c r="EQ994" s="710">
        <v>2.1622498790006415E-2</v>
      </c>
      <c r="ER994" s="710">
        <v>2.144694569692376E-2</v>
      </c>
      <c r="ES994" s="710">
        <v>2.1274596681572264E-2</v>
      </c>
      <c r="ET994" s="710">
        <v>2.110536145694043E-2</v>
      </c>
      <c r="EU994" s="710">
        <v>2.0939153158572182E-2</v>
      </c>
      <c r="EV994" s="710">
        <v>2.0775888182189325E-2</v>
      </c>
      <c r="EW994" s="710">
        <v>2.0615486030535514E-2</v>
      </c>
      <c r="EX994" s="710">
        <v>2.045786916883385E-2</v>
      </c>
      <c r="EY994" s="710">
        <v>2.0302962888295424E-2</v>
      </c>
      <c r="EZ994" s="710">
        <v>2.0150695177157573E-2</v>
      </c>
      <c r="FA994" s="710">
        <v>2.0000996598769728E-2</v>
      </c>
      <c r="FB994" s="710">
        <v>1.9853800176278979E-2</v>
      </c>
      <c r="FC994" s="710">
        <v>1.9709041283500518E-2</v>
      </c>
      <c r="FD994" s="710">
        <v>0</v>
      </c>
      <c r="FE994" s="710">
        <v>0</v>
      </c>
      <c r="FF994" s="710">
        <v>0</v>
      </c>
      <c r="FG994" s="710">
        <v>0</v>
      </c>
      <c r="FH994" s="710">
        <v>0</v>
      </c>
      <c r="FI994" s="710">
        <v>0</v>
      </c>
      <c r="FJ994" s="710">
        <v>0</v>
      </c>
      <c r="FK994" s="710">
        <v>0</v>
      </c>
      <c r="FL994" s="710">
        <v>0</v>
      </c>
      <c r="FM994" s="710">
        <v>0</v>
      </c>
      <c r="FN994" s="710">
        <v>0</v>
      </c>
      <c r="FO994" s="710">
        <v>0</v>
      </c>
      <c r="FP994" s="710">
        <v>0</v>
      </c>
      <c r="FQ994" s="710">
        <v>0</v>
      </c>
      <c r="FR994" s="710">
        <v>0</v>
      </c>
      <c r="FS994" s="710">
        <v>0</v>
      </c>
      <c r="FT994" s="710">
        <v>0</v>
      </c>
      <c r="FU994" s="710">
        <v>0</v>
      </c>
      <c r="FV994" s="710">
        <v>0</v>
      </c>
    </row>
    <row r="995" spans="5:178" outlineLevel="2" x14ac:dyDescent="0.2">
      <c r="E995" s="367">
        <v>44043</v>
      </c>
      <c r="F995" s="398">
        <v>5.4066339148323643E-2</v>
      </c>
      <c r="G995" s="36">
        <v>1.0623595889551285</v>
      </c>
      <c r="H995" s="394"/>
      <c r="J995" s="370">
        <v>29</v>
      </c>
      <c r="K995" s="389"/>
      <c r="L995" s="389"/>
      <c r="M995" s="389"/>
      <c r="N995" s="389"/>
      <c r="O995" s="389"/>
      <c r="P995" s="389"/>
      <c r="Q995" s="389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9"/>
      <c r="AC995" s="389"/>
      <c r="AD995" s="389"/>
      <c r="AE995" s="389"/>
      <c r="AF995" s="389"/>
      <c r="AG995" s="389"/>
      <c r="AH995" s="389"/>
      <c r="AI995" s="389"/>
      <c r="AJ995" s="389"/>
      <c r="AK995" s="389"/>
      <c r="AL995" s="389"/>
      <c r="AM995" s="389"/>
      <c r="AN995" s="389"/>
      <c r="AO995" s="389"/>
      <c r="AP995" s="389"/>
      <c r="AQ995" s="389"/>
      <c r="AR995" s="389"/>
      <c r="AS995" s="389"/>
      <c r="AT995" s="389"/>
      <c r="AU995" s="389"/>
      <c r="AV995" s="389"/>
      <c r="AW995" s="389"/>
      <c r="AX995" s="389"/>
      <c r="AY995" s="389"/>
      <c r="AZ995" s="389"/>
      <c r="BA995" s="389">
        <v>0.97867110949820202</v>
      </c>
      <c r="BB995" s="389">
        <v>0.69037643099864732</v>
      </c>
      <c r="BC995" s="389">
        <v>0.19291676289135956</v>
      </c>
      <c r="BD995" s="389">
        <v>0.15951304806835803</v>
      </c>
      <c r="BE995" s="389">
        <v>0.13445613803569662</v>
      </c>
      <c r="BF995" s="389">
        <v>0.12043482564085646</v>
      </c>
      <c r="BG995" s="389">
        <v>0.10918478440170236</v>
      </c>
      <c r="BH995" s="389">
        <v>0.10195968460294942</v>
      </c>
      <c r="BI995" s="389">
        <v>9.6252185675167426E-2</v>
      </c>
      <c r="BJ995" s="389">
        <v>9.1765365708818575E-2</v>
      </c>
      <c r="BK995" s="389">
        <v>8.7773415591699377E-2</v>
      </c>
      <c r="BL995" s="389">
        <v>8.4853683481244432E-2</v>
      </c>
      <c r="BM995" s="389">
        <v>8.1521559829764778E-2</v>
      </c>
      <c r="BN995" s="389">
        <v>7.8387384117976966E-2</v>
      </c>
      <c r="BO995" s="389">
        <v>7.5401669360958073E-2</v>
      </c>
      <c r="BP995" s="389">
        <v>7.2102537032760386E-2</v>
      </c>
      <c r="BQ995" s="389">
        <v>6.9479726831843225E-2</v>
      </c>
      <c r="BR995" s="389">
        <v>6.6955890600771992E-2</v>
      </c>
      <c r="BS995" s="389">
        <v>6.477846326416152E-2</v>
      </c>
      <c r="BT995" s="389">
        <v>6.2683514235755994E-2</v>
      </c>
      <c r="BU995" s="389">
        <v>6.0934974101811222E-2</v>
      </c>
      <c r="BV995" s="389">
        <v>6.655999472138828E-2</v>
      </c>
      <c r="BW995" s="389">
        <v>6.4399063046418792E-2</v>
      </c>
      <c r="BX995" s="389">
        <v>6.3046418791857739E-2</v>
      </c>
      <c r="BY995" s="389">
        <v>6.8572465441588862E-2</v>
      </c>
      <c r="BZ995" s="389">
        <v>6.5075385173699318E-2</v>
      </c>
      <c r="CA995" s="389">
        <v>6.2139157401603376E-2</v>
      </c>
      <c r="CB995" s="389">
        <v>5.9301903599353369E-2</v>
      </c>
      <c r="CC995" s="389">
        <v>5.7437893833921679E-2</v>
      </c>
      <c r="CD995" s="392">
        <v>5.6129130390783599E-2</v>
      </c>
      <c r="CE995" s="710">
        <v>5.4699798207503439E-2</v>
      </c>
      <c r="CF995" s="710">
        <v>5.335054166124354E-2</v>
      </c>
      <c r="CG995" s="710">
        <v>5.2074576422430671E-2</v>
      </c>
      <c r="CH995" s="710">
        <v>5.086587618851901E-2</v>
      </c>
      <c r="CI995" s="710">
        <v>4.9719068688251516E-2</v>
      </c>
      <c r="CJ995" s="710">
        <v>4.8629348453683101E-2</v>
      </c>
      <c r="CK995" s="710">
        <v>4.7592403275124047E-2</v>
      </c>
      <c r="CL995" s="710">
        <v>4.6604351888139453E-2</v>
      </c>
      <c r="CM995" s="710">
        <v>4.566169093247624E-2</v>
      </c>
      <c r="CN995" s="710">
        <v>4.476124960542157E-2</v>
      </c>
      <c r="CO995" s="710">
        <v>4.3900150732506783E-2</v>
      </c>
      <c r="CP995" s="710">
        <v>4.3075777215864197E-2</v>
      </c>
      <c r="CQ995" s="710">
        <v>4.2285743009303656E-2</v>
      </c>
      <c r="CR995" s="710">
        <v>4.1527867920144332E-2</v>
      </c>
      <c r="CS995" s="710">
        <v>4.0800155659255495E-2</v>
      </c>
      <c r="CT995" s="710">
        <v>4.0100774658929403E-2</v>
      </c>
      <c r="CU995" s="710">
        <v>3.9428041257982133E-2</v>
      </c>
      <c r="CV995" s="710">
        <v>3.8780404918615063E-2</v>
      </c>
      <c r="CW995" s="710">
        <v>3.8156435192999834E-2</v>
      </c>
      <c r="CX995" s="710">
        <v>3.755481020156811E-2</v>
      </c>
      <c r="CY995" s="710">
        <v>3.6974306421407942E-2</v>
      </c>
      <c r="CZ995" s="710">
        <v>3.6413789613419463E-2</v>
      </c>
      <c r="DA995" s="710">
        <v>3.5872206742109954E-2</v>
      </c>
      <c r="DB995" s="710">
        <v>3.5348578763020208E-2</v>
      </c>
      <c r="DC995" s="710">
        <v>3.4841994170509261E-2</v>
      </c>
      <c r="DD995" s="710">
        <v>3.4351603213568171E-2</v>
      </c>
      <c r="DE995" s="710">
        <v>3.3876612699972032E-2</v>
      </c>
      <c r="DF995" s="710">
        <v>3.3416281319797833E-2</v>
      </c>
      <c r="DG995" s="710">
        <v>3.2969915428455468E-2</v>
      </c>
      <c r="DH995" s="710">
        <v>3.2536865237161441E-2</v>
      </c>
      <c r="DI995" s="710">
        <v>3.2116521365442775E-2</v>
      </c>
      <c r="DJ995" s="710">
        <v>3.1708311715973062E-2</v>
      </c>
      <c r="DK995" s="710">
        <v>3.131169863695682E-2</v>
      </c>
      <c r="DL995" s="710">
        <v>3.0926176341518296E-2</v>
      </c>
      <c r="DM995" s="710">
        <v>3.0551268557215731E-2</v>
      </c>
      <c r="DN995" s="710">
        <v>3.0186526381978326E-2</v>
      </c>
      <c r="DO995" s="710">
        <v>2.9831526325522946E-2</v>
      </c>
      <c r="DP995" s="710">
        <v>2.9485868517708857E-2</v>
      </c>
      <c r="DQ995" s="710">
        <v>2.9149175067385288E-2</v>
      </c>
      <c r="DR995" s="710">
        <v>2.8821088557118246E-2</v>
      </c>
      <c r="DS995" s="710">
        <v>2.8501270660788502E-2</v>
      </c>
      <c r="DT995" s="710">
        <v>2.8189400872461339E-2</v>
      </c>
      <c r="DU995" s="710">
        <v>2.7885175336168206E-2</v>
      </c>
      <c r="DV995" s="710">
        <v>2.7588305767331383E-2</v>
      </c>
      <c r="DW995" s="710">
        <v>2.7298518457527513E-2</v>
      </c>
      <c r="DX995" s="710">
        <v>2.7015553355136772E-2</v>
      </c>
      <c r="DY995" s="710">
        <v>2.6739163215180231E-2</v>
      </c>
      <c r="DZ995" s="710">
        <v>2.6469112812316883E-2</v>
      </c>
      <c r="EA995" s="710">
        <v>2.620517821156676E-2</v>
      </c>
      <c r="EB995" s="710">
        <v>2.5947146091856905E-2</v>
      </c>
      <c r="EC995" s="710">
        <v>2.5694813117957915E-2</v>
      </c>
      <c r="ED995" s="710">
        <v>2.5447985356801203E-2</v>
      </c>
      <c r="EE995" s="710">
        <v>2.5206477734542855E-2</v>
      </c>
      <c r="EF995" s="710">
        <v>2.4970113531078281E-2</v>
      </c>
      <c r="EG995" s="710">
        <v>2.4738723909013154E-2</v>
      </c>
      <c r="EH995" s="710">
        <v>2.4512147474368647E-2</v>
      </c>
      <c r="EI995" s="710">
        <v>2.4290229866541654E-2</v>
      </c>
      <c r="EJ995" s="710">
        <v>2.4072823375261829E-2</v>
      </c>
      <c r="EK995" s="710">
        <v>2.3859786582483607E-2</v>
      </c>
      <c r="EL995" s="710">
        <v>2.3650984027331057E-2</v>
      </c>
      <c r="EM995" s="710">
        <v>2.34462858923742E-2</v>
      </c>
      <c r="EN995" s="710">
        <v>2.3245567709661227E-2</v>
      </c>
      <c r="EO995" s="710">
        <v>2.3048710085063442E-2</v>
      </c>
      <c r="EP995" s="710">
        <v>2.2855598439609031E-2</v>
      </c>
      <c r="EQ995" s="710">
        <v>2.2666122766590763E-2</v>
      </c>
      <c r="ER995" s="710">
        <v>2.2480177403331317E-2</v>
      </c>
      <c r="ES995" s="710">
        <v>2.2297660816579294E-2</v>
      </c>
      <c r="ET995" s="710">
        <v>2.2118475400591121E-2</v>
      </c>
      <c r="EU995" s="710">
        <v>2.194252728702829E-2</v>
      </c>
      <c r="EV995" s="710">
        <v>2.1769726165866893E-2</v>
      </c>
      <c r="EW995" s="710">
        <v>2.159998511657921E-2</v>
      </c>
      <c r="EX995" s="710">
        <v>2.1433220448902585E-2</v>
      </c>
      <c r="EY995" s="710">
        <v>2.1269351552563581E-2</v>
      </c>
      <c r="EZ995" s="710">
        <v>2.1108300755372487E-2</v>
      </c>
      <c r="FA995" s="710">
        <v>2.094999318914614E-2</v>
      </c>
      <c r="FB995" s="710">
        <v>2.0794356662957932E-2</v>
      </c>
      <c r="FC995" s="710">
        <v>2.0641321543249332E-2</v>
      </c>
      <c r="FD995" s="710">
        <v>2.0490820640371554E-2</v>
      </c>
      <c r="FE995" s="710">
        <v>0</v>
      </c>
      <c r="FF995" s="710">
        <v>0</v>
      </c>
      <c r="FG995" s="710">
        <v>0</v>
      </c>
      <c r="FH995" s="710">
        <v>0</v>
      </c>
      <c r="FI995" s="710">
        <v>0</v>
      </c>
      <c r="FJ995" s="710">
        <v>0</v>
      </c>
      <c r="FK995" s="710">
        <v>0</v>
      </c>
      <c r="FL995" s="710">
        <v>0</v>
      </c>
      <c r="FM995" s="710">
        <v>0</v>
      </c>
      <c r="FN995" s="710">
        <v>0</v>
      </c>
      <c r="FO995" s="710">
        <v>0</v>
      </c>
      <c r="FP995" s="710">
        <v>0</v>
      </c>
      <c r="FQ995" s="710">
        <v>0</v>
      </c>
      <c r="FR995" s="710">
        <v>0</v>
      </c>
      <c r="FS995" s="710">
        <v>0</v>
      </c>
      <c r="FT995" s="710">
        <v>0</v>
      </c>
      <c r="FU995" s="710">
        <v>0</v>
      </c>
      <c r="FV995" s="710">
        <v>0</v>
      </c>
    </row>
    <row r="996" spans="5:178" outlineLevel="2" x14ac:dyDescent="0.2">
      <c r="E996" s="367">
        <v>44074</v>
      </c>
      <c r="F996" s="398">
        <v>5.619553645008582E-2</v>
      </c>
      <c r="G996" s="36">
        <v>1.0745729259004606</v>
      </c>
      <c r="H996" s="394"/>
      <c r="J996" s="370">
        <v>28</v>
      </c>
      <c r="K996" s="389"/>
      <c r="L996" s="389"/>
      <c r="M996" s="389"/>
      <c r="N996" s="389"/>
      <c r="O996" s="389"/>
      <c r="P996" s="389"/>
      <c r="Q996" s="389"/>
      <c r="R996" s="389"/>
      <c r="S996" s="389"/>
      <c r="T996" s="389"/>
      <c r="U996" s="389"/>
      <c r="V996" s="389"/>
      <c r="W996" s="389"/>
      <c r="X996" s="389"/>
      <c r="Y996" s="389"/>
      <c r="Z996" s="389"/>
      <c r="AA996" s="389"/>
      <c r="AB996" s="389"/>
      <c r="AC996" s="389"/>
      <c r="AD996" s="389"/>
      <c r="AE996" s="389"/>
      <c r="AF996" s="389"/>
      <c r="AG996" s="389"/>
      <c r="AH996" s="389"/>
      <c r="AI996" s="389"/>
      <c r="AJ996" s="389"/>
      <c r="AK996" s="389"/>
      <c r="AL996" s="389"/>
      <c r="AM996" s="389"/>
      <c r="AN996" s="389"/>
      <c r="AO996" s="389"/>
      <c r="AP996" s="389"/>
      <c r="AQ996" s="389"/>
      <c r="AR996" s="389"/>
      <c r="AS996" s="389"/>
      <c r="AT996" s="389"/>
      <c r="AU996" s="389"/>
      <c r="AV996" s="389"/>
      <c r="AW996" s="389"/>
      <c r="AX996" s="389"/>
      <c r="AY996" s="389"/>
      <c r="AZ996" s="389"/>
      <c r="BA996" s="389"/>
      <c r="BB996" s="389">
        <v>0.97845872325398486</v>
      </c>
      <c r="BC996" s="389">
        <v>0.69553283359283458</v>
      </c>
      <c r="BD996" s="389">
        <v>0.23889629047015201</v>
      </c>
      <c r="BE996" s="389">
        <v>0.19863882245300887</v>
      </c>
      <c r="BF996" s="389">
        <v>0.16948907687121784</v>
      </c>
      <c r="BG996" s="389">
        <v>0.15480184272620748</v>
      </c>
      <c r="BH996" s="389">
        <v>0.14478563058797092</v>
      </c>
      <c r="BI996" s="389">
        <v>0.13661535498162089</v>
      </c>
      <c r="BJ996" s="389">
        <v>0.13067625483555112</v>
      </c>
      <c r="BK996" s="389">
        <v>0.12558789065635081</v>
      </c>
      <c r="BL996" s="389">
        <v>0.12159103677426604</v>
      </c>
      <c r="BM996" s="389">
        <v>0.11746576991605001</v>
      </c>
      <c r="BN996" s="389">
        <v>0.11342076116791602</v>
      </c>
      <c r="BO996" s="389">
        <v>0.10940785566381483</v>
      </c>
      <c r="BP996" s="389">
        <v>0.10592465368625499</v>
      </c>
      <c r="BQ996" s="389">
        <v>0.10273038090499045</v>
      </c>
      <c r="BR996" s="389">
        <v>9.9552159745742302E-2</v>
      </c>
      <c r="BS996" s="389">
        <v>9.6662867782789458E-2</v>
      </c>
      <c r="BT996" s="389">
        <v>9.3853833929918612E-2</v>
      </c>
      <c r="BU996" s="389">
        <v>9.0932438722932954E-2</v>
      </c>
      <c r="BV996" s="389">
        <v>7.7657747315366218E-2</v>
      </c>
      <c r="BW996" s="389">
        <v>7.4912919950560999E-2</v>
      </c>
      <c r="BX996" s="389">
        <v>7.3259602882871311E-2</v>
      </c>
      <c r="BY996" s="389">
        <v>7.1847060145427702E-2</v>
      </c>
      <c r="BZ996" s="389">
        <v>6.9262749000786536E-2</v>
      </c>
      <c r="CA996" s="389">
        <v>6.6228992439686024E-2</v>
      </c>
      <c r="CB996" s="389">
        <v>6.297051317035586E-2</v>
      </c>
      <c r="CC996" s="389">
        <v>6.0386202025714701E-2</v>
      </c>
      <c r="CD996" s="392">
        <v>5.8308930495241572E-2</v>
      </c>
      <c r="CE996" s="710">
        <v>5.6774414707918962E-2</v>
      </c>
      <c r="CF996" s="710">
        <v>5.5328650314921214E-2</v>
      </c>
      <c r="CG996" s="710">
        <v>5.3963882142469499E-2</v>
      </c>
      <c r="CH996" s="710">
        <v>5.2673247865456969E-2</v>
      </c>
      <c r="CI996" s="710">
        <v>5.1450651900404799E-2</v>
      </c>
      <c r="CJ996" s="710">
        <v>5.0290660214144335E-2</v>
      </c>
      <c r="CK996" s="710">
        <v>4.9188412093030438E-2</v>
      </c>
      <c r="CL996" s="710">
        <v>4.8139545752379706E-2</v>
      </c>
      <c r="CM996" s="710">
        <v>4.7140135307093198E-2</v>
      </c>
      <c r="CN996" s="710">
        <v>4.6186637120800712E-2</v>
      </c>
      <c r="CO996" s="710">
        <v>4.5275843937895015E-2</v>
      </c>
      <c r="CP996" s="710">
        <v>4.4404845506688016E-2</v>
      </c>
      <c r="CQ996" s="710">
        <v>4.3570994642043635E-2</v>
      </c>
      <c r="CR996" s="710">
        <v>4.277187786677155E-2</v>
      </c>
      <c r="CS996" s="710">
        <v>4.2005289923770069E-2</v>
      </c>
      <c r="CT996" s="710">
        <v>4.1269211573720946E-2</v>
      </c>
      <c r="CU996" s="710">
        <v>4.0561790192436324E-2</v>
      </c>
      <c r="CV996" s="710">
        <v>3.9881322762648379E-2</v>
      </c>
      <c r="CW996" s="710">
        <v>3.9226240920917546E-2</v>
      </c>
      <c r="CX996" s="710">
        <v>3.8595097774379819E-2</v>
      </c>
      <c r="CY996" s="710">
        <v>3.7986556246578033E-2</v>
      </c>
      <c r="CZ996" s="710">
        <v>3.7399378748461304E-2</v>
      </c>
      <c r="DA996" s="710">
        <v>3.6832418001235434E-2</v>
      </c>
      <c r="DB996" s="710">
        <v>3.6284608863264532E-2</v>
      </c>
      <c r="DC996" s="710">
        <v>3.5754961034578557E-2</v>
      </c>
      <c r="DD996" s="710">
        <v>3.5242552530480628E-2</v>
      </c>
      <c r="DE996" s="710">
        <v>3.4746523830863393E-2</v>
      </c>
      <c r="DF996" s="710">
        <v>3.426607262462731E-2</v>
      </c>
      <c r="DG996" s="710">
        <v>3.3800449079435697E-2</v>
      </c>
      <c r="DH996" s="710">
        <v>3.3348951576265717E-2</v>
      </c>
      <c r="DI996" s="710">
        <v>3.2910922856086079E-2</v>
      </c>
      <c r="DJ996" s="710">
        <v>3.2485746532727143E-2</v>
      </c>
      <c r="DK996" s="710">
        <v>3.2072843931788692E-2</v>
      </c>
      <c r="DL996" s="710">
        <v>3.1671671220401917E-2</v>
      </c>
      <c r="DM996" s="710">
        <v>3.1281716796950354E-2</v>
      </c>
      <c r="DN996" s="710">
        <v>3.0902498913562018E-2</v>
      </c>
      <c r="DO996" s="710">
        <v>3.0533563507397291E-2</v>
      </c>
      <c r="DP996" s="710">
        <v>3.0174482219548906E-2</v>
      </c>
      <c r="DQ996" s="710">
        <v>2.9824850582799198E-2</v>
      </c>
      <c r="DR996" s="710">
        <v>2.9484286361600272E-2</v>
      </c>
      <c r="DS996" s="710">
        <v>2.9152428029495532E-2</v>
      </c>
      <c r="DT996" s="710">
        <v>2.8828933370825018E-2</v>
      </c>
      <c r="DU996" s="710">
        <v>2.8513478194981699E-2</v>
      </c>
      <c r="DV996" s="710">
        <v>2.8205755152739778E-2</v>
      </c>
      <c r="DW996" s="710">
        <v>2.7905472645279615E-2</v>
      </c>
      <c r="DX996" s="710">
        <v>2.7612353817509594E-2</v>
      </c>
      <c r="DY996" s="710">
        <v>2.7326135628146047E-2</v>
      </c>
      <c r="DZ996" s="710">
        <v>2.7046567989776775E-2</v>
      </c>
      <c r="EA996" s="710">
        <v>2.6773412972810363E-2</v>
      </c>
      <c r="EB996" s="710">
        <v>2.650644406781523E-2</v>
      </c>
      <c r="EC996" s="710">
        <v>2.6245445501288781E-2</v>
      </c>
      <c r="ED996" s="710">
        <v>2.5990211600373472E-2</v>
      </c>
      <c r="EE996" s="710">
        <v>2.5740546202463809E-2</v>
      </c>
      <c r="EF996" s="710">
        <v>2.5496262106028383E-2</v>
      </c>
      <c r="EG996" s="710">
        <v>2.5257180559313232E-2</v>
      </c>
      <c r="EH996" s="710">
        <v>2.5023130783897663E-2</v>
      </c>
      <c r="EI996" s="710">
        <v>2.4793949530349128E-2</v>
      </c>
      <c r="EJ996" s="710">
        <v>2.4569480663469485E-2</v>
      </c>
      <c r="EK996" s="710">
        <v>2.4349574774848396E-2</v>
      </c>
      <c r="EL996" s="710">
        <v>2.4134088820638389E-2</v>
      </c>
      <c r="EM996" s="710">
        <v>2.3922885782647788E-2</v>
      </c>
      <c r="EN996" s="710">
        <v>2.3715834351010316E-2</v>
      </c>
      <c r="EO996" s="710">
        <v>2.3512808626837734E-2</v>
      </c>
      <c r="EP996" s="710">
        <v>2.3313687843395742E-2</v>
      </c>
      <c r="EQ996" s="710">
        <v>2.3118356104464017E-2</v>
      </c>
      <c r="ER996" s="710">
        <v>2.2926702138651504E-2</v>
      </c>
      <c r="ES996" s="710">
        <v>2.2738619068537882E-2</v>
      </c>
      <c r="ET996" s="710">
        <v>2.255400419360238E-2</v>
      </c>
      <c r="EU996" s="710">
        <v>2.237275878598434E-2</v>
      </c>
      <c r="EV996" s="710">
        <v>2.2194787898194984E-2</v>
      </c>
      <c r="EW996" s="710">
        <v>2.2020000181968022E-2</v>
      </c>
      <c r="EX996" s="710">
        <v>2.1848307717500435E-2</v>
      </c>
      <c r="EY996" s="710">
        <v>2.1679625852390767E-2</v>
      </c>
      <c r="EZ996" s="710">
        <v>2.1513873049635656E-2</v>
      </c>
      <c r="FA996" s="710">
        <v>2.1350970744092909E-2</v>
      </c>
      <c r="FB996" s="710">
        <v>2.1190843206862937E-2</v>
      </c>
      <c r="FC996" s="710">
        <v>2.1033417417081597E-2</v>
      </c>
      <c r="FD996" s="710">
        <v>2.0878622940653381E-2</v>
      </c>
      <c r="FE996" s="710">
        <v>2.0726391815488791E-2</v>
      </c>
      <c r="FF996" s="710">
        <v>0</v>
      </c>
      <c r="FG996" s="710">
        <v>0</v>
      </c>
      <c r="FH996" s="710">
        <v>0</v>
      </c>
      <c r="FI996" s="710">
        <v>0</v>
      </c>
      <c r="FJ996" s="710">
        <v>0</v>
      </c>
      <c r="FK996" s="710">
        <v>0</v>
      </c>
      <c r="FL996" s="710">
        <v>0</v>
      </c>
      <c r="FM996" s="710">
        <v>0</v>
      </c>
      <c r="FN996" s="710">
        <v>0</v>
      </c>
      <c r="FO996" s="710">
        <v>0</v>
      </c>
      <c r="FP996" s="710">
        <v>0</v>
      </c>
      <c r="FQ996" s="710">
        <v>0</v>
      </c>
      <c r="FR996" s="710">
        <v>0</v>
      </c>
      <c r="FS996" s="710">
        <v>0</v>
      </c>
      <c r="FT996" s="710">
        <v>0</v>
      </c>
      <c r="FU996" s="710">
        <v>0</v>
      </c>
      <c r="FV996" s="710">
        <v>0</v>
      </c>
    </row>
    <row r="997" spans="5:178" outlineLevel="2" x14ac:dyDescent="0.2">
      <c r="E997" s="367">
        <v>44104</v>
      </c>
      <c r="F997" s="398">
        <v>5.8824991887238713E-2</v>
      </c>
      <c r="G997" s="36">
        <v>1.1610556936104799</v>
      </c>
      <c r="H997" s="394"/>
      <c r="J997" s="370">
        <v>27</v>
      </c>
      <c r="K997" s="389"/>
      <c r="L997" s="389"/>
      <c r="M997" s="389"/>
      <c r="N997" s="389"/>
      <c r="O997" s="389"/>
      <c r="P997" s="389"/>
      <c r="Q997" s="389"/>
      <c r="R997" s="389"/>
      <c r="S997" s="389"/>
      <c r="T997" s="389"/>
      <c r="U997" s="389"/>
      <c r="V997" s="389"/>
      <c r="W997" s="389"/>
      <c r="X997" s="389"/>
      <c r="Y997" s="389"/>
      <c r="Z997" s="389"/>
      <c r="AA997" s="389"/>
      <c r="AB997" s="389"/>
      <c r="AC997" s="389"/>
      <c r="AD997" s="389"/>
      <c r="AE997" s="389"/>
      <c r="AF997" s="389"/>
      <c r="AG997" s="389"/>
      <c r="AH997" s="389"/>
      <c r="AI997" s="389"/>
      <c r="AJ997" s="389"/>
      <c r="AK997" s="389"/>
      <c r="AL997" s="389"/>
      <c r="AM997" s="389"/>
      <c r="AN997" s="389"/>
      <c r="AO997" s="389"/>
      <c r="AP997" s="389"/>
      <c r="AQ997" s="389"/>
      <c r="AR997" s="389"/>
      <c r="AS997" s="389"/>
      <c r="AT997" s="389"/>
      <c r="AU997" s="389"/>
      <c r="AV997" s="389"/>
      <c r="AW997" s="389"/>
      <c r="AX997" s="389"/>
      <c r="AY997" s="389"/>
      <c r="AZ997" s="389"/>
      <c r="BA997" s="389"/>
      <c r="BB997" s="389"/>
      <c r="BC997" s="389">
        <v>0.9763133342219007</v>
      </c>
      <c r="BD997" s="389">
        <v>0.69744283021382736</v>
      </c>
      <c r="BE997" s="389">
        <v>0.21656924160779908</v>
      </c>
      <c r="BF997" s="389">
        <v>0.176697956929873</v>
      </c>
      <c r="BG997" s="389">
        <v>0.15013614120603971</v>
      </c>
      <c r="BH997" s="389">
        <v>0.1395114149165064</v>
      </c>
      <c r="BI997" s="389">
        <v>0.12989584721719757</v>
      </c>
      <c r="BJ997" s="389">
        <v>0.12292694072621337</v>
      </c>
      <c r="BK997" s="389">
        <v>0.11767169976579904</v>
      </c>
      <c r="BL997" s="389">
        <v>0.11314000647384756</v>
      </c>
      <c r="BM997" s="389">
        <v>0.10876063900683562</v>
      </c>
      <c r="BN997" s="389">
        <v>0.10401949770559227</v>
      </c>
      <c r="BO997" s="389">
        <v>0.10005902625716408</v>
      </c>
      <c r="BP997" s="389">
        <v>9.5565414421447475E-2</v>
      </c>
      <c r="BQ997" s="389">
        <v>9.2061920447837925E-2</v>
      </c>
      <c r="BR997" s="389">
        <v>8.8653630114815585E-2</v>
      </c>
      <c r="BS997" s="389">
        <v>8.5359584150497922E-2</v>
      </c>
      <c r="BT997" s="389">
        <v>8.2617719301586096E-2</v>
      </c>
      <c r="BU997" s="389">
        <v>8.0504198480549891E-2</v>
      </c>
      <c r="BV997" s="389">
        <v>8.9053485405281893E-2</v>
      </c>
      <c r="BW997" s="389">
        <v>8.5645195072259567E-2</v>
      </c>
      <c r="BX997" s="389">
        <v>8.3607837163693133E-2</v>
      </c>
      <c r="BY997" s="389">
        <v>8.1418153430187171E-2</v>
      </c>
      <c r="BZ997" s="389">
        <v>7.7762333631638078E-2</v>
      </c>
      <c r="CA997" s="389">
        <v>7.4373084026733177E-2</v>
      </c>
      <c r="CB997" s="389">
        <v>7.0622060587596874E-2</v>
      </c>
      <c r="CC997" s="389">
        <v>6.8299091757268796E-2</v>
      </c>
      <c r="CD997" s="392">
        <v>6.4765112788411738E-2</v>
      </c>
      <c r="CE997" s="710">
        <v>6.30016950065138E-2</v>
      </c>
      <c r="CF997" s="710">
        <v>6.1343679762631574E-2</v>
      </c>
      <c r="CG997" s="710">
        <v>5.9781558719331787E-2</v>
      </c>
      <c r="CH997" s="710">
        <v>5.8306952558232379E-2</v>
      </c>
      <c r="CI997" s="710">
        <v>5.6912446667030492E-2</v>
      </c>
      <c r="CJ997" s="710">
        <v>5.5591454883229946E-2</v>
      </c>
      <c r="CK997" s="710">
        <v>5.4338105836914688E-2</v>
      </c>
      <c r="CL997" s="710">
        <v>5.3147147619054945E-2</v>
      </c>
      <c r="CM997" s="710">
        <v>5.2013867403914178E-2</v>
      </c>
      <c r="CN997" s="710">
        <v>5.0934023347000749E-2</v>
      </c>
      <c r="CO997" s="710">
        <v>4.9903786616334496E-2</v>
      </c>
      <c r="CP997" s="710">
        <v>4.8919691832978465E-2</v>
      </c>
      <c r="CQ997" s="710">
        <v>4.7978594525104959E-2</v>
      </c>
      <c r="CR997" s="710">
        <v>4.707763445931315E-2</v>
      </c>
      <c r="CS997" s="710">
        <v>4.6214203919211071E-2</v>
      </c>
      <c r="CT997" s="710">
        <v>4.5385920166268773E-2</v>
      </c>
      <c r="CU997" s="710">
        <v>4.4590601450648068E-2</v>
      </c>
      <c r="CV997" s="710">
        <v>4.382624604700338E-2</v>
      </c>
      <c r="CW997" s="710">
        <v>4.3091013877432624E-2</v>
      </c>
      <c r="CX997" s="710">
        <v>4.2383210354944779E-2</v>
      </c>
      <c r="CY997" s="710">
        <v>4.1701272139204972E-2</v>
      </c>
      <c r="CZ997" s="710">
        <v>4.1043754544425992E-2</v>
      </c>
      <c r="DA997" s="710">
        <v>4.0409320379078767E-2</v>
      </c>
      <c r="DB997" s="710">
        <v>3.9796730030156074E-2</v>
      </c>
      <c r="DC997" s="710">
        <v>3.920483263229451E-2</v>
      </c>
      <c r="DD997" s="710">
        <v>3.8632558185133122E-2</v>
      </c>
      <c r="DE997" s="710">
        <v>3.8078910501669679E-2</v>
      </c>
      <c r="DF997" s="710">
        <v>3.7542960886707819E-2</v>
      </c>
      <c r="DG997" s="710">
        <v>3.7023842458300565E-2</v>
      </c>
      <c r="DH997" s="710">
        <v>3.6520745036810257E-2</v>
      </c>
      <c r="DI997" s="710">
        <v>3.6032910536171643E-2</v>
      </c>
      <c r="DJ997" s="710">
        <v>3.5559628800450167E-2</v>
      </c>
      <c r="DK997" s="710">
        <v>3.5100233836064108E-2</v>
      </c>
      <c r="DL997" s="710">
        <v>3.465410039628436E-2</v>
      </c>
      <c r="DM997" s="710">
        <v>3.4220640879996565E-2</v>
      </c>
      <c r="DN997" s="710">
        <v>3.3799302511344081E-2</v>
      </c>
      <c r="DO997" s="710">
        <v>3.3389564770875707E-2</v>
      </c>
      <c r="DP997" s="710">
        <v>3.2990937052293362E-2</v>
      </c>
      <c r="DQ997" s="710">
        <v>3.2602956521911038E-2</v>
      </c>
      <c r="DR997" s="710">
        <v>3.2225186160560804E-2</v>
      </c>
      <c r="DS997" s="710">
        <v>3.1857212969972841E-2</v>
      </c>
      <c r="DT997" s="710">
        <v>3.1498646327658253E-2</v>
      </c>
      <c r="DU997" s="710">
        <v>3.1149116476078161E-2</v>
      </c>
      <c r="DV997" s="710">
        <v>3.0808273133421944E-2</v>
      </c>
      <c r="DW997" s="710">
        <v>3.0475784214672456E-2</v>
      </c>
      <c r="DX997" s="710">
        <v>3.0151334652828061E-2</v>
      </c>
      <c r="DY997" s="710">
        <v>2.9834625311206012E-2</v>
      </c>
      <c r="DZ997" s="710">
        <v>2.9525371978681408E-2</v>
      </c>
      <c r="EA997" s="710">
        <v>2.9223304440542126E-2</v>
      </c>
      <c r="EB997" s="710">
        <v>2.8928165618371117E-2</v>
      </c>
      <c r="EC997" s="710">
        <v>2.8639710773017728E-2</v>
      </c>
      <c r="ED997" s="710">
        <v>2.8357706765299244E-2</v>
      </c>
      <c r="EE997" s="710">
        <v>2.8081931369588611E-2</v>
      </c>
      <c r="EF997" s="710">
        <v>2.7812172635905987E-2</v>
      </c>
      <c r="EG997" s="710">
        <v>2.7548228296542354E-2</v>
      </c>
      <c r="EH997" s="710">
        <v>2.7289905213613182E-2</v>
      </c>
      <c r="EI997" s="710">
        <v>2.7037018864269527E-2</v>
      </c>
      <c r="EJ997" s="710">
        <v>2.678939286059152E-2</v>
      </c>
      <c r="EK997" s="710">
        <v>2.6546858501454836E-2</v>
      </c>
      <c r="EL997" s="710">
        <v>2.6309254353901947E-2</v>
      </c>
      <c r="EM997" s="710">
        <v>2.6076425861764979E-2</v>
      </c>
      <c r="EN997" s="710">
        <v>2.5848224979482998E-2</v>
      </c>
      <c r="EO997" s="710">
        <v>2.5624509829232547E-2</v>
      </c>
      <c r="EP997" s="710">
        <v>2.5405144379649455E-2</v>
      </c>
      <c r="EQ997" s="710">
        <v>2.5189998144564695E-2</v>
      </c>
      <c r="ER997" s="710">
        <v>2.4978945900307307E-2</v>
      </c>
      <c r="ES997" s="710">
        <v>2.4771867420246795E-2</v>
      </c>
      <c r="ET997" s="710">
        <v>2.4568647225354796E-2</v>
      </c>
      <c r="EU997" s="710">
        <v>2.4369174349663798E-2</v>
      </c>
      <c r="EV997" s="710">
        <v>2.4173342119590314E-2</v>
      </c>
      <c r="EW997" s="710">
        <v>2.3981047946171057E-2</v>
      </c>
      <c r="EX997" s="710">
        <v>2.379219312933447E-2</v>
      </c>
      <c r="EY997" s="710">
        <v>2.3606682673398625E-2</v>
      </c>
      <c r="EZ997" s="710">
        <v>2.3424425113047105E-2</v>
      </c>
      <c r="FA997" s="710">
        <v>2.324533234909211E-2</v>
      </c>
      <c r="FB997" s="710">
        <v>2.3069319493385563E-2</v>
      </c>
      <c r="FC997" s="710">
        <v>2.2896304722285789E-2</v>
      </c>
      <c r="FD997" s="710">
        <v>2.2726209138132124E-2</v>
      </c>
      <c r="FE997" s="710">
        <v>2.2558956638218424E-2</v>
      </c>
      <c r="FF997" s="710">
        <v>2.2394473790794206E-2</v>
      </c>
      <c r="FG997" s="710">
        <v>0</v>
      </c>
      <c r="FH997" s="710">
        <v>0</v>
      </c>
      <c r="FI997" s="710">
        <v>0</v>
      </c>
      <c r="FJ997" s="710">
        <v>0</v>
      </c>
      <c r="FK997" s="710">
        <v>0</v>
      </c>
      <c r="FL997" s="710">
        <v>0</v>
      </c>
      <c r="FM997" s="710">
        <v>0</v>
      </c>
      <c r="FN997" s="710">
        <v>0</v>
      </c>
      <c r="FO997" s="710">
        <v>0</v>
      </c>
      <c r="FP997" s="710">
        <v>0</v>
      </c>
      <c r="FQ997" s="710">
        <v>0</v>
      </c>
      <c r="FR997" s="710">
        <v>0</v>
      </c>
      <c r="FS997" s="710">
        <v>0</v>
      </c>
      <c r="FT997" s="710">
        <v>0</v>
      </c>
      <c r="FU997" s="710">
        <v>0</v>
      </c>
      <c r="FV997" s="710">
        <v>0</v>
      </c>
    </row>
    <row r="998" spans="5:178" outlineLevel="2" x14ac:dyDescent="0.2">
      <c r="E998" s="367">
        <v>44135</v>
      </c>
      <c r="F998" s="398">
        <v>6.1391498822002614E-2</v>
      </c>
      <c r="G998" s="36">
        <v>1.1100651374044941</v>
      </c>
      <c r="H998" s="394"/>
      <c r="J998" s="370">
        <v>26</v>
      </c>
      <c r="K998" s="389"/>
      <c r="L998" s="389"/>
      <c r="M998" s="389"/>
      <c r="N998" s="389"/>
      <c r="O998" s="389"/>
      <c r="P998" s="389"/>
      <c r="Q998" s="389"/>
      <c r="R998" s="389"/>
      <c r="S998" s="389"/>
      <c r="T998" s="389"/>
      <c r="U998" s="389"/>
      <c r="V998" s="389"/>
      <c r="W998" s="389"/>
      <c r="X998" s="389"/>
      <c r="Y998" s="389"/>
      <c r="Z998" s="389"/>
      <c r="AA998" s="389"/>
      <c r="AB998" s="389"/>
      <c r="AC998" s="389"/>
      <c r="AD998" s="389"/>
      <c r="AE998" s="389"/>
      <c r="AF998" s="389"/>
      <c r="AG998" s="389"/>
      <c r="AH998" s="389"/>
      <c r="AI998" s="389"/>
      <c r="AJ998" s="389"/>
      <c r="AK998" s="389"/>
      <c r="AL998" s="389"/>
      <c r="AM998" s="389"/>
      <c r="AN998" s="389"/>
      <c r="AO998" s="389"/>
      <c r="AP998" s="389"/>
      <c r="AQ998" s="389"/>
      <c r="AR998" s="389"/>
      <c r="AS998" s="389"/>
      <c r="AT998" s="389"/>
      <c r="AU998" s="389"/>
      <c r="AV998" s="389"/>
      <c r="AW998" s="389"/>
      <c r="AX998" s="389"/>
      <c r="AY998" s="389"/>
      <c r="AZ998" s="389"/>
      <c r="BA998" s="389"/>
      <c r="BB998" s="389"/>
      <c r="BC998" s="389"/>
      <c r="BD998" s="389">
        <v>0.97643742468583228</v>
      </c>
      <c r="BE998" s="389">
        <v>0.68030211740402824</v>
      </c>
      <c r="BF998" s="389">
        <v>0.18665002582200035</v>
      </c>
      <c r="BG998" s="389">
        <v>0.14382854191771388</v>
      </c>
      <c r="BH998" s="389">
        <v>0.12256842830091237</v>
      </c>
      <c r="BI998" s="389">
        <v>0.11165863315544844</v>
      </c>
      <c r="BJ998" s="389">
        <v>0.10399810638664142</v>
      </c>
      <c r="BK998" s="389">
        <v>9.8381821311757614E-2</v>
      </c>
      <c r="BL998" s="389">
        <v>9.4336374591151656E-2</v>
      </c>
      <c r="BM998" s="389">
        <v>9.0721294542950595E-2</v>
      </c>
      <c r="BN998" s="389">
        <v>8.682647615768635E-2</v>
      </c>
      <c r="BO998" s="389">
        <v>8.3189877775865034E-2</v>
      </c>
      <c r="BP998" s="389">
        <v>7.9273541056980548E-2</v>
      </c>
      <c r="BQ998" s="389">
        <v>7.6088827681184371E-2</v>
      </c>
      <c r="BR998" s="389">
        <v>7.249526596660355E-2</v>
      </c>
      <c r="BS998" s="389">
        <v>7.0085212601136163E-2</v>
      </c>
      <c r="BT998" s="389">
        <v>6.7632122568428307E-2</v>
      </c>
      <c r="BU998" s="389">
        <v>6.496384919951799E-2</v>
      </c>
      <c r="BV998" s="389">
        <v>8.8526424513685656E-2</v>
      </c>
      <c r="BW998" s="389">
        <v>8.5772077810294375E-2</v>
      </c>
      <c r="BX998" s="389">
        <v>8.323291444310553E-2</v>
      </c>
      <c r="BY998" s="389">
        <v>8.0822861077638142E-2</v>
      </c>
      <c r="BZ998" s="389">
        <v>7.744448269925977E-2</v>
      </c>
      <c r="CA998" s="389">
        <v>7.5034429333792396E-2</v>
      </c>
      <c r="CB998" s="389">
        <v>7.1526940953692553E-2</v>
      </c>
      <c r="CC998" s="389">
        <v>6.8148562575314167E-2</v>
      </c>
      <c r="CD998" s="392">
        <v>6.371790433419984E-2</v>
      </c>
      <c r="CE998" s="710">
        <v>6.1920796928286906E-2</v>
      </c>
      <c r="CF998" s="710">
        <v>6.023482388398195E-2</v>
      </c>
      <c r="CG998" s="710">
        <v>5.8649624371462851E-2</v>
      </c>
      <c r="CH998" s="710">
        <v>5.7156107634827487E-2</v>
      </c>
      <c r="CI998" s="710">
        <v>5.5746262353635063E-2</v>
      </c>
      <c r="CJ998" s="710">
        <v>5.4412999546133836E-2</v>
      </c>
      <c r="CK998" s="710">
        <v>5.3150022297010831E-2</v>
      </c>
      <c r="CL998" s="710">
        <v>5.195171709169611E-2</v>
      </c>
      <c r="CM998" s="710">
        <v>5.0813062671389707E-2</v>
      </c>
      <c r="CN998" s="710">
        <v>4.972955318544417E-2</v>
      </c>
      <c r="CO998" s="710">
        <v>4.8697133080181601E-2</v>
      </c>
      <c r="CP998" s="710">
        <v>4.7712141675996758E-2</v>
      </c>
      <c r="CQ998" s="710">
        <v>4.6771265784412146E-2</v>
      </c>
      <c r="CR998" s="710">
        <v>4.5871499030651165E-2</v>
      </c>
      <c r="CS998" s="710">
        <v>4.5010106795349246E-2</v>
      </c>
      <c r="CT998" s="710">
        <v>4.4184595886258261E-2</v>
      </c>
      <c r="CU998" s="710">
        <v>4.3392688208547615E-2</v>
      </c>
      <c r="CV998" s="710">
        <v>4.2632297829176158E-2</v>
      </c>
      <c r="CW998" s="710">
        <v>4.1901510933386329E-2</v>
      </c>
      <c r="CX998" s="710">
        <v>4.119856825472739E-2</v>
      </c>
      <c r="CY998" s="710">
        <v>4.0521849628076007E-2</v>
      </c>
      <c r="CZ998" s="710">
        <v>3.9869860370952095E-2</v>
      </c>
      <c r="DA998" s="710">
        <v>3.9241219244423094E-2</v>
      </c>
      <c r="DB998" s="710">
        <v>3.8634647782945432E-2</v>
      </c>
      <c r="DC998" s="710">
        <v>3.8048960814101647E-2</v>
      </c>
      <c r="DD998" s="710">
        <v>3.7483058015551664E-2</v>
      </c>
      <c r="DE998" s="710">
        <v>3.6935916378576572E-2</v>
      </c>
      <c r="DF998" s="710">
        <v>3.6406583466124819E-2</v>
      </c>
      <c r="DG998" s="710">
        <v>3.5894171368885563E-2</v>
      </c>
      <c r="DH998" s="710">
        <v>3.5397851276119691E-2</v>
      </c>
      <c r="DI998" s="710">
        <v>3.4916848589178949E-2</v>
      </c>
      <c r="DJ998" s="710">
        <v>3.4450438515172863E-2</v>
      </c>
      <c r="DK998" s="710">
        <v>3.3997942086374543E-2</v>
      </c>
      <c r="DL998" s="710">
        <v>3.3558722557913895E-2</v>
      </c>
      <c r="DM998" s="710">
        <v>3.3132182142277304E-2</v>
      </c>
      <c r="DN998" s="710">
        <v>3.2717759044268088E-2</v>
      </c>
      <c r="DO998" s="710">
        <v>3.2314924764512233E-2</v>
      </c>
      <c r="DP998" s="710">
        <v>3.192318164342349E-2</v>
      </c>
      <c r="DQ998" s="710">
        <v>3.1542060620860547E-2</v>
      </c>
      <c r="DR998" s="710">
        <v>3.1171119189593068E-2</v>
      </c>
      <c r="DS998" s="710">
        <v>3.0809939523202077E-2</v>
      </c>
      <c r="DT998" s="710">
        <v>3.0458126761231132E-2</v>
      </c>
      <c r="DU998" s="710">
        <v>3.0115307436318416E-2</v>
      </c>
      <c r="DV998" s="710">
        <v>2.9781128029717618E-2</v>
      </c>
      <c r="DW998" s="710">
        <v>2.9455253643087192E-2</v>
      </c>
      <c r="DX998" s="710">
        <v>2.913736677572306E-2</v>
      </c>
      <c r="DY998" s="710">
        <v>2.8827166197549544E-2</v>
      </c>
      <c r="DZ998" s="710">
        <v>2.8524365909191531E-2</v>
      </c>
      <c r="EA998" s="710">
        <v>2.8228694181339956E-2</v>
      </c>
      <c r="EB998" s="710">
        <v>2.7939892666412353E-2</v>
      </c>
      <c r="EC998" s="710">
        <v>2.765771557620933E-2</v>
      </c>
      <c r="ED998" s="710">
        <v>2.7381928919889269E-2</v>
      </c>
      <c r="EE998" s="710">
        <v>2.7112309797137989E-2</v>
      </c>
      <c r="EF998" s="710">
        <v>2.6848645741901888E-2</v>
      </c>
      <c r="EG998" s="710">
        <v>2.6590734112494793E-2</v>
      </c>
      <c r="EH998" s="710">
        <v>2.6338381524281116E-2</v>
      </c>
      <c r="EI998" s="710">
        <v>2.6091403321491541E-2</v>
      </c>
      <c r="EJ998" s="710">
        <v>2.5849623085042291E-2</v>
      </c>
      <c r="EK998" s="710">
        <v>2.5612872173513691E-2</v>
      </c>
      <c r="EL998" s="710">
        <v>2.5380989294697457E-2</v>
      </c>
      <c r="EM998" s="710">
        <v>2.5153820105353074E-2</v>
      </c>
      <c r="EN998" s="710">
        <v>2.4931216837018894E-2</v>
      </c>
      <c r="EO998" s="710">
        <v>2.4713037945911228E-2</v>
      </c>
      <c r="EP998" s="710">
        <v>2.4499147785112835E-2</v>
      </c>
      <c r="EQ998" s="710">
        <v>2.4289416297404422E-2</v>
      </c>
      <c r="ER998" s="710">
        <v>2.4083718727231231E-2</v>
      </c>
      <c r="ES998" s="710">
        <v>2.3881935350421313E-2</v>
      </c>
      <c r="ET998" s="710">
        <v>2.3683951220386114E-2</v>
      </c>
      <c r="EU998" s="710">
        <v>2.3489655929636831E-2</v>
      </c>
      <c r="EV998" s="710">
        <v>2.3298943385543593E-2</v>
      </c>
      <c r="EW998" s="710">
        <v>2.3111711599350156E-2</v>
      </c>
      <c r="EX998" s="710">
        <v>2.2927862487534551E-2</v>
      </c>
      <c r="EY998" s="710">
        <v>2.2747301684676514E-2</v>
      </c>
      <c r="EZ998" s="710">
        <v>2.2569938367058198E-2</v>
      </c>
      <c r="FA998" s="710">
        <v>2.2395685086282764E-2</v>
      </c>
      <c r="FB998" s="710">
        <v>2.2224457612250371E-2</v>
      </c>
      <c r="FC998" s="710">
        <v>2.2056174784880339E-2</v>
      </c>
      <c r="FD998" s="710">
        <v>2.1890758374013223E-2</v>
      </c>
      <c r="FE998" s="710">
        <v>2.172813294696908E-2</v>
      </c>
      <c r="FF998" s="710">
        <v>2.156822574327534E-2</v>
      </c>
      <c r="FG998" s="710">
        <v>2.1410966556113641E-2</v>
      </c>
      <c r="FH998" s="710">
        <v>0</v>
      </c>
      <c r="FI998" s="710">
        <v>0</v>
      </c>
      <c r="FJ998" s="710">
        <v>0</v>
      </c>
      <c r="FK998" s="710">
        <v>0</v>
      </c>
      <c r="FL998" s="710">
        <v>0</v>
      </c>
      <c r="FM998" s="710">
        <v>0</v>
      </c>
      <c r="FN998" s="710">
        <v>0</v>
      </c>
      <c r="FO998" s="710">
        <v>0</v>
      </c>
      <c r="FP998" s="710">
        <v>0</v>
      </c>
      <c r="FQ998" s="710">
        <v>0</v>
      </c>
      <c r="FR998" s="710">
        <v>0</v>
      </c>
      <c r="FS998" s="710">
        <v>0</v>
      </c>
      <c r="FT998" s="710">
        <v>0</v>
      </c>
      <c r="FU998" s="710">
        <v>0</v>
      </c>
      <c r="FV998" s="710">
        <v>0</v>
      </c>
    </row>
    <row r="999" spans="5:178" outlineLevel="2" x14ac:dyDescent="0.2">
      <c r="E999" s="367">
        <v>44165</v>
      </c>
      <c r="F999" s="398">
        <v>6.4453276897052866E-2</v>
      </c>
      <c r="G999" s="36">
        <v>1.1439670397101185</v>
      </c>
      <c r="H999" s="394"/>
      <c r="J999" s="370">
        <v>25</v>
      </c>
      <c r="K999" s="389"/>
      <c r="L999" s="389"/>
      <c r="M999" s="389"/>
      <c r="N999" s="389"/>
      <c r="O999" s="389"/>
      <c r="P999" s="389"/>
      <c r="Q999" s="389"/>
      <c r="R999" s="389"/>
      <c r="S999" s="389"/>
      <c r="T999" s="389"/>
      <c r="U999" s="389"/>
      <c r="V999" s="389"/>
      <c r="W999" s="389"/>
      <c r="X999" s="389"/>
      <c r="Y999" s="389"/>
      <c r="Z999" s="389"/>
      <c r="AA999" s="389"/>
      <c r="AB999" s="389"/>
      <c r="AC999" s="389"/>
      <c r="AD999" s="389"/>
      <c r="AE999" s="389"/>
      <c r="AF999" s="389"/>
      <c r="AG999" s="389"/>
      <c r="AH999" s="389"/>
      <c r="AI999" s="389"/>
      <c r="AJ999" s="389"/>
      <c r="AK999" s="389"/>
      <c r="AL999" s="389"/>
      <c r="AM999" s="389"/>
      <c r="AN999" s="389"/>
      <c r="AO999" s="389"/>
      <c r="AP999" s="389"/>
      <c r="AQ999" s="389"/>
      <c r="AR999" s="389"/>
      <c r="AS999" s="389"/>
      <c r="AT999" s="389"/>
      <c r="AU999" s="389"/>
      <c r="AV999" s="389"/>
      <c r="AW999" s="389"/>
      <c r="AX999" s="389"/>
      <c r="AY999" s="389"/>
      <c r="AZ999" s="389"/>
      <c r="BA999" s="389"/>
      <c r="BB999" s="389"/>
      <c r="BC999" s="389"/>
      <c r="BD999" s="389"/>
      <c r="BE999" s="389">
        <v>0.97177247550063917</v>
      </c>
      <c r="BF999" s="389">
        <v>0.66599914784831704</v>
      </c>
      <c r="BG999" s="389">
        <v>0.20965061780997019</v>
      </c>
      <c r="BH999" s="389">
        <v>0.17550063911376226</v>
      </c>
      <c r="BI999" s="389">
        <v>0.15489987217724754</v>
      </c>
      <c r="BJ999" s="389">
        <v>0.14441840647635279</v>
      </c>
      <c r="BK999" s="389">
        <v>0.1367703451214316</v>
      </c>
      <c r="BL999" s="389">
        <v>0.13052833404345973</v>
      </c>
      <c r="BM999" s="389">
        <v>0.12513847464848743</v>
      </c>
      <c r="BN999" s="389">
        <v>0.12036642522368982</v>
      </c>
      <c r="BO999" s="389">
        <v>0.1154026416702173</v>
      </c>
      <c r="BP999" s="389">
        <v>0.11141883255219429</v>
      </c>
      <c r="BQ999" s="389">
        <v>0.10696634000852151</v>
      </c>
      <c r="BR999" s="389">
        <v>0.10302513847464849</v>
      </c>
      <c r="BS999" s="389">
        <v>9.9531316574350229E-2</v>
      </c>
      <c r="BT999" s="389">
        <v>9.6144013634426928E-2</v>
      </c>
      <c r="BU999" s="389">
        <v>9.3289305496378358E-2</v>
      </c>
      <c r="BV999" s="389">
        <v>9.3268001704303369E-2</v>
      </c>
      <c r="BW999" s="389">
        <v>9.0328078397954842E-2</v>
      </c>
      <c r="BX999" s="389">
        <v>8.7473370259906258E-2</v>
      </c>
      <c r="BY999" s="389">
        <v>8.604601619088198E-2</v>
      </c>
      <c r="BZ999" s="389">
        <v>8.3233915636983388E-2</v>
      </c>
      <c r="CA999" s="389">
        <v>8.0251384746484869E-2</v>
      </c>
      <c r="CB999" s="389">
        <v>7.6459309757136773E-2</v>
      </c>
      <c r="CC999" s="389">
        <v>7.3732424371538138E-2</v>
      </c>
      <c r="CD999" s="392">
        <v>6.7642625063385378E-2</v>
      </c>
      <c r="CE999" s="710">
        <v>6.566387857937607E-2</v>
      </c>
      <c r="CF999" s="710">
        <v>6.3811886682765218E-2</v>
      </c>
      <c r="CG999" s="710">
        <v>6.2074423242525843E-2</v>
      </c>
      <c r="CH999" s="710">
        <v>6.0440811004304894E-2</v>
      </c>
      <c r="CI999" s="710">
        <v>5.8901681576313765E-2</v>
      </c>
      <c r="CJ999" s="710">
        <v>5.7448778968683022E-2</v>
      </c>
      <c r="CK999" s="710">
        <v>5.607479769888208E-2</v>
      </c>
      <c r="CL999" s="710">
        <v>5.4773248540894243E-2</v>
      </c>
      <c r="CM999" s="710">
        <v>5.3538346540820354E-2</v>
      </c>
      <c r="CN999" s="710">
        <v>5.2364917088296152E-2</v>
      </c>
      <c r="CO999" s="710">
        <v>5.1248316721913066E-2</v>
      </c>
      <c r="CP999" s="710">
        <v>5.0184366029509625E-2</v>
      </c>
      <c r="CQ999" s="710">
        <v>4.916929253263369E-2</v>
      </c>
      <c r="CR999" s="710">
        <v>4.819968185650049E-2</v>
      </c>
      <c r="CS999" s="710">
        <v>4.7272435810258369E-2</v>
      </c>
      <c r="CT999" s="710">
        <v>4.638473625800358E-2</v>
      </c>
      <c r="CU999" s="710">
        <v>4.5534013864244535E-2</v>
      </c>
      <c r="CV999" s="710">
        <v>4.4717920960081682E-2</v>
      </c>
      <c r="CW999" s="710">
        <v>4.3934307907114813E-2</v>
      </c>
      <c r="CX999" s="710">
        <v>4.3181202441799217E-2</v>
      </c>
      <c r="CY999" s="710">
        <v>4.2456791568873706E-2</v>
      </c>
      <c r="CZ999" s="710">
        <v>4.1759405642623329E-2</v>
      </c>
      <c r="DA999" s="710">
        <v>4.1087504332274316E-2</v>
      </c>
      <c r="DB999" s="710">
        <v>4.0439664215218767E-2</v>
      </c>
      <c r="DC999" s="710">
        <v>3.9814567780984564E-2</v>
      </c>
      <c r="DD999" s="710">
        <v>3.9210993661440915E-2</v>
      </c>
      <c r="DE999" s="710">
        <v>3.8627807929894974E-2</v>
      </c>
      <c r="DF999" s="710">
        <v>3.8063956334468754E-2</v>
      </c>
      <c r="DG999" s="710">
        <v>3.7518457350243006E-2</v>
      </c>
      <c r="DH999" s="710">
        <v>3.6990395950746192E-2</v>
      </c>
      <c r="DI999" s="710">
        <v>3.6478918012976182E-2</v>
      </c>
      <c r="DJ999" s="710">
        <v>3.5983225281684052E-2</v>
      </c>
      <c r="DK999" s="710">
        <v>3.5502570828469471E-2</v>
      </c>
      <c r="DL999" s="710">
        <v>3.5036254949617408E-2</v>
      </c>
      <c r="DM999" s="710">
        <v>3.4583621453775165E-2</v>
      </c>
      <c r="DN999" s="710">
        <v>3.4144054296722182E-2</v>
      </c>
      <c r="DO999" s="710">
        <v>3.3716974525776863E-2</v>
      </c>
      <c r="DP999" s="710">
        <v>3.330183750095006E-2</v>
      </c>
      <c r="DQ999" s="710">
        <v>3.2898130363901754E-2</v>
      </c>
      <c r="DR999" s="710">
        <v>3.2505369729177176E-2</v>
      </c>
      <c r="DS999" s="710">
        <v>3.2123099575170649E-2</v>
      </c>
      <c r="DT999" s="710">
        <v>3.1750889314851274E-2</v>
      </c>
      <c r="DU999" s="710">
        <v>3.1388332028541778E-2</v>
      </c>
      <c r="DV999" s="710">
        <v>3.1035042843014542E-2</v>
      </c>
      <c r="DW999" s="710">
        <v>3.069065744289734E-2</v>
      </c>
      <c r="DX999" s="710">
        <v>3.0354830701898521E-2</v>
      </c>
      <c r="DY999" s="710">
        <v>3.0027235422695767E-2</v>
      </c>
      <c r="DZ999" s="710">
        <v>2.9707561175507678E-2</v>
      </c>
      <c r="EA999" s="710">
        <v>2.9395513226406052E-2</v>
      </c>
      <c r="EB999" s="710">
        <v>2.9090811547343148E-2</v>
      </c>
      <c r="EC999" s="710">
        <v>2.8793189900681943E-2</v>
      </c>
      <c r="ED999" s="710">
        <v>2.8502394991737831E-2</v>
      </c>
      <c r="EE999" s="710">
        <v>2.8218185683480772E-2</v>
      </c>
      <c r="EF999" s="710">
        <v>2.7940332268117964E-2</v>
      </c>
      <c r="EG999" s="710">
        <v>2.7668615790784348E-2</v>
      </c>
      <c r="EH999" s="710">
        <v>2.7402827421022999E-2</v>
      </c>
      <c r="EI999" s="710">
        <v>2.7142767868142188E-2</v>
      </c>
      <c r="EJ999" s="710">
        <v>2.6888246836900071E-2</v>
      </c>
      <c r="EK999" s="710">
        <v>2.6639082520292519E-2</v>
      </c>
      <c r="EL999" s="710">
        <v>2.6395101126512961E-2</v>
      </c>
      <c r="EM999" s="710">
        <v>2.6156136437414535E-2</v>
      </c>
      <c r="EN999" s="710">
        <v>2.592202939604283E-2</v>
      </c>
      <c r="EO999" s="710">
        <v>2.5692627721019087E-2</v>
      </c>
      <c r="EP999" s="710">
        <v>2.5467785545747055E-2</v>
      </c>
      <c r="EQ999" s="710">
        <v>2.5247363080589953E-2</v>
      </c>
      <c r="ER999" s="710">
        <v>2.5031226296320899E-2</v>
      </c>
      <c r="ES999" s="710">
        <v>2.4819246627292839E-2</v>
      </c>
      <c r="ET999" s="710">
        <v>2.461130069290229E-2</v>
      </c>
      <c r="EU999" s="710">
        <v>2.4407270036038754E-2</v>
      </c>
      <c r="EV999" s="710">
        <v>2.42070408773177E-2</v>
      </c>
      <c r="EW999" s="710">
        <v>2.4010503883991306E-2</v>
      </c>
      <c r="EX999" s="710">
        <v>2.3817553952519586E-2</v>
      </c>
      <c r="EY999" s="710">
        <v>2.3628090003864479E-2</v>
      </c>
      <c r="EZ999" s="710">
        <v>2.344201479064217E-2</v>
      </c>
      <c r="FA999" s="710">
        <v>2.3259234715336499E-2</v>
      </c>
      <c r="FB999" s="710">
        <v>2.3079659658836179E-2</v>
      </c>
      <c r="FC999" s="710">
        <v>2.2903202818615187E-2</v>
      </c>
      <c r="FD999" s="710">
        <v>2.2729780555926477E-2</v>
      </c>
      <c r="FE999" s="710">
        <v>2.2559312251425372E-2</v>
      </c>
      <c r="FF999" s="710">
        <v>2.239172016868303E-2</v>
      </c>
      <c r="FG999" s="710">
        <v>2.2226929325088424E-2</v>
      </c>
      <c r="FH999" s="710">
        <v>2.2064867369674512E-2</v>
      </c>
      <c r="FI999" s="710">
        <v>0</v>
      </c>
      <c r="FJ999" s="710">
        <v>0</v>
      </c>
      <c r="FK999" s="710">
        <v>0</v>
      </c>
      <c r="FL999" s="710">
        <v>0</v>
      </c>
      <c r="FM999" s="710">
        <v>0</v>
      </c>
      <c r="FN999" s="710">
        <v>0</v>
      </c>
      <c r="FO999" s="710">
        <v>0</v>
      </c>
      <c r="FP999" s="710">
        <v>0</v>
      </c>
      <c r="FQ999" s="710">
        <v>0</v>
      </c>
      <c r="FR999" s="710">
        <v>0</v>
      </c>
      <c r="FS999" s="710">
        <v>0</v>
      </c>
      <c r="FT999" s="710">
        <v>0</v>
      </c>
      <c r="FU999" s="710">
        <v>0</v>
      </c>
      <c r="FV999" s="710">
        <v>0</v>
      </c>
    </row>
    <row r="1000" spans="5:178" outlineLevel="2" x14ac:dyDescent="0.2">
      <c r="E1000" s="367">
        <v>44196</v>
      </c>
      <c r="F1000" s="398">
        <v>6.842949704542993E-2</v>
      </c>
      <c r="G1000" s="36">
        <v>1.5048129461737085</v>
      </c>
      <c r="H1000" s="394"/>
      <c r="J1000" s="370">
        <v>24</v>
      </c>
      <c r="K1000" s="389"/>
      <c r="L1000" s="389"/>
      <c r="M1000" s="389"/>
      <c r="N1000" s="389"/>
      <c r="O1000" s="389"/>
      <c r="P1000" s="389"/>
      <c r="Q1000" s="389"/>
      <c r="R1000" s="389"/>
      <c r="S1000" s="389"/>
      <c r="T1000" s="389"/>
      <c r="U1000" s="389"/>
      <c r="V1000" s="389"/>
      <c r="W1000" s="389"/>
      <c r="X1000" s="389"/>
      <c r="Y1000" s="389"/>
      <c r="Z1000" s="389"/>
      <c r="AA1000" s="389"/>
      <c r="AB1000" s="389"/>
      <c r="AC1000" s="389"/>
      <c r="AD1000" s="389"/>
      <c r="AE1000" s="389"/>
      <c r="AF1000" s="389"/>
      <c r="AG1000" s="389"/>
      <c r="AH1000" s="389"/>
      <c r="AI1000" s="389"/>
      <c r="AJ1000" s="389"/>
      <c r="AK1000" s="389"/>
      <c r="AL1000" s="389"/>
      <c r="AM1000" s="389"/>
      <c r="AN1000" s="389"/>
      <c r="AO1000" s="389"/>
      <c r="AP1000" s="389"/>
      <c r="AQ1000" s="389"/>
      <c r="AR1000" s="389"/>
      <c r="AS1000" s="389"/>
      <c r="AT1000" s="389"/>
      <c r="AU1000" s="389"/>
      <c r="AV1000" s="389"/>
      <c r="AW1000" s="389"/>
      <c r="AX1000" s="389"/>
      <c r="AY1000" s="389"/>
      <c r="AZ1000" s="389"/>
      <c r="BA1000" s="389"/>
      <c r="BB1000" s="389"/>
      <c r="BC1000" s="389"/>
      <c r="BD1000" s="389"/>
      <c r="BE1000" s="389"/>
      <c r="BF1000" s="389">
        <v>0.96563048270277563</v>
      </c>
      <c r="BG1000" s="389">
        <v>0.64838724189122321</v>
      </c>
      <c r="BH1000" s="389">
        <v>0.22781051779207342</v>
      </c>
      <c r="BI1000" s="389">
        <v>0.19202393270052634</v>
      </c>
      <c r="BJ1000" s="389">
        <v>0.17058797066894596</v>
      </c>
      <c r="BK1000" s="389">
        <v>0.15981375680417473</v>
      </c>
      <c r="BL1000" s="389">
        <v>0.1498942822439156</v>
      </c>
      <c r="BM1000" s="389">
        <v>0.14188672454901255</v>
      </c>
      <c r="BN1000" s="389">
        <v>0.13414908452921859</v>
      </c>
      <c r="BO1000" s="389">
        <v>0.12674884160331099</v>
      </c>
      <c r="BP1000" s="389">
        <v>0.11979846146925188</v>
      </c>
      <c r="BQ1000" s="389">
        <v>0.11428764226910793</v>
      </c>
      <c r="BR1000" s="389">
        <v>0.10886679562733366</v>
      </c>
      <c r="BS1000" s="389">
        <v>0.10497548247784426</v>
      </c>
      <c r="BT1000" s="389">
        <v>0.10092671735120788</v>
      </c>
      <c r="BU1000" s="389">
        <v>9.6765486526609379E-2</v>
      </c>
      <c r="BV1000" s="389">
        <v>0.13016779882135948</v>
      </c>
      <c r="BW1000" s="389">
        <v>0.12580412974042918</v>
      </c>
      <c r="BX1000" s="389">
        <v>0.12301498043096855</v>
      </c>
      <c r="BY1000" s="389">
        <v>0.11961851635251249</v>
      </c>
      <c r="BZ1000" s="389">
        <v>0.11541229924872914</v>
      </c>
      <c r="CA1000" s="389">
        <v>0.11183589005353367</v>
      </c>
      <c r="CB1000" s="389">
        <v>0.10661748166809124</v>
      </c>
      <c r="CC1000" s="389">
        <v>0.10297359305411849</v>
      </c>
      <c r="CD1000" s="392">
        <v>9.1767553417818296E-2</v>
      </c>
      <c r="CE1000" s="710">
        <v>8.8979397460918069E-2</v>
      </c>
      <c r="CF1000" s="710">
        <v>8.6376487391859227E-2</v>
      </c>
      <c r="CG1000" s="710">
        <v>8.3940314595364135E-2</v>
      </c>
      <c r="CH1000" s="710">
        <v>8.1654796405051369E-2</v>
      </c>
      <c r="CI1000" s="710">
        <v>7.9505887599317232E-2</v>
      </c>
      <c r="CJ1000" s="710">
        <v>7.7481264678656084E-2</v>
      </c>
      <c r="CK1000" s="710">
        <v>7.5570067434681018E-2</v>
      </c>
      <c r="CL1000" s="710">
        <v>7.3762685988515778E-2</v>
      </c>
      <c r="CM1000" s="710">
        <v>7.2050584192717634E-2</v>
      </c>
      <c r="CN1000" s="710">
        <v>7.0426152323213864E-2</v>
      </c>
      <c r="CO1000" s="710">
        <v>6.8882583522466428E-2</v>
      </c>
      <c r="CP1000" s="710">
        <v>6.7413769624243142E-2</v>
      </c>
      <c r="CQ1000" s="710">
        <v>6.6014212888390961E-2</v>
      </c>
      <c r="CR1000" s="710">
        <v>6.4678950869125271E-2</v>
      </c>
      <c r="CS1000" s="710">
        <v>6.3403492182340704E-2</v>
      </c>
      <c r="CT1000" s="710">
        <v>6.2183761362974529E-2</v>
      </c>
      <c r="CU1000" s="710">
        <v>6.1016051339717131E-2</v>
      </c>
      <c r="CV1000" s="710">
        <v>5.9896982321738339E-2</v>
      </c>
      <c r="CW1000" s="710">
        <v>5.8823466105942517E-2</v>
      </c>
      <c r="CX1000" s="710">
        <v>5.7792674985252486E-2</v>
      </c>
      <c r="CY1000" s="710">
        <v>5.680201457747687E-2</v>
      </c>
      <c r="CZ1000" s="710">
        <v>5.5849100007312739E-2</v>
      </c>
      <c r="DA1000" s="710">
        <v>5.4931734966299987E-2</v>
      </c>
      <c r="DB1000" s="710">
        <v>5.4047893251227073E-2</v>
      </c>
      <c r="DC1000" s="710">
        <v>5.3195702443839026E-2</v>
      </c>
      <c r="DD1000" s="710">
        <v>5.2373429446287444E-2</v>
      </c>
      <c r="DE1000" s="710">
        <v>5.1579467629612345E-2</v>
      </c>
      <c r="DF1000" s="710">
        <v>5.0812325388279497E-2</v>
      </c>
      <c r="DG1000" s="710">
        <v>5.0070615923701677E-2</v>
      </c>
      <c r="DH1000" s="710">
        <v>4.9353048104793601E-2</v>
      </c>
      <c r="DI1000" s="710">
        <v>4.865841827477789E-2</v>
      </c>
      <c r="DJ1000" s="710">
        <v>4.7985602891361272E-2</v>
      </c>
      <c r="DK1000" s="710">
        <v>4.7333551902583114E-2</v>
      </c>
      <c r="DL1000" s="710">
        <v>4.6701282773555911E-2</v>
      </c>
      <c r="DM1000" s="710">
        <v>4.6087875090340867E-2</v>
      </c>
      <c r="DN1000" s="710">
        <v>4.5492465676632697E-2</v>
      </c>
      <c r="DO1000" s="710">
        <v>4.4914244167021972E-2</v>
      </c>
      <c r="DP1000" s="710">
        <v>4.4352448987564463E-2</v>
      </c>
      <c r="DQ1000" s="710">
        <v>4.3806363700392453E-2</v>
      </c>
      <c r="DR1000" s="710">
        <v>4.327531367429472E-2</v>
      </c>
      <c r="DS1000" s="710">
        <v>4.2758663047690368E-2</v>
      </c>
      <c r="DT1000" s="710">
        <v>4.2255811954331417E-2</v>
      </c>
      <c r="DU1000" s="710">
        <v>4.176619398546999E-2</v>
      </c>
      <c r="DV1000" s="710">
        <v>4.1289273865195916E-2</v>
      </c>
      <c r="DW1000" s="710">
        <v>4.0824545318244712E-2</v>
      </c>
      <c r="DX1000" s="710">
        <v>4.0371529111850428E-2</v>
      </c>
      <c r="DY1000" s="710">
        <v>3.9929771255212874E-2</v>
      </c>
      <c r="DZ1000" s="710">
        <v>3.9498841341904699E-2</v>
      </c>
      <c r="EA1000" s="710">
        <v>3.907833102208913E-2</v>
      </c>
      <c r="EB1000" s="710">
        <v>3.8667852592785719E-2</v>
      </c>
      <c r="EC1000" s="710">
        <v>3.8267037695626692E-2</v>
      </c>
      <c r="ED1000" s="710">
        <v>3.7875536112617091E-2</v>
      </c>
      <c r="EE1000" s="710">
        <v>3.7493014651359444E-2</v>
      </c>
      <c r="EF1000" s="710">
        <v>3.7119156112046393E-2</v>
      </c>
      <c r="EG1000" s="710">
        <v>3.6753658329275934E-2</v>
      </c>
      <c r="EH1000" s="710">
        <v>3.639623328241099E-2</v>
      </c>
      <c r="EI1000" s="710">
        <v>3.6046606268803467E-2</v>
      </c>
      <c r="EJ1000" s="710">
        <v>3.5704515134735174E-2</v>
      </c>
      <c r="EK1000" s="710">
        <v>3.5369709559406992E-2</v>
      </c>
      <c r="EL1000" s="710">
        <v>3.5041950387734895E-2</v>
      </c>
      <c r="EM1000" s="710">
        <v>3.4721009008096874E-2</v>
      </c>
      <c r="EN1000" s="710">
        <v>3.4406666771519143E-2</v>
      </c>
      <c r="EO1000" s="710">
        <v>3.4098714449102722E-2</v>
      </c>
      <c r="EP1000" s="710">
        <v>3.3796951724770097E-2</v>
      </c>
      <c r="EQ1000" s="710">
        <v>3.3501186720665654E-2</v>
      </c>
      <c r="ER1000" s="710">
        <v>3.3211235552771876E-2</v>
      </c>
      <c r="ES1000" s="710">
        <v>3.292692191450932E-2</v>
      </c>
      <c r="ET1000" s="710">
        <v>3.2648076686276284E-2</v>
      </c>
      <c r="EU1000" s="710">
        <v>3.2374537569052786E-2</v>
      </c>
      <c r="EV1000" s="710">
        <v>3.2106148740348089E-2</v>
      </c>
      <c r="EW1000" s="710">
        <v>3.1842760530910459E-2</v>
      </c>
      <c r="EX1000" s="710">
        <v>3.1584229120744524E-2</v>
      </c>
      <c r="EY1000" s="710">
        <v>3.1330416253097959E-2</v>
      </c>
      <c r="EZ1000" s="710">
        <v>3.1081188965184452E-2</v>
      </c>
      <c r="FA1000" s="710">
        <v>3.0836419334505302E-2</v>
      </c>
      <c r="FB1000" s="710">
        <v>3.0595984239721215E-2</v>
      </c>
      <c r="FC1000" s="710">
        <v>3.0359765135104327E-2</v>
      </c>
      <c r="FD1000" s="710">
        <v>3.0127647837675249E-2</v>
      </c>
      <c r="FE1000" s="710">
        <v>2.9899522326196488E-2</v>
      </c>
      <c r="FF1000" s="710">
        <v>2.9675282551254595E-2</v>
      </c>
      <c r="FG1000" s="710">
        <v>2.9454826255721118E-2</v>
      </c>
      <c r="FH1000" s="710">
        <v>2.9238054804932738E-2</v>
      </c>
      <c r="FI1000" s="710">
        <v>2.9024873025979666E-2</v>
      </c>
      <c r="FJ1000" s="710">
        <v>0</v>
      </c>
      <c r="FK1000" s="710">
        <v>0</v>
      </c>
      <c r="FL1000" s="710">
        <v>0</v>
      </c>
      <c r="FM1000" s="710">
        <v>0</v>
      </c>
      <c r="FN1000" s="710">
        <v>0</v>
      </c>
      <c r="FO1000" s="710">
        <v>0</v>
      </c>
      <c r="FP1000" s="710">
        <v>0</v>
      </c>
      <c r="FQ1000" s="710">
        <v>0</v>
      </c>
      <c r="FR1000" s="710">
        <v>0</v>
      </c>
      <c r="FS1000" s="710">
        <v>0</v>
      </c>
      <c r="FT1000" s="710">
        <v>0</v>
      </c>
      <c r="FU1000" s="710">
        <v>0</v>
      </c>
      <c r="FV1000" s="710">
        <v>0</v>
      </c>
    </row>
    <row r="1001" spans="5:178" outlineLevel="2" x14ac:dyDescent="0.2">
      <c r="E1001" s="367">
        <v>44227</v>
      </c>
      <c r="F1001" s="398">
        <v>7.4217767497223475E-2</v>
      </c>
      <c r="G1001" s="36">
        <v>2.0668019024161959</v>
      </c>
      <c r="H1001" s="394"/>
      <c r="J1001" s="370">
        <v>23</v>
      </c>
      <c r="K1001" s="389"/>
      <c r="L1001" s="389"/>
      <c r="M1001" s="389"/>
      <c r="N1001" s="389"/>
      <c r="O1001" s="389"/>
      <c r="P1001" s="389"/>
      <c r="Q1001" s="389"/>
      <c r="R1001" s="389"/>
      <c r="S1001" s="389"/>
      <c r="T1001" s="389"/>
      <c r="U1001" s="389"/>
      <c r="V1001" s="389"/>
      <c r="W1001" s="389"/>
      <c r="X1001" s="389"/>
      <c r="Y1001" s="389"/>
      <c r="Z1001" s="389"/>
      <c r="AA1001" s="389"/>
      <c r="AB1001" s="389"/>
      <c r="AC1001" s="389"/>
      <c r="AD1001" s="389"/>
      <c r="AE1001" s="389"/>
      <c r="AF1001" s="389"/>
      <c r="AG1001" s="389"/>
      <c r="AH1001" s="389"/>
      <c r="AI1001" s="389"/>
      <c r="AJ1001" s="389"/>
      <c r="AK1001" s="389"/>
      <c r="AL1001" s="389"/>
      <c r="AM1001" s="389"/>
      <c r="AN1001" s="389"/>
      <c r="AO1001" s="389"/>
      <c r="AP1001" s="389"/>
      <c r="AQ1001" s="389"/>
      <c r="AR1001" s="389"/>
      <c r="AS1001" s="389"/>
      <c r="AT1001" s="389"/>
      <c r="AU1001" s="389"/>
      <c r="AV1001" s="389"/>
      <c r="AW1001" s="389"/>
      <c r="AX1001" s="389"/>
      <c r="AY1001" s="389"/>
      <c r="AZ1001" s="389"/>
      <c r="BA1001" s="389"/>
      <c r="BB1001" s="389"/>
      <c r="BC1001" s="389"/>
      <c r="BD1001" s="389"/>
      <c r="BE1001" s="389"/>
      <c r="BF1001" s="389"/>
      <c r="BG1001" s="389">
        <v>0.94997324772605674</v>
      </c>
      <c r="BH1001" s="389">
        <v>0.66032843560933452</v>
      </c>
      <c r="BI1001" s="389">
        <v>0.28538502695806067</v>
      </c>
      <c r="BJ1001" s="389">
        <v>0.24015310532164466</v>
      </c>
      <c r="BK1001" s="389">
        <v>0.2176194591924929</v>
      </c>
      <c r="BL1001" s="389">
        <v>0.20510762645594105</v>
      </c>
      <c r="BM1001" s="389">
        <v>0.19520928509692553</v>
      </c>
      <c r="BN1001" s="389">
        <v>0.18512573568753343</v>
      </c>
      <c r="BO1001" s="389">
        <v>0.17718236819360414</v>
      </c>
      <c r="BP1001" s="389">
        <v>0.16886858459892168</v>
      </c>
      <c r="BQ1001" s="389">
        <v>0.16166604930649875</v>
      </c>
      <c r="BR1001" s="389">
        <v>0.15503971683746964</v>
      </c>
      <c r="BS1001" s="389">
        <v>0.14892785117504218</v>
      </c>
      <c r="BT1001" s="389">
        <v>0.14335103099148042</v>
      </c>
      <c r="BU1001" s="389">
        <v>0.13855620035395316</v>
      </c>
      <c r="BV1001" s="389">
        <v>0.18631929867884925</v>
      </c>
      <c r="BW1001" s="389">
        <v>0.18245050829320492</v>
      </c>
      <c r="BX1001" s="389">
        <v>0.17833477384039181</v>
      </c>
      <c r="BY1001" s="389">
        <v>0.17430135407663497</v>
      </c>
      <c r="BZ1001" s="389">
        <v>0.16810717372515124</v>
      </c>
      <c r="CA1001" s="389">
        <v>0.16353870848252872</v>
      </c>
      <c r="CB1001" s="389">
        <v>0.15783841626538256</v>
      </c>
      <c r="CC1001" s="389">
        <v>0.1533934230563444</v>
      </c>
      <c r="CD1001" s="392">
        <v>0.13015242220758666</v>
      </c>
      <c r="CE1001" s="710">
        <v>0.12603915620628417</v>
      </c>
      <c r="CF1001" s="710">
        <v>0.12220973272171957</v>
      </c>
      <c r="CG1001" s="710">
        <v>0.11863473724056819</v>
      </c>
      <c r="CH1001" s="710">
        <v>0.11528874890147703</v>
      </c>
      <c r="CI1001" s="710">
        <v>0.11214967878930381</v>
      </c>
      <c r="CJ1001" s="710">
        <v>0.10919823633985963</v>
      </c>
      <c r="CK1001" s="710">
        <v>0.10641749570711999</v>
      </c>
      <c r="CL1001" s="710">
        <v>0.10379254081835185</v>
      </c>
      <c r="CM1001" s="710">
        <v>0.10131017287964936</v>
      </c>
      <c r="CN1001" s="710">
        <v>9.8958667825361155E-2</v>
      </c>
      <c r="CO1001" s="710">
        <v>9.6727573996209362E-2</v>
      </c>
      <c r="CP1001" s="710">
        <v>9.460754243879424E-2</v>
      </c>
      <c r="CQ1001" s="710">
        <v>9.2590183824979647E-2</v>
      </c>
      <c r="CR1001" s="710">
        <v>9.0667947223046025E-2</v>
      </c>
      <c r="CS1001" s="710">
        <v>8.883401690721536E-2</v>
      </c>
      <c r="CT1001" s="710">
        <v>8.7082224136557404E-2</v>
      </c>
      <c r="CU1001" s="710">
        <v>8.5406971418728467E-2</v>
      </c>
      <c r="CV1001" s="710">
        <v>8.3803167235839499E-2</v>
      </c>
      <c r="CW1001" s="710">
        <v>8.2266169576977924E-2</v>
      </c>
      <c r="CX1001" s="710">
        <v>8.0791736915614226E-2</v>
      </c>
      <c r="CY1001" s="710">
        <v>7.9375985506342422E-2</v>
      </c>
      <c r="CZ1001" s="710">
        <v>7.8015352066388821E-2</v>
      </c>
      <c r="DA1001" s="710">
        <v>7.6706561062521425E-2</v>
      </c>
      <c r="DB1001" s="710">
        <v>7.5446595950713832E-2</v>
      </c>
      <c r="DC1001" s="710">
        <v>7.4232673819865411E-2</v>
      </c>
      <c r="DD1001" s="710">
        <v>7.3062222976516614E-2</v>
      </c>
      <c r="DE1001" s="710">
        <v>7.1932863078353629E-2</v>
      </c>
      <c r="DF1001" s="710">
        <v>7.0842387483149333E-2</v>
      </c>
      <c r="DG1001" s="710">
        <v>6.9788747528866574E-2</v>
      </c>
      <c r="DH1001" s="710">
        <v>6.8770038501723085E-2</v>
      </c>
      <c r="DI1001" s="710">
        <v>6.7784487083520015E-2</v>
      </c>
      <c r="DJ1001" s="710">
        <v>6.6830440098609389E-2</v>
      </c>
      <c r="DK1001" s="710">
        <v>6.5906354405463163E-2</v>
      </c>
      <c r="DL1001" s="710">
        <v>6.5010787798659458E-2</v>
      </c>
      <c r="DM1001" s="710">
        <v>6.4142390804843588E-2</v>
      </c>
      <c r="DN1001" s="710">
        <v>6.3299899271361509E-2</v>
      </c>
      <c r="DO1001" s="710">
        <v>6.2482127659216902E-2</v>
      </c>
      <c r="DP1001" s="710">
        <v>6.1687962963119541E-2</v>
      </c>
      <c r="DQ1001" s="710">
        <v>6.0916359190954103E-2</v>
      </c>
      <c r="DR1001" s="710">
        <v>6.0166332343246275E-2</v>
      </c>
      <c r="DS1001" s="710">
        <v>5.9436955840334212E-2</v>
      </c>
      <c r="DT1001" s="710">
        <v>5.872735635113157E-2</v>
      </c>
      <c r="DU1001" s="710">
        <v>5.8036709982738098E-2</v>
      </c>
      <c r="DV1001" s="710">
        <v>5.7364238794825335E-2</v>
      </c>
      <c r="DW1001" s="710">
        <v>5.6709207606803355E-2</v>
      </c>
      <c r="DX1001" s="710">
        <v>5.607092106933826E-2</v>
      </c>
      <c r="DY1001" s="710">
        <v>5.5448720974913372E-2</v>
      </c>
      <c r="DZ1001" s="710">
        <v>5.4841983784867696E-2</v>
      </c>
      <c r="EA1001" s="710">
        <v>5.425011835275665E-2</v>
      </c>
      <c r="EB1001" s="710">
        <v>5.3672563826002773E-2</v>
      </c>
      <c r="EC1001" s="710">
        <v>5.3108787709680631E-2</v>
      </c>
      <c r="ED1001" s="710">
        <v>5.255828407793596E-2</v>
      </c>
      <c r="EE1001" s="710">
        <v>5.2020571920009195E-2</v>
      </c>
      <c r="EF1001" s="710">
        <v>5.1495193609135022E-2</v>
      </c>
      <c r="EG1001" s="710">
        <v>5.0981713483747026E-2</v>
      </c>
      <c r="EH1001" s="710">
        <v>5.0479716531448289E-2</v>
      </c>
      <c r="EI1001" s="710">
        <v>4.9988807167124956E-2</v>
      </c>
      <c r="EJ1001" s="710">
        <v>4.9508608097401707E-2</v>
      </c>
      <c r="EK1001" s="710">
        <v>4.9038759264369104E-2</v>
      </c>
      <c r="EL1001" s="710">
        <v>4.8578916862170661E-2</v>
      </c>
      <c r="EM1001" s="710">
        <v>4.812875242062415E-2</v>
      </c>
      <c r="EN1001" s="710">
        <v>4.76879519505813E-2</v>
      </c>
      <c r="EO1001" s="710">
        <v>4.7256215146202679E-2</v>
      </c>
      <c r="EP1001" s="710">
        <v>4.6833254639754275E-2</v>
      </c>
      <c r="EQ1001" s="710">
        <v>4.6418795304914807E-2</v>
      </c>
      <c r="ER1001" s="710">
        <v>4.6012573604931752E-2</v>
      </c>
      <c r="ES1001" s="710">
        <v>4.5614336982277473E-2</v>
      </c>
      <c r="ET1001" s="710">
        <v>4.5223843286740062E-2</v>
      </c>
      <c r="EU1001" s="710">
        <v>4.4840860239141273E-2</v>
      </c>
      <c r="EV1001" s="710">
        <v>4.4465164928105899E-2</v>
      </c>
      <c r="EW1001" s="710">
        <v>4.4096543337519133E-2</v>
      </c>
      <c r="EX1001" s="710">
        <v>4.3734789902499946E-2</v>
      </c>
      <c r="EY1001" s="710">
        <v>4.3379707091892844E-2</v>
      </c>
      <c r="EZ1001" s="710">
        <v>4.3031105015439768E-2</v>
      </c>
      <c r="FA1001" s="710">
        <v>4.2688801053938498E-2</v>
      </c>
      <c r="FB1001" s="710">
        <v>4.2352619510825307E-2</v>
      </c>
      <c r="FC1001" s="710">
        <v>4.2022391283741724E-2</v>
      </c>
      <c r="FD1001" s="710">
        <v>4.1697953554753128E-2</v>
      </c>
      <c r="FE1001" s="710">
        <v>4.137914949798982E-2</v>
      </c>
      <c r="FF1001" s="710">
        <v>4.1065828003572308E-2</v>
      </c>
      <c r="FG1001" s="710">
        <v>4.0757843416766533E-2</v>
      </c>
      <c r="FH1001" s="710">
        <v>4.0455055291394031E-2</v>
      </c>
      <c r="FI1001" s="710">
        <v>4.0157328156590906E-2</v>
      </c>
      <c r="FJ1001" s="710">
        <v>3.9864531296076776E-2</v>
      </c>
      <c r="FK1001" s="710">
        <v>0</v>
      </c>
      <c r="FL1001" s="710">
        <v>0</v>
      </c>
      <c r="FM1001" s="710">
        <v>0</v>
      </c>
      <c r="FN1001" s="710">
        <v>0</v>
      </c>
      <c r="FO1001" s="710">
        <v>0</v>
      </c>
      <c r="FP1001" s="710">
        <v>0</v>
      </c>
      <c r="FQ1001" s="710">
        <v>0</v>
      </c>
      <c r="FR1001" s="710">
        <v>0</v>
      </c>
      <c r="FS1001" s="710">
        <v>0</v>
      </c>
      <c r="FT1001" s="710">
        <v>0</v>
      </c>
      <c r="FU1001" s="710">
        <v>0</v>
      </c>
      <c r="FV1001" s="710">
        <v>0</v>
      </c>
    </row>
    <row r="1002" spans="5:178" outlineLevel="2" x14ac:dyDescent="0.2">
      <c r="E1002" s="367">
        <v>44255</v>
      </c>
      <c r="F1002" s="398">
        <v>7.8750695256038436E-2</v>
      </c>
      <c r="G1002" s="36">
        <v>1.695226679084207</v>
      </c>
      <c r="H1002" s="394"/>
      <c r="J1002" s="370">
        <v>22</v>
      </c>
      <c r="K1002" s="389"/>
      <c r="L1002" s="389"/>
      <c r="M1002" s="389"/>
      <c r="N1002" s="389"/>
      <c r="O1002" s="389"/>
      <c r="P1002" s="389"/>
      <c r="Q1002" s="389"/>
      <c r="R1002" s="389"/>
      <c r="S1002" s="389"/>
      <c r="T1002" s="389"/>
      <c r="U1002" s="389"/>
      <c r="V1002" s="389"/>
      <c r="W1002" s="389"/>
      <c r="X1002" s="389"/>
      <c r="Y1002" s="389"/>
      <c r="Z1002" s="389"/>
      <c r="AA1002" s="389"/>
      <c r="AB1002" s="389"/>
      <c r="AC1002" s="389"/>
      <c r="AD1002" s="389"/>
      <c r="AE1002" s="389"/>
      <c r="AF1002" s="389"/>
      <c r="AG1002" s="389"/>
      <c r="AH1002" s="389"/>
      <c r="AI1002" s="389"/>
      <c r="AJ1002" s="389"/>
      <c r="AK1002" s="389"/>
      <c r="AL1002" s="389"/>
      <c r="AM1002" s="389"/>
      <c r="AN1002" s="389"/>
      <c r="AO1002" s="389"/>
      <c r="AP1002" s="389"/>
      <c r="AQ1002" s="389"/>
      <c r="AR1002" s="389"/>
      <c r="AS1002" s="389"/>
      <c r="AT1002" s="389"/>
      <c r="AU1002" s="389"/>
      <c r="AV1002" s="389"/>
      <c r="AW1002" s="389"/>
      <c r="AX1002" s="389"/>
      <c r="AY1002" s="389"/>
      <c r="AZ1002" s="389"/>
      <c r="BA1002" s="389"/>
      <c r="BB1002" s="389"/>
      <c r="BC1002" s="389"/>
      <c r="BD1002" s="389"/>
      <c r="BE1002" s="389"/>
      <c r="BF1002" s="389"/>
      <c r="BG1002" s="389"/>
      <c r="BH1002" s="389">
        <v>0.95261481607546616</v>
      </c>
      <c r="BI1002" s="389">
        <v>0.63176193138994918</v>
      </c>
      <c r="BJ1002" s="389">
        <v>0.23191753178867522</v>
      </c>
      <c r="BK1002" s="389">
        <v>0.18723104227954585</v>
      </c>
      <c r="BL1002" s="389">
        <v>0.16841311905861758</v>
      </c>
      <c r="BM1002" s="389">
        <v>0.15635408815735091</v>
      </c>
      <c r="BN1002" s="389">
        <v>0.14602124917945103</v>
      </c>
      <c r="BO1002" s="389">
        <v>0.13624759913447279</v>
      </c>
      <c r="BP1002" s="389">
        <v>0.1284675791981717</v>
      </c>
      <c r="BQ1002" s="389">
        <v>0.12234081349833459</v>
      </c>
      <c r="BR1002" s="389">
        <v>0.11604385986239089</v>
      </c>
      <c r="BS1002" s="389">
        <v>0.11074372128078579</v>
      </c>
      <c r="BT1002" s="389">
        <v>0.10636746006661642</v>
      </c>
      <c r="BU1002" s="389">
        <v>0.10196688629014612</v>
      </c>
      <c r="BV1002" s="389">
        <v>0.16641948894994044</v>
      </c>
      <c r="BW1002" s="389">
        <v>0.16226204079647955</v>
      </c>
      <c r="BX1002" s="389">
        <v>0.15793440470691206</v>
      </c>
      <c r="BY1002" s="389">
        <v>0.15409301986336341</v>
      </c>
      <c r="BZ1002" s="389">
        <v>0.14898738178016582</v>
      </c>
      <c r="CA1002" s="389">
        <v>0.14419780700688045</v>
      </c>
      <c r="CB1002" s="389">
        <v>0.13811966643164522</v>
      </c>
      <c r="CC1002" s="389">
        <v>0.13350027959446645</v>
      </c>
      <c r="CD1002" s="392">
        <v>0.11038793365239889</v>
      </c>
      <c r="CE1002" s="710">
        <v>0.10675326852360448</v>
      </c>
      <c r="CF1002" s="710">
        <v>0.10337949658376529</v>
      </c>
      <c r="CG1002" s="710">
        <v>0.10023853718704888</v>
      </c>
      <c r="CH1002" s="710">
        <v>9.7306264040711854E-2</v>
      </c>
      <c r="CI1002" s="710">
        <v>9.4561826514454064E-2</v>
      </c>
      <c r="CJ1002" s="710">
        <v>9.1987106897904999E-2</v>
      </c>
      <c r="CK1002" s="710">
        <v>8.9566282736561698E-2</v>
      </c>
      <c r="CL1002" s="710">
        <v>8.7285471158672759E-2</v>
      </c>
      <c r="CM1002" s="710">
        <v>8.5132437743312486E-2</v>
      </c>
      <c r="CN1002" s="710">
        <v>8.3096356611360667E-2</v>
      </c>
      <c r="CO1002" s="710">
        <v>8.1167611481326438E-2</v>
      </c>
      <c r="CP1002" s="710">
        <v>7.9337629721440955E-2</v>
      </c>
      <c r="CQ1002" s="710">
        <v>7.7598743158375061E-2</v>
      </c>
      <c r="CR1002" s="710">
        <v>7.5944070720043735E-2</v>
      </c>
      <c r="CS1002" s="710">
        <v>7.4367419001608329E-2</v>
      </c>
      <c r="CT1002" s="710">
        <v>7.2863197626863621E-2</v>
      </c>
      <c r="CU1002" s="710">
        <v>7.1426346887770303E-2</v>
      </c>
      <c r="CV1002" s="710">
        <v>7.0052275624263166E-2</v>
      </c>
      <c r="CW1002" s="710">
        <v>6.87368076852789E-2</v>
      </c>
      <c r="CX1002" s="710">
        <v>6.7476135613153312E-2</v>
      </c>
      <c r="CY1002" s="710">
        <v>6.6266780434442271E-2</v>
      </c>
      <c r="CZ1002" s="710">
        <v>6.5105556633969247E-2</v>
      </c>
      <c r="DA1002" s="710">
        <v>6.3989541545553197E-2</v>
      </c>
      <c r="DB1002" s="710">
        <v>6.291604852016569E-2</v>
      </c>
      <c r="DC1002" s="710">
        <v>6.188260333620562E-2</v>
      </c>
      <c r="DD1002" s="710">
        <v>6.0886923401839751E-2</v>
      </c>
      <c r="DE1002" s="710">
        <v>5.9926899369598489E-2</v>
      </c>
      <c r="DF1002" s="710">
        <v>5.9000578841532626E-2</v>
      </c>
      <c r="DG1002" s="710">
        <v>5.8106151891509285E-2</v>
      </c>
      <c r="DH1002" s="710">
        <v>5.7241938171480732E-2</v>
      </c>
      <c r="DI1002" s="710">
        <v>5.6406375402248389E-2</v>
      </c>
      <c r="DJ1002" s="710">
        <v>5.559800907754453E-2</v>
      </c>
      <c r="DK1002" s="710">
        <v>5.4815483234100307E-2</v>
      </c>
      <c r="DL1002" s="710">
        <v>5.4057532160535812E-2</v>
      </c>
      <c r="DM1002" s="710">
        <v>5.3322972935011731E-2</v>
      </c>
      <c r="DN1002" s="710">
        <v>5.2610698696134654E-2</v>
      </c>
      <c r="DO1002" s="710">
        <v>5.1919672564026041E-2</v>
      </c>
      <c r="DP1002" s="710">
        <v>5.1248922139089534E-2</v>
      </c>
      <c r="DQ1002" s="710">
        <v>5.0597534515129459E-2</v>
      </c>
      <c r="DR1002" s="710">
        <v>4.996465175131562E-2</v>
      </c>
      <c r="DS1002" s="710">
        <v>4.9349466754254535E-2</v>
      </c>
      <c r="DT1002" s="710">
        <v>4.8751219527276388E-2</v>
      </c>
      <c r="DU1002" s="710">
        <v>4.8169193749114214E-2</v>
      </c>
      <c r="DV1002" s="710">
        <v>4.7602713648556678E-2</v>
      </c>
      <c r="DW1002" s="710">
        <v>4.7051141145486856E-2</v>
      </c>
      <c r="DX1002" s="710">
        <v>4.6513873232065191E-2</v>
      </c>
      <c r="DY1002" s="710">
        <v>4.5990339570737435E-2</v>
      </c>
      <c r="DZ1002" s="710">
        <v>4.5480000288310465E-2</v>
      </c>
      <c r="EA1002" s="710">
        <v>4.4982343947586385E-2</v>
      </c>
      <c r="EB1002" s="710">
        <v>4.4496885680023641E-2</v>
      </c>
      <c r="EC1002" s="710">
        <v>4.4023165464634632E-2</v>
      </c>
      <c r="ED1002" s="710">
        <v>4.356074653986855E-2</v>
      </c>
      <c r="EE1002" s="710">
        <v>4.3109213936586482E-2</v>
      </c>
      <c r="EF1002" s="710">
        <v>4.2668173121441236E-2</v>
      </c>
      <c r="EG1002" s="710">
        <v>4.2237248741042274E-2</v>
      </c>
      <c r="EH1002" s="710">
        <v>4.1816083458235238E-2</v>
      </c>
      <c r="EI1002" s="710">
        <v>4.1404336872671851E-2</v>
      </c>
      <c r="EJ1002" s="710">
        <v>4.1001684518597516E-2</v>
      </c>
      <c r="EK1002" s="710">
        <v>4.060781693345808E-2</v>
      </c>
      <c r="EL1002" s="710">
        <v>4.022243879152667E-2</v>
      </c>
      <c r="EM1002" s="710">
        <v>3.9845268097291463E-2</v>
      </c>
      <c r="EN1002" s="710">
        <v>3.9476035433825968E-2</v>
      </c>
      <c r="EO1002" s="710">
        <v>3.9114483261798297E-2</v>
      </c>
      <c r="EP1002" s="710">
        <v>3.8760365265163216E-2</v>
      </c>
      <c r="EQ1002" s="710">
        <v>3.8413445739933404E-2</v>
      </c>
      <c r="ER1002" s="710">
        <v>3.807349902274005E-2</v>
      </c>
      <c r="ES1002" s="710">
        <v>3.7740308956179164E-2</v>
      </c>
      <c r="ET1002" s="710">
        <v>3.7413668388196965E-2</v>
      </c>
      <c r="EU1002" s="710">
        <v>3.7093378703000078E-2</v>
      </c>
      <c r="EV1002" s="710">
        <v>3.6779249381187741E-2</v>
      </c>
      <c r="EW1002" s="710">
        <v>3.6471097586993316E-2</v>
      </c>
      <c r="EX1002" s="710">
        <v>3.6168747780696633E-2</v>
      </c>
      <c r="EY1002" s="710">
        <v>3.587203135442571E-2</v>
      </c>
      <c r="EZ1002" s="710">
        <v>3.5580786289709225E-2</v>
      </c>
      <c r="FA1002" s="710">
        <v>3.5294856835272136E-2</v>
      </c>
      <c r="FB1002" s="710">
        <v>3.501409320368519E-2</v>
      </c>
      <c r="FC1002" s="710">
        <v>3.4738351285587034E-2</v>
      </c>
      <c r="FD1002" s="710">
        <v>3.4467492380297497E-2</v>
      </c>
      <c r="FE1002" s="710">
        <v>3.4201382941729641E-2</v>
      </c>
      <c r="FF1002" s="710">
        <v>3.3939894338591806E-2</v>
      </c>
      <c r="FG1002" s="710">
        <v>3.3682902627946404E-2</v>
      </c>
      <c r="FH1002" s="710">
        <v>3.3430288341260529E-2</v>
      </c>
      <c r="FI1002" s="710">
        <v>3.3181936282148675E-2</v>
      </c>
      <c r="FJ1002" s="710">
        <v>3.293773533506443E-2</v>
      </c>
      <c r="FK1002" s="710">
        <v>3.2697578284253036E-2</v>
      </c>
      <c r="FL1002" s="710">
        <v>0</v>
      </c>
      <c r="FM1002" s="710">
        <v>0</v>
      </c>
      <c r="FN1002" s="710">
        <v>0</v>
      </c>
      <c r="FO1002" s="710">
        <v>0</v>
      </c>
      <c r="FP1002" s="710">
        <v>0</v>
      </c>
      <c r="FQ1002" s="710">
        <v>0</v>
      </c>
      <c r="FR1002" s="710">
        <v>0</v>
      </c>
      <c r="FS1002" s="710">
        <v>0</v>
      </c>
      <c r="FT1002" s="710">
        <v>0</v>
      </c>
      <c r="FU1002" s="710">
        <v>0</v>
      </c>
      <c r="FV1002" s="710">
        <v>0</v>
      </c>
    </row>
    <row r="1003" spans="5:178" outlineLevel="2" x14ac:dyDescent="0.2">
      <c r="E1003" s="367">
        <v>44286</v>
      </c>
      <c r="F1003" s="398">
        <v>8.4149617148352021E-2</v>
      </c>
      <c r="G1003" s="36">
        <v>1.7157325065487872</v>
      </c>
      <c r="H1003" s="394"/>
      <c r="J1003" s="370">
        <v>21</v>
      </c>
      <c r="K1003" s="389"/>
      <c r="L1003" s="389"/>
      <c r="M1003" s="389"/>
      <c r="N1003" s="389"/>
      <c r="O1003" s="389"/>
      <c r="P1003" s="389"/>
      <c r="Q1003" s="389"/>
      <c r="R1003" s="389"/>
      <c r="S1003" s="389"/>
      <c r="T1003" s="389"/>
      <c r="U1003" s="389"/>
      <c r="V1003" s="389"/>
      <c r="W1003" s="389"/>
      <c r="X1003" s="389"/>
      <c r="Y1003" s="389"/>
      <c r="Z1003" s="389"/>
      <c r="AA1003" s="389"/>
      <c r="AB1003" s="389"/>
      <c r="AC1003" s="389"/>
      <c r="AD1003" s="389"/>
      <c r="AE1003" s="389"/>
      <c r="AF1003" s="389"/>
      <c r="AG1003" s="389"/>
      <c r="AH1003" s="389"/>
      <c r="AI1003" s="389"/>
      <c r="AJ1003" s="389"/>
      <c r="AK1003" s="389"/>
      <c r="AL1003" s="389"/>
      <c r="AM1003" s="389"/>
      <c r="AN1003" s="389"/>
      <c r="AO1003" s="389"/>
      <c r="AP1003" s="389"/>
      <c r="AQ1003" s="389"/>
      <c r="AR1003" s="389"/>
      <c r="AS1003" s="389"/>
      <c r="AT1003" s="389"/>
      <c r="AU1003" s="389"/>
      <c r="AV1003" s="389"/>
      <c r="AW1003" s="389"/>
      <c r="AX1003" s="389"/>
      <c r="AY1003" s="389"/>
      <c r="AZ1003" s="389"/>
      <c r="BA1003" s="389"/>
      <c r="BB1003" s="389"/>
      <c r="BC1003" s="389"/>
      <c r="BD1003" s="389"/>
      <c r="BE1003" s="389"/>
      <c r="BF1003" s="389"/>
      <c r="BG1003" s="389"/>
      <c r="BH1003" s="389"/>
      <c r="BI1003" s="389">
        <v>0.9572477827050998</v>
      </c>
      <c r="BJ1003" s="389">
        <v>0.63403085735402809</v>
      </c>
      <c r="BK1003" s="389">
        <v>0.23073725055432373</v>
      </c>
      <c r="BL1003" s="389">
        <v>0.19777808573540281</v>
      </c>
      <c r="BM1003" s="389">
        <v>0.17597468588322246</v>
      </c>
      <c r="BN1003" s="389">
        <v>0.16287878787878787</v>
      </c>
      <c r="BO1003" s="389">
        <v>0.15146895787139689</v>
      </c>
      <c r="BP1003" s="389">
        <v>0.14128325942350334</v>
      </c>
      <c r="BQ1003" s="389">
        <v>0.13282982261640799</v>
      </c>
      <c r="BR1003" s="389">
        <v>0.12587767923133777</v>
      </c>
      <c r="BS1003" s="389">
        <v>0.12001108647450111</v>
      </c>
      <c r="BT1003" s="389">
        <v>0.1147681079083518</v>
      </c>
      <c r="BU1003" s="389">
        <v>0.1101949371766445</v>
      </c>
      <c r="BV1003" s="389">
        <v>0.1820491500369549</v>
      </c>
      <c r="BW1003" s="389">
        <v>0.17574371766444938</v>
      </c>
      <c r="BX1003" s="389">
        <v>0.17234848484848486</v>
      </c>
      <c r="BY1003" s="389">
        <v>0.16652808573540281</v>
      </c>
      <c r="BZ1003" s="389">
        <v>0.16073078344419808</v>
      </c>
      <c r="CA1003" s="389">
        <v>0.15500277161862527</v>
      </c>
      <c r="CB1003" s="389">
        <v>0.14895140428677014</v>
      </c>
      <c r="CC1003" s="389">
        <v>0.14437823355506282</v>
      </c>
      <c r="CD1003" s="392">
        <v>0.11569917897774108</v>
      </c>
      <c r="CE1003" s="710">
        <v>0.11172320990163209</v>
      </c>
      <c r="CF1003" s="710">
        <v>0.10804457907966981</v>
      </c>
      <c r="CG1003" s="710">
        <v>0.10462999726693473</v>
      </c>
      <c r="CH1003" s="710">
        <v>0.10145104414804712</v>
      </c>
      <c r="CI1003" s="710">
        <v>9.8483301593424055E-2</v>
      </c>
      <c r="CJ1003" s="710">
        <v>9.5705666759045113E-2</v>
      </c>
      <c r="CK1003" s="710">
        <v>9.3099802778808277E-2</v>
      </c>
      <c r="CL1003" s="710">
        <v>9.0649695806389E-2</v>
      </c>
      <c r="CM1003" s="710">
        <v>8.834129503982549E-2</v>
      </c>
      <c r="CN1003" s="710">
        <v>8.6162218067998356E-2</v>
      </c>
      <c r="CO1003" s="710">
        <v>8.4101508059619079E-2</v>
      </c>
      <c r="CP1003" s="710">
        <v>8.2149432412582254E-2</v>
      </c>
      <c r="CQ1003" s="710">
        <v>8.0297314798716574E-2</v>
      </c>
      <c r="CR1003" s="710">
        <v>7.8537394288814746E-2</v>
      </c>
      <c r="CS1003" s="710">
        <v>7.6862706575860001E-2</v>
      </c>
      <c r="CT1003" s="710">
        <v>7.5266983338253227E-2</v>
      </c>
      <c r="CU1003" s="710">
        <v>7.3744566577393131E-2</v>
      </c>
      <c r="CV1003" s="710">
        <v>7.2290335381920895E-2</v>
      </c>
      <c r="CW1003" s="710">
        <v>7.0899643056109143E-2</v>
      </c>
      <c r="CX1003" s="710">
        <v>6.9568262933270744E-2</v>
      </c>
      <c r="CY1003" s="710">
        <v>6.8292341499912604E-2</v>
      </c>
      <c r="CZ1003" s="710">
        <v>6.7068357700177592E-2</v>
      </c>
      <c r="DA1003" s="710">
        <v>6.58930874862107E-2</v>
      </c>
      <c r="DB1003" s="710">
        <v>6.4763572838630504E-2</v>
      </c>
      <c r="DC1003" s="710">
        <v>6.3677094610122609E-2</v>
      </c>
      <c r="DD1003" s="710">
        <v>6.2631148650367854E-2</v>
      </c>
      <c r="DE1003" s="710">
        <v>6.162342475681E-2</v>
      </c>
      <c r="DF1003" s="710">
        <v>6.0651788066857608E-2</v>
      </c>
      <c r="DG1003" s="710">
        <v>5.9714262565934845E-2</v>
      </c>
      <c r="DH1003" s="710">
        <v>5.880901643465207E-2</v>
      </c>
      <c r="DI1003" s="710">
        <v>5.7934348999109202E-2</v>
      </c>
      <c r="DJ1003" s="710">
        <v>5.7088679082441585E-2</v>
      </c>
      <c r="DK1003" s="710">
        <v>5.6270534584360044E-2</v>
      </c>
      <c r="DL1003" s="710">
        <v>5.5478543139571637E-2</v>
      </c>
      <c r="DM1003" s="710">
        <v>5.4711423726378654E-2</v>
      </c>
      <c r="DN1003" s="710">
        <v>5.3967979114064146E-2</v>
      </c>
      <c r="DO1003" s="710">
        <v>5.3247089052400609E-2</v>
      </c>
      <c r="DP1003" s="710">
        <v>5.254770411918689E-2</v>
      </c>
      <c r="DQ1003" s="710">
        <v>5.1868840152471431E-2</v>
      </c>
      <c r="DR1003" s="710">
        <v>5.1209573203348367E-2</v>
      </c>
      <c r="DS1003" s="710">
        <v>5.0569034953150196E-2</v>
      </c>
      <c r="DT1003" s="710">
        <v>4.9946408545707734E-2</v>
      </c>
      <c r="DU1003" s="710">
        <v>4.9340924791267539E-2</v>
      </c>
      <c r="DV1003" s="710">
        <v>4.8751858703786156E-2</v>
      </c>
      <c r="DW1003" s="710">
        <v>4.8178526337777951E-2</v>
      </c>
      <c r="DX1003" s="710">
        <v>4.7620281894771299E-2</v>
      </c>
      <c r="DY1003" s="710">
        <v>4.7076515072813796E-2</v>
      </c>
      <c r="DZ1003" s="710">
        <v>4.6546648635425153E-2</v>
      </c>
      <c r="EA1003" s="710">
        <v>4.6030136178989677E-2</v>
      </c>
      <c r="EB1003" s="710">
        <v>4.552646007985485E-2</v>
      </c>
      <c r="EC1003" s="710">
        <v>4.5035129604404679E-2</v>
      </c>
      <c r="ED1003" s="710">
        <v>4.4555679167138491E-2</v>
      </c>
      <c r="EE1003" s="710">
        <v>4.4087666723343605E-2</v>
      </c>
      <c r="EF1003" s="710">
        <v>4.3630672284324892E-2</v>
      </c>
      <c r="EG1003" s="710">
        <v>4.3184296544374723E-2</v>
      </c>
      <c r="EH1003" s="710">
        <v>4.2748159609747018E-2</v>
      </c>
      <c r="EI1003" s="710">
        <v>4.2321899820860133E-2</v>
      </c>
      <c r="EJ1003" s="710">
        <v>4.1905172659809788E-2</v>
      </c>
      <c r="EK1003" s="710">
        <v>4.1497649736033641E-2</v>
      </c>
      <c r="EL1003" s="710">
        <v>4.1099017843651747E-2</v>
      </c>
      <c r="EM1003" s="710">
        <v>4.0708978084613573E-2</v>
      </c>
      <c r="EN1003" s="710">
        <v>4.0327245052328764E-2</v>
      </c>
      <c r="EO1003" s="710">
        <v>3.9953546070945589E-2</v>
      </c>
      <c r="EP1003" s="710">
        <v>3.9587620485880888E-2</v>
      </c>
      <c r="EQ1003" s="710">
        <v>3.9229219001597398E-2</v>
      </c>
      <c r="ER1003" s="710">
        <v>3.8878103062981562E-2</v>
      </c>
      <c r="ES1003" s="710">
        <v>3.8534044276991787E-2</v>
      </c>
      <c r="ET1003" s="710">
        <v>3.8196823871537521E-2</v>
      </c>
      <c r="EU1003" s="710">
        <v>3.7866232188809065E-2</v>
      </c>
      <c r="EV1003" s="710">
        <v>3.7542068210513584E-2</v>
      </c>
      <c r="EW1003" s="710">
        <v>3.7224139112686558E-2</v>
      </c>
      <c r="EX1003" s="710">
        <v>3.6912259847940485E-2</v>
      </c>
      <c r="EY1003" s="710">
        <v>3.6606252753188899E-2</v>
      </c>
      <c r="EZ1003" s="710">
        <v>3.6305947181042623E-2</v>
      </c>
      <c r="FA1003" s="710">
        <v>3.6011179153219983E-2</v>
      </c>
      <c r="FB1003" s="710">
        <v>3.5721791034444915E-2</v>
      </c>
      <c r="FC1003" s="710">
        <v>3.5437631225427139E-2</v>
      </c>
      <c r="FD1003" s="710">
        <v>3.5158553873627381E-2</v>
      </c>
      <c r="FE1003" s="710">
        <v>3.4884418600612137E-2</v>
      </c>
      <c r="FF1003" s="710">
        <v>3.4615090244892198E-2</v>
      </c>
      <c r="FG1003" s="710">
        <v>3.4350438619224065E-2</v>
      </c>
      <c r="FH1003" s="710">
        <v>3.4090338281429662E-2</v>
      </c>
      <c r="FI1003" s="710">
        <v>3.3834668317858932E-2</v>
      </c>
      <c r="FJ1003" s="710">
        <v>3.3583312138686046E-2</v>
      </c>
      <c r="FK1003" s="710">
        <v>3.3336157284287002E-2</v>
      </c>
      <c r="FL1003" s="710">
        <v>3.3093095242002137E-2</v>
      </c>
      <c r="FM1003" s="710">
        <v>0</v>
      </c>
      <c r="FN1003" s="710">
        <v>0</v>
      </c>
      <c r="FO1003" s="710">
        <v>0</v>
      </c>
      <c r="FP1003" s="710">
        <v>0</v>
      </c>
      <c r="FQ1003" s="710">
        <v>0</v>
      </c>
      <c r="FR1003" s="710">
        <v>0</v>
      </c>
      <c r="FS1003" s="710">
        <v>0</v>
      </c>
      <c r="FT1003" s="710">
        <v>0</v>
      </c>
      <c r="FU1003" s="710">
        <v>0</v>
      </c>
      <c r="FV1003" s="710">
        <v>0</v>
      </c>
    </row>
    <row r="1004" spans="5:178" outlineLevel="2" x14ac:dyDescent="0.2">
      <c r="E1004" s="367">
        <v>44316</v>
      </c>
      <c r="F1004" s="398">
        <v>9.0428568850456831E-2</v>
      </c>
      <c r="G1004" s="36">
        <v>1.673980906306223</v>
      </c>
      <c r="H1004" s="394"/>
      <c r="J1004" s="370">
        <v>20</v>
      </c>
      <c r="K1004" s="389"/>
      <c r="L1004" s="389"/>
      <c r="M1004" s="389"/>
      <c r="N1004" s="389"/>
      <c r="O1004" s="389"/>
      <c r="P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9"/>
      <c r="AC1004" s="389"/>
      <c r="AD1004" s="389"/>
      <c r="AE1004" s="389"/>
      <c r="AF1004" s="389"/>
      <c r="AG1004" s="389"/>
      <c r="AH1004" s="389"/>
      <c r="AI1004" s="389"/>
      <c r="AJ1004" s="389"/>
      <c r="AK1004" s="389"/>
      <c r="AL1004" s="389"/>
      <c r="AM1004" s="389"/>
      <c r="AN1004" s="389"/>
      <c r="AO1004" s="389"/>
      <c r="AP1004" s="389"/>
      <c r="AQ1004" s="389"/>
      <c r="AR1004" s="389"/>
      <c r="AS1004" s="389"/>
      <c r="AT1004" s="389"/>
      <c r="AU1004" s="389"/>
      <c r="AV1004" s="389"/>
      <c r="AW1004" s="389"/>
      <c r="AX1004" s="389"/>
      <c r="AY1004" s="389"/>
      <c r="AZ1004" s="389"/>
      <c r="BA1004" s="389"/>
      <c r="BB1004" s="389"/>
      <c r="BC1004" s="389"/>
      <c r="BD1004" s="389"/>
      <c r="BE1004" s="389"/>
      <c r="BF1004" s="389"/>
      <c r="BG1004" s="389"/>
      <c r="BH1004" s="389"/>
      <c r="BI1004" s="389"/>
      <c r="BJ1004" s="389">
        <v>0.96328209145207089</v>
      </c>
      <c r="BK1004" s="389">
        <v>0.65578184666601391</v>
      </c>
      <c r="BL1004" s="389">
        <v>0.2348722216782532</v>
      </c>
      <c r="BM1004" s="389">
        <v>0.20185058259081562</v>
      </c>
      <c r="BN1004" s="389">
        <v>0.18026045236463331</v>
      </c>
      <c r="BO1004" s="389">
        <v>0.16608733966513267</v>
      </c>
      <c r="BP1004" s="389">
        <v>0.15343190051894645</v>
      </c>
      <c r="BQ1004" s="389">
        <v>0.14356702242240282</v>
      </c>
      <c r="BR1004" s="389">
        <v>0.13539116811906393</v>
      </c>
      <c r="BS1004" s="389">
        <v>0.12858611573484774</v>
      </c>
      <c r="BT1004" s="389">
        <v>0.12307842945265837</v>
      </c>
      <c r="BU1004" s="389">
        <v>0.11823166552433173</v>
      </c>
      <c r="BV1004" s="389">
        <v>0.19328307059629884</v>
      </c>
      <c r="BW1004" s="389">
        <v>0.18645353960638403</v>
      </c>
      <c r="BX1004" s="389">
        <v>0.18116616077548223</v>
      </c>
      <c r="BY1004" s="389">
        <v>0.17651522569274455</v>
      </c>
      <c r="BZ1004" s="389">
        <v>0.1711788896504455</v>
      </c>
      <c r="CA1004" s="389">
        <v>0.16581807500244786</v>
      </c>
      <c r="CB1004" s="389">
        <v>0.15769117791050621</v>
      </c>
      <c r="CC1004" s="389">
        <v>0.1513756976402624</v>
      </c>
      <c r="CD1004" s="392">
        <v>0.11709131548485877</v>
      </c>
      <c r="CE1004" s="710">
        <v>0.11288369005354487</v>
      </c>
      <c r="CF1004" s="710">
        <v>0.10900447444617817</v>
      </c>
      <c r="CG1004" s="710">
        <v>0.10541536149657205</v>
      </c>
      <c r="CH1004" s="710">
        <v>0.10208387203902443</v>
      </c>
      <c r="CI1004" s="710">
        <v>9.8982277354101922E-2</v>
      </c>
      <c r="CJ1004" s="710">
        <v>9.6086753516726769E-2</v>
      </c>
      <c r="CK1004" s="710">
        <v>9.3376711211359278E-2</v>
      </c>
      <c r="CL1004" s="710">
        <v>9.0834259791515201E-2</v>
      </c>
      <c r="CM1004" s="710">
        <v>8.8443775100817287E-2</v>
      </c>
      <c r="CN1004" s="710">
        <v>8.6191548257424977E-2</v>
      </c>
      <c r="CO1004" s="710">
        <v>8.4065498170778519E-2</v>
      </c>
      <c r="CP1004" s="710">
        <v>8.2054934639287286E-2</v>
      </c>
      <c r="CQ1004" s="710">
        <v>8.0150361899461939E-2</v>
      </c>
      <c r="CR1004" s="710">
        <v>7.8343314757783028E-2</v>
      </c>
      <c r="CS1004" s="710">
        <v>7.662622114386157E-2</v>
      </c>
      <c r="CT1004" s="710">
        <v>7.4992286224046523E-2</v>
      </c>
      <c r="CU1004" s="710">
        <v>7.3435394213603677E-2</v>
      </c>
      <c r="CV1004" s="710">
        <v>7.1950024798853415E-2</v>
      </c>
      <c r="CW1004" s="710">
        <v>7.0531181683575417E-2</v>
      </c>
      <c r="CX1004" s="710">
        <v>6.9174331247350812E-2</v>
      </c>
      <c r="CY1004" s="710">
        <v>6.7875349677577926E-2</v>
      </c>
      <c r="CZ1004" s="710">
        <v>6.6630477234329341E-2</v>
      </c>
      <c r="DA1004" s="710">
        <v>6.543627854510245E-2</v>
      </c>
      <c r="DB1004" s="710">
        <v>6.4289608017836855E-2</v>
      </c>
      <c r="DC1004" s="710">
        <v>6.318757961525924E-2</v>
      </c>
      <c r="DD1004" s="710">
        <v>6.2127540359315982E-2</v>
      </c>
      <c r="DE1004" s="710">
        <v>6.1107047037090863E-2</v>
      </c>
      <c r="DF1004" s="710">
        <v>6.0123845663796582E-2</v>
      </c>
      <c r="DG1004" s="710">
        <v>5.9175853327789261E-2</v>
      </c>
      <c r="DH1004" s="710">
        <v>5.8261142099943646E-2</v>
      </c>
      <c r="DI1004" s="710">
        <v>5.7377924737393858E-2</v>
      </c>
      <c r="DJ1004" s="710">
        <v>5.6524541951395481E-2</v>
      </c>
      <c r="DK1004" s="710">
        <v>5.5699451042331385E-2</v>
      </c>
      <c r="DL1004" s="710">
        <v>5.4901215732829162E-2</v>
      </c>
      <c r="DM1004" s="710">
        <v>5.4128497053505142E-2</v>
      </c>
      <c r="DN1004" s="710">
        <v>5.3380045155764423E-2</v>
      </c>
      <c r="DO1004" s="710">
        <v>5.2654691942975985E-2</v>
      </c>
      <c r="DP1004" s="710">
        <v>5.1951344425711719E-2</v>
      </c>
      <c r="DQ1004" s="710">
        <v>5.1268978719000824E-2</v>
      </c>
      <c r="DR1004" s="710">
        <v>5.0606634610042445E-2</v>
      </c>
      <c r="DS1004" s="710">
        <v>4.9963410633823292E-2</v>
      </c>
      <c r="DT1004" s="710">
        <v>4.9338459601830913E-2</v>
      </c>
      <c r="DU1004" s="710">
        <v>4.8730984535733789E-2</v>
      </c>
      <c r="DV1004" s="710">
        <v>4.8140234963674741E-2</v>
      </c>
      <c r="DW1004" s="710">
        <v>4.7565503541828646E-2</v>
      </c>
      <c r="DX1004" s="710">
        <v>4.7006122968224165E-2</v>
      </c>
      <c r="DY1004" s="710">
        <v>4.6461463159613081E-2</v>
      </c>
      <c r="DZ1004" s="710">
        <v>4.5930928665474088E-2</v>
      </c>
      <c r="EA1004" s="710">
        <v>4.5413956296124235E-2</v>
      </c>
      <c r="EB1004" s="710">
        <v>4.4910012944440865E-2</v>
      </c>
      <c r="EC1004" s="710">
        <v>4.4418593582916673E-2</v>
      </c>
      <c r="ED1004" s="710">
        <v>4.3939219419723625E-2</v>
      </c>
      <c r="EE1004" s="710">
        <v>4.3471436199180591E-2</v>
      </c>
      <c r="EF1004" s="710">
        <v>4.3014812633539658E-2</v>
      </c>
      <c r="EG1004" s="710">
        <v>4.2568938954346942E-2</v>
      </c>
      <c r="EH1004" s="710">
        <v>4.2133425572824582E-2</v>
      </c>
      <c r="EI1004" s="710">
        <v>4.1707901839774679E-2</v>
      </c>
      <c r="EJ1004" s="710">
        <v>4.1292014896443359E-2</v>
      </c>
      <c r="EK1004" s="710">
        <v>4.0885428608618872E-2</v>
      </c>
      <c r="EL1004" s="710">
        <v>4.0487822576979603E-2</v>
      </c>
      <c r="EM1004" s="710">
        <v>4.0098891217373735E-2</v>
      </c>
      <c r="EN1004" s="710">
        <v>3.9718342905304078E-2</v>
      </c>
      <c r="EO1004" s="710">
        <v>3.934589917942484E-2</v>
      </c>
      <c r="EP1004" s="710">
        <v>3.8981293999331909E-2</v>
      </c>
      <c r="EQ1004" s="710">
        <v>3.8624273053357409E-2</v>
      </c>
      <c r="ER1004" s="710">
        <v>3.8274593112461966E-2</v>
      </c>
      <c r="ES1004" s="710">
        <v>3.7932021426666386E-2</v>
      </c>
      <c r="ET1004" s="710">
        <v>3.7596335160773868E-2</v>
      </c>
      <c r="EU1004" s="710">
        <v>3.7267320866417E-2</v>
      </c>
      <c r="EV1004" s="710">
        <v>3.6944773987717207E-2</v>
      </c>
      <c r="EW1004" s="710">
        <v>3.6628498398073903E-2</v>
      </c>
      <c r="EX1004" s="710">
        <v>3.6318305965809421E-2</v>
      </c>
      <c r="EY1004" s="710">
        <v>3.6014016146583512E-2</v>
      </c>
      <c r="EZ1004" s="710">
        <v>3.5715455600663221E-2</v>
      </c>
      <c r="FA1004" s="710">
        <v>3.5422457833288963E-2</v>
      </c>
      <c r="FB1004" s="710">
        <v>3.5134862856518838E-2</v>
      </c>
      <c r="FC1004" s="710">
        <v>3.4852516871062299E-2</v>
      </c>
      <c r="FD1004" s="710">
        <v>3.4575271966731491E-2</v>
      </c>
      <c r="FE1004" s="710">
        <v>3.4302985840244896E-2</v>
      </c>
      <c r="FF1004" s="710">
        <v>3.4035521529216808E-2</v>
      </c>
      <c r="FG1004" s="710">
        <v>3.3772747161253752E-2</v>
      </c>
      <c r="FH1004" s="710">
        <v>3.351453571716187E-2</v>
      </c>
      <c r="FI1004" s="710">
        <v>3.3260764807343614E-2</v>
      </c>
      <c r="FJ1004" s="710">
        <v>3.3011316460529752E-2</v>
      </c>
      <c r="FK1004" s="710">
        <v>3.2766076924056864E-2</v>
      </c>
      <c r="FL1004" s="710">
        <v>3.252493647495671E-2</v>
      </c>
      <c r="FM1004" s="710">
        <v>3.2287789241177769E-2</v>
      </c>
      <c r="FN1004" s="710">
        <v>0</v>
      </c>
      <c r="FO1004" s="710">
        <v>0</v>
      </c>
      <c r="FP1004" s="710">
        <v>0</v>
      </c>
      <c r="FQ1004" s="710">
        <v>0</v>
      </c>
      <c r="FR1004" s="710">
        <v>0</v>
      </c>
      <c r="FS1004" s="710">
        <v>0</v>
      </c>
      <c r="FT1004" s="710">
        <v>0</v>
      </c>
      <c r="FU1004" s="710">
        <v>0</v>
      </c>
      <c r="FV1004" s="710">
        <v>0</v>
      </c>
    </row>
    <row r="1005" spans="5:178" outlineLevel="2" x14ac:dyDescent="0.2">
      <c r="E1005" s="367">
        <v>44347</v>
      </c>
      <c r="F1005" s="398">
        <v>9.381903238755665E-2</v>
      </c>
      <c r="G1005" s="36">
        <v>1.0409226040478972</v>
      </c>
      <c r="H1005" s="394"/>
      <c r="J1005" s="370">
        <v>19</v>
      </c>
      <c r="K1005" s="389"/>
      <c r="L1005" s="389"/>
      <c r="M1005" s="389"/>
      <c r="N1005" s="389"/>
      <c r="O1005" s="389"/>
      <c r="P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9"/>
      <c r="AC1005" s="389"/>
      <c r="AD1005" s="389"/>
      <c r="AE1005" s="389"/>
      <c r="AF1005" s="389"/>
      <c r="AG1005" s="389"/>
      <c r="AH1005" s="389"/>
      <c r="AI1005" s="389"/>
      <c r="AJ1005" s="389"/>
      <c r="AK1005" s="389"/>
      <c r="AL1005" s="389"/>
      <c r="AM1005" s="389"/>
      <c r="AN1005" s="389"/>
      <c r="AO1005" s="389"/>
      <c r="AP1005" s="389"/>
      <c r="AQ1005" s="389"/>
      <c r="AR1005" s="389"/>
      <c r="AS1005" s="389"/>
      <c r="AT1005" s="389"/>
      <c r="AU1005" s="389"/>
      <c r="AV1005" s="389"/>
      <c r="AW1005" s="389"/>
      <c r="AX1005" s="389"/>
      <c r="AY1005" s="389"/>
      <c r="AZ1005" s="389"/>
      <c r="BA1005" s="389"/>
      <c r="BB1005" s="389"/>
      <c r="BC1005" s="389"/>
      <c r="BD1005" s="389"/>
      <c r="BE1005" s="389"/>
      <c r="BF1005" s="389"/>
      <c r="BG1005" s="389"/>
      <c r="BH1005" s="389"/>
      <c r="BI1005" s="389"/>
      <c r="BJ1005" s="389"/>
      <c r="BK1005" s="389">
        <v>0.96500268992270011</v>
      </c>
      <c r="BL1005" s="389">
        <v>0.62411869637851458</v>
      </c>
      <c r="BM1005" s="389">
        <v>0.16354730016705835</v>
      </c>
      <c r="BN1005" s="389">
        <v>0.12713424130022369</v>
      </c>
      <c r="BO1005" s="389">
        <v>0.1073137582467367</v>
      </c>
      <c r="BP1005" s="389">
        <v>9.6837217204179288E-2</v>
      </c>
      <c r="BQ1005" s="389">
        <v>8.7549905144831103E-2</v>
      </c>
      <c r="BR1005" s="389">
        <v>8.1547130277203617E-2</v>
      </c>
      <c r="BS1005" s="389">
        <v>7.7073364102273695E-2</v>
      </c>
      <c r="BT1005" s="389">
        <v>7.327915734632047E-2</v>
      </c>
      <c r="BU1005" s="389">
        <v>6.9400005662995159E-2</v>
      </c>
      <c r="BV1005" s="389">
        <v>0.12738907608233996</v>
      </c>
      <c r="BW1005" s="389">
        <v>0.12215080556106124</v>
      </c>
      <c r="BX1005" s="389">
        <v>0.11815839397457314</v>
      </c>
      <c r="BY1005" s="389">
        <v>0.1145340770733641</v>
      </c>
      <c r="BZ1005" s="389">
        <v>0.11051335051108531</v>
      </c>
      <c r="CA1005" s="389">
        <v>0.10623778916669026</v>
      </c>
      <c r="CB1005" s="389">
        <v>0.10201885777387661</v>
      </c>
      <c r="CC1005" s="389">
        <v>9.7658351502109469E-2</v>
      </c>
      <c r="CD1005" s="392">
        <v>7.565919301487227E-2</v>
      </c>
      <c r="CE1005" s="710">
        <v>7.281026717015425E-2</v>
      </c>
      <c r="CF1005" s="710">
        <v>7.0193861926628603E-2</v>
      </c>
      <c r="CG1005" s="710">
        <v>6.7781670009461822E-2</v>
      </c>
      <c r="CH1005" s="710">
        <v>6.5549871078152744E-2</v>
      </c>
      <c r="CI1005" s="710">
        <v>6.347826878660652E-2</v>
      </c>
      <c r="CJ1005" s="710">
        <v>6.1549620733353259E-2</v>
      </c>
      <c r="CK1005" s="710">
        <v>5.974911261433654E-2</v>
      </c>
      <c r="CL1005" s="710">
        <v>5.8063941485468812E-2</v>
      </c>
      <c r="CM1005" s="710">
        <v>5.6482982501624077E-2</v>
      </c>
      <c r="CN1005" s="710">
        <v>5.4996520177111333E-2</v>
      </c>
      <c r="CO1005" s="710">
        <v>5.359602999117271E-2</v>
      </c>
      <c r="CP1005" s="710">
        <v>5.2273999623806348E-2</v>
      </c>
      <c r="CQ1005" s="710">
        <v>5.1023781644067484E-2</v>
      </c>
      <c r="CR1005" s="710">
        <v>4.9839471352074845E-2</v>
      </c>
      <c r="CS1005" s="710">
        <v>4.8715804881765877E-2</v>
      </c>
      <c r="CT1005" s="710">
        <v>4.7648073733062936E-2</v>
      </c>
      <c r="CU1005" s="710">
        <v>4.6632052710856867E-2</v>
      </c>
      <c r="CV1005" s="710">
        <v>4.5663938869398825E-2</v>
      </c>
      <c r="CW1005" s="710">
        <v>4.4740299541524621E-2</v>
      </c>
      <c r="CX1005" s="710">
        <v>4.3858027907047306E-2</v>
      </c>
      <c r="CY1005" s="710">
        <v>4.3014304849001816E-2</v>
      </c>
      <c r="CZ1005" s="710">
        <v>4.2206566079028736E-2</v>
      </c>
      <c r="DA1005" s="710">
        <v>4.1432473698134679E-2</v>
      </c>
      <c r="DB1005" s="710">
        <v>4.0689891506989151E-2</v>
      </c>
      <c r="DC1005" s="710">
        <v>3.9976863498885969E-2</v>
      </c>
      <c r="DD1005" s="710">
        <v>3.9291595064685568E-2</v>
      </c>
      <c r="DE1005" s="710">
        <v>3.8632436517217886E-2</v>
      </c>
      <c r="DF1005" s="710">
        <v>3.7997868606447618E-2</v>
      </c>
      <c r="DG1005" s="710">
        <v>3.7386489749055958E-2</v>
      </c>
      <c r="DH1005" s="710">
        <v>3.6797004739222948E-2</v>
      </c>
      <c r="DI1005" s="710">
        <v>3.6228214743080231E-2</v>
      </c>
      <c r="DJ1005" s="710">
        <v>3.5679008408944508E-2</v>
      </c>
      <c r="DK1005" s="710">
        <v>3.5148353950160263E-2</v>
      </c>
      <c r="DL1005" s="710">
        <v>3.4635292078066163E-2</v>
      </c>
      <c r="DM1005" s="710">
        <v>3.4138929679976761E-2</v>
      </c>
      <c r="DN1005" s="710">
        <v>3.3658434151713386E-2</v>
      </c>
      <c r="DO1005" s="710">
        <v>3.3193028306601348E-2</v>
      </c>
      <c r="DP1005" s="710">
        <v>3.2741985793352919E-2</v>
      </c>
      <c r="DQ1005" s="710">
        <v>3.2304626964191091E-2</v>
      </c>
      <c r="DR1005" s="710">
        <v>3.1880315142194388E-2</v>
      </c>
      <c r="DS1005" s="710">
        <v>3.1468453243366598E-2</v>
      </c>
      <c r="DT1005" s="710">
        <v>3.106848071453442E-2</v>
      </c>
      <c r="DU1005" s="710">
        <v>3.0679870752991091E-2</v>
      </c>
      <c r="DV1005" s="710">
        <v>3.0302127777958425E-2</v>
      </c>
      <c r="DW1005" s="710">
        <v>2.9934785127530731E-2</v>
      </c>
      <c r="DX1005" s="710">
        <v>2.9577402957876073E-2</v>
      </c>
      <c r="DY1005" s="710">
        <v>2.922956632417455E-2</v>
      </c>
      <c r="DZ1005" s="710">
        <v>2.8890883425126017E-2</v>
      </c>
      <c r="EA1005" s="710">
        <v>2.8560983994913899E-2</v>
      </c>
      <c r="EB1005" s="710">
        <v>2.8239517828306367E-2</v>
      </c>
      <c r="EC1005" s="710">
        <v>2.7926153426149368E-2</v>
      </c>
      <c r="ED1005" s="710">
        <v>2.7620576749886046E-2</v>
      </c>
      <c r="EE1005" s="710">
        <v>2.7322490074951831E-2</v>
      </c>
      <c r="EF1005" s="710">
        <v>2.7031610933963293E-2</v>
      </c>
      <c r="EG1005" s="710">
        <v>2.6747671141564226E-2</v>
      </c>
      <c r="EH1005" s="710">
        <v>2.6470415893626052E-2</v>
      </c>
      <c r="EI1005" s="710">
        <v>2.6199602934240344E-2</v>
      </c>
      <c r="EJ1005" s="710">
        <v>2.5935001784596488E-2</v>
      </c>
      <c r="EK1005" s="710">
        <v>2.567639302842065E-2</v>
      </c>
      <c r="EL1005" s="710">
        <v>2.5423567649171658E-2</v>
      </c>
      <c r="EM1005" s="710">
        <v>2.5176326414651038E-2</v>
      </c>
      <c r="EN1005" s="710">
        <v>2.4934479305098185E-2</v>
      </c>
      <c r="EO1005" s="710">
        <v>2.4697844981209954E-2</v>
      </c>
      <c r="EP1005" s="710">
        <v>2.4466250288855323E-2</v>
      </c>
      <c r="EQ1005" s="710">
        <v>2.4239529797551073E-2</v>
      </c>
      <c r="ER1005" s="710">
        <v>2.4017525370031372E-2</v>
      </c>
      <c r="ES1005" s="710">
        <v>2.3800085760482075E-2</v>
      </c>
      <c r="ET1005" s="710">
        <v>2.3587066239227045E-2</v>
      </c>
      <c r="EU1005" s="710">
        <v>2.3378328241846307E-2</v>
      </c>
      <c r="EV1005" s="710">
        <v>2.3173739040881859E-2</v>
      </c>
      <c r="EW1005" s="710">
        <v>2.2973171438444528E-2</v>
      </c>
      <c r="EX1005" s="710">
        <v>2.2776503478178039E-2</v>
      </c>
      <c r="EY1005" s="710">
        <v>2.2583618175166326E-2</v>
      </c>
      <c r="EZ1005" s="710">
        <v>2.2394403262486821E-2</v>
      </c>
      <c r="FA1005" s="710">
        <v>2.2208750953219402E-2</v>
      </c>
      <c r="FB1005" s="710">
        <v>2.2026557716817195E-2</v>
      </c>
      <c r="FC1005" s="710">
        <v>2.1847724068832987E-2</v>
      </c>
      <c r="FD1005" s="710">
        <v>2.1672154373075583E-2</v>
      </c>
      <c r="FE1005" s="710">
        <v>2.1499756655343046E-2</v>
      </c>
      <c r="FF1005" s="710">
        <v>2.1330442427946062E-2</v>
      </c>
      <c r="FG1005" s="710">
        <v>2.1164126524296022E-2</v>
      </c>
      <c r="FH1005" s="710">
        <v>2.1000726942886992E-2</v>
      </c>
      <c r="FI1005" s="710">
        <v>2.0840164700052233E-2</v>
      </c>
      <c r="FJ1005" s="710">
        <v>2.0682363690922145E-2</v>
      </c>
      <c r="FK1005" s="710">
        <v>2.0527250558052615E-2</v>
      </c>
      <c r="FL1005" s="710">
        <v>2.0374754567232659E-2</v>
      </c>
      <c r="FM1005" s="710">
        <v>2.0224807490015106E-2</v>
      </c>
      <c r="FN1005" s="710">
        <v>2.0077343492547754E-2</v>
      </c>
      <c r="FO1005" s="710">
        <v>0</v>
      </c>
      <c r="FP1005" s="710">
        <v>0</v>
      </c>
      <c r="FQ1005" s="710">
        <v>0</v>
      </c>
      <c r="FR1005" s="710">
        <v>0</v>
      </c>
      <c r="FS1005" s="710">
        <v>0</v>
      </c>
      <c r="FT1005" s="710">
        <v>0</v>
      </c>
      <c r="FU1005" s="710">
        <v>0</v>
      </c>
      <c r="FV1005" s="710">
        <v>0</v>
      </c>
    </row>
    <row r="1006" spans="5:178" outlineLevel="2" x14ac:dyDescent="0.2">
      <c r="E1006" s="367">
        <v>44377</v>
      </c>
      <c r="F1006" s="398">
        <v>9.6314466144768837E-2</v>
      </c>
      <c r="G1006" s="36">
        <v>0.98272840261107963</v>
      </c>
      <c r="H1006" s="394"/>
      <c r="J1006" s="370">
        <v>18</v>
      </c>
      <c r="K1006" s="389"/>
      <c r="L1006" s="389"/>
      <c r="M1006" s="389"/>
      <c r="N1006" s="389"/>
      <c r="O1006" s="389"/>
      <c r="P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9"/>
      <c r="AC1006" s="389"/>
      <c r="AD1006" s="389"/>
      <c r="AE1006" s="389"/>
      <c r="AF1006" s="389"/>
      <c r="AG1006" s="389"/>
      <c r="AH1006" s="389"/>
      <c r="AI1006" s="389"/>
      <c r="AJ1006" s="389"/>
      <c r="AK1006" s="389"/>
      <c r="AL1006" s="389"/>
      <c r="AM1006" s="389"/>
      <c r="AN1006" s="389"/>
      <c r="AO1006" s="389"/>
      <c r="AP1006" s="389"/>
      <c r="AQ1006" s="389"/>
      <c r="AR1006" s="389"/>
      <c r="AS1006" s="389"/>
      <c r="AT1006" s="389"/>
      <c r="AU1006" s="389"/>
      <c r="AV1006" s="389"/>
      <c r="AW1006" s="389"/>
      <c r="AX1006" s="389"/>
      <c r="AY1006" s="389"/>
      <c r="AZ1006" s="389"/>
      <c r="BA1006" s="389"/>
      <c r="BB1006" s="389"/>
      <c r="BC1006" s="389"/>
      <c r="BD1006" s="389"/>
      <c r="BE1006" s="389"/>
      <c r="BF1006" s="389"/>
      <c r="BG1006" s="389"/>
      <c r="BH1006" s="389"/>
      <c r="BI1006" s="389"/>
      <c r="BJ1006" s="389"/>
      <c r="BK1006" s="389"/>
      <c r="BL1006" s="389">
        <v>0.96799496314174038</v>
      </c>
      <c r="BM1006" s="389">
        <v>0.62260290144022667</v>
      </c>
      <c r="BN1006" s="389">
        <v>0.16333062252420052</v>
      </c>
      <c r="BO1006" s="389">
        <v>0.12321939190429969</v>
      </c>
      <c r="BP1006" s="389">
        <v>0.10417377160995829</v>
      </c>
      <c r="BQ1006" s="389">
        <v>9.3575382355255907E-2</v>
      </c>
      <c r="BR1006" s="389">
        <v>8.5547889503921934E-2</v>
      </c>
      <c r="BS1006" s="389">
        <v>7.9146882132270002E-2</v>
      </c>
      <c r="BT1006" s="389">
        <v>7.3900154778456933E-2</v>
      </c>
      <c r="BU1006" s="389">
        <v>6.9466670164484906E-2</v>
      </c>
      <c r="BV1006" s="389">
        <v>0.12660353104750913</v>
      </c>
      <c r="BW1006" s="389">
        <v>0.12169784097169391</v>
      </c>
      <c r="BX1006" s="389">
        <v>0.11721188908418374</v>
      </c>
      <c r="BY1006" s="389">
        <v>0.11306697447467143</v>
      </c>
      <c r="BZ1006" s="389">
        <v>0.10797764894147276</v>
      </c>
      <c r="CA1006" s="389">
        <v>0.10372779978488418</v>
      </c>
      <c r="CB1006" s="389">
        <v>9.7930166058920742E-2</v>
      </c>
      <c r="CC1006" s="389">
        <v>9.4650961462787592E-2</v>
      </c>
      <c r="CD1006" s="392">
        <v>7.4370558660904862E-2</v>
      </c>
      <c r="CE1006" s="710">
        <v>7.1429362380267342E-2</v>
      </c>
      <c r="CF1006" s="710">
        <v>6.8739709630245657E-2</v>
      </c>
      <c r="CG1006" s="710">
        <v>6.6269578099280357E-2</v>
      </c>
      <c r="CH1006" s="710">
        <v>6.3992243069442165E-2</v>
      </c>
      <c r="CI1006" s="710">
        <v>6.1885215908935275E-2</v>
      </c>
      <c r="CJ1006" s="710">
        <v>5.9929429376007808E-2</v>
      </c>
      <c r="CK1006" s="710">
        <v>5.8108605029219634E-2</v>
      </c>
      <c r="CL1006" s="710">
        <v>5.640875677843829E-2</v>
      </c>
      <c r="CM1006" s="710">
        <v>5.4817797445670939E-2</v>
      </c>
      <c r="CN1006" s="710">
        <v>5.3325224135469404E-2</v>
      </c>
      <c r="CO1006" s="710">
        <v>5.1921864519654255E-2</v>
      </c>
      <c r="CP1006" s="710">
        <v>5.0599670652456206E-2</v>
      </c>
      <c r="CQ1006" s="710">
        <v>4.9351550200394716E-2</v>
      </c>
      <c r="CR1006" s="710">
        <v>4.8171227366241055E-2</v>
      </c>
      <c r="CS1006" s="710">
        <v>4.7053127560434331E-2</v>
      </c>
      <c r="CT1006" s="710">
        <v>4.599228120054151E-2</v>
      </c>
      <c r="CU1006" s="710">
        <v>4.4984243021619755E-2</v>
      </c>
      <c r="CV1006" s="710">
        <v>4.4025024043869605E-2</v>
      </c>
      <c r="CW1006" s="710">
        <v>4.3111033930424092E-2</v>
      </c>
      <c r="CX1006" s="710">
        <v>4.2239031922070333E-2</v>
      </c>
      <c r="CY1006" s="710">
        <v>4.140608488965191E-2</v>
      </c>
      <c r="CZ1006" s="710">
        <v>4.0609531322792269E-2</v>
      </c>
      <c r="DA1006" s="710">
        <v>3.9846950293178883E-2</v>
      </c>
      <c r="DB1006" s="710">
        <v>3.9116134605258229E-2</v>
      </c>
      <c r="DC1006" s="710">
        <v>3.8415067486844208E-2</v>
      </c>
      <c r="DD1006" s="710">
        <v>3.7741902284460005E-2</v>
      </c>
      <c r="DE1006" s="710">
        <v>3.7094944719043767E-2</v>
      </c>
      <c r="DF1006" s="710">
        <v>3.6472637331442306E-2</v>
      </c>
      <c r="DG1006" s="710">
        <v>3.5873545807370823E-2</v>
      </c>
      <c r="DH1006" s="710">
        <v>3.5296346920942329E-2</v>
      </c>
      <c r="DI1006" s="710">
        <v>3.4739817876589182E-2</v>
      </c>
      <c r="DJ1006" s="710">
        <v>3.4202826862889585E-2</v>
      </c>
      <c r="DK1006" s="710">
        <v>3.3684324659795678E-2</v>
      </c>
      <c r="DL1006" s="710">
        <v>3.3183337164095668E-2</v>
      </c>
      <c r="DM1006" s="710">
        <v>3.2698958717472484E-2</v>
      </c>
      <c r="DN1006" s="710">
        <v>3.2230346137926504E-2</v>
      </c>
      <c r="DO1006" s="710">
        <v>3.1776713369154094E-2</v>
      </c>
      <c r="DP1006" s="710">
        <v>3.1337326674164265E-2</v>
      </c>
      <c r="DQ1006" s="710">
        <v>3.0911500309331166E-2</v>
      </c>
      <c r="DR1006" s="710">
        <v>3.0498592623516056E-2</v>
      </c>
      <c r="DS1006" s="710">
        <v>3.009800253409128E-2</v>
      </c>
      <c r="DT1006" s="710">
        <v>2.9709166337857834E-2</v>
      </c>
      <c r="DU1006" s="710">
        <v>2.9331554820134012E-2</v>
      </c>
      <c r="DV1006" s="710">
        <v>2.8964670629838672E-2</v>
      </c>
      <c r="DW1006" s="710">
        <v>2.8608045892314644E-2</v>
      </c>
      <c r="DX1006" s="710">
        <v>2.826124003502814E-2</v>
      </c>
      <c r="DY1006" s="710">
        <v>2.7923837804218057E-2</v>
      </c>
      <c r="DZ1006" s="710">
        <v>2.7595447453121997E-2</v>
      </c>
      <c r="EA1006" s="710">
        <v>2.7275699084627219E-2</v>
      </c>
      <c r="EB1006" s="710">
        <v>2.6964243133133878E-2</v>
      </c>
      <c r="EC1006" s="710">
        <v>2.6660748972112482E-2</v>
      </c>
      <c r="ED1006" s="710">
        <v>2.6364903635322432E-2</v>
      </c>
      <c r="EE1006" s="710">
        <v>2.6076410640961792E-2</v>
      </c>
      <c r="EF1006" s="710">
        <v>2.5794988909164838E-2</v>
      </c>
      <c r="EG1006" s="710">
        <v>2.5520371764273443E-2</v>
      </c>
      <c r="EH1006" s="710">
        <v>2.5252306014200428E-2</v>
      </c>
      <c r="EI1006" s="710">
        <v>2.4990551099990415E-2</v>
      </c>
      <c r="EJ1006" s="710">
        <v>2.4734878309382775E-2</v>
      </c>
      <c r="EK1006" s="710">
        <v>2.4485070048799941E-2</v>
      </c>
      <c r="EL1006" s="710">
        <v>2.4240919168734869E-2</v>
      </c>
      <c r="EM1006" s="710">
        <v>2.4002228338001919E-2</v>
      </c>
      <c r="EN1006" s="710">
        <v>2.3768809462751072E-2</v>
      </c>
      <c r="EO1006" s="710">
        <v>2.3540483146536263E-2</v>
      </c>
      <c r="EP1006" s="710">
        <v>2.3317078188076032E-2</v>
      </c>
      <c r="EQ1006" s="710">
        <v>2.3098431113657811E-2</v>
      </c>
      <c r="ER1006" s="710">
        <v>2.2884385741415731E-2</v>
      </c>
      <c r="ES1006" s="710">
        <v>2.2674792774964037E-2</v>
      </c>
      <c r="ET1006" s="710">
        <v>2.2469509424092617E-2</v>
      </c>
      <c r="EU1006" s="710">
        <v>2.2268399050435768E-2</v>
      </c>
      <c r="EV1006" s="710">
        <v>2.2071330836206875E-2</v>
      </c>
      <c r="EW1006" s="710">
        <v>2.1878179474257953E-2</v>
      </c>
      <c r="EX1006" s="710">
        <v>2.1688824877871743E-2</v>
      </c>
      <c r="EY1006" s="710">
        <v>2.1503151908828819E-2</v>
      </c>
      <c r="EZ1006" s="710">
        <v>2.1321050122414798E-2</v>
      </c>
      <c r="FA1006" s="710">
        <v>2.1142413528142924E-2</v>
      </c>
      <c r="FB1006" s="710">
        <v>2.0967140365068228E-2</v>
      </c>
      <c r="FC1006" s="710">
        <v>2.0795132890660605E-2</v>
      </c>
      <c r="FD1006" s="710">
        <v>2.0626297182286896E-2</v>
      </c>
      <c r="FE1006" s="710">
        <v>2.0460542950427936E-2</v>
      </c>
      <c r="FF1006" s="710">
        <v>2.0297783362825304E-2</v>
      </c>
      <c r="FG1006" s="710">
        <v>2.0137934878814948E-2</v>
      </c>
      <c r="FH1006" s="710">
        <v>1.9980917093162846E-2</v>
      </c>
      <c r="FI1006" s="710">
        <v>1.982665258876937E-2</v>
      </c>
      <c r="FJ1006" s="710">
        <v>1.9675066797657667E-2</v>
      </c>
      <c r="FK1006" s="710">
        <v>1.9526087869704931E-2</v>
      </c>
      <c r="FL1006" s="710">
        <v>1.9379646548615261E-2</v>
      </c>
      <c r="FM1006" s="710">
        <v>1.9235676054670452E-2</v>
      </c>
      <c r="FN1006" s="710">
        <v>1.909411197382797E-2</v>
      </c>
      <c r="FO1006" s="710">
        <v>1.8954892152767126E-2</v>
      </c>
      <c r="FP1006" s="710">
        <v>0</v>
      </c>
      <c r="FQ1006" s="710">
        <v>0</v>
      </c>
      <c r="FR1006" s="710">
        <v>0</v>
      </c>
      <c r="FS1006" s="710">
        <v>0</v>
      </c>
      <c r="FT1006" s="710">
        <v>0</v>
      </c>
      <c r="FU1006" s="710">
        <v>0</v>
      </c>
      <c r="FV1006" s="710">
        <v>0</v>
      </c>
    </row>
    <row r="1007" spans="5:178" outlineLevel="2" x14ac:dyDescent="0.2">
      <c r="E1007" s="367">
        <v>44408</v>
      </c>
      <c r="F1007" s="398">
        <v>9.9801363587353698E-2</v>
      </c>
      <c r="G1007" s="36">
        <v>0.94759604364179051</v>
      </c>
      <c r="H1007" s="394"/>
      <c r="J1007" s="370">
        <v>17</v>
      </c>
      <c r="K1007" s="389"/>
      <c r="L1007" s="389"/>
      <c r="M1007" s="389"/>
      <c r="N1007" s="389"/>
      <c r="O1007" s="389"/>
      <c r="P1007" s="389"/>
      <c r="Q1007" s="389"/>
      <c r="R1007" s="389"/>
      <c r="S1007" s="389"/>
      <c r="T1007" s="389"/>
      <c r="U1007" s="389"/>
      <c r="V1007" s="389"/>
      <c r="W1007" s="389"/>
      <c r="X1007" s="389"/>
      <c r="Y1007" s="389"/>
      <c r="Z1007" s="389"/>
      <c r="AA1007" s="389"/>
      <c r="AB1007" s="389"/>
      <c r="AC1007" s="389"/>
      <c r="AD1007" s="389"/>
      <c r="AE1007" s="389"/>
      <c r="AF1007" s="389"/>
      <c r="AG1007" s="389"/>
      <c r="AH1007" s="389"/>
      <c r="AI1007" s="389"/>
      <c r="AJ1007" s="389"/>
      <c r="AK1007" s="389"/>
      <c r="AL1007" s="389"/>
      <c r="AM1007" s="389"/>
      <c r="AN1007" s="389"/>
      <c r="AO1007" s="389"/>
      <c r="AP1007" s="389"/>
      <c r="AQ1007" s="389"/>
      <c r="AR1007" s="389"/>
      <c r="AS1007" s="389"/>
      <c r="AT1007" s="389"/>
      <c r="AU1007" s="389"/>
      <c r="AV1007" s="389"/>
      <c r="AW1007" s="389"/>
      <c r="AX1007" s="389"/>
      <c r="AY1007" s="389"/>
      <c r="AZ1007" s="389"/>
      <c r="BA1007" s="389"/>
      <c r="BB1007" s="389"/>
      <c r="BC1007" s="389"/>
      <c r="BD1007" s="389"/>
      <c r="BE1007" s="389"/>
      <c r="BF1007" s="389"/>
      <c r="BG1007" s="389"/>
      <c r="BH1007" s="389"/>
      <c r="BI1007" s="389"/>
      <c r="BJ1007" s="389"/>
      <c r="BK1007" s="389"/>
      <c r="BL1007" s="389"/>
      <c r="BM1007" s="389">
        <v>0.9695104751647563</v>
      </c>
      <c r="BN1007" s="389">
        <v>0.64061338051645</v>
      </c>
      <c r="BO1007" s="389">
        <v>0.15765315280662615</v>
      </c>
      <c r="BP1007" s="389">
        <v>0.12159909736646408</v>
      </c>
      <c r="BQ1007" s="389">
        <v>0.10052055286304075</v>
      </c>
      <c r="BR1007" s="389">
        <v>8.9904351616791028E-2</v>
      </c>
      <c r="BS1007" s="389">
        <v>8.1544734210323877E-2</v>
      </c>
      <c r="BT1007" s="389">
        <v>7.5313485652742512E-2</v>
      </c>
      <c r="BU1007" s="389">
        <v>7.0261815011411127E-2</v>
      </c>
      <c r="BV1007" s="389">
        <v>0.1278047029258661</v>
      </c>
      <c r="BW1007" s="389">
        <v>0.12254788829909993</v>
      </c>
      <c r="BX1007" s="389">
        <v>0.11854758058312177</v>
      </c>
      <c r="BY1007" s="389">
        <v>0.11395748390901864</v>
      </c>
      <c r="BZ1007" s="389">
        <v>0.10875195527861117</v>
      </c>
      <c r="CA1007" s="389">
        <v>0.10398235761725261</v>
      </c>
      <c r="CB1007" s="389">
        <v>9.8571685001410364E-2</v>
      </c>
      <c r="CC1007" s="389">
        <v>9.4571377285432218E-2</v>
      </c>
      <c r="CD1007" s="392">
        <v>7.4827761376931659E-2</v>
      </c>
      <c r="CE1007" s="710">
        <v>7.1711824918520573E-2</v>
      </c>
      <c r="CF1007" s="710">
        <v>6.8875775861933913E-2</v>
      </c>
      <c r="CG1007" s="710">
        <v>6.6282277701181697E-2</v>
      </c>
      <c r="CH1007" s="710">
        <v>6.3900452916430969E-2</v>
      </c>
      <c r="CI1007" s="710">
        <v>6.1704532193484728E-2</v>
      </c>
      <c r="CJ1007" s="710">
        <v>5.9672830864982165E-2</v>
      </c>
      <c r="CK1007" s="710">
        <v>5.7786963339544001E-2</v>
      </c>
      <c r="CL1007" s="710">
        <v>5.6031233127006363E-2</v>
      </c>
      <c r="CM1007" s="710">
        <v>5.4392154137377031E-2</v>
      </c>
      <c r="CN1007" s="710">
        <v>5.2858071307044958E-2</v>
      </c>
      <c r="CO1007" s="710">
        <v>5.1418857217135266E-2</v>
      </c>
      <c r="CP1007" s="710">
        <v>5.0065667448507628E-2</v>
      </c>
      <c r="CQ1007" s="710">
        <v>4.879074176796825E-2</v>
      </c>
      <c r="CR1007" s="710">
        <v>4.7587241391649181E-2</v>
      </c>
      <c r="CS1007" s="710">
        <v>4.6449114880914029E-2</v>
      </c>
      <c r="CT1007" s="710">
        <v>4.5370986936749569E-2</v>
      </c>
      <c r="CU1007" s="710">
        <v>4.4348065638377301E-2</v>
      </c>
      <c r="CV1007" s="710">
        <v>4.3376064638255434E-2</v>
      </c>
      <c r="CW1007" s="710">
        <v>4.2451137561875935E-2</v>
      </c>
      <c r="CX1007" s="710">
        <v>4.1569822426251998E-2</v>
      </c>
      <c r="CY1007" s="710">
        <v>4.0728994328714317E-2</v>
      </c>
      <c r="CZ1007" s="710">
        <v>3.9925824998932324E-2</v>
      </c>
      <c r="DA1007" s="710">
        <v>3.9157748075034082E-2</v>
      </c>
      <c r="DB1007" s="710">
        <v>3.8422429176447302E-2</v>
      </c>
      <c r="DC1007" s="710">
        <v>3.7717740014452016E-2</v>
      </c>
      <c r="DD1007" s="710">
        <v>3.7041735916095463E-2</v>
      </c>
      <c r="DE1007" s="710">
        <v>3.639263624542171E-2</v>
      </c>
      <c r="DF1007" s="710">
        <v>3.576880729353258E-2</v>
      </c>
      <c r="DG1007" s="710">
        <v>3.5168747280152075E-2</v>
      </c>
      <c r="DH1007" s="710">
        <v>3.4591073167466298E-2</v>
      </c>
      <c r="DI1007" s="710">
        <v>3.4034509034669425E-2</v>
      </c>
      <c r="DJ1007" s="710">
        <v>3.3497875800909627E-2</v>
      </c>
      <c r="DK1007" s="710">
        <v>3.2980082116814476E-2</v>
      </c>
      <c r="DL1007" s="710">
        <v>3.2480116271759125E-2</v>
      </c>
      <c r="DM1007" s="710">
        <v>3.1997038986541784E-2</v>
      </c>
      <c r="DN1007" s="710">
        <v>3.1529976979963008E-2</v>
      </c>
      <c r="DO1007" s="710">
        <v>3.1078117213624006E-2</v>
      </c>
      <c r="DP1007" s="710">
        <v>3.0640701732588878E-2</v>
      </c>
      <c r="DQ1007" s="710">
        <v>3.021702303082861E-2</v>
      </c>
      <c r="DR1007" s="710">
        <v>2.980641987992538E-2</v>
      </c>
      <c r="DS1007" s="710">
        <v>2.9408273567650193E-2</v>
      </c>
      <c r="DT1007" s="710">
        <v>2.9022004499968373E-2</v>
      </c>
      <c r="DU1007" s="710">
        <v>2.8647069125966207E-2</v>
      </c>
      <c r="DV1007" s="710">
        <v>2.8282957150289161E-2</v>
      </c>
      <c r="DW1007" s="710">
        <v>2.7929189002065431E-2</v>
      </c>
      <c r="DX1007" s="710">
        <v>2.7585313533070463E-2</v>
      </c>
      <c r="DY1007" s="710">
        <v>2.7250905921157219E-2</v>
      </c>
      <c r="DZ1007" s="710">
        <v>2.6925565757809886E-2</v>
      </c>
      <c r="EA1007" s="710">
        <v>2.6608915301140512E-2</v>
      </c>
      <c r="EB1007" s="710">
        <v>2.6300597877789839E-2</v>
      </c>
      <c r="EC1007" s="710">
        <v>2.6000276419063689E-2</v>
      </c>
      <c r="ED1007" s="710">
        <v>2.5707632118269957E-2</v>
      </c>
      <c r="EE1007" s="710">
        <v>2.5422363197653373E-2</v>
      </c>
      <c r="EF1007" s="710">
        <v>2.5144183774581677E-2</v>
      </c>
      <c r="EG1007" s="710">
        <v>2.4872822817742467E-2</v>
      </c>
      <c r="EH1007" s="710">
        <v>2.460802318508315E-2</v>
      </c>
      <c r="EI1007" s="710">
        <v>2.4349540736086927E-2</v>
      </c>
      <c r="EJ1007" s="710">
        <v>2.4097143511736665E-2</v>
      </c>
      <c r="EK1007" s="710">
        <v>2.3850610976192826E-2</v>
      </c>
      <c r="EL1007" s="710">
        <v>2.3609733314808073E-2</v>
      </c>
      <c r="EM1007" s="710">
        <v>2.3374310783631995E-2</v>
      </c>
      <c r="EN1007" s="710">
        <v>2.3144153106032409E-2</v>
      </c>
      <c r="EO1007" s="710">
        <v>2.2919078912479712E-2</v>
      </c>
      <c r="EP1007" s="710">
        <v>2.2698915219917664E-2</v>
      </c>
      <c r="EQ1007" s="710">
        <v>2.2483496947479018E-2</v>
      </c>
      <c r="ER1007" s="710">
        <v>2.2272666465606238E-2</v>
      </c>
      <c r="ES1007" s="710">
        <v>2.2066273175906339E-2</v>
      </c>
      <c r="ET1007" s="710">
        <v>2.1864173119311783E-2</v>
      </c>
      <c r="EU1007" s="710">
        <v>2.1666228610336125E-2</v>
      </c>
      <c r="EV1007" s="710">
        <v>2.1472307895409996E-2</v>
      </c>
      <c r="EW1007" s="710">
        <v>2.1282284833458506E-2</v>
      </c>
      <c r="EX1007" s="710">
        <v>2.1096038597041084E-2</v>
      </c>
      <c r="EY1007" s="710">
        <v>2.0913453392518433E-2</v>
      </c>
      <c r="EZ1007" s="710">
        <v>2.073441819784122E-2</v>
      </c>
      <c r="FA1007" s="710">
        <v>2.0558826516673217E-2</v>
      </c>
      <c r="FB1007" s="710">
        <v>2.0386576147667996E-2</v>
      </c>
      <c r="FC1007" s="710">
        <v>2.0217568967815579E-2</v>
      </c>
      <c r="FD1007" s="710">
        <v>2.0051710728863279E-2</v>
      </c>
      <c r="FE1007" s="710">
        <v>1.988891086589473E-2</v>
      </c>
      <c r="FF1007" s="710">
        <v>1.9729082317224405E-2</v>
      </c>
      <c r="FG1007" s="710">
        <v>1.9572141354831096E-2</v>
      </c>
      <c r="FH1007" s="710">
        <v>1.9418007424614067E-2</v>
      </c>
      <c r="FI1007" s="710">
        <v>1.9266602995811562E-2</v>
      </c>
      <c r="FJ1007" s="710">
        <v>1.911785341897098E-2</v>
      </c>
      <c r="FK1007" s="710">
        <v>1.8971686791906871E-2</v>
      </c>
      <c r="FL1007" s="710">
        <v>1.8828033833125056E-2</v>
      </c>
      <c r="FM1007" s="710">
        <v>1.8686827762229428E-2</v>
      </c>
      <c r="FN1007" s="710">
        <v>1.8548004186864378E-2</v>
      </c>
      <c r="FO1007" s="710">
        <v>1.8411500995777499E-2</v>
      </c>
      <c r="FP1007" s="710">
        <v>1.8277258257617848E-2</v>
      </c>
      <c r="FQ1007" s="710">
        <v>0</v>
      </c>
      <c r="FR1007" s="710">
        <v>0</v>
      </c>
      <c r="FS1007" s="710">
        <v>0</v>
      </c>
      <c r="FT1007" s="710">
        <v>0</v>
      </c>
      <c r="FU1007" s="710">
        <v>0</v>
      </c>
      <c r="FV1007" s="710">
        <v>0</v>
      </c>
    </row>
    <row r="1008" spans="5:178" outlineLevel="2" x14ac:dyDescent="0.2">
      <c r="E1008" s="367">
        <v>44439</v>
      </c>
      <c r="F1008" s="398">
        <v>0.10223447014264157</v>
      </c>
      <c r="G1008" s="36">
        <v>0.9750097119153448</v>
      </c>
      <c r="H1008" s="394"/>
      <c r="J1008" s="370">
        <v>16</v>
      </c>
      <c r="K1008" s="389"/>
      <c r="L1008" s="389"/>
      <c r="M1008" s="389"/>
      <c r="N1008" s="389"/>
      <c r="O1008" s="389"/>
      <c r="P1008" s="389"/>
      <c r="Q1008" s="389"/>
      <c r="R1008" s="389"/>
      <c r="S1008" s="389"/>
      <c r="T1008" s="389"/>
      <c r="U1008" s="389"/>
      <c r="V1008" s="389"/>
      <c r="W1008" s="389"/>
      <c r="X1008" s="389"/>
      <c r="Y1008" s="389"/>
      <c r="Z1008" s="389"/>
      <c r="AA1008" s="389"/>
      <c r="AB1008" s="389"/>
      <c r="AC1008" s="389"/>
      <c r="AD1008" s="389"/>
      <c r="AE1008" s="389"/>
      <c r="AF1008" s="389"/>
      <c r="AG1008" s="389"/>
      <c r="AH1008" s="389"/>
      <c r="AI1008" s="389"/>
      <c r="AJ1008" s="389"/>
      <c r="AK1008" s="389"/>
      <c r="AL1008" s="389"/>
      <c r="AM1008" s="389"/>
      <c r="AN1008" s="389"/>
      <c r="AO1008" s="389"/>
      <c r="AP1008" s="389"/>
      <c r="AQ1008" s="389"/>
      <c r="AR1008" s="389"/>
      <c r="AS1008" s="389"/>
      <c r="AT1008" s="389"/>
      <c r="AU1008" s="389"/>
      <c r="AV1008" s="389"/>
      <c r="AW1008" s="389"/>
      <c r="AX1008" s="389"/>
      <c r="AY1008" s="389"/>
      <c r="AZ1008" s="389"/>
      <c r="BA1008" s="389"/>
      <c r="BB1008" s="389"/>
      <c r="BC1008" s="389"/>
      <c r="BD1008" s="389"/>
      <c r="BE1008" s="389"/>
      <c r="BF1008" s="389"/>
      <c r="BG1008" s="389"/>
      <c r="BH1008" s="389"/>
      <c r="BI1008" s="389"/>
      <c r="BJ1008" s="389"/>
      <c r="BK1008" s="389"/>
      <c r="BL1008" s="389"/>
      <c r="BM1008" s="389"/>
      <c r="BN1008" s="389">
        <v>0.95450846768041497</v>
      </c>
      <c r="BO1008" s="389">
        <v>0.3298835376087067</v>
      </c>
      <c r="BP1008" s="389">
        <v>0.14997711437725678</v>
      </c>
      <c r="BQ1008" s="389">
        <v>0.11933580837105223</v>
      </c>
      <c r="BR1008" s="389">
        <v>0.10006102832731527</v>
      </c>
      <c r="BS1008" s="389">
        <v>9.1033921578599394E-2</v>
      </c>
      <c r="BT1008" s="389">
        <v>8.3685093831053242E-2</v>
      </c>
      <c r="BU1008" s="389">
        <v>7.7175405584091944E-2</v>
      </c>
      <c r="BV1008" s="389">
        <v>0.13288918272898337</v>
      </c>
      <c r="BW1008" s="389">
        <v>0.12742206174032447</v>
      </c>
      <c r="BX1008" s="389">
        <v>0.1231755072979708</v>
      </c>
      <c r="BY1008" s="389">
        <v>0.11966637847734324</v>
      </c>
      <c r="BZ1008" s="389">
        <v>0.1146315414738341</v>
      </c>
      <c r="CA1008" s="389">
        <v>0.10954584753089559</v>
      </c>
      <c r="CB1008" s="389">
        <v>0.10435843970909831</v>
      </c>
      <c r="CC1008" s="389">
        <v>9.9679601281594879E-2</v>
      </c>
      <c r="CD1008" s="392">
        <v>8.0533492664640272E-2</v>
      </c>
      <c r="CE1008" s="710">
        <v>7.6992505987046683E-2</v>
      </c>
      <c r="CF1008" s="710">
        <v>7.3786426424930704E-2</v>
      </c>
      <c r="CG1008" s="710">
        <v>7.0868331322915229E-2</v>
      </c>
      <c r="CH1008" s="710">
        <v>6.8199804041131962E-2</v>
      </c>
      <c r="CI1008" s="710">
        <v>6.5749073782394724E-2</v>
      </c>
      <c r="CJ1008" s="710">
        <v>6.348962573400449E-2</v>
      </c>
      <c r="CK1008" s="710">
        <v>6.1399147897701775E-2</v>
      </c>
      <c r="CL1008" s="710">
        <v>5.945872279248357E-2</v>
      </c>
      <c r="CM1008" s="710">
        <v>5.7652199833450934E-2</v>
      </c>
      <c r="CN1008" s="710">
        <v>5.5965702782088081E-2</v>
      </c>
      <c r="CO1008" s="710">
        <v>5.4387239397302382E-2</v>
      </c>
      <c r="CP1008" s="710">
        <v>5.2906389277039743E-2</v>
      </c>
      <c r="CQ1008" s="710">
        <v>5.1514052135776651E-2</v>
      </c>
      <c r="CR1008" s="710">
        <v>5.0202243239109198E-2</v>
      </c>
      <c r="CS1008" s="710">
        <v>4.8963925959210931E-2</v>
      </c>
      <c r="CT1008" s="710">
        <v>4.7792873791147446E-2</v>
      </c>
      <c r="CU1008" s="710">
        <v>4.6683555930123279E-2</v>
      </c>
      <c r="CV1008" s="710">
        <v>4.5631041826534394E-2</v>
      </c>
      <c r="CW1008" s="710">
        <v>4.4630921130094994E-2</v>
      </c>
      <c r="CX1008" s="710">
        <v>4.3679236191840463E-2</v>
      </c>
      <c r="CY1008" s="710">
        <v>4.2772424874658391E-2</v>
      </c>
      <c r="CZ1008" s="710">
        <v>4.1907271873385998E-2</v>
      </c>
      <c r="DA1008" s="710">
        <v>4.1080867096683481E-2</v>
      </c>
      <c r="DB1008" s="710">
        <v>4.0290569938602541E-2</v>
      </c>
      <c r="DC1008" s="710">
        <v>3.9533978485643689E-2</v>
      </c>
      <c r="DD1008" s="710">
        <v>3.8808902878334994E-2</v>
      </c>
      <c r="DE1008" s="710">
        <v>3.8113342184920601E-2</v>
      </c>
      <c r="DF1008" s="710">
        <v>3.7445464256182434E-2</v>
      </c>
      <c r="DG1008" s="710">
        <v>3.6803588120515707E-2</v>
      </c>
      <c r="DH1008" s="710">
        <v>3.6186168551593144E-2</v>
      </c>
      <c r="DI1008" s="710">
        <v>3.5591782500733235E-2</v>
      </c>
      <c r="DJ1008" s="710">
        <v>3.5019117135125379E-2</v>
      </c>
      <c r="DK1008" s="710">
        <v>3.4466959263463624E-2</v>
      </c>
      <c r="DL1008" s="710">
        <v>3.393418596396678E-2</v>
      </c>
      <c r="DM1008" s="710">
        <v>3.3419756257526169E-2</v>
      </c>
      <c r="DN1008" s="710">
        <v>3.2922703691875464E-2</v>
      </c>
      <c r="DO1008" s="710">
        <v>3.2442129722053022E-2</v>
      </c>
      <c r="DP1008" s="710">
        <v>3.1977197788703934E-2</v>
      </c>
      <c r="DQ1008" s="710">
        <v>3.1527128009484186E-2</v>
      </c>
      <c r="DR1008" s="710">
        <v>3.1091192410428323E-2</v>
      </c>
      <c r="DS1008" s="710">
        <v>3.0668710633979464E-2</v>
      </c>
      <c r="DT1008" s="710">
        <v>3.0259046068750094E-2</v>
      </c>
      <c r="DU1008" s="710">
        <v>2.9861602353224589E-2</v>
      </c>
      <c r="DV1008" s="710">
        <v>2.9475820211724943E-2</v>
      </c>
      <c r="DW1008" s="710">
        <v>2.910117458620563E-2</v>
      </c>
      <c r="DX1008" s="710">
        <v>2.8737172031953903E-2</v>
      </c>
      <c r="DY1008" s="710">
        <v>2.8383348349162882E-2</v>
      </c>
      <c r="DZ1008" s="710">
        <v>2.8039266425708712E-2</v>
      </c>
      <c r="EA1008" s="710">
        <v>2.7704514269377756E-2</v>
      </c>
      <c r="EB1008" s="710">
        <v>2.7378703210322954E-2</v>
      </c>
      <c r="EC1008" s="710">
        <v>2.7061466256732149E-2</v>
      </c>
      <c r="ED1008" s="710">
        <v>2.675245658861531E-2</v>
      </c>
      <c r="EE1008" s="710">
        <v>2.6451346176298705E-2</v>
      </c>
      <c r="EF1008" s="710">
        <v>2.6157824511687452E-2</v>
      </c>
      <c r="EG1008" s="710">
        <v>2.5871597441650802E-2</v>
      </c>
      <c r="EH1008" s="710">
        <v>2.5592386094022077E-2</v>
      </c>
      <c r="EI1008" s="710">
        <v>2.5319925887706519E-2</v>
      </c>
      <c r="EJ1008" s="710">
        <v>2.505396561927567E-2</v>
      </c>
      <c r="EK1008" s="710">
        <v>2.4794266619207864E-2</v>
      </c>
      <c r="EL1008" s="710">
        <v>2.4540601971628117E-2</v>
      </c>
      <c r="EM1008" s="710">
        <v>2.4292755792014505E-2</v>
      </c>
      <c r="EN1008" s="710">
        <v>2.4050522557884268E-2</v>
      </c>
      <c r="EO1008" s="710">
        <v>2.3813706487959531E-2</v>
      </c>
      <c r="EP1008" s="710">
        <v>2.3582120965744805E-2</v>
      </c>
      <c r="EQ1008" s="710">
        <v>2.3355588003836105E-2</v>
      </c>
      <c r="ER1008" s="710">
        <v>2.3133937745626391E-2</v>
      </c>
      <c r="ES1008" s="710">
        <v>2.2917008001382484E-2</v>
      </c>
      <c r="ET1008" s="710">
        <v>2.2704643815945225E-2</v>
      </c>
      <c r="EU1008" s="710">
        <v>2.2496697065554593E-2</v>
      </c>
      <c r="EV1008" s="710">
        <v>2.2293026081524458E-2</v>
      </c>
      <c r="EW1008" s="710">
        <v>2.2093495298694369E-2</v>
      </c>
      <c r="EX1008" s="710">
        <v>2.1897974926766105E-2</v>
      </c>
      <c r="EY1008" s="710">
        <v>2.1706340642797615E-2</v>
      </c>
      <c r="EZ1008" s="710">
        <v>2.1518473303274482E-2</v>
      </c>
      <c r="FA1008" s="710">
        <v>2.1334258674312899E-2</v>
      </c>
      <c r="FB1008" s="710">
        <v>2.1153587178669692E-2</v>
      </c>
      <c r="FC1008" s="710">
        <v>2.097635365834425E-2</v>
      </c>
      <c r="FD1008" s="710">
        <v>2.0802457151657464E-2</v>
      </c>
      <c r="FE1008" s="710">
        <v>2.063180068378306E-2</v>
      </c>
      <c r="FF1008" s="710">
        <v>2.0464291069788906E-2</v>
      </c>
      <c r="FG1008" s="710">
        <v>2.0299838729321128E-2</v>
      </c>
      <c r="FH1008" s="710">
        <v>2.0138357512132065E-2</v>
      </c>
      <c r="FI1008" s="710">
        <v>1.9979764533715094E-2</v>
      </c>
      <c r="FJ1008" s="710">
        <v>1.9823980020366873E-2</v>
      </c>
      <c r="FK1008" s="710">
        <v>1.9670927163048604E-2</v>
      </c>
      <c r="FL1008" s="710">
        <v>1.9520531979466252E-2</v>
      </c>
      <c r="FM1008" s="710">
        <v>1.9372723183832877E-2</v>
      </c>
      <c r="FN1008" s="710">
        <v>1.9227432063815612E-2</v>
      </c>
      <c r="FO1008" s="710">
        <v>1.9084592364207387E-2</v>
      </c>
      <c r="FP1008" s="710">
        <v>1.8944140176895961E-2</v>
      </c>
      <c r="FQ1008" s="710">
        <v>1.8806013836734449E-2</v>
      </c>
      <c r="FR1008" s="710">
        <v>0</v>
      </c>
      <c r="FS1008" s="710">
        <v>0</v>
      </c>
      <c r="FT1008" s="710">
        <v>0</v>
      </c>
      <c r="FU1008" s="710">
        <v>0</v>
      </c>
      <c r="FV1008" s="710">
        <v>0</v>
      </c>
    </row>
    <row r="1009" spans="5:178" outlineLevel="2" x14ac:dyDescent="0.2">
      <c r="E1009" s="367">
        <v>44469</v>
      </c>
      <c r="F1009" s="398">
        <v>0.10524969339727691</v>
      </c>
      <c r="G1009" s="36">
        <v>1.2218885578314311</v>
      </c>
      <c r="H1009" s="394"/>
      <c r="J1009" s="370">
        <v>15</v>
      </c>
      <c r="K1009" s="389"/>
      <c r="L1009" s="389"/>
      <c r="M1009" s="389"/>
      <c r="N1009" s="389"/>
      <c r="O1009" s="389"/>
      <c r="P1009" s="389"/>
      <c r="Q1009" s="389"/>
      <c r="R1009" s="389"/>
      <c r="S1009" s="389"/>
      <c r="T1009" s="389"/>
      <c r="U1009" s="389"/>
      <c r="V1009" s="389"/>
      <c r="W1009" s="389"/>
      <c r="X1009" s="389"/>
      <c r="Y1009" s="389"/>
      <c r="Z1009" s="389"/>
      <c r="AA1009" s="389"/>
      <c r="AB1009" s="389"/>
      <c r="AC1009" s="389"/>
      <c r="AD1009" s="389"/>
      <c r="AE1009" s="389"/>
      <c r="AF1009" s="389"/>
      <c r="AG1009" s="389"/>
      <c r="AH1009" s="389"/>
      <c r="AI1009" s="389"/>
      <c r="AJ1009" s="389"/>
      <c r="AK1009" s="389"/>
      <c r="AL1009" s="389"/>
      <c r="AM1009" s="389"/>
      <c r="AN1009" s="389"/>
      <c r="AO1009" s="389"/>
      <c r="AP1009" s="389"/>
      <c r="AQ1009" s="389"/>
      <c r="AR1009" s="389"/>
      <c r="AS1009" s="389"/>
      <c r="AT1009" s="389"/>
      <c r="AU1009" s="389"/>
      <c r="AV1009" s="389"/>
      <c r="AW1009" s="389"/>
      <c r="AX1009" s="389"/>
      <c r="AY1009" s="389"/>
      <c r="AZ1009" s="389"/>
      <c r="BA1009" s="389"/>
      <c r="BB1009" s="389"/>
      <c r="BC1009" s="389"/>
      <c r="BD1009" s="389"/>
      <c r="BE1009" s="389"/>
      <c r="BF1009" s="389"/>
      <c r="BG1009" s="389"/>
      <c r="BH1009" s="389"/>
      <c r="BI1009" s="389"/>
      <c r="BJ1009" s="389"/>
      <c r="BK1009" s="389"/>
      <c r="BL1009" s="389"/>
      <c r="BM1009" s="389"/>
      <c r="BN1009" s="389"/>
      <c r="BO1009" s="389">
        <v>0.96041200473871269</v>
      </c>
      <c r="BP1009" s="389">
        <v>0.29462287745162563</v>
      </c>
      <c r="BQ1009" s="389">
        <v>0.13610635777280505</v>
      </c>
      <c r="BR1009" s="389">
        <v>0.10773989732789259</v>
      </c>
      <c r="BS1009" s="389">
        <v>9.3161774384625515E-2</v>
      </c>
      <c r="BT1009" s="389">
        <v>8.5231012241674342E-2</v>
      </c>
      <c r="BU1009" s="389">
        <v>7.8452020534421477E-2</v>
      </c>
      <c r="BV1009" s="389">
        <v>0.13778465183625116</v>
      </c>
      <c r="BW1009" s="389">
        <v>0.13265104646571016</v>
      </c>
      <c r="BX1009" s="389">
        <v>0.12850467289719625</v>
      </c>
      <c r="BY1009" s="389">
        <v>0.15466631565091485</v>
      </c>
      <c r="BZ1009" s="389">
        <v>0.14742661576938265</v>
      </c>
      <c r="CA1009" s="389">
        <v>0.14137159405028302</v>
      </c>
      <c r="CB1009" s="389">
        <v>0.13337501645386338</v>
      </c>
      <c r="CC1009" s="389">
        <v>0.12860339607739898</v>
      </c>
      <c r="CD1009" s="392">
        <v>0.10585502865279511</v>
      </c>
      <c r="CE1009" s="710">
        <v>0.10092510054676181</v>
      </c>
      <c r="CF1009" s="710">
        <v>9.648751284695764E-2</v>
      </c>
      <c r="CG1009" s="710">
        <v>9.2469632938098983E-2</v>
      </c>
      <c r="CH1009" s="710">
        <v>8.8812657041097642E-2</v>
      </c>
      <c r="CI1009" s="710">
        <v>8.5468441171220141E-2</v>
      </c>
      <c r="CJ1009" s="710">
        <v>8.2397169957316288E-2</v>
      </c>
      <c r="CK1009" s="710">
        <v>7.9565614862424791E-2</v>
      </c>
      <c r="CL1009" s="710">
        <v>7.694581434417079E-2</v>
      </c>
      <c r="CM1009" s="710">
        <v>7.4514060891441247E-2</v>
      </c>
      <c r="CN1009" s="710">
        <v>7.2250114485445438E-2</v>
      </c>
      <c r="CO1009" s="710">
        <v>7.0136585333178236E-2</v>
      </c>
      <c r="CP1009" s="710">
        <v>6.8158444679546501E-2</v>
      </c>
      <c r="CQ1009" s="710">
        <v>6.6302633608436551E-2</v>
      </c>
      <c r="CR1009" s="710">
        <v>6.4557747582418376E-2</v>
      </c>
      <c r="CS1009" s="710">
        <v>6.2913780080032511E-2</v>
      </c>
      <c r="CT1009" s="710">
        <v>6.1361912753192985E-2</v>
      </c>
      <c r="CU1009" s="710">
        <v>5.9894342505128942E-2</v>
      </c>
      <c r="CV1009" s="710">
        <v>5.8504138095040813E-2</v>
      </c>
      <c r="CW1009" s="710">
        <v>5.7185120525866967E-2</v>
      </c>
      <c r="CX1009" s="710">
        <v>5.5931762717738996E-2</v>
      </c>
      <c r="CY1009" s="710">
        <v>5.4739104919049611E-2</v>
      </c>
      <c r="CZ1009" s="710">
        <v>5.3602683036235561E-2</v>
      </c>
      <c r="DA1009" s="710">
        <v>5.2518467627804793E-2</v>
      </c>
      <c r="DB1009" s="710">
        <v>5.1482811748227546E-2</v>
      </c>
      <c r="DC1009" s="710">
        <v>5.0492406172831968E-2</v>
      </c>
      <c r="DD1009" s="710">
        <v>4.9544240807886608E-2</v>
      </c>
      <c r="DE1009" s="710">
        <v>4.8635571307156449E-2</v>
      </c>
      <c r="DF1009" s="710">
        <v>4.776389008985784E-2</v>
      </c>
      <c r="DG1009" s="710">
        <v>4.6926901094589059E-2</v>
      </c>
      <c r="DH1009" s="710">
        <v>4.6122497716723707E-2</v>
      </c>
      <c r="DI1009" s="710">
        <v>4.5348743468506328E-2</v>
      </c>
      <c r="DJ1009" s="710">
        <v>4.4603854976007509E-2</v>
      </c>
      <c r="DK1009" s="710">
        <v>4.3886186988549195E-2</v>
      </c>
      <c r="DL1009" s="710">
        <v>4.3194219126839704E-2</v>
      </c>
      <c r="DM1009" s="710">
        <v>4.2526544137947063E-2</v>
      </c>
      <c r="DN1009" s="710">
        <v>4.1881857460033298E-2</v>
      </c>
      <c r="DO1009" s="710">
        <v>4.1258947928787433E-2</v>
      </c>
      <c r="DP1009" s="710">
        <v>4.0656689481777572E-2</v>
      </c>
      <c r="DQ1009" s="710">
        <v>4.0074033737340198E-2</v>
      </c>
      <c r="DR1009" s="710">
        <v>3.9510003341813149E-2</v>
      </c>
      <c r="DS1009" s="710">
        <v>3.8963685993454268E-2</v>
      </c>
      <c r="DT1009" s="710">
        <v>3.8434229063716546E-2</v>
      </c>
      <c r="DU1009" s="710">
        <v>3.7920834747038994E-2</v>
      </c>
      <c r="DV1009" s="710">
        <v>3.7422755679263731E-2</v>
      </c>
      <c r="DW1009" s="710">
        <v>3.6939290972447504E-2</v>
      </c>
      <c r="DX1009" s="710">
        <v>3.6469782620408245E-2</v>
      </c>
      <c r="DY1009" s="710">
        <v>3.6013612234999597E-2</v>
      </c>
      <c r="DZ1009" s="710">
        <v>3.5570198077982805E-2</v>
      </c>
      <c r="EA1009" s="710">
        <v>3.5138992357580931E-2</v>
      </c>
      <c r="EB1009" s="710">
        <v>3.4719478762453057E-2</v>
      </c>
      <c r="EC1009" s="710">
        <v>3.431117020900086E-2</v>
      </c>
      <c r="ED1009" s="710">
        <v>3.3913606780681324E-2</v>
      </c>
      <c r="EE1009" s="710">
        <v>3.352635384041109E-2</v>
      </c>
      <c r="EF1009" s="710">
        <v>3.3149000299254251E-2</v>
      </c>
      <c r="EG1009" s="710">
        <v>3.2781157026432299E-2</v>
      </c>
      <c r="EH1009" s="710">
        <v>3.2422455387314919E-2</v>
      </c>
      <c r="EI1009" s="710">
        <v>3.207254589747606E-2</v>
      </c>
      <c r="EJ1009" s="710">
        <v>3.1731096982154615E-2</v>
      </c>
      <c r="EK1009" s="710">
        <v>3.1397793831568516E-2</v>
      </c>
      <c r="EL1009" s="710">
        <v>3.1072337343509789E-2</v>
      </c>
      <c r="EM1009" s="710">
        <v>3.0754443145517486E-2</v>
      </c>
      <c r="EN1009" s="710">
        <v>3.0443840689694565E-2</v>
      </c>
      <c r="EO1009" s="710">
        <v>3.0140272413919342E-2</v>
      </c>
      <c r="EP1009" s="710">
        <v>2.9843492963811908E-2</v>
      </c>
      <c r="EQ1009" s="710">
        <v>2.9553268470357674E-2</v>
      </c>
      <c r="ER1009" s="710">
        <v>2.9269375878576046E-2</v>
      </c>
      <c r="ES1009" s="710">
        <v>2.8991602323054429E-2</v>
      </c>
      <c r="ET1009" s="710">
        <v>2.8719744546556771E-2</v>
      </c>
      <c r="EU1009" s="710">
        <v>2.8453608358262564E-2</v>
      </c>
      <c r="EV1009" s="710">
        <v>2.8193008128505465E-2</v>
      </c>
      <c r="EW1009" s="710">
        <v>2.7937766317160006E-2</v>
      </c>
      <c r="EX1009" s="710">
        <v>2.7687713033079077E-2</v>
      </c>
      <c r="EY1009" s="710">
        <v>2.744268562221075E-2</v>
      </c>
      <c r="EZ1009" s="710">
        <v>2.720252828222966E-2</v>
      </c>
      <c r="FA1009" s="710">
        <v>2.696709170170308E-2</v>
      </c>
      <c r="FB1009" s="710">
        <v>2.6736232721979541E-2</v>
      </c>
      <c r="FC1009" s="710">
        <v>2.6509814020140094E-2</v>
      </c>
      <c r="FD1009" s="710">
        <v>2.6287703811489534E-2</v>
      </c>
      <c r="FE1009" s="710">
        <v>2.6069775570190239E-2</v>
      </c>
      <c r="FF1009" s="710">
        <v>2.5855907766754692E-2</v>
      </c>
      <c r="FG1009" s="710">
        <v>2.5645983621215528E-2</v>
      </c>
      <c r="FH1009" s="710">
        <v>2.5439890870886467E-2</v>
      </c>
      <c r="FI1009" s="710">
        <v>2.5237521551712813E-2</v>
      </c>
      <c r="FJ1009" s="710">
        <v>2.5038771792287928E-2</v>
      </c>
      <c r="FK1009" s="710">
        <v>2.4843541619684214E-2</v>
      </c>
      <c r="FL1009" s="710">
        <v>2.4651734776311111E-2</v>
      </c>
      <c r="FM1009" s="710">
        <v>2.4463258547073111E-2</v>
      </c>
      <c r="FN1009" s="710">
        <v>2.4278023596155055E-2</v>
      </c>
      <c r="FO1009" s="710">
        <v>2.4095943812811296E-2</v>
      </c>
      <c r="FP1009" s="710">
        <v>2.3916936165582318E-2</v>
      </c>
      <c r="FQ1009" s="710">
        <v>2.3740920564403231E-2</v>
      </c>
      <c r="FR1009" s="710">
        <v>2.3567819730108016E-2</v>
      </c>
      <c r="FS1009" s="710">
        <v>0</v>
      </c>
      <c r="FT1009" s="710">
        <v>0</v>
      </c>
      <c r="FU1009" s="710">
        <v>0</v>
      </c>
      <c r="FV1009" s="710">
        <v>0</v>
      </c>
    </row>
    <row r="1010" spans="5:178" outlineLevel="2" x14ac:dyDescent="0.2">
      <c r="E1010" s="367">
        <v>44500</v>
      </c>
      <c r="F1010" s="398">
        <v>0.10745586694330586</v>
      </c>
      <c r="G1010" s="36">
        <v>1.053056237065507</v>
      </c>
      <c r="H1010" s="394"/>
      <c r="J1010" s="370">
        <v>14</v>
      </c>
      <c r="K1010" s="389"/>
      <c r="L1010" s="389"/>
      <c r="M1010" s="389"/>
      <c r="N1010" s="389"/>
      <c r="O1010" s="389"/>
      <c r="P1010" s="389"/>
      <c r="Q1010" s="389"/>
      <c r="R1010" s="389"/>
      <c r="S1010" s="389"/>
      <c r="T1010" s="389"/>
      <c r="U1010" s="389"/>
      <c r="V1010" s="389"/>
      <c r="W1010" s="389"/>
      <c r="X1010" s="389"/>
      <c r="Y1010" s="389"/>
      <c r="Z1010" s="389"/>
      <c r="AA1010" s="389"/>
      <c r="AB1010" s="389"/>
      <c r="AC1010" s="389"/>
      <c r="AD1010" s="389"/>
      <c r="AE1010" s="389"/>
      <c r="AF1010" s="389"/>
      <c r="AG1010" s="389"/>
      <c r="AH1010" s="389"/>
      <c r="AI1010" s="389"/>
      <c r="AJ1010" s="389"/>
      <c r="AK1010" s="389"/>
      <c r="AL1010" s="389"/>
      <c r="AM1010" s="389"/>
      <c r="AN1010" s="389"/>
      <c r="AO1010" s="389"/>
      <c r="AP1010" s="389"/>
      <c r="AQ1010" s="389"/>
      <c r="AR1010" s="389"/>
      <c r="AS1010" s="389"/>
      <c r="AT1010" s="389"/>
      <c r="AU1010" s="389"/>
      <c r="AV1010" s="389"/>
      <c r="AW1010" s="389"/>
      <c r="AX1010" s="389"/>
      <c r="AY1010" s="389"/>
      <c r="AZ1010" s="389"/>
      <c r="BA1010" s="389"/>
      <c r="BB1010" s="389"/>
      <c r="BC1010" s="389"/>
      <c r="BD1010" s="389"/>
      <c r="BE1010" s="389"/>
      <c r="BF1010" s="389"/>
      <c r="BG1010" s="389"/>
      <c r="BH1010" s="389"/>
      <c r="BI1010" s="389"/>
      <c r="BJ1010" s="389"/>
      <c r="BK1010" s="389"/>
      <c r="BL1010" s="389"/>
      <c r="BM1010" s="389"/>
      <c r="BN1010" s="389"/>
      <c r="BO1010" s="389"/>
      <c r="BP1010" s="389">
        <v>0.96513646583373647</v>
      </c>
      <c r="BQ1010" s="389">
        <v>0.2481145231522327</v>
      </c>
      <c r="BR1010" s="389">
        <v>0.11577539345988559</v>
      </c>
      <c r="BS1010" s="389">
        <v>9.2295870449953035E-2</v>
      </c>
      <c r="BT1010" s="389">
        <v>7.9318097731735773E-2</v>
      </c>
      <c r="BU1010" s="389">
        <v>7.1520050089649082E-2</v>
      </c>
      <c r="BV1010" s="389">
        <v>0.12257734012579333</v>
      </c>
      <c r="BW1010" s="389">
        <v>0.12086973845234368</v>
      </c>
      <c r="BX1010" s="389">
        <v>0.11611691379457552</v>
      </c>
      <c r="BY1010" s="389">
        <v>0.13635199362495376</v>
      </c>
      <c r="BZ1010" s="389">
        <v>0.13048922787944331</v>
      </c>
      <c r="CA1010" s="389">
        <v>0.12414264165978883</v>
      </c>
      <c r="CB1010" s="389">
        <v>0.11771067535646185</v>
      </c>
      <c r="CC1010" s="389">
        <v>0.11315707089392947</v>
      </c>
      <c r="CD1010" s="392">
        <v>9.5980043282612407E-2</v>
      </c>
      <c r="CE1010" s="710">
        <v>9.1228694657235807E-2</v>
      </c>
      <c r="CF1010" s="710">
        <v>8.6979950770512932E-2</v>
      </c>
      <c r="CG1010" s="710">
        <v>8.3155519012924908E-2</v>
      </c>
      <c r="CH1010" s="710">
        <v>7.9692802654149172E-2</v>
      </c>
      <c r="CI1010" s="710">
        <v>7.6541123024731803E-2</v>
      </c>
      <c r="CJ1010" s="710">
        <v>7.3658988351077065E-2</v>
      </c>
      <c r="CK1010" s="710">
        <v>7.1012084681513932E-2</v>
      </c>
      <c r="CL1010" s="710">
        <v>6.8571774774232305E-2</v>
      </c>
      <c r="CM1010" s="710">
        <v>6.6313960624216003E-2</v>
      </c>
      <c r="CN1010" s="710">
        <v>6.4218210464359202E-2</v>
      </c>
      <c r="CO1010" s="710">
        <v>6.2267080905173307E-2</v>
      </c>
      <c r="CP1010" s="710">
        <v>6.0445584957977611E-2</v>
      </c>
      <c r="CQ1010" s="710">
        <v>5.8740770439707019E-2</v>
      </c>
      <c r="CR1010" s="710">
        <v>5.7141382827209902E-2</v>
      </c>
      <c r="CS1010" s="710">
        <v>5.5637593385128567E-2</v>
      </c>
      <c r="CT1010" s="710">
        <v>5.422077822565699E-2</v>
      </c>
      <c r="CU1010" s="710">
        <v>5.2883337460578654E-2</v>
      </c>
      <c r="CV1010" s="710">
        <v>5.1618546172412079E-2</v>
      </c>
      <c r="CW1010" s="710">
        <v>5.0420430832468575E-2</v>
      </c>
      <c r="CX1010" s="710">
        <v>4.9283666215830663E-2</v>
      </c>
      <c r="CY1010" s="710">
        <v>4.8203488937252695E-2</v>
      </c>
      <c r="CZ1010" s="710">
        <v>4.7175624550156982E-2</v>
      </c>
      <c r="DA1010" s="710">
        <v>4.6196225779323939E-2</v>
      </c>
      <c r="DB1010" s="710">
        <v>4.5261819944313199E-2</v>
      </c>
      <c r="DC1010" s="710">
        <v>4.436926400993408E-2</v>
      </c>
      <c r="DD1010" s="710">
        <v>4.3515705997863183E-2</v>
      </c>
      <c r="DE1010" s="710">
        <v>4.2698551728821456E-2</v>
      </c>
      <c r="DF1010" s="710">
        <v>4.1915436051829326E-2</v>
      </c>
      <c r="DG1010" s="710">
        <v>4.1164197866705256E-2</v>
      </c>
      <c r="DH1010" s="710">
        <v>4.0442858366327855E-2</v>
      </c>
      <c r="DI1010" s="710">
        <v>3.9749602022491518E-2</v>
      </c>
      <c r="DJ1010" s="710">
        <v>3.9082759918259581E-2</v>
      </c>
      <c r="DK1010" s="710">
        <v>3.8440795094285496E-2</v>
      </c>
      <c r="DL1010" s="710">
        <v>3.7822289629534683E-2</v>
      </c>
      <c r="DM1010" s="710">
        <v>3.7225933220472879E-2</v>
      </c>
      <c r="DN1010" s="710">
        <v>3.6650513058888029E-2</v>
      </c>
      <c r="DO1010" s="710">
        <v>3.6094904838499253E-2</v>
      </c>
      <c r="DP1010" s="710">
        <v>3.5558064745512229E-2</v>
      </c>
      <c r="DQ1010" s="710">
        <v>3.5039022309207968E-2</v>
      </c>
      <c r="DR1010" s="710">
        <v>3.453687400623117E-2</v>
      </c>
      <c r="DS1010" s="710">
        <v>3.4050777527057631E-2</v>
      </c>
      <c r="DT1010" s="710">
        <v>3.3579946625647575E-2</v>
      </c>
      <c r="DU1010" s="710">
        <v>3.312364648391667E-2</v>
      </c>
      <c r="DV1010" s="710">
        <v>3.2681189531696103E-2</v>
      </c>
      <c r="DW1010" s="710">
        <v>3.2251931670567266E-2</v>
      </c>
      <c r="DX1010" s="710">
        <v>3.1835268856556277E-2</v>
      </c>
      <c r="DY1010" s="710">
        <v>3.1430634002337844E-2</v>
      </c>
      <c r="DZ1010" s="710">
        <v>3.1037494164469402E-2</v>
      </c>
      <c r="EA1010" s="710">
        <v>3.065534798537891E-2</v>
      </c>
      <c r="EB1010" s="710">
        <v>3.0283723363462967E-2</v>
      </c>
      <c r="EC1010" s="710">
        <v>2.9922175327799862E-2</v>
      </c>
      <c r="ED1010" s="710">
        <v>2.9570284096718091E-2</v>
      </c>
      <c r="EE1010" s="710">
        <v>2.9227653301840979E-2</v>
      </c>
      <c r="EF1010" s="710">
        <v>2.8893908361306241E-2</v>
      </c>
      <c r="EG1010" s="710">
        <v>2.856869498767484E-2</v>
      </c>
      <c r="EH1010" s="710">
        <v>2.8251677817635032E-2</v>
      </c>
      <c r="EI1010" s="710">
        <v>2.7942539152003721E-2</v>
      </c>
      <c r="EJ1010" s="710">
        <v>2.7640977795755996E-2</v>
      </c>
      <c r="EK1010" s="710">
        <v>2.7346707988895179E-2</v>
      </c>
      <c r="EL1010" s="710">
        <v>2.7059458419931869E-2</v>
      </c>
      <c r="EM1010" s="710">
        <v>2.6778971314584118E-2</v>
      </c>
      <c r="EN1010" s="710">
        <v>2.6505001593059879E-2</v>
      </c>
      <c r="EO1010" s="710">
        <v>2.6237316089946006E-2</v>
      </c>
      <c r="EP1010" s="710">
        <v>2.5975692831317846E-2</v>
      </c>
      <c r="EQ1010" s="710">
        <v>2.571992036420909E-2</v>
      </c>
      <c r="ER1010" s="710">
        <v>2.5469797134048421E-2</v>
      </c>
      <c r="ES1010" s="710">
        <v>2.5225130906088231E-2</v>
      </c>
      <c r="ET1010" s="710">
        <v>2.4985738227223112E-2</v>
      </c>
      <c r="EU1010" s="710">
        <v>2.4751443924931171E-2</v>
      </c>
      <c r="EV1010" s="710">
        <v>2.4522080640369901E-2</v>
      </c>
      <c r="EW1010" s="710">
        <v>2.4297488392928397E-2</v>
      </c>
      <c r="EX1010" s="710">
        <v>2.4077514173778444E-2</v>
      </c>
      <c r="EY1010" s="710">
        <v>2.3862011566185923E-2</v>
      </c>
      <c r="EZ1010" s="710">
        <v>2.3650840390538903E-2</v>
      </c>
      <c r="FA1010" s="710">
        <v>2.3443866372226639E-2</v>
      </c>
      <c r="FB1010" s="710">
        <v>2.3240960830663255E-2</v>
      </c>
      <c r="FC1010" s="710">
        <v>2.3042000387894307E-2</v>
      </c>
      <c r="FD1010" s="710">
        <v>2.2846866695355714E-2</v>
      </c>
      <c r="FE1010" s="710">
        <v>2.2655446177472723E-2</v>
      </c>
      <c r="FF1010" s="710">
        <v>2.2467629790894693E-2</v>
      </c>
      <c r="FG1010" s="710">
        <v>2.2283312798259122E-2</v>
      </c>
      <c r="FH1010" s="710">
        <v>2.2102394555467E-2</v>
      </c>
      <c r="FI1010" s="710">
        <v>2.1924778311532958E-2</v>
      </c>
      <c r="FJ1010" s="710">
        <v>2.1750371020147295E-2</v>
      </c>
      <c r="FK1010" s="710">
        <v>2.1579083162153848E-2</v>
      </c>
      <c r="FL1010" s="710">
        <v>2.1410828578209969E-2</v>
      </c>
      <c r="FM1010" s="710">
        <v>2.1245524310949813E-2</v>
      </c>
      <c r="FN1010" s="710">
        <v>2.1083090456024522E-2</v>
      </c>
      <c r="FO1010" s="710">
        <v>2.0923450021439412E-2</v>
      </c>
      <c r="FP1010" s="710">
        <v>2.0766528794650959E-2</v>
      </c>
      <c r="FQ1010" s="710">
        <v>2.0612255216926778E-2</v>
      </c>
      <c r="FR1010" s="710">
        <v>2.046056026450703E-2</v>
      </c>
      <c r="FS1010" s="710">
        <v>2.0311377336139705E-2</v>
      </c>
      <c r="FT1010" s="710">
        <v>0</v>
      </c>
      <c r="FU1010" s="710">
        <v>0</v>
      </c>
      <c r="FV1010" s="710">
        <v>0</v>
      </c>
    </row>
    <row r="1011" spans="5:178" outlineLevel="2" x14ac:dyDescent="0.2">
      <c r="E1011" s="367">
        <v>44530</v>
      </c>
      <c r="F1011" s="398">
        <v>0.10919361898425919</v>
      </c>
      <c r="G1011" s="36">
        <v>0.84939138696809013</v>
      </c>
      <c r="H1011" s="394"/>
      <c r="J1011" s="370">
        <v>13</v>
      </c>
      <c r="K1011" s="389"/>
      <c r="L1011" s="389"/>
      <c r="M1011" s="389"/>
      <c r="N1011" s="389"/>
      <c r="O1011" s="389"/>
      <c r="P1011" s="389"/>
      <c r="Q1011" s="389"/>
      <c r="R1011" s="389"/>
      <c r="S1011" s="389"/>
      <c r="T1011" s="389"/>
      <c r="U1011" s="389"/>
      <c r="V1011" s="389"/>
      <c r="W1011" s="389"/>
      <c r="X1011" s="389"/>
      <c r="Y1011" s="389"/>
      <c r="Z1011" s="389"/>
      <c r="AA1011" s="389"/>
      <c r="AB1011" s="389"/>
      <c r="AC1011" s="389"/>
      <c r="AD1011" s="389"/>
      <c r="AE1011" s="389"/>
      <c r="AF1011" s="389"/>
      <c r="AG1011" s="389"/>
      <c r="AH1011" s="389"/>
      <c r="AI1011" s="389"/>
      <c r="AJ1011" s="389"/>
      <c r="AK1011" s="389"/>
      <c r="AL1011" s="389"/>
      <c r="AM1011" s="389"/>
      <c r="AN1011" s="389"/>
      <c r="AO1011" s="389"/>
      <c r="AP1011" s="389"/>
      <c r="AQ1011" s="389"/>
      <c r="AR1011" s="389"/>
      <c r="AS1011" s="389"/>
      <c r="AT1011" s="389"/>
      <c r="AU1011" s="389"/>
      <c r="AV1011" s="389"/>
      <c r="AW1011" s="389"/>
      <c r="AX1011" s="389"/>
      <c r="AY1011" s="389"/>
      <c r="AZ1011" s="389"/>
      <c r="BA1011" s="389"/>
      <c r="BB1011" s="389"/>
      <c r="BC1011" s="389"/>
      <c r="BD1011" s="389"/>
      <c r="BE1011" s="389"/>
      <c r="BF1011" s="389"/>
      <c r="BG1011" s="389"/>
      <c r="BH1011" s="389"/>
      <c r="BI1011" s="389"/>
      <c r="BJ1011" s="389"/>
      <c r="BK1011" s="389"/>
      <c r="BL1011" s="389"/>
      <c r="BM1011" s="389"/>
      <c r="BN1011" s="389"/>
      <c r="BO1011" s="389"/>
      <c r="BP1011" s="389"/>
      <c r="BQ1011" s="389">
        <v>0.83621801893911729</v>
      </c>
      <c r="BR1011" s="389">
        <v>0.18685946590715452</v>
      </c>
      <c r="BS1011" s="389">
        <v>9.5377200029212003E-2</v>
      </c>
      <c r="BT1011" s="389">
        <v>7.6413739380218601E-2</v>
      </c>
      <c r="BU1011" s="389">
        <v>6.3511770004138365E-2</v>
      </c>
      <c r="BV1011" s="389">
        <v>9.9515567564935861E-2</v>
      </c>
      <c r="BW1011" s="389">
        <v>9.5571946736775479E-2</v>
      </c>
      <c r="BX1011" s="389">
        <v>9.3892256384040501E-2</v>
      </c>
      <c r="BY1011" s="389">
        <v>0.11392682392463302</v>
      </c>
      <c r="BZ1011" s="389">
        <v>0.1075488692519292</v>
      </c>
      <c r="CA1011" s="389">
        <v>0.10207161810170647</v>
      </c>
      <c r="CB1011" s="389">
        <v>9.710557705883785E-2</v>
      </c>
      <c r="CC1011" s="389">
        <v>9.2748119477105095E-2</v>
      </c>
      <c r="CD1011" s="392">
        <v>8.173508746728228E-2</v>
      </c>
      <c r="CE1011" s="710">
        <v>7.7417158947043124E-2</v>
      </c>
      <c r="CF1011" s="710">
        <v>7.3584738173273448E-2</v>
      </c>
      <c r="CG1011" s="710">
        <v>7.0157716580511897E-2</v>
      </c>
      <c r="CH1011" s="710">
        <v>6.7072943630498566E-2</v>
      </c>
      <c r="CI1011" s="710">
        <v>6.4279929024883858E-2</v>
      </c>
      <c r="CJ1011" s="710">
        <v>6.1737795530503944E-2</v>
      </c>
      <c r="CK1011" s="710">
        <v>5.9413076031471022E-2</v>
      </c>
      <c r="CL1011" s="710">
        <v>5.7278093017338515E-2</v>
      </c>
      <c r="CM1011" s="710">
        <v>5.5309747791489977E-2</v>
      </c>
      <c r="CN1011" s="710">
        <v>5.3488602989439651E-2</v>
      </c>
      <c r="CO1011" s="710">
        <v>5.1798178421061512E-2</v>
      </c>
      <c r="CP1011" s="710">
        <v>5.0224404310906128E-2</v>
      </c>
      <c r="CQ1011" s="710">
        <v>4.8755192207612673E-2</v>
      </c>
      <c r="CR1011" s="710">
        <v>4.7380094926737712E-2</v>
      </c>
      <c r="CS1011" s="710">
        <v>4.6090034610240103E-2</v>
      </c>
      <c r="CT1011" s="710">
        <v>4.4877083435403677E-2</v>
      </c>
      <c r="CU1011" s="710">
        <v>4.3734285405229605E-2</v>
      </c>
      <c r="CV1011" s="710">
        <v>4.2655510477118255E-2</v>
      </c>
      <c r="CW1011" s="710">
        <v>4.1635334356729219E-2</v>
      </c>
      <c r="CX1011" s="710">
        <v>4.0668938817229605E-2</v>
      </c>
      <c r="CY1011" s="710">
        <v>3.9752028551285033E-2</v>
      </c>
      <c r="CZ1011" s="710">
        <v>3.8880761429426959E-2</v>
      </c>
      <c r="DA1011" s="710">
        <v>3.8051689698364199E-2</v>
      </c>
      <c r="DB1011" s="710">
        <v>3.7261710159692166E-2</v>
      </c>
      <c r="DC1011" s="710">
        <v>3.6508021761812726E-2</v>
      </c>
      <c r="DD1011" s="710">
        <v>3.578808934380482E-2</v>
      </c>
      <c r="DE1011" s="710">
        <v>3.5099612510173454E-2</v>
      </c>
      <c r="DF1011" s="710">
        <v>3.444049880520892E-2</v>
      </c>
      <c r="DG1011" s="710">
        <v>3.3808840506607138E-2</v>
      </c>
      <c r="DH1011" s="710">
        <v>3.3202894478706411E-2</v>
      </c>
      <c r="DI1011" s="710">
        <v>3.2621064622774122E-2</v>
      </c>
      <c r="DJ1011" s="710">
        <v>3.2061886540265934E-2</v>
      </c>
      <c r="DK1011" s="710">
        <v>3.1524014088761668E-2</v>
      </c>
      <c r="DL1011" s="710">
        <v>3.1006207562360402E-2</v>
      </c>
      <c r="DM1011" s="710">
        <v>3.0507323271037074E-2</v>
      </c>
      <c r="DN1011" s="710">
        <v>3.0026304328656689E-2</v>
      </c>
      <c r="DO1011" s="710">
        <v>2.9562172488461765E-2</v>
      </c>
      <c r="DP1011" s="710">
        <v>2.9114020889035325E-2</v>
      </c>
      <c r="DQ1011" s="710">
        <v>2.8681007593911598E-2</v>
      </c>
      <c r="DR1011" s="710">
        <v>2.8262349824886537E-2</v>
      </c>
      <c r="DS1011" s="710">
        <v>2.7857318803259722E-2</v>
      </c>
      <c r="DT1011" s="710">
        <v>2.7465235125187521E-2</v>
      </c>
      <c r="DU1011" s="710">
        <v>2.7085464607431928E-2</v>
      </c>
      <c r="DV1011" s="710">
        <v>2.6717414548359495E-2</v>
      </c>
      <c r="DW1011" s="710">
        <v>2.6360530356336117E-2</v>
      </c>
      <c r="DX1011" s="710">
        <v>2.6014292503885605E-2</v>
      </c>
      <c r="DY1011" s="710">
        <v>2.5678213771303342E-2</v>
      </c>
      <c r="DZ1011" s="710">
        <v>2.5351836747985031E-2</v>
      </c>
      <c r="EA1011" s="710">
        <v>2.5034731563659804E-2</v>
      </c>
      <c r="EB1011" s="710">
        <v>2.472649382510678E-2</v>
      </c>
      <c r="EC1011" s="710">
        <v>2.4426742736864529E-2</v>
      </c>
      <c r="ED1011" s="710">
        <v>2.4135119386982248E-2</v>
      </c>
      <c r="EE1011" s="710">
        <v>2.3851285181068074E-2</v>
      </c>
      <c r="EF1011" s="710">
        <v>2.3574920409809855E-2</v>
      </c>
      <c r="EG1011" s="710">
        <v>2.3305722936819866E-2</v>
      </c>
      <c r="EH1011" s="710">
        <v>2.3043406995119437E-2</v>
      </c>
      <c r="EI1011" s="710">
        <v>2.2787702081863166E-2</v>
      </c>
      <c r="EJ1011" s="710">
        <v>2.2538351942028505E-2</v>
      </c>
      <c r="EK1011" s="710">
        <v>2.2295113632787765E-2</v>
      </c>
      <c r="EL1011" s="710">
        <v>2.2057756661151694E-2</v>
      </c>
      <c r="EM1011" s="710">
        <v>2.1826062188245256E-2</v>
      </c>
      <c r="EN1011" s="710">
        <v>2.1599822294256412E-2</v>
      </c>
      <c r="EO1011" s="710">
        <v>2.1378839298703194E-2</v>
      </c>
      <c r="EP1011" s="710">
        <v>2.1162925131198957E-2</v>
      </c>
      <c r="EQ1011" s="710">
        <v>2.0951900748371565E-2</v>
      </c>
      <c r="ER1011" s="710">
        <v>2.074559559301618E-2</v>
      </c>
      <c r="ES1011" s="710">
        <v>2.0543847091937892E-2</v>
      </c>
      <c r="ET1011" s="710">
        <v>2.034650018927819E-2</v>
      </c>
      <c r="EU1011" s="710">
        <v>2.0153406912419701E-2</v>
      </c>
      <c r="EV1011" s="710">
        <v>1.9964425967834029E-2</v>
      </c>
      <c r="EW1011" s="710">
        <v>1.9779422364478574E-2</v>
      </c>
      <c r="EX1011" s="710">
        <v>1.959826706256591E-2</v>
      </c>
      <c r="EY1011" s="710">
        <v>1.9420836645723527E-2</v>
      </c>
      <c r="EZ1011" s="710">
        <v>1.9247013014738412E-2</v>
      </c>
      <c r="FA1011" s="710">
        <v>1.9076683101237935E-2</v>
      </c>
      <c r="FB1011" s="710">
        <v>1.8909738599802276E-2</v>
      </c>
      <c r="FC1011" s="710">
        <v>1.8746075717132018E-2</v>
      </c>
      <c r="FD1011" s="710">
        <v>1.8585594937011261E-2</v>
      </c>
      <c r="FE1011" s="710">
        <v>1.842820079991234E-2</v>
      </c>
      <c r="FF1011" s="710">
        <v>1.8273801696183686E-2</v>
      </c>
      <c r="FG1011" s="710">
        <v>1.8122309671849451E-2</v>
      </c>
      <c r="FH1011" s="710">
        <v>1.7973640246128384E-2</v>
      </c>
      <c r="FI1011" s="710">
        <v>1.7827712239850909E-2</v>
      </c>
      <c r="FJ1011" s="710">
        <v>1.7684447614018953E-2</v>
      </c>
      <c r="FK1011" s="710">
        <v>1.7543771317812557E-2</v>
      </c>
      <c r="FL1011" s="710">
        <v>1.7405611145401182E-2</v>
      </c>
      <c r="FM1011" s="710">
        <v>1.726989760096781E-2</v>
      </c>
      <c r="FN1011" s="710">
        <v>1.7136563771398442E-2</v>
      </c>
      <c r="FO1011" s="710">
        <v>1.7005545206131654E-2</v>
      </c>
      <c r="FP1011" s="710">
        <v>1.6876779803700448E-2</v>
      </c>
      <c r="FQ1011" s="710">
        <v>1.6750207704533168E-2</v>
      </c>
      <c r="FR1011" s="710">
        <v>1.6625771189612719E-2</v>
      </c>
      <c r="FS1011" s="710">
        <v>1.6503414584621779E-2</v>
      </c>
      <c r="FT1011" s="710">
        <v>1.6383084169229161E-2</v>
      </c>
      <c r="FU1011" s="710">
        <v>0</v>
      </c>
      <c r="FV1011" s="710">
        <v>0</v>
      </c>
    </row>
    <row r="1012" spans="5:178" outlineLevel="2" x14ac:dyDescent="0.2">
      <c r="E1012" s="367">
        <v>44561</v>
      </c>
      <c r="F1012" s="398">
        <v>0.11134499659705738</v>
      </c>
      <c r="G1012" s="36">
        <v>0.89969606780145017</v>
      </c>
      <c r="H1012" s="394"/>
      <c r="J1012" s="370">
        <v>12</v>
      </c>
      <c r="K1012" s="389"/>
      <c r="L1012" s="389"/>
      <c r="M1012" s="389"/>
      <c r="N1012" s="389"/>
      <c r="O1012" s="389"/>
      <c r="P1012" s="389"/>
      <c r="Q1012" s="389"/>
      <c r="R1012" s="389"/>
      <c r="S1012" s="389"/>
      <c r="T1012" s="389"/>
      <c r="U1012" s="389"/>
      <c r="V1012" s="389"/>
      <c r="W1012" s="389"/>
      <c r="X1012" s="389"/>
      <c r="Y1012" s="389"/>
      <c r="Z1012" s="389"/>
      <c r="AA1012" s="389"/>
      <c r="AB1012" s="389"/>
      <c r="AC1012" s="389"/>
      <c r="AD1012" s="389"/>
      <c r="AE1012" s="389"/>
      <c r="AF1012" s="389"/>
      <c r="AG1012" s="389"/>
      <c r="AH1012" s="389"/>
      <c r="AI1012" s="389"/>
      <c r="AJ1012" s="389"/>
      <c r="AK1012" s="389"/>
      <c r="AL1012" s="389"/>
      <c r="AM1012" s="389"/>
      <c r="AN1012" s="389"/>
      <c r="AO1012" s="389"/>
      <c r="AP1012" s="389"/>
      <c r="AQ1012" s="389"/>
      <c r="AR1012" s="389"/>
      <c r="AS1012" s="389"/>
      <c r="AT1012" s="389"/>
      <c r="AU1012" s="389"/>
      <c r="AV1012" s="389"/>
      <c r="AW1012" s="389"/>
      <c r="AX1012" s="389"/>
      <c r="AY1012" s="389"/>
      <c r="AZ1012" s="389"/>
      <c r="BA1012" s="389"/>
      <c r="BB1012" s="389"/>
      <c r="BC1012" s="389"/>
      <c r="BD1012" s="389"/>
      <c r="BE1012" s="389"/>
      <c r="BF1012" s="389"/>
      <c r="BG1012" s="389"/>
      <c r="BH1012" s="389"/>
      <c r="BI1012" s="389"/>
      <c r="BJ1012" s="389"/>
      <c r="BK1012" s="389"/>
      <c r="BL1012" s="389"/>
      <c r="BM1012" s="389"/>
      <c r="BN1012" s="389"/>
      <c r="BO1012" s="389"/>
      <c r="BP1012" s="389"/>
      <c r="BQ1012" s="389"/>
      <c r="BR1012" s="389">
        <v>0.68951699771640307</v>
      </c>
      <c r="BS1012" s="389">
        <v>0.16601318454047997</v>
      </c>
      <c r="BT1012" s="389">
        <v>8.9254168641475284E-2</v>
      </c>
      <c r="BU1012" s="389">
        <v>6.9369641087509162E-2</v>
      </c>
      <c r="BV1012" s="389">
        <v>9.1085354819251146E-2</v>
      </c>
      <c r="BW1012" s="389">
        <v>8.5204015683571027E-2</v>
      </c>
      <c r="BX1012" s="389">
        <v>8.3588263173768801E-2</v>
      </c>
      <c r="BY1012" s="389">
        <v>0.12411133611960877</v>
      </c>
      <c r="BZ1012" s="389">
        <v>0.11754060924641303</v>
      </c>
      <c r="CA1012" s="389">
        <v>0.11129303287517774</v>
      </c>
      <c r="CB1012" s="389">
        <v>0.10498082640355035</v>
      </c>
      <c r="CC1012" s="389">
        <v>0.10017665560773838</v>
      </c>
      <c r="CD1012" s="392">
        <v>9.1773093080402102E-2</v>
      </c>
      <c r="CE1012" s="710">
        <v>8.6575797593393872E-2</v>
      </c>
      <c r="CF1012" s="710">
        <v>8.2002142420630919E-2</v>
      </c>
      <c r="CG1012" s="710">
        <v>7.7942748891072208E-2</v>
      </c>
      <c r="CH1012" s="710">
        <v>7.4312764058892519E-2</v>
      </c>
      <c r="CI1012" s="710">
        <v>7.1045297334166313E-2</v>
      </c>
      <c r="CJ1012" s="710">
        <v>6.8086868161775879E-2</v>
      </c>
      <c r="CK1012" s="710">
        <v>6.53941783796438E-2</v>
      </c>
      <c r="CL1012" s="710">
        <v>6.2931778802592458E-2</v>
      </c>
      <c r="CM1012" s="710">
        <v>6.0670352736695632E-2</v>
      </c>
      <c r="CN1012" s="710">
        <v>5.8585433479281246E-2</v>
      </c>
      <c r="CO1012" s="710">
        <v>5.6656432499944391E-2</v>
      </c>
      <c r="CP1012" s="710">
        <v>5.4865893579466841E-2</v>
      </c>
      <c r="CQ1012" s="710">
        <v>5.3198913668628965E-2</v>
      </c>
      <c r="CR1012" s="710">
        <v>5.1642688384996464E-2</v>
      </c>
      <c r="CS1012" s="710">
        <v>5.0186151816072971E-2</v>
      </c>
      <c r="CT1012" s="710">
        <v>4.8819688473275745E-2</v>
      </c>
      <c r="CU1012" s="710">
        <v>4.7534901013479569E-2</v>
      </c>
      <c r="CV1012" s="710">
        <v>4.6324421475055097E-2</v>
      </c>
      <c r="CW1012" s="710">
        <v>4.5181756767411867E-2</v>
      </c>
      <c r="CX1012" s="710">
        <v>4.4101161345723845E-2</v>
      </c>
      <c r="CY1012" s="710">
        <v>4.3077531626646737E-2</v>
      </c>
      <c r="CZ1012" s="710">
        <v>4.21063179159194E-2</v>
      </c>
      <c r="DA1012" s="710">
        <v>4.1183450536326056E-2</v>
      </c>
      <c r="DB1012" s="710">
        <v>4.0305277543514054E-2</v>
      </c>
      <c r="DC1012" s="710">
        <v>3.9468511954067906E-2</v>
      </c>
      <c r="DD1012" s="710">
        <v>3.8670186825836797E-2</v>
      </c>
      <c r="DE1012" s="710">
        <v>3.7907616854558249E-2</v>
      </c>
      <c r="DF1012" s="710">
        <v>3.717836540523338E-2</v>
      </c>
      <c r="DG1012" s="710">
        <v>3.6480216097754106E-2</v>
      </c>
      <c r="DH1012" s="710">
        <v>3.5811148226139899E-2</v>
      </c>
      <c r="DI1012" s="710">
        <v>3.5169315418594992E-2</v>
      </c>
      <c r="DJ1012" s="710">
        <v>3.4553027048424091E-2</v>
      </c>
      <c r="DK1012" s="710">
        <v>3.3960731988982584E-2</v>
      </c>
      <c r="DL1012" s="710">
        <v>3.3391004373395997E-2</v>
      </c>
      <c r="DM1012" s="710">
        <v>3.2842531074946307E-2</v>
      </c>
      <c r="DN1012" s="710">
        <v>3.2314100669272351E-2</v>
      </c>
      <c r="DO1012" s="710">
        <v>3.1804593676809871E-2</v>
      </c>
      <c r="DP1012" s="710">
        <v>3.1312973914740735E-2</v>
      </c>
      <c r="DQ1012" s="710">
        <v>3.0838280813340068E-2</v>
      </c>
      <c r="DR1012" s="710">
        <v>3.0379622572974368E-2</v>
      </c>
      <c r="DS1012" s="710">
        <v>2.9936170055883414E-2</v>
      </c>
      <c r="DT1012" s="710">
        <v>2.95071513218979E-2</v>
      </c>
      <c r="DU1012" s="710">
        <v>2.9091846729900735E-2</v>
      </c>
      <c r="DV1012" s="710">
        <v>2.8689584537542921E-2</v>
      </c>
      <c r="DW1012" s="710">
        <v>2.8299736940802456E-2</v>
      </c>
      <c r="DX1012" s="710">
        <v>2.7921716502697883E-2</v>
      </c>
      <c r="DY1012" s="710">
        <v>2.7554972927058767E-2</v>
      </c>
      <c r="DZ1012" s="710">
        <v>2.7198990138894097E-2</v>
      </c>
      <c r="EA1012" s="710">
        <v>2.6853283637738749E-2</v>
      </c>
      <c r="EB1012" s="710">
        <v>2.6517398094520285E-2</v>
      </c>
      <c r="EC1012" s="710">
        <v>2.6190905166078821E-2</v>
      </c>
      <c r="ED1012" s="710">
        <v>2.5873401504576673E-2</v>
      </c>
      <c r="EE1012" s="710">
        <v>2.5564506941724189E-2</v>
      </c>
      <c r="EF1012" s="710">
        <v>2.5263862830085554E-2</v>
      </c>
      <c r="EG1012" s="710">
        <v>2.4971130525761859E-2</v>
      </c>
      <c r="EH1012" s="710">
        <v>2.4685989998524231E-2</v>
      </c>
      <c r="EI1012" s="710">
        <v>2.4408138557021005E-2</v>
      </c>
      <c r="EJ1012" s="710">
        <v>2.4137289678042649E-2</v>
      </c>
      <c r="EK1012" s="710">
        <v>2.3873171930021014E-2</v>
      </c>
      <c r="EL1012" s="710">
        <v>2.3615527981989327E-2</v>
      </c>
      <c r="EM1012" s="710">
        <v>2.3364113690153267E-2</v>
      </c>
      <c r="EN1012" s="710">
        <v>2.3118697255040434E-2</v>
      </c>
      <c r="EO1012" s="710">
        <v>2.2879058442916211E-2</v>
      </c>
      <c r="EP1012" s="710">
        <v>2.2644987865794046E-2</v>
      </c>
      <c r="EQ1012" s="710">
        <v>2.2416286314934687E-2</v>
      </c>
      <c r="ER1012" s="710">
        <v>2.2192764143232745E-2</v>
      </c>
      <c r="ES1012" s="710">
        <v>2.1974240692338158E-2</v>
      </c>
      <c r="ET1012" s="710">
        <v>2.1760543760758849E-2</v>
      </c>
      <c r="EU1012" s="710">
        <v>2.1551509109548759E-2</v>
      </c>
      <c r="EV1012" s="710">
        <v>2.1346980002503544E-2</v>
      </c>
      <c r="EW1012" s="710">
        <v>2.114680677807277E-2</v>
      </c>
      <c r="EX1012" s="710">
        <v>2.0950846450452615E-2</v>
      </c>
      <c r="EY1012" s="710">
        <v>2.0758962337553866E-2</v>
      </c>
      <c r="EZ1012" s="710">
        <v>2.0571023713745501E-2</v>
      </c>
      <c r="FA1012" s="710">
        <v>2.038690548546147E-2</v>
      </c>
      <c r="FB1012" s="710">
        <v>2.0206487887924545E-2</v>
      </c>
      <c r="FC1012" s="710">
        <v>2.0029656201393235E-2</v>
      </c>
      <c r="FD1012" s="710">
        <v>1.9856300485474005E-2</v>
      </c>
      <c r="FE1012" s="710">
        <v>1.9686315330164468E-2</v>
      </c>
      <c r="FF1012" s="710">
        <v>1.9519599622405331E-2</v>
      </c>
      <c r="FG1012" s="710">
        <v>1.9356056327019928E-2</v>
      </c>
      <c r="FH1012" s="710">
        <v>1.9195592281012461E-2</v>
      </c>
      <c r="FI1012" s="710">
        <v>1.9038118000279537E-2</v>
      </c>
      <c r="FJ1012" s="710">
        <v>1.8883547497865336E-2</v>
      </c>
      <c r="FK1012" s="710">
        <v>1.8731798112960284E-2</v>
      </c>
      <c r="FL1012" s="710">
        <v>1.8582790349905912E-2</v>
      </c>
      <c r="FM1012" s="710">
        <v>1.8436447726525914E-2</v>
      </c>
      <c r="FN1012" s="710">
        <v>1.8292696631156388E-2</v>
      </c>
      <c r="FO1012" s="710">
        <v>1.8151466187795451E-2</v>
      </c>
      <c r="FP1012" s="710">
        <v>1.801268812883693E-2</v>
      </c>
      <c r="FQ1012" s="710">
        <v>1.7876296674892763E-2</v>
      </c>
      <c r="FR1012" s="710">
        <v>1.77422284212451E-2</v>
      </c>
      <c r="FS1012" s="710">
        <v>1.7610422230503672E-2</v>
      </c>
      <c r="FT1012" s="710">
        <v>1.7480819131074059E-2</v>
      </c>
      <c r="FU1012" s="710">
        <v>1.7353362221071599E-2</v>
      </c>
      <c r="FV1012" s="710">
        <v>0</v>
      </c>
    </row>
    <row r="1013" spans="5:178" outlineLevel="2" x14ac:dyDescent="0.2">
      <c r="E1013" s="367">
        <v>44592</v>
      </c>
      <c r="F1013" s="398">
        <v>0.11472252643007243</v>
      </c>
      <c r="G1013" s="36">
        <v>0.99369487214408048</v>
      </c>
      <c r="H1013" s="394"/>
      <c r="J1013" s="370">
        <v>11</v>
      </c>
      <c r="K1013" s="389"/>
      <c r="L1013" s="389"/>
      <c r="M1013" s="389"/>
      <c r="N1013" s="389"/>
      <c r="O1013" s="389"/>
      <c r="P1013" s="389"/>
      <c r="Q1013" s="389"/>
      <c r="R1013" s="389"/>
      <c r="S1013" s="389"/>
      <c r="T1013" s="389"/>
      <c r="U1013" s="389"/>
      <c r="V1013" s="389"/>
      <c r="W1013" s="389"/>
      <c r="X1013" s="389"/>
      <c r="Y1013" s="389"/>
      <c r="Z1013" s="389"/>
      <c r="AA1013" s="389"/>
      <c r="AB1013" s="389"/>
      <c r="AC1013" s="389"/>
      <c r="AD1013" s="389"/>
      <c r="AE1013" s="389"/>
      <c r="AF1013" s="389"/>
      <c r="AG1013" s="389"/>
      <c r="AH1013" s="389"/>
      <c r="AI1013" s="389"/>
      <c r="AJ1013" s="389"/>
      <c r="AK1013" s="389"/>
      <c r="AL1013" s="389"/>
      <c r="AM1013" s="389"/>
      <c r="AN1013" s="389"/>
      <c r="AO1013" s="389"/>
      <c r="AP1013" s="389"/>
      <c r="AQ1013" s="389"/>
      <c r="AR1013" s="389"/>
      <c r="AS1013" s="389"/>
      <c r="AT1013" s="389"/>
      <c r="AU1013" s="389"/>
      <c r="AV1013" s="389"/>
      <c r="AW1013" s="389"/>
      <c r="AX1013" s="389"/>
      <c r="AY1013" s="389"/>
      <c r="AZ1013" s="389"/>
      <c r="BA1013" s="389"/>
      <c r="BB1013" s="389"/>
      <c r="BC1013" s="389"/>
      <c r="BD1013" s="389"/>
      <c r="BE1013" s="389"/>
      <c r="BF1013" s="389"/>
      <c r="BG1013" s="389"/>
      <c r="BH1013" s="389"/>
      <c r="BI1013" s="389"/>
      <c r="BJ1013" s="389"/>
      <c r="BK1013" s="389"/>
      <c r="BL1013" s="389"/>
      <c r="BM1013" s="389"/>
      <c r="BN1013" s="389"/>
      <c r="BO1013" s="389"/>
      <c r="BP1013" s="389"/>
      <c r="BQ1013" s="389"/>
      <c r="BR1013" s="389"/>
      <c r="BS1013" s="389">
        <v>0.77331801536583611</v>
      </c>
      <c r="BT1013" s="389">
        <v>0.21648596251884827</v>
      </c>
      <c r="BU1013" s="389">
        <v>0.10957133625332088</v>
      </c>
      <c r="BV1013" s="389">
        <v>0.10248677628587156</v>
      </c>
      <c r="BW1013" s="389">
        <v>0.11050477489768076</v>
      </c>
      <c r="BX1013" s="389">
        <v>0.10421004762930519</v>
      </c>
      <c r="BY1013" s="389">
        <v>0.13970465043919486</v>
      </c>
      <c r="BZ1013" s="389">
        <v>0.13419975586989302</v>
      </c>
      <c r="CA1013" s="389">
        <v>0.1279289629257318</v>
      </c>
      <c r="CB1013" s="389">
        <v>0.12026997917713793</v>
      </c>
      <c r="CC1013" s="389">
        <v>0.11399918623297671</v>
      </c>
      <c r="CD1013" s="392">
        <v>0.10794910755582726</v>
      </c>
      <c r="CE1013" s="710">
        <v>0.10136139887511685</v>
      </c>
      <c r="CF1013" s="710">
        <v>9.5621098278852165E-2</v>
      </c>
      <c r="CG1013" s="710">
        <v>9.0569594938134254E-2</v>
      </c>
      <c r="CH1013" s="710">
        <v>8.6086082473536552E-2</v>
      </c>
      <c r="CI1013" s="710">
        <v>8.2076842639342021E-2</v>
      </c>
      <c r="CJ1013" s="710">
        <v>7.8467996223911901E-2</v>
      </c>
      <c r="CK1013" s="710">
        <v>7.5200475109376372E-2</v>
      </c>
      <c r="CL1013" s="710">
        <v>7.2226457411024153E-2</v>
      </c>
      <c r="CM1013" s="710">
        <v>6.9506790269580496E-2</v>
      </c>
      <c r="CN1013" s="710">
        <v>6.700909402988707E-2</v>
      </c>
      <c r="CO1013" s="710">
        <v>6.4706345747358923E-2</v>
      </c>
      <c r="CP1013" s="710">
        <v>6.2575805834906004E-2</v>
      </c>
      <c r="CQ1013" s="710">
        <v>6.0598194275481472E-2</v>
      </c>
      <c r="CR1013" s="710">
        <v>5.8757050973149788E-2</v>
      </c>
      <c r="CS1013" s="710">
        <v>5.703823376410553E-2</v>
      </c>
      <c r="CT1013" s="710">
        <v>5.5429520587036249E-2</v>
      </c>
      <c r="CU1013" s="710">
        <v>5.3920291342510841E-2</v>
      </c>
      <c r="CV1013" s="710">
        <v>5.2501271346442321E-2</v>
      </c>
      <c r="CW1013" s="710">
        <v>5.1164322844369746E-2</v>
      </c>
      <c r="CX1013" s="710">
        <v>4.990227435799615E-2</v>
      </c>
      <c r="CY1013" s="710">
        <v>4.8708780057173308E-2</v>
      </c>
      <c r="CZ1013" s="710">
        <v>4.7578203144342246E-2</v>
      </c>
      <c r="DA1013" s="710">
        <v>4.6505518580471548E-2</v>
      </c>
      <c r="DB1013" s="710">
        <v>4.5486231494987338E-2</v>
      </c>
      <c r="DC1013" s="710">
        <v>4.4516308394239396E-2</v>
      </c>
      <c r="DD1013" s="710">
        <v>4.3592118876048962E-2</v>
      </c>
      <c r="DE1013" s="710">
        <v>4.2710386016900699E-2</v>
      </c>
      <c r="DF1013" s="710">
        <v>4.1868143956243185E-2</v>
      </c>
      <c r="DG1013" s="710">
        <v>4.1062701483355023E-2</v>
      </c>
      <c r="DH1013" s="710">
        <v>4.0291610654283848E-2</v>
      </c>
      <c r="DI1013" s="710">
        <v>3.955263964292436E-2</v>
      </c>
      <c r="DJ1013" s="710">
        <v>3.8843749171512454E-2</v>
      </c>
      <c r="DK1013" s="710">
        <v>3.8163071979383158E-2</v>
      </c>
      <c r="DL1013" s="710">
        <v>3.7508894880664098E-2</v>
      </c>
      <c r="DM1013" s="710">
        <v>3.6879643036193212E-2</v>
      </c>
      <c r="DN1013" s="710">
        <v>3.6273866125875888E-2</v>
      </c>
      <c r="DO1013" s="710">
        <v>3.5690226157673755E-2</v>
      </c>
      <c r="DP1013" s="710">
        <v>3.5127486690590466E-2</v>
      </c>
      <c r="DQ1013" s="710">
        <v>3.4584503283086453E-2</v>
      </c>
      <c r="DR1013" s="710">
        <v>3.4060215006650289E-2</v>
      </c>
      <c r="DS1013" s="710">
        <v>3.355363688785095E-2</v>
      </c>
      <c r="DT1013" s="710">
        <v>3.3063853161942845E-2</v>
      </c>
      <c r="DU1013" s="710">
        <v>3.2590011237684E-2</v>
      </c>
      <c r="DV1013" s="710">
        <v>3.2131316287005891E-2</v>
      </c>
      <c r="DW1013" s="710">
        <v>3.1687026384994668E-2</v>
      </c>
      <c r="DX1013" s="710">
        <v>3.1256448135669489E-2</v>
      </c>
      <c r="DY1013" s="710">
        <v>3.0838932727573837E-2</v>
      </c>
      <c r="DZ1013" s="710">
        <v>3.0433872370474672E-2</v>
      </c>
      <c r="EA1013" s="710">
        <v>3.0040697070692377E-2</v>
      </c>
      <c r="EB1013" s="710">
        <v>2.9658871707929146E-2</v>
      </c>
      <c r="EC1013" s="710">
        <v>2.9287893381060241E-2</v>
      </c>
      <c r="ED1013" s="710">
        <v>2.8927288994318401E-2</v>
      </c>
      <c r="EE1013" s="710">
        <v>2.8576613058729803E-2</v>
      </c>
      <c r="EF1013" s="710">
        <v>2.8235445686630719E-2</v>
      </c>
      <c r="EG1013" s="710">
        <v>2.7903390759675593E-2</v>
      </c>
      <c r="EH1013" s="710">
        <v>2.7580074252993286E-2</v>
      </c>
      <c r="EI1013" s="710">
        <v>2.7265142700109116E-2</v>
      </c>
      <c r="EJ1013" s="710">
        <v>2.6958261784963748E-2</v>
      </c>
      <c r="EK1013" s="710">
        <v>2.6659115048861575E-2</v>
      </c>
      <c r="EL1013" s="710">
        <v>2.6367402701498885E-2</v>
      </c>
      <c r="EM1013" s="710">
        <v>2.6082840526381608E-2</v>
      </c>
      <c r="EN1013" s="710">
        <v>2.5805158871962771E-2</v>
      </c>
      <c r="EO1013" s="710">
        <v>2.5534101720732314E-2</v>
      </c>
      <c r="EP1013" s="710">
        <v>2.5269425829287727E-2</v>
      </c>
      <c r="EQ1013" s="710">
        <v>2.5010899933120948E-2</v>
      </c>
      <c r="ER1013" s="710">
        <v>2.4758304010482662E-2</v>
      </c>
      <c r="ES1013" s="710">
        <v>2.4511428600241626E-2</v>
      </c>
      <c r="ET1013" s="710">
        <v>2.4270074169152681E-2</v>
      </c>
      <c r="EU1013" s="710">
        <v>2.4034050524387628E-2</v>
      </c>
      <c r="EV1013" s="710">
        <v>2.3803176267578351E-2</v>
      </c>
      <c r="EW1013" s="710">
        <v>2.3577278286972869E-2</v>
      </c>
      <c r="EX1013" s="710">
        <v>2.3356191284621644E-2</v>
      </c>
      <c r="EY1013" s="710">
        <v>2.3139757335793057E-2</v>
      </c>
      <c r="EZ1013" s="710">
        <v>2.2927825478072098E-2</v>
      </c>
      <c r="FA1013" s="710">
        <v>2.2720251327823168E-2</v>
      </c>
      <c r="FB1013" s="710">
        <v>2.2516896721904774E-2</v>
      </c>
      <c r="FC1013" s="710">
        <v>2.2317629382707555E-2</v>
      </c>
      <c r="FD1013" s="710">
        <v>2.2122322604755145E-2</v>
      </c>
      <c r="FE1013" s="710">
        <v>2.1930854961257764E-2</v>
      </c>
      <c r="FF1013" s="710">
        <v>2.1743110029144776E-2</v>
      </c>
      <c r="FG1013" s="710">
        <v>2.1558976131226391E-2</v>
      </c>
      <c r="FH1013" s="710">
        <v>2.1378346094246079E-2</v>
      </c>
      <c r="FI1013" s="710">
        <v>2.1201117021687432E-2</v>
      </c>
      <c r="FJ1013" s="710">
        <v>2.1027190080291244E-2</v>
      </c>
      <c r="FK1013" s="710">
        <v>2.0856470299322253E-2</v>
      </c>
      <c r="FL1013" s="710">
        <v>2.0688866381701879E-2</v>
      </c>
      <c r="FM1013" s="710">
        <v>2.0524290526192566E-2</v>
      </c>
      <c r="FN1013" s="710">
        <v>2.0362658259882708E-2</v>
      </c>
      <c r="FO1013" s="710">
        <v>2.0203888280279643E-2</v>
      </c>
      <c r="FP1013" s="710">
        <v>2.0047902306370317E-2</v>
      </c>
      <c r="FQ1013" s="710">
        <v>1.9894624938058398E-2</v>
      </c>
      <c r="FR1013" s="710">
        <v>1.9743983523430694E-2</v>
      </c>
      <c r="FS1013" s="710">
        <v>1.9595908033345974E-2</v>
      </c>
      <c r="FT1013" s="710">
        <v>1.9450330942877344E-2</v>
      </c>
      <c r="FU1013" s="710">
        <v>1.930718711917264E-2</v>
      </c>
      <c r="FV1013" s="710">
        <v>1.9166413715329417E-2</v>
      </c>
    </row>
    <row r="1014" spans="5:178" outlineLevel="2" x14ac:dyDescent="0.2">
      <c r="E1014" s="367">
        <v>44620</v>
      </c>
      <c r="F1014" s="398">
        <v>0.11830307230773505</v>
      </c>
      <c r="G1014" s="36">
        <v>1.1638640079883666</v>
      </c>
      <c r="H1014" s="394"/>
      <c r="J1014" s="370">
        <v>10</v>
      </c>
      <c r="K1014" s="389"/>
      <c r="L1014" s="389"/>
      <c r="M1014" s="389"/>
      <c r="N1014" s="389"/>
      <c r="O1014" s="389"/>
      <c r="P1014" s="389"/>
      <c r="Q1014" s="389"/>
      <c r="R1014" s="389"/>
      <c r="S1014" s="389"/>
      <c r="T1014" s="389"/>
      <c r="U1014" s="389"/>
      <c r="V1014" s="389"/>
      <c r="W1014" s="389"/>
      <c r="X1014" s="389"/>
      <c r="Y1014" s="389"/>
      <c r="Z1014" s="389"/>
      <c r="AA1014" s="389"/>
      <c r="AB1014" s="389"/>
      <c r="AC1014" s="389"/>
      <c r="AD1014" s="389"/>
      <c r="AE1014" s="389"/>
      <c r="AF1014" s="389"/>
      <c r="AG1014" s="389"/>
      <c r="AH1014" s="389"/>
      <c r="AI1014" s="389"/>
      <c r="AJ1014" s="389"/>
      <c r="AK1014" s="389"/>
      <c r="AL1014" s="389"/>
      <c r="AM1014" s="389"/>
      <c r="AN1014" s="389"/>
      <c r="AO1014" s="389"/>
      <c r="AP1014" s="389"/>
      <c r="AQ1014" s="389"/>
      <c r="AR1014" s="389"/>
      <c r="AS1014" s="389"/>
      <c r="AT1014" s="389"/>
      <c r="AU1014" s="389"/>
      <c r="AV1014" s="389"/>
      <c r="AW1014" s="389"/>
      <c r="AX1014" s="389"/>
      <c r="AY1014" s="389"/>
      <c r="AZ1014" s="389"/>
      <c r="BA1014" s="389"/>
      <c r="BB1014" s="389"/>
      <c r="BC1014" s="389"/>
      <c r="BD1014" s="389"/>
      <c r="BE1014" s="389"/>
      <c r="BF1014" s="389"/>
      <c r="BG1014" s="389"/>
      <c r="BH1014" s="389"/>
      <c r="BI1014" s="389"/>
      <c r="BJ1014" s="389"/>
      <c r="BK1014" s="389"/>
      <c r="BL1014" s="389"/>
      <c r="BM1014" s="389"/>
      <c r="BN1014" s="389"/>
      <c r="BO1014" s="389"/>
      <c r="BP1014" s="389"/>
      <c r="BQ1014" s="389"/>
      <c r="BR1014" s="389"/>
      <c r="BS1014" s="389"/>
      <c r="BT1014" s="389">
        <v>0.78216097292672493</v>
      </c>
      <c r="BU1014" s="389">
        <v>0.19504369614373893</v>
      </c>
      <c r="BV1014" s="389">
        <v>0.12946892379148078</v>
      </c>
      <c r="BW1014" s="389">
        <v>0.10276232964615291</v>
      </c>
      <c r="BX1014" s="389">
        <v>0.13616085069974943</v>
      </c>
      <c r="BY1014" s="389">
        <v>0.16867322618101815</v>
      </c>
      <c r="BZ1014" s="389">
        <v>0.16237853694310334</v>
      </c>
      <c r="CA1014" s="389">
        <v>0.15449489702377314</v>
      </c>
      <c r="CB1014" s="389">
        <v>0.14511397665464768</v>
      </c>
      <c r="CC1014" s="389">
        <v>0.13768868789341807</v>
      </c>
      <c r="CD1014" s="392">
        <v>0.13539279096270293</v>
      </c>
      <c r="CE1014" s="710">
        <v>0.12643527153119447</v>
      </c>
      <c r="CF1014" s="710">
        <v>0.1187194251043653</v>
      </c>
      <c r="CG1014" s="710">
        <v>0.11199610444899019</v>
      </c>
      <c r="CH1014" s="710">
        <v>0.10607953680905766</v>
      </c>
      <c r="CI1014" s="710">
        <v>0.10082822784773307</v>
      </c>
      <c r="CJ1014" s="710">
        <v>9.6132410174503011E-2</v>
      </c>
      <c r="CK1014" s="710">
        <v>9.1905552845336941E-2</v>
      </c>
      <c r="CL1014" s="710">
        <v>8.807847239322153E-2</v>
      </c>
      <c r="CM1014" s="710">
        <v>8.4595157489156414E-2</v>
      </c>
      <c r="CN1014" s="710">
        <v>8.1409750390491309E-2</v>
      </c>
      <c r="CO1014" s="710">
        <v>7.848432646232438E-2</v>
      </c>
      <c r="CP1014" s="710">
        <v>7.5787235111023796E-2</v>
      </c>
      <c r="CQ1014" s="710">
        <v>7.3291842620634554E-2</v>
      </c>
      <c r="CR1014" s="710">
        <v>7.0975567292746747E-2</v>
      </c>
      <c r="CS1014" s="710">
        <v>6.8819130258399266E-2</v>
      </c>
      <c r="CT1014" s="710">
        <v>6.6805967524046758E-2</v>
      </c>
      <c r="CU1014" s="710">
        <v>6.4921764014042066E-2</v>
      </c>
      <c r="CV1014" s="710">
        <v>6.3154080948800373E-2</v>
      </c>
      <c r="CW1014" s="710">
        <v>6.1492055364954466E-2</v>
      </c>
      <c r="CX1014" s="710">
        <v>5.9926155926690476E-2</v>
      </c>
      <c r="CY1014" s="710">
        <v>5.8447983048071202E-2</v>
      </c>
      <c r="CZ1014" s="710">
        <v>5.7050104182630561E-2</v>
      </c>
      <c r="DA1014" s="710">
        <v>5.5725917237529884E-2</v>
      </c>
      <c r="DB1014" s="710">
        <v>5.4469536641421935E-2</v>
      </c>
      <c r="DC1014" s="710">
        <v>5.327569778217256E-2</v>
      </c>
      <c r="DD1014" s="710">
        <v>5.2139676434853663E-2</v>
      </c>
      <c r="DE1014" s="710">
        <v>5.1057220494972348E-2</v>
      </c>
      <c r="DF1014" s="710">
        <v>5.0024491869525102E-2</v>
      </c>
      <c r="DG1014" s="710">
        <v>4.9038016797657062E-2</v>
      </c>
      <c r="DH1014" s="710">
        <v>4.8094643201819734E-2</v>
      </c>
      <c r="DI1014" s="710">
        <v>4.7191503930395853E-2</v>
      </c>
      <c r="DJ1014" s="710">
        <v>4.6325984959554901E-2</v>
      </c>
      <c r="DK1014" s="710">
        <v>4.5495697787495716E-2</v>
      </c>
      <c r="DL1014" s="710">
        <v>4.4698455387252145E-2</v>
      </c>
      <c r="DM1014" s="710">
        <v>4.3932251191786634E-2</v>
      </c>
      <c r="DN1014" s="710">
        <v>4.3195240672491357E-2</v>
      </c>
      <c r="DO1014" s="710">
        <v>4.2485725143577062E-2</v>
      </c>
      <c r="DP1014" s="710">
        <v>4.1802137483364754E-2</v>
      </c>
      <c r="DQ1014" s="710">
        <v>4.1143029511719886E-2</v>
      </c>
      <c r="DR1014" s="710">
        <v>4.0507060802768786E-2</v>
      </c>
      <c r="DS1014" s="710">
        <v>3.9892988745178624E-2</v>
      </c>
      <c r="DT1014" s="710">
        <v>3.929965968991958E-2</v>
      </c>
      <c r="DU1014" s="710">
        <v>3.8726001048557251E-2</v>
      </c>
      <c r="DV1014" s="710">
        <v>3.8171014224552741E-2</v>
      </c>
      <c r="DW1014" s="710">
        <v>3.7633768276419434E-2</v>
      </c>
      <c r="DX1014" s="710">
        <v>3.7113394225431508E-2</v>
      </c>
      <c r="DY1014" s="710">
        <v>3.6609079932321667E-2</v>
      </c>
      <c r="DZ1014" s="710">
        <v>3.6120065477396872E-2</v>
      </c>
      <c r="EA1014" s="710">
        <v>3.5645638987026211E-2</v>
      </c>
      <c r="EB1014" s="710">
        <v>3.5185132856749742E-2</v>
      </c>
      <c r="EC1014" s="710">
        <v>3.4737920327516929E-2</v>
      </c>
      <c r="ED1014" s="710">
        <v>3.4303412376947715E-2</v>
      </c>
      <c r="EE1014" s="710">
        <v>3.3881054892153636E-2</v>
      </c>
      <c r="EF1014" s="710">
        <v>3.3470326094672195E-2</v>
      </c>
      <c r="EG1014" s="710">
        <v>3.30707341915467E-2</v>
      </c>
      <c r="EH1014" s="710">
        <v>3.2681815229607808E-2</v>
      </c>
      <c r="EI1014" s="710">
        <v>3.2303131132643374E-2</v>
      </c>
      <c r="EJ1014" s="710">
        <v>3.1934267903440131E-2</v>
      </c>
      <c r="EK1014" s="710">
        <v>3.1574833974687362E-2</v>
      </c>
      <c r="EL1014" s="710">
        <v>3.1224458694491659E-2</v>
      </c>
      <c r="EM1014" s="710">
        <v>3.0882790933794989E-2</v>
      </c>
      <c r="EN1014" s="710">
        <v>3.0549497804346432E-2</v>
      </c>
      <c r="EO1014" s="710">
        <v>3.0224263477073091E-2</v>
      </c>
      <c r="EP1014" s="710">
        <v>2.9906788091752554E-2</v>
      </c>
      <c r="EQ1014" s="710">
        <v>2.959678674982158E-2</v>
      </c>
      <c r="ER1014" s="710">
        <v>2.9293988582983675E-2</v>
      </c>
      <c r="ES1014" s="710">
        <v>2.8998135891010954E-2</v>
      </c>
      <c r="ET1014" s="710">
        <v>2.8708983342787639E-2</v>
      </c>
      <c r="EU1014" s="710">
        <v>2.8426297235223424E-2</v>
      </c>
      <c r="EV1014" s="710">
        <v>2.8149854805180927E-2</v>
      </c>
      <c r="EW1014" s="710">
        <v>2.7879443590024307E-2</v>
      </c>
      <c r="EX1014" s="710">
        <v>2.7614860832807613E-2</v>
      </c>
      <c r="EY1014" s="710">
        <v>2.7355912928492251E-2</v>
      </c>
      <c r="EZ1014" s="710">
        <v>2.7102414907912889E-2</v>
      </c>
      <c r="FA1014" s="710">
        <v>2.6854189956509726E-2</v>
      </c>
      <c r="FB1014" s="710">
        <v>2.6611068965111E-2</v>
      </c>
      <c r="FC1014" s="710">
        <v>2.6372890110291709E-2</v>
      </c>
      <c r="FD1014" s="710">
        <v>2.6139498462049788E-2</v>
      </c>
      <c r="FE1014" s="710">
        <v>2.5910745616737705E-2</v>
      </c>
      <c r="FF1014" s="710">
        <v>2.5686489353363692E-2</v>
      </c>
      <c r="FG1014" s="710">
        <v>2.5466593311536435E-2</v>
      </c>
      <c r="FH1014" s="710">
        <v>2.5250926689472254E-2</v>
      </c>
      <c r="FI1014" s="710">
        <v>2.503936396061426E-2</v>
      </c>
      <c r="FJ1014" s="710">
        <v>2.4831784607532666E-2</v>
      </c>
      <c r="FK1014" s="710">
        <v>2.4628072871883115E-2</v>
      </c>
      <c r="FL1014" s="710">
        <v>2.4428117519298131E-2</v>
      </c>
      <c r="FM1014" s="710">
        <v>2.4231811618176485E-2</v>
      </c>
      <c r="FN1014" s="710">
        <v>2.4039052331416864E-2</v>
      </c>
      <c r="FO1014" s="710">
        <v>2.3849740720215999E-2</v>
      </c>
      <c r="FP1014" s="710">
        <v>2.3663781559120259E-2</v>
      </c>
      <c r="FQ1014" s="710">
        <v>2.3481083161580624E-2</v>
      </c>
      <c r="FR1014" s="710">
        <v>2.3301557215318562E-2</v>
      </c>
      <c r="FS1014" s="710">
        <v>2.3125118626861989E-2</v>
      </c>
      <c r="FT1014" s="710">
        <v>2.295168537465753E-2</v>
      </c>
      <c r="FU1014" s="710">
        <v>2.2781178370210053E-2</v>
      </c>
      <c r="FV1014" s="710">
        <v>2.2613521326739289E-2</v>
      </c>
    </row>
    <row r="1015" spans="5:178" outlineLevel="2" x14ac:dyDescent="0.2">
      <c r="E1015" s="367">
        <v>44651</v>
      </c>
      <c r="F1015" s="398">
        <v>0.12314233112038576</v>
      </c>
      <c r="G1015" s="36">
        <v>1.2840398316406565</v>
      </c>
      <c r="H1015" s="394"/>
      <c r="J1015" s="370">
        <v>9</v>
      </c>
      <c r="K1015" s="389"/>
      <c r="L1015" s="389"/>
      <c r="M1015" s="389"/>
      <c r="N1015" s="389"/>
      <c r="O1015" s="389"/>
      <c r="P1015" s="389"/>
      <c r="Q1015" s="389"/>
      <c r="R1015" s="389"/>
      <c r="S1015" s="389"/>
      <c r="T1015" s="389"/>
      <c r="U1015" s="389"/>
      <c r="V1015" s="389"/>
      <c r="W1015" s="389"/>
      <c r="X1015" s="389"/>
      <c r="Y1015" s="389"/>
      <c r="Z1015" s="389"/>
      <c r="AA1015" s="389"/>
      <c r="AB1015" s="389"/>
      <c r="AC1015" s="389"/>
      <c r="AD1015" s="389"/>
      <c r="AE1015" s="389"/>
      <c r="AF1015" s="389"/>
      <c r="AG1015" s="389"/>
      <c r="AH1015" s="389"/>
      <c r="AI1015" s="389"/>
      <c r="AJ1015" s="389"/>
      <c r="AK1015" s="389"/>
      <c r="AL1015" s="389"/>
      <c r="AM1015" s="389"/>
      <c r="AN1015" s="389"/>
      <c r="AO1015" s="389"/>
      <c r="AP1015" s="389"/>
      <c r="AQ1015" s="389"/>
      <c r="AR1015" s="389"/>
      <c r="AS1015" s="389"/>
      <c r="AT1015" s="389"/>
      <c r="AU1015" s="389"/>
      <c r="AV1015" s="389"/>
      <c r="AW1015" s="389"/>
      <c r="AX1015" s="389"/>
      <c r="AY1015" s="389"/>
      <c r="AZ1015" s="389"/>
      <c r="BA1015" s="389"/>
      <c r="BB1015" s="389"/>
      <c r="BC1015" s="389"/>
      <c r="BD1015" s="389"/>
      <c r="BE1015" s="389"/>
      <c r="BF1015" s="389"/>
      <c r="BG1015" s="389"/>
      <c r="BH1015" s="389"/>
      <c r="BI1015" s="389"/>
      <c r="BJ1015" s="389"/>
      <c r="BK1015" s="389"/>
      <c r="BL1015" s="389"/>
      <c r="BM1015" s="389"/>
      <c r="BN1015" s="389"/>
      <c r="BO1015" s="389"/>
      <c r="BP1015" s="389"/>
      <c r="BQ1015" s="389"/>
      <c r="BR1015" s="389"/>
      <c r="BS1015" s="389"/>
      <c r="BT1015" s="389"/>
      <c r="BU1015" s="389">
        <v>0.73872582096266304</v>
      </c>
      <c r="BV1015" s="389">
        <v>0.216908457040036</v>
      </c>
      <c r="BW1015" s="389">
        <v>0.13804543409806569</v>
      </c>
      <c r="BX1015" s="389">
        <v>0.12516869095816463</v>
      </c>
      <c r="BY1015" s="389">
        <v>0.20656207827260459</v>
      </c>
      <c r="BZ1015" s="389">
        <v>0.18823099415204678</v>
      </c>
      <c r="CA1015" s="389">
        <v>0.17768780926675665</v>
      </c>
      <c r="CB1015" s="389">
        <v>0.16759446693657221</v>
      </c>
      <c r="CC1015" s="389">
        <v>0.15811965811965811</v>
      </c>
      <c r="CD1015" s="392">
        <v>0.16100314757283007</v>
      </c>
      <c r="CE1015" s="710">
        <v>0.14937289521787958</v>
      </c>
      <c r="CF1015" s="710">
        <v>0.13949045907086627</v>
      </c>
      <c r="CG1015" s="710">
        <v>0.13097790599003425</v>
      </c>
      <c r="CH1015" s="710">
        <v>0.12356036282078084</v>
      </c>
      <c r="CI1015" s="710">
        <v>0.11703287467429158</v>
      </c>
      <c r="CJ1015" s="710">
        <v>0.11123933708887664</v>
      </c>
      <c r="CK1015" s="710">
        <v>0.10605864854351026</v>
      </c>
      <c r="CL1015" s="710">
        <v>0.10139534326380464</v>
      </c>
      <c r="CM1015" s="710">
        <v>9.7173094181712022E-2</v>
      </c>
      <c r="CN1015" s="710">
        <v>9.3330106468140717E-2</v>
      </c>
      <c r="CO1015" s="710">
        <v>8.9815787298028707E-2</v>
      </c>
      <c r="CP1015" s="710">
        <v>8.6588296094229453E-2</v>
      </c>
      <c r="CQ1015" s="710">
        <v>8.361271415263366E-2</v>
      </c>
      <c r="CR1015" s="710">
        <v>8.085965766902016E-2</v>
      </c>
      <c r="CS1015" s="710">
        <v>7.8304213251424434E-2</v>
      </c>
      <c r="CT1015" s="710">
        <v>7.5925111373952428E-2</v>
      </c>
      <c r="CU1015" s="710">
        <v>7.3704077713025729E-2</v>
      </c>
      <c r="CV1015" s="710">
        <v>7.1625319077001856E-2</v>
      </c>
      <c r="CW1015" s="710">
        <v>6.9675112308936166E-2</v>
      </c>
      <c r="CX1015" s="710">
        <v>6.7841472780420659E-2</v>
      </c>
      <c r="CY1015" s="710">
        <v>6.6113884988999921E-2</v>
      </c>
      <c r="CZ1015" s="710">
        <v>6.4483082041945444E-2</v>
      </c>
      <c r="DA1015" s="710">
        <v>6.2940863938529046E-2</v>
      </c>
      <c r="DB1015" s="710">
        <v>6.1479946880885289E-2</v>
      </c>
      <c r="DC1015" s="710">
        <v>6.0093837577710439E-2</v>
      </c>
      <c r="DD1015" s="710">
        <v>5.8776727814615196E-2</v>
      </c>
      <c r="DE1015" s="710">
        <v>5.7523405562582695E-2</v>
      </c>
      <c r="DF1015" s="710">
        <v>5.6329179662250942E-2</v>
      </c>
      <c r="DG1015" s="710">
        <v>5.5189815714875551E-2</v>
      </c>
      <c r="DH1015" s="710">
        <v>5.4101481273304088E-2</v>
      </c>
      <c r="DI1015" s="710">
        <v>5.3060698789389252E-2</v>
      </c>
      <c r="DJ1015" s="710">
        <v>5.2064305061197969E-2</v>
      </c>
      <c r="DK1015" s="710">
        <v>5.1109416151520891E-2</v>
      </c>
      <c r="DL1015" s="710">
        <v>5.0193396931657759E-2</v>
      </c>
      <c r="DM1015" s="710">
        <v>4.9313834551208434E-2</v>
      </c>
      <c r="DN1015" s="710">
        <v>4.8468515253253359E-2</v>
      </c>
      <c r="DO1015" s="710">
        <v>4.7655404050726373E-2</v>
      </c>
      <c r="DP1015" s="710">
        <v>4.6872626858511103E-2</v>
      </c>
      <c r="DQ1015" s="710">
        <v>4.6118454740371843E-2</v>
      </c>
      <c r="DR1015" s="710">
        <v>4.5391289983033323E-2</v>
      </c>
      <c r="DS1015" s="710">
        <v>4.4689653753744195E-2</v>
      </c>
      <c r="DT1015" s="710">
        <v>4.401217513422219E-2</v>
      </c>
      <c r="DU1015" s="710">
        <v>4.3357581354370595E-2</v>
      </c>
      <c r="DV1015" s="710">
        <v>4.2724689074672695E-2</v>
      </c>
      <c r="DW1015" s="710">
        <v>4.2112396587606918E-2</v>
      </c>
      <c r="DX1015" s="710">
        <v>4.151967682648719E-2</v>
      </c>
      <c r="DY1015" s="710">
        <v>4.0945571085408736E-2</v>
      </c>
      <c r="DZ1015" s="710">
        <v>4.0389183366934665E-2</v>
      </c>
      <c r="EA1015" s="710">
        <v>3.9849675285181387E-2</v>
      </c>
      <c r="EB1015" s="710">
        <v>3.9326261461366765E-2</v>
      </c>
      <c r="EC1015" s="710">
        <v>3.8818205356932603E-2</v>
      </c>
      <c r="ED1015" s="710">
        <v>3.8324815496259615E-2</v>
      </c>
      <c r="EE1015" s="710">
        <v>3.7845442036932742E-2</v>
      </c>
      <c r="EF1015" s="710">
        <v>3.7379473650639476E-2</v>
      </c>
      <c r="EG1015" s="710">
        <v>3.6926334682213437E-2</v>
      </c>
      <c r="EH1015" s="710">
        <v>3.6485482558174416E-2</v>
      </c>
      <c r="EI1015" s="710">
        <v>3.6056405419451813E-2</v>
      </c>
      <c r="EJ1015" s="710">
        <v>3.5638619955880656E-2</v>
      </c>
      <c r="EK1015" s="710">
        <v>3.5231669422593523E-2</v>
      </c>
      <c r="EL1015" s="710">
        <v>3.4835121820645298E-2</v>
      </c>
      <c r="EM1015" s="710">
        <v>3.4448568226148342E-2</v>
      </c>
      <c r="EN1015" s="710">
        <v>3.4071621253898315E-2</v>
      </c>
      <c r="EO1015" s="710">
        <v>3.3703913642968923E-2</v>
      </c>
      <c r="EP1015" s="710">
        <v>3.3345096953072625E-2</v>
      </c>
      <c r="EQ1015" s="710">
        <v>3.2994840361650381E-2</v>
      </c>
      <c r="ER1015" s="710">
        <v>3.2652829552681881E-2</v>
      </c>
      <c r="ES1015" s="710">
        <v>3.2318765689121343E-2</v>
      </c>
      <c r="ET1015" s="710">
        <v>3.1992364461672369E-2</v>
      </c>
      <c r="EU1015" s="710">
        <v>3.1673355207334428E-2</v>
      </c>
      <c r="EV1015" s="710">
        <v>3.1361480091794694E-2</v>
      </c>
      <c r="EW1015" s="710">
        <v>3.1056493350307929E-2</v>
      </c>
      <c r="EX1015" s="710">
        <v>3.0758160582217961E-2</v>
      </c>
      <c r="EY1015" s="710">
        <v>3.0466258094728256E-2</v>
      </c>
      <c r="EZ1015" s="710">
        <v>3.0180572291938036E-2</v>
      </c>
      <c r="FA1015" s="710">
        <v>2.9900899105524646E-2</v>
      </c>
      <c r="FB1015" s="710">
        <v>2.9627043463782084E-2</v>
      </c>
      <c r="FC1015" s="710">
        <v>2.9358818796019138E-2</v>
      </c>
      <c r="FD1015" s="710">
        <v>2.9096046569587693E-2</v>
      </c>
      <c r="FE1015" s="710">
        <v>2.8838555857049149E-2</v>
      </c>
      <c r="FF1015" s="710">
        <v>2.8586182931204032E-2</v>
      </c>
      <c r="FG1015" s="710">
        <v>2.8338770885904314E-2</v>
      </c>
      <c r="FH1015" s="710">
        <v>2.8096169280743981E-2</v>
      </c>
      <c r="FI1015" s="710">
        <v>2.7858233807883676E-2</v>
      </c>
      <c r="FJ1015" s="710">
        <v>2.7624825979409122E-2</v>
      </c>
      <c r="FK1015" s="710">
        <v>2.7395812833755053E-2</v>
      </c>
      <c r="FL1015" s="710">
        <v>2.7171066659845287E-2</v>
      </c>
      <c r="FM1015" s="710">
        <v>2.6950464737707798E-2</v>
      </c>
      <c r="FN1015" s="710">
        <v>2.6733889094422827E-2</v>
      </c>
      <c r="FO1015" s="710">
        <v>2.6521226274351783E-2</v>
      </c>
      <c r="FP1015" s="710">
        <v>2.6312367122676383E-2</v>
      </c>
      <c r="FQ1015" s="710">
        <v>2.6107206581353244E-2</v>
      </c>
      <c r="FR1015" s="710">
        <v>2.5905643496656361E-2</v>
      </c>
      <c r="FS1015" s="710">
        <v>2.5707580437543558E-2</v>
      </c>
      <c r="FT1015" s="710">
        <v>2.5512923524139842E-2</v>
      </c>
      <c r="FU1015" s="710">
        <v>2.5321582265682666E-2</v>
      </c>
      <c r="FV1015" s="710">
        <v>2.5133469407323292E-2</v>
      </c>
    </row>
    <row r="1016" spans="5:178" outlineLevel="2" x14ac:dyDescent="0.2">
      <c r="E1016" s="367">
        <v>44681</v>
      </c>
      <c r="F1016" s="398">
        <v>0.12919231039747711</v>
      </c>
      <c r="G1016" s="36">
        <v>1.3472343821533517</v>
      </c>
      <c r="H1016" s="394"/>
      <c r="J1016" s="370">
        <v>8</v>
      </c>
      <c r="K1016" s="389"/>
      <c r="L1016" s="389"/>
      <c r="M1016" s="389"/>
      <c r="N1016" s="389"/>
      <c r="O1016" s="389"/>
      <c r="P1016" s="389"/>
      <c r="Q1016" s="389"/>
      <c r="R1016" s="389"/>
      <c r="S1016" s="389"/>
      <c r="T1016" s="389"/>
      <c r="U1016" s="389"/>
      <c r="V1016" s="389"/>
      <c r="W1016" s="389"/>
      <c r="X1016" s="389"/>
      <c r="Y1016" s="389"/>
      <c r="Z1016" s="389"/>
      <c r="AA1016" s="389"/>
      <c r="AB1016" s="389"/>
      <c r="AC1016" s="389"/>
      <c r="AD1016" s="389"/>
      <c r="AE1016" s="389"/>
      <c r="AF1016" s="389"/>
      <c r="AG1016" s="389"/>
      <c r="AH1016" s="389"/>
      <c r="AI1016" s="389"/>
      <c r="AJ1016" s="389"/>
      <c r="AK1016" s="389"/>
      <c r="AL1016" s="389"/>
      <c r="AM1016" s="389"/>
      <c r="AN1016" s="389"/>
      <c r="AO1016" s="389"/>
      <c r="AP1016" s="389"/>
      <c r="AQ1016" s="389"/>
      <c r="AR1016" s="389"/>
      <c r="AS1016" s="389"/>
      <c r="AT1016" s="389"/>
      <c r="AU1016" s="389"/>
      <c r="AV1016" s="389"/>
      <c r="AW1016" s="389"/>
      <c r="AX1016" s="389"/>
      <c r="AY1016" s="389"/>
      <c r="AZ1016" s="389"/>
      <c r="BA1016" s="389"/>
      <c r="BB1016" s="389"/>
      <c r="BC1016" s="389"/>
      <c r="BD1016" s="389"/>
      <c r="BE1016" s="389"/>
      <c r="BF1016" s="389"/>
      <c r="BG1016" s="389"/>
      <c r="BH1016" s="389"/>
      <c r="BI1016" s="389"/>
      <c r="BJ1016" s="389"/>
      <c r="BK1016" s="389"/>
      <c r="BL1016" s="389"/>
      <c r="BM1016" s="389"/>
      <c r="BN1016" s="389"/>
      <c r="BO1016" s="389"/>
      <c r="BP1016" s="389"/>
      <c r="BQ1016" s="389"/>
      <c r="BR1016" s="389"/>
      <c r="BS1016" s="389"/>
      <c r="BT1016" s="389"/>
      <c r="BU1016" s="389"/>
      <c r="BV1016" s="389">
        <v>0.74583259180162542</v>
      </c>
      <c r="BW1016" s="389">
        <v>0.19724743430029068</v>
      </c>
      <c r="BX1016" s="389">
        <v>0.13706472088746516</v>
      </c>
      <c r="BY1016" s="389">
        <v>0.18051847897016077</v>
      </c>
      <c r="BZ1016" s="389">
        <v>0.2113958592869431</v>
      </c>
      <c r="CA1016" s="389">
        <v>0.19098890668564988</v>
      </c>
      <c r="CB1016" s="389">
        <v>0.18188289731268908</v>
      </c>
      <c r="CC1016" s="389">
        <v>0.17405232247730912</v>
      </c>
      <c r="CD1016" s="392">
        <v>0.18352501859735929</v>
      </c>
      <c r="CE1016" s="710">
        <v>0.16892698396114042</v>
      </c>
      <c r="CF1016" s="710">
        <v>0.1567243439342427</v>
      </c>
      <c r="CG1016" s="710">
        <v>0.14635553961165423</v>
      </c>
      <c r="CH1016" s="710">
        <v>0.13742403771599354</v>
      </c>
      <c r="CI1016" s="710">
        <v>0.12964143709685513</v>
      </c>
      <c r="CJ1016" s="710">
        <v>0.12279269592594275</v>
      </c>
      <c r="CK1016" s="710">
        <v>0.11671402699602668</v>
      </c>
      <c r="CL1016" s="710">
        <v>0.11127836872471933</v>
      </c>
      <c r="CM1016" s="710">
        <v>0.10638555695012723</v>
      </c>
      <c r="CN1016" s="710">
        <v>0.1019555081360321</v>
      </c>
      <c r="CO1016" s="710">
        <v>9.7923386195312531E-2</v>
      </c>
      <c r="CP1016" s="710">
        <v>9.4236108356130568E-2</v>
      </c>
      <c r="CQ1016" s="710">
        <v>9.0849774840058822E-2</v>
      </c>
      <c r="CR1016" s="710">
        <v>8.7727748404546849E-2</v>
      </c>
      <c r="CS1016" s="710">
        <v>8.4839199109315727E-2</v>
      </c>
      <c r="CT1016" s="710">
        <v>8.2157987439528304E-2</v>
      </c>
      <c r="CU1016" s="710">
        <v>7.9661797080791158E-2</v>
      </c>
      <c r="CV1016" s="710">
        <v>7.733145433114523E-2</v>
      </c>
      <c r="CW1016" s="710">
        <v>7.5150388730500131E-2</v>
      </c>
      <c r="CX1016" s="710">
        <v>7.310420173107568E-2</v>
      </c>
      <c r="CY1016" s="710">
        <v>7.1180318876028159E-2</v>
      </c>
      <c r="CZ1016" s="710">
        <v>6.9367707138106832E-2</v>
      </c>
      <c r="DA1016" s="710">
        <v>6.7656643550631099E-2</v>
      </c>
      <c r="DB1016" s="710">
        <v>6.6038524546451038E-2</v>
      </c>
      <c r="DC1016" s="710">
        <v>6.4505707852581695E-2</v>
      </c>
      <c r="DD1016" s="710">
        <v>6.3051380607706639E-2</v>
      </c>
      <c r="DE1016" s="710">
        <v>6.1669448743767119E-2</v>
      </c>
      <c r="DF1016" s="710">
        <v>6.0354443719586065E-2</v>
      </c>
      <c r="DG1016" s="710">
        <v>5.9101443498456453E-2</v>
      </c>
      <c r="DH1016" s="710">
        <v>5.7906005283951227E-2</v>
      </c>
      <c r="DI1016" s="710">
        <v>5.6764108013448895E-2</v>
      </c>
      <c r="DJ1016" s="710">
        <v>5.5672102989834146E-2</v>
      </c>
      <c r="DK1016" s="710">
        <v>5.4626671332884631E-2</v>
      </c>
      <c r="DL1016" s="710">
        <v>5.3624787171230447E-2</v>
      </c>
      <c r="DM1016" s="710">
        <v>5.2663685687224251E-2</v>
      </c>
      <c r="DN1016" s="710">
        <v>5.1740835281037165E-2</v>
      </c>
      <c r="DO1016" s="710">
        <v>5.0853913244788745E-2</v>
      </c>
      <c r="DP1016" s="710">
        <v>5.0000784438684089E-2</v>
      </c>
      <c r="DQ1016" s="710">
        <v>4.9179482543733999E-2</v>
      </c>
      <c r="DR1016" s="710">
        <v>4.8388193533392E-2</v>
      </c>
      <c r="DS1016" s="710">
        <v>4.762524106226429E-2</v>
      </c>
      <c r="DT1016" s="710">
        <v>4.6889073516235009E-2</v>
      </c>
      <c r="DU1016" s="710">
        <v>4.6178252506712578E-2</v>
      </c>
      <c r="DV1016" s="710">
        <v>4.5491442623694402E-2</v>
      </c>
      <c r="DW1016" s="710">
        <v>4.4827402289120855E-2</v>
      </c>
      <c r="DX1016" s="710">
        <v>4.4184975574479771E-2</v>
      </c>
      <c r="DY1016" s="710">
        <v>4.3563084865574031E-2</v>
      </c>
      <c r="DZ1016" s="710">
        <v>4.2960724273391884E-2</v>
      </c>
      <c r="EA1016" s="710">
        <v>4.2376953703612628E-2</v>
      </c>
      <c r="EB1016" s="710">
        <v>4.1810893508845225E-2</v>
      </c>
      <c r="EC1016" s="710">
        <v>4.1261719657566469E-2</v>
      </c>
      <c r="ED1016" s="710">
        <v>4.072865936216892E-2</v>
      </c>
      <c r="EE1016" s="710">
        <v>4.0210987115775143E-2</v>
      </c>
      <c r="EF1016" s="710">
        <v>3.9708021093707309E-2</v>
      </c>
      <c r="EG1016" s="710">
        <v>3.9219119880877569E-2</v>
      </c>
      <c r="EH1016" s="710">
        <v>3.8743679491012852E-2</v>
      </c>
      <c r="EI1016" s="710">
        <v>3.8281130647655079E-2</v>
      </c>
      <c r="EJ1016" s="710">
        <v>3.7830936300378121E-2</v>
      </c>
      <c r="EK1016" s="710">
        <v>3.7392589352707686E-2</v>
      </c>
      <c r="EL1016" s="710">
        <v>3.6965610580889111E-2</v>
      </c>
      <c r="EM1016" s="710">
        <v>3.6549546724970794E-2</v>
      </c>
      <c r="EN1016" s="710">
        <v>3.6143968735707133E-2</v>
      </c>
      <c r="EO1016" s="710">
        <v>3.5748470162571003E-2</v>
      </c>
      <c r="EP1016" s="710">
        <v>3.5362665669737961E-2</v>
      </c>
      <c r="EQ1016" s="710">
        <v>3.498618966828785E-2</v>
      </c>
      <c r="ER1016" s="710">
        <v>3.4618695054092777E-2</v>
      </c>
      <c r="ES1016" s="710">
        <v>3.4259852041939716E-2</v>
      </c>
      <c r="ET1016" s="710">
        <v>3.3909347087394279E-2</v>
      </c>
      <c r="EU1016" s="710">
        <v>3.3566881888760641E-2</v>
      </c>
      <c r="EV1016" s="710">
        <v>3.3232172462246953E-2</v>
      </c>
      <c r="EW1016" s="710">
        <v>3.2904948284118218E-2</v>
      </c>
      <c r="EX1016" s="710">
        <v>3.2584951494215773E-2</v>
      </c>
      <c r="EY1016" s="710">
        <v>3.2271936155758373E-2</v>
      </c>
      <c r="EZ1016" s="710">
        <v>3.1965667566816125E-2</v>
      </c>
      <c r="FA1016" s="710">
        <v>3.1665921619277809E-2</v>
      </c>
      <c r="FB1016" s="710">
        <v>3.1372484201514006E-2</v>
      </c>
      <c r="FC1016" s="710">
        <v>3.1085150641284153E-2</v>
      </c>
      <c r="FD1016" s="710">
        <v>3.0803725185743439E-2</v>
      </c>
      <c r="FE1016" s="710">
        <v>3.052802051568574E-2</v>
      </c>
      <c r="FF1016" s="710">
        <v>3.0257857291407994E-2</v>
      </c>
      <c r="FG1016" s="710">
        <v>2.9993063727809001E-2</v>
      </c>
      <c r="FH1016" s="710">
        <v>2.9733475196539867E-2</v>
      </c>
      <c r="FI1016" s="710">
        <v>2.9478933853207878E-2</v>
      </c>
      <c r="FJ1016" s="710">
        <v>2.9229288287803776E-2</v>
      </c>
      <c r="FK1016" s="710">
        <v>2.8984393196673404E-2</v>
      </c>
      <c r="FL1016" s="710">
        <v>2.8744109074493152E-2</v>
      </c>
      <c r="FM1016" s="710">
        <v>2.8508301924833487E-2</v>
      </c>
      <c r="FN1016" s="710">
        <v>2.82768429880083E-2</v>
      </c>
      <c r="FO1016" s="710">
        <v>2.8049608485011864E-2</v>
      </c>
      <c r="FP1016" s="710">
        <v>2.7826479376439488E-2</v>
      </c>
      <c r="FQ1016" s="710">
        <v>2.7607341135373439E-2</v>
      </c>
      <c r="FR1016" s="710">
        <v>2.7392083533295343E-2</v>
      </c>
      <c r="FS1016" s="710">
        <v>2.7180600438156812E-2</v>
      </c>
      <c r="FT1016" s="710">
        <v>2.6972789623806687E-2</v>
      </c>
      <c r="FU1016" s="710">
        <v>2.6768552590033169E-2</v>
      </c>
      <c r="FV1016" s="710">
        <v>2.656779439253347E-2</v>
      </c>
    </row>
    <row r="1017" spans="5:178" outlineLevel="2" x14ac:dyDescent="0.2">
      <c r="E1017" s="367">
        <v>44712</v>
      </c>
      <c r="F1017" s="398">
        <v>0.14078284962184712</v>
      </c>
      <c r="G1017" s="36">
        <v>2.6617002944555446</v>
      </c>
      <c r="H1017" s="394"/>
      <c r="J1017" s="370">
        <v>7</v>
      </c>
      <c r="K1017" s="389"/>
      <c r="L1017" s="389"/>
      <c r="M1017" s="389"/>
      <c r="N1017" s="389"/>
      <c r="O1017" s="389"/>
      <c r="P1017" s="389"/>
      <c r="Q1017" s="389"/>
      <c r="R1017" s="389"/>
      <c r="S1017" s="389"/>
      <c r="T1017" s="389"/>
      <c r="U1017" s="389"/>
      <c r="V1017" s="389"/>
      <c r="W1017" s="389"/>
      <c r="X1017" s="389"/>
      <c r="Y1017" s="389"/>
      <c r="Z1017" s="389"/>
      <c r="AA1017" s="389"/>
      <c r="AB1017" s="389"/>
      <c r="AC1017" s="389"/>
      <c r="AD1017" s="389"/>
      <c r="AE1017" s="389"/>
      <c r="AF1017" s="389"/>
      <c r="AG1017" s="389"/>
      <c r="AH1017" s="389"/>
      <c r="AI1017" s="389"/>
      <c r="AJ1017" s="389"/>
      <c r="AK1017" s="389"/>
      <c r="AL1017" s="389"/>
      <c r="AM1017" s="389"/>
      <c r="AN1017" s="389"/>
      <c r="AO1017" s="389"/>
      <c r="AP1017" s="389"/>
      <c r="AQ1017" s="389"/>
      <c r="AR1017" s="389"/>
      <c r="AS1017" s="389"/>
      <c r="AT1017" s="389"/>
      <c r="AU1017" s="389"/>
      <c r="AV1017" s="389"/>
      <c r="AW1017" s="389"/>
      <c r="AX1017" s="389"/>
      <c r="AY1017" s="389"/>
      <c r="AZ1017" s="389"/>
      <c r="BA1017" s="389"/>
      <c r="BB1017" s="389"/>
      <c r="BC1017" s="389"/>
      <c r="BD1017" s="389"/>
      <c r="BE1017" s="389"/>
      <c r="BF1017" s="389"/>
      <c r="BG1017" s="389"/>
      <c r="BH1017" s="389"/>
      <c r="BI1017" s="389"/>
      <c r="BJ1017" s="389"/>
      <c r="BK1017" s="389"/>
      <c r="BL1017" s="389"/>
      <c r="BM1017" s="389"/>
      <c r="BN1017" s="389"/>
      <c r="BO1017" s="389"/>
      <c r="BP1017" s="389"/>
      <c r="BQ1017" s="389"/>
      <c r="BR1017" s="389"/>
      <c r="BS1017" s="389"/>
      <c r="BT1017" s="389"/>
      <c r="BU1017" s="389"/>
      <c r="BV1017" s="389"/>
      <c r="BW1017" s="389">
        <v>0.59936782120915322</v>
      </c>
      <c r="BX1017" s="389">
        <v>0.22371115662006946</v>
      </c>
      <c r="BY1017" s="389">
        <v>0.31435312973021101</v>
      </c>
      <c r="BZ1017" s="389">
        <v>0.26707327931617841</v>
      </c>
      <c r="CA1017" s="389">
        <v>0.41194016561303537</v>
      </c>
      <c r="CB1017" s="389">
        <v>0.31439764936336922</v>
      </c>
      <c r="CC1017" s="389">
        <v>0.37472175229276111</v>
      </c>
      <c r="CD1017" s="392">
        <v>0.39778797824533052</v>
      </c>
      <c r="CE1017" s="710">
        <v>0.36258620067265124</v>
      </c>
      <c r="CF1017" s="710">
        <v>0.3337451960156953</v>
      </c>
      <c r="CG1017" s="710">
        <v>0.30963671794908404</v>
      </c>
      <c r="CH1017" s="710">
        <v>0.28915130732998046</v>
      </c>
      <c r="CI1017" s="710">
        <v>0.27150554239068847</v>
      </c>
      <c r="CJ1017" s="710">
        <v>0.2561296355447833</v>
      </c>
      <c r="CK1017" s="710">
        <v>0.24259873354825726</v>
      </c>
      <c r="CL1017" s="710">
        <v>0.23058924574495854</v>
      </c>
      <c r="CM1017" s="710">
        <v>0.21985013945955229</v>
      </c>
      <c r="CN1017" s="710">
        <v>0.21018352263796278</v>
      </c>
      <c r="CO1017" s="710">
        <v>0.20143117606105712</v>
      </c>
      <c r="CP1017" s="710">
        <v>0.19346500454772328</v>
      </c>
      <c r="CQ1017" s="710">
        <v>0.18618013367425051</v>
      </c>
      <c r="CR1017" s="710">
        <v>0.17948983164792734</v>
      </c>
      <c r="CS1017" s="710">
        <v>0.17332171510281802</v>
      </c>
      <c r="CT1017" s="710">
        <v>0.16761487402786179</v>
      </c>
      <c r="CU1017" s="710">
        <v>0.16231766517874968</v>
      </c>
      <c r="CV1017" s="710">
        <v>0.15738599872124126</v>
      </c>
      <c r="CW1017" s="710">
        <v>0.15278199360893044</v>
      </c>
      <c r="CX1017" s="710">
        <v>0.14847291196109946</v>
      </c>
      <c r="CY1017" s="710">
        <v>0.14443030689473083</v>
      </c>
      <c r="CZ1017" s="710">
        <v>0.1406293353417386</v>
      </c>
      <c r="DA1017" s="710">
        <v>0.13704819960138784</v>
      </c>
      <c r="DB1017" s="710">
        <v>0.13366769022978398</v>
      </c>
      <c r="DC1017" s="710">
        <v>0.13047080935519836</v>
      </c>
      <c r="DD1017" s="710">
        <v>0.12744245831289697</v>
      </c>
      <c r="DE1017" s="710">
        <v>0.12456917708789478</v>
      </c>
      <c r="DF1017" s="710">
        <v>0.12183892576868027</v>
      </c>
      <c r="DG1017" s="710">
        <v>0.11924090028295985</v>
      </c>
      <c r="DH1017" s="710">
        <v>0.11676537627487828</v>
      </c>
      <c r="DI1017" s="710">
        <v>0.11440357621269</v>
      </c>
      <c r="DJ1017" s="710">
        <v>0.11214755577452687</v>
      </c>
      <c r="DK1017" s="710">
        <v>0.10999010631257315</v>
      </c>
      <c r="DL1017" s="710">
        <v>0.10792467079073911</v>
      </c>
      <c r="DM1017" s="710">
        <v>0.10594527106385346</v>
      </c>
      <c r="DN1017" s="710">
        <v>0.10404644474464084</v>
      </c>
      <c r="DO1017" s="710">
        <v>0.10222319020895976</v>
      </c>
      <c r="DP1017" s="710">
        <v>0.10047091853573518</v>
      </c>
      <c r="DQ1017" s="710">
        <v>9.878541137788803E-2</v>
      </c>
      <c r="DR1017" s="710">
        <v>9.7162783923761251E-2</v>
      </c>
      <c r="DS1017" s="710">
        <v>9.5599452242409469E-2</v>
      </c>
      <c r="DT1017" s="710">
        <v>9.4092104416405822E-2</v>
      </c>
      <c r="DU1017" s="710">
        <v>9.2637674957069399E-2</v>
      </c>
      <c r="DV1017" s="710">
        <v>9.1233322072809583E-2</v>
      </c>
      <c r="DW1017" s="710">
        <v>8.9876407424489407E-2</v>
      </c>
      <c r="DX1017" s="710">
        <v>8.8564478054605211E-2</v>
      </c>
      <c r="DY1017" s="710">
        <v>8.7295250221514145E-2</v>
      </c>
      <c r="DZ1017" s="710">
        <v>8.6066594907382499E-2</v>
      </c>
      <c r="EA1017" s="710">
        <v>8.4876524800192241E-2</v>
      </c>
      <c r="EB1017" s="710">
        <v>8.3723182576998414E-2</v>
      </c>
      <c r="EC1017" s="710">
        <v>8.2604830338478666E-2</v>
      </c>
      <c r="ED1017" s="710">
        <v>8.1519840064314508E-2</v>
      </c>
      <c r="EE1017" s="710">
        <v>8.0466684975625036E-2</v>
      </c>
      <c r="EF1017" s="710">
        <v>7.944393170499113E-2</v>
      </c>
      <c r="EG1017" s="710">
        <v>7.8450233186920876E-2</v>
      </c>
      <c r="EH1017" s="710">
        <v>7.7484322192229185E-2</v>
      </c>
      <c r="EI1017" s="710">
        <v>7.6545005438988151E-2</v>
      </c>
      <c r="EJ1017" s="710">
        <v>7.5631158220661063E-2</v>
      </c>
      <c r="EK1017" s="710">
        <v>7.4741719498948797E-2</v>
      </c>
      <c r="EL1017" s="710">
        <v>7.3875687414892852E-2</v>
      </c>
      <c r="EM1017" s="710">
        <v>7.30321151770323E-2</v>
      </c>
      <c r="EN1017" s="710">
        <v>7.2210107290000783E-2</v>
      </c>
      <c r="EO1017" s="710">
        <v>7.1408816090972521E-2</v>
      </c>
      <c r="EP1017" s="710">
        <v>7.062743856489527E-2</v>
      </c>
      <c r="EQ1017" s="710">
        <v>6.9865213412554195E-2</v>
      </c>
      <c r="ER1017" s="710">
        <v>6.9121418348243591E-2</v>
      </c>
      <c r="ES1017" s="710">
        <v>6.8395367606241E-2</v>
      </c>
      <c r="ET1017" s="710">
        <v>6.7686409637409697E-2</v>
      </c>
      <c r="EU1017" s="710">
        <v>6.6993924979149605E-2</v>
      </c>
      <c r="EV1017" s="710">
        <v>6.6317324283592119E-2</v>
      </c>
      <c r="EW1017" s="710">
        <v>6.5656046490425529E-2</v>
      </c>
      <c r="EX1017" s="710">
        <v>6.5009557132065979E-2</v>
      </c>
      <c r="EY1017" s="710">
        <v>6.4377346760069093E-2</v>
      </c>
      <c r="EZ1017" s="710">
        <v>6.3758929482735732E-2</v>
      </c>
      <c r="FA1017" s="710">
        <v>6.3153841604806804E-2</v>
      </c>
      <c r="FB1017" s="710">
        <v>6.2561640360989546E-2</v>
      </c>
      <c r="FC1017" s="710">
        <v>6.1981902735812694E-2</v>
      </c>
      <c r="FD1017" s="710">
        <v>6.1414224362990627E-2</v>
      </c>
      <c r="FE1017" s="710">
        <v>6.0858218498084822E-2</v>
      </c>
      <c r="FF1017" s="710">
        <v>6.0313515058804716E-2</v>
      </c>
      <c r="FG1017" s="710">
        <v>5.9779759727782225E-2</v>
      </c>
      <c r="FH1017" s="710">
        <v>5.9256613113104199E-2</v>
      </c>
      <c r="FI1017" s="710">
        <v>5.8743749962290037E-2</v>
      </c>
      <c r="FJ1017" s="710">
        <v>5.8240858425766928E-2</v>
      </c>
      <c r="FK1017" s="710">
        <v>5.7747639366226934E-2</v>
      </c>
      <c r="FL1017" s="710">
        <v>5.7263805710548871E-2</v>
      </c>
      <c r="FM1017" s="710">
        <v>5.67890818412412E-2</v>
      </c>
      <c r="FN1017" s="710">
        <v>5.6323203024608977E-2</v>
      </c>
      <c r="FO1017" s="710">
        <v>5.5865914873071999E-2</v>
      </c>
      <c r="FP1017" s="710">
        <v>5.5416972839266901E-2</v>
      </c>
      <c r="FQ1017" s="710">
        <v>5.4976141739752189E-2</v>
      </c>
      <c r="FR1017" s="710">
        <v>5.4543195306304068E-2</v>
      </c>
      <c r="FS1017" s="710">
        <v>5.4117915762948526E-2</v>
      </c>
      <c r="FT1017" s="710">
        <v>5.3700093427014012E-2</v>
      </c>
      <c r="FU1017" s="710">
        <v>5.3289526332621219E-2</v>
      </c>
      <c r="FV1017" s="710">
        <v>5.288601987514438E-2</v>
      </c>
    </row>
    <row r="1018" spans="5:178" outlineLevel="2" x14ac:dyDescent="0.2">
      <c r="E1018" s="367">
        <v>44742</v>
      </c>
      <c r="F1018" s="398">
        <v>0.15249666738898188</v>
      </c>
      <c r="G1018" s="36">
        <v>2.4112066570573223</v>
      </c>
      <c r="H1018" s="394"/>
      <c r="J1018" s="370">
        <v>6</v>
      </c>
      <c r="K1018" s="389"/>
      <c r="L1018" s="389"/>
      <c r="M1018" s="389"/>
      <c r="N1018" s="389"/>
      <c r="O1018" s="389"/>
      <c r="P1018" s="389"/>
      <c r="Q1018" s="389"/>
      <c r="R1018" s="389"/>
      <c r="S1018" s="389"/>
      <c r="T1018" s="389"/>
      <c r="U1018" s="389"/>
      <c r="V1018" s="389"/>
      <c r="W1018" s="389"/>
      <c r="X1018" s="389"/>
      <c r="Y1018" s="389"/>
      <c r="Z1018" s="389"/>
      <c r="AA1018" s="389"/>
      <c r="AB1018" s="389"/>
      <c r="AC1018" s="389"/>
      <c r="AD1018" s="389"/>
      <c r="AE1018" s="389"/>
      <c r="AF1018" s="389"/>
      <c r="AG1018" s="389"/>
      <c r="AH1018" s="389"/>
      <c r="AI1018" s="389"/>
      <c r="AJ1018" s="389"/>
      <c r="AK1018" s="389"/>
      <c r="AL1018" s="389"/>
      <c r="AM1018" s="389"/>
      <c r="AN1018" s="389"/>
      <c r="AO1018" s="389"/>
      <c r="AP1018" s="389"/>
      <c r="AQ1018" s="389"/>
      <c r="AR1018" s="389"/>
      <c r="AS1018" s="389"/>
      <c r="AT1018" s="389"/>
      <c r="AU1018" s="389"/>
      <c r="AV1018" s="389"/>
      <c r="AW1018" s="389"/>
      <c r="AX1018" s="389"/>
      <c r="AY1018" s="389"/>
      <c r="AZ1018" s="389"/>
      <c r="BA1018" s="389"/>
      <c r="BB1018" s="389"/>
      <c r="BC1018" s="389"/>
      <c r="BD1018" s="389"/>
      <c r="BE1018" s="389"/>
      <c r="BF1018" s="389"/>
      <c r="BG1018" s="389"/>
      <c r="BH1018" s="389"/>
      <c r="BI1018" s="389"/>
      <c r="BJ1018" s="389"/>
      <c r="BK1018" s="389"/>
      <c r="BL1018" s="389"/>
      <c r="BM1018" s="389"/>
      <c r="BN1018" s="389"/>
      <c r="BO1018" s="389"/>
      <c r="BP1018" s="389"/>
      <c r="BQ1018" s="389"/>
      <c r="BR1018" s="389"/>
      <c r="BS1018" s="389"/>
      <c r="BT1018" s="389"/>
      <c r="BU1018" s="389"/>
      <c r="BV1018" s="389"/>
      <c r="BW1018" s="389"/>
      <c r="BX1018" s="389">
        <v>0.51398237837246208</v>
      </c>
      <c r="BY1018" s="389">
        <v>0.46981885842499865</v>
      </c>
      <c r="BZ1018" s="389">
        <v>0.33601488534996993</v>
      </c>
      <c r="CA1018" s="389">
        <v>0.29070212882394791</v>
      </c>
      <c r="CB1018" s="389">
        <v>0.47556504131779126</v>
      </c>
      <c r="CC1018" s="389">
        <v>0.36770097958736936</v>
      </c>
      <c r="CD1018" s="392">
        <v>0.40026509395725046</v>
      </c>
      <c r="CE1018" s="710">
        <v>0.3603519987732916</v>
      </c>
      <c r="CF1018" s="710">
        <v>0.32846307401331687</v>
      </c>
      <c r="CG1018" s="710">
        <v>0.30233630738601025</v>
      </c>
      <c r="CH1018" s="710">
        <v>0.28049668745328438</v>
      </c>
      <c r="CI1018" s="710">
        <v>0.26193916669851475</v>
      </c>
      <c r="CJ1018" s="710">
        <v>0.24595405147757182</v>
      </c>
      <c r="CK1018" s="710">
        <v>0.23202517713271495</v>
      </c>
      <c r="CL1018" s="710">
        <v>0.21976767352196847</v>
      </c>
      <c r="CM1018" s="710">
        <v>0.20888840323016206</v>
      </c>
      <c r="CN1018" s="710">
        <v>0.19915995836348918</v>
      </c>
      <c r="CO1018" s="710">
        <v>0.19040307056511793</v>
      </c>
      <c r="CP1018" s="710">
        <v>0.18247441068741951</v>
      </c>
      <c r="CQ1018" s="710">
        <v>0.17525793863599345</v>
      </c>
      <c r="CR1018" s="710">
        <v>0.16865864975943962</v>
      </c>
      <c r="CS1018" s="710">
        <v>0.16259797462738299</v>
      </c>
      <c r="CT1018" s="710">
        <v>0.15701034190026741</v>
      </c>
      <c r="CU1018" s="710">
        <v>0.15184057383157606</v>
      </c>
      <c r="CV1018" s="710">
        <v>0.14704188734256443</v>
      </c>
      <c r="CW1018" s="710">
        <v>0.1425743419102328</v>
      </c>
      <c r="CX1018" s="710">
        <v>0.13840362148800714</v>
      </c>
      <c r="CY1018" s="710">
        <v>0.1345000691697027</v>
      </c>
      <c r="CZ1018" s="710">
        <v>0.13083791521939267</v>
      </c>
      <c r="DA1018" s="710">
        <v>0.12739465455967403</v>
      </c>
      <c r="DB1018" s="710">
        <v>0.12415054087980308</v>
      </c>
      <c r="DC1018" s="710">
        <v>0.12108817254403099</v>
      </c>
      <c r="DD1018" s="710">
        <v>0.11819215135686846</v>
      </c>
      <c r="DE1018" s="710">
        <v>0.11544879959472079</v>
      </c>
      <c r="DF1018" s="710">
        <v>0.11284592396978486</v>
      </c>
      <c r="DG1018" s="710">
        <v>0.11037261765124753</v>
      </c>
      <c r="DH1018" s="710">
        <v>0.10801909334220994</v>
      </c>
      <c r="DI1018" s="710">
        <v>0.10577654184968267</v>
      </c>
      <c r="DJ1018" s="710">
        <v>0.10363701169880533</v>
      </c>
      <c r="DK1018" s="710">
        <v>0.10159330621089313</v>
      </c>
      <c r="DL1018" s="710">
        <v>9.9638895146746009E-2</v>
      </c>
      <c r="DM1018" s="710">
        <v>9.7767838555460021E-2</v>
      </c>
      <c r="DN1018" s="710">
        <v>9.5974720897402888E-2</v>
      </c>
      <c r="DO1018" s="710">
        <v>9.4254593852664478E-2</v>
      </c>
      <c r="DP1018" s="710">
        <v>9.2602926501873059E-2</v>
      </c>
      <c r="DQ1018" s="710">
        <v>9.1015561789079075E-2</v>
      </c>
      <c r="DR1018" s="710">
        <v>8.9488678357467877E-2</v>
      </c>
      <c r="DS1018" s="710">
        <v>8.801875699650008E-2</v>
      </c>
      <c r="DT1018" s="710">
        <v>8.6602551060348629E-2</v>
      </c>
      <c r="DU1018" s="710">
        <v>8.52370603174082E-2</v>
      </c>
      <c r="DV1018" s="710">
        <v>8.3919507773315458E-2</v>
      </c>
      <c r="DW1018" s="710">
        <v>8.2647319078578294E-2</v>
      </c>
      <c r="DX1018" s="710">
        <v>8.1418104189169629E-2</v>
      </c>
      <c r="DY1018" s="710">
        <v>8.0229640996358945E-2</v>
      </c>
      <c r="DZ1018" s="710">
        <v>7.9079860682306852E-2</v>
      </c>
      <c r="EA1018" s="710">
        <v>7.7966834591866013E-2</v>
      </c>
      <c r="EB1018" s="710">
        <v>7.6888762439715985E-2</v>
      </c>
      <c r="EC1018" s="710">
        <v>7.5843961696287765E-2</v>
      </c>
      <c r="ED1018" s="710">
        <v>7.4830858016631988E-2</v>
      </c>
      <c r="EE1018" s="710">
        <v>7.3847976594047862E-2</v>
      </c>
      <c r="EF1018" s="710">
        <v>7.2893934335401575E-2</v>
      </c>
      <c r="EG1018" s="710">
        <v>7.1967432768032566E-2</v>
      </c>
      <c r="EH1018" s="710">
        <v>7.1067251599299927E-2</v>
      </c>
      <c r="EI1018" s="710">
        <v>7.0192242859444087E-2</v>
      </c>
      <c r="EJ1018" s="710">
        <v>6.9341325566757858E-2</v>
      </c>
      <c r="EK1018" s="710">
        <v>6.8513480861268836E-2</v>
      </c>
      <c r="EL1018" s="710">
        <v>6.77077475593999E-2</v>
      </c>
      <c r="EM1018" s="710">
        <v>6.6923218087524092E-2</v>
      </c>
      <c r="EN1018" s="710">
        <v>6.6159034757088619E-2</v>
      </c>
      <c r="EO1018" s="710">
        <v>6.5414386348140147E-2</v>
      </c>
      <c r="EP1018" s="710">
        <v>6.4688504971727095E-2</v>
      </c>
      <c r="EQ1018" s="710">
        <v>6.3980663184852349E-2</v>
      </c>
      <c r="ER1018" s="710">
        <v>6.3290171334462686E-2</v>
      </c>
      <c r="ES1018" s="710">
        <v>6.2616375109437669E-2</v>
      </c>
      <c r="ET1018" s="710">
        <v>6.1958653281730489E-2</v>
      </c>
      <c r="EU1018" s="710">
        <v>6.1316415619744005E-2</v>
      </c>
      <c r="EV1018" s="710">
        <v>6.0689100958741436E-2</v>
      </c>
      <c r="EW1018" s="710">
        <v>6.0076175414608551E-2</v>
      </c>
      <c r="EX1018" s="710">
        <v>5.9477130728635134E-2</v>
      </c>
      <c r="EY1018" s="710">
        <v>5.8891482732187021E-2</v>
      </c>
      <c r="EZ1018" s="710">
        <v>5.8318769921208657E-2</v>
      </c>
      <c r="FA1018" s="710">
        <v>5.77585521314554E-2</v>
      </c>
      <c r="FB1018" s="710">
        <v>5.7210409306207168E-2</v>
      </c>
      <c r="FC1018" s="710">
        <v>5.6673940348983015E-2</v>
      </c>
      <c r="FD1018" s="710">
        <v>5.6148762054460205E-2</v>
      </c>
      <c r="FE1018" s="710">
        <v>5.5634508111419623E-2</v>
      </c>
      <c r="FF1018" s="710">
        <v>5.5130828172090453E-2</v>
      </c>
      <c r="FG1018" s="710">
        <v>5.4637386982768696E-2</v>
      </c>
      <c r="FH1018" s="710">
        <v>5.4153863571029921E-2</v>
      </c>
      <c r="FI1018" s="710">
        <v>5.3679950485264312E-2</v>
      </c>
      <c r="FJ1018" s="710">
        <v>5.321535308262719E-2</v>
      </c>
      <c r="FK1018" s="710">
        <v>5.2759788861828867E-2</v>
      </c>
      <c r="FL1018" s="710">
        <v>5.231298683748839E-2</v>
      </c>
      <c r="FM1018" s="710">
        <v>5.1874686953046305E-2</v>
      </c>
      <c r="FN1018" s="710">
        <v>5.1444639529479107E-2</v>
      </c>
      <c r="FO1018" s="710">
        <v>5.102260474728159E-2</v>
      </c>
      <c r="FP1018" s="710">
        <v>5.0608352159386479E-2</v>
      </c>
      <c r="FQ1018" s="710">
        <v>5.0201660232876727E-2</v>
      </c>
      <c r="FR1018" s="710">
        <v>4.9802315917514876E-2</v>
      </c>
      <c r="FS1018" s="710">
        <v>4.9410114239266618E-2</v>
      </c>
      <c r="FT1018" s="710">
        <v>4.9024857917138537E-2</v>
      </c>
      <c r="FU1018" s="710">
        <v>4.8646357001775858E-2</v>
      </c>
      <c r="FV1018" s="710">
        <v>4.8274428534385773E-2</v>
      </c>
    </row>
    <row r="1019" spans="5:178" outlineLevel="2" x14ac:dyDescent="0.2">
      <c r="E1019" s="367">
        <v>44773</v>
      </c>
      <c r="F1019" s="398">
        <v>0.17706075698996174</v>
      </c>
      <c r="G1019" s="36">
        <v>2.7489268581724859</v>
      </c>
      <c r="H1019" s="394"/>
      <c r="J1019" s="370">
        <v>5</v>
      </c>
      <c r="K1019" s="389"/>
      <c r="L1019" s="389"/>
      <c r="M1019" s="389"/>
      <c r="N1019" s="389"/>
      <c r="O1019" s="389"/>
      <c r="P1019" s="389"/>
      <c r="Q1019" s="389"/>
      <c r="R1019" s="389"/>
      <c r="S1019" s="389"/>
      <c r="T1019" s="389"/>
      <c r="U1019" s="389"/>
      <c r="V1019" s="389"/>
      <c r="W1019" s="389"/>
      <c r="X1019" s="389"/>
      <c r="Y1019" s="389"/>
      <c r="Z1019" s="389"/>
      <c r="AA1019" s="389"/>
      <c r="AB1019" s="389"/>
      <c r="AC1019" s="389"/>
      <c r="AD1019" s="389"/>
      <c r="AE1019" s="389"/>
      <c r="AF1019" s="389"/>
      <c r="AG1019" s="389"/>
      <c r="AH1019" s="389"/>
      <c r="AI1019" s="389"/>
      <c r="AJ1019" s="389"/>
      <c r="AK1019" s="389"/>
      <c r="AL1019" s="389"/>
      <c r="AM1019" s="389"/>
      <c r="AN1019" s="389"/>
      <c r="AO1019" s="389"/>
      <c r="AP1019" s="389"/>
      <c r="AQ1019" s="389"/>
      <c r="AR1019" s="389"/>
      <c r="AS1019" s="389"/>
      <c r="AT1019" s="389"/>
      <c r="AU1019" s="389"/>
      <c r="AV1019" s="389"/>
      <c r="AW1019" s="389"/>
      <c r="AX1019" s="389"/>
      <c r="AY1019" s="389"/>
      <c r="AZ1019" s="389"/>
      <c r="BA1019" s="389"/>
      <c r="BB1019" s="389"/>
      <c r="BC1019" s="389"/>
      <c r="BD1019" s="389"/>
      <c r="BE1019" s="389"/>
      <c r="BF1019" s="389"/>
      <c r="BG1019" s="389"/>
      <c r="BH1019" s="389"/>
      <c r="BI1019" s="389"/>
      <c r="BJ1019" s="389"/>
      <c r="BK1019" s="389"/>
      <c r="BL1019" s="389"/>
      <c r="BM1019" s="389"/>
      <c r="BN1019" s="389"/>
      <c r="BO1019" s="389"/>
      <c r="BP1019" s="389"/>
      <c r="BQ1019" s="389"/>
      <c r="BR1019" s="389"/>
      <c r="BS1019" s="389"/>
      <c r="BT1019" s="389"/>
      <c r="BU1019" s="389"/>
      <c r="BV1019" s="389"/>
      <c r="BW1019" s="389"/>
      <c r="BX1019" s="389"/>
      <c r="BY1019" s="389">
        <v>0.96449954962115192</v>
      </c>
      <c r="BZ1019" s="389">
        <v>0.47332167646902984</v>
      </c>
      <c r="CA1019" s="389">
        <v>0.32384888465002915</v>
      </c>
      <c r="CB1019" s="389">
        <v>0.28146028718274785</v>
      </c>
      <c r="CC1019" s="389">
        <v>0.48672707041805752</v>
      </c>
      <c r="CD1019" s="392">
        <v>0.5151595999991696</v>
      </c>
      <c r="CE1019" s="710">
        <v>0.45632731808680543</v>
      </c>
      <c r="CF1019" s="710">
        <v>0.41082388559467659</v>
      </c>
      <c r="CG1019" s="710">
        <v>0.3744685107891349</v>
      </c>
      <c r="CH1019" s="710">
        <v>0.34468235774879002</v>
      </c>
      <c r="CI1019" s="710">
        <v>0.31978382089810897</v>
      </c>
      <c r="CJ1019" s="710">
        <v>0.29862708301561774</v>
      </c>
      <c r="CK1019" s="710">
        <v>0.2804030488237666</v>
      </c>
      <c r="CL1019" s="710">
        <v>0.26452325823069656</v>
      </c>
      <c r="CM1019" s="710">
        <v>0.25054893512939541</v>
      </c>
      <c r="CN1019" s="710">
        <v>0.23814588447634069</v>
      </c>
      <c r="CO1019" s="710">
        <v>0.22705484700596285</v>
      </c>
      <c r="CP1019" s="710">
        <v>0.21707144554491861</v>
      </c>
      <c r="CQ1019" s="710">
        <v>0.20803227587303361</v>
      </c>
      <c r="CR1019" s="710">
        <v>0.19980504500281601</v>
      </c>
      <c r="CS1019" s="710">
        <v>0.19228144167147099</v>
      </c>
      <c r="CT1019" s="710">
        <v>0.18537189179925009</v>
      </c>
      <c r="CU1019" s="710">
        <v>0.17900163994538487</v>
      </c>
      <c r="CV1019" s="710">
        <v>0.17310778001722266</v>
      </c>
      <c r="CW1019" s="710">
        <v>0.16763697637001793</v>
      </c>
      <c r="CX1019" s="710">
        <v>0.1625436943018479</v>
      </c>
      <c r="CY1019" s="710">
        <v>0.15778881136677148</v>
      </c>
      <c r="CZ1019" s="710">
        <v>0.15333851683118638</v>
      </c>
      <c r="DA1019" s="710">
        <v>0.14916343157944956</v>
      </c>
      <c r="DB1019" s="710">
        <v>0.14523789841144608</v>
      </c>
      <c r="DC1019" s="710">
        <v>0.14153940529412637</v>
      </c>
      <c r="DD1019" s="710">
        <v>0.13804811327103009</v>
      </c>
      <c r="DE1019" s="710">
        <v>0.13474646743328039</v>
      </c>
      <c r="DF1019" s="710">
        <v>0.13161887431789554</v>
      </c>
      <c r="DG1019" s="710">
        <v>0.12865143281182362</v>
      </c>
      <c r="DH1019" s="710">
        <v>0.12583170844368816</v>
      </c>
      <c r="DI1019" s="710">
        <v>0.12314854308100995</v>
      </c>
      <c r="DJ1019" s="710">
        <v>0.12059189369112881</v>
      </c>
      <c r="DK1019" s="710">
        <v>0.11815269509386118</v>
      </c>
      <c r="DL1019" s="710">
        <v>0.11582274262401662</v>
      </c>
      <c r="DM1019" s="710">
        <v>0.11359459139922687</v>
      </c>
      <c r="DN1019" s="710">
        <v>0.11146146950281348</v>
      </c>
      <c r="DO1019" s="710">
        <v>0.1094172028798471</v>
      </c>
      <c r="DP1019" s="710">
        <v>0.10745615013519311</v>
      </c>
      <c r="DQ1019" s="710">
        <v>0.10557314573651654</v>
      </c>
      <c r="DR1019" s="710">
        <v>0.10376345037923847</v>
      </c>
      <c r="DS1019" s="710">
        <v>0.10202270747685405</v>
      </c>
      <c r="DT1019" s="710">
        <v>0.10034690490856768</v>
      </c>
      <c r="DU1019" s="710">
        <v>9.8732341294455406E-2</v>
      </c>
      <c r="DV1019" s="710">
        <v>9.7175596182265039E-2</v>
      </c>
      <c r="DW1019" s="710">
        <v>9.5673503624205264E-2</v>
      </c>
      <c r="DX1019" s="710">
        <v>9.4223128700351003E-2</v>
      </c>
      <c r="DY1019" s="710">
        <v>9.2821746610569938E-2</v>
      </c>
      <c r="DZ1019" s="710">
        <v>9.146682401150337E-2</v>
      </c>
      <c r="EA1019" s="710">
        <v>9.015600232102533E-2</v>
      </c>
      <c r="EB1019" s="710">
        <v>8.8887082751272009E-2</v>
      </c>
      <c r="EC1019" s="710">
        <v>8.7658012864035628E-2</v>
      </c>
      <c r="ED1019" s="710">
        <v>8.6466874470052607E-2</v>
      </c>
      <c r="EE1019" s="710">
        <v>8.5311872717312789E-2</v>
      </c>
      <c r="EF1019" s="710">
        <v>8.4191326233653982E-2</v>
      </c>
      <c r="EG1019" s="710">
        <v>8.3103658206134121E-2</v>
      </c>
      <c r="EH1019" s="710">
        <v>8.2047388294459345E-2</v>
      </c>
      <c r="EI1019" s="710">
        <v>8.1021125288462906E-2</v>
      </c>
      <c r="EJ1019" s="710">
        <v>8.0023560430600049E-2</v>
      </c>
      <c r="EK1019" s="710">
        <v>7.905346133390824E-2</v>
      </c>
      <c r="EL1019" s="710">
        <v>7.8109666434099875E-2</v>
      </c>
      <c r="EM1019" s="710">
        <v>7.7191079921596364E-2</v>
      </c>
      <c r="EN1019" s="710">
        <v>7.6296667105525573E-2</v>
      </c>
      <c r="EO1019" s="710">
        <v>7.5425450167129482E-2</v>
      </c>
      <c r="EP1019" s="710">
        <v>7.4576504264768681E-2</v>
      </c>
      <c r="EQ1019" s="710">
        <v>7.3748953956864233E-2</v>
      </c>
      <c r="ER1019" s="710">
        <v>7.2941969912762653E-2</v>
      </c>
      <c r="ES1019" s="710">
        <v>7.2154765884717267E-2</v>
      </c>
      <c r="ET1019" s="710">
        <v>7.1386595917002027E-2</v>
      </c>
      <c r="EU1019" s="710">
        <v>7.0636751770670275E-2</v>
      </c>
      <c r="EV1019" s="710">
        <v>6.9904560544672603E-2</v>
      </c>
      <c r="EW1019" s="710">
        <v>6.9189382476003924E-2</v>
      </c>
      <c r="EX1019" s="710">
        <v>6.849060890328032E-2</v>
      </c>
      <c r="EY1019" s="710">
        <v>6.7807660379686122E-2</v>
      </c>
      <c r="EZ1019" s="710">
        <v>6.7139984922603618E-2</v>
      </c>
      <c r="FA1019" s="710">
        <v>6.6487056388456631E-2</v>
      </c>
      <c r="FB1019" s="710">
        <v>6.5848372962392182E-2</v>
      </c>
      <c r="FC1019" s="710">
        <v>6.5223455753396775E-2</v>
      </c>
      <c r="FD1019" s="710">
        <v>6.4611847486318985E-2</v>
      </c>
      <c r="FE1019" s="710">
        <v>6.4013111283050178E-2</v>
      </c>
      <c r="FF1019" s="710">
        <v>6.3426829525819711E-2</v>
      </c>
      <c r="FG1019" s="710">
        <v>6.2852602796189497E-2</v>
      </c>
      <c r="FH1019" s="710">
        <v>6.2290048883904534E-2</v>
      </c>
      <c r="FI1019" s="710">
        <v>6.1738801860264481E-2</v>
      </c>
      <c r="FJ1019" s="710">
        <v>6.1198511211145931E-2</v>
      </c>
      <c r="FK1019" s="710">
        <v>6.0668841025221257E-2</v>
      </c>
      <c r="FL1019" s="710">
        <v>6.0149469233297261E-2</v>
      </c>
      <c r="FM1019" s="710">
        <v>5.9640086895039156E-2</v>
      </c>
      <c r="FN1019" s="710">
        <v>5.9140397529654283E-2</v>
      </c>
      <c r="FO1019" s="710">
        <v>5.8650116487392025E-2</v>
      </c>
      <c r="FP1019" s="710">
        <v>5.8168970358971173E-2</v>
      </c>
      <c r="FQ1019" s="710">
        <v>5.7696696420277714E-2</v>
      </c>
      <c r="FR1019" s="710">
        <v>5.723304210988818E-2</v>
      </c>
      <c r="FS1019" s="710">
        <v>5.6777764537165973E-2</v>
      </c>
      <c r="FT1019" s="710">
        <v>5.6330630018852759E-2</v>
      </c>
      <c r="FU1019" s="710">
        <v>5.5891413642239436E-2</v>
      </c>
      <c r="FV1019" s="710">
        <v>5.5459898853144937E-2</v>
      </c>
    </row>
    <row r="1020" spans="5:178" outlineLevel="2" x14ac:dyDescent="0.2">
      <c r="E1020" s="367">
        <v>44804</v>
      </c>
      <c r="F1020" s="398">
        <v>0.18433638561599594</v>
      </c>
      <c r="G1020" s="36">
        <v>1.6130810509949001</v>
      </c>
      <c r="H1020" s="394"/>
      <c r="J1020" s="370">
        <v>4</v>
      </c>
      <c r="K1020" s="389"/>
      <c r="L1020" s="389"/>
      <c r="M1020" s="389"/>
      <c r="N1020" s="389"/>
      <c r="O1020" s="389"/>
      <c r="P1020" s="389"/>
      <c r="Q1020" s="389"/>
      <c r="R1020" s="389"/>
      <c r="S1020" s="389"/>
      <c r="T1020" s="389"/>
      <c r="U1020" s="389"/>
      <c r="V1020" s="389"/>
      <c r="W1020" s="389"/>
      <c r="X1020" s="389"/>
      <c r="Y1020" s="389"/>
      <c r="Z1020" s="389"/>
      <c r="AA1020" s="389"/>
      <c r="AB1020" s="389"/>
      <c r="AC1020" s="389"/>
      <c r="AD1020" s="389"/>
      <c r="AE1020" s="389"/>
      <c r="AF1020" s="389"/>
      <c r="AG1020" s="389"/>
      <c r="AH1020" s="389"/>
      <c r="AI1020" s="389"/>
      <c r="AJ1020" s="389"/>
      <c r="AK1020" s="389"/>
      <c r="AL1020" s="389"/>
      <c r="AM1020" s="389"/>
      <c r="AN1020" s="389"/>
      <c r="AO1020" s="389"/>
      <c r="AP1020" s="389"/>
      <c r="AQ1020" s="389"/>
      <c r="AR1020" s="389"/>
      <c r="AS1020" s="389"/>
      <c r="AT1020" s="389"/>
      <c r="AU1020" s="389"/>
      <c r="AV1020" s="389"/>
      <c r="AW1020" s="389"/>
      <c r="AX1020" s="389"/>
      <c r="AY1020" s="389"/>
      <c r="AZ1020" s="389"/>
      <c r="BA1020" s="389"/>
      <c r="BB1020" s="389"/>
      <c r="BC1020" s="389"/>
      <c r="BD1020" s="389"/>
      <c r="BE1020" s="389"/>
      <c r="BF1020" s="389"/>
      <c r="BG1020" s="389"/>
      <c r="BH1020" s="389"/>
      <c r="BI1020" s="389"/>
      <c r="BJ1020" s="389"/>
      <c r="BK1020" s="389"/>
      <c r="BL1020" s="389"/>
      <c r="BM1020" s="389"/>
      <c r="BN1020" s="389"/>
      <c r="BO1020" s="389"/>
      <c r="BP1020" s="389"/>
      <c r="BQ1020" s="389"/>
      <c r="BR1020" s="389"/>
      <c r="BS1020" s="389"/>
      <c r="BT1020" s="389"/>
      <c r="BU1020" s="389"/>
      <c r="BV1020" s="389"/>
      <c r="BW1020" s="389"/>
      <c r="BX1020" s="389"/>
      <c r="BY1020" s="389"/>
      <c r="BZ1020" s="389">
        <v>0.95808945334069573</v>
      </c>
      <c r="CA1020" s="389">
        <v>0.48647156267255659</v>
      </c>
      <c r="CB1020" s="389">
        <v>0.32937603533959137</v>
      </c>
      <c r="CC1020" s="389">
        <v>0.29734953064605191</v>
      </c>
      <c r="CD1020" s="392">
        <v>0.34891903702625165</v>
      </c>
      <c r="CE1020" s="710">
        <v>0.30229767173551719</v>
      </c>
      <c r="CF1020" s="710">
        <v>0.26777465819753027</v>
      </c>
      <c r="CG1020" s="710">
        <v>0.24107306572333972</v>
      </c>
      <c r="CH1020" s="710">
        <v>0.2197395893428063</v>
      </c>
      <c r="CI1020" s="710">
        <v>0.20226095803307517</v>
      </c>
      <c r="CJ1020" s="710">
        <v>0.18765039905369482</v>
      </c>
      <c r="CK1020" s="710">
        <v>0.17523554236965744</v>
      </c>
      <c r="CL1020" s="710">
        <v>0.16454160770196621</v>
      </c>
      <c r="CM1020" s="710">
        <v>0.15522328436306235</v>
      </c>
      <c r="CN1020" s="710">
        <v>0.14702309681417458</v>
      </c>
      <c r="CO1020" s="710">
        <v>0.1397449380943484</v>
      </c>
      <c r="CP1020" s="710">
        <v>0.13323667385073923</v>
      </c>
      <c r="CQ1020" s="710">
        <v>0.12737837475725539</v>
      </c>
      <c r="CR1020" s="710">
        <v>0.12207415457726158</v>
      </c>
      <c r="CS1020" s="710">
        <v>0.11724638326735808</v>
      </c>
      <c r="CT1020" s="710">
        <v>0.1128315033541606</v>
      </c>
      <c r="CU1020" s="710">
        <v>0.10877695241671095</v>
      </c>
      <c r="CV1020" s="710">
        <v>0.10503886366946559</v>
      </c>
      <c r="CW1020" s="710">
        <v>0.10158032357078244</v>
      </c>
      <c r="CX1020" s="710">
        <v>9.8370034555349484E-2</v>
      </c>
      <c r="CY1020" s="710">
        <v>9.5381276681668126E-2</v>
      </c>
      <c r="CZ1020" s="710">
        <v>9.2591092745173756E-2</v>
      </c>
      <c r="DA1020" s="710">
        <v>8.9979642474914148E-2</v>
      </c>
      <c r="DB1020" s="710">
        <v>8.752968609071908E-2</v>
      </c>
      <c r="DC1020" s="710">
        <v>8.5226167847033213E-2</v>
      </c>
      <c r="DD1020" s="710">
        <v>8.3055877594658253E-2</v>
      </c>
      <c r="DE1020" s="710">
        <v>8.1007173756211887E-2</v>
      </c>
      <c r="DF1020" s="710">
        <v>7.9069755042383005E-2</v>
      </c>
      <c r="DG1020" s="710">
        <v>7.7234471147996892E-2</v>
      </c>
      <c r="DH1020" s="710">
        <v>7.5493164845448463E-2</v>
      </c>
      <c r="DI1020" s="710">
        <v>7.3838539538214301E-2</v>
      </c>
      <c r="DJ1020" s="710">
        <v>7.2264047590436739E-2</v>
      </c>
      <c r="DK1020" s="710">
        <v>7.0763795711200964E-2</v>
      </c>
      <c r="DL1020" s="710">
        <v>6.933246441725685E-2</v>
      </c>
      <c r="DM1020" s="710">
        <v>6.7965239178923803E-2</v>
      </c>
      <c r="DN1020" s="710">
        <v>6.6657751310058175E-2</v>
      </c>
      <c r="DO1020" s="710">
        <v>6.5406027023419896E-2</v>
      </c>
      <c r="DP1020" s="710">
        <v>6.4206443359385759E-2</v>
      </c>
      <c r="DQ1020" s="710">
        <v>6.3055689925187106E-2</v>
      </c>
      <c r="DR1020" s="710">
        <v>6.195073556621062E-2</v>
      </c>
      <c r="DS1020" s="710">
        <v>6.0888799239960233E-2</v>
      </c>
      <c r="DT1020" s="710">
        <v>5.9867324484405286E-2</v>
      </c>
      <c r="DU1020" s="710">
        <v>5.8883956971342959E-2</v>
      </c>
      <c r="DV1020" s="710">
        <v>5.7936524716531421E-2</v>
      </c>
      <c r="DW1020" s="710">
        <v>5.7023020585187364E-2</v>
      </c>
      <c r="DX1020" s="710">
        <v>5.6141586786742276E-2</v>
      </c>
      <c r="DY1020" s="710">
        <v>5.5290501098684781E-2</v>
      </c>
      <c r="DZ1020" s="710">
        <v>5.4468164597621126E-2</v>
      </c>
      <c r="EA1020" s="710">
        <v>5.3673090707742489E-2</v>
      </c>
      <c r="EB1020" s="710">
        <v>5.2903895403816167E-2</v>
      </c>
      <c r="EC1020" s="710">
        <v>5.2159288428508546E-2</v>
      </c>
      <c r="ED1020" s="710">
        <v>5.1438065403037629E-2</v>
      </c>
      <c r="EE1020" s="710">
        <v>5.073910072642783E-2</v>
      </c>
      <c r="EF1020" s="710">
        <v>5.0061341172487166E-2</v>
      </c>
      <c r="EG1020" s="710">
        <v>4.9403800105443041E-2</v>
      </c>
      <c r="EH1020" s="710">
        <v>4.8765552245282909E-2</v>
      </c>
      <c r="EI1020" s="710">
        <v>4.8145728922522196E-2</v>
      </c>
      <c r="EJ1020" s="710">
        <v>4.7543513769584128E-2</v>
      </c>
      <c r="EK1020" s="710">
        <v>4.695813880241357E-2</v>
      </c>
      <c r="EL1020" s="710">
        <v>4.6388880851512257E-2</v>
      </c>
      <c r="EM1020" s="710">
        <v>4.5835058306405108E-2</v>
      </c>
      <c r="EN1020" s="710">
        <v>4.5296028141737874E-2</v>
      </c>
      <c r="EO1020" s="710">
        <v>4.4771183196852742E-2</v>
      </c>
      <c r="EP1020" s="710">
        <v>4.4259949683871314E-2</v>
      </c>
      <c r="EQ1020" s="710">
        <v>4.3761784902095938E-2</v>
      </c>
      <c r="ER1020" s="710">
        <v>4.3276175138978003E-2</v>
      </c>
      <c r="ES1020" s="710">
        <v>4.280263374004064E-2</v>
      </c>
      <c r="ET1020" s="710">
        <v>4.2340699332025479E-2</v>
      </c>
      <c r="EU1020" s="710">
        <v>4.1889934185189749E-2</v>
      </c>
      <c r="EV1020" s="710">
        <v>4.1449922702144572E-2</v>
      </c>
      <c r="EW1020" s="710">
        <v>4.102027002191766E-2</v>
      </c>
      <c r="EX1020" s="710">
        <v>4.0600600729070943E-2</v>
      </c>
      <c r="EY1020" s="710">
        <v>4.0190557658719553E-2</v>
      </c>
      <c r="EZ1020" s="710">
        <v>3.9789800789201697E-2</v>
      </c>
      <c r="FA1020" s="710">
        <v>3.9398006214954581E-2</v>
      </c>
      <c r="FB1020" s="710">
        <v>3.9014865192866212E-2</v>
      </c>
      <c r="FC1020" s="710">
        <v>3.8640083256014694E-2</v>
      </c>
      <c r="FD1020" s="710">
        <v>3.827337938927694E-2</v>
      </c>
      <c r="FE1020" s="710">
        <v>3.7914485261802446E-2</v>
      </c>
      <c r="FF1020" s="710">
        <v>3.7563144511805327E-2</v>
      </c>
      <c r="FG1020" s="710">
        <v>3.7219112079541497E-2</v>
      </c>
      <c r="FH1020" s="710">
        <v>3.6882153584706506E-2</v>
      </c>
      <c r="FI1020" s="710">
        <v>3.6552044744825186E-2</v>
      </c>
      <c r="FJ1020" s="710">
        <v>3.6228570831502424E-2</v>
      </c>
      <c r="FK1020" s="710">
        <v>3.591152616167724E-2</v>
      </c>
      <c r="FL1020" s="710">
        <v>3.5600713621266454E-2</v>
      </c>
      <c r="FM1020" s="710">
        <v>3.5295944218805581E-2</v>
      </c>
      <c r="FN1020" s="710">
        <v>3.4997036666895714E-2</v>
      </c>
      <c r="FO1020" s="710">
        <v>3.4703816989446072E-2</v>
      </c>
      <c r="FP1020" s="710">
        <v>3.4416118152867693E-2</v>
      </c>
      <c r="FQ1020" s="710">
        <v>3.4133779719523118E-2</v>
      </c>
      <c r="FR1020" s="710">
        <v>3.3856647521872868E-2</v>
      </c>
      <c r="FS1020" s="710">
        <v>3.3584573355884079E-2</v>
      </c>
      <c r="FT1020" s="710">
        <v>3.3317414692379518E-2</v>
      </c>
      <c r="FU1020" s="710">
        <v>3.3055034405107604E-2</v>
      </c>
      <c r="FV1020" s="710">
        <v>3.2797300514409398E-2</v>
      </c>
    </row>
    <row r="1021" spans="5:178" outlineLevel="2" x14ac:dyDescent="0.2">
      <c r="E1021" s="367">
        <v>44834</v>
      </c>
      <c r="F1021" s="398">
        <v>0.2592513834948581</v>
      </c>
      <c r="G1021" s="36">
        <v>1.4285798718616243</v>
      </c>
      <c r="H1021" s="394"/>
      <c r="J1021" s="370">
        <v>3</v>
      </c>
      <c r="K1021" s="389"/>
      <c r="L1021" s="389"/>
      <c r="M1021" s="389"/>
      <c r="N1021" s="389"/>
      <c r="O1021" s="389"/>
      <c r="P1021" s="389"/>
      <c r="Q1021" s="389"/>
      <c r="R1021" s="389"/>
      <c r="S1021" s="389"/>
      <c r="T1021" s="389"/>
      <c r="U1021" s="389"/>
      <c r="V1021" s="389"/>
      <c r="W1021" s="389"/>
      <c r="X1021" s="389"/>
      <c r="Y1021" s="389"/>
      <c r="Z1021" s="389"/>
      <c r="AA1021" s="389"/>
      <c r="AB1021" s="389"/>
      <c r="AC1021" s="389"/>
      <c r="AD1021" s="389"/>
      <c r="AE1021" s="389"/>
      <c r="AF1021" s="389"/>
      <c r="AG1021" s="389"/>
      <c r="AH1021" s="389"/>
      <c r="AI1021" s="389"/>
      <c r="AJ1021" s="389"/>
      <c r="AK1021" s="389"/>
      <c r="AL1021" s="389"/>
      <c r="AM1021" s="389"/>
      <c r="AN1021" s="389"/>
      <c r="AO1021" s="389"/>
      <c r="AP1021" s="389"/>
      <c r="AQ1021" s="389"/>
      <c r="AR1021" s="389"/>
      <c r="AS1021" s="389"/>
      <c r="AT1021" s="389"/>
      <c r="AU1021" s="389"/>
      <c r="AV1021" s="389"/>
      <c r="AW1021" s="389"/>
      <c r="AX1021" s="389"/>
      <c r="AY1021" s="389"/>
      <c r="AZ1021" s="389"/>
      <c r="BA1021" s="389"/>
      <c r="BB1021" s="389"/>
      <c r="BC1021" s="389"/>
      <c r="BD1021" s="389"/>
      <c r="BE1021" s="389"/>
      <c r="BF1021" s="389"/>
      <c r="BG1021" s="389"/>
      <c r="BH1021" s="389"/>
      <c r="BI1021" s="389"/>
      <c r="BJ1021" s="389"/>
      <c r="BK1021" s="389"/>
      <c r="BL1021" s="389"/>
      <c r="BM1021" s="389"/>
      <c r="BN1021" s="389"/>
      <c r="BO1021" s="389"/>
      <c r="BP1021" s="389"/>
      <c r="BQ1021" s="389"/>
      <c r="BR1021" s="389"/>
      <c r="BS1021" s="389"/>
      <c r="BT1021" s="389"/>
      <c r="BU1021" s="389"/>
      <c r="BV1021" s="389"/>
      <c r="BW1021" s="389"/>
      <c r="BX1021" s="389"/>
      <c r="BY1021" s="389"/>
      <c r="BZ1021" s="389"/>
      <c r="CA1021" s="389">
        <v>0.96884430307478997</v>
      </c>
      <c r="CB1021" s="389">
        <v>0.50909387488785585</v>
      </c>
      <c r="CC1021" s="389">
        <v>0.3703613082130332</v>
      </c>
      <c r="CD1021" s="392">
        <v>0.3683067118480724</v>
      </c>
      <c r="CE1021" s="710">
        <v>0.30901033329826144</v>
      </c>
      <c r="CF1021" s="710">
        <v>0.26772143215347827</v>
      </c>
      <c r="CG1021" s="710">
        <v>0.237147096024518</v>
      </c>
      <c r="CH1021" s="710">
        <v>0.21349958151695281</v>
      </c>
      <c r="CI1021" s="710">
        <v>0.19460618807260704</v>
      </c>
      <c r="CJ1021" s="710">
        <v>0.17912672976431451</v>
      </c>
      <c r="CK1021" s="710">
        <v>0.16618729906322452</v>
      </c>
      <c r="CL1021" s="710">
        <v>0.15519243035534172</v>
      </c>
      <c r="CM1021" s="710">
        <v>0.14572164783772154</v>
      </c>
      <c r="CN1021" s="710">
        <v>0.13746913681030226</v>
      </c>
      <c r="CO1021" s="710">
        <v>0.13020687130256095</v>
      </c>
      <c r="CP1021" s="710">
        <v>0.12376117469919125</v>
      </c>
      <c r="CQ1021" s="710">
        <v>0.11799731348871932</v>
      </c>
      <c r="CR1021" s="710">
        <v>0.11280907563598748</v>
      </c>
      <c r="CS1021" s="710">
        <v>0.10811154219190677</v>
      </c>
      <c r="CT1021" s="710">
        <v>0.10383596229155062</v>
      </c>
      <c r="CU1021" s="710">
        <v>9.9926048045896235E-2</v>
      </c>
      <c r="CV1021" s="710">
        <v>9.6335249024913527E-2</v>
      </c>
      <c r="CW1021" s="710">
        <v>9.3024715843550126E-2</v>
      </c>
      <c r="CX1021" s="710">
        <v>8.9961757061684994E-2</v>
      </c>
      <c r="CY1021" s="710">
        <v>8.7118654870708676E-2</v>
      </c>
      <c r="CZ1021" s="710">
        <v>8.4471745505816112E-2</v>
      </c>
      <c r="DA1021" s="710">
        <v>8.20006975643571E-2</v>
      </c>
      <c r="DB1021" s="710">
        <v>7.9687940068284904E-2</v>
      </c>
      <c r="DC1021" s="710">
        <v>7.751820509108627E-2</v>
      </c>
      <c r="DD1021" s="710">
        <v>7.547815893508808E-2</v>
      </c>
      <c r="DE1021" s="710">
        <v>7.355610240313136E-2</v>
      </c>
      <c r="DF1021" s="710">
        <v>7.1741725459576675E-2</v>
      </c>
      <c r="DG1021" s="710">
        <v>7.0025905057224974E-2</v>
      </c>
      <c r="DH1021" s="710">
        <v>6.840053748561116E-2</v>
      </c>
      <c r="DI1021" s="710">
        <v>6.685839852549369E-2</v>
      </c>
      <c r="DJ1021" s="710">
        <v>6.5393026151346914E-2</v>
      </c>
      <c r="DK1021" s="710">
        <v>6.3998621633597513E-2</v>
      </c>
      <c r="DL1021" s="710">
        <v>6.2669965744870215E-2</v>
      </c>
      <c r="DM1021" s="710">
        <v>6.1402347434412065E-2</v>
      </c>
      <c r="DN1021" s="710">
        <v>6.0191502849399336E-2</v>
      </c>
      <c r="DO1021" s="710">
        <v>5.9033562985799391E-2</v>
      </c>
      <c r="DP1021" s="710">
        <v>5.7925008570688705E-2</v>
      </c>
      <c r="DQ1021" s="710">
        <v>5.6862631031757087E-2</v>
      </c>
      <c r="DR1021" s="710">
        <v>5.5843498612739517E-2</v>
      </c>
      <c r="DS1021" s="710">
        <v>5.4864926856790869E-2</v>
      </c>
      <c r="DT1021" s="710">
        <v>5.3924452811829338E-2</v>
      </c>
      <c r="DU1021" s="710">
        <v>5.3019812419146932E-2</v>
      </c>
      <c r="DV1021" s="710">
        <v>5.2148920634176171E-2</v>
      </c>
      <c r="DW1021" s="710">
        <v>5.1309853900150963E-2</v>
      </c>
      <c r="DX1021" s="710">
        <v>5.0500834654592493E-2</v>
      </c>
      <c r="DY1021" s="710">
        <v>4.9720217597526109E-2</v>
      </c>
      <c r="DZ1021" s="710">
        <v>4.8966477491014695E-2</v>
      </c>
      <c r="EA1021" s="710">
        <v>4.8238198293517401E-2</v>
      </c>
      <c r="EB1021" s="710">
        <v>4.7534063460972692E-2</v>
      </c>
      <c r="EC1021" s="710">
        <v>4.6852847270352951E-2</v>
      </c>
      <c r="ED1021" s="710">
        <v>4.6193407041533602E-2</v>
      </c>
      <c r="EE1021" s="710">
        <v>4.5554676150314326E-2</v>
      </c>
      <c r="EF1021" s="710">
        <v>4.493565773984378E-2</v>
      </c>
      <c r="EG1021" s="710">
        <v>4.4335419049962466E-2</v>
      </c>
      <c r="EH1021" s="710">
        <v>4.3753086294443279E-2</v>
      </c>
      <c r="EI1021" s="710">
        <v>4.318784002506261E-2</v>
      </c>
      <c r="EJ1021" s="710">
        <v>4.2638910929119034E-2</v>
      </c>
      <c r="EK1021" s="710">
        <v>4.2105576013624996E-2</v>
      </c>
      <c r="EL1021" s="710">
        <v>4.1587155135098308E-2</v>
      </c>
      <c r="EM1021" s="710">
        <v>4.1083007838808874E-2</v>
      </c>
      <c r="EN1021" s="710">
        <v>4.0592530475606771E-2</v>
      </c>
      <c r="EO1021" s="710">
        <v>4.0115153568169346E-2</v>
      </c>
      <c r="EP1021" s="710">
        <v>3.9650339401733764E-2</v>
      </c>
      <c r="EQ1021" s="710">
        <v>3.9197579817200845E-2</v>
      </c>
      <c r="ER1021" s="710">
        <v>3.875639418695883E-2</v>
      </c>
      <c r="ES1021" s="710">
        <v>3.8326327555934986E-2</v>
      </c>
      <c r="ET1021" s="710">
        <v>3.7906948932276939E-2</v>
      </c>
      <c r="EU1021" s="710">
        <v>3.7497849713732552E-2</v>
      </c>
      <c r="EV1021" s="710">
        <v>3.7098642237264397E-2</v>
      </c>
      <c r="EW1021" s="710">
        <v>3.6708958440731902E-2</v>
      </c>
      <c r="EX1021" s="710">
        <v>3.6328448626618715E-2</v>
      </c>
      <c r="EY1021" s="710">
        <v>3.5956780318799071E-2</v>
      </c>
      <c r="EZ1021" s="710">
        <v>3.5593637204236382E-2</v>
      </c>
      <c r="FA1021" s="710">
        <v>3.5238718152307544E-2</v>
      </c>
      <c r="FB1021" s="710">
        <v>3.4891736305159314E-2</v>
      </c>
      <c r="FC1021" s="710">
        <v>3.4552418233136616E-2</v>
      </c>
      <c r="FD1021" s="710">
        <v>3.4220503149890689E-2</v>
      </c>
      <c r="FE1021" s="710">
        <v>3.3895742182280121E-2</v>
      </c>
      <c r="FF1021" s="710">
        <v>3.3577897690632796E-2</v>
      </c>
      <c r="FG1021" s="710">
        <v>3.3266742635342128E-2</v>
      </c>
      <c r="FH1021" s="710">
        <v>3.2962059986137007E-2</v>
      </c>
      <c r="FI1021" s="710">
        <v>3.2663642170691738E-2</v>
      </c>
      <c r="FJ1021" s="710">
        <v>3.2371290559539162E-2</v>
      </c>
      <c r="FK1021" s="710">
        <v>3.2084814984514466E-2</v>
      </c>
      <c r="FL1021" s="710">
        <v>3.1804033288198634E-2</v>
      </c>
      <c r="FM1021" s="710">
        <v>3.1528770902046886E-2</v>
      </c>
      <c r="FN1021" s="710">
        <v>3.1258860451083267E-2</v>
      </c>
      <c r="FO1021" s="710">
        <v>3.0994141383220868E-2</v>
      </c>
      <c r="FP1021" s="710">
        <v>3.0734459621427214E-2</v>
      </c>
      <c r="FQ1021" s="710">
        <v>3.0479667237101337E-2</v>
      </c>
      <c r="FR1021" s="710">
        <v>3.0229622143161248E-2</v>
      </c>
      <c r="FS1021" s="710">
        <v>2.9984187805460891E-2</v>
      </c>
      <c r="FT1021" s="710">
        <v>2.974323297126617E-2</v>
      </c>
      <c r="FU1021" s="710">
        <v>2.9506631413619287E-2</v>
      </c>
      <c r="FV1021" s="710">
        <v>2.9274261690511606E-2</v>
      </c>
    </row>
    <row r="1022" spans="5:178" outlineLevel="2" x14ac:dyDescent="0.2">
      <c r="E1022" s="367">
        <v>44865</v>
      </c>
      <c r="F1022" s="398">
        <v>0.57706937025816785</v>
      </c>
      <c r="G1022" s="36">
        <v>0.88945760278617692</v>
      </c>
      <c r="H1022" s="394"/>
      <c r="J1022" s="370">
        <v>2</v>
      </c>
      <c r="K1022" s="389"/>
      <c r="L1022" s="389"/>
      <c r="M1022" s="389"/>
      <c r="N1022" s="389"/>
      <c r="O1022" s="389"/>
      <c r="P1022" s="389"/>
      <c r="Q1022" s="389"/>
      <c r="R1022" s="389"/>
      <c r="S1022" s="389"/>
      <c r="T1022" s="389"/>
      <c r="U1022" s="389"/>
      <c r="V1022" s="389"/>
      <c r="W1022" s="389"/>
      <c r="X1022" s="389"/>
      <c r="Y1022" s="389"/>
      <c r="Z1022" s="389"/>
      <c r="AA1022" s="389"/>
      <c r="AB1022" s="389"/>
      <c r="AC1022" s="389"/>
      <c r="AD1022" s="389"/>
      <c r="AE1022" s="389"/>
      <c r="AF1022" s="389"/>
      <c r="AG1022" s="389"/>
      <c r="AH1022" s="389"/>
      <c r="AI1022" s="389"/>
      <c r="AJ1022" s="389"/>
      <c r="AK1022" s="389"/>
      <c r="AL1022" s="389"/>
      <c r="AM1022" s="389"/>
      <c r="AN1022" s="389"/>
      <c r="AO1022" s="389"/>
      <c r="AP1022" s="389"/>
      <c r="AQ1022" s="389"/>
      <c r="AR1022" s="389"/>
      <c r="AS1022" s="389"/>
      <c r="AT1022" s="389"/>
      <c r="AU1022" s="389"/>
      <c r="AV1022" s="389"/>
      <c r="AW1022" s="389"/>
      <c r="AX1022" s="389"/>
      <c r="AY1022" s="389"/>
      <c r="AZ1022" s="389"/>
      <c r="BA1022" s="389"/>
      <c r="BB1022" s="389"/>
      <c r="BC1022" s="389"/>
      <c r="BD1022" s="389"/>
      <c r="BE1022" s="389"/>
      <c r="BF1022" s="389"/>
      <c r="BG1022" s="389"/>
      <c r="BH1022" s="389"/>
      <c r="BI1022" s="389"/>
      <c r="BJ1022" s="389"/>
      <c r="BK1022" s="389"/>
      <c r="BL1022" s="389"/>
      <c r="BM1022" s="389"/>
      <c r="BN1022" s="389"/>
      <c r="BO1022" s="389"/>
      <c r="BP1022" s="389"/>
      <c r="BQ1022" s="389"/>
      <c r="BR1022" s="389"/>
      <c r="BS1022" s="389"/>
      <c r="BT1022" s="389"/>
      <c r="BU1022" s="389"/>
      <c r="BV1022" s="389"/>
      <c r="BW1022" s="389"/>
      <c r="BX1022" s="389"/>
      <c r="BY1022" s="389"/>
      <c r="BZ1022" s="389"/>
      <c r="CA1022" s="389"/>
      <c r="CB1022" s="389">
        <v>0.97003673656819223</v>
      </c>
      <c r="CC1022" s="389">
        <v>0.5132787387111587</v>
      </c>
      <c r="CD1022" s="392">
        <v>0.28755205103183101</v>
      </c>
      <c r="CE1022" s="710">
        <v>0.22931388819271922</v>
      </c>
      <c r="CF1022" s="710">
        <v>0.19239497609150968</v>
      </c>
      <c r="CG1022" s="710">
        <v>0.16668781910486025</v>
      </c>
      <c r="CH1022" s="710">
        <v>0.14765172860989498</v>
      </c>
      <c r="CI1022" s="710">
        <v>0.13292839253324917</v>
      </c>
      <c r="CJ1022" s="710">
        <v>0.12116505134910879</v>
      </c>
      <c r="CK1022" s="710">
        <v>0.11152728299571561</v>
      </c>
      <c r="CL1022" s="710">
        <v>0.10347097810195315</v>
      </c>
      <c r="CM1022" s="710">
        <v>9.6625389866751232E-2</v>
      </c>
      <c r="CN1022" s="710">
        <v>9.0728723057597382E-2</v>
      </c>
      <c r="CO1022" s="710">
        <v>8.5590572352835237E-2</v>
      </c>
      <c r="CP1022" s="710">
        <v>8.1068964988386796E-2</v>
      </c>
      <c r="CQ1022" s="710">
        <v>7.7055767013219229E-2</v>
      </c>
      <c r="CR1022" s="710">
        <v>7.3467091100840709E-2</v>
      </c>
      <c r="CS1022" s="710">
        <v>7.0236807870571058E-2</v>
      </c>
      <c r="CT1022" s="710">
        <v>6.7312045371478099E-2</v>
      </c>
      <c r="CU1022" s="710">
        <v>6.4649998170899933E-2</v>
      </c>
      <c r="CV1022" s="710">
        <v>6.2215620492382474E-2</v>
      </c>
      <c r="CW1022" s="710">
        <v>5.9979929263492202E-2</v>
      </c>
      <c r="CX1022" s="710">
        <v>5.7918736210560255E-2</v>
      </c>
      <c r="CY1022" s="710">
        <v>5.601168709891316E-2</v>
      </c>
      <c r="CZ1022" s="710">
        <v>5.4241524359628208E-2</v>
      </c>
      <c r="DA1022" s="710">
        <v>5.2593514538923088E-2</v>
      </c>
      <c r="DB1022" s="710">
        <v>5.10549989671506E-2</v>
      </c>
      <c r="DC1022" s="710">
        <v>4.9615037660960926E-2</v>
      </c>
      <c r="DD1022" s="710">
        <v>4.8264124555216607E-2</v>
      </c>
      <c r="DE1022" s="710">
        <v>4.6993957867845645E-2</v>
      </c>
      <c r="DF1022" s="710">
        <v>4.5797253483997706E-2</v>
      </c>
      <c r="DG1022" s="710">
        <v>4.4667592203903046E-2</v>
      </c>
      <c r="DH1022" s="710">
        <v>4.3599293866548913E-2</v>
      </c>
      <c r="DI1022" s="710">
        <v>4.2587312966936991E-2</v>
      </c>
      <c r="DJ1022" s="710">
        <v>4.1627151585941338E-2</v>
      </c>
      <c r="DK1022" s="710">
        <v>4.0714786358928022E-2</v>
      </c>
      <c r="DL1022" s="710">
        <v>3.9846606900361688E-2</v>
      </c>
      <c r="DM1022" s="710">
        <v>3.9019363632419583E-2</v>
      </c>
      <c r="DN1022" s="710">
        <v>3.8230123376501161E-2</v>
      </c>
      <c r="DO1022" s="710">
        <v>3.7476231386878923E-2</v>
      </c>
      <c r="DP1022" s="710">
        <v>3.6755278757253797E-2</v>
      </c>
      <c r="DQ1022" s="710">
        <v>3.6065074329735519E-2</v>
      </c>
      <c r="DR1022" s="710">
        <v>3.5403620393806401E-2</v>
      </c>
      <c r="DS1022" s="710">
        <v>3.4769091589225254E-2</v>
      </c>
      <c r="DT1022" s="710">
        <v>3.4159816528485314E-2</v>
      </c>
      <c r="DU1022" s="710">
        <v>3.3574261736631764E-2</v>
      </c>
      <c r="DV1022" s="710">
        <v>3.3011017573034325E-2</v>
      </c>
      <c r="DW1022" s="710">
        <v>3.2468785854245764E-2</v>
      </c>
      <c r="DX1022" s="710">
        <v>3.19463689418115E-2</v>
      </c>
      <c r="DY1022" s="710">
        <v>3.144266009574985E-2</v>
      </c>
      <c r="DZ1022" s="710">
        <v>3.0956634924915356E-2</v>
      </c>
      <c r="EA1022" s="710">
        <v>3.0487343790785208E-2</v>
      </c>
      <c r="EB1022" s="710">
        <v>3.0033905042330181E-2</v>
      </c>
      <c r="EC1022" s="710">
        <v>2.9595498977307497E-2</v>
      </c>
      <c r="ED1022" s="710">
        <v>2.9171362440161566E-2</v>
      </c>
      <c r="EE1022" s="710">
        <v>2.8760783979230233E-2</v>
      </c>
      <c r="EF1022" s="710">
        <v>2.8363099496535517E-2</v>
      </c>
      <c r="EG1022" s="710">
        <v>2.797768833241198E-2</v>
      </c>
      <c r="EH1022" s="710">
        <v>2.7603969734861237E-2</v>
      </c>
      <c r="EI1022" s="710">
        <v>2.7241399670036651E-2</v>
      </c>
      <c r="EJ1022" s="710">
        <v>2.688946793583687E-2</v>
      </c>
      <c r="EK1022" s="710">
        <v>2.6547695545371012E-2</v>
      </c>
      <c r="EL1022" s="710">
        <v>2.6215632351172906E-2</v>
      </c>
      <c r="EM1022" s="710">
        <v>2.5892854884591525E-2</v>
      </c>
      <c r="EN1022" s="710">
        <v>2.5578964387853398E-2</v>
      </c>
      <c r="EO1022" s="710">
        <v>2.52735850189518E-2</v>
      </c>
      <c r="EP1022" s="710">
        <v>2.4976362211828348E-2</v>
      </c>
      <c r="EQ1022" s="710">
        <v>2.4686961176323005E-2</v>
      </c>
      <c r="ER1022" s="710">
        <v>2.4405065524123779E-2</v>
      </c>
      <c r="ES1022" s="710">
        <v>2.4130376008480944E-2</v>
      </c>
      <c r="ET1022" s="710">
        <v>2.3862609366794813E-2</v>
      </c>
      <c r="EU1022" s="710">
        <v>2.3601497256365483E-2</v>
      </c>
      <c r="EV1022" s="710">
        <v>2.3346785274630775E-2</v>
      </c>
      <c r="EW1022" s="710">
        <v>2.3098232056132061E-2</v>
      </c>
      <c r="EX1022" s="710">
        <v>2.2855608439255298E-2</v>
      </c>
      <c r="EY1022" s="710">
        <v>2.2618696696507106E-2</v>
      </c>
      <c r="EZ1022" s="710">
        <v>2.2387289822718478E-2</v>
      </c>
      <c r="FA1022" s="710">
        <v>2.2161190876128726E-2</v>
      </c>
      <c r="FB1022" s="710">
        <v>2.1940212367800461E-2</v>
      </c>
      <c r="FC1022" s="710">
        <v>2.1724175695260334E-2</v>
      </c>
      <c r="FD1022" s="710">
        <v>2.1512910616654654E-2</v>
      </c>
      <c r="FE1022" s="710">
        <v>2.1306254762062656E-2</v>
      </c>
      <c r="FF1022" s="710">
        <v>2.1104053178924713E-2</v>
      </c>
      <c r="FG1022" s="710">
        <v>2.0906157908826158E-2</v>
      </c>
      <c r="FH1022" s="710">
        <v>2.0712427593129502E-2</v>
      </c>
      <c r="FI1022" s="710">
        <v>2.0522727105176119E-2</v>
      </c>
      <c r="FJ1022" s="710">
        <v>2.0336927206981596E-2</v>
      </c>
      <c r="FK1022" s="710">
        <v>2.0154904228534064E-2</v>
      </c>
      <c r="FL1022" s="710">
        <v>1.9976539767969315E-2</v>
      </c>
      <c r="FM1022" s="710">
        <v>1.9801720411046785E-2</v>
      </c>
      <c r="FN1022" s="710">
        <v>1.9630337468485314E-2</v>
      </c>
      <c r="FO1022" s="710">
        <v>1.94622867298394E-2</v>
      </c>
      <c r="FP1022" s="710">
        <v>1.9297468232707803E-2</v>
      </c>
      <c r="FQ1022" s="710">
        <v>1.9135786046165941E-2</v>
      </c>
      <c r="FR1022" s="710">
        <v>1.8977148067405018E-2</v>
      </c>
      <c r="FS1022" s="710">
        <v>1.8821465830643154E-2</v>
      </c>
      <c r="FT1022" s="710">
        <v>1.8668654327448801E-2</v>
      </c>
      <c r="FU1022" s="710">
        <v>1.8518631837685387E-2</v>
      </c>
      <c r="FV1022" s="710">
        <v>1.837131977034831E-2</v>
      </c>
    </row>
    <row r="1023" spans="5:178" outlineLevel="2" x14ac:dyDescent="0.2">
      <c r="E1023" s="367">
        <v>44895</v>
      </c>
      <c r="F1023" s="398">
        <v>0.91366328787857176</v>
      </c>
      <c r="G1023" s="36">
        <v>1.0660400665060672</v>
      </c>
      <c r="H1023" s="394"/>
      <c r="J1023" s="370">
        <v>1</v>
      </c>
      <c r="K1023" s="389"/>
      <c r="L1023" s="389"/>
      <c r="M1023" s="389"/>
      <c r="N1023" s="389"/>
      <c r="O1023" s="389"/>
      <c r="P1023" s="389"/>
      <c r="Q1023" s="389"/>
      <c r="R1023" s="389"/>
      <c r="S1023" s="389"/>
      <c r="T1023" s="389"/>
      <c r="U1023" s="389"/>
      <c r="V1023" s="389"/>
      <c r="W1023" s="389"/>
      <c r="X1023" s="389"/>
      <c r="Y1023" s="389"/>
      <c r="Z1023" s="389"/>
      <c r="AA1023" s="389"/>
      <c r="AB1023" s="389"/>
      <c r="AC1023" s="389"/>
      <c r="AD1023" s="389"/>
      <c r="AE1023" s="389"/>
      <c r="AF1023" s="389"/>
      <c r="AG1023" s="389"/>
      <c r="AH1023" s="389"/>
      <c r="AI1023" s="389"/>
      <c r="AJ1023" s="389"/>
      <c r="AK1023" s="389"/>
      <c r="AL1023" s="389"/>
      <c r="AM1023" s="389"/>
      <c r="AN1023" s="389"/>
      <c r="AO1023" s="389"/>
      <c r="AP1023" s="389"/>
      <c r="AQ1023" s="389"/>
      <c r="AR1023" s="389"/>
      <c r="AS1023" s="389"/>
      <c r="AT1023" s="389"/>
      <c r="AU1023" s="389"/>
      <c r="AV1023" s="389"/>
      <c r="AW1023" s="389"/>
      <c r="AX1023" s="389"/>
      <c r="AY1023" s="389"/>
      <c r="AZ1023" s="389"/>
      <c r="BA1023" s="389"/>
      <c r="BB1023" s="389"/>
      <c r="BC1023" s="389"/>
      <c r="BD1023" s="389"/>
      <c r="BE1023" s="389"/>
      <c r="BF1023" s="389"/>
      <c r="BG1023" s="389"/>
      <c r="BH1023" s="389"/>
      <c r="BI1023" s="389"/>
      <c r="BJ1023" s="389"/>
      <c r="BK1023" s="389"/>
      <c r="BL1023" s="389"/>
      <c r="BM1023" s="389"/>
      <c r="BN1023" s="389"/>
      <c r="BO1023" s="389"/>
      <c r="BP1023" s="389"/>
      <c r="BQ1023" s="389"/>
      <c r="BR1023" s="389"/>
      <c r="BS1023" s="389"/>
      <c r="BT1023" s="389"/>
      <c r="BU1023" s="389"/>
      <c r="BV1023" s="389"/>
      <c r="BW1023" s="389"/>
      <c r="BX1023" s="389"/>
      <c r="BY1023" s="389"/>
      <c r="BZ1023" s="389"/>
      <c r="CA1023" s="389"/>
      <c r="CB1023" s="389"/>
      <c r="CC1023" s="389">
        <v>0.97400167217422462</v>
      </c>
      <c r="CD1023" s="392">
        <v>0.47412323548921881</v>
      </c>
      <c r="CE1023" s="710">
        <v>0.34463925727960865</v>
      </c>
      <c r="CF1023" s="710">
        <v>0.27483917373237432</v>
      </c>
      <c r="CG1023" s="710">
        <v>0.23059081452062399</v>
      </c>
      <c r="CH1023" s="710">
        <v>0.19978006057587672</v>
      </c>
      <c r="CI1023" s="710">
        <v>0.17696476829696331</v>
      </c>
      <c r="CJ1023" s="710">
        <v>0.15931843403530446</v>
      </c>
      <c r="CK1023" s="710">
        <v>0.14521973728012116</v>
      </c>
      <c r="CL1023" s="710">
        <v>0.1336685996157313</v>
      </c>
      <c r="CM1023" s="710">
        <v>0.12401289058830021</v>
      </c>
      <c r="CN1023" s="710">
        <v>0.11580825968215219</v>
      </c>
      <c r="CO1023" s="710">
        <v>0.10874093791470238</v>
      </c>
      <c r="CP1023" s="710">
        <v>0.10258271912848373</v>
      </c>
      <c r="CQ1023" s="710">
        <v>9.7163444954636788E-2</v>
      </c>
      <c r="CR1023" s="710">
        <v>9.2353513797774081E-2</v>
      </c>
      <c r="CS1023" s="710">
        <v>8.8052384327052813E-2</v>
      </c>
      <c r="CT1023" s="710">
        <v>8.418079861139513E-2</v>
      </c>
      <c r="CU1023" s="710">
        <v>8.0675388123834138E-2</v>
      </c>
      <c r="CV1023" s="710">
        <v>7.7484849343956122E-2</v>
      </c>
      <c r="CW1023" s="710">
        <v>7.4567178918543503E-2</v>
      </c>
      <c r="CX1023" s="710">
        <v>7.1887639816435034E-2</v>
      </c>
      <c r="CY1023" s="710">
        <v>6.941724170825489E-2</v>
      </c>
      <c r="CZ1023" s="710">
        <v>6.7131589468685096E-2</v>
      </c>
      <c r="DA1023" s="710">
        <v>6.5009999413799105E-2</v>
      </c>
      <c r="DB1023" s="710">
        <v>6.303481308297916E-2</v>
      </c>
      <c r="DC1023" s="710">
        <v>6.1190858703011657E-2</v>
      </c>
      <c r="DD1023" s="710">
        <v>5.9465024394767932E-2</v>
      </c>
      <c r="DE1023" s="710">
        <v>5.784591687060886E-2</v>
      </c>
      <c r="DF1023" s="710">
        <v>5.6323586210173499E-2</v>
      </c>
      <c r="DG1023" s="710">
        <v>5.4889302196017918E-2</v>
      </c>
      <c r="DH1023" s="710">
        <v>5.3535371235858435E-2</v>
      </c>
      <c r="DI1023" s="710">
        <v>5.2254985496241455E-2</v>
      </c>
      <c r="DJ1023" s="710">
        <v>5.1042097796877441E-2</v>
      </c>
      <c r="DK1023" s="710">
        <v>4.9891317254615632E-2</v>
      </c>
      <c r="DL1023" s="710">
        <v>4.8797821753271416E-2</v>
      </c>
      <c r="DM1023" s="710">
        <v>4.7757284143777563E-2</v>
      </c>
      <c r="DN1023" s="710">
        <v>4.6765809715304217E-2</v>
      </c>
      <c r="DO1023" s="710">
        <v>4.5819882970428445E-2</v>
      </c>
      <c r="DP1023" s="710">
        <v>4.4916322121392127E-2</v>
      </c>
      <c r="DQ1023" s="710">
        <v>4.4052240025937765E-2</v>
      </c>
      <c r="DR1023" s="710">
        <v>4.322501051942778E-2</v>
      </c>
      <c r="DS1023" s="710">
        <v>4.2432239289366021E-2</v>
      </c>
      <c r="DT1023" s="710">
        <v>4.1671738589932103E-2</v>
      </c>
      <c r="DU1023" s="710">
        <v>4.0941505215977989E-2</v>
      </c>
      <c r="DV1023" s="710">
        <v>4.0239701254445523E-2</v>
      </c>
      <c r="DW1023" s="710">
        <v>3.9564637211213199E-2</v>
      </c>
      <c r="DX1023" s="710">
        <v>3.891475717674233E-2</v>
      </c>
      <c r="DY1023" s="710">
        <v>3.8288625747508596E-2</v>
      </c>
      <c r="DZ1023" s="710">
        <v>3.7684916464375585E-2</v>
      </c>
      <c r="EA1023" s="710">
        <v>3.7102401565613646E-2</v>
      </c>
      <c r="EB1023" s="710">
        <v>3.6539942882623355E-2</v>
      </c>
      <c r="EC1023" s="710">
        <v>3.5996483731737187E-2</v>
      </c>
      <c r="ED1023" s="710">
        <v>3.547104167665837E-2</v>
      </c>
      <c r="EE1023" s="710">
        <v>3.496270205389234E-2</v>
      </c>
      <c r="EF1023" s="710">
        <v>3.447061216852159E-2</v>
      </c>
      <c r="EG1023" s="710">
        <v>3.3993976080356939E-2</v>
      </c>
      <c r="EH1023" s="710">
        <v>3.3532049911254073E-2</v>
      </c>
      <c r="EI1023" s="710">
        <v>3.3084137613535125E-2</v>
      </c>
      <c r="EJ1023" s="710">
        <v>3.2649587147264472E-2</v>
      </c>
      <c r="EK1023" s="710">
        <v>3.2227787020809064E-2</v>
      </c>
      <c r="EL1023" s="710">
        <v>3.181816315484752E-2</v>
      </c>
      <c r="EM1023" s="710">
        <v>3.1420176034923759E-2</v>
      </c>
      <c r="EN1023" s="710">
        <v>3.103331812189539E-2</v>
      </c>
      <c r="EO1023" s="710">
        <v>3.0657111493304936E-2</v>
      </c>
      <c r="EP1023" s="710">
        <v>3.0291105691888788E-2</v>
      </c>
      <c r="EQ1023" s="710">
        <v>2.9934875760208531E-2</v>
      </c>
      <c r="ER1023" s="710">
        <v>2.9588020442798638E-2</v>
      </c>
      <c r="ES1023" s="710">
        <v>2.9250160539328371E-2</v>
      </c>
      <c r="ET1023" s="710">
        <v>2.8920937394113656E-2</v>
      </c>
      <c r="EU1023" s="710">
        <v>2.8600011508925837E-2</v>
      </c>
      <c r="EV1023" s="710">
        <v>2.8287061267457676E-2</v>
      </c>
      <c r="EW1023" s="710">
        <v>2.7981781761050855E-2</v>
      </c>
      <c r="EX1023" s="710">
        <v>2.7683883706383978E-2</v>
      </c>
      <c r="EY1023" s="710">
        <v>2.7393092446788184E-2</v>
      </c>
      <c r="EZ1023" s="710">
        <v>2.7109147029711272E-2</v>
      </c>
      <c r="FA1023" s="710">
        <v>2.6831799353609735E-2</v>
      </c>
      <c r="FB1023" s="710">
        <v>2.6560813378219257E-2</v>
      </c>
      <c r="FC1023" s="710">
        <v>2.6295964392751305E-2</v>
      </c>
      <c r="FD1023" s="710">
        <v>2.6037038337095572E-2</v>
      </c>
      <c r="FE1023" s="710">
        <v>2.5783831171580628E-2</v>
      </c>
      <c r="FF1023" s="710">
        <v>2.5536148291269035E-2</v>
      </c>
      <c r="FG1023" s="710">
        <v>2.529380398114027E-2</v>
      </c>
      <c r="FH1023" s="710">
        <v>2.5056620908854115E-2</v>
      </c>
      <c r="FI1023" s="710">
        <v>2.4824429652089794E-2</v>
      </c>
      <c r="FJ1023" s="710">
        <v>2.4597068257729244E-2</v>
      </c>
      <c r="FK1023" s="710">
        <v>2.4374381830396828E-2</v>
      </c>
      <c r="FL1023" s="710">
        <v>2.415622214808931E-2</v>
      </c>
      <c r="FM1023" s="710">
        <v>2.3942447302827262E-2</v>
      </c>
      <c r="FN1023" s="710">
        <v>2.3732921364439122E-2</v>
      </c>
      <c r="FO1023" s="710">
        <v>2.3527514065750644E-2</v>
      </c>
      <c r="FP1023" s="710">
        <v>2.3326100507598674E-2</v>
      </c>
      <c r="FQ1023" s="710">
        <v>2.3128560882221122E-2</v>
      </c>
      <c r="FR1023" s="710">
        <v>2.2934780213694567E-2</v>
      </c>
      <c r="FS1023" s="710">
        <v>2.2744648114200516E-2</v>
      </c>
      <c r="FT1023" s="710">
        <v>2.2558058554999986E-2</v>
      </c>
      <c r="FU1023" s="710">
        <v>2.2374909651086055E-2</v>
      </c>
      <c r="FV1023" s="710">
        <v>2.2195103458566231E-2</v>
      </c>
    </row>
    <row r="1024" spans="5:178" outlineLevel="2" x14ac:dyDescent="0.2">
      <c r="E1024" s="367">
        <v>44926</v>
      </c>
      <c r="F1024" s="394"/>
      <c r="G1024" s="394"/>
      <c r="H1024" s="394"/>
      <c r="K1024" s="389"/>
      <c r="L1024" s="389"/>
      <c r="M1024" s="389"/>
      <c r="N1024" s="389"/>
      <c r="O1024" s="389"/>
      <c r="P1024" s="389"/>
      <c r="Q1024" s="389"/>
      <c r="R1024" s="389"/>
      <c r="S1024" s="389"/>
      <c r="T1024" s="389"/>
      <c r="U1024" s="389"/>
      <c r="V1024" s="389"/>
      <c r="W1024" s="389"/>
      <c r="X1024" s="389"/>
      <c r="Y1024" s="389"/>
      <c r="Z1024" s="389"/>
      <c r="AA1024" s="389"/>
      <c r="AB1024" s="389"/>
      <c r="AC1024" s="389"/>
      <c r="AD1024" s="389"/>
      <c r="AE1024" s="389"/>
      <c r="AF1024" s="389"/>
      <c r="AG1024" s="389"/>
      <c r="AH1024" s="389"/>
      <c r="AI1024" s="389"/>
      <c r="AJ1024" s="389"/>
      <c r="AK1024" s="389"/>
      <c r="AL1024" s="389"/>
      <c r="AM1024" s="389"/>
      <c r="AN1024" s="389"/>
      <c r="AO1024" s="389"/>
      <c r="AP1024" s="389"/>
      <c r="AQ1024" s="389"/>
      <c r="AR1024" s="389"/>
      <c r="AS1024" s="389"/>
      <c r="AT1024" s="389"/>
      <c r="AU1024" s="389"/>
      <c r="AV1024" s="389"/>
      <c r="AW1024" s="389"/>
      <c r="AX1024" s="389"/>
      <c r="AY1024" s="389"/>
      <c r="AZ1024" s="389"/>
      <c r="BA1024" s="389"/>
      <c r="BB1024" s="389"/>
      <c r="BC1024" s="389"/>
      <c r="BD1024" s="389"/>
      <c r="BE1024" s="389"/>
      <c r="BF1024" s="389"/>
      <c r="BG1024" s="389"/>
      <c r="BH1024" s="389"/>
      <c r="BI1024" s="389"/>
      <c r="BJ1024" s="389"/>
      <c r="BK1024" s="389"/>
      <c r="BL1024" s="389"/>
      <c r="BM1024" s="389"/>
      <c r="BN1024" s="389"/>
      <c r="BO1024" s="389"/>
      <c r="BP1024" s="389"/>
      <c r="BQ1024" s="389"/>
      <c r="BR1024" s="389"/>
      <c r="BS1024" s="389"/>
      <c r="BT1024" s="389"/>
      <c r="BU1024" s="389"/>
      <c r="BV1024" s="389"/>
      <c r="BW1024" s="389"/>
      <c r="BX1024" s="389"/>
      <c r="BY1024" s="389"/>
      <c r="BZ1024" s="389"/>
      <c r="CA1024" s="389"/>
      <c r="CB1024" s="389"/>
      <c r="CC1024" s="389"/>
      <c r="CD1024" s="389">
        <v>0.91366328787857176</v>
      </c>
      <c r="CE1024" s="389">
        <v>0.57706937025816785</v>
      </c>
      <c r="CF1024" s="389">
        <v>0.2592513834948581</v>
      </c>
      <c r="CG1024" s="389">
        <v>0.18433638561599594</v>
      </c>
      <c r="CH1024" s="389">
        <v>0.17706075698996174</v>
      </c>
      <c r="CI1024" s="389">
        <v>0.15249666738898188</v>
      </c>
      <c r="CJ1024" s="389">
        <v>0.14078284962184712</v>
      </c>
      <c r="CK1024" s="389">
        <v>0.12919231039747711</v>
      </c>
      <c r="CL1024" s="389">
        <v>0.12314233112038576</v>
      </c>
      <c r="CM1024" s="389">
        <v>0.11830307230773505</v>
      </c>
      <c r="CN1024" s="389">
        <v>0.11472252643007243</v>
      </c>
      <c r="CO1024" s="389">
        <v>0.11134499659705738</v>
      </c>
      <c r="CP1024" s="389">
        <v>0.10919361898425919</v>
      </c>
      <c r="CQ1024" s="389">
        <v>0.10745586694330586</v>
      </c>
      <c r="CR1024" s="389">
        <v>0.10524969339727691</v>
      </c>
      <c r="CS1024" s="389">
        <v>0.10223447014264157</v>
      </c>
      <c r="CT1024" s="389">
        <v>9.9801363587353698E-2</v>
      </c>
      <c r="CU1024" s="389">
        <v>9.6314466144768837E-2</v>
      </c>
      <c r="CV1024" s="389">
        <v>9.381903238755665E-2</v>
      </c>
      <c r="CW1024" s="389">
        <v>9.0428568850456831E-2</v>
      </c>
      <c r="CX1024" s="389">
        <v>8.4149617148352021E-2</v>
      </c>
      <c r="CY1024" s="389">
        <v>7.8750695256038436E-2</v>
      </c>
      <c r="CZ1024" s="389">
        <v>7.4217767497223475E-2</v>
      </c>
      <c r="DA1024" s="389">
        <v>6.842949704542993E-2</v>
      </c>
      <c r="DB1024" s="389">
        <v>6.4453276897052866E-2</v>
      </c>
      <c r="DC1024" s="389">
        <v>6.1391498822002614E-2</v>
      </c>
      <c r="DD1024" s="389">
        <v>5.8824991887238713E-2</v>
      </c>
      <c r="DE1024" s="389">
        <v>5.619553645008582E-2</v>
      </c>
      <c r="DF1024" s="389">
        <v>5.4066339148323643E-2</v>
      </c>
      <c r="DG1024" s="389">
        <v>5.2097590743706526E-2</v>
      </c>
      <c r="DH1024" s="389">
        <v>5.0684023959724087E-2</v>
      </c>
      <c r="DI1024" s="389">
        <v>4.9697997538260576E-2</v>
      </c>
      <c r="DJ1024" s="389">
        <v>4.8264014419276004E-2</v>
      </c>
      <c r="DK1024" s="389">
        <v>4.6526426113100226E-2</v>
      </c>
      <c r="DL1024" s="389">
        <v>4.5196979901498666E-2</v>
      </c>
      <c r="DM1024" s="389">
        <v>4.3582558877236305E-2</v>
      </c>
      <c r="DN1024" s="389">
        <v>4.2785860034774061E-2</v>
      </c>
      <c r="DO1024" s="389">
        <v>4.1082049618145308E-2</v>
      </c>
      <c r="DP1024" s="389">
        <v>3.8293776491102237E-2</v>
      </c>
      <c r="DQ1024" s="389">
        <v>3.3754325551579131E-2</v>
      </c>
      <c r="DR1024" s="389">
        <v>3.2552395968812473E-2</v>
      </c>
      <c r="DS1024" s="389">
        <v>3.3306060834287547E-2</v>
      </c>
      <c r="DT1024" s="389">
        <v>3.7324348566674104E-2</v>
      </c>
      <c r="DU1024" s="389">
        <v>4.40251572327044E-2</v>
      </c>
      <c r="DV1024" s="389">
        <v>3.8801991787743691E-2</v>
      </c>
      <c r="DW1024" s="389">
        <v>3.8136862564762383E-2</v>
      </c>
      <c r="DX1024" s="389">
        <v>3.7497075890493274E-2</v>
      </c>
      <c r="DY1024" s="389">
        <v>3.6881157163823793E-2</v>
      </c>
      <c r="DZ1024" s="389">
        <v>3.6287745992275224E-2</v>
      </c>
      <c r="EA1024" s="389">
        <v>3.5715585234561559E-2</v>
      </c>
      <c r="EB1024" s="389">
        <v>3.5163511289093181E-2</v>
      </c>
      <c r="EC1024" s="389">
        <v>3.4630445465469846E-2</v>
      </c>
      <c r="ED1024" s="389">
        <v>3.4115386299999065E-2</v>
      </c>
      <c r="EE1024" s="389">
        <v>3.3617402696354062E-2</v>
      </c>
      <c r="EF1024" s="389">
        <v>3.3135627789352001E-2</v>
      </c>
      <c r="EG1024" s="389">
        <v>3.2669253444044928E-2</v>
      </c>
      <c r="EH1024" s="389">
        <v>3.2217525314335395E-2</v>
      </c>
      <c r="EI1024" s="389">
        <v>3.1779738395522297E-2</v>
      </c>
      <c r="EJ1024" s="389">
        <v>3.1355233013855545E-2</v>
      </c>
      <c r="EK1024" s="389">
        <v>3.0943391203579022E-2</v>
      </c>
      <c r="EL1024" s="389">
        <v>3.0543633428273671E-2</v>
      </c>
      <c r="EM1024" s="389">
        <v>3.0155415608746589E-2</v>
      </c>
      <c r="EN1024" s="389">
        <v>2.9778226424385996E-2</v>
      </c>
      <c r="EO1024" s="389">
        <v>2.9411584858933922E-2</v>
      </c>
      <c r="EP1024" s="389">
        <v>2.9055037965114185E-2</v>
      </c>
      <c r="EQ1024" s="389">
        <v>2.8708158825573572E-2</v>
      </c>
      <c r="ER1024" s="389">
        <v>2.8370544690219032E-2</v>
      </c>
      <c r="ES1024" s="389">
        <v>2.8041815272317184E-2</v>
      </c>
      <c r="ET1024" s="389">
        <v>2.7721611187716384E-2</v>
      </c>
      <c r="EU1024" s="389">
        <v>2.7409592523293388E-2</v>
      </c>
      <c r="EV1024" s="389">
        <v>2.7105437522253702E-2</v>
      </c>
      <c r="EW1024" s="389">
        <v>2.6808841375254178E-2</v>
      </c>
      <c r="EX1024" s="389">
        <v>2.6519515107495437E-2</v>
      </c>
      <c r="EY1024" s="389">
        <v>2.6237184552969126E-2</v>
      </c>
      <c r="EZ1024" s="389">
        <v>2.5961589407962581E-2</v>
      </c>
      <c r="FA1024" s="389">
        <v>2.569248235673267E-2</v>
      </c>
      <c r="FB1024" s="389">
        <v>2.5429628262979377E-2</v>
      </c>
      <c r="FC1024" s="389">
        <v>2.5172803421385826E-2</v>
      </c>
      <c r="FD1024" s="389">
        <v>2.4921794864057333E-2</v>
      </c>
      <c r="FE1024" s="389">
        <v>2.4676399717196301E-2</v>
      </c>
      <c r="FF1024" s="389">
        <v>2.4436424603797819E-2</v>
      </c>
      <c r="FG1024" s="389">
        <v>2.4201685088552437E-2</v>
      </c>
      <c r="FH1024" s="389">
        <v>2.3972005161499998E-2</v>
      </c>
      <c r="FI1024" s="389">
        <v>2.3747216757300158E-2</v>
      </c>
      <c r="FJ1024" s="389">
        <v>2.3527159307271693E-2</v>
      </c>
      <c r="FK1024" s="389">
        <v>2.3311679321611933E-2</v>
      </c>
      <c r="FL1024" s="389">
        <v>2.3100629999438446E-2</v>
      </c>
      <c r="FM1024" s="389">
        <v>2.2893870864505384E-2</v>
      </c>
      <c r="FN1024" s="389">
        <v>2.2691267424633638E-2</v>
      </c>
      <c r="FO1024" s="389">
        <v>2.2492690853064819E-2</v>
      </c>
      <c r="FP1024" s="389">
        <v>2.2298017690102007E-2</v>
      </c>
      <c r="FQ1024" s="389">
        <v>2.2107129563538868E-2</v>
      </c>
      <c r="FR1024" s="389">
        <v>2.1919912926504661E-2</v>
      </c>
      <c r="FS1024" s="389">
        <v>2.173625881146601E-2</v>
      </c>
      <c r="FT1024" s="389">
        <v>2.1556062599230132E-2</v>
      </c>
      <c r="FU1024" s="389">
        <v>2.1379223801887816E-2</v>
      </c>
      <c r="FV1024" s="389">
        <v>2.1205645858719546E-2</v>
      </c>
    </row>
    <row r="1025" spans="5:178" outlineLevel="2" x14ac:dyDescent="0.2">
      <c r="E1025" s="367">
        <v>44957</v>
      </c>
      <c r="F1025" s="394"/>
      <c r="G1025" s="394"/>
      <c r="H1025" s="394"/>
      <c r="K1025" s="389"/>
      <c r="L1025" s="389"/>
      <c r="M1025" s="389"/>
      <c r="N1025" s="389"/>
      <c r="O1025" s="389"/>
      <c r="P1025" s="389"/>
      <c r="Q1025" s="389"/>
      <c r="R1025" s="389"/>
      <c r="S1025" s="389"/>
      <c r="T1025" s="389"/>
      <c r="U1025" s="389"/>
      <c r="V1025" s="389"/>
      <c r="W1025" s="389"/>
      <c r="X1025" s="389"/>
      <c r="Y1025" s="389"/>
      <c r="Z1025" s="389"/>
      <c r="AA1025" s="389"/>
      <c r="AB1025" s="389"/>
      <c r="AC1025" s="389"/>
      <c r="AD1025" s="389"/>
      <c r="AE1025" s="389"/>
      <c r="AF1025" s="389"/>
      <c r="AG1025" s="389"/>
      <c r="AH1025" s="389"/>
      <c r="AI1025" s="389"/>
      <c r="AJ1025" s="389"/>
      <c r="AK1025" s="389"/>
      <c r="AL1025" s="389"/>
      <c r="AM1025" s="389"/>
      <c r="AN1025" s="389"/>
      <c r="AO1025" s="389"/>
      <c r="AP1025" s="389"/>
      <c r="AQ1025" s="389"/>
      <c r="AR1025" s="389"/>
      <c r="AS1025" s="389"/>
      <c r="AT1025" s="389"/>
      <c r="AU1025" s="389"/>
      <c r="AV1025" s="389"/>
      <c r="AW1025" s="389"/>
      <c r="AX1025" s="389"/>
      <c r="AY1025" s="389"/>
      <c r="AZ1025" s="389"/>
      <c r="BA1025" s="389"/>
      <c r="BB1025" s="389"/>
      <c r="BC1025" s="389"/>
      <c r="BD1025" s="389"/>
      <c r="BE1025" s="389"/>
      <c r="BF1025" s="389"/>
      <c r="BG1025" s="389"/>
      <c r="BH1025" s="389"/>
      <c r="BI1025" s="389"/>
      <c r="BJ1025" s="389"/>
      <c r="BK1025" s="389"/>
      <c r="BL1025" s="389"/>
      <c r="BM1025" s="389"/>
      <c r="BN1025" s="389"/>
      <c r="BO1025" s="389"/>
      <c r="BP1025" s="389"/>
      <c r="BQ1025" s="389"/>
      <c r="BR1025" s="389"/>
      <c r="BS1025" s="389"/>
      <c r="BT1025" s="389"/>
      <c r="BU1025" s="389"/>
      <c r="BV1025" s="389"/>
      <c r="BW1025" s="389"/>
      <c r="BX1025" s="389"/>
      <c r="BY1025" s="389"/>
      <c r="BZ1025" s="389"/>
      <c r="CA1025" s="389"/>
      <c r="CB1025" s="389"/>
      <c r="CC1025" s="389"/>
      <c r="CD1025" s="389"/>
      <c r="CE1025" s="389">
        <v>0.91366328787857176</v>
      </c>
      <c r="CF1025" s="389">
        <v>0.57706937025816785</v>
      </c>
      <c r="CG1025" s="389">
        <v>0.2592513834948581</v>
      </c>
      <c r="CH1025" s="389">
        <v>0.18433638561599594</v>
      </c>
      <c r="CI1025" s="389">
        <v>0.17706075698996174</v>
      </c>
      <c r="CJ1025" s="389">
        <v>0.15249666738898188</v>
      </c>
      <c r="CK1025" s="389">
        <v>0.14078284962184712</v>
      </c>
      <c r="CL1025" s="389">
        <v>0.12919231039747711</v>
      </c>
      <c r="CM1025" s="389">
        <v>0.12314233112038576</v>
      </c>
      <c r="CN1025" s="389">
        <v>0.11830307230773505</v>
      </c>
      <c r="CO1025" s="389">
        <v>0.11472252643007243</v>
      </c>
      <c r="CP1025" s="389">
        <v>0.11134499659705738</v>
      </c>
      <c r="CQ1025" s="389">
        <v>0.10919361898425919</v>
      </c>
      <c r="CR1025" s="389">
        <v>0.10745586694330586</v>
      </c>
      <c r="CS1025" s="389">
        <v>0.10524969339727691</v>
      </c>
      <c r="CT1025" s="389">
        <v>0.10223447014264157</v>
      </c>
      <c r="CU1025" s="389">
        <v>9.9801363587353698E-2</v>
      </c>
      <c r="CV1025" s="389">
        <v>9.6314466144768837E-2</v>
      </c>
      <c r="CW1025" s="389">
        <v>9.381903238755665E-2</v>
      </c>
      <c r="CX1025" s="389">
        <v>9.0428568850456831E-2</v>
      </c>
      <c r="CY1025" s="389">
        <v>8.4149617148352021E-2</v>
      </c>
      <c r="CZ1025" s="389">
        <v>7.8750695256038436E-2</v>
      </c>
      <c r="DA1025" s="389">
        <v>7.4217767497223475E-2</v>
      </c>
      <c r="DB1025" s="389">
        <v>6.842949704542993E-2</v>
      </c>
      <c r="DC1025" s="389">
        <v>6.4453276897052866E-2</v>
      </c>
      <c r="DD1025" s="389">
        <v>6.1391498822002614E-2</v>
      </c>
      <c r="DE1025" s="389">
        <v>5.8824991887238713E-2</v>
      </c>
      <c r="DF1025" s="389">
        <v>5.619553645008582E-2</v>
      </c>
      <c r="DG1025" s="389">
        <v>5.4066339148323643E-2</v>
      </c>
      <c r="DH1025" s="389">
        <v>5.2097590743706526E-2</v>
      </c>
      <c r="DI1025" s="389">
        <v>5.0684023959724087E-2</v>
      </c>
      <c r="DJ1025" s="389">
        <v>4.9697997538260576E-2</v>
      </c>
      <c r="DK1025" s="389">
        <v>4.8264014419276004E-2</v>
      </c>
      <c r="DL1025" s="389">
        <v>4.6526426113100226E-2</v>
      </c>
      <c r="DM1025" s="389">
        <v>4.5196979901498666E-2</v>
      </c>
      <c r="DN1025" s="389">
        <v>4.3582558877236305E-2</v>
      </c>
      <c r="DO1025" s="389">
        <v>4.2785860034774061E-2</v>
      </c>
      <c r="DP1025" s="389">
        <v>4.1082049618145308E-2</v>
      </c>
      <c r="DQ1025" s="389">
        <v>3.8293776491102237E-2</v>
      </c>
      <c r="DR1025" s="389">
        <v>3.3754325551579131E-2</v>
      </c>
      <c r="DS1025" s="389">
        <v>3.2552395968812473E-2</v>
      </c>
      <c r="DT1025" s="389">
        <v>3.3306060834287547E-2</v>
      </c>
      <c r="DU1025" s="389">
        <v>3.7324348566674104E-2</v>
      </c>
      <c r="DV1025" s="389">
        <v>4.40251572327044E-2</v>
      </c>
      <c r="DW1025" s="389">
        <v>3.8801991787743691E-2</v>
      </c>
      <c r="DX1025" s="389">
        <v>3.8136862564762383E-2</v>
      </c>
      <c r="DY1025" s="389">
        <v>3.7497075890493274E-2</v>
      </c>
      <c r="DZ1025" s="389">
        <v>3.6881157163823793E-2</v>
      </c>
      <c r="EA1025" s="389">
        <v>3.6287745992275224E-2</v>
      </c>
      <c r="EB1025" s="389">
        <v>3.5715585234561559E-2</v>
      </c>
      <c r="EC1025" s="389">
        <v>3.5163511289093181E-2</v>
      </c>
      <c r="ED1025" s="389">
        <v>3.4630445465469846E-2</v>
      </c>
      <c r="EE1025" s="389">
        <v>3.4115386299999065E-2</v>
      </c>
      <c r="EF1025" s="389">
        <v>3.3617402696354062E-2</v>
      </c>
      <c r="EG1025" s="389">
        <v>3.3135627789352001E-2</v>
      </c>
      <c r="EH1025" s="389">
        <v>3.2669253444044928E-2</v>
      </c>
      <c r="EI1025" s="389">
        <v>3.2217525314335395E-2</v>
      </c>
      <c r="EJ1025" s="389">
        <v>3.1779738395522297E-2</v>
      </c>
      <c r="EK1025" s="389">
        <v>3.1355233013855545E-2</v>
      </c>
      <c r="EL1025" s="389">
        <v>3.0943391203579022E-2</v>
      </c>
      <c r="EM1025" s="389">
        <v>3.0543633428273671E-2</v>
      </c>
      <c r="EN1025" s="389">
        <v>3.0155415608746589E-2</v>
      </c>
      <c r="EO1025" s="389">
        <v>2.9778226424385996E-2</v>
      </c>
      <c r="EP1025" s="389">
        <v>2.9411584858933922E-2</v>
      </c>
      <c r="EQ1025" s="389">
        <v>2.9055037965114185E-2</v>
      </c>
      <c r="ER1025" s="389">
        <v>2.8708158825573572E-2</v>
      </c>
      <c r="ES1025" s="389">
        <v>2.8370544690219032E-2</v>
      </c>
      <c r="ET1025" s="389">
        <v>2.8041815272317184E-2</v>
      </c>
      <c r="EU1025" s="389">
        <v>2.7721611187716384E-2</v>
      </c>
      <c r="EV1025" s="389">
        <v>2.7409592523293388E-2</v>
      </c>
      <c r="EW1025" s="389">
        <v>2.7105437522253702E-2</v>
      </c>
      <c r="EX1025" s="389">
        <v>2.6808841375254178E-2</v>
      </c>
      <c r="EY1025" s="389">
        <v>2.6519515107495437E-2</v>
      </c>
      <c r="EZ1025" s="389">
        <v>2.6237184552969126E-2</v>
      </c>
      <c r="FA1025" s="389">
        <v>2.5961589407962581E-2</v>
      </c>
      <c r="FB1025" s="389">
        <v>2.569248235673267E-2</v>
      </c>
      <c r="FC1025" s="389">
        <v>2.5429628262979377E-2</v>
      </c>
      <c r="FD1025" s="389">
        <v>2.5172803421385826E-2</v>
      </c>
      <c r="FE1025" s="389">
        <v>2.4921794864057333E-2</v>
      </c>
      <c r="FF1025" s="389">
        <v>2.4676399717196301E-2</v>
      </c>
      <c r="FG1025" s="389">
        <v>2.4436424603797819E-2</v>
      </c>
      <c r="FH1025" s="389">
        <v>2.4201685088552437E-2</v>
      </c>
      <c r="FI1025" s="389">
        <v>2.3972005161499998E-2</v>
      </c>
      <c r="FJ1025" s="389">
        <v>2.3747216757300158E-2</v>
      </c>
      <c r="FK1025" s="389">
        <v>2.3527159307271693E-2</v>
      </c>
      <c r="FL1025" s="389">
        <v>2.3311679321611933E-2</v>
      </c>
      <c r="FM1025" s="389">
        <v>2.3100629999438446E-2</v>
      </c>
      <c r="FN1025" s="389">
        <v>2.2893870864505384E-2</v>
      </c>
      <c r="FO1025" s="389">
        <v>2.2691267424633638E-2</v>
      </c>
      <c r="FP1025" s="389">
        <v>2.2492690853064819E-2</v>
      </c>
      <c r="FQ1025" s="389">
        <v>2.2298017690102007E-2</v>
      </c>
      <c r="FR1025" s="389">
        <v>2.2107129563538868E-2</v>
      </c>
      <c r="FS1025" s="389">
        <v>2.1919912926504661E-2</v>
      </c>
      <c r="FT1025" s="389">
        <v>2.173625881146601E-2</v>
      </c>
      <c r="FU1025" s="389">
        <v>2.1556062599230132E-2</v>
      </c>
      <c r="FV1025" s="389">
        <v>2.1379223801887816E-2</v>
      </c>
    </row>
    <row r="1026" spans="5:178" outlineLevel="2" x14ac:dyDescent="0.2">
      <c r="E1026" s="367">
        <v>44985</v>
      </c>
      <c r="F1026" s="394"/>
      <c r="G1026" s="394"/>
      <c r="H1026" s="394"/>
      <c r="K1026" s="389"/>
      <c r="L1026" s="389"/>
      <c r="M1026" s="389"/>
      <c r="N1026" s="389"/>
      <c r="O1026" s="389"/>
      <c r="P1026" s="389"/>
      <c r="Q1026" s="389"/>
      <c r="R1026" s="389"/>
      <c r="S1026" s="389"/>
      <c r="T1026" s="389"/>
      <c r="U1026" s="389"/>
      <c r="V1026" s="389"/>
      <c r="W1026" s="389"/>
      <c r="X1026" s="389"/>
      <c r="Y1026" s="389"/>
      <c r="Z1026" s="389"/>
      <c r="AA1026" s="389"/>
      <c r="AB1026" s="389"/>
      <c r="AC1026" s="389"/>
      <c r="AD1026" s="389"/>
      <c r="AE1026" s="389"/>
      <c r="AF1026" s="389"/>
      <c r="AG1026" s="389"/>
      <c r="AH1026" s="389"/>
      <c r="AI1026" s="389"/>
      <c r="AJ1026" s="389"/>
      <c r="AK1026" s="389"/>
      <c r="AL1026" s="389"/>
      <c r="AM1026" s="389"/>
      <c r="AN1026" s="389"/>
      <c r="AO1026" s="389"/>
      <c r="AP1026" s="389"/>
      <c r="AQ1026" s="389"/>
      <c r="AR1026" s="389"/>
      <c r="AS1026" s="389"/>
      <c r="AT1026" s="389"/>
      <c r="AU1026" s="389"/>
      <c r="AV1026" s="389"/>
      <c r="AW1026" s="389"/>
      <c r="AX1026" s="389"/>
      <c r="AY1026" s="389"/>
      <c r="AZ1026" s="389"/>
      <c r="BA1026" s="389"/>
      <c r="BB1026" s="389"/>
      <c r="BC1026" s="389"/>
      <c r="BD1026" s="389"/>
      <c r="BE1026" s="389"/>
      <c r="BF1026" s="389"/>
      <c r="BG1026" s="389"/>
      <c r="BH1026" s="389"/>
      <c r="BI1026" s="389"/>
      <c r="BJ1026" s="389"/>
      <c r="BK1026" s="389"/>
      <c r="BL1026" s="389"/>
      <c r="BM1026" s="389"/>
      <c r="BN1026" s="389"/>
      <c r="BO1026" s="389"/>
      <c r="BP1026" s="389"/>
      <c r="BQ1026" s="389"/>
      <c r="BR1026" s="389"/>
      <c r="BS1026" s="389"/>
      <c r="BT1026" s="389"/>
      <c r="BU1026" s="389"/>
      <c r="BV1026" s="389"/>
      <c r="BW1026" s="389"/>
      <c r="BX1026" s="389"/>
      <c r="BY1026" s="389"/>
      <c r="BZ1026" s="389"/>
      <c r="CA1026" s="389"/>
      <c r="CB1026" s="389"/>
      <c r="CC1026" s="389"/>
      <c r="CD1026" s="389"/>
      <c r="CE1026" s="389"/>
      <c r="CF1026" s="389">
        <v>0.91366328787857176</v>
      </c>
      <c r="CG1026" s="389">
        <v>0.57706937025816785</v>
      </c>
      <c r="CH1026" s="389">
        <v>0.2592513834948581</v>
      </c>
      <c r="CI1026" s="389">
        <v>0.18433638561599594</v>
      </c>
      <c r="CJ1026" s="389">
        <v>0.17706075698996174</v>
      </c>
      <c r="CK1026" s="389">
        <v>0.15249666738898188</v>
      </c>
      <c r="CL1026" s="389">
        <v>0.14078284962184712</v>
      </c>
      <c r="CM1026" s="389">
        <v>0.12919231039747711</v>
      </c>
      <c r="CN1026" s="389">
        <v>0.12314233112038576</v>
      </c>
      <c r="CO1026" s="389">
        <v>0.11830307230773505</v>
      </c>
      <c r="CP1026" s="389">
        <v>0.11472252643007243</v>
      </c>
      <c r="CQ1026" s="389">
        <v>0.11134499659705738</v>
      </c>
      <c r="CR1026" s="389">
        <v>0.10919361898425919</v>
      </c>
      <c r="CS1026" s="389">
        <v>0.10745586694330586</v>
      </c>
      <c r="CT1026" s="389">
        <v>0.10524969339727691</v>
      </c>
      <c r="CU1026" s="389">
        <v>0.10223447014264157</v>
      </c>
      <c r="CV1026" s="389">
        <v>9.9801363587353698E-2</v>
      </c>
      <c r="CW1026" s="389">
        <v>9.6314466144768837E-2</v>
      </c>
      <c r="CX1026" s="389">
        <v>9.381903238755665E-2</v>
      </c>
      <c r="CY1026" s="389">
        <v>9.0428568850456831E-2</v>
      </c>
      <c r="CZ1026" s="389">
        <v>8.4149617148352021E-2</v>
      </c>
      <c r="DA1026" s="389">
        <v>7.8750695256038436E-2</v>
      </c>
      <c r="DB1026" s="389">
        <v>7.4217767497223475E-2</v>
      </c>
      <c r="DC1026" s="389">
        <v>6.842949704542993E-2</v>
      </c>
      <c r="DD1026" s="389">
        <v>6.4453276897052866E-2</v>
      </c>
      <c r="DE1026" s="389">
        <v>6.1391498822002614E-2</v>
      </c>
      <c r="DF1026" s="389">
        <v>5.8824991887238713E-2</v>
      </c>
      <c r="DG1026" s="389">
        <v>5.619553645008582E-2</v>
      </c>
      <c r="DH1026" s="389">
        <v>5.4066339148323643E-2</v>
      </c>
      <c r="DI1026" s="389">
        <v>5.2097590743706526E-2</v>
      </c>
      <c r="DJ1026" s="389">
        <v>5.0684023959724087E-2</v>
      </c>
      <c r="DK1026" s="389">
        <v>4.9697997538260576E-2</v>
      </c>
      <c r="DL1026" s="389">
        <v>4.8264014419276004E-2</v>
      </c>
      <c r="DM1026" s="389">
        <v>4.6526426113100226E-2</v>
      </c>
      <c r="DN1026" s="389">
        <v>4.5196979901498666E-2</v>
      </c>
      <c r="DO1026" s="389">
        <v>4.3582558877236305E-2</v>
      </c>
      <c r="DP1026" s="389">
        <v>4.2785860034774061E-2</v>
      </c>
      <c r="DQ1026" s="389">
        <v>4.1082049618145308E-2</v>
      </c>
      <c r="DR1026" s="389">
        <v>3.8293776491102237E-2</v>
      </c>
      <c r="DS1026" s="389">
        <v>3.3754325551579131E-2</v>
      </c>
      <c r="DT1026" s="389">
        <v>3.2552395968812473E-2</v>
      </c>
      <c r="DU1026" s="389">
        <v>3.3306060834287547E-2</v>
      </c>
      <c r="DV1026" s="389">
        <v>3.7324348566674104E-2</v>
      </c>
      <c r="DW1026" s="389">
        <v>4.40251572327044E-2</v>
      </c>
      <c r="DX1026" s="389">
        <v>3.8801991787743691E-2</v>
      </c>
      <c r="DY1026" s="389">
        <v>3.8136862564762383E-2</v>
      </c>
      <c r="DZ1026" s="389">
        <v>3.7497075890493274E-2</v>
      </c>
      <c r="EA1026" s="389">
        <v>3.6881157163823793E-2</v>
      </c>
      <c r="EB1026" s="389">
        <v>3.6287745992275224E-2</v>
      </c>
      <c r="EC1026" s="389">
        <v>3.5715585234561559E-2</v>
      </c>
      <c r="ED1026" s="389">
        <v>3.5163511289093181E-2</v>
      </c>
      <c r="EE1026" s="389">
        <v>3.4630445465469846E-2</v>
      </c>
      <c r="EF1026" s="389">
        <v>3.4115386299999065E-2</v>
      </c>
      <c r="EG1026" s="389">
        <v>3.3617402696354062E-2</v>
      </c>
      <c r="EH1026" s="389">
        <v>3.3135627789352001E-2</v>
      </c>
      <c r="EI1026" s="389">
        <v>3.2669253444044928E-2</v>
      </c>
      <c r="EJ1026" s="389">
        <v>3.2217525314335395E-2</v>
      </c>
      <c r="EK1026" s="389">
        <v>3.1779738395522297E-2</v>
      </c>
      <c r="EL1026" s="389">
        <v>3.1355233013855545E-2</v>
      </c>
      <c r="EM1026" s="389">
        <v>3.0943391203579022E-2</v>
      </c>
      <c r="EN1026" s="389">
        <v>3.0543633428273671E-2</v>
      </c>
      <c r="EO1026" s="389">
        <v>3.0155415608746589E-2</v>
      </c>
      <c r="EP1026" s="389">
        <v>2.9778226424385996E-2</v>
      </c>
      <c r="EQ1026" s="389">
        <v>2.9411584858933922E-2</v>
      </c>
      <c r="ER1026" s="389">
        <v>2.9055037965114185E-2</v>
      </c>
      <c r="ES1026" s="389">
        <v>2.8708158825573572E-2</v>
      </c>
      <c r="ET1026" s="389">
        <v>2.8370544690219032E-2</v>
      </c>
      <c r="EU1026" s="389">
        <v>2.8041815272317184E-2</v>
      </c>
      <c r="EV1026" s="389">
        <v>2.7721611187716384E-2</v>
      </c>
      <c r="EW1026" s="389">
        <v>2.7409592523293388E-2</v>
      </c>
      <c r="EX1026" s="389">
        <v>2.7105437522253702E-2</v>
      </c>
      <c r="EY1026" s="389">
        <v>2.6808841375254178E-2</v>
      </c>
      <c r="EZ1026" s="389">
        <v>2.6519515107495437E-2</v>
      </c>
      <c r="FA1026" s="389">
        <v>2.6237184552969126E-2</v>
      </c>
      <c r="FB1026" s="389">
        <v>2.5961589407962581E-2</v>
      </c>
      <c r="FC1026" s="389">
        <v>2.569248235673267E-2</v>
      </c>
      <c r="FD1026" s="389">
        <v>2.5429628262979377E-2</v>
      </c>
      <c r="FE1026" s="389">
        <v>2.5172803421385826E-2</v>
      </c>
      <c r="FF1026" s="389">
        <v>2.4921794864057333E-2</v>
      </c>
      <c r="FG1026" s="389">
        <v>2.4676399717196301E-2</v>
      </c>
      <c r="FH1026" s="389">
        <v>2.4436424603797819E-2</v>
      </c>
      <c r="FI1026" s="389">
        <v>2.4201685088552437E-2</v>
      </c>
      <c r="FJ1026" s="389">
        <v>2.3972005161499998E-2</v>
      </c>
      <c r="FK1026" s="389">
        <v>2.3747216757300158E-2</v>
      </c>
      <c r="FL1026" s="389">
        <v>2.3527159307271693E-2</v>
      </c>
      <c r="FM1026" s="389">
        <v>2.3311679321611933E-2</v>
      </c>
      <c r="FN1026" s="389">
        <v>2.3100629999438446E-2</v>
      </c>
      <c r="FO1026" s="389">
        <v>2.2893870864505384E-2</v>
      </c>
      <c r="FP1026" s="389">
        <v>2.2691267424633638E-2</v>
      </c>
      <c r="FQ1026" s="389">
        <v>2.2492690853064819E-2</v>
      </c>
      <c r="FR1026" s="389">
        <v>2.2298017690102007E-2</v>
      </c>
      <c r="FS1026" s="389">
        <v>2.2107129563538868E-2</v>
      </c>
      <c r="FT1026" s="389">
        <v>2.1919912926504661E-2</v>
      </c>
      <c r="FU1026" s="389">
        <v>2.173625881146601E-2</v>
      </c>
      <c r="FV1026" s="389">
        <v>2.1556062599230132E-2</v>
      </c>
    </row>
    <row r="1027" spans="5:178" outlineLevel="2" x14ac:dyDescent="0.2">
      <c r="E1027" s="367">
        <v>45016</v>
      </c>
      <c r="F1027" s="394"/>
      <c r="G1027" s="394"/>
      <c r="H1027" s="394"/>
      <c r="K1027" s="389"/>
      <c r="L1027" s="389"/>
      <c r="M1027" s="389"/>
      <c r="N1027" s="389"/>
      <c r="O1027" s="389"/>
      <c r="P1027" s="389"/>
      <c r="Q1027" s="389"/>
      <c r="R1027" s="389"/>
      <c r="S1027" s="389"/>
      <c r="T1027" s="389"/>
      <c r="U1027" s="389"/>
      <c r="V1027" s="389"/>
      <c r="W1027" s="389"/>
      <c r="X1027" s="389"/>
      <c r="Y1027" s="389"/>
      <c r="Z1027" s="389"/>
      <c r="AA1027" s="389"/>
      <c r="AB1027" s="389"/>
      <c r="AC1027" s="389"/>
      <c r="AD1027" s="389"/>
      <c r="AE1027" s="389"/>
      <c r="AF1027" s="389"/>
      <c r="AG1027" s="389"/>
      <c r="AH1027" s="389"/>
      <c r="AI1027" s="389"/>
      <c r="AJ1027" s="389"/>
      <c r="AK1027" s="389"/>
      <c r="AL1027" s="389"/>
      <c r="AM1027" s="389"/>
      <c r="AN1027" s="389"/>
      <c r="AO1027" s="389"/>
      <c r="AP1027" s="389"/>
      <c r="AQ1027" s="389"/>
      <c r="AR1027" s="389"/>
      <c r="AS1027" s="389"/>
      <c r="AT1027" s="389"/>
      <c r="AU1027" s="389"/>
      <c r="AV1027" s="389"/>
      <c r="AW1027" s="389"/>
      <c r="AX1027" s="389"/>
      <c r="AY1027" s="389"/>
      <c r="AZ1027" s="389"/>
      <c r="BA1027" s="389"/>
      <c r="BB1027" s="389"/>
      <c r="BC1027" s="389"/>
      <c r="BD1027" s="389"/>
      <c r="BE1027" s="389"/>
      <c r="BF1027" s="389"/>
      <c r="BG1027" s="389"/>
      <c r="BH1027" s="389"/>
      <c r="BI1027" s="389"/>
      <c r="BJ1027" s="389"/>
      <c r="BK1027" s="389"/>
      <c r="BL1027" s="389"/>
      <c r="BM1027" s="389"/>
      <c r="BN1027" s="389"/>
      <c r="BO1027" s="389"/>
      <c r="BP1027" s="389"/>
      <c r="BQ1027" s="389"/>
      <c r="BR1027" s="389"/>
      <c r="BS1027" s="389"/>
      <c r="BT1027" s="389"/>
      <c r="BU1027" s="389"/>
      <c r="BV1027" s="389"/>
      <c r="BW1027" s="389"/>
      <c r="BX1027" s="389"/>
      <c r="BY1027" s="389"/>
      <c r="BZ1027" s="389"/>
      <c r="CA1027" s="389"/>
      <c r="CB1027" s="389"/>
      <c r="CC1027" s="389"/>
      <c r="CD1027" s="389"/>
      <c r="CE1027" s="389"/>
      <c r="CF1027" s="389"/>
      <c r="CG1027" s="389">
        <v>0.91366328787857176</v>
      </c>
      <c r="CH1027" s="389">
        <v>0.57706937025816785</v>
      </c>
      <c r="CI1027" s="389">
        <v>0.2592513834948581</v>
      </c>
      <c r="CJ1027" s="389">
        <v>0.18433638561599594</v>
      </c>
      <c r="CK1027" s="389">
        <v>0.17706075698996174</v>
      </c>
      <c r="CL1027" s="389">
        <v>0.15249666738898188</v>
      </c>
      <c r="CM1027" s="389">
        <v>0.14078284962184712</v>
      </c>
      <c r="CN1027" s="389">
        <v>0.12919231039747711</v>
      </c>
      <c r="CO1027" s="389">
        <v>0.12314233112038576</v>
      </c>
      <c r="CP1027" s="389">
        <v>0.11830307230773505</v>
      </c>
      <c r="CQ1027" s="389">
        <v>0.11472252643007243</v>
      </c>
      <c r="CR1027" s="389">
        <v>0.11134499659705738</v>
      </c>
      <c r="CS1027" s="389">
        <v>0.10919361898425919</v>
      </c>
      <c r="CT1027" s="389">
        <v>0.10745586694330586</v>
      </c>
      <c r="CU1027" s="389">
        <v>0.10524969339727691</v>
      </c>
      <c r="CV1027" s="389">
        <v>0.10223447014264157</v>
      </c>
      <c r="CW1027" s="389">
        <v>9.9801363587353698E-2</v>
      </c>
      <c r="CX1027" s="389">
        <v>9.6314466144768837E-2</v>
      </c>
      <c r="CY1027" s="389">
        <v>9.381903238755665E-2</v>
      </c>
      <c r="CZ1027" s="389">
        <v>9.0428568850456831E-2</v>
      </c>
      <c r="DA1027" s="389">
        <v>8.4149617148352021E-2</v>
      </c>
      <c r="DB1027" s="389">
        <v>7.8750695256038436E-2</v>
      </c>
      <c r="DC1027" s="389">
        <v>7.4217767497223475E-2</v>
      </c>
      <c r="DD1027" s="389">
        <v>6.842949704542993E-2</v>
      </c>
      <c r="DE1027" s="389">
        <v>6.4453276897052866E-2</v>
      </c>
      <c r="DF1027" s="389">
        <v>6.1391498822002614E-2</v>
      </c>
      <c r="DG1027" s="389">
        <v>5.8824991887238713E-2</v>
      </c>
      <c r="DH1027" s="389">
        <v>5.619553645008582E-2</v>
      </c>
      <c r="DI1027" s="389">
        <v>5.4066339148323643E-2</v>
      </c>
      <c r="DJ1027" s="389">
        <v>5.2097590743706526E-2</v>
      </c>
      <c r="DK1027" s="389">
        <v>5.0684023959724087E-2</v>
      </c>
      <c r="DL1027" s="389">
        <v>4.9697997538260576E-2</v>
      </c>
      <c r="DM1027" s="389">
        <v>4.8264014419276004E-2</v>
      </c>
      <c r="DN1027" s="389">
        <v>4.6526426113100226E-2</v>
      </c>
      <c r="DO1027" s="389">
        <v>4.5196979901498666E-2</v>
      </c>
      <c r="DP1027" s="389">
        <v>4.3582558877236305E-2</v>
      </c>
      <c r="DQ1027" s="389">
        <v>4.2785860034774061E-2</v>
      </c>
      <c r="DR1027" s="389">
        <v>4.1082049618145308E-2</v>
      </c>
      <c r="DS1027" s="389">
        <v>3.8293776491102237E-2</v>
      </c>
      <c r="DT1027" s="389">
        <v>3.3754325551579131E-2</v>
      </c>
      <c r="DU1027" s="389">
        <v>3.2552395968812473E-2</v>
      </c>
      <c r="DV1027" s="389">
        <v>3.3306060834287547E-2</v>
      </c>
      <c r="DW1027" s="389">
        <v>3.7324348566674104E-2</v>
      </c>
      <c r="DX1027" s="389">
        <v>4.40251572327044E-2</v>
      </c>
      <c r="DY1027" s="389">
        <v>3.8801991787743691E-2</v>
      </c>
      <c r="DZ1027" s="389">
        <v>3.8136862564762383E-2</v>
      </c>
      <c r="EA1027" s="389">
        <v>3.7497075890493274E-2</v>
      </c>
      <c r="EB1027" s="389">
        <v>3.6881157163823793E-2</v>
      </c>
      <c r="EC1027" s="389">
        <v>3.6287745992275224E-2</v>
      </c>
      <c r="ED1027" s="389">
        <v>3.5715585234561559E-2</v>
      </c>
      <c r="EE1027" s="389">
        <v>3.5163511289093181E-2</v>
      </c>
      <c r="EF1027" s="389">
        <v>3.4630445465469846E-2</v>
      </c>
      <c r="EG1027" s="389">
        <v>3.4115386299999065E-2</v>
      </c>
      <c r="EH1027" s="389">
        <v>3.3617402696354062E-2</v>
      </c>
      <c r="EI1027" s="389">
        <v>3.3135627789352001E-2</v>
      </c>
      <c r="EJ1027" s="389">
        <v>3.2669253444044928E-2</v>
      </c>
      <c r="EK1027" s="389">
        <v>3.2217525314335395E-2</v>
      </c>
      <c r="EL1027" s="389">
        <v>3.1779738395522297E-2</v>
      </c>
      <c r="EM1027" s="389">
        <v>3.1355233013855545E-2</v>
      </c>
      <c r="EN1027" s="389">
        <v>3.0943391203579022E-2</v>
      </c>
      <c r="EO1027" s="389">
        <v>3.0543633428273671E-2</v>
      </c>
      <c r="EP1027" s="389">
        <v>3.0155415608746589E-2</v>
      </c>
      <c r="EQ1027" s="389">
        <v>2.9778226424385996E-2</v>
      </c>
      <c r="ER1027" s="389">
        <v>2.9411584858933922E-2</v>
      </c>
      <c r="ES1027" s="389">
        <v>2.9055037965114185E-2</v>
      </c>
      <c r="ET1027" s="389">
        <v>2.8708158825573572E-2</v>
      </c>
      <c r="EU1027" s="389">
        <v>2.8370544690219032E-2</v>
      </c>
      <c r="EV1027" s="389">
        <v>2.8041815272317184E-2</v>
      </c>
      <c r="EW1027" s="389">
        <v>2.7721611187716384E-2</v>
      </c>
      <c r="EX1027" s="389">
        <v>2.7409592523293388E-2</v>
      </c>
      <c r="EY1027" s="389">
        <v>2.7105437522253702E-2</v>
      </c>
      <c r="EZ1027" s="389">
        <v>2.6808841375254178E-2</v>
      </c>
      <c r="FA1027" s="389">
        <v>2.6519515107495437E-2</v>
      </c>
      <c r="FB1027" s="389">
        <v>2.6237184552969126E-2</v>
      </c>
      <c r="FC1027" s="389">
        <v>2.5961589407962581E-2</v>
      </c>
      <c r="FD1027" s="389">
        <v>2.569248235673267E-2</v>
      </c>
      <c r="FE1027" s="389">
        <v>2.5429628262979377E-2</v>
      </c>
      <c r="FF1027" s="389">
        <v>2.5172803421385826E-2</v>
      </c>
      <c r="FG1027" s="389">
        <v>2.4921794864057333E-2</v>
      </c>
      <c r="FH1027" s="389">
        <v>2.4676399717196301E-2</v>
      </c>
      <c r="FI1027" s="389">
        <v>2.4436424603797819E-2</v>
      </c>
      <c r="FJ1027" s="389">
        <v>2.4201685088552437E-2</v>
      </c>
      <c r="FK1027" s="389">
        <v>2.3972005161499998E-2</v>
      </c>
      <c r="FL1027" s="389">
        <v>2.3747216757300158E-2</v>
      </c>
      <c r="FM1027" s="389">
        <v>2.3527159307271693E-2</v>
      </c>
      <c r="FN1027" s="389">
        <v>2.3311679321611933E-2</v>
      </c>
      <c r="FO1027" s="389">
        <v>2.3100629999438446E-2</v>
      </c>
      <c r="FP1027" s="389">
        <v>2.2893870864505384E-2</v>
      </c>
      <c r="FQ1027" s="389">
        <v>2.2691267424633638E-2</v>
      </c>
      <c r="FR1027" s="389">
        <v>2.2492690853064819E-2</v>
      </c>
      <c r="FS1027" s="389">
        <v>2.2298017690102007E-2</v>
      </c>
      <c r="FT1027" s="389">
        <v>2.2107129563538868E-2</v>
      </c>
      <c r="FU1027" s="389">
        <v>2.1919912926504661E-2</v>
      </c>
      <c r="FV1027" s="389">
        <v>2.173625881146601E-2</v>
      </c>
    </row>
    <row r="1028" spans="5:178" outlineLevel="2" x14ac:dyDescent="0.2">
      <c r="E1028" s="367">
        <v>45046</v>
      </c>
      <c r="F1028" s="394"/>
      <c r="G1028" s="394"/>
      <c r="H1028" s="394"/>
      <c r="K1028" s="389"/>
      <c r="L1028" s="389"/>
      <c r="M1028" s="389"/>
      <c r="N1028" s="389"/>
      <c r="O1028" s="389"/>
      <c r="P1028" s="389"/>
      <c r="Q1028" s="389"/>
      <c r="R1028" s="389"/>
      <c r="S1028" s="389"/>
      <c r="T1028" s="389"/>
      <c r="U1028" s="389"/>
      <c r="V1028" s="389"/>
      <c r="W1028" s="389"/>
      <c r="X1028" s="389"/>
      <c r="Y1028" s="389"/>
      <c r="Z1028" s="389"/>
      <c r="AA1028" s="389"/>
      <c r="AB1028" s="389"/>
      <c r="AC1028" s="389"/>
      <c r="AD1028" s="389"/>
      <c r="AE1028" s="389"/>
      <c r="AF1028" s="389"/>
      <c r="AG1028" s="389"/>
      <c r="AH1028" s="389"/>
      <c r="AI1028" s="389"/>
      <c r="AJ1028" s="389"/>
      <c r="AK1028" s="389"/>
      <c r="AL1028" s="389"/>
      <c r="AM1028" s="389"/>
      <c r="AN1028" s="389"/>
      <c r="AO1028" s="389"/>
      <c r="AP1028" s="389"/>
      <c r="AQ1028" s="389"/>
      <c r="AR1028" s="389"/>
      <c r="AS1028" s="389"/>
      <c r="AT1028" s="389"/>
      <c r="AU1028" s="389"/>
      <c r="AV1028" s="389"/>
      <c r="AW1028" s="389"/>
      <c r="AX1028" s="389"/>
      <c r="AY1028" s="389"/>
      <c r="AZ1028" s="389"/>
      <c r="BA1028" s="389"/>
      <c r="BB1028" s="389"/>
      <c r="BC1028" s="389"/>
      <c r="BD1028" s="389"/>
      <c r="BE1028" s="389"/>
      <c r="BF1028" s="389"/>
      <c r="BG1028" s="389"/>
      <c r="BH1028" s="389"/>
      <c r="BI1028" s="389"/>
      <c r="BJ1028" s="389"/>
      <c r="BK1028" s="389"/>
      <c r="BL1028" s="389"/>
      <c r="BM1028" s="389"/>
      <c r="BN1028" s="389"/>
      <c r="BO1028" s="389"/>
      <c r="BP1028" s="389"/>
      <c r="BQ1028" s="389"/>
      <c r="BR1028" s="389"/>
      <c r="BS1028" s="389"/>
      <c r="BT1028" s="389"/>
      <c r="BU1028" s="389"/>
      <c r="BV1028" s="389"/>
      <c r="BW1028" s="389"/>
      <c r="BX1028" s="389"/>
      <c r="BY1028" s="389"/>
      <c r="BZ1028" s="389"/>
      <c r="CA1028" s="389"/>
      <c r="CB1028" s="389"/>
      <c r="CC1028" s="389"/>
      <c r="CD1028" s="389"/>
      <c r="CE1028" s="389"/>
      <c r="CF1028" s="389"/>
      <c r="CG1028" s="389"/>
      <c r="CH1028" s="389">
        <v>0.91366328787857176</v>
      </c>
      <c r="CI1028" s="389">
        <v>0.57706937025816785</v>
      </c>
      <c r="CJ1028" s="389">
        <v>0.2592513834948581</v>
      </c>
      <c r="CK1028" s="389">
        <v>0.18433638561599594</v>
      </c>
      <c r="CL1028" s="389">
        <v>0.17706075698996174</v>
      </c>
      <c r="CM1028" s="389">
        <v>0.15249666738898188</v>
      </c>
      <c r="CN1028" s="389">
        <v>0.14078284962184712</v>
      </c>
      <c r="CO1028" s="389">
        <v>0.12919231039747711</v>
      </c>
      <c r="CP1028" s="389">
        <v>0.12314233112038576</v>
      </c>
      <c r="CQ1028" s="389">
        <v>0.11830307230773505</v>
      </c>
      <c r="CR1028" s="389">
        <v>0.11472252643007243</v>
      </c>
      <c r="CS1028" s="389">
        <v>0.11134499659705738</v>
      </c>
      <c r="CT1028" s="389">
        <v>0.10919361898425919</v>
      </c>
      <c r="CU1028" s="389">
        <v>0.10745586694330586</v>
      </c>
      <c r="CV1028" s="389">
        <v>0.10524969339727691</v>
      </c>
      <c r="CW1028" s="389">
        <v>0.10223447014264157</v>
      </c>
      <c r="CX1028" s="389">
        <v>9.9801363587353698E-2</v>
      </c>
      <c r="CY1028" s="389">
        <v>9.6314466144768837E-2</v>
      </c>
      <c r="CZ1028" s="389">
        <v>9.381903238755665E-2</v>
      </c>
      <c r="DA1028" s="389">
        <v>9.0428568850456831E-2</v>
      </c>
      <c r="DB1028" s="389">
        <v>8.4149617148352021E-2</v>
      </c>
      <c r="DC1028" s="389">
        <v>7.8750695256038436E-2</v>
      </c>
      <c r="DD1028" s="389">
        <v>7.4217767497223475E-2</v>
      </c>
      <c r="DE1028" s="389">
        <v>6.842949704542993E-2</v>
      </c>
      <c r="DF1028" s="389">
        <v>6.4453276897052866E-2</v>
      </c>
      <c r="DG1028" s="389">
        <v>6.1391498822002614E-2</v>
      </c>
      <c r="DH1028" s="389">
        <v>5.8824991887238713E-2</v>
      </c>
      <c r="DI1028" s="389">
        <v>5.619553645008582E-2</v>
      </c>
      <c r="DJ1028" s="389">
        <v>5.4066339148323643E-2</v>
      </c>
      <c r="DK1028" s="389">
        <v>5.2097590743706526E-2</v>
      </c>
      <c r="DL1028" s="389">
        <v>5.0684023959724087E-2</v>
      </c>
      <c r="DM1028" s="389">
        <v>4.9697997538260576E-2</v>
      </c>
      <c r="DN1028" s="389">
        <v>4.8264014419276004E-2</v>
      </c>
      <c r="DO1028" s="389">
        <v>4.6526426113100226E-2</v>
      </c>
      <c r="DP1028" s="389">
        <v>4.5196979901498666E-2</v>
      </c>
      <c r="DQ1028" s="389">
        <v>4.3582558877236305E-2</v>
      </c>
      <c r="DR1028" s="389">
        <v>4.2785860034774061E-2</v>
      </c>
      <c r="DS1028" s="389">
        <v>4.1082049618145308E-2</v>
      </c>
      <c r="DT1028" s="389">
        <v>3.8293776491102237E-2</v>
      </c>
      <c r="DU1028" s="389">
        <v>3.3754325551579131E-2</v>
      </c>
      <c r="DV1028" s="389">
        <v>3.2552395968812473E-2</v>
      </c>
      <c r="DW1028" s="389">
        <v>3.3306060834287547E-2</v>
      </c>
      <c r="DX1028" s="389">
        <v>3.7324348566674104E-2</v>
      </c>
      <c r="DY1028" s="389">
        <v>4.40251572327044E-2</v>
      </c>
      <c r="DZ1028" s="389">
        <v>3.8801991787743691E-2</v>
      </c>
      <c r="EA1028" s="389">
        <v>3.8136862564762383E-2</v>
      </c>
      <c r="EB1028" s="389">
        <v>3.7497075890493274E-2</v>
      </c>
      <c r="EC1028" s="389">
        <v>3.6881157163823793E-2</v>
      </c>
      <c r="ED1028" s="389">
        <v>3.6287745992275224E-2</v>
      </c>
      <c r="EE1028" s="389">
        <v>3.5715585234561559E-2</v>
      </c>
      <c r="EF1028" s="389">
        <v>3.5163511289093181E-2</v>
      </c>
      <c r="EG1028" s="389">
        <v>3.4630445465469846E-2</v>
      </c>
      <c r="EH1028" s="389">
        <v>3.4115386299999065E-2</v>
      </c>
      <c r="EI1028" s="389">
        <v>3.3617402696354062E-2</v>
      </c>
      <c r="EJ1028" s="389">
        <v>3.3135627789352001E-2</v>
      </c>
      <c r="EK1028" s="389">
        <v>3.2669253444044928E-2</v>
      </c>
      <c r="EL1028" s="389">
        <v>3.2217525314335395E-2</v>
      </c>
      <c r="EM1028" s="389">
        <v>3.1779738395522297E-2</v>
      </c>
      <c r="EN1028" s="389">
        <v>3.1355233013855545E-2</v>
      </c>
      <c r="EO1028" s="389">
        <v>3.0943391203579022E-2</v>
      </c>
      <c r="EP1028" s="389">
        <v>3.0543633428273671E-2</v>
      </c>
      <c r="EQ1028" s="389">
        <v>3.0155415608746589E-2</v>
      </c>
      <c r="ER1028" s="389">
        <v>2.9778226424385996E-2</v>
      </c>
      <c r="ES1028" s="389">
        <v>2.9411584858933922E-2</v>
      </c>
      <c r="ET1028" s="389">
        <v>2.9055037965114185E-2</v>
      </c>
      <c r="EU1028" s="389">
        <v>2.8708158825573572E-2</v>
      </c>
      <c r="EV1028" s="389">
        <v>2.8370544690219032E-2</v>
      </c>
      <c r="EW1028" s="389">
        <v>2.8041815272317184E-2</v>
      </c>
      <c r="EX1028" s="389">
        <v>2.7721611187716384E-2</v>
      </c>
      <c r="EY1028" s="389">
        <v>2.7409592523293388E-2</v>
      </c>
      <c r="EZ1028" s="389">
        <v>2.7105437522253702E-2</v>
      </c>
      <c r="FA1028" s="389">
        <v>2.6808841375254178E-2</v>
      </c>
      <c r="FB1028" s="389">
        <v>2.6519515107495437E-2</v>
      </c>
      <c r="FC1028" s="389">
        <v>2.6237184552969126E-2</v>
      </c>
      <c r="FD1028" s="389">
        <v>2.5961589407962581E-2</v>
      </c>
      <c r="FE1028" s="389">
        <v>2.569248235673267E-2</v>
      </c>
      <c r="FF1028" s="389">
        <v>2.5429628262979377E-2</v>
      </c>
      <c r="FG1028" s="389">
        <v>2.5172803421385826E-2</v>
      </c>
      <c r="FH1028" s="389">
        <v>2.4921794864057333E-2</v>
      </c>
      <c r="FI1028" s="389">
        <v>2.4676399717196301E-2</v>
      </c>
      <c r="FJ1028" s="389">
        <v>2.4436424603797819E-2</v>
      </c>
      <c r="FK1028" s="389">
        <v>2.4201685088552437E-2</v>
      </c>
      <c r="FL1028" s="389">
        <v>2.3972005161499998E-2</v>
      </c>
      <c r="FM1028" s="389">
        <v>2.3747216757300158E-2</v>
      </c>
      <c r="FN1028" s="389">
        <v>2.3527159307271693E-2</v>
      </c>
      <c r="FO1028" s="389">
        <v>2.3311679321611933E-2</v>
      </c>
      <c r="FP1028" s="389">
        <v>2.3100629999438446E-2</v>
      </c>
      <c r="FQ1028" s="389">
        <v>2.2893870864505384E-2</v>
      </c>
      <c r="FR1028" s="389">
        <v>2.2691267424633638E-2</v>
      </c>
      <c r="FS1028" s="389">
        <v>2.2492690853064819E-2</v>
      </c>
      <c r="FT1028" s="389">
        <v>2.2298017690102007E-2</v>
      </c>
      <c r="FU1028" s="389">
        <v>2.2107129563538868E-2</v>
      </c>
      <c r="FV1028" s="389">
        <v>2.1919912926504661E-2</v>
      </c>
    </row>
    <row r="1029" spans="5:178" outlineLevel="2" x14ac:dyDescent="0.2">
      <c r="E1029" s="367">
        <v>45077</v>
      </c>
      <c r="F1029" s="394"/>
      <c r="G1029" s="394"/>
      <c r="H1029" s="394"/>
      <c r="K1029" s="389"/>
      <c r="L1029" s="389"/>
      <c r="M1029" s="389"/>
      <c r="N1029" s="389"/>
      <c r="O1029" s="389"/>
      <c r="P1029" s="389"/>
      <c r="Q1029" s="389"/>
      <c r="R1029" s="389"/>
      <c r="S1029" s="389"/>
      <c r="T1029" s="389"/>
      <c r="U1029" s="389"/>
      <c r="V1029" s="389"/>
      <c r="W1029" s="389"/>
      <c r="X1029" s="389"/>
      <c r="Y1029" s="389"/>
      <c r="Z1029" s="389"/>
      <c r="AA1029" s="389"/>
      <c r="AB1029" s="389"/>
      <c r="AC1029" s="389"/>
      <c r="AD1029" s="389"/>
      <c r="AE1029" s="389"/>
      <c r="AF1029" s="389"/>
      <c r="AG1029" s="389"/>
      <c r="AH1029" s="389"/>
      <c r="AI1029" s="389"/>
      <c r="AJ1029" s="389"/>
      <c r="AK1029" s="389"/>
      <c r="AL1029" s="389"/>
      <c r="AM1029" s="389"/>
      <c r="AN1029" s="389"/>
      <c r="AO1029" s="389"/>
      <c r="AP1029" s="389"/>
      <c r="AQ1029" s="389"/>
      <c r="AR1029" s="389"/>
      <c r="AS1029" s="389"/>
      <c r="AT1029" s="389"/>
      <c r="AU1029" s="389"/>
      <c r="AV1029" s="389"/>
      <c r="AW1029" s="389"/>
      <c r="AX1029" s="389"/>
      <c r="AY1029" s="389"/>
      <c r="AZ1029" s="389"/>
      <c r="BA1029" s="389"/>
      <c r="BB1029" s="389"/>
      <c r="BC1029" s="389"/>
      <c r="BD1029" s="389"/>
      <c r="BE1029" s="389"/>
      <c r="BF1029" s="389"/>
      <c r="BG1029" s="389"/>
      <c r="BH1029" s="389"/>
      <c r="BI1029" s="389"/>
      <c r="BJ1029" s="389"/>
      <c r="BK1029" s="389"/>
      <c r="BL1029" s="389"/>
      <c r="BM1029" s="389"/>
      <c r="BN1029" s="389"/>
      <c r="BO1029" s="389"/>
      <c r="BP1029" s="389"/>
      <c r="BQ1029" s="389"/>
      <c r="BR1029" s="389"/>
      <c r="BS1029" s="389"/>
      <c r="BT1029" s="389"/>
      <c r="BU1029" s="389"/>
      <c r="BV1029" s="389"/>
      <c r="BW1029" s="389"/>
      <c r="BX1029" s="389"/>
      <c r="BY1029" s="389"/>
      <c r="BZ1029" s="389"/>
      <c r="CA1029" s="389"/>
      <c r="CB1029" s="389"/>
      <c r="CC1029" s="389"/>
      <c r="CD1029" s="389"/>
      <c r="CE1029" s="389"/>
      <c r="CF1029" s="389"/>
      <c r="CG1029" s="389"/>
      <c r="CH1029" s="389"/>
      <c r="CI1029" s="389">
        <v>0.91366328787857176</v>
      </c>
      <c r="CJ1029" s="389">
        <v>0.57706937025816785</v>
      </c>
      <c r="CK1029" s="389">
        <v>0.2592513834948581</v>
      </c>
      <c r="CL1029" s="389">
        <v>0.18433638561599594</v>
      </c>
      <c r="CM1029" s="389">
        <v>0.17706075698996174</v>
      </c>
      <c r="CN1029" s="389">
        <v>0.15249666738898188</v>
      </c>
      <c r="CO1029" s="389">
        <v>0.14078284962184712</v>
      </c>
      <c r="CP1029" s="389">
        <v>0.12919231039747711</v>
      </c>
      <c r="CQ1029" s="389">
        <v>0.12314233112038576</v>
      </c>
      <c r="CR1029" s="389">
        <v>0.11830307230773505</v>
      </c>
      <c r="CS1029" s="389">
        <v>0.11472252643007243</v>
      </c>
      <c r="CT1029" s="389">
        <v>0.11134499659705738</v>
      </c>
      <c r="CU1029" s="389">
        <v>0.10919361898425919</v>
      </c>
      <c r="CV1029" s="389">
        <v>0.10745586694330586</v>
      </c>
      <c r="CW1029" s="389">
        <v>0.10524969339727691</v>
      </c>
      <c r="CX1029" s="389">
        <v>0.10223447014264157</v>
      </c>
      <c r="CY1029" s="389">
        <v>9.9801363587353698E-2</v>
      </c>
      <c r="CZ1029" s="389">
        <v>9.6314466144768837E-2</v>
      </c>
      <c r="DA1029" s="389">
        <v>9.381903238755665E-2</v>
      </c>
      <c r="DB1029" s="389">
        <v>9.0428568850456831E-2</v>
      </c>
      <c r="DC1029" s="389">
        <v>8.4149617148352021E-2</v>
      </c>
      <c r="DD1029" s="389">
        <v>7.8750695256038436E-2</v>
      </c>
      <c r="DE1029" s="389">
        <v>7.4217767497223475E-2</v>
      </c>
      <c r="DF1029" s="389">
        <v>6.842949704542993E-2</v>
      </c>
      <c r="DG1029" s="389">
        <v>6.4453276897052866E-2</v>
      </c>
      <c r="DH1029" s="389">
        <v>6.1391498822002614E-2</v>
      </c>
      <c r="DI1029" s="389">
        <v>5.8824991887238713E-2</v>
      </c>
      <c r="DJ1029" s="389">
        <v>5.619553645008582E-2</v>
      </c>
      <c r="DK1029" s="389">
        <v>5.4066339148323643E-2</v>
      </c>
      <c r="DL1029" s="389">
        <v>5.2097590743706526E-2</v>
      </c>
      <c r="DM1029" s="389">
        <v>5.0684023959724087E-2</v>
      </c>
      <c r="DN1029" s="389">
        <v>4.9697997538260576E-2</v>
      </c>
      <c r="DO1029" s="389">
        <v>4.8264014419276004E-2</v>
      </c>
      <c r="DP1029" s="389">
        <v>4.6526426113100226E-2</v>
      </c>
      <c r="DQ1029" s="389">
        <v>4.5196979901498666E-2</v>
      </c>
      <c r="DR1029" s="389">
        <v>4.3582558877236305E-2</v>
      </c>
      <c r="DS1029" s="389">
        <v>4.2785860034774061E-2</v>
      </c>
      <c r="DT1029" s="389">
        <v>4.1082049618145308E-2</v>
      </c>
      <c r="DU1029" s="389">
        <v>3.8293776491102237E-2</v>
      </c>
      <c r="DV1029" s="389">
        <v>3.3754325551579131E-2</v>
      </c>
      <c r="DW1029" s="389">
        <v>3.2552395968812473E-2</v>
      </c>
      <c r="DX1029" s="389">
        <v>3.3306060834287547E-2</v>
      </c>
      <c r="DY1029" s="389">
        <v>3.7324348566674104E-2</v>
      </c>
      <c r="DZ1029" s="389">
        <v>4.40251572327044E-2</v>
      </c>
      <c r="EA1029" s="389">
        <v>3.8801991787743691E-2</v>
      </c>
      <c r="EB1029" s="389">
        <v>3.8136862564762383E-2</v>
      </c>
      <c r="EC1029" s="389">
        <v>3.7497075890493274E-2</v>
      </c>
      <c r="ED1029" s="389">
        <v>3.6881157163823793E-2</v>
      </c>
      <c r="EE1029" s="389">
        <v>3.6287745992275224E-2</v>
      </c>
      <c r="EF1029" s="389">
        <v>3.5715585234561559E-2</v>
      </c>
      <c r="EG1029" s="389">
        <v>3.5163511289093181E-2</v>
      </c>
      <c r="EH1029" s="389">
        <v>3.4630445465469846E-2</v>
      </c>
      <c r="EI1029" s="389">
        <v>3.4115386299999065E-2</v>
      </c>
      <c r="EJ1029" s="389">
        <v>3.3617402696354062E-2</v>
      </c>
      <c r="EK1029" s="389">
        <v>3.3135627789352001E-2</v>
      </c>
      <c r="EL1029" s="389">
        <v>3.2669253444044928E-2</v>
      </c>
      <c r="EM1029" s="389">
        <v>3.2217525314335395E-2</v>
      </c>
      <c r="EN1029" s="389">
        <v>3.1779738395522297E-2</v>
      </c>
      <c r="EO1029" s="389">
        <v>3.1355233013855545E-2</v>
      </c>
      <c r="EP1029" s="389">
        <v>3.0943391203579022E-2</v>
      </c>
      <c r="EQ1029" s="389">
        <v>3.0543633428273671E-2</v>
      </c>
      <c r="ER1029" s="389">
        <v>3.0155415608746589E-2</v>
      </c>
      <c r="ES1029" s="389">
        <v>2.9778226424385996E-2</v>
      </c>
      <c r="ET1029" s="389">
        <v>2.9411584858933922E-2</v>
      </c>
      <c r="EU1029" s="389">
        <v>2.9055037965114185E-2</v>
      </c>
      <c r="EV1029" s="389">
        <v>2.8708158825573572E-2</v>
      </c>
      <c r="EW1029" s="389">
        <v>2.8370544690219032E-2</v>
      </c>
      <c r="EX1029" s="389">
        <v>2.8041815272317184E-2</v>
      </c>
      <c r="EY1029" s="389">
        <v>2.7721611187716384E-2</v>
      </c>
      <c r="EZ1029" s="389">
        <v>2.7409592523293388E-2</v>
      </c>
      <c r="FA1029" s="389">
        <v>2.7105437522253702E-2</v>
      </c>
      <c r="FB1029" s="389">
        <v>2.6808841375254178E-2</v>
      </c>
      <c r="FC1029" s="389">
        <v>2.6519515107495437E-2</v>
      </c>
      <c r="FD1029" s="389">
        <v>2.6237184552969126E-2</v>
      </c>
      <c r="FE1029" s="389">
        <v>2.5961589407962581E-2</v>
      </c>
      <c r="FF1029" s="389">
        <v>2.569248235673267E-2</v>
      </c>
      <c r="FG1029" s="389">
        <v>2.5429628262979377E-2</v>
      </c>
      <c r="FH1029" s="389">
        <v>2.5172803421385826E-2</v>
      </c>
      <c r="FI1029" s="389">
        <v>2.4921794864057333E-2</v>
      </c>
      <c r="FJ1029" s="389">
        <v>2.4676399717196301E-2</v>
      </c>
      <c r="FK1029" s="389">
        <v>2.4436424603797819E-2</v>
      </c>
      <c r="FL1029" s="389">
        <v>2.4201685088552437E-2</v>
      </c>
      <c r="FM1029" s="389">
        <v>2.3972005161499998E-2</v>
      </c>
      <c r="FN1029" s="389">
        <v>2.3747216757300158E-2</v>
      </c>
      <c r="FO1029" s="389">
        <v>2.3527159307271693E-2</v>
      </c>
      <c r="FP1029" s="389">
        <v>2.3311679321611933E-2</v>
      </c>
      <c r="FQ1029" s="389">
        <v>2.3100629999438446E-2</v>
      </c>
      <c r="FR1029" s="389">
        <v>2.2893870864505384E-2</v>
      </c>
      <c r="FS1029" s="389">
        <v>2.2691267424633638E-2</v>
      </c>
      <c r="FT1029" s="389">
        <v>2.2492690853064819E-2</v>
      </c>
      <c r="FU1029" s="389">
        <v>2.2298017690102007E-2</v>
      </c>
      <c r="FV1029" s="389">
        <v>2.2107129563538868E-2</v>
      </c>
    </row>
    <row r="1030" spans="5:178" outlineLevel="2" x14ac:dyDescent="0.2">
      <c r="E1030" s="367">
        <v>45107</v>
      </c>
      <c r="F1030" s="394"/>
      <c r="G1030" s="394"/>
      <c r="H1030" s="394"/>
      <c r="K1030" s="389"/>
      <c r="L1030" s="389"/>
      <c r="M1030" s="389"/>
      <c r="N1030" s="389"/>
      <c r="O1030" s="389"/>
      <c r="P1030" s="389"/>
      <c r="Q1030" s="389"/>
      <c r="R1030" s="389"/>
      <c r="S1030" s="389"/>
      <c r="T1030" s="389"/>
      <c r="U1030" s="389"/>
      <c r="V1030" s="389"/>
      <c r="W1030" s="389"/>
      <c r="X1030" s="389"/>
      <c r="Y1030" s="389"/>
      <c r="Z1030" s="389"/>
      <c r="AA1030" s="389"/>
      <c r="AB1030" s="389"/>
      <c r="AC1030" s="389"/>
      <c r="AD1030" s="389"/>
      <c r="AE1030" s="389"/>
      <c r="AF1030" s="389"/>
      <c r="AG1030" s="389"/>
      <c r="AH1030" s="389"/>
      <c r="AI1030" s="389"/>
      <c r="AJ1030" s="389"/>
      <c r="AK1030" s="389"/>
      <c r="AL1030" s="389"/>
      <c r="AM1030" s="389"/>
      <c r="AN1030" s="389"/>
      <c r="AO1030" s="389"/>
      <c r="AP1030" s="389"/>
      <c r="AQ1030" s="389"/>
      <c r="AR1030" s="389"/>
      <c r="AS1030" s="389"/>
      <c r="AT1030" s="389"/>
      <c r="AU1030" s="389"/>
      <c r="AV1030" s="389"/>
      <c r="AW1030" s="389"/>
      <c r="AX1030" s="389"/>
      <c r="AY1030" s="389"/>
      <c r="AZ1030" s="389"/>
      <c r="BA1030" s="389"/>
      <c r="BB1030" s="389"/>
      <c r="BC1030" s="389"/>
      <c r="BD1030" s="389"/>
      <c r="BE1030" s="389"/>
      <c r="BF1030" s="389"/>
      <c r="BG1030" s="389"/>
      <c r="BH1030" s="389"/>
      <c r="BI1030" s="389"/>
      <c r="BJ1030" s="389"/>
      <c r="BK1030" s="389"/>
      <c r="BL1030" s="389"/>
      <c r="BM1030" s="389"/>
      <c r="BN1030" s="389"/>
      <c r="BO1030" s="389"/>
      <c r="BP1030" s="389"/>
      <c r="BQ1030" s="389"/>
      <c r="BR1030" s="389"/>
      <c r="BS1030" s="389"/>
      <c r="BT1030" s="389"/>
      <c r="BU1030" s="389"/>
      <c r="BV1030" s="389"/>
      <c r="BW1030" s="389"/>
      <c r="BX1030" s="389"/>
      <c r="BY1030" s="389"/>
      <c r="BZ1030" s="389"/>
      <c r="CA1030" s="389"/>
      <c r="CB1030" s="389"/>
      <c r="CC1030" s="389"/>
      <c r="CD1030" s="389"/>
      <c r="CE1030" s="389"/>
      <c r="CF1030" s="389"/>
      <c r="CG1030" s="389"/>
      <c r="CH1030" s="389"/>
      <c r="CI1030" s="389"/>
      <c r="CJ1030" s="389">
        <v>0.91366328787857176</v>
      </c>
      <c r="CK1030" s="389">
        <v>0.57706937025816785</v>
      </c>
      <c r="CL1030" s="389">
        <v>0.2592513834948581</v>
      </c>
      <c r="CM1030" s="389">
        <v>0.18433638561599594</v>
      </c>
      <c r="CN1030" s="389">
        <v>0.17706075698996174</v>
      </c>
      <c r="CO1030" s="389">
        <v>0.15249666738898188</v>
      </c>
      <c r="CP1030" s="389">
        <v>0.14078284962184712</v>
      </c>
      <c r="CQ1030" s="389">
        <v>0.12919231039747711</v>
      </c>
      <c r="CR1030" s="389">
        <v>0.12314233112038576</v>
      </c>
      <c r="CS1030" s="389">
        <v>0.11830307230773505</v>
      </c>
      <c r="CT1030" s="389">
        <v>0.11472252643007243</v>
      </c>
      <c r="CU1030" s="389">
        <v>0.11134499659705738</v>
      </c>
      <c r="CV1030" s="389">
        <v>0.10919361898425919</v>
      </c>
      <c r="CW1030" s="389">
        <v>0.10745586694330586</v>
      </c>
      <c r="CX1030" s="389">
        <v>0.10524969339727691</v>
      </c>
      <c r="CY1030" s="389">
        <v>0.10223447014264157</v>
      </c>
      <c r="CZ1030" s="389">
        <v>9.9801363587353698E-2</v>
      </c>
      <c r="DA1030" s="389">
        <v>9.6314466144768837E-2</v>
      </c>
      <c r="DB1030" s="389">
        <v>9.381903238755665E-2</v>
      </c>
      <c r="DC1030" s="389">
        <v>9.0428568850456831E-2</v>
      </c>
      <c r="DD1030" s="389">
        <v>8.4149617148352021E-2</v>
      </c>
      <c r="DE1030" s="389">
        <v>7.8750695256038436E-2</v>
      </c>
      <c r="DF1030" s="389">
        <v>7.4217767497223475E-2</v>
      </c>
      <c r="DG1030" s="389">
        <v>6.842949704542993E-2</v>
      </c>
      <c r="DH1030" s="389">
        <v>6.4453276897052866E-2</v>
      </c>
      <c r="DI1030" s="389">
        <v>6.1391498822002614E-2</v>
      </c>
      <c r="DJ1030" s="389">
        <v>5.8824991887238713E-2</v>
      </c>
      <c r="DK1030" s="389">
        <v>5.619553645008582E-2</v>
      </c>
      <c r="DL1030" s="389">
        <v>5.4066339148323643E-2</v>
      </c>
      <c r="DM1030" s="389">
        <v>5.2097590743706526E-2</v>
      </c>
      <c r="DN1030" s="389">
        <v>5.0684023959724087E-2</v>
      </c>
      <c r="DO1030" s="389">
        <v>4.9697997538260576E-2</v>
      </c>
      <c r="DP1030" s="389">
        <v>4.8264014419276004E-2</v>
      </c>
      <c r="DQ1030" s="389">
        <v>4.6526426113100226E-2</v>
      </c>
      <c r="DR1030" s="389">
        <v>4.5196979901498666E-2</v>
      </c>
      <c r="DS1030" s="389">
        <v>4.3582558877236305E-2</v>
      </c>
      <c r="DT1030" s="389">
        <v>4.2785860034774061E-2</v>
      </c>
      <c r="DU1030" s="389">
        <v>4.1082049618145308E-2</v>
      </c>
      <c r="DV1030" s="389">
        <v>3.8293776491102237E-2</v>
      </c>
      <c r="DW1030" s="389">
        <v>3.3754325551579131E-2</v>
      </c>
      <c r="DX1030" s="389">
        <v>3.2552395968812473E-2</v>
      </c>
      <c r="DY1030" s="389">
        <v>3.3306060834287547E-2</v>
      </c>
      <c r="DZ1030" s="389">
        <v>3.7324348566674104E-2</v>
      </c>
      <c r="EA1030" s="389">
        <v>4.40251572327044E-2</v>
      </c>
      <c r="EB1030" s="389">
        <v>3.8801991787743691E-2</v>
      </c>
      <c r="EC1030" s="389">
        <v>3.8136862564762383E-2</v>
      </c>
      <c r="ED1030" s="389">
        <v>3.7497075890493274E-2</v>
      </c>
      <c r="EE1030" s="389">
        <v>3.6881157163823793E-2</v>
      </c>
      <c r="EF1030" s="389">
        <v>3.6287745992275224E-2</v>
      </c>
      <c r="EG1030" s="389">
        <v>3.5715585234561559E-2</v>
      </c>
      <c r="EH1030" s="389">
        <v>3.5163511289093181E-2</v>
      </c>
      <c r="EI1030" s="389">
        <v>3.4630445465469846E-2</v>
      </c>
      <c r="EJ1030" s="389">
        <v>3.4115386299999065E-2</v>
      </c>
      <c r="EK1030" s="389">
        <v>3.3617402696354062E-2</v>
      </c>
      <c r="EL1030" s="389">
        <v>3.3135627789352001E-2</v>
      </c>
      <c r="EM1030" s="389">
        <v>3.2669253444044928E-2</v>
      </c>
      <c r="EN1030" s="389">
        <v>3.2217525314335395E-2</v>
      </c>
      <c r="EO1030" s="389">
        <v>3.1779738395522297E-2</v>
      </c>
      <c r="EP1030" s="389">
        <v>3.1355233013855545E-2</v>
      </c>
      <c r="EQ1030" s="389">
        <v>3.0943391203579022E-2</v>
      </c>
      <c r="ER1030" s="389">
        <v>3.0543633428273671E-2</v>
      </c>
      <c r="ES1030" s="389">
        <v>3.0155415608746589E-2</v>
      </c>
      <c r="ET1030" s="389">
        <v>2.9778226424385996E-2</v>
      </c>
      <c r="EU1030" s="389">
        <v>2.9411584858933922E-2</v>
      </c>
      <c r="EV1030" s="389">
        <v>2.9055037965114185E-2</v>
      </c>
      <c r="EW1030" s="389">
        <v>2.8708158825573572E-2</v>
      </c>
      <c r="EX1030" s="389">
        <v>2.8370544690219032E-2</v>
      </c>
      <c r="EY1030" s="389">
        <v>2.8041815272317184E-2</v>
      </c>
      <c r="EZ1030" s="389">
        <v>2.7721611187716384E-2</v>
      </c>
      <c r="FA1030" s="389">
        <v>2.7409592523293388E-2</v>
      </c>
      <c r="FB1030" s="389">
        <v>2.7105437522253702E-2</v>
      </c>
      <c r="FC1030" s="389">
        <v>2.6808841375254178E-2</v>
      </c>
      <c r="FD1030" s="389">
        <v>2.6519515107495437E-2</v>
      </c>
      <c r="FE1030" s="389">
        <v>2.6237184552969126E-2</v>
      </c>
      <c r="FF1030" s="389">
        <v>2.5961589407962581E-2</v>
      </c>
      <c r="FG1030" s="389">
        <v>2.569248235673267E-2</v>
      </c>
      <c r="FH1030" s="389">
        <v>2.5429628262979377E-2</v>
      </c>
      <c r="FI1030" s="389">
        <v>2.5172803421385826E-2</v>
      </c>
      <c r="FJ1030" s="389">
        <v>2.4921794864057333E-2</v>
      </c>
      <c r="FK1030" s="389">
        <v>2.4676399717196301E-2</v>
      </c>
      <c r="FL1030" s="389">
        <v>2.4436424603797819E-2</v>
      </c>
      <c r="FM1030" s="389">
        <v>2.4201685088552437E-2</v>
      </c>
      <c r="FN1030" s="389">
        <v>2.3972005161499998E-2</v>
      </c>
      <c r="FO1030" s="389">
        <v>2.3747216757300158E-2</v>
      </c>
      <c r="FP1030" s="389">
        <v>2.3527159307271693E-2</v>
      </c>
      <c r="FQ1030" s="389">
        <v>2.3311679321611933E-2</v>
      </c>
      <c r="FR1030" s="389">
        <v>2.3100629999438446E-2</v>
      </c>
      <c r="FS1030" s="389">
        <v>2.2893870864505384E-2</v>
      </c>
      <c r="FT1030" s="389">
        <v>2.2691267424633638E-2</v>
      </c>
      <c r="FU1030" s="389">
        <v>2.2492690853064819E-2</v>
      </c>
      <c r="FV1030" s="389">
        <v>2.2298017690102007E-2</v>
      </c>
    </row>
    <row r="1031" spans="5:178" outlineLevel="2" x14ac:dyDescent="0.2">
      <c r="E1031" s="367">
        <v>45138</v>
      </c>
      <c r="F1031" s="394"/>
      <c r="G1031" s="394"/>
      <c r="H1031" s="394"/>
      <c r="K1031" s="389"/>
      <c r="L1031" s="389"/>
      <c r="M1031" s="389"/>
      <c r="N1031" s="389"/>
      <c r="O1031" s="389"/>
      <c r="P1031" s="389"/>
      <c r="Q1031" s="389"/>
      <c r="R1031" s="389"/>
      <c r="S1031" s="389"/>
      <c r="T1031" s="389"/>
      <c r="U1031" s="389"/>
      <c r="V1031" s="389"/>
      <c r="W1031" s="389"/>
      <c r="X1031" s="389"/>
      <c r="Y1031" s="389"/>
      <c r="Z1031" s="389"/>
      <c r="AA1031" s="389"/>
      <c r="AB1031" s="389"/>
      <c r="AC1031" s="389"/>
      <c r="AD1031" s="389"/>
      <c r="AE1031" s="389"/>
      <c r="AF1031" s="389"/>
      <c r="AG1031" s="389"/>
      <c r="AH1031" s="389"/>
      <c r="AI1031" s="389"/>
      <c r="AJ1031" s="389"/>
      <c r="AK1031" s="389"/>
      <c r="AL1031" s="389"/>
      <c r="AM1031" s="389"/>
      <c r="AN1031" s="389"/>
      <c r="AO1031" s="389"/>
      <c r="AP1031" s="389"/>
      <c r="AQ1031" s="389"/>
      <c r="AR1031" s="389"/>
      <c r="AS1031" s="389"/>
      <c r="AT1031" s="389"/>
      <c r="AU1031" s="389"/>
      <c r="AV1031" s="389"/>
      <c r="AW1031" s="389"/>
      <c r="AX1031" s="389"/>
      <c r="AY1031" s="389"/>
      <c r="AZ1031" s="389"/>
      <c r="BA1031" s="389"/>
      <c r="BB1031" s="389"/>
      <c r="BC1031" s="389"/>
      <c r="BD1031" s="389"/>
      <c r="BE1031" s="389"/>
      <c r="BF1031" s="389"/>
      <c r="BG1031" s="389"/>
      <c r="BH1031" s="389"/>
      <c r="BI1031" s="389"/>
      <c r="BJ1031" s="389"/>
      <c r="BK1031" s="389"/>
      <c r="BL1031" s="389"/>
      <c r="BM1031" s="389"/>
      <c r="BN1031" s="389"/>
      <c r="BO1031" s="389"/>
      <c r="BP1031" s="389"/>
      <c r="BQ1031" s="389"/>
      <c r="BR1031" s="389"/>
      <c r="BS1031" s="389"/>
      <c r="BT1031" s="389"/>
      <c r="BU1031" s="389"/>
      <c r="BV1031" s="389"/>
      <c r="BW1031" s="389"/>
      <c r="BX1031" s="389"/>
      <c r="BY1031" s="389"/>
      <c r="BZ1031" s="389"/>
      <c r="CA1031" s="389"/>
      <c r="CB1031" s="389"/>
      <c r="CC1031" s="389"/>
      <c r="CD1031" s="389"/>
      <c r="CE1031" s="389"/>
      <c r="CF1031" s="389"/>
      <c r="CG1031" s="389"/>
      <c r="CH1031" s="389"/>
      <c r="CI1031" s="389"/>
      <c r="CJ1031" s="389"/>
      <c r="CK1031" s="389">
        <v>0.91366328787857176</v>
      </c>
      <c r="CL1031" s="389">
        <v>0.57706937025816785</v>
      </c>
      <c r="CM1031" s="389">
        <v>0.2592513834948581</v>
      </c>
      <c r="CN1031" s="389">
        <v>0.18433638561599594</v>
      </c>
      <c r="CO1031" s="389">
        <v>0.17706075698996174</v>
      </c>
      <c r="CP1031" s="389">
        <v>0.15249666738898188</v>
      </c>
      <c r="CQ1031" s="389">
        <v>0.14078284962184712</v>
      </c>
      <c r="CR1031" s="389">
        <v>0.12919231039747711</v>
      </c>
      <c r="CS1031" s="389">
        <v>0.12314233112038576</v>
      </c>
      <c r="CT1031" s="389">
        <v>0.11830307230773505</v>
      </c>
      <c r="CU1031" s="389">
        <v>0.11472252643007243</v>
      </c>
      <c r="CV1031" s="389">
        <v>0.11134499659705738</v>
      </c>
      <c r="CW1031" s="389">
        <v>0.10919361898425919</v>
      </c>
      <c r="CX1031" s="389">
        <v>0.10745586694330586</v>
      </c>
      <c r="CY1031" s="389">
        <v>0.10524969339727691</v>
      </c>
      <c r="CZ1031" s="389">
        <v>0.10223447014264157</v>
      </c>
      <c r="DA1031" s="389">
        <v>9.9801363587353698E-2</v>
      </c>
      <c r="DB1031" s="389">
        <v>9.6314466144768837E-2</v>
      </c>
      <c r="DC1031" s="389">
        <v>9.381903238755665E-2</v>
      </c>
      <c r="DD1031" s="389">
        <v>9.0428568850456831E-2</v>
      </c>
      <c r="DE1031" s="389">
        <v>8.4149617148352021E-2</v>
      </c>
      <c r="DF1031" s="389">
        <v>7.8750695256038436E-2</v>
      </c>
      <c r="DG1031" s="389">
        <v>7.4217767497223475E-2</v>
      </c>
      <c r="DH1031" s="389">
        <v>6.842949704542993E-2</v>
      </c>
      <c r="DI1031" s="389">
        <v>6.4453276897052866E-2</v>
      </c>
      <c r="DJ1031" s="389">
        <v>6.1391498822002614E-2</v>
      </c>
      <c r="DK1031" s="389">
        <v>5.8824991887238713E-2</v>
      </c>
      <c r="DL1031" s="389">
        <v>5.619553645008582E-2</v>
      </c>
      <c r="DM1031" s="389">
        <v>5.4066339148323643E-2</v>
      </c>
      <c r="DN1031" s="389">
        <v>5.2097590743706526E-2</v>
      </c>
      <c r="DO1031" s="389">
        <v>5.0684023959724087E-2</v>
      </c>
      <c r="DP1031" s="389">
        <v>4.9697997538260576E-2</v>
      </c>
      <c r="DQ1031" s="389">
        <v>4.8264014419276004E-2</v>
      </c>
      <c r="DR1031" s="389">
        <v>4.6526426113100226E-2</v>
      </c>
      <c r="DS1031" s="389">
        <v>4.5196979901498666E-2</v>
      </c>
      <c r="DT1031" s="389">
        <v>4.3582558877236305E-2</v>
      </c>
      <c r="DU1031" s="389">
        <v>4.2785860034774061E-2</v>
      </c>
      <c r="DV1031" s="389">
        <v>4.1082049618145308E-2</v>
      </c>
      <c r="DW1031" s="389">
        <v>3.8293776491102237E-2</v>
      </c>
      <c r="DX1031" s="389">
        <v>3.3754325551579131E-2</v>
      </c>
      <c r="DY1031" s="389">
        <v>3.2552395968812473E-2</v>
      </c>
      <c r="DZ1031" s="389">
        <v>3.3306060834287547E-2</v>
      </c>
      <c r="EA1031" s="389">
        <v>3.7324348566674104E-2</v>
      </c>
      <c r="EB1031" s="389">
        <v>4.40251572327044E-2</v>
      </c>
      <c r="EC1031" s="389">
        <v>3.8801991787743691E-2</v>
      </c>
      <c r="ED1031" s="389">
        <v>3.8136862564762383E-2</v>
      </c>
      <c r="EE1031" s="389">
        <v>3.7497075890493274E-2</v>
      </c>
      <c r="EF1031" s="389">
        <v>3.6881157163823793E-2</v>
      </c>
      <c r="EG1031" s="389">
        <v>3.6287745992275224E-2</v>
      </c>
      <c r="EH1031" s="389">
        <v>3.5715585234561559E-2</v>
      </c>
      <c r="EI1031" s="389">
        <v>3.5163511289093181E-2</v>
      </c>
      <c r="EJ1031" s="389">
        <v>3.4630445465469846E-2</v>
      </c>
      <c r="EK1031" s="389">
        <v>3.4115386299999065E-2</v>
      </c>
      <c r="EL1031" s="389">
        <v>3.3617402696354062E-2</v>
      </c>
      <c r="EM1031" s="389">
        <v>3.3135627789352001E-2</v>
      </c>
      <c r="EN1031" s="389">
        <v>3.2669253444044928E-2</v>
      </c>
      <c r="EO1031" s="389">
        <v>3.2217525314335395E-2</v>
      </c>
      <c r="EP1031" s="389">
        <v>3.1779738395522297E-2</v>
      </c>
      <c r="EQ1031" s="389">
        <v>3.1355233013855545E-2</v>
      </c>
      <c r="ER1031" s="389">
        <v>3.0943391203579022E-2</v>
      </c>
      <c r="ES1031" s="389">
        <v>3.0543633428273671E-2</v>
      </c>
      <c r="ET1031" s="389">
        <v>3.0155415608746589E-2</v>
      </c>
      <c r="EU1031" s="389">
        <v>2.9778226424385996E-2</v>
      </c>
      <c r="EV1031" s="389">
        <v>2.9411584858933922E-2</v>
      </c>
      <c r="EW1031" s="389">
        <v>2.9055037965114185E-2</v>
      </c>
      <c r="EX1031" s="389">
        <v>2.8708158825573572E-2</v>
      </c>
      <c r="EY1031" s="389">
        <v>2.8370544690219032E-2</v>
      </c>
      <c r="EZ1031" s="389">
        <v>2.8041815272317184E-2</v>
      </c>
      <c r="FA1031" s="389">
        <v>2.7721611187716384E-2</v>
      </c>
      <c r="FB1031" s="389">
        <v>2.7409592523293388E-2</v>
      </c>
      <c r="FC1031" s="389">
        <v>2.7105437522253702E-2</v>
      </c>
      <c r="FD1031" s="389">
        <v>2.6808841375254178E-2</v>
      </c>
      <c r="FE1031" s="389">
        <v>2.6519515107495437E-2</v>
      </c>
      <c r="FF1031" s="389">
        <v>2.6237184552969126E-2</v>
      </c>
      <c r="FG1031" s="389">
        <v>2.5961589407962581E-2</v>
      </c>
      <c r="FH1031" s="389">
        <v>2.569248235673267E-2</v>
      </c>
      <c r="FI1031" s="389">
        <v>2.5429628262979377E-2</v>
      </c>
      <c r="FJ1031" s="389">
        <v>2.5172803421385826E-2</v>
      </c>
      <c r="FK1031" s="389">
        <v>2.4921794864057333E-2</v>
      </c>
      <c r="FL1031" s="389">
        <v>2.4676399717196301E-2</v>
      </c>
      <c r="FM1031" s="389">
        <v>2.4436424603797819E-2</v>
      </c>
      <c r="FN1031" s="389">
        <v>2.4201685088552437E-2</v>
      </c>
      <c r="FO1031" s="389">
        <v>2.3972005161499998E-2</v>
      </c>
      <c r="FP1031" s="389">
        <v>2.3747216757300158E-2</v>
      </c>
      <c r="FQ1031" s="389">
        <v>2.3527159307271693E-2</v>
      </c>
      <c r="FR1031" s="389">
        <v>2.3311679321611933E-2</v>
      </c>
      <c r="FS1031" s="389">
        <v>2.3100629999438446E-2</v>
      </c>
      <c r="FT1031" s="389">
        <v>2.2893870864505384E-2</v>
      </c>
      <c r="FU1031" s="389">
        <v>2.2691267424633638E-2</v>
      </c>
      <c r="FV1031" s="389">
        <v>2.2492690853064819E-2</v>
      </c>
    </row>
    <row r="1032" spans="5:178" outlineLevel="2" x14ac:dyDescent="0.2">
      <c r="E1032" s="367">
        <v>45169</v>
      </c>
      <c r="F1032" s="394"/>
      <c r="G1032" s="394"/>
      <c r="H1032" s="394"/>
      <c r="K1032" s="389"/>
      <c r="L1032" s="389"/>
      <c r="M1032" s="389"/>
      <c r="N1032" s="389"/>
      <c r="O1032" s="389"/>
      <c r="P1032" s="389"/>
      <c r="Q1032" s="389"/>
      <c r="R1032" s="389"/>
      <c r="S1032" s="389"/>
      <c r="T1032" s="389"/>
      <c r="U1032" s="389"/>
      <c r="V1032" s="389"/>
      <c r="W1032" s="389"/>
      <c r="X1032" s="389"/>
      <c r="Y1032" s="389"/>
      <c r="Z1032" s="389"/>
      <c r="AA1032" s="389"/>
      <c r="AB1032" s="389"/>
      <c r="AC1032" s="389"/>
      <c r="AD1032" s="389"/>
      <c r="AE1032" s="389"/>
      <c r="AF1032" s="389"/>
      <c r="AG1032" s="389"/>
      <c r="AH1032" s="389"/>
      <c r="AI1032" s="389"/>
      <c r="AJ1032" s="389"/>
      <c r="AK1032" s="389"/>
      <c r="AL1032" s="389"/>
      <c r="AM1032" s="389"/>
      <c r="AN1032" s="389"/>
      <c r="AO1032" s="389"/>
      <c r="AP1032" s="389"/>
      <c r="AQ1032" s="389"/>
      <c r="AR1032" s="389"/>
      <c r="AS1032" s="389"/>
      <c r="AT1032" s="389"/>
      <c r="AU1032" s="389"/>
      <c r="AV1032" s="389"/>
      <c r="AW1032" s="389"/>
      <c r="AX1032" s="389"/>
      <c r="AY1032" s="389"/>
      <c r="AZ1032" s="389"/>
      <c r="BA1032" s="389"/>
      <c r="BB1032" s="389"/>
      <c r="BC1032" s="389"/>
      <c r="BD1032" s="389"/>
      <c r="BE1032" s="389"/>
      <c r="BF1032" s="389"/>
      <c r="BG1032" s="389"/>
      <c r="BH1032" s="389"/>
      <c r="BI1032" s="389"/>
      <c r="BJ1032" s="389"/>
      <c r="BK1032" s="389"/>
      <c r="BL1032" s="389"/>
      <c r="BM1032" s="389"/>
      <c r="BN1032" s="389"/>
      <c r="BO1032" s="389"/>
      <c r="BP1032" s="389"/>
      <c r="BQ1032" s="389"/>
      <c r="BR1032" s="389"/>
      <c r="BS1032" s="389"/>
      <c r="BT1032" s="389"/>
      <c r="BU1032" s="389"/>
      <c r="BV1032" s="389"/>
      <c r="BW1032" s="389"/>
      <c r="BX1032" s="389"/>
      <c r="BY1032" s="389"/>
      <c r="BZ1032" s="389"/>
      <c r="CA1032" s="389"/>
      <c r="CB1032" s="389"/>
      <c r="CC1032" s="389"/>
      <c r="CD1032" s="389"/>
      <c r="CE1032" s="389"/>
      <c r="CF1032" s="389"/>
      <c r="CG1032" s="389"/>
      <c r="CH1032" s="389"/>
      <c r="CI1032" s="389"/>
      <c r="CJ1032" s="389"/>
      <c r="CK1032" s="389"/>
      <c r="CL1032" s="389">
        <v>0.91366328787857176</v>
      </c>
      <c r="CM1032" s="389">
        <v>0.57706937025816785</v>
      </c>
      <c r="CN1032" s="389">
        <v>0.2592513834948581</v>
      </c>
      <c r="CO1032" s="389">
        <v>0.18433638561599594</v>
      </c>
      <c r="CP1032" s="389">
        <v>0.17706075698996174</v>
      </c>
      <c r="CQ1032" s="389">
        <v>0.15249666738898188</v>
      </c>
      <c r="CR1032" s="389">
        <v>0.14078284962184712</v>
      </c>
      <c r="CS1032" s="389">
        <v>0.12919231039747711</v>
      </c>
      <c r="CT1032" s="389">
        <v>0.12314233112038576</v>
      </c>
      <c r="CU1032" s="389">
        <v>0.11830307230773505</v>
      </c>
      <c r="CV1032" s="389">
        <v>0.11472252643007243</v>
      </c>
      <c r="CW1032" s="389">
        <v>0.11134499659705738</v>
      </c>
      <c r="CX1032" s="389">
        <v>0.10919361898425919</v>
      </c>
      <c r="CY1032" s="389">
        <v>0.10745586694330586</v>
      </c>
      <c r="CZ1032" s="389">
        <v>0.10524969339727691</v>
      </c>
      <c r="DA1032" s="389">
        <v>0.10223447014264157</v>
      </c>
      <c r="DB1032" s="389">
        <v>9.9801363587353698E-2</v>
      </c>
      <c r="DC1032" s="389">
        <v>9.6314466144768837E-2</v>
      </c>
      <c r="DD1032" s="389">
        <v>9.381903238755665E-2</v>
      </c>
      <c r="DE1032" s="389">
        <v>9.0428568850456831E-2</v>
      </c>
      <c r="DF1032" s="389">
        <v>8.4149617148352021E-2</v>
      </c>
      <c r="DG1032" s="389">
        <v>7.8750695256038436E-2</v>
      </c>
      <c r="DH1032" s="389">
        <v>7.4217767497223475E-2</v>
      </c>
      <c r="DI1032" s="389">
        <v>6.842949704542993E-2</v>
      </c>
      <c r="DJ1032" s="389">
        <v>6.4453276897052866E-2</v>
      </c>
      <c r="DK1032" s="389">
        <v>6.1391498822002614E-2</v>
      </c>
      <c r="DL1032" s="389">
        <v>5.8824991887238713E-2</v>
      </c>
      <c r="DM1032" s="389">
        <v>5.619553645008582E-2</v>
      </c>
      <c r="DN1032" s="389">
        <v>5.4066339148323643E-2</v>
      </c>
      <c r="DO1032" s="389">
        <v>5.2097590743706526E-2</v>
      </c>
      <c r="DP1032" s="389">
        <v>5.0684023959724087E-2</v>
      </c>
      <c r="DQ1032" s="389">
        <v>4.9697997538260576E-2</v>
      </c>
      <c r="DR1032" s="389">
        <v>4.8264014419276004E-2</v>
      </c>
      <c r="DS1032" s="389">
        <v>4.6526426113100226E-2</v>
      </c>
      <c r="DT1032" s="389">
        <v>4.5196979901498666E-2</v>
      </c>
      <c r="DU1032" s="389">
        <v>4.3582558877236305E-2</v>
      </c>
      <c r="DV1032" s="389">
        <v>4.2785860034774061E-2</v>
      </c>
      <c r="DW1032" s="389">
        <v>4.1082049618145308E-2</v>
      </c>
      <c r="DX1032" s="389">
        <v>3.8293776491102237E-2</v>
      </c>
      <c r="DY1032" s="389">
        <v>3.3754325551579131E-2</v>
      </c>
      <c r="DZ1032" s="389">
        <v>3.2552395968812473E-2</v>
      </c>
      <c r="EA1032" s="389">
        <v>3.3306060834287547E-2</v>
      </c>
      <c r="EB1032" s="389">
        <v>3.7324348566674104E-2</v>
      </c>
      <c r="EC1032" s="389">
        <v>4.40251572327044E-2</v>
      </c>
      <c r="ED1032" s="389">
        <v>3.8801991787743691E-2</v>
      </c>
      <c r="EE1032" s="389">
        <v>3.8136862564762383E-2</v>
      </c>
      <c r="EF1032" s="389">
        <v>3.7497075890493274E-2</v>
      </c>
      <c r="EG1032" s="389">
        <v>3.6881157163823793E-2</v>
      </c>
      <c r="EH1032" s="389">
        <v>3.6287745992275224E-2</v>
      </c>
      <c r="EI1032" s="389">
        <v>3.5715585234561559E-2</v>
      </c>
      <c r="EJ1032" s="389">
        <v>3.5163511289093181E-2</v>
      </c>
      <c r="EK1032" s="389">
        <v>3.4630445465469846E-2</v>
      </c>
      <c r="EL1032" s="389">
        <v>3.4115386299999065E-2</v>
      </c>
      <c r="EM1032" s="389">
        <v>3.3617402696354062E-2</v>
      </c>
      <c r="EN1032" s="389">
        <v>3.3135627789352001E-2</v>
      </c>
      <c r="EO1032" s="389">
        <v>3.2669253444044928E-2</v>
      </c>
      <c r="EP1032" s="389">
        <v>3.2217525314335395E-2</v>
      </c>
      <c r="EQ1032" s="389">
        <v>3.1779738395522297E-2</v>
      </c>
      <c r="ER1032" s="389">
        <v>3.1355233013855545E-2</v>
      </c>
      <c r="ES1032" s="389">
        <v>3.0943391203579022E-2</v>
      </c>
      <c r="ET1032" s="389">
        <v>3.0543633428273671E-2</v>
      </c>
      <c r="EU1032" s="389">
        <v>3.0155415608746589E-2</v>
      </c>
      <c r="EV1032" s="389">
        <v>2.9778226424385996E-2</v>
      </c>
      <c r="EW1032" s="389">
        <v>2.9411584858933922E-2</v>
      </c>
      <c r="EX1032" s="389">
        <v>2.9055037965114185E-2</v>
      </c>
      <c r="EY1032" s="389">
        <v>2.8708158825573572E-2</v>
      </c>
      <c r="EZ1032" s="389">
        <v>2.8370544690219032E-2</v>
      </c>
      <c r="FA1032" s="389">
        <v>2.8041815272317184E-2</v>
      </c>
      <c r="FB1032" s="389">
        <v>2.7721611187716384E-2</v>
      </c>
      <c r="FC1032" s="389">
        <v>2.7409592523293388E-2</v>
      </c>
      <c r="FD1032" s="389">
        <v>2.7105437522253702E-2</v>
      </c>
      <c r="FE1032" s="389">
        <v>2.6808841375254178E-2</v>
      </c>
      <c r="FF1032" s="389">
        <v>2.6519515107495437E-2</v>
      </c>
      <c r="FG1032" s="389">
        <v>2.6237184552969126E-2</v>
      </c>
      <c r="FH1032" s="389">
        <v>2.5961589407962581E-2</v>
      </c>
      <c r="FI1032" s="389">
        <v>2.569248235673267E-2</v>
      </c>
      <c r="FJ1032" s="389">
        <v>2.5429628262979377E-2</v>
      </c>
      <c r="FK1032" s="389">
        <v>2.5172803421385826E-2</v>
      </c>
      <c r="FL1032" s="389">
        <v>2.4921794864057333E-2</v>
      </c>
      <c r="FM1032" s="389">
        <v>2.4676399717196301E-2</v>
      </c>
      <c r="FN1032" s="389">
        <v>2.4436424603797819E-2</v>
      </c>
      <c r="FO1032" s="389">
        <v>2.4201685088552437E-2</v>
      </c>
      <c r="FP1032" s="389">
        <v>2.3972005161499998E-2</v>
      </c>
      <c r="FQ1032" s="389">
        <v>2.3747216757300158E-2</v>
      </c>
      <c r="FR1032" s="389">
        <v>2.3527159307271693E-2</v>
      </c>
      <c r="FS1032" s="389">
        <v>2.3311679321611933E-2</v>
      </c>
      <c r="FT1032" s="389">
        <v>2.3100629999438446E-2</v>
      </c>
      <c r="FU1032" s="389">
        <v>2.2893870864505384E-2</v>
      </c>
      <c r="FV1032" s="389">
        <v>2.2691267424633638E-2</v>
      </c>
    </row>
    <row r="1033" spans="5:178" outlineLevel="2" x14ac:dyDescent="0.2">
      <c r="E1033" s="367">
        <v>45199</v>
      </c>
      <c r="F1033" s="394"/>
      <c r="G1033" s="394"/>
      <c r="H1033" s="394"/>
      <c r="K1033" s="389"/>
      <c r="L1033" s="389"/>
      <c r="M1033" s="389"/>
      <c r="N1033" s="389"/>
      <c r="O1033" s="389"/>
      <c r="P1033" s="389"/>
      <c r="Q1033" s="389"/>
      <c r="R1033" s="389"/>
      <c r="S1033" s="389"/>
      <c r="T1033" s="389"/>
      <c r="U1033" s="389"/>
      <c r="V1033" s="389"/>
      <c r="W1033" s="389"/>
      <c r="X1033" s="389"/>
      <c r="Y1033" s="389"/>
      <c r="Z1033" s="389"/>
      <c r="AA1033" s="389"/>
      <c r="AB1033" s="389"/>
      <c r="AC1033" s="389"/>
      <c r="AD1033" s="389"/>
      <c r="AE1033" s="389"/>
      <c r="AF1033" s="389"/>
      <c r="AG1033" s="389"/>
      <c r="AH1033" s="389"/>
      <c r="AI1033" s="389"/>
      <c r="AJ1033" s="389"/>
      <c r="AK1033" s="389"/>
      <c r="AL1033" s="389"/>
      <c r="AM1033" s="389"/>
      <c r="AN1033" s="389"/>
      <c r="AO1033" s="389"/>
      <c r="AP1033" s="389"/>
      <c r="AQ1033" s="389"/>
      <c r="AR1033" s="389"/>
      <c r="AS1033" s="389"/>
      <c r="AT1033" s="389"/>
      <c r="AU1033" s="389"/>
      <c r="AV1033" s="389"/>
      <c r="AW1033" s="389"/>
      <c r="AX1033" s="389"/>
      <c r="AY1033" s="389"/>
      <c r="AZ1033" s="389"/>
      <c r="BA1033" s="389"/>
      <c r="BB1033" s="389"/>
      <c r="BC1033" s="389"/>
      <c r="BD1033" s="389"/>
      <c r="BE1033" s="389"/>
      <c r="BF1033" s="389"/>
      <c r="BG1033" s="389"/>
      <c r="BH1033" s="389"/>
      <c r="BI1033" s="389"/>
      <c r="BJ1033" s="389"/>
      <c r="BK1033" s="389"/>
      <c r="BL1033" s="389"/>
      <c r="BM1033" s="389"/>
      <c r="BN1033" s="389"/>
      <c r="BO1033" s="389"/>
      <c r="BP1033" s="389"/>
      <c r="BQ1033" s="389"/>
      <c r="BR1033" s="389"/>
      <c r="BS1033" s="389"/>
      <c r="BT1033" s="389"/>
      <c r="BU1033" s="389"/>
      <c r="BV1033" s="389"/>
      <c r="BW1033" s="389"/>
      <c r="BX1033" s="389"/>
      <c r="BY1033" s="389"/>
      <c r="BZ1033" s="389"/>
      <c r="CA1033" s="389"/>
      <c r="CB1033" s="389"/>
      <c r="CC1033" s="389"/>
      <c r="CD1033" s="389"/>
      <c r="CE1033" s="389"/>
      <c r="CF1033" s="389"/>
      <c r="CG1033" s="389"/>
      <c r="CH1033" s="389"/>
      <c r="CI1033" s="389"/>
      <c r="CJ1033" s="389"/>
      <c r="CK1033" s="389"/>
      <c r="CL1033" s="389"/>
      <c r="CM1033" s="389">
        <v>0.91366328787857176</v>
      </c>
      <c r="CN1033" s="389">
        <v>0.57706937025816785</v>
      </c>
      <c r="CO1033" s="389">
        <v>0.2592513834948581</v>
      </c>
      <c r="CP1033" s="389">
        <v>0.18433638561599594</v>
      </c>
      <c r="CQ1033" s="389">
        <v>0.17706075698996174</v>
      </c>
      <c r="CR1033" s="389">
        <v>0.15249666738898188</v>
      </c>
      <c r="CS1033" s="389">
        <v>0.14078284962184712</v>
      </c>
      <c r="CT1033" s="389">
        <v>0.12919231039747711</v>
      </c>
      <c r="CU1033" s="389">
        <v>0.12314233112038576</v>
      </c>
      <c r="CV1033" s="389">
        <v>0.11830307230773505</v>
      </c>
      <c r="CW1033" s="389">
        <v>0.11472252643007243</v>
      </c>
      <c r="CX1033" s="389">
        <v>0.11134499659705738</v>
      </c>
      <c r="CY1033" s="389">
        <v>0.10919361898425919</v>
      </c>
      <c r="CZ1033" s="389">
        <v>0.10745586694330586</v>
      </c>
      <c r="DA1033" s="389">
        <v>0.10524969339727691</v>
      </c>
      <c r="DB1033" s="389">
        <v>0.10223447014264157</v>
      </c>
      <c r="DC1033" s="389">
        <v>9.9801363587353698E-2</v>
      </c>
      <c r="DD1033" s="389">
        <v>9.6314466144768837E-2</v>
      </c>
      <c r="DE1033" s="389">
        <v>9.381903238755665E-2</v>
      </c>
      <c r="DF1033" s="389">
        <v>9.0428568850456831E-2</v>
      </c>
      <c r="DG1033" s="389">
        <v>8.4149617148352021E-2</v>
      </c>
      <c r="DH1033" s="389">
        <v>7.8750695256038436E-2</v>
      </c>
      <c r="DI1033" s="389">
        <v>7.4217767497223475E-2</v>
      </c>
      <c r="DJ1033" s="389">
        <v>6.842949704542993E-2</v>
      </c>
      <c r="DK1033" s="389">
        <v>6.4453276897052866E-2</v>
      </c>
      <c r="DL1033" s="389">
        <v>6.1391498822002614E-2</v>
      </c>
      <c r="DM1033" s="389">
        <v>5.8824991887238713E-2</v>
      </c>
      <c r="DN1033" s="389">
        <v>5.619553645008582E-2</v>
      </c>
      <c r="DO1033" s="389">
        <v>5.4066339148323643E-2</v>
      </c>
      <c r="DP1033" s="389">
        <v>5.2097590743706526E-2</v>
      </c>
      <c r="DQ1033" s="389">
        <v>5.0684023959724087E-2</v>
      </c>
      <c r="DR1033" s="389">
        <v>4.9697997538260576E-2</v>
      </c>
      <c r="DS1033" s="389">
        <v>4.8264014419276004E-2</v>
      </c>
      <c r="DT1033" s="389">
        <v>4.6526426113100226E-2</v>
      </c>
      <c r="DU1033" s="389">
        <v>4.5196979901498666E-2</v>
      </c>
      <c r="DV1033" s="389">
        <v>4.3582558877236305E-2</v>
      </c>
      <c r="DW1033" s="389">
        <v>4.2785860034774061E-2</v>
      </c>
      <c r="DX1033" s="389">
        <v>4.1082049618145308E-2</v>
      </c>
      <c r="DY1033" s="389">
        <v>3.8293776491102237E-2</v>
      </c>
      <c r="DZ1033" s="389">
        <v>3.3754325551579131E-2</v>
      </c>
      <c r="EA1033" s="389">
        <v>3.2552395968812473E-2</v>
      </c>
      <c r="EB1033" s="389">
        <v>3.3306060834287547E-2</v>
      </c>
      <c r="EC1033" s="389">
        <v>3.7324348566674104E-2</v>
      </c>
      <c r="ED1033" s="389">
        <v>4.40251572327044E-2</v>
      </c>
      <c r="EE1033" s="389">
        <v>3.8801991787743691E-2</v>
      </c>
      <c r="EF1033" s="389">
        <v>3.8136862564762383E-2</v>
      </c>
      <c r="EG1033" s="389">
        <v>3.7497075890493274E-2</v>
      </c>
      <c r="EH1033" s="389">
        <v>3.6881157163823793E-2</v>
      </c>
      <c r="EI1033" s="389">
        <v>3.6287745992275224E-2</v>
      </c>
      <c r="EJ1033" s="389">
        <v>3.5715585234561559E-2</v>
      </c>
      <c r="EK1033" s="389">
        <v>3.5163511289093181E-2</v>
      </c>
      <c r="EL1033" s="389">
        <v>3.4630445465469846E-2</v>
      </c>
      <c r="EM1033" s="389">
        <v>3.4115386299999065E-2</v>
      </c>
      <c r="EN1033" s="389">
        <v>3.3617402696354062E-2</v>
      </c>
      <c r="EO1033" s="389">
        <v>3.3135627789352001E-2</v>
      </c>
      <c r="EP1033" s="389">
        <v>3.2669253444044928E-2</v>
      </c>
      <c r="EQ1033" s="389">
        <v>3.2217525314335395E-2</v>
      </c>
      <c r="ER1033" s="389">
        <v>3.1779738395522297E-2</v>
      </c>
      <c r="ES1033" s="389">
        <v>3.1355233013855545E-2</v>
      </c>
      <c r="ET1033" s="389">
        <v>3.0943391203579022E-2</v>
      </c>
      <c r="EU1033" s="389">
        <v>3.0543633428273671E-2</v>
      </c>
      <c r="EV1033" s="389">
        <v>3.0155415608746589E-2</v>
      </c>
      <c r="EW1033" s="389">
        <v>2.9778226424385996E-2</v>
      </c>
      <c r="EX1033" s="389">
        <v>2.9411584858933922E-2</v>
      </c>
      <c r="EY1033" s="389">
        <v>2.9055037965114185E-2</v>
      </c>
      <c r="EZ1033" s="389">
        <v>2.8708158825573572E-2</v>
      </c>
      <c r="FA1033" s="389">
        <v>2.8370544690219032E-2</v>
      </c>
      <c r="FB1033" s="389">
        <v>2.8041815272317184E-2</v>
      </c>
      <c r="FC1033" s="389">
        <v>2.7721611187716384E-2</v>
      </c>
      <c r="FD1033" s="389">
        <v>2.7409592523293388E-2</v>
      </c>
      <c r="FE1033" s="389">
        <v>2.7105437522253702E-2</v>
      </c>
      <c r="FF1033" s="389">
        <v>2.6808841375254178E-2</v>
      </c>
      <c r="FG1033" s="389">
        <v>2.6519515107495437E-2</v>
      </c>
      <c r="FH1033" s="389">
        <v>2.6237184552969126E-2</v>
      </c>
      <c r="FI1033" s="389">
        <v>2.5961589407962581E-2</v>
      </c>
      <c r="FJ1033" s="389">
        <v>2.569248235673267E-2</v>
      </c>
      <c r="FK1033" s="389">
        <v>2.5429628262979377E-2</v>
      </c>
      <c r="FL1033" s="389">
        <v>2.5172803421385826E-2</v>
      </c>
      <c r="FM1033" s="389">
        <v>2.4921794864057333E-2</v>
      </c>
      <c r="FN1033" s="389">
        <v>2.4676399717196301E-2</v>
      </c>
      <c r="FO1033" s="389">
        <v>2.4436424603797819E-2</v>
      </c>
      <c r="FP1033" s="389">
        <v>2.4201685088552437E-2</v>
      </c>
      <c r="FQ1033" s="389">
        <v>2.3972005161499998E-2</v>
      </c>
      <c r="FR1033" s="389">
        <v>2.3747216757300158E-2</v>
      </c>
      <c r="FS1033" s="389">
        <v>2.3527159307271693E-2</v>
      </c>
      <c r="FT1033" s="389">
        <v>2.3311679321611933E-2</v>
      </c>
      <c r="FU1033" s="389">
        <v>2.3100629999438446E-2</v>
      </c>
      <c r="FV1033" s="389">
        <v>2.2893870864505384E-2</v>
      </c>
    </row>
    <row r="1034" spans="5:178" outlineLevel="2" x14ac:dyDescent="0.2">
      <c r="E1034" s="367">
        <v>45230</v>
      </c>
      <c r="F1034" s="394"/>
      <c r="G1034" s="394"/>
      <c r="H1034" s="394"/>
      <c r="K1034" s="389"/>
      <c r="L1034" s="389"/>
      <c r="M1034" s="389"/>
      <c r="N1034" s="389"/>
      <c r="O1034" s="389"/>
      <c r="P1034" s="389"/>
      <c r="Q1034" s="389"/>
      <c r="R1034" s="389"/>
      <c r="S1034" s="389"/>
      <c r="T1034" s="389"/>
      <c r="U1034" s="389"/>
      <c r="V1034" s="389"/>
      <c r="W1034" s="389"/>
      <c r="X1034" s="389"/>
      <c r="Y1034" s="389"/>
      <c r="Z1034" s="389"/>
      <c r="AA1034" s="389"/>
      <c r="AB1034" s="389"/>
      <c r="AC1034" s="389"/>
      <c r="AD1034" s="389"/>
      <c r="AE1034" s="389"/>
      <c r="AF1034" s="389"/>
      <c r="AG1034" s="389"/>
      <c r="AH1034" s="389"/>
      <c r="AI1034" s="389"/>
      <c r="AJ1034" s="389"/>
      <c r="AK1034" s="389"/>
      <c r="AL1034" s="389"/>
      <c r="AM1034" s="389"/>
      <c r="AN1034" s="389"/>
      <c r="AO1034" s="389"/>
      <c r="AP1034" s="389"/>
      <c r="AQ1034" s="389"/>
      <c r="AR1034" s="389"/>
      <c r="AS1034" s="389"/>
      <c r="AT1034" s="389"/>
      <c r="AU1034" s="389"/>
      <c r="AV1034" s="389"/>
      <c r="AW1034" s="389"/>
      <c r="AX1034" s="389"/>
      <c r="AY1034" s="389"/>
      <c r="AZ1034" s="389"/>
      <c r="BA1034" s="389"/>
      <c r="BB1034" s="389"/>
      <c r="BC1034" s="389"/>
      <c r="BD1034" s="389"/>
      <c r="BE1034" s="389"/>
      <c r="BF1034" s="389"/>
      <c r="BG1034" s="389"/>
      <c r="BH1034" s="389"/>
      <c r="BI1034" s="389"/>
      <c r="BJ1034" s="389"/>
      <c r="BK1034" s="389"/>
      <c r="BL1034" s="389"/>
      <c r="BM1034" s="389"/>
      <c r="BN1034" s="389"/>
      <c r="BO1034" s="389"/>
      <c r="BP1034" s="389"/>
      <c r="BQ1034" s="389"/>
      <c r="BR1034" s="389"/>
      <c r="BS1034" s="389"/>
      <c r="BT1034" s="389"/>
      <c r="BU1034" s="389"/>
      <c r="BV1034" s="389"/>
      <c r="BW1034" s="389"/>
      <c r="BX1034" s="389"/>
      <c r="BY1034" s="389"/>
      <c r="BZ1034" s="389"/>
      <c r="CA1034" s="389"/>
      <c r="CB1034" s="389"/>
      <c r="CC1034" s="389"/>
      <c r="CD1034" s="389"/>
      <c r="CE1034" s="389"/>
      <c r="CF1034" s="389"/>
      <c r="CG1034" s="389"/>
      <c r="CH1034" s="389"/>
      <c r="CI1034" s="389"/>
      <c r="CJ1034" s="389"/>
      <c r="CK1034" s="389"/>
      <c r="CL1034" s="389"/>
      <c r="CM1034" s="389"/>
      <c r="CN1034" s="389">
        <v>0.91366328787857176</v>
      </c>
      <c r="CO1034" s="389">
        <v>0.57706937025816785</v>
      </c>
      <c r="CP1034" s="389">
        <v>0.2592513834948581</v>
      </c>
      <c r="CQ1034" s="389">
        <v>0.18433638561599594</v>
      </c>
      <c r="CR1034" s="389">
        <v>0.17706075698996174</v>
      </c>
      <c r="CS1034" s="389">
        <v>0.15249666738898188</v>
      </c>
      <c r="CT1034" s="389">
        <v>0.14078284962184712</v>
      </c>
      <c r="CU1034" s="389">
        <v>0.12919231039747711</v>
      </c>
      <c r="CV1034" s="389">
        <v>0.12314233112038576</v>
      </c>
      <c r="CW1034" s="389">
        <v>0.11830307230773505</v>
      </c>
      <c r="CX1034" s="389">
        <v>0.11472252643007243</v>
      </c>
      <c r="CY1034" s="389">
        <v>0.11134499659705738</v>
      </c>
      <c r="CZ1034" s="389">
        <v>0.10919361898425919</v>
      </c>
      <c r="DA1034" s="389">
        <v>0.10745586694330586</v>
      </c>
      <c r="DB1034" s="389">
        <v>0.10524969339727691</v>
      </c>
      <c r="DC1034" s="389">
        <v>0.10223447014264157</v>
      </c>
      <c r="DD1034" s="389">
        <v>9.9801363587353698E-2</v>
      </c>
      <c r="DE1034" s="389">
        <v>9.6314466144768837E-2</v>
      </c>
      <c r="DF1034" s="389">
        <v>9.381903238755665E-2</v>
      </c>
      <c r="DG1034" s="389">
        <v>9.0428568850456831E-2</v>
      </c>
      <c r="DH1034" s="389">
        <v>8.4149617148352021E-2</v>
      </c>
      <c r="DI1034" s="389">
        <v>7.8750695256038436E-2</v>
      </c>
      <c r="DJ1034" s="389">
        <v>7.4217767497223475E-2</v>
      </c>
      <c r="DK1034" s="389">
        <v>6.842949704542993E-2</v>
      </c>
      <c r="DL1034" s="389">
        <v>6.4453276897052866E-2</v>
      </c>
      <c r="DM1034" s="389">
        <v>6.1391498822002614E-2</v>
      </c>
      <c r="DN1034" s="389">
        <v>5.8824991887238713E-2</v>
      </c>
      <c r="DO1034" s="389">
        <v>5.619553645008582E-2</v>
      </c>
      <c r="DP1034" s="389">
        <v>5.4066339148323643E-2</v>
      </c>
      <c r="DQ1034" s="389">
        <v>5.2097590743706526E-2</v>
      </c>
      <c r="DR1034" s="389">
        <v>5.0684023959724087E-2</v>
      </c>
      <c r="DS1034" s="389">
        <v>4.9697997538260576E-2</v>
      </c>
      <c r="DT1034" s="389">
        <v>4.8264014419276004E-2</v>
      </c>
      <c r="DU1034" s="389">
        <v>4.6526426113100226E-2</v>
      </c>
      <c r="DV1034" s="389">
        <v>4.5196979901498666E-2</v>
      </c>
      <c r="DW1034" s="389">
        <v>4.3582558877236305E-2</v>
      </c>
      <c r="DX1034" s="389">
        <v>4.2785860034774061E-2</v>
      </c>
      <c r="DY1034" s="389">
        <v>4.1082049618145308E-2</v>
      </c>
      <c r="DZ1034" s="389">
        <v>3.8293776491102237E-2</v>
      </c>
      <c r="EA1034" s="389">
        <v>3.3754325551579131E-2</v>
      </c>
      <c r="EB1034" s="389">
        <v>3.2552395968812473E-2</v>
      </c>
      <c r="EC1034" s="389">
        <v>3.3306060834287547E-2</v>
      </c>
      <c r="ED1034" s="389">
        <v>3.7324348566674104E-2</v>
      </c>
      <c r="EE1034" s="389">
        <v>4.40251572327044E-2</v>
      </c>
      <c r="EF1034" s="389">
        <v>3.8801991787743691E-2</v>
      </c>
      <c r="EG1034" s="389">
        <v>3.8136862564762383E-2</v>
      </c>
      <c r="EH1034" s="389">
        <v>3.7497075890493274E-2</v>
      </c>
      <c r="EI1034" s="389">
        <v>3.6881157163823793E-2</v>
      </c>
      <c r="EJ1034" s="389">
        <v>3.6287745992275224E-2</v>
      </c>
      <c r="EK1034" s="389">
        <v>3.5715585234561559E-2</v>
      </c>
      <c r="EL1034" s="389">
        <v>3.5163511289093181E-2</v>
      </c>
      <c r="EM1034" s="389">
        <v>3.4630445465469846E-2</v>
      </c>
      <c r="EN1034" s="389">
        <v>3.4115386299999065E-2</v>
      </c>
      <c r="EO1034" s="389">
        <v>3.3617402696354062E-2</v>
      </c>
      <c r="EP1034" s="389">
        <v>3.3135627789352001E-2</v>
      </c>
      <c r="EQ1034" s="389">
        <v>3.2669253444044928E-2</v>
      </c>
      <c r="ER1034" s="389">
        <v>3.2217525314335395E-2</v>
      </c>
      <c r="ES1034" s="389">
        <v>3.1779738395522297E-2</v>
      </c>
      <c r="ET1034" s="389">
        <v>3.1355233013855545E-2</v>
      </c>
      <c r="EU1034" s="389">
        <v>3.0943391203579022E-2</v>
      </c>
      <c r="EV1034" s="389">
        <v>3.0543633428273671E-2</v>
      </c>
      <c r="EW1034" s="389">
        <v>3.0155415608746589E-2</v>
      </c>
      <c r="EX1034" s="389">
        <v>2.9778226424385996E-2</v>
      </c>
      <c r="EY1034" s="389">
        <v>2.9411584858933922E-2</v>
      </c>
      <c r="EZ1034" s="389">
        <v>2.9055037965114185E-2</v>
      </c>
      <c r="FA1034" s="389">
        <v>2.8708158825573572E-2</v>
      </c>
      <c r="FB1034" s="389">
        <v>2.8370544690219032E-2</v>
      </c>
      <c r="FC1034" s="389">
        <v>2.8041815272317184E-2</v>
      </c>
      <c r="FD1034" s="389">
        <v>2.7721611187716384E-2</v>
      </c>
      <c r="FE1034" s="389">
        <v>2.7409592523293388E-2</v>
      </c>
      <c r="FF1034" s="389">
        <v>2.7105437522253702E-2</v>
      </c>
      <c r="FG1034" s="389">
        <v>2.6808841375254178E-2</v>
      </c>
      <c r="FH1034" s="389">
        <v>2.6519515107495437E-2</v>
      </c>
      <c r="FI1034" s="389">
        <v>2.6237184552969126E-2</v>
      </c>
      <c r="FJ1034" s="389">
        <v>2.5961589407962581E-2</v>
      </c>
      <c r="FK1034" s="389">
        <v>2.569248235673267E-2</v>
      </c>
      <c r="FL1034" s="389">
        <v>2.5429628262979377E-2</v>
      </c>
      <c r="FM1034" s="389">
        <v>2.5172803421385826E-2</v>
      </c>
      <c r="FN1034" s="389">
        <v>2.4921794864057333E-2</v>
      </c>
      <c r="FO1034" s="389">
        <v>2.4676399717196301E-2</v>
      </c>
      <c r="FP1034" s="389">
        <v>2.4436424603797819E-2</v>
      </c>
      <c r="FQ1034" s="389">
        <v>2.4201685088552437E-2</v>
      </c>
      <c r="FR1034" s="389">
        <v>2.3972005161499998E-2</v>
      </c>
      <c r="FS1034" s="389">
        <v>2.3747216757300158E-2</v>
      </c>
      <c r="FT1034" s="389">
        <v>2.3527159307271693E-2</v>
      </c>
      <c r="FU1034" s="389">
        <v>2.3311679321611933E-2</v>
      </c>
      <c r="FV1034" s="389">
        <v>2.3100629999438446E-2</v>
      </c>
    </row>
    <row r="1035" spans="5:178" outlineLevel="2" x14ac:dyDescent="0.2">
      <c r="E1035" s="367">
        <v>45260</v>
      </c>
      <c r="F1035" s="394"/>
      <c r="G1035" s="394"/>
      <c r="H1035" s="394"/>
      <c r="K1035" s="389"/>
      <c r="L1035" s="389"/>
      <c r="M1035" s="389"/>
      <c r="N1035" s="389"/>
      <c r="O1035" s="389"/>
      <c r="P1035" s="389"/>
      <c r="Q1035" s="389"/>
      <c r="R1035" s="389"/>
      <c r="S1035" s="389"/>
      <c r="T1035" s="389"/>
      <c r="U1035" s="389"/>
      <c r="V1035" s="389"/>
      <c r="W1035" s="389"/>
      <c r="X1035" s="389"/>
      <c r="Y1035" s="389"/>
      <c r="Z1035" s="389"/>
      <c r="AA1035" s="389"/>
      <c r="AB1035" s="389"/>
      <c r="AC1035" s="389"/>
      <c r="AD1035" s="389"/>
      <c r="AE1035" s="389"/>
      <c r="AF1035" s="389"/>
      <c r="AG1035" s="389"/>
      <c r="AH1035" s="389"/>
      <c r="AI1035" s="389"/>
      <c r="AJ1035" s="389"/>
      <c r="AK1035" s="389"/>
      <c r="AL1035" s="389"/>
      <c r="AM1035" s="389"/>
      <c r="AN1035" s="389"/>
      <c r="AO1035" s="389"/>
      <c r="AP1035" s="389"/>
      <c r="AQ1035" s="389"/>
      <c r="AR1035" s="389"/>
      <c r="AS1035" s="389"/>
      <c r="AT1035" s="389"/>
      <c r="AU1035" s="389"/>
      <c r="AV1035" s="389"/>
      <c r="AW1035" s="389"/>
      <c r="AX1035" s="389"/>
      <c r="AY1035" s="389"/>
      <c r="AZ1035" s="389"/>
      <c r="BA1035" s="389"/>
      <c r="BB1035" s="389"/>
      <c r="BC1035" s="389"/>
      <c r="BD1035" s="389"/>
      <c r="BE1035" s="389"/>
      <c r="BF1035" s="389"/>
      <c r="BG1035" s="389"/>
      <c r="BH1035" s="389"/>
      <c r="BI1035" s="389"/>
      <c r="BJ1035" s="389"/>
      <c r="BK1035" s="389"/>
      <c r="BL1035" s="389"/>
      <c r="BM1035" s="389"/>
      <c r="BN1035" s="389"/>
      <c r="BO1035" s="389"/>
      <c r="BP1035" s="389"/>
      <c r="BQ1035" s="389"/>
      <c r="BR1035" s="389"/>
      <c r="BS1035" s="389"/>
      <c r="BT1035" s="389"/>
      <c r="BU1035" s="389"/>
      <c r="BV1035" s="389"/>
      <c r="BW1035" s="389"/>
      <c r="BX1035" s="389"/>
      <c r="BY1035" s="389"/>
      <c r="BZ1035" s="389"/>
      <c r="CA1035" s="389"/>
      <c r="CB1035" s="389"/>
      <c r="CC1035" s="389"/>
      <c r="CD1035" s="389"/>
      <c r="CE1035" s="389"/>
      <c r="CF1035" s="389"/>
      <c r="CG1035" s="389"/>
      <c r="CH1035" s="389"/>
      <c r="CI1035" s="389"/>
      <c r="CJ1035" s="389"/>
      <c r="CK1035" s="389"/>
      <c r="CL1035" s="389"/>
      <c r="CM1035" s="389"/>
      <c r="CN1035" s="389"/>
      <c r="CO1035" s="389">
        <v>0.91366328787857176</v>
      </c>
      <c r="CP1035" s="389">
        <v>0.57706937025816785</v>
      </c>
      <c r="CQ1035" s="389">
        <v>0.2592513834948581</v>
      </c>
      <c r="CR1035" s="389">
        <v>0.18433638561599594</v>
      </c>
      <c r="CS1035" s="389">
        <v>0.17706075698996174</v>
      </c>
      <c r="CT1035" s="389">
        <v>0.15249666738898188</v>
      </c>
      <c r="CU1035" s="389">
        <v>0.14078284962184712</v>
      </c>
      <c r="CV1035" s="389">
        <v>0.12919231039747711</v>
      </c>
      <c r="CW1035" s="389">
        <v>0.12314233112038576</v>
      </c>
      <c r="CX1035" s="389">
        <v>0.11830307230773505</v>
      </c>
      <c r="CY1035" s="389">
        <v>0.11472252643007243</v>
      </c>
      <c r="CZ1035" s="389">
        <v>0.11134499659705738</v>
      </c>
      <c r="DA1035" s="389">
        <v>0.10919361898425919</v>
      </c>
      <c r="DB1035" s="389">
        <v>0.10745586694330586</v>
      </c>
      <c r="DC1035" s="389">
        <v>0.10524969339727691</v>
      </c>
      <c r="DD1035" s="389">
        <v>0.10223447014264157</v>
      </c>
      <c r="DE1035" s="389">
        <v>9.9801363587353698E-2</v>
      </c>
      <c r="DF1035" s="389">
        <v>9.6314466144768837E-2</v>
      </c>
      <c r="DG1035" s="389">
        <v>9.381903238755665E-2</v>
      </c>
      <c r="DH1035" s="389">
        <v>9.0428568850456831E-2</v>
      </c>
      <c r="DI1035" s="389">
        <v>8.4149617148352021E-2</v>
      </c>
      <c r="DJ1035" s="389">
        <v>7.8750695256038436E-2</v>
      </c>
      <c r="DK1035" s="389">
        <v>7.4217767497223475E-2</v>
      </c>
      <c r="DL1035" s="389">
        <v>6.842949704542993E-2</v>
      </c>
      <c r="DM1035" s="389">
        <v>6.4453276897052866E-2</v>
      </c>
      <c r="DN1035" s="389">
        <v>6.1391498822002614E-2</v>
      </c>
      <c r="DO1035" s="389">
        <v>5.8824991887238713E-2</v>
      </c>
      <c r="DP1035" s="389">
        <v>5.619553645008582E-2</v>
      </c>
      <c r="DQ1035" s="389">
        <v>5.4066339148323643E-2</v>
      </c>
      <c r="DR1035" s="389">
        <v>5.2097590743706526E-2</v>
      </c>
      <c r="DS1035" s="389">
        <v>5.0684023959724087E-2</v>
      </c>
      <c r="DT1035" s="389">
        <v>4.9697997538260576E-2</v>
      </c>
      <c r="DU1035" s="389">
        <v>4.8264014419276004E-2</v>
      </c>
      <c r="DV1035" s="389">
        <v>4.6526426113100226E-2</v>
      </c>
      <c r="DW1035" s="389">
        <v>4.5196979901498666E-2</v>
      </c>
      <c r="DX1035" s="389">
        <v>4.3582558877236305E-2</v>
      </c>
      <c r="DY1035" s="389">
        <v>4.2785860034774061E-2</v>
      </c>
      <c r="DZ1035" s="389">
        <v>4.1082049618145308E-2</v>
      </c>
      <c r="EA1035" s="389">
        <v>3.8293776491102237E-2</v>
      </c>
      <c r="EB1035" s="389">
        <v>3.3754325551579131E-2</v>
      </c>
      <c r="EC1035" s="389">
        <v>3.2552395968812473E-2</v>
      </c>
      <c r="ED1035" s="389">
        <v>3.3306060834287547E-2</v>
      </c>
      <c r="EE1035" s="389">
        <v>3.7324348566674104E-2</v>
      </c>
      <c r="EF1035" s="389">
        <v>4.40251572327044E-2</v>
      </c>
      <c r="EG1035" s="389">
        <v>3.8801991787743691E-2</v>
      </c>
      <c r="EH1035" s="389">
        <v>3.8136862564762383E-2</v>
      </c>
      <c r="EI1035" s="389">
        <v>3.7497075890493274E-2</v>
      </c>
      <c r="EJ1035" s="389">
        <v>3.6881157163823793E-2</v>
      </c>
      <c r="EK1035" s="389">
        <v>3.6287745992275224E-2</v>
      </c>
      <c r="EL1035" s="389">
        <v>3.5715585234561559E-2</v>
      </c>
      <c r="EM1035" s="389">
        <v>3.5163511289093181E-2</v>
      </c>
      <c r="EN1035" s="389">
        <v>3.4630445465469846E-2</v>
      </c>
      <c r="EO1035" s="389">
        <v>3.4115386299999065E-2</v>
      </c>
      <c r="EP1035" s="389">
        <v>3.3617402696354062E-2</v>
      </c>
      <c r="EQ1035" s="389">
        <v>3.3135627789352001E-2</v>
      </c>
      <c r="ER1035" s="389">
        <v>3.2669253444044928E-2</v>
      </c>
      <c r="ES1035" s="389">
        <v>3.2217525314335395E-2</v>
      </c>
      <c r="ET1035" s="389">
        <v>3.1779738395522297E-2</v>
      </c>
      <c r="EU1035" s="389">
        <v>3.1355233013855545E-2</v>
      </c>
      <c r="EV1035" s="389">
        <v>3.0943391203579022E-2</v>
      </c>
      <c r="EW1035" s="389">
        <v>3.0543633428273671E-2</v>
      </c>
      <c r="EX1035" s="389">
        <v>3.0155415608746589E-2</v>
      </c>
      <c r="EY1035" s="389">
        <v>2.9778226424385996E-2</v>
      </c>
      <c r="EZ1035" s="389">
        <v>2.9411584858933922E-2</v>
      </c>
      <c r="FA1035" s="389">
        <v>2.9055037965114185E-2</v>
      </c>
      <c r="FB1035" s="389">
        <v>2.8708158825573572E-2</v>
      </c>
      <c r="FC1035" s="389">
        <v>2.8370544690219032E-2</v>
      </c>
      <c r="FD1035" s="389">
        <v>2.8041815272317184E-2</v>
      </c>
      <c r="FE1035" s="389">
        <v>2.7721611187716384E-2</v>
      </c>
      <c r="FF1035" s="389">
        <v>2.7409592523293388E-2</v>
      </c>
      <c r="FG1035" s="389">
        <v>2.7105437522253702E-2</v>
      </c>
      <c r="FH1035" s="389">
        <v>2.6808841375254178E-2</v>
      </c>
      <c r="FI1035" s="389">
        <v>2.6519515107495437E-2</v>
      </c>
      <c r="FJ1035" s="389">
        <v>2.6237184552969126E-2</v>
      </c>
      <c r="FK1035" s="389">
        <v>2.5961589407962581E-2</v>
      </c>
      <c r="FL1035" s="389">
        <v>2.569248235673267E-2</v>
      </c>
      <c r="FM1035" s="389">
        <v>2.5429628262979377E-2</v>
      </c>
      <c r="FN1035" s="389">
        <v>2.5172803421385826E-2</v>
      </c>
      <c r="FO1035" s="389">
        <v>2.4921794864057333E-2</v>
      </c>
      <c r="FP1035" s="389">
        <v>2.4676399717196301E-2</v>
      </c>
      <c r="FQ1035" s="389">
        <v>2.4436424603797819E-2</v>
      </c>
      <c r="FR1035" s="389">
        <v>2.4201685088552437E-2</v>
      </c>
      <c r="FS1035" s="389">
        <v>2.3972005161499998E-2</v>
      </c>
      <c r="FT1035" s="389">
        <v>2.3747216757300158E-2</v>
      </c>
      <c r="FU1035" s="389">
        <v>2.3527159307271693E-2</v>
      </c>
      <c r="FV1035" s="389">
        <v>2.3311679321611933E-2</v>
      </c>
    </row>
    <row r="1036" spans="5:178" outlineLevel="2" x14ac:dyDescent="0.2">
      <c r="E1036" s="367">
        <v>45291</v>
      </c>
      <c r="F1036" s="394"/>
      <c r="G1036" s="394"/>
      <c r="H1036" s="394"/>
      <c r="K1036" s="389"/>
      <c r="L1036" s="389"/>
      <c r="M1036" s="389"/>
      <c r="N1036" s="389"/>
      <c r="O1036" s="389"/>
      <c r="P1036" s="389"/>
      <c r="Q1036" s="389"/>
      <c r="R1036" s="389"/>
      <c r="S1036" s="389"/>
      <c r="T1036" s="389"/>
      <c r="U1036" s="389"/>
      <c r="V1036" s="389"/>
      <c r="W1036" s="389"/>
      <c r="X1036" s="389"/>
      <c r="Y1036" s="389"/>
      <c r="Z1036" s="389"/>
      <c r="AA1036" s="389"/>
      <c r="AB1036" s="389"/>
      <c r="AC1036" s="389"/>
      <c r="AD1036" s="389"/>
      <c r="AE1036" s="389"/>
      <c r="AF1036" s="389"/>
      <c r="AG1036" s="389"/>
      <c r="AH1036" s="389"/>
      <c r="AI1036" s="389"/>
      <c r="AJ1036" s="389"/>
      <c r="AK1036" s="389"/>
      <c r="AL1036" s="389"/>
      <c r="AM1036" s="389"/>
      <c r="AN1036" s="389"/>
      <c r="AO1036" s="389"/>
      <c r="AP1036" s="389"/>
      <c r="AQ1036" s="389"/>
      <c r="AR1036" s="389"/>
      <c r="AS1036" s="389"/>
      <c r="AT1036" s="389"/>
      <c r="AU1036" s="389"/>
      <c r="AV1036" s="389"/>
      <c r="AW1036" s="389"/>
      <c r="AX1036" s="389"/>
      <c r="AY1036" s="389"/>
      <c r="AZ1036" s="389"/>
      <c r="BA1036" s="389"/>
      <c r="BB1036" s="389"/>
      <c r="BC1036" s="389"/>
      <c r="BD1036" s="389"/>
      <c r="BE1036" s="389"/>
      <c r="BF1036" s="389"/>
      <c r="BG1036" s="389"/>
      <c r="BH1036" s="389"/>
      <c r="BI1036" s="389"/>
      <c r="BJ1036" s="389"/>
      <c r="BK1036" s="389"/>
      <c r="BL1036" s="389"/>
      <c r="BM1036" s="389"/>
      <c r="BN1036" s="389"/>
      <c r="BO1036" s="389"/>
      <c r="BP1036" s="389"/>
      <c r="BQ1036" s="389"/>
      <c r="BR1036" s="389"/>
      <c r="BS1036" s="389"/>
      <c r="BT1036" s="389"/>
      <c r="BU1036" s="389"/>
      <c r="BV1036" s="389"/>
      <c r="BW1036" s="389"/>
      <c r="BX1036" s="389"/>
      <c r="BY1036" s="389"/>
      <c r="BZ1036" s="389"/>
      <c r="CA1036" s="389"/>
      <c r="CB1036" s="389"/>
      <c r="CC1036" s="389"/>
      <c r="CD1036" s="389"/>
      <c r="CE1036" s="389"/>
      <c r="CF1036" s="389"/>
      <c r="CG1036" s="389"/>
      <c r="CH1036" s="389"/>
      <c r="CI1036" s="389"/>
      <c r="CJ1036" s="389"/>
      <c r="CK1036" s="389"/>
      <c r="CL1036" s="389"/>
      <c r="CM1036" s="389"/>
      <c r="CN1036" s="389"/>
      <c r="CO1036" s="389"/>
      <c r="CP1036" s="389">
        <v>0.91366328787857176</v>
      </c>
      <c r="CQ1036" s="389">
        <v>0.57706937025816785</v>
      </c>
      <c r="CR1036" s="389">
        <v>0.2592513834948581</v>
      </c>
      <c r="CS1036" s="389">
        <v>0.18433638561599594</v>
      </c>
      <c r="CT1036" s="389">
        <v>0.17706075698996174</v>
      </c>
      <c r="CU1036" s="389">
        <v>0.15249666738898188</v>
      </c>
      <c r="CV1036" s="389">
        <v>0.14078284962184712</v>
      </c>
      <c r="CW1036" s="389">
        <v>0.12919231039747711</v>
      </c>
      <c r="CX1036" s="389">
        <v>0.12314233112038576</v>
      </c>
      <c r="CY1036" s="389">
        <v>0.11830307230773505</v>
      </c>
      <c r="CZ1036" s="389">
        <v>0.11472252643007243</v>
      </c>
      <c r="DA1036" s="389">
        <v>0.11134499659705738</v>
      </c>
      <c r="DB1036" s="389">
        <v>0.10919361898425919</v>
      </c>
      <c r="DC1036" s="389">
        <v>0.10745586694330586</v>
      </c>
      <c r="DD1036" s="389">
        <v>0.10524969339727691</v>
      </c>
      <c r="DE1036" s="389">
        <v>0.10223447014264157</v>
      </c>
      <c r="DF1036" s="389">
        <v>9.9801363587353698E-2</v>
      </c>
      <c r="DG1036" s="389">
        <v>9.6314466144768837E-2</v>
      </c>
      <c r="DH1036" s="389">
        <v>9.381903238755665E-2</v>
      </c>
      <c r="DI1036" s="389">
        <v>9.0428568850456831E-2</v>
      </c>
      <c r="DJ1036" s="389">
        <v>8.4149617148352021E-2</v>
      </c>
      <c r="DK1036" s="389">
        <v>7.8750695256038436E-2</v>
      </c>
      <c r="DL1036" s="389">
        <v>7.4217767497223475E-2</v>
      </c>
      <c r="DM1036" s="389">
        <v>6.842949704542993E-2</v>
      </c>
      <c r="DN1036" s="389">
        <v>6.4453276897052866E-2</v>
      </c>
      <c r="DO1036" s="389">
        <v>6.1391498822002614E-2</v>
      </c>
      <c r="DP1036" s="389">
        <v>5.8824991887238713E-2</v>
      </c>
      <c r="DQ1036" s="389">
        <v>5.619553645008582E-2</v>
      </c>
      <c r="DR1036" s="389">
        <v>5.4066339148323643E-2</v>
      </c>
      <c r="DS1036" s="389">
        <v>5.2097590743706526E-2</v>
      </c>
      <c r="DT1036" s="389">
        <v>5.0684023959724087E-2</v>
      </c>
      <c r="DU1036" s="389">
        <v>4.9697997538260576E-2</v>
      </c>
      <c r="DV1036" s="389">
        <v>4.8264014419276004E-2</v>
      </c>
      <c r="DW1036" s="389">
        <v>4.6526426113100226E-2</v>
      </c>
      <c r="DX1036" s="389">
        <v>4.5196979901498666E-2</v>
      </c>
      <c r="DY1036" s="389">
        <v>4.3582558877236305E-2</v>
      </c>
      <c r="DZ1036" s="389">
        <v>4.2785860034774061E-2</v>
      </c>
      <c r="EA1036" s="389">
        <v>4.1082049618145308E-2</v>
      </c>
      <c r="EB1036" s="389">
        <v>3.8293776491102237E-2</v>
      </c>
      <c r="EC1036" s="389">
        <v>3.3754325551579131E-2</v>
      </c>
      <c r="ED1036" s="389">
        <v>3.2552395968812473E-2</v>
      </c>
      <c r="EE1036" s="389">
        <v>3.3306060834287547E-2</v>
      </c>
      <c r="EF1036" s="389">
        <v>3.7324348566674104E-2</v>
      </c>
      <c r="EG1036" s="389">
        <v>4.40251572327044E-2</v>
      </c>
      <c r="EH1036" s="389">
        <v>3.8801991787743691E-2</v>
      </c>
      <c r="EI1036" s="389">
        <v>3.8136862564762383E-2</v>
      </c>
      <c r="EJ1036" s="389">
        <v>3.7497075890493274E-2</v>
      </c>
      <c r="EK1036" s="389">
        <v>3.6881157163823793E-2</v>
      </c>
      <c r="EL1036" s="389">
        <v>3.6287745992275224E-2</v>
      </c>
      <c r="EM1036" s="389">
        <v>3.5715585234561559E-2</v>
      </c>
      <c r="EN1036" s="389">
        <v>3.5163511289093181E-2</v>
      </c>
      <c r="EO1036" s="389">
        <v>3.4630445465469846E-2</v>
      </c>
      <c r="EP1036" s="389">
        <v>3.4115386299999065E-2</v>
      </c>
      <c r="EQ1036" s="389">
        <v>3.3617402696354062E-2</v>
      </c>
      <c r="ER1036" s="389">
        <v>3.3135627789352001E-2</v>
      </c>
      <c r="ES1036" s="389">
        <v>3.2669253444044928E-2</v>
      </c>
      <c r="ET1036" s="389">
        <v>3.2217525314335395E-2</v>
      </c>
      <c r="EU1036" s="389">
        <v>3.1779738395522297E-2</v>
      </c>
      <c r="EV1036" s="389">
        <v>3.1355233013855545E-2</v>
      </c>
      <c r="EW1036" s="389">
        <v>3.0943391203579022E-2</v>
      </c>
      <c r="EX1036" s="389">
        <v>3.0543633428273671E-2</v>
      </c>
      <c r="EY1036" s="389">
        <v>3.0155415608746589E-2</v>
      </c>
      <c r="EZ1036" s="389">
        <v>2.9778226424385996E-2</v>
      </c>
      <c r="FA1036" s="389">
        <v>2.9411584858933922E-2</v>
      </c>
      <c r="FB1036" s="389">
        <v>2.9055037965114185E-2</v>
      </c>
      <c r="FC1036" s="389">
        <v>2.8708158825573572E-2</v>
      </c>
      <c r="FD1036" s="389">
        <v>2.8370544690219032E-2</v>
      </c>
      <c r="FE1036" s="389">
        <v>2.8041815272317184E-2</v>
      </c>
      <c r="FF1036" s="389">
        <v>2.7721611187716384E-2</v>
      </c>
      <c r="FG1036" s="389">
        <v>2.7409592523293388E-2</v>
      </c>
      <c r="FH1036" s="389">
        <v>2.7105437522253702E-2</v>
      </c>
      <c r="FI1036" s="389">
        <v>2.6808841375254178E-2</v>
      </c>
      <c r="FJ1036" s="389">
        <v>2.6519515107495437E-2</v>
      </c>
      <c r="FK1036" s="389">
        <v>2.6237184552969126E-2</v>
      </c>
      <c r="FL1036" s="389">
        <v>2.5961589407962581E-2</v>
      </c>
      <c r="FM1036" s="389">
        <v>2.569248235673267E-2</v>
      </c>
      <c r="FN1036" s="389">
        <v>2.5429628262979377E-2</v>
      </c>
      <c r="FO1036" s="389">
        <v>2.5172803421385826E-2</v>
      </c>
      <c r="FP1036" s="389">
        <v>2.4921794864057333E-2</v>
      </c>
      <c r="FQ1036" s="389">
        <v>2.4676399717196301E-2</v>
      </c>
      <c r="FR1036" s="389">
        <v>2.4436424603797819E-2</v>
      </c>
      <c r="FS1036" s="389">
        <v>2.4201685088552437E-2</v>
      </c>
      <c r="FT1036" s="389">
        <v>2.3972005161499998E-2</v>
      </c>
      <c r="FU1036" s="389">
        <v>2.3747216757300158E-2</v>
      </c>
      <c r="FV1036" s="389">
        <v>2.3527159307271693E-2</v>
      </c>
    </row>
    <row r="1037" spans="5:178" outlineLevel="2" x14ac:dyDescent="0.2">
      <c r="E1037" s="367">
        <v>45322</v>
      </c>
      <c r="F1037" s="394"/>
      <c r="G1037" s="394"/>
      <c r="H1037" s="394"/>
      <c r="K1037" s="389"/>
      <c r="L1037" s="389"/>
      <c r="M1037" s="389"/>
      <c r="N1037" s="389"/>
      <c r="O1037" s="389"/>
      <c r="P1037" s="389"/>
      <c r="Q1037" s="389"/>
      <c r="R1037" s="389"/>
      <c r="S1037" s="389"/>
      <c r="T1037" s="389"/>
      <c r="U1037" s="389"/>
      <c r="V1037" s="389"/>
      <c r="W1037" s="389"/>
      <c r="X1037" s="389"/>
      <c r="Y1037" s="389"/>
      <c r="Z1037" s="389"/>
      <c r="AA1037" s="389"/>
      <c r="AB1037" s="389"/>
      <c r="AC1037" s="389"/>
      <c r="AD1037" s="389"/>
      <c r="AE1037" s="389"/>
      <c r="AF1037" s="389"/>
      <c r="AG1037" s="389"/>
      <c r="AH1037" s="389"/>
      <c r="AI1037" s="389"/>
      <c r="AJ1037" s="389"/>
      <c r="AK1037" s="389"/>
      <c r="AL1037" s="389"/>
      <c r="AM1037" s="389"/>
      <c r="AN1037" s="389"/>
      <c r="AO1037" s="389"/>
      <c r="AP1037" s="389"/>
      <c r="AQ1037" s="389"/>
      <c r="AR1037" s="389"/>
      <c r="AS1037" s="389"/>
      <c r="AT1037" s="389"/>
      <c r="AU1037" s="389"/>
      <c r="AV1037" s="389"/>
      <c r="AW1037" s="389"/>
      <c r="AX1037" s="389"/>
      <c r="AY1037" s="389"/>
      <c r="AZ1037" s="389"/>
      <c r="BA1037" s="389"/>
      <c r="BB1037" s="389"/>
      <c r="BC1037" s="389"/>
      <c r="BD1037" s="389"/>
      <c r="BE1037" s="389"/>
      <c r="BF1037" s="389"/>
      <c r="BG1037" s="389"/>
      <c r="BH1037" s="389"/>
      <c r="BI1037" s="389"/>
      <c r="BJ1037" s="389"/>
      <c r="BK1037" s="389"/>
      <c r="BL1037" s="389"/>
      <c r="BM1037" s="389"/>
      <c r="BN1037" s="389"/>
      <c r="BO1037" s="389"/>
      <c r="BP1037" s="389"/>
      <c r="BQ1037" s="389"/>
      <c r="BR1037" s="389"/>
      <c r="BS1037" s="389"/>
      <c r="BT1037" s="389"/>
      <c r="BU1037" s="389"/>
      <c r="BV1037" s="389"/>
      <c r="BW1037" s="389"/>
      <c r="BX1037" s="389"/>
      <c r="BY1037" s="389"/>
      <c r="BZ1037" s="389"/>
      <c r="CA1037" s="389"/>
      <c r="CB1037" s="389"/>
      <c r="CC1037" s="389"/>
      <c r="CD1037" s="389"/>
      <c r="CE1037" s="389"/>
      <c r="CF1037" s="389"/>
      <c r="CG1037" s="389"/>
      <c r="CH1037" s="389"/>
      <c r="CI1037" s="389"/>
      <c r="CJ1037" s="389"/>
      <c r="CK1037" s="389"/>
      <c r="CL1037" s="389"/>
      <c r="CM1037" s="389"/>
      <c r="CN1037" s="389"/>
      <c r="CO1037" s="389"/>
      <c r="CP1037" s="389"/>
      <c r="CQ1037" s="389">
        <v>0.91366328787857176</v>
      </c>
      <c r="CR1037" s="389">
        <v>0.57706937025816785</v>
      </c>
      <c r="CS1037" s="389">
        <v>0.2592513834948581</v>
      </c>
      <c r="CT1037" s="389">
        <v>0.18433638561599594</v>
      </c>
      <c r="CU1037" s="389">
        <v>0.17706075698996174</v>
      </c>
      <c r="CV1037" s="389">
        <v>0.15249666738898188</v>
      </c>
      <c r="CW1037" s="389">
        <v>0.14078284962184712</v>
      </c>
      <c r="CX1037" s="389">
        <v>0.12919231039747711</v>
      </c>
      <c r="CY1037" s="389">
        <v>0.12314233112038576</v>
      </c>
      <c r="CZ1037" s="389">
        <v>0.11830307230773505</v>
      </c>
      <c r="DA1037" s="389">
        <v>0.11472252643007243</v>
      </c>
      <c r="DB1037" s="389">
        <v>0.11134499659705738</v>
      </c>
      <c r="DC1037" s="389">
        <v>0.10919361898425919</v>
      </c>
      <c r="DD1037" s="389">
        <v>0.10745586694330586</v>
      </c>
      <c r="DE1037" s="389">
        <v>0.10524969339727691</v>
      </c>
      <c r="DF1037" s="389">
        <v>0.10223447014264157</v>
      </c>
      <c r="DG1037" s="389">
        <v>9.9801363587353698E-2</v>
      </c>
      <c r="DH1037" s="389">
        <v>9.6314466144768837E-2</v>
      </c>
      <c r="DI1037" s="389">
        <v>9.381903238755665E-2</v>
      </c>
      <c r="DJ1037" s="389">
        <v>9.0428568850456831E-2</v>
      </c>
      <c r="DK1037" s="389">
        <v>8.4149617148352021E-2</v>
      </c>
      <c r="DL1037" s="389">
        <v>7.8750695256038436E-2</v>
      </c>
      <c r="DM1037" s="389">
        <v>7.4217767497223475E-2</v>
      </c>
      <c r="DN1037" s="389">
        <v>6.842949704542993E-2</v>
      </c>
      <c r="DO1037" s="389">
        <v>6.4453276897052866E-2</v>
      </c>
      <c r="DP1037" s="389">
        <v>6.1391498822002614E-2</v>
      </c>
      <c r="DQ1037" s="389">
        <v>5.8824991887238713E-2</v>
      </c>
      <c r="DR1037" s="389">
        <v>5.619553645008582E-2</v>
      </c>
      <c r="DS1037" s="389">
        <v>5.4066339148323643E-2</v>
      </c>
      <c r="DT1037" s="389">
        <v>5.2097590743706526E-2</v>
      </c>
      <c r="DU1037" s="389">
        <v>5.0684023959724087E-2</v>
      </c>
      <c r="DV1037" s="389">
        <v>4.9697997538260576E-2</v>
      </c>
      <c r="DW1037" s="389">
        <v>4.8264014419276004E-2</v>
      </c>
      <c r="DX1037" s="389">
        <v>4.6526426113100226E-2</v>
      </c>
      <c r="DY1037" s="389">
        <v>4.5196979901498666E-2</v>
      </c>
      <c r="DZ1037" s="389">
        <v>4.3582558877236305E-2</v>
      </c>
      <c r="EA1037" s="389">
        <v>4.2785860034774061E-2</v>
      </c>
      <c r="EB1037" s="389">
        <v>4.1082049618145308E-2</v>
      </c>
      <c r="EC1037" s="389">
        <v>3.8293776491102237E-2</v>
      </c>
      <c r="ED1037" s="389">
        <v>3.3754325551579131E-2</v>
      </c>
      <c r="EE1037" s="389">
        <v>3.2552395968812473E-2</v>
      </c>
      <c r="EF1037" s="389">
        <v>3.3306060834287547E-2</v>
      </c>
      <c r="EG1037" s="389">
        <v>3.7324348566674104E-2</v>
      </c>
      <c r="EH1037" s="389">
        <v>4.40251572327044E-2</v>
      </c>
      <c r="EI1037" s="389">
        <v>3.8801991787743691E-2</v>
      </c>
      <c r="EJ1037" s="389">
        <v>3.8136862564762383E-2</v>
      </c>
      <c r="EK1037" s="389">
        <v>3.7497075890493274E-2</v>
      </c>
      <c r="EL1037" s="389">
        <v>3.6881157163823793E-2</v>
      </c>
      <c r="EM1037" s="389">
        <v>3.6287745992275224E-2</v>
      </c>
      <c r="EN1037" s="389">
        <v>3.5715585234561559E-2</v>
      </c>
      <c r="EO1037" s="389">
        <v>3.5163511289093181E-2</v>
      </c>
      <c r="EP1037" s="389">
        <v>3.4630445465469846E-2</v>
      </c>
      <c r="EQ1037" s="389">
        <v>3.4115386299999065E-2</v>
      </c>
      <c r="ER1037" s="389">
        <v>3.3617402696354062E-2</v>
      </c>
      <c r="ES1037" s="389">
        <v>3.3135627789352001E-2</v>
      </c>
      <c r="ET1037" s="389">
        <v>3.2669253444044928E-2</v>
      </c>
      <c r="EU1037" s="389">
        <v>3.2217525314335395E-2</v>
      </c>
      <c r="EV1037" s="389">
        <v>3.1779738395522297E-2</v>
      </c>
      <c r="EW1037" s="389">
        <v>3.1355233013855545E-2</v>
      </c>
      <c r="EX1037" s="389">
        <v>3.0943391203579022E-2</v>
      </c>
      <c r="EY1037" s="389">
        <v>3.0543633428273671E-2</v>
      </c>
      <c r="EZ1037" s="389">
        <v>3.0155415608746589E-2</v>
      </c>
      <c r="FA1037" s="389">
        <v>2.9778226424385996E-2</v>
      </c>
      <c r="FB1037" s="389">
        <v>2.9411584858933922E-2</v>
      </c>
      <c r="FC1037" s="389">
        <v>2.9055037965114185E-2</v>
      </c>
      <c r="FD1037" s="389">
        <v>2.8708158825573572E-2</v>
      </c>
      <c r="FE1037" s="389">
        <v>2.8370544690219032E-2</v>
      </c>
      <c r="FF1037" s="389">
        <v>2.8041815272317184E-2</v>
      </c>
      <c r="FG1037" s="389">
        <v>2.7721611187716384E-2</v>
      </c>
      <c r="FH1037" s="389">
        <v>2.7409592523293388E-2</v>
      </c>
      <c r="FI1037" s="389">
        <v>2.7105437522253702E-2</v>
      </c>
      <c r="FJ1037" s="389">
        <v>2.6808841375254178E-2</v>
      </c>
      <c r="FK1037" s="389">
        <v>2.6519515107495437E-2</v>
      </c>
      <c r="FL1037" s="389">
        <v>2.6237184552969126E-2</v>
      </c>
      <c r="FM1037" s="389">
        <v>2.5961589407962581E-2</v>
      </c>
      <c r="FN1037" s="389">
        <v>2.569248235673267E-2</v>
      </c>
      <c r="FO1037" s="389">
        <v>2.5429628262979377E-2</v>
      </c>
      <c r="FP1037" s="389">
        <v>2.5172803421385826E-2</v>
      </c>
      <c r="FQ1037" s="389">
        <v>2.4921794864057333E-2</v>
      </c>
      <c r="FR1037" s="389">
        <v>2.4676399717196301E-2</v>
      </c>
      <c r="FS1037" s="389">
        <v>2.4436424603797819E-2</v>
      </c>
      <c r="FT1037" s="389">
        <v>2.4201685088552437E-2</v>
      </c>
      <c r="FU1037" s="389">
        <v>2.3972005161499998E-2</v>
      </c>
      <c r="FV1037" s="389">
        <v>2.3747216757300158E-2</v>
      </c>
    </row>
    <row r="1038" spans="5:178" outlineLevel="2" x14ac:dyDescent="0.2">
      <c r="E1038" s="367">
        <v>45351</v>
      </c>
      <c r="F1038" s="394"/>
      <c r="G1038" s="394"/>
      <c r="H1038" s="394"/>
      <c r="K1038" s="389"/>
      <c r="L1038" s="389"/>
      <c r="M1038" s="389"/>
      <c r="N1038" s="389"/>
      <c r="O1038" s="389"/>
      <c r="P1038" s="389"/>
      <c r="Q1038" s="389"/>
      <c r="R1038" s="389"/>
      <c r="S1038" s="389"/>
      <c r="T1038" s="389"/>
      <c r="U1038" s="389"/>
      <c r="V1038" s="389"/>
      <c r="W1038" s="389"/>
      <c r="X1038" s="389"/>
      <c r="Y1038" s="389"/>
      <c r="Z1038" s="389"/>
      <c r="AA1038" s="389"/>
      <c r="AB1038" s="389"/>
      <c r="AC1038" s="389"/>
      <c r="AD1038" s="389"/>
      <c r="AE1038" s="389"/>
      <c r="AF1038" s="389"/>
      <c r="AG1038" s="389"/>
      <c r="AH1038" s="389"/>
      <c r="AI1038" s="389"/>
      <c r="AJ1038" s="389"/>
      <c r="AK1038" s="389"/>
      <c r="AL1038" s="389"/>
      <c r="AM1038" s="389"/>
      <c r="AN1038" s="389"/>
      <c r="AO1038" s="389"/>
      <c r="AP1038" s="389"/>
      <c r="AQ1038" s="389"/>
      <c r="AR1038" s="389"/>
      <c r="AS1038" s="389"/>
      <c r="AT1038" s="389"/>
      <c r="AU1038" s="389"/>
      <c r="AV1038" s="389"/>
      <c r="AW1038" s="389"/>
      <c r="AX1038" s="389"/>
      <c r="AY1038" s="389"/>
      <c r="AZ1038" s="389"/>
      <c r="BA1038" s="389"/>
      <c r="BB1038" s="389"/>
      <c r="BC1038" s="389"/>
      <c r="BD1038" s="389"/>
      <c r="BE1038" s="389"/>
      <c r="BF1038" s="389"/>
      <c r="BG1038" s="389"/>
      <c r="BH1038" s="389"/>
      <c r="BI1038" s="389"/>
      <c r="BJ1038" s="389"/>
      <c r="BK1038" s="389"/>
      <c r="BL1038" s="389"/>
      <c r="BM1038" s="389"/>
      <c r="BN1038" s="389"/>
      <c r="BO1038" s="389"/>
      <c r="BP1038" s="389"/>
      <c r="BQ1038" s="389"/>
      <c r="BR1038" s="389"/>
      <c r="BS1038" s="389"/>
      <c r="BT1038" s="389"/>
      <c r="BU1038" s="389"/>
      <c r="BV1038" s="389"/>
      <c r="BW1038" s="389"/>
      <c r="BX1038" s="389"/>
      <c r="BY1038" s="389"/>
      <c r="BZ1038" s="389"/>
      <c r="CA1038" s="389"/>
      <c r="CB1038" s="389"/>
      <c r="CC1038" s="389"/>
      <c r="CD1038" s="389"/>
      <c r="CE1038" s="389"/>
      <c r="CF1038" s="389"/>
      <c r="CG1038" s="389"/>
      <c r="CH1038" s="389"/>
      <c r="CI1038" s="389"/>
      <c r="CJ1038" s="389"/>
      <c r="CK1038" s="389"/>
      <c r="CL1038" s="389"/>
      <c r="CM1038" s="389"/>
      <c r="CN1038" s="389"/>
      <c r="CO1038" s="389"/>
      <c r="CP1038" s="389"/>
      <c r="CQ1038" s="389"/>
      <c r="CR1038" s="389">
        <v>0.91366328787857176</v>
      </c>
      <c r="CS1038" s="389">
        <v>0.57706937025816785</v>
      </c>
      <c r="CT1038" s="389">
        <v>0.2592513834948581</v>
      </c>
      <c r="CU1038" s="389">
        <v>0.18433638561599594</v>
      </c>
      <c r="CV1038" s="389">
        <v>0.17706075698996174</v>
      </c>
      <c r="CW1038" s="389">
        <v>0.15249666738898188</v>
      </c>
      <c r="CX1038" s="389">
        <v>0.14078284962184712</v>
      </c>
      <c r="CY1038" s="389">
        <v>0.12919231039747711</v>
      </c>
      <c r="CZ1038" s="389">
        <v>0.12314233112038576</v>
      </c>
      <c r="DA1038" s="389">
        <v>0.11830307230773505</v>
      </c>
      <c r="DB1038" s="389">
        <v>0.11472252643007243</v>
      </c>
      <c r="DC1038" s="389">
        <v>0.11134499659705738</v>
      </c>
      <c r="DD1038" s="389">
        <v>0.10919361898425919</v>
      </c>
      <c r="DE1038" s="389">
        <v>0.10745586694330586</v>
      </c>
      <c r="DF1038" s="389">
        <v>0.10524969339727691</v>
      </c>
      <c r="DG1038" s="389">
        <v>0.10223447014264157</v>
      </c>
      <c r="DH1038" s="389">
        <v>9.9801363587353698E-2</v>
      </c>
      <c r="DI1038" s="389">
        <v>9.6314466144768837E-2</v>
      </c>
      <c r="DJ1038" s="389">
        <v>9.381903238755665E-2</v>
      </c>
      <c r="DK1038" s="389">
        <v>9.0428568850456831E-2</v>
      </c>
      <c r="DL1038" s="389">
        <v>8.4149617148352021E-2</v>
      </c>
      <c r="DM1038" s="389">
        <v>7.8750695256038436E-2</v>
      </c>
      <c r="DN1038" s="389">
        <v>7.4217767497223475E-2</v>
      </c>
      <c r="DO1038" s="389">
        <v>6.842949704542993E-2</v>
      </c>
      <c r="DP1038" s="389">
        <v>6.4453276897052866E-2</v>
      </c>
      <c r="DQ1038" s="389">
        <v>6.1391498822002614E-2</v>
      </c>
      <c r="DR1038" s="389">
        <v>5.8824991887238713E-2</v>
      </c>
      <c r="DS1038" s="389">
        <v>5.619553645008582E-2</v>
      </c>
      <c r="DT1038" s="389">
        <v>5.4066339148323643E-2</v>
      </c>
      <c r="DU1038" s="389">
        <v>5.2097590743706526E-2</v>
      </c>
      <c r="DV1038" s="389">
        <v>5.0684023959724087E-2</v>
      </c>
      <c r="DW1038" s="389">
        <v>4.9697997538260576E-2</v>
      </c>
      <c r="DX1038" s="389">
        <v>4.8264014419276004E-2</v>
      </c>
      <c r="DY1038" s="389">
        <v>4.6526426113100226E-2</v>
      </c>
      <c r="DZ1038" s="389">
        <v>4.5196979901498666E-2</v>
      </c>
      <c r="EA1038" s="389">
        <v>4.3582558877236305E-2</v>
      </c>
      <c r="EB1038" s="389">
        <v>4.2785860034774061E-2</v>
      </c>
      <c r="EC1038" s="389">
        <v>4.1082049618145308E-2</v>
      </c>
      <c r="ED1038" s="389">
        <v>3.8293776491102237E-2</v>
      </c>
      <c r="EE1038" s="389">
        <v>3.3754325551579131E-2</v>
      </c>
      <c r="EF1038" s="389">
        <v>3.2552395968812473E-2</v>
      </c>
      <c r="EG1038" s="389">
        <v>3.3306060834287547E-2</v>
      </c>
      <c r="EH1038" s="389">
        <v>3.7324348566674104E-2</v>
      </c>
      <c r="EI1038" s="389">
        <v>4.40251572327044E-2</v>
      </c>
      <c r="EJ1038" s="389">
        <v>3.8801991787743691E-2</v>
      </c>
      <c r="EK1038" s="389">
        <v>3.8136862564762383E-2</v>
      </c>
      <c r="EL1038" s="389">
        <v>3.7497075890493274E-2</v>
      </c>
      <c r="EM1038" s="389">
        <v>3.6881157163823793E-2</v>
      </c>
      <c r="EN1038" s="389">
        <v>3.6287745992275224E-2</v>
      </c>
      <c r="EO1038" s="389">
        <v>3.5715585234561559E-2</v>
      </c>
      <c r="EP1038" s="389">
        <v>3.5163511289093181E-2</v>
      </c>
      <c r="EQ1038" s="389">
        <v>3.4630445465469846E-2</v>
      </c>
      <c r="ER1038" s="389">
        <v>3.4115386299999065E-2</v>
      </c>
      <c r="ES1038" s="389">
        <v>3.3617402696354062E-2</v>
      </c>
      <c r="ET1038" s="389">
        <v>3.3135627789352001E-2</v>
      </c>
      <c r="EU1038" s="389">
        <v>3.2669253444044928E-2</v>
      </c>
      <c r="EV1038" s="389">
        <v>3.2217525314335395E-2</v>
      </c>
      <c r="EW1038" s="389">
        <v>3.1779738395522297E-2</v>
      </c>
      <c r="EX1038" s="389">
        <v>3.1355233013855545E-2</v>
      </c>
      <c r="EY1038" s="389">
        <v>3.0943391203579022E-2</v>
      </c>
      <c r="EZ1038" s="389">
        <v>3.0543633428273671E-2</v>
      </c>
      <c r="FA1038" s="389">
        <v>3.0155415608746589E-2</v>
      </c>
      <c r="FB1038" s="389">
        <v>2.9778226424385996E-2</v>
      </c>
      <c r="FC1038" s="389">
        <v>2.9411584858933922E-2</v>
      </c>
      <c r="FD1038" s="389">
        <v>2.9055037965114185E-2</v>
      </c>
      <c r="FE1038" s="389">
        <v>2.8708158825573572E-2</v>
      </c>
      <c r="FF1038" s="389">
        <v>2.8370544690219032E-2</v>
      </c>
      <c r="FG1038" s="389">
        <v>2.8041815272317184E-2</v>
      </c>
      <c r="FH1038" s="389">
        <v>2.7721611187716384E-2</v>
      </c>
      <c r="FI1038" s="389">
        <v>2.7409592523293388E-2</v>
      </c>
      <c r="FJ1038" s="389">
        <v>2.7105437522253702E-2</v>
      </c>
      <c r="FK1038" s="389">
        <v>2.6808841375254178E-2</v>
      </c>
      <c r="FL1038" s="389">
        <v>2.6519515107495437E-2</v>
      </c>
      <c r="FM1038" s="389">
        <v>2.6237184552969126E-2</v>
      </c>
      <c r="FN1038" s="389">
        <v>2.5961589407962581E-2</v>
      </c>
      <c r="FO1038" s="389">
        <v>2.569248235673267E-2</v>
      </c>
      <c r="FP1038" s="389">
        <v>2.5429628262979377E-2</v>
      </c>
      <c r="FQ1038" s="389">
        <v>2.5172803421385826E-2</v>
      </c>
      <c r="FR1038" s="389">
        <v>2.4921794864057333E-2</v>
      </c>
      <c r="FS1038" s="389">
        <v>2.4676399717196301E-2</v>
      </c>
      <c r="FT1038" s="389">
        <v>2.4436424603797819E-2</v>
      </c>
      <c r="FU1038" s="389">
        <v>2.4201685088552437E-2</v>
      </c>
      <c r="FV1038" s="389">
        <v>2.3972005161499998E-2</v>
      </c>
    </row>
    <row r="1039" spans="5:178" outlineLevel="2" x14ac:dyDescent="0.2">
      <c r="E1039" s="367">
        <v>45382</v>
      </c>
      <c r="F1039" s="394"/>
      <c r="G1039" s="394"/>
      <c r="H1039" s="394"/>
      <c r="K1039" s="389"/>
      <c r="L1039" s="389"/>
      <c r="M1039" s="389"/>
      <c r="N1039" s="389"/>
      <c r="O1039" s="389"/>
      <c r="P1039" s="389"/>
      <c r="Q1039" s="389"/>
      <c r="R1039" s="389"/>
      <c r="S1039" s="389"/>
      <c r="T1039" s="389"/>
      <c r="U1039" s="389"/>
      <c r="V1039" s="389"/>
      <c r="W1039" s="389"/>
      <c r="X1039" s="389"/>
      <c r="Y1039" s="389"/>
      <c r="Z1039" s="389"/>
      <c r="AA1039" s="389"/>
      <c r="AB1039" s="389"/>
      <c r="AC1039" s="389"/>
      <c r="AD1039" s="389"/>
      <c r="AE1039" s="389"/>
      <c r="AF1039" s="389"/>
      <c r="AG1039" s="389"/>
      <c r="AH1039" s="389"/>
      <c r="AI1039" s="389"/>
      <c r="AJ1039" s="389"/>
      <c r="AK1039" s="389"/>
      <c r="AL1039" s="389"/>
      <c r="AM1039" s="389"/>
      <c r="AN1039" s="389"/>
      <c r="AO1039" s="389"/>
      <c r="AP1039" s="389"/>
      <c r="AQ1039" s="389"/>
      <c r="AR1039" s="389"/>
      <c r="AS1039" s="389"/>
      <c r="AT1039" s="389"/>
      <c r="AU1039" s="389"/>
      <c r="AV1039" s="389"/>
      <c r="AW1039" s="389"/>
      <c r="AX1039" s="389"/>
      <c r="AY1039" s="389"/>
      <c r="AZ1039" s="389"/>
      <c r="BA1039" s="389"/>
      <c r="BB1039" s="389"/>
      <c r="BC1039" s="389"/>
      <c r="BD1039" s="389"/>
      <c r="BE1039" s="389"/>
      <c r="BF1039" s="389"/>
      <c r="BG1039" s="389"/>
      <c r="BH1039" s="389"/>
      <c r="BI1039" s="389"/>
      <c r="BJ1039" s="389"/>
      <c r="BK1039" s="389"/>
      <c r="BL1039" s="389"/>
      <c r="BM1039" s="389"/>
      <c r="BN1039" s="389"/>
      <c r="BO1039" s="389"/>
      <c r="BP1039" s="389"/>
      <c r="BQ1039" s="389"/>
      <c r="BR1039" s="389"/>
      <c r="BS1039" s="389"/>
      <c r="BT1039" s="389"/>
      <c r="BU1039" s="389"/>
      <c r="BV1039" s="389"/>
      <c r="BW1039" s="389"/>
      <c r="BX1039" s="389"/>
      <c r="BY1039" s="389"/>
      <c r="BZ1039" s="389"/>
      <c r="CA1039" s="389"/>
      <c r="CB1039" s="389"/>
      <c r="CC1039" s="389"/>
      <c r="CD1039" s="389"/>
      <c r="CE1039" s="389"/>
      <c r="CF1039" s="389"/>
      <c r="CG1039" s="389"/>
      <c r="CH1039" s="389"/>
      <c r="CI1039" s="389"/>
      <c r="CJ1039" s="389"/>
      <c r="CK1039" s="389"/>
      <c r="CL1039" s="389"/>
      <c r="CM1039" s="389"/>
      <c r="CN1039" s="389"/>
      <c r="CO1039" s="389"/>
      <c r="CP1039" s="389"/>
      <c r="CQ1039" s="389"/>
      <c r="CR1039" s="389"/>
      <c r="CS1039" s="389">
        <v>0.91366328787857176</v>
      </c>
      <c r="CT1039" s="389">
        <v>0.57706937025816785</v>
      </c>
      <c r="CU1039" s="389">
        <v>0.2592513834948581</v>
      </c>
      <c r="CV1039" s="389">
        <v>0.18433638561599594</v>
      </c>
      <c r="CW1039" s="389">
        <v>0.17706075698996174</v>
      </c>
      <c r="CX1039" s="389">
        <v>0.15249666738898188</v>
      </c>
      <c r="CY1039" s="389">
        <v>0.14078284962184712</v>
      </c>
      <c r="CZ1039" s="389">
        <v>0.12919231039747711</v>
      </c>
      <c r="DA1039" s="389">
        <v>0.12314233112038576</v>
      </c>
      <c r="DB1039" s="389">
        <v>0.11830307230773505</v>
      </c>
      <c r="DC1039" s="389">
        <v>0.11472252643007243</v>
      </c>
      <c r="DD1039" s="389">
        <v>0.11134499659705738</v>
      </c>
      <c r="DE1039" s="389">
        <v>0.10919361898425919</v>
      </c>
      <c r="DF1039" s="389">
        <v>0.10745586694330586</v>
      </c>
      <c r="DG1039" s="389">
        <v>0.10524969339727691</v>
      </c>
      <c r="DH1039" s="389">
        <v>0.10223447014264157</v>
      </c>
      <c r="DI1039" s="389">
        <v>9.9801363587353698E-2</v>
      </c>
      <c r="DJ1039" s="389">
        <v>9.6314466144768837E-2</v>
      </c>
      <c r="DK1039" s="389">
        <v>9.381903238755665E-2</v>
      </c>
      <c r="DL1039" s="389">
        <v>9.0428568850456831E-2</v>
      </c>
      <c r="DM1039" s="389">
        <v>8.4149617148352021E-2</v>
      </c>
      <c r="DN1039" s="389">
        <v>7.8750695256038436E-2</v>
      </c>
      <c r="DO1039" s="389">
        <v>7.4217767497223475E-2</v>
      </c>
      <c r="DP1039" s="389">
        <v>6.842949704542993E-2</v>
      </c>
      <c r="DQ1039" s="389">
        <v>6.4453276897052866E-2</v>
      </c>
      <c r="DR1039" s="389">
        <v>6.1391498822002614E-2</v>
      </c>
      <c r="DS1039" s="389">
        <v>5.8824991887238713E-2</v>
      </c>
      <c r="DT1039" s="389">
        <v>5.619553645008582E-2</v>
      </c>
      <c r="DU1039" s="389">
        <v>5.4066339148323643E-2</v>
      </c>
      <c r="DV1039" s="389">
        <v>5.2097590743706526E-2</v>
      </c>
      <c r="DW1039" s="389">
        <v>5.0684023959724087E-2</v>
      </c>
      <c r="DX1039" s="389">
        <v>4.9697997538260576E-2</v>
      </c>
      <c r="DY1039" s="389">
        <v>4.8264014419276004E-2</v>
      </c>
      <c r="DZ1039" s="389">
        <v>4.6526426113100226E-2</v>
      </c>
      <c r="EA1039" s="389">
        <v>4.5196979901498666E-2</v>
      </c>
      <c r="EB1039" s="389">
        <v>4.3582558877236305E-2</v>
      </c>
      <c r="EC1039" s="389">
        <v>4.2785860034774061E-2</v>
      </c>
      <c r="ED1039" s="389">
        <v>4.1082049618145308E-2</v>
      </c>
      <c r="EE1039" s="389">
        <v>3.8293776491102237E-2</v>
      </c>
      <c r="EF1039" s="389">
        <v>3.3754325551579131E-2</v>
      </c>
      <c r="EG1039" s="389">
        <v>3.2552395968812473E-2</v>
      </c>
      <c r="EH1039" s="389">
        <v>3.3306060834287547E-2</v>
      </c>
      <c r="EI1039" s="389">
        <v>3.7324348566674104E-2</v>
      </c>
      <c r="EJ1039" s="389">
        <v>4.40251572327044E-2</v>
      </c>
      <c r="EK1039" s="389">
        <v>3.8801991787743691E-2</v>
      </c>
      <c r="EL1039" s="389">
        <v>3.8136862564762383E-2</v>
      </c>
      <c r="EM1039" s="389">
        <v>3.7497075890493274E-2</v>
      </c>
      <c r="EN1039" s="389">
        <v>3.6881157163823793E-2</v>
      </c>
      <c r="EO1039" s="389">
        <v>3.6287745992275224E-2</v>
      </c>
      <c r="EP1039" s="389">
        <v>3.5715585234561559E-2</v>
      </c>
      <c r="EQ1039" s="389">
        <v>3.5163511289093181E-2</v>
      </c>
      <c r="ER1039" s="389">
        <v>3.4630445465469846E-2</v>
      </c>
      <c r="ES1039" s="389">
        <v>3.4115386299999065E-2</v>
      </c>
      <c r="ET1039" s="389">
        <v>3.3617402696354062E-2</v>
      </c>
      <c r="EU1039" s="389">
        <v>3.3135627789352001E-2</v>
      </c>
      <c r="EV1039" s="389">
        <v>3.2669253444044928E-2</v>
      </c>
      <c r="EW1039" s="389">
        <v>3.2217525314335395E-2</v>
      </c>
      <c r="EX1039" s="389">
        <v>3.1779738395522297E-2</v>
      </c>
      <c r="EY1039" s="389">
        <v>3.1355233013855545E-2</v>
      </c>
      <c r="EZ1039" s="389">
        <v>3.0943391203579022E-2</v>
      </c>
      <c r="FA1039" s="389">
        <v>3.0543633428273671E-2</v>
      </c>
      <c r="FB1039" s="389">
        <v>3.0155415608746589E-2</v>
      </c>
      <c r="FC1039" s="389">
        <v>2.9778226424385996E-2</v>
      </c>
      <c r="FD1039" s="389">
        <v>2.9411584858933922E-2</v>
      </c>
      <c r="FE1039" s="389">
        <v>2.9055037965114185E-2</v>
      </c>
      <c r="FF1039" s="389">
        <v>2.8708158825573572E-2</v>
      </c>
      <c r="FG1039" s="389">
        <v>2.8370544690219032E-2</v>
      </c>
      <c r="FH1039" s="389">
        <v>2.8041815272317184E-2</v>
      </c>
      <c r="FI1039" s="389">
        <v>2.7721611187716384E-2</v>
      </c>
      <c r="FJ1039" s="389">
        <v>2.7409592523293388E-2</v>
      </c>
      <c r="FK1039" s="389">
        <v>2.7105437522253702E-2</v>
      </c>
      <c r="FL1039" s="389">
        <v>2.6808841375254178E-2</v>
      </c>
      <c r="FM1039" s="389">
        <v>2.6519515107495437E-2</v>
      </c>
      <c r="FN1039" s="389">
        <v>2.6237184552969126E-2</v>
      </c>
      <c r="FO1039" s="389">
        <v>2.5961589407962581E-2</v>
      </c>
      <c r="FP1039" s="389">
        <v>2.569248235673267E-2</v>
      </c>
      <c r="FQ1039" s="389">
        <v>2.5429628262979377E-2</v>
      </c>
      <c r="FR1039" s="389">
        <v>2.5172803421385826E-2</v>
      </c>
      <c r="FS1039" s="389">
        <v>2.4921794864057333E-2</v>
      </c>
      <c r="FT1039" s="389">
        <v>2.4676399717196301E-2</v>
      </c>
      <c r="FU1039" s="389">
        <v>2.4436424603797819E-2</v>
      </c>
      <c r="FV1039" s="389">
        <v>2.4201685088552437E-2</v>
      </c>
    </row>
    <row r="1040" spans="5:178" outlineLevel="2" x14ac:dyDescent="0.2">
      <c r="E1040" s="367">
        <v>45412</v>
      </c>
      <c r="F1040" s="394"/>
      <c r="G1040" s="394"/>
      <c r="H1040" s="394"/>
      <c r="K1040" s="389"/>
      <c r="L1040" s="389"/>
      <c r="M1040" s="389"/>
      <c r="N1040" s="389"/>
      <c r="O1040" s="389"/>
      <c r="P1040" s="389"/>
      <c r="Q1040" s="389"/>
      <c r="R1040" s="389"/>
      <c r="S1040" s="389"/>
      <c r="T1040" s="389"/>
      <c r="U1040" s="389"/>
      <c r="V1040" s="389"/>
      <c r="W1040" s="389"/>
      <c r="X1040" s="389"/>
      <c r="Y1040" s="389"/>
      <c r="Z1040" s="389"/>
      <c r="AA1040" s="389"/>
      <c r="AB1040" s="389"/>
      <c r="AC1040" s="389"/>
      <c r="AD1040" s="389"/>
      <c r="AE1040" s="389"/>
      <c r="AF1040" s="389"/>
      <c r="AG1040" s="389"/>
      <c r="AH1040" s="389"/>
      <c r="AI1040" s="389"/>
      <c r="AJ1040" s="389"/>
      <c r="AK1040" s="389"/>
      <c r="AL1040" s="389"/>
      <c r="AM1040" s="389"/>
      <c r="AN1040" s="389"/>
      <c r="AO1040" s="389"/>
      <c r="AP1040" s="389"/>
      <c r="AQ1040" s="389"/>
      <c r="AR1040" s="389"/>
      <c r="AS1040" s="389"/>
      <c r="AT1040" s="389"/>
      <c r="AU1040" s="389"/>
      <c r="AV1040" s="389"/>
      <c r="AW1040" s="389"/>
      <c r="AX1040" s="389"/>
      <c r="AY1040" s="389"/>
      <c r="AZ1040" s="389"/>
      <c r="BA1040" s="389"/>
      <c r="BB1040" s="389"/>
      <c r="BC1040" s="389"/>
      <c r="BD1040" s="389"/>
      <c r="BE1040" s="389"/>
      <c r="BF1040" s="389"/>
      <c r="BG1040" s="389"/>
      <c r="BH1040" s="389"/>
      <c r="BI1040" s="389"/>
      <c r="BJ1040" s="389"/>
      <c r="BK1040" s="389"/>
      <c r="BL1040" s="389"/>
      <c r="BM1040" s="389"/>
      <c r="BN1040" s="389"/>
      <c r="BO1040" s="389"/>
      <c r="BP1040" s="389"/>
      <c r="BQ1040" s="389"/>
      <c r="BR1040" s="389"/>
      <c r="BS1040" s="389"/>
      <c r="BT1040" s="389"/>
      <c r="BU1040" s="389"/>
      <c r="BV1040" s="389"/>
      <c r="BW1040" s="389"/>
      <c r="BX1040" s="389"/>
      <c r="BY1040" s="389"/>
      <c r="BZ1040" s="389"/>
      <c r="CA1040" s="389"/>
      <c r="CB1040" s="389"/>
      <c r="CC1040" s="389"/>
      <c r="CD1040" s="389"/>
      <c r="CE1040" s="389"/>
      <c r="CF1040" s="389"/>
      <c r="CG1040" s="389"/>
      <c r="CH1040" s="389"/>
      <c r="CI1040" s="389"/>
      <c r="CJ1040" s="389"/>
      <c r="CK1040" s="389"/>
      <c r="CL1040" s="389"/>
      <c r="CM1040" s="389"/>
      <c r="CN1040" s="389"/>
      <c r="CO1040" s="389"/>
      <c r="CP1040" s="389"/>
      <c r="CQ1040" s="389"/>
      <c r="CR1040" s="389"/>
      <c r="CS1040" s="389"/>
      <c r="CT1040" s="389">
        <v>0.91366328787857176</v>
      </c>
      <c r="CU1040" s="389">
        <v>0.57706937025816785</v>
      </c>
      <c r="CV1040" s="389">
        <v>0.2592513834948581</v>
      </c>
      <c r="CW1040" s="389">
        <v>0.18433638561599594</v>
      </c>
      <c r="CX1040" s="389">
        <v>0.17706075698996174</v>
      </c>
      <c r="CY1040" s="389">
        <v>0.15249666738898188</v>
      </c>
      <c r="CZ1040" s="389">
        <v>0.14078284962184712</v>
      </c>
      <c r="DA1040" s="389">
        <v>0.12919231039747711</v>
      </c>
      <c r="DB1040" s="389">
        <v>0.12314233112038576</v>
      </c>
      <c r="DC1040" s="389">
        <v>0.11830307230773505</v>
      </c>
      <c r="DD1040" s="389">
        <v>0.11472252643007243</v>
      </c>
      <c r="DE1040" s="389">
        <v>0.11134499659705738</v>
      </c>
      <c r="DF1040" s="389">
        <v>0.10919361898425919</v>
      </c>
      <c r="DG1040" s="389">
        <v>0.10745586694330586</v>
      </c>
      <c r="DH1040" s="389">
        <v>0.10524969339727691</v>
      </c>
      <c r="DI1040" s="389">
        <v>0.10223447014264157</v>
      </c>
      <c r="DJ1040" s="389">
        <v>9.9801363587353698E-2</v>
      </c>
      <c r="DK1040" s="389">
        <v>9.6314466144768837E-2</v>
      </c>
      <c r="DL1040" s="389">
        <v>9.381903238755665E-2</v>
      </c>
      <c r="DM1040" s="389">
        <v>9.0428568850456831E-2</v>
      </c>
      <c r="DN1040" s="389">
        <v>8.4149617148352021E-2</v>
      </c>
      <c r="DO1040" s="389">
        <v>7.8750695256038436E-2</v>
      </c>
      <c r="DP1040" s="389">
        <v>7.4217767497223475E-2</v>
      </c>
      <c r="DQ1040" s="389">
        <v>6.842949704542993E-2</v>
      </c>
      <c r="DR1040" s="389">
        <v>6.4453276897052866E-2</v>
      </c>
      <c r="DS1040" s="389">
        <v>6.1391498822002614E-2</v>
      </c>
      <c r="DT1040" s="389">
        <v>5.8824991887238713E-2</v>
      </c>
      <c r="DU1040" s="389">
        <v>5.619553645008582E-2</v>
      </c>
      <c r="DV1040" s="389">
        <v>5.4066339148323643E-2</v>
      </c>
      <c r="DW1040" s="389">
        <v>5.2097590743706526E-2</v>
      </c>
      <c r="DX1040" s="389">
        <v>5.0684023959724087E-2</v>
      </c>
      <c r="DY1040" s="389">
        <v>4.9697997538260576E-2</v>
      </c>
      <c r="DZ1040" s="389">
        <v>4.8264014419276004E-2</v>
      </c>
      <c r="EA1040" s="389">
        <v>4.6526426113100226E-2</v>
      </c>
      <c r="EB1040" s="389">
        <v>4.5196979901498666E-2</v>
      </c>
      <c r="EC1040" s="389">
        <v>4.3582558877236305E-2</v>
      </c>
      <c r="ED1040" s="389">
        <v>4.2785860034774061E-2</v>
      </c>
      <c r="EE1040" s="389">
        <v>4.1082049618145308E-2</v>
      </c>
      <c r="EF1040" s="389">
        <v>3.8293776491102237E-2</v>
      </c>
      <c r="EG1040" s="389">
        <v>3.3754325551579131E-2</v>
      </c>
      <c r="EH1040" s="389">
        <v>3.2552395968812473E-2</v>
      </c>
      <c r="EI1040" s="389">
        <v>3.3306060834287547E-2</v>
      </c>
      <c r="EJ1040" s="389">
        <v>3.7324348566674104E-2</v>
      </c>
      <c r="EK1040" s="389">
        <v>4.40251572327044E-2</v>
      </c>
      <c r="EL1040" s="389">
        <v>3.8801991787743691E-2</v>
      </c>
      <c r="EM1040" s="389">
        <v>3.8136862564762383E-2</v>
      </c>
      <c r="EN1040" s="389">
        <v>3.7497075890493274E-2</v>
      </c>
      <c r="EO1040" s="389">
        <v>3.6881157163823793E-2</v>
      </c>
      <c r="EP1040" s="389">
        <v>3.6287745992275224E-2</v>
      </c>
      <c r="EQ1040" s="389">
        <v>3.5715585234561559E-2</v>
      </c>
      <c r="ER1040" s="389">
        <v>3.5163511289093181E-2</v>
      </c>
      <c r="ES1040" s="389">
        <v>3.4630445465469846E-2</v>
      </c>
      <c r="ET1040" s="389">
        <v>3.4115386299999065E-2</v>
      </c>
      <c r="EU1040" s="389">
        <v>3.3617402696354062E-2</v>
      </c>
      <c r="EV1040" s="389">
        <v>3.3135627789352001E-2</v>
      </c>
      <c r="EW1040" s="389">
        <v>3.2669253444044928E-2</v>
      </c>
      <c r="EX1040" s="389">
        <v>3.2217525314335395E-2</v>
      </c>
      <c r="EY1040" s="389">
        <v>3.1779738395522297E-2</v>
      </c>
      <c r="EZ1040" s="389">
        <v>3.1355233013855545E-2</v>
      </c>
      <c r="FA1040" s="389">
        <v>3.0943391203579022E-2</v>
      </c>
      <c r="FB1040" s="389">
        <v>3.0543633428273671E-2</v>
      </c>
      <c r="FC1040" s="389">
        <v>3.0155415608746589E-2</v>
      </c>
      <c r="FD1040" s="389">
        <v>2.9778226424385996E-2</v>
      </c>
      <c r="FE1040" s="389">
        <v>2.9411584858933922E-2</v>
      </c>
      <c r="FF1040" s="389">
        <v>2.9055037965114185E-2</v>
      </c>
      <c r="FG1040" s="389">
        <v>2.8708158825573572E-2</v>
      </c>
      <c r="FH1040" s="389">
        <v>2.8370544690219032E-2</v>
      </c>
      <c r="FI1040" s="389">
        <v>2.8041815272317184E-2</v>
      </c>
      <c r="FJ1040" s="389">
        <v>2.7721611187716384E-2</v>
      </c>
      <c r="FK1040" s="389">
        <v>2.7409592523293388E-2</v>
      </c>
      <c r="FL1040" s="389">
        <v>2.7105437522253702E-2</v>
      </c>
      <c r="FM1040" s="389">
        <v>2.6808841375254178E-2</v>
      </c>
      <c r="FN1040" s="389">
        <v>2.6519515107495437E-2</v>
      </c>
      <c r="FO1040" s="389">
        <v>2.6237184552969126E-2</v>
      </c>
      <c r="FP1040" s="389">
        <v>2.5961589407962581E-2</v>
      </c>
      <c r="FQ1040" s="389">
        <v>2.569248235673267E-2</v>
      </c>
      <c r="FR1040" s="389">
        <v>2.5429628262979377E-2</v>
      </c>
      <c r="FS1040" s="389">
        <v>2.5172803421385826E-2</v>
      </c>
      <c r="FT1040" s="389">
        <v>2.4921794864057333E-2</v>
      </c>
      <c r="FU1040" s="389">
        <v>2.4676399717196301E-2</v>
      </c>
      <c r="FV1040" s="389">
        <v>2.4436424603797819E-2</v>
      </c>
    </row>
    <row r="1041" spans="5:179" outlineLevel="2" x14ac:dyDescent="0.2">
      <c r="E1041" s="367">
        <v>45443</v>
      </c>
      <c r="F1041" s="394"/>
      <c r="G1041" s="394"/>
      <c r="H1041" s="394"/>
      <c r="K1041" s="389"/>
      <c r="L1041" s="389"/>
      <c r="M1041" s="389"/>
      <c r="N1041" s="389"/>
      <c r="O1041" s="389"/>
      <c r="P1041" s="389"/>
      <c r="Q1041" s="389"/>
      <c r="R1041" s="389"/>
      <c r="S1041" s="389"/>
      <c r="T1041" s="389"/>
      <c r="U1041" s="389"/>
      <c r="V1041" s="389"/>
      <c r="W1041" s="389"/>
      <c r="X1041" s="389"/>
      <c r="Y1041" s="389"/>
      <c r="Z1041" s="389"/>
      <c r="AA1041" s="389"/>
      <c r="AB1041" s="389"/>
      <c r="AC1041" s="389"/>
      <c r="AD1041" s="389"/>
      <c r="AE1041" s="389"/>
      <c r="AF1041" s="389"/>
      <c r="AG1041" s="389"/>
      <c r="AH1041" s="389"/>
      <c r="AI1041" s="389"/>
      <c r="AJ1041" s="389"/>
      <c r="AK1041" s="389"/>
      <c r="AL1041" s="389"/>
      <c r="AM1041" s="389"/>
      <c r="AN1041" s="389"/>
      <c r="AO1041" s="389"/>
      <c r="AP1041" s="389"/>
      <c r="AQ1041" s="389"/>
      <c r="AR1041" s="389"/>
      <c r="AS1041" s="389"/>
      <c r="AT1041" s="389"/>
      <c r="AU1041" s="389"/>
      <c r="AV1041" s="389"/>
      <c r="AW1041" s="389"/>
      <c r="AX1041" s="389"/>
      <c r="AY1041" s="389"/>
      <c r="AZ1041" s="389"/>
      <c r="BA1041" s="389"/>
      <c r="BB1041" s="389"/>
      <c r="BC1041" s="389"/>
      <c r="BD1041" s="389"/>
      <c r="BE1041" s="389"/>
      <c r="BF1041" s="389"/>
      <c r="BG1041" s="389"/>
      <c r="BH1041" s="389"/>
      <c r="BI1041" s="389"/>
      <c r="BJ1041" s="389"/>
      <c r="BK1041" s="389"/>
      <c r="BL1041" s="389"/>
      <c r="BM1041" s="389"/>
      <c r="BN1041" s="389"/>
      <c r="BO1041" s="389"/>
      <c r="BP1041" s="389"/>
      <c r="BQ1041" s="389"/>
      <c r="BR1041" s="389"/>
      <c r="BS1041" s="389"/>
      <c r="BT1041" s="389"/>
      <c r="BU1041" s="389"/>
      <c r="BV1041" s="389"/>
      <c r="BW1041" s="389"/>
      <c r="BX1041" s="389"/>
      <c r="BY1041" s="389"/>
      <c r="BZ1041" s="389"/>
      <c r="CA1041" s="389"/>
      <c r="CB1041" s="389"/>
      <c r="CC1041" s="389"/>
      <c r="CD1041" s="389"/>
      <c r="CE1041" s="389"/>
      <c r="CF1041" s="389"/>
      <c r="CG1041" s="389"/>
      <c r="CH1041" s="389"/>
      <c r="CI1041" s="389"/>
      <c r="CJ1041" s="389"/>
      <c r="CK1041" s="389"/>
      <c r="CL1041" s="389"/>
      <c r="CM1041" s="389"/>
      <c r="CN1041" s="389"/>
      <c r="CO1041" s="389"/>
      <c r="CP1041" s="389"/>
      <c r="CQ1041" s="389"/>
      <c r="CR1041" s="389"/>
      <c r="CS1041" s="389"/>
      <c r="CT1041" s="389"/>
      <c r="CU1041" s="389">
        <v>0.91366328787857176</v>
      </c>
      <c r="CV1041" s="389">
        <v>0.57706937025816785</v>
      </c>
      <c r="CW1041" s="389">
        <v>0.2592513834948581</v>
      </c>
      <c r="CX1041" s="389">
        <v>0.18433638561599594</v>
      </c>
      <c r="CY1041" s="389">
        <v>0.17706075698996174</v>
      </c>
      <c r="CZ1041" s="389">
        <v>0.15249666738898188</v>
      </c>
      <c r="DA1041" s="389">
        <v>0.14078284962184712</v>
      </c>
      <c r="DB1041" s="389">
        <v>0.12919231039747711</v>
      </c>
      <c r="DC1041" s="389">
        <v>0.12314233112038576</v>
      </c>
      <c r="DD1041" s="389">
        <v>0.11830307230773505</v>
      </c>
      <c r="DE1041" s="389">
        <v>0.11472252643007243</v>
      </c>
      <c r="DF1041" s="389">
        <v>0.11134499659705738</v>
      </c>
      <c r="DG1041" s="389">
        <v>0.10919361898425919</v>
      </c>
      <c r="DH1041" s="389">
        <v>0.10745586694330586</v>
      </c>
      <c r="DI1041" s="389">
        <v>0.10524969339727691</v>
      </c>
      <c r="DJ1041" s="389">
        <v>0.10223447014264157</v>
      </c>
      <c r="DK1041" s="389">
        <v>9.9801363587353698E-2</v>
      </c>
      <c r="DL1041" s="389">
        <v>9.6314466144768837E-2</v>
      </c>
      <c r="DM1041" s="389">
        <v>9.381903238755665E-2</v>
      </c>
      <c r="DN1041" s="389">
        <v>9.0428568850456831E-2</v>
      </c>
      <c r="DO1041" s="389">
        <v>8.4149617148352021E-2</v>
      </c>
      <c r="DP1041" s="389">
        <v>7.8750695256038436E-2</v>
      </c>
      <c r="DQ1041" s="389">
        <v>7.4217767497223475E-2</v>
      </c>
      <c r="DR1041" s="389">
        <v>6.842949704542993E-2</v>
      </c>
      <c r="DS1041" s="389">
        <v>6.4453276897052866E-2</v>
      </c>
      <c r="DT1041" s="389">
        <v>6.1391498822002614E-2</v>
      </c>
      <c r="DU1041" s="389">
        <v>5.8824991887238713E-2</v>
      </c>
      <c r="DV1041" s="389">
        <v>5.619553645008582E-2</v>
      </c>
      <c r="DW1041" s="389">
        <v>5.4066339148323643E-2</v>
      </c>
      <c r="DX1041" s="389">
        <v>5.2097590743706526E-2</v>
      </c>
      <c r="DY1041" s="389">
        <v>5.0684023959724087E-2</v>
      </c>
      <c r="DZ1041" s="389">
        <v>4.9697997538260576E-2</v>
      </c>
      <c r="EA1041" s="389">
        <v>4.8264014419276004E-2</v>
      </c>
      <c r="EB1041" s="389">
        <v>4.6526426113100226E-2</v>
      </c>
      <c r="EC1041" s="389">
        <v>4.5196979901498666E-2</v>
      </c>
      <c r="ED1041" s="389">
        <v>4.3582558877236305E-2</v>
      </c>
      <c r="EE1041" s="389">
        <v>4.2785860034774061E-2</v>
      </c>
      <c r="EF1041" s="389">
        <v>4.1082049618145308E-2</v>
      </c>
      <c r="EG1041" s="389">
        <v>3.8293776491102237E-2</v>
      </c>
      <c r="EH1041" s="389">
        <v>3.3754325551579131E-2</v>
      </c>
      <c r="EI1041" s="389">
        <v>3.2552395968812473E-2</v>
      </c>
      <c r="EJ1041" s="389">
        <v>3.3306060834287547E-2</v>
      </c>
      <c r="EK1041" s="389">
        <v>3.7324348566674104E-2</v>
      </c>
      <c r="EL1041" s="389">
        <v>4.40251572327044E-2</v>
      </c>
      <c r="EM1041" s="389">
        <v>3.8801991787743691E-2</v>
      </c>
      <c r="EN1041" s="389">
        <v>3.8136862564762383E-2</v>
      </c>
      <c r="EO1041" s="389">
        <v>3.7497075890493274E-2</v>
      </c>
      <c r="EP1041" s="389">
        <v>3.6881157163823793E-2</v>
      </c>
      <c r="EQ1041" s="389">
        <v>3.6287745992275224E-2</v>
      </c>
      <c r="ER1041" s="389">
        <v>3.5715585234561559E-2</v>
      </c>
      <c r="ES1041" s="389">
        <v>3.5163511289093181E-2</v>
      </c>
      <c r="ET1041" s="389">
        <v>3.4630445465469846E-2</v>
      </c>
      <c r="EU1041" s="389">
        <v>3.4115386299999065E-2</v>
      </c>
      <c r="EV1041" s="389">
        <v>3.3617402696354062E-2</v>
      </c>
      <c r="EW1041" s="389">
        <v>3.3135627789352001E-2</v>
      </c>
      <c r="EX1041" s="389">
        <v>3.2669253444044928E-2</v>
      </c>
      <c r="EY1041" s="389">
        <v>3.2217525314335395E-2</v>
      </c>
      <c r="EZ1041" s="389">
        <v>3.1779738395522297E-2</v>
      </c>
      <c r="FA1041" s="389">
        <v>3.1355233013855545E-2</v>
      </c>
      <c r="FB1041" s="389">
        <v>3.0943391203579022E-2</v>
      </c>
      <c r="FC1041" s="389">
        <v>3.0543633428273671E-2</v>
      </c>
      <c r="FD1041" s="389">
        <v>3.0155415608746589E-2</v>
      </c>
      <c r="FE1041" s="389">
        <v>2.9778226424385996E-2</v>
      </c>
      <c r="FF1041" s="389">
        <v>2.9411584858933922E-2</v>
      </c>
      <c r="FG1041" s="389">
        <v>2.9055037965114185E-2</v>
      </c>
      <c r="FH1041" s="389">
        <v>2.8708158825573572E-2</v>
      </c>
      <c r="FI1041" s="389">
        <v>2.8370544690219032E-2</v>
      </c>
      <c r="FJ1041" s="389">
        <v>2.8041815272317184E-2</v>
      </c>
      <c r="FK1041" s="389">
        <v>2.7721611187716384E-2</v>
      </c>
      <c r="FL1041" s="389">
        <v>2.7409592523293388E-2</v>
      </c>
      <c r="FM1041" s="389">
        <v>2.7105437522253702E-2</v>
      </c>
      <c r="FN1041" s="389">
        <v>2.6808841375254178E-2</v>
      </c>
      <c r="FO1041" s="389">
        <v>2.6519515107495437E-2</v>
      </c>
      <c r="FP1041" s="389">
        <v>2.6237184552969126E-2</v>
      </c>
      <c r="FQ1041" s="389">
        <v>2.5961589407962581E-2</v>
      </c>
      <c r="FR1041" s="389">
        <v>2.569248235673267E-2</v>
      </c>
      <c r="FS1041" s="389">
        <v>2.5429628262979377E-2</v>
      </c>
      <c r="FT1041" s="389">
        <v>2.5172803421385826E-2</v>
      </c>
      <c r="FU1041" s="389">
        <v>2.4921794864057333E-2</v>
      </c>
      <c r="FV1041" s="389">
        <v>2.4676399717196301E-2</v>
      </c>
    </row>
    <row r="1042" spans="5:179" outlineLevel="2" x14ac:dyDescent="0.2">
      <c r="E1042" s="367">
        <v>45473</v>
      </c>
      <c r="F1042" s="394"/>
      <c r="G1042" s="394"/>
      <c r="H1042" s="394"/>
      <c r="K1042" s="389"/>
      <c r="L1042" s="389"/>
      <c r="M1042" s="389"/>
      <c r="N1042" s="389"/>
      <c r="O1042" s="389"/>
      <c r="P1042" s="389"/>
      <c r="Q1042" s="389"/>
      <c r="R1042" s="389"/>
      <c r="S1042" s="389"/>
      <c r="T1042" s="389"/>
      <c r="U1042" s="389"/>
      <c r="V1042" s="389"/>
      <c r="W1042" s="389"/>
      <c r="X1042" s="389"/>
      <c r="Y1042" s="389"/>
      <c r="Z1042" s="389"/>
      <c r="AA1042" s="389"/>
      <c r="AB1042" s="389"/>
      <c r="AC1042" s="389"/>
      <c r="AD1042" s="389"/>
      <c r="AE1042" s="389"/>
      <c r="AF1042" s="389"/>
      <c r="AG1042" s="389"/>
      <c r="AH1042" s="389"/>
      <c r="AI1042" s="389"/>
      <c r="AJ1042" s="389"/>
      <c r="AK1042" s="389"/>
      <c r="AL1042" s="389"/>
      <c r="AM1042" s="389"/>
      <c r="AN1042" s="389"/>
      <c r="AO1042" s="389"/>
      <c r="AP1042" s="389"/>
      <c r="AQ1042" s="389"/>
      <c r="AR1042" s="389"/>
      <c r="AS1042" s="389"/>
      <c r="AT1042" s="389"/>
      <c r="AU1042" s="389"/>
      <c r="AV1042" s="389"/>
      <c r="AW1042" s="389"/>
      <c r="AX1042" s="389"/>
      <c r="AY1042" s="389"/>
      <c r="AZ1042" s="389"/>
      <c r="BA1042" s="389"/>
      <c r="BB1042" s="389"/>
      <c r="BC1042" s="389"/>
      <c r="BD1042" s="389"/>
      <c r="BE1042" s="389"/>
      <c r="BF1042" s="389"/>
      <c r="BG1042" s="389"/>
      <c r="BH1042" s="389"/>
      <c r="BI1042" s="389"/>
      <c r="BJ1042" s="389"/>
      <c r="BK1042" s="389"/>
      <c r="BL1042" s="389"/>
      <c r="BM1042" s="389"/>
      <c r="BN1042" s="389"/>
      <c r="BO1042" s="389"/>
      <c r="BP1042" s="389"/>
      <c r="BQ1042" s="389"/>
      <c r="BR1042" s="389"/>
      <c r="BS1042" s="389"/>
      <c r="BT1042" s="389"/>
      <c r="BU1042" s="389"/>
      <c r="BV1042" s="389"/>
      <c r="BW1042" s="389"/>
      <c r="BX1042" s="389"/>
      <c r="BY1042" s="389"/>
      <c r="BZ1042" s="389"/>
      <c r="CA1042" s="389"/>
      <c r="CB1042" s="389"/>
      <c r="CC1042" s="389"/>
      <c r="CD1042" s="389"/>
      <c r="CE1042" s="389"/>
      <c r="CF1042" s="389"/>
      <c r="CG1042" s="389"/>
      <c r="CH1042" s="389"/>
      <c r="CI1042" s="389"/>
      <c r="CJ1042" s="389"/>
      <c r="CK1042" s="389"/>
      <c r="CL1042" s="389"/>
      <c r="CM1042" s="389"/>
      <c r="CN1042" s="389"/>
      <c r="CO1042" s="389"/>
      <c r="CP1042" s="389"/>
      <c r="CQ1042" s="389"/>
      <c r="CR1042" s="389"/>
      <c r="CS1042" s="389"/>
      <c r="CT1042" s="389"/>
      <c r="CU1042" s="389"/>
      <c r="CV1042" s="389">
        <v>0.91366328787857176</v>
      </c>
      <c r="CW1042" s="389">
        <v>0.57706937025816785</v>
      </c>
      <c r="CX1042" s="389">
        <v>0.2592513834948581</v>
      </c>
      <c r="CY1042" s="389">
        <v>0.18433638561599594</v>
      </c>
      <c r="CZ1042" s="389">
        <v>0.17706075698996174</v>
      </c>
      <c r="DA1042" s="389">
        <v>0.15249666738898188</v>
      </c>
      <c r="DB1042" s="389">
        <v>0.14078284962184712</v>
      </c>
      <c r="DC1042" s="389">
        <v>0.12919231039747711</v>
      </c>
      <c r="DD1042" s="389">
        <v>0.12314233112038576</v>
      </c>
      <c r="DE1042" s="389">
        <v>0.11830307230773505</v>
      </c>
      <c r="DF1042" s="389">
        <v>0.11472252643007243</v>
      </c>
      <c r="DG1042" s="389">
        <v>0.11134499659705738</v>
      </c>
      <c r="DH1042" s="389">
        <v>0.10919361898425919</v>
      </c>
      <c r="DI1042" s="389">
        <v>0.10745586694330586</v>
      </c>
      <c r="DJ1042" s="389">
        <v>0.10524969339727691</v>
      </c>
      <c r="DK1042" s="389">
        <v>0.10223447014264157</v>
      </c>
      <c r="DL1042" s="389">
        <v>9.9801363587353698E-2</v>
      </c>
      <c r="DM1042" s="389">
        <v>9.6314466144768837E-2</v>
      </c>
      <c r="DN1042" s="389">
        <v>9.381903238755665E-2</v>
      </c>
      <c r="DO1042" s="389">
        <v>9.0428568850456831E-2</v>
      </c>
      <c r="DP1042" s="389">
        <v>8.4149617148352021E-2</v>
      </c>
      <c r="DQ1042" s="389">
        <v>7.8750695256038436E-2</v>
      </c>
      <c r="DR1042" s="389">
        <v>7.4217767497223475E-2</v>
      </c>
      <c r="DS1042" s="389">
        <v>6.842949704542993E-2</v>
      </c>
      <c r="DT1042" s="389">
        <v>6.4453276897052866E-2</v>
      </c>
      <c r="DU1042" s="389">
        <v>6.1391498822002614E-2</v>
      </c>
      <c r="DV1042" s="389">
        <v>5.8824991887238713E-2</v>
      </c>
      <c r="DW1042" s="389">
        <v>5.619553645008582E-2</v>
      </c>
      <c r="DX1042" s="389">
        <v>5.4066339148323643E-2</v>
      </c>
      <c r="DY1042" s="389">
        <v>5.2097590743706526E-2</v>
      </c>
      <c r="DZ1042" s="389">
        <v>5.0684023959724087E-2</v>
      </c>
      <c r="EA1042" s="389">
        <v>4.9697997538260576E-2</v>
      </c>
      <c r="EB1042" s="389">
        <v>4.8264014419276004E-2</v>
      </c>
      <c r="EC1042" s="389">
        <v>4.6526426113100226E-2</v>
      </c>
      <c r="ED1042" s="389">
        <v>4.5196979901498666E-2</v>
      </c>
      <c r="EE1042" s="389">
        <v>4.3582558877236305E-2</v>
      </c>
      <c r="EF1042" s="389">
        <v>4.2785860034774061E-2</v>
      </c>
      <c r="EG1042" s="389">
        <v>4.1082049618145308E-2</v>
      </c>
      <c r="EH1042" s="389">
        <v>3.8293776491102237E-2</v>
      </c>
      <c r="EI1042" s="389">
        <v>3.3754325551579131E-2</v>
      </c>
      <c r="EJ1042" s="389">
        <v>3.2552395968812473E-2</v>
      </c>
      <c r="EK1042" s="389">
        <v>3.3306060834287547E-2</v>
      </c>
      <c r="EL1042" s="389">
        <v>3.7324348566674104E-2</v>
      </c>
      <c r="EM1042" s="389">
        <v>4.40251572327044E-2</v>
      </c>
      <c r="EN1042" s="389">
        <v>3.8801991787743691E-2</v>
      </c>
      <c r="EO1042" s="389">
        <v>3.8136862564762383E-2</v>
      </c>
      <c r="EP1042" s="389">
        <v>3.7497075890493274E-2</v>
      </c>
      <c r="EQ1042" s="389">
        <v>3.6881157163823793E-2</v>
      </c>
      <c r="ER1042" s="389">
        <v>3.6287745992275224E-2</v>
      </c>
      <c r="ES1042" s="389">
        <v>3.5715585234561559E-2</v>
      </c>
      <c r="ET1042" s="389">
        <v>3.5163511289093181E-2</v>
      </c>
      <c r="EU1042" s="389">
        <v>3.4630445465469846E-2</v>
      </c>
      <c r="EV1042" s="389">
        <v>3.4115386299999065E-2</v>
      </c>
      <c r="EW1042" s="389">
        <v>3.3617402696354062E-2</v>
      </c>
      <c r="EX1042" s="389">
        <v>3.3135627789352001E-2</v>
      </c>
      <c r="EY1042" s="389">
        <v>3.2669253444044928E-2</v>
      </c>
      <c r="EZ1042" s="389">
        <v>3.2217525314335395E-2</v>
      </c>
      <c r="FA1042" s="389">
        <v>3.1779738395522297E-2</v>
      </c>
      <c r="FB1042" s="389">
        <v>3.1355233013855545E-2</v>
      </c>
      <c r="FC1042" s="389">
        <v>3.0943391203579022E-2</v>
      </c>
      <c r="FD1042" s="389">
        <v>3.0543633428273671E-2</v>
      </c>
      <c r="FE1042" s="389">
        <v>3.0155415608746589E-2</v>
      </c>
      <c r="FF1042" s="389">
        <v>2.9778226424385996E-2</v>
      </c>
      <c r="FG1042" s="389">
        <v>2.9411584858933922E-2</v>
      </c>
      <c r="FH1042" s="389">
        <v>2.9055037965114185E-2</v>
      </c>
      <c r="FI1042" s="389">
        <v>2.8708158825573572E-2</v>
      </c>
      <c r="FJ1042" s="389">
        <v>2.8370544690219032E-2</v>
      </c>
      <c r="FK1042" s="389">
        <v>2.8041815272317184E-2</v>
      </c>
      <c r="FL1042" s="389">
        <v>2.7721611187716384E-2</v>
      </c>
      <c r="FM1042" s="389">
        <v>2.7409592523293388E-2</v>
      </c>
      <c r="FN1042" s="389">
        <v>2.7105437522253702E-2</v>
      </c>
      <c r="FO1042" s="389">
        <v>2.6808841375254178E-2</v>
      </c>
      <c r="FP1042" s="389">
        <v>2.6519515107495437E-2</v>
      </c>
      <c r="FQ1042" s="389">
        <v>2.6237184552969126E-2</v>
      </c>
      <c r="FR1042" s="389">
        <v>2.5961589407962581E-2</v>
      </c>
      <c r="FS1042" s="389">
        <v>2.569248235673267E-2</v>
      </c>
      <c r="FT1042" s="389">
        <v>2.5429628262979377E-2</v>
      </c>
      <c r="FU1042" s="389">
        <v>2.5172803421385826E-2</v>
      </c>
      <c r="FV1042" s="389">
        <v>2.4921794864057333E-2</v>
      </c>
    </row>
    <row r="1043" spans="5:179" outlineLevel="2" x14ac:dyDescent="0.2">
      <c r="E1043" s="367">
        <v>45504</v>
      </c>
      <c r="F1043" s="394"/>
      <c r="G1043" s="394"/>
      <c r="H1043" s="394"/>
      <c r="K1043" s="389"/>
      <c r="L1043" s="389"/>
      <c r="M1043" s="389"/>
      <c r="N1043" s="389"/>
      <c r="O1043" s="389"/>
      <c r="P1043" s="389"/>
      <c r="Q1043" s="389"/>
      <c r="R1043" s="389"/>
      <c r="S1043" s="389"/>
      <c r="T1043" s="389"/>
      <c r="U1043" s="389"/>
      <c r="V1043" s="389"/>
      <c r="W1043" s="389"/>
      <c r="X1043" s="389"/>
      <c r="Y1043" s="389"/>
      <c r="Z1043" s="389"/>
      <c r="AA1043" s="389"/>
      <c r="AB1043" s="389"/>
      <c r="AC1043" s="389"/>
      <c r="AD1043" s="389"/>
      <c r="AE1043" s="389"/>
      <c r="AF1043" s="389"/>
      <c r="AG1043" s="389"/>
      <c r="AH1043" s="389"/>
      <c r="AI1043" s="389"/>
      <c r="AJ1043" s="389"/>
      <c r="AK1043" s="389"/>
      <c r="AL1043" s="389"/>
      <c r="AM1043" s="389"/>
      <c r="AN1043" s="389"/>
      <c r="AO1043" s="389"/>
      <c r="AP1043" s="389"/>
      <c r="AQ1043" s="389"/>
      <c r="AR1043" s="389"/>
      <c r="AS1043" s="389"/>
      <c r="AT1043" s="389"/>
      <c r="AU1043" s="389"/>
      <c r="AV1043" s="389"/>
      <c r="AW1043" s="389"/>
      <c r="AX1043" s="389"/>
      <c r="AY1043" s="389"/>
      <c r="AZ1043" s="389"/>
      <c r="BA1043" s="389"/>
      <c r="BB1043" s="389"/>
      <c r="BC1043" s="389"/>
      <c r="BD1043" s="389"/>
      <c r="BE1043" s="389"/>
      <c r="BF1043" s="389"/>
      <c r="BG1043" s="389"/>
      <c r="BH1043" s="389"/>
      <c r="BI1043" s="389"/>
      <c r="BJ1043" s="389"/>
      <c r="BK1043" s="389"/>
      <c r="BL1043" s="389"/>
      <c r="BM1043" s="389"/>
      <c r="BN1043" s="389"/>
      <c r="BO1043" s="389"/>
      <c r="BP1043" s="389"/>
      <c r="BQ1043" s="389"/>
      <c r="BR1043" s="389"/>
      <c r="BS1043" s="389"/>
      <c r="BT1043" s="389"/>
      <c r="BU1043" s="389"/>
      <c r="BV1043" s="389"/>
      <c r="BW1043" s="389"/>
      <c r="BX1043" s="389"/>
      <c r="BY1043" s="389"/>
      <c r="BZ1043" s="389"/>
      <c r="CA1043" s="389"/>
      <c r="CB1043" s="389"/>
      <c r="CC1043" s="389"/>
      <c r="CD1043" s="389"/>
      <c r="CE1043" s="389"/>
      <c r="CF1043" s="389"/>
      <c r="CG1043" s="389"/>
      <c r="CH1043" s="389"/>
      <c r="CI1043" s="389"/>
      <c r="CJ1043" s="389"/>
      <c r="CK1043" s="389"/>
      <c r="CL1043" s="389"/>
      <c r="CM1043" s="389"/>
      <c r="CN1043" s="389"/>
      <c r="CO1043" s="389"/>
      <c r="CP1043" s="389"/>
      <c r="CQ1043" s="389"/>
      <c r="CR1043" s="389"/>
      <c r="CS1043" s="389"/>
      <c r="CT1043" s="389"/>
      <c r="CU1043" s="389"/>
      <c r="CV1043" s="389"/>
      <c r="CW1043" s="389">
        <v>0.91366328787857176</v>
      </c>
      <c r="CX1043" s="389">
        <v>0.57706937025816785</v>
      </c>
      <c r="CY1043" s="389">
        <v>0.2592513834948581</v>
      </c>
      <c r="CZ1043" s="389">
        <v>0.18433638561599594</v>
      </c>
      <c r="DA1043" s="389">
        <v>0.17706075698996174</v>
      </c>
      <c r="DB1043" s="389">
        <v>0.15249666738898188</v>
      </c>
      <c r="DC1043" s="389">
        <v>0.14078284962184712</v>
      </c>
      <c r="DD1043" s="389">
        <v>0.12919231039747711</v>
      </c>
      <c r="DE1043" s="389">
        <v>0.12314233112038576</v>
      </c>
      <c r="DF1043" s="389">
        <v>0.11830307230773505</v>
      </c>
      <c r="DG1043" s="389">
        <v>0.11472252643007243</v>
      </c>
      <c r="DH1043" s="389">
        <v>0.11134499659705738</v>
      </c>
      <c r="DI1043" s="389">
        <v>0.10919361898425919</v>
      </c>
      <c r="DJ1043" s="389">
        <v>0.10745586694330586</v>
      </c>
      <c r="DK1043" s="389">
        <v>0.10524969339727691</v>
      </c>
      <c r="DL1043" s="389">
        <v>0.10223447014264157</v>
      </c>
      <c r="DM1043" s="389">
        <v>9.9801363587353698E-2</v>
      </c>
      <c r="DN1043" s="389">
        <v>9.6314466144768837E-2</v>
      </c>
      <c r="DO1043" s="389">
        <v>9.381903238755665E-2</v>
      </c>
      <c r="DP1043" s="389">
        <v>9.0428568850456831E-2</v>
      </c>
      <c r="DQ1043" s="389">
        <v>8.4149617148352021E-2</v>
      </c>
      <c r="DR1043" s="389">
        <v>7.8750695256038436E-2</v>
      </c>
      <c r="DS1043" s="389">
        <v>7.4217767497223475E-2</v>
      </c>
      <c r="DT1043" s="389">
        <v>6.842949704542993E-2</v>
      </c>
      <c r="DU1043" s="389">
        <v>6.4453276897052866E-2</v>
      </c>
      <c r="DV1043" s="389">
        <v>6.1391498822002614E-2</v>
      </c>
      <c r="DW1043" s="389">
        <v>5.8824991887238713E-2</v>
      </c>
      <c r="DX1043" s="389">
        <v>5.619553645008582E-2</v>
      </c>
      <c r="DY1043" s="389">
        <v>5.4066339148323643E-2</v>
      </c>
      <c r="DZ1043" s="389">
        <v>5.2097590743706526E-2</v>
      </c>
      <c r="EA1043" s="389">
        <v>5.0684023959724087E-2</v>
      </c>
      <c r="EB1043" s="389">
        <v>4.9697997538260576E-2</v>
      </c>
      <c r="EC1043" s="389">
        <v>4.8264014419276004E-2</v>
      </c>
      <c r="ED1043" s="389">
        <v>4.6526426113100226E-2</v>
      </c>
      <c r="EE1043" s="389">
        <v>4.5196979901498666E-2</v>
      </c>
      <c r="EF1043" s="389">
        <v>4.3582558877236305E-2</v>
      </c>
      <c r="EG1043" s="389">
        <v>4.2785860034774061E-2</v>
      </c>
      <c r="EH1043" s="389">
        <v>4.1082049618145308E-2</v>
      </c>
      <c r="EI1043" s="389">
        <v>3.8293776491102237E-2</v>
      </c>
      <c r="EJ1043" s="389">
        <v>3.3754325551579131E-2</v>
      </c>
      <c r="EK1043" s="389">
        <v>3.2552395968812473E-2</v>
      </c>
      <c r="EL1043" s="389">
        <v>3.3306060834287547E-2</v>
      </c>
      <c r="EM1043" s="389">
        <v>3.7324348566674104E-2</v>
      </c>
      <c r="EN1043" s="389">
        <v>4.40251572327044E-2</v>
      </c>
      <c r="EO1043" s="389">
        <v>3.8801991787743691E-2</v>
      </c>
      <c r="EP1043" s="389">
        <v>3.8136862564762383E-2</v>
      </c>
      <c r="EQ1043" s="389">
        <v>3.7497075890493274E-2</v>
      </c>
      <c r="ER1043" s="389">
        <v>3.6881157163823793E-2</v>
      </c>
      <c r="ES1043" s="389">
        <v>3.6287745992275224E-2</v>
      </c>
      <c r="ET1043" s="389">
        <v>3.5715585234561559E-2</v>
      </c>
      <c r="EU1043" s="389">
        <v>3.5163511289093181E-2</v>
      </c>
      <c r="EV1043" s="389">
        <v>3.4630445465469846E-2</v>
      </c>
      <c r="EW1043" s="389">
        <v>3.4115386299999065E-2</v>
      </c>
      <c r="EX1043" s="389">
        <v>3.3617402696354062E-2</v>
      </c>
      <c r="EY1043" s="389">
        <v>3.3135627789352001E-2</v>
      </c>
      <c r="EZ1043" s="389">
        <v>3.2669253444044928E-2</v>
      </c>
      <c r="FA1043" s="389">
        <v>3.2217525314335395E-2</v>
      </c>
      <c r="FB1043" s="389">
        <v>3.1779738395522297E-2</v>
      </c>
      <c r="FC1043" s="389">
        <v>3.1355233013855545E-2</v>
      </c>
      <c r="FD1043" s="389">
        <v>3.0943391203579022E-2</v>
      </c>
      <c r="FE1043" s="389">
        <v>3.0543633428273671E-2</v>
      </c>
      <c r="FF1043" s="389">
        <v>3.0155415608746589E-2</v>
      </c>
      <c r="FG1043" s="389">
        <v>2.9778226424385996E-2</v>
      </c>
      <c r="FH1043" s="389">
        <v>2.9411584858933922E-2</v>
      </c>
      <c r="FI1043" s="389">
        <v>2.9055037965114185E-2</v>
      </c>
      <c r="FJ1043" s="389">
        <v>2.8708158825573572E-2</v>
      </c>
      <c r="FK1043" s="389">
        <v>2.8370544690219032E-2</v>
      </c>
      <c r="FL1043" s="389">
        <v>2.8041815272317184E-2</v>
      </c>
      <c r="FM1043" s="389">
        <v>2.7721611187716384E-2</v>
      </c>
      <c r="FN1043" s="389">
        <v>2.7409592523293388E-2</v>
      </c>
      <c r="FO1043" s="389">
        <v>2.7105437522253702E-2</v>
      </c>
      <c r="FP1043" s="389">
        <v>2.6808841375254178E-2</v>
      </c>
      <c r="FQ1043" s="389">
        <v>2.6519515107495437E-2</v>
      </c>
      <c r="FR1043" s="389">
        <v>2.6237184552969126E-2</v>
      </c>
      <c r="FS1043" s="389">
        <v>2.5961589407962581E-2</v>
      </c>
      <c r="FT1043" s="389">
        <v>2.569248235673267E-2</v>
      </c>
      <c r="FU1043" s="389">
        <v>2.5429628262979377E-2</v>
      </c>
      <c r="FV1043" s="389">
        <v>2.5172803421385826E-2</v>
      </c>
    </row>
    <row r="1044" spans="5:179" outlineLevel="2" x14ac:dyDescent="0.2">
      <c r="E1044" s="367">
        <v>45535</v>
      </c>
      <c r="F1044" s="394"/>
      <c r="G1044" s="394"/>
      <c r="H1044" s="394"/>
      <c r="K1044" s="389"/>
      <c r="L1044" s="389"/>
      <c r="M1044" s="389"/>
      <c r="N1044" s="389"/>
      <c r="O1044" s="389"/>
      <c r="P1044" s="389"/>
      <c r="Q1044" s="389"/>
      <c r="R1044" s="389"/>
      <c r="S1044" s="389"/>
      <c r="T1044" s="389"/>
      <c r="U1044" s="389"/>
      <c r="V1044" s="389"/>
      <c r="W1044" s="389"/>
      <c r="X1044" s="389"/>
      <c r="Y1044" s="389"/>
      <c r="Z1044" s="389"/>
      <c r="AA1044" s="389"/>
      <c r="AB1044" s="389"/>
      <c r="AC1044" s="389"/>
      <c r="AD1044" s="389"/>
      <c r="AE1044" s="389"/>
      <c r="AF1044" s="389"/>
      <c r="AG1044" s="389"/>
      <c r="AH1044" s="389"/>
      <c r="AI1044" s="389"/>
      <c r="AJ1044" s="389"/>
      <c r="AK1044" s="389"/>
      <c r="AL1044" s="389"/>
      <c r="AM1044" s="389"/>
      <c r="AN1044" s="389"/>
      <c r="AO1044" s="389"/>
      <c r="AP1044" s="389"/>
      <c r="AQ1044" s="389"/>
      <c r="AR1044" s="389"/>
      <c r="AS1044" s="389"/>
      <c r="AT1044" s="389"/>
      <c r="AU1044" s="389"/>
      <c r="AV1044" s="389"/>
      <c r="AW1044" s="389"/>
      <c r="AX1044" s="389"/>
      <c r="AY1044" s="389"/>
      <c r="AZ1044" s="389"/>
      <c r="BA1044" s="389"/>
      <c r="BB1044" s="389"/>
      <c r="BC1044" s="389"/>
      <c r="BD1044" s="389"/>
      <c r="BE1044" s="389"/>
      <c r="BF1044" s="389"/>
      <c r="BG1044" s="389"/>
      <c r="BH1044" s="389"/>
      <c r="BI1044" s="389"/>
      <c r="BJ1044" s="389"/>
      <c r="BK1044" s="389"/>
      <c r="BL1044" s="389"/>
      <c r="BM1044" s="389"/>
      <c r="BN1044" s="389"/>
      <c r="BO1044" s="389"/>
      <c r="BP1044" s="389"/>
      <c r="BQ1044" s="389"/>
      <c r="BR1044" s="389"/>
      <c r="BS1044" s="389"/>
      <c r="BT1044" s="389"/>
      <c r="BU1044" s="389"/>
      <c r="BV1044" s="389"/>
      <c r="BW1044" s="389"/>
      <c r="BX1044" s="389"/>
      <c r="BY1044" s="389"/>
      <c r="BZ1044" s="389"/>
      <c r="CA1044" s="389"/>
      <c r="CB1044" s="389"/>
      <c r="CC1044" s="389"/>
      <c r="CD1044" s="389"/>
      <c r="CE1044" s="389"/>
      <c r="CF1044" s="389"/>
      <c r="CG1044" s="389"/>
      <c r="CH1044" s="389"/>
      <c r="CI1044" s="389"/>
      <c r="CJ1044" s="389"/>
      <c r="CK1044" s="389"/>
      <c r="CL1044" s="389"/>
      <c r="CM1044" s="389"/>
      <c r="CN1044" s="389"/>
      <c r="CO1044" s="389"/>
      <c r="CP1044" s="389"/>
      <c r="CQ1044" s="389"/>
      <c r="CR1044" s="389"/>
      <c r="CS1044" s="389"/>
      <c r="CT1044" s="389"/>
      <c r="CU1044" s="389"/>
      <c r="CV1044" s="389"/>
      <c r="CW1044" s="389"/>
      <c r="CX1044" s="389">
        <v>0.91366328787857176</v>
      </c>
      <c r="CY1044" s="389">
        <v>0.57706937025816785</v>
      </c>
      <c r="CZ1044" s="389">
        <v>0.2592513834948581</v>
      </c>
      <c r="DA1044" s="389">
        <v>0.18433638561599594</v>
      </c>
      <c r="DB1044" s="389">
        <v>0.17706075698996174</v>
      </c>
      <c r="DC1044" s="389">
        <v>0.15249666738898188</v>
      </c>
      <c r="DD1044" s="389">
        <v>0.14078284962184712</v>
      </c>
      <c r="DE1044" s="389">
        <v>0.12919231039747711</v>
      </c>
      <c r="DF1044" s="389">
        <v>0.12314233112038576</v>
      </c>
      <c r="DG1044" s="389">
        <v>0.11830307230773505</v>
      </c>
      <c r="DH1044" s="389">
        <v>0.11472252643007243</v>
      </c>
      <c r="DI1044" s="389">
        <v>0.11134499659705738</v>
      </c>
      <c r="DJ1044" s="389">
        <v>0.10919361898425919</v>
      </c>
      <c r="DK1044" s="389">
        <v>0.10745586694330586</v>
      </c>
      <c r="DL1044" s="389">
        <v>0.10524969339727691</v>
      </c>
      <c r="DM1044" s="389">
        <v>0.10223447014264157</v>
      </c>
      <c r="DN1044" s="389">
        <v>9.9801363587353698E-2</v>
      </c>
      <c r="DO1044" s="389">
        <v>9.6314466144768837E-2</v>
      </c>
      <c r="DP1044" s="389">
        <v>9.381903238755665E-2</v>
      </c>
      <c r="DQ1044" s="389">
        <v>9.0428568850456831E-2</v>
      </c>
      <c r="DR1044" s="389">
        <v>8.4149617148352021E-2</v>
      </c>
      <c r="DS1044" s="389">
        <v>7.8750695256038436E-2</v>
      </c>
      <c r="DT1044" s="389">
        <v>7.4217767497223475E-2</v>
      </c>
      <c r="DU1044" s="389">
        <v>6.842949704542993E-2</v>
      </c>
      <c r="DV1044" s="389">
        <v>6.4453276897052866E-2</v>
      </c>
      <c r="DW1044" s="389">
        <v>6.1391498822002614E-2</v>
      </c>
      <c r="DX1044" s="389">
        <v>5.8824991887238713E-2</v>
      </c>
      <c r="DY1044" s="389">
        <v>5.619553645008582E-2</v>
      </c>
      <c r="DZ1044" s="389">
        <v>5.4066339148323643E-2</v>
      </c>
      <c r="EA1044" s="389">
        <v>5.2097590743706526E-2</v>
      </c>
      <c r="EB1044" s="389">
        <v>5.0684023959724087E-2</v>
      </c>
      <c r="EC1044" s="389">
        <v>4.9697997538260576E-2</v>
      </c>
      <c r="ED1044" s="389">
        <v>4.8264014419276004E-2</v>
      </c>
      <c r="EE1044" s="389">
        <v>4.6526426113100226E-2</v>
      </c>
      <c r="EF1044" s="389">
        <v>4.5196979901498666E-2</v>
      </c>
      <c r="EG1044" s="389">
        <v>4.3582558877236305E-2</v>
      </c>
      <c r="EH1044" s="389">
        <v>4.2785860034774061E-2</v>
      </c>
      <c r="EI1044" s="389">
        <v>4.1082049618145308E-2</v>
      </c>
      <c r="EJ1044" s="389">
        <v>3.8293776491102237E-2</v>
      </c>
      <c r="EK1044" s="389">
        <v>3.3754325551579131E-2</v>
      </c>
      <c r="EL1044" s="389">
        <v>3.2552395968812473E-2</v>
      </c>
      <c r="EM1044" s="389">
        <v>3.3306060834287547E-2</v>
      </c>
      <c r="EN1044" s="389">
        <v>3.7324348566674104E-2</v>
      </c>
      <c r="EO1044" s="389">
        <v>4.40251572327044E-2</v>
      </c>
      <c r="EP1044" s="389">
        <v>3.8801991787743691E-2</v>
      </c>
      <c r="EQ1044" s="389">
        <v>3.8136862564762383E-2</v>
      </c>
      <c r="ER1044" s="389">
        <v>3.7497075890493274E-2</v>
      </c>
      <c r="ES1044" s="389">
        <v>3.6881157163823793E-2</v>
      </c>
      <c r="ET1044" s="389">
        <v>3.6287745992275224E-2</v>
      </c>
      <c r="EU1044" s="389">
        <v>3.5715585234561559E-2</v>
      </c>
      <c r="EV1044" s="389">
        <v>3.5163511289093181E-2</v>
      </c>
      <c r="EW1044" s="389">
        <v>3.4630445465469846E-2</v>
      </c>
      <c r="EX1044" s="389">
        <v>3.4115386299999065E-2</v>
      </c>
      <c r="EY1044" s="389">
        <v>3.3617402696354062E-2</v>
      </c>
      <c r="EZ1044" s="389">
        <v>3.3135627789352001E-2</v>
      </c>
      <c r="FA1044" s="389">
        <v>3.2669253444044928E-2</v>
      </c>
      <c r="FB1044" s="389">
        <v>3.2217525314335395E-2</v>
      </c>
      <c r="FC1044" s="389">
        <v>3.1779738395522297E-2</v>
      </c>
      <c r="FD1044" s="389">
        <v>3.1355233013855545E-2</v>
      </c>
      <c r="FE1044" s="389">
        <v>3.0943391203579022E-2</v>
      </c>
      <c r="FF1044" s="389">
        <v>3.0543633428273671E-2</v>
      </c>
      <c r="FG1044" s="389">
        <v>3.0155415608746589E-2</v>
      </c>
      <c r="FH1044" s="389">
        <v>2.9778226424385996E-2</v>
      </c>
      <c r="FI1044" s="389">
        <v>2.9411584858933922E-2</v>
      </c>
      <c r="FJ1044" s="389">
        <v>2.9055037965114185E-2</v>
      </c>
      <c r="FK1044" s="389">
        <v>2.8708158825573572E-2</v>
      </c>
      <c r="FL1044" s="389">
        <v>2.8370544690219032E-2</v>
      </c>
      <c r="FM1044" s="389">
        <v>2.8041815272317184E-2</v>
      </c>
      <c r="FN1044" s="389">
        <v>2.7721611187716384E-2</v>
      </c>
      <c r="FO1044" s="389">
        <v>2.7409592523293388E-2</v>
      </c>
      <c r="FP1044" s="389">
        <v>2.7105437522253702E-2</v>
      </c>
      <c r="FQ1044" s="389">
        <v>2.6808841375254178E-2</v>
      </c>
      <c r="FR1044" s="389">
        <v>2.6519515107495437E-2</v>
      </c>
      <c r="FS1044" s="389">
        <v>2.6237184552969126E-2</v>
      </c>
      <c r="FT1044" s="389">
        <v>2.5961589407962581E-2</v>
      </c>
      <c r="FU1044" s="389">
        <v>2.569248235673267E-2</v>
      </c>
      <c r="FV1044" s="389">
        <v>2.5429628262979377E-2</v>
      </c>
    </row>
    <row r="1045" spans="5:179" outlineLevel="2" x14ac:dyDescent="0.2">
      <c r="E1045" s="367">
        <v>45565</v>
      </c>
      <c r="F1045" s="394"/>
      <c r="G1045" s="394"/>
      <c r="H1045" s="394"/>
      <c r="K1045" s="389"/>
      <c r="L1045" s="389"/>
      <c r="M1045" s="389"/>
      <c r="N1045" s="389"/>
      <c r="O1045" s="389"/>
      <c r="P1045" s="389"/>
      <c r="Q1045" s="389"/>
      <c r="R1045" s="389"/>
      <c r="S1045" s="389"/>
      <c r="T1045" s="389"/>
      <c r="U1045" s="389"/>
      <c r="V1045" s="389"/>
      <c r="W1045" s="389"/>
      <c r="X1045" s="389"/>
      <c r="Y1045" s="389"/>
      <c r="Z1045" s="389"/>
      <c r="AA1045" s="389"/>
      <c r="AB1045" s="389"/>
      <c r="AC1045" s="389"/>
      <c r="AD1045" s="389"/>
      <c r="AE1045" s="389"/>
      <c r="AF1045" s="389"/>
      <c r="AG1045" s="389"/>
      <c r="AH1045" s="389"/>
      <c r="AI1045" s="389"/>
      <c r="AJ1045" s="389"/>
      <c r="AK1045" s="389"/>
      <c r="AL1045" s="389"/>
      <c r="AM1045" s="389"/>
      <c r="AN1045" s="389"/>
      <c r="AO1045" s="389"/>
      <c r="AP1045" s="389"/>
      <c r="AQ1045" s="389"/>
      <c r="AR1045" s="389"/>
      <c r="AS1045" s="389"/>
      <c r="AT1045" s="389"/>
      <c r="AU1045" s="389"/>
      <c r="AV1045" s="389"/>
      <c r="AW1045" s="389"/>
      <c r="AX1045" s="389"/>
      <c r="AY1045" s="389"/>
      <c r="AZ1045" s="389"/>
      <c r="BA1045" s="389"/>
      <c r="BB1045" s="389"/>
      <c r="BC1045" s="389"/>
      <c r="BD1045" s="389"/>
      <c r="BE1045" s="389"/>
      <c r="BF1045" s="389"/>
      <c r="BG1045" s="389"/>
      <c r="BH1045" s="389"/>
      <c r="BI1045" s="389"/>
      <c r="BJ1045" s="389"/>
      <c r="BK1045" s="389"/>
      <c r="BL1045" s="389"/>
      <c r="BM1045" s="389"/>
      <c r="BN1045" s="389"/>
      <c r="BO1045" s="389"/>
      <c r="BP1045" s="389"/>
      <c r="BQ1045" s="389"/>
      <c r="BR1045" s="389"/>
      <c r="BS1045" s="389"/>
      <c r="BT1045" s="389"/>
      <c r="BU1045" s="389"/>
      <c r="BV1045" s="389"/>
      <c r="BW1045" s="389"/>
      <c r="BX1045" s="389"/>
      <c r="BY1045" s="389"/>
      <c r="BZ1045" s="389"/>
      <c r="CA1045" s="389"/>
      <c r="CB1045" s="389"/>
      <c r="CC1045" s="389"/>
      <c r="CD1045" s="389"/>
      <c r="CE1045" s="389"/>
      <c r="CF1045" s="389"/>
      <c r="CG1045" s="389"/>
      <c r="CH1045" s="389"/>
      <c r="CI1045" s="389"/>
      <c r="CJ1045" s="389"/>
      <c r="CK1045" s="389"/>
      <c r="CL1045" s="389"/>
      <c r="CM1045" s="389"/>
      <c r="CN1045" s="389"/>
      <c r="CO1045" s="389"/>
      <c r="CP1045" s="389"/>
      <c r="CQ1045" s="389"/>
      <c r="CR1045" s="389"/>
      <c r="CS1045" s="389"/>
      <c r="CT1045" s="389"/>
      <c r="CU1045" s="389"/>
      <c r="CV1045" s="389"/>
      <c r="CW1045" s="389"/>
      <c r="CX1045" s="389"/>
      <c r="CY1045" s="389">
        <v>0.91366328787857176</v>
      </c>
      <c r="CZ1045" s="389">
        <v>0.57706937025816785</v>
      </c>
      <c r="DA1045" s="389">
        <v>0.2592513834948581</v>
      </c>
      <c r="DB1045" s="389">
        <v>0.18433638561599594</v>
      </c>
      <c r="DC1045" s="389">
        <v>0.17706075698996174</v>
      </c>
      <c r="DD1045" s="389">
        <v>0.15249666738898188</v>
      </c>
      <c r="DE1045" s="389">
        <v>0.14078284962184712</v>
      </c>
      <c r="DF1045" s="389">
        <v>0.12919231039747711</v>
      </c>
      <c r="DG1045" s="389">
        <v>0.12314233112038576</v>
      </c>
      <c r="DH1045" s="389">
        <v>0.11830307230773505</v>
      </c>
      <c r="DI1045" s="389">
        <v>0.11472252643007243</v>
      </c>
      <c r="DJ1045" s="389">
        <v>0.11134499659705738</v>
      </c>
      <c r="DK1045" s="389">
        <v>0.10919361898425919</v>
      </c>
      <c r="DL1045" s="389">
        <v>0.10745586694330586</v>
      </c>
      <c r="DM1045" s="389">
        <v>0.10524969339727691</v>
      </c>
      <c r="DN1045" s="389">
        <v>0.10223447014264157</v>
      </c>
      <c r="DO1045" s="389">
        <v>9.9801363587353698E-2</v>
      </c>
      <c r="DP1045" s="389">
        <v>9.6314466144768837E-2</v>
      </c>
      <c r="DQ1045" s="389">
        <v>9.381903238755665E-2</v>
      </c>
      <c r="DR1045" s="389">
        <v>9.0428568850456831E-2</v>
      </c>
      <c r="DS1045" s="389">
        <v>8.4149617148352021E-2</v>
      </c>
      <c r="DT1045" s="389">
        <v>7.8750695256038436E-2</v>
      </c>
      <c r="DU1045" s="389">
        <v>7.4217767497223475E-2</v>
      </c>
      <c r="DV1045" s="389">
        <v>6.842949704542993E-2</v>
      </c>
      <c r="DW1045" s="389">
        <v>6.4453276897052866E-2</v>
      </c>
      <c r="DX1045" s="389">
        <v>6.1391498822002614E-2</v>
      </c>
      <c r="DY1045" s="389">
        <v>5.8824991887238713E-2</v>
      </c>
      <c r="DZ1045" s="389">
        <v>5.619553645008582E-2</v>
      </c>
      <c r="EA1045" s="389">
        <v>5.4066339148323643E-2</v>
      </c>
      <c r="EB1045" s="389">
        <v>5.2097590743706526E-2</v>
      </c>
      <c r="EC1045" s="389">
        <v>5.0684023959724087E-2</v>
      </c>
      <c r="ED1045" s="389">
        <v>4.9697997538260576E-2</v>
      </c>
      <c r="EE1045" s="389">
        <v>4.8264014419276004E-2</v>
      </c>
      <c r="EF1045" s="389">
        <v>4.6526426113100226E-2</v>
      </c>
      <c r="EG1045" s="389">
        <v>4.5196979901498666E-2</v>
      </c>
      <c r="EH1045" s="389">
        <v>4.3582558877236305E-2</v>
      </c>
      <c r="EI1045" s="389">
        <v>4.2785860034774061E-2</v>
      </c>
      <c r="EJ1045" s="389">
        <v>4.1082049618145308E-2</v>
      </c>
      <c r="EK1045" s="389">
        <v>3.8293776491102237E-2</v>
      </c>
      <c r="EL1045" s="389">
        <v>3.3754325551579131E-2</v>
      </c>
      <c r="EM1045" s="389">
        <v>3.2552395968812473E-2</v>
      </c>
      <c r="EN1045" s="389">
        <v>3.3306060834287547E-2</v>
      </c>
      <c r="EO1045" s="389">
        <v>3.7324348566674104E-2</v>
      </c>
      <c r="EP1045" s="389">
        <v>4.40251572327044E-2</v>
      </c>
      <c r="EQ1045" s="389">
        <v>3.8801991787743691E-2</v>
      </c>
      <c r="ER1045" s="389">
        <v>3.8136862564762383E-2</v>
      </c>
      <c r="ES1045" s="389">
        <v>3.7497075890493274E-2</v>
      </c>
      <c r="ET1045" s="389">
        <v>3.6881157163823793E-2</v>
      </c>
      <c r="EU1045" s="389">
        <v>3.6287745992275224E-2</v>
      </c>
      <c r="EV1045" s="389">
        <v>3.5715585234561559E-2</v>
      </c>
      <c r="EW1045" s="389">
        <v>3.5163511289093181E-2</v>
      </c>
      <c r="EX1045" s="389">
        <v>3.4630445465469846E-2</v>
      </c>
      <c r="EY1045" s="389">
        <v>3.4115386299999065E-2</v>
      </c>
      <c r="EZ1045" s="389">
        <v>3.3617402696354062E-2</v>
      </c>
      <c r="FA1045" s="389">
        <v>3.3135627789352001E-2</v>
      </c>
      <c r="FB1045" s="389">
        <v>3.2669253444044928E-2</v>
      </c>
      <c r="FC1045" s="389">
        <v>3.2217525314335395E-2</v>
      </c>
      <c r="FD1045" s="389">
        <v>3.1779738395522297E-2</v>
      </c>
      <c r="FE1045" s="389">
        <v>3.1355233013855545E-2</v>
      </c>
      <c r="FF1045" s="389">
        <v>3.0943391203579022E-2</v>
      </c>
      <c r="FG1045" s="389">
        <v>3.0543633428273671E-2</v>
      </c>
      <c r="FH1045" s="389">
        <v>3.0155415608746589E-2</v>
      </c>
      <c r="FI1045" s="389">
        <v>2.9778226424385996E-2</v>
      </c>
      <c r="FJ1045" s="389">
        <v>2.9411584858933922E-2</v>
      </c>
      <c r="FK1045" s="389">
        <v>2.9055037965114185E-2</v>
      </c>
      <c r="FL1045" s="389">
        <v>2.8708158825573572E-2</v>
      </c>
      <c r="FM1045" s="389">
        <v>2.8370544690219032E-2</v>
      </c>
      <c r="FN1045" s="389">
        <v>2.8041815272317184E-2</v>
      </c>
      <c r="FO1045" s="389">
        <v>2.7721611187716384E-2</v>
      </c>
      <c r="FP1045" s="389">
        <v>2.7409592523293388E-2</v>
      </c>
      <c r="FQ1045" s="389">
        <v>2.7105437522253702E-2</v>
      </c>
      <c r="FR1045" s="389">
        <v>2.6808841375254178E-2</v>
      </c>
      <c r="FS1045" s="389">
        <v>2.6519515107495437E-2</v>
      </c>
      <c r="FT1045" s="389">
        <v>2.6237184552969126E-2</v>
      </c>
      <c r="FU1045" s="389">
        <v>2.5961589407962581E-2</v>
      </c>
      <c r="FV1045" s="389">
        <v>2.569248235673267E-2</v>
      </c>
    </row>
    <row r="1046" spans="5:179" outlineLevel="2" x14ac:dyDescent="0.2">
      <c r="E1046" s="367">
        <v>45596</v>
      </c>
      <c r="F1046" s="394"/>
      <c r="G1046" s="394"/>
      <c r="H1046" s="394"/>
      <c r="K1046" s="389"/>
      <c r="L1046" s="389"/>
      <c r="M1046" s="389"/>
      <c r="N1046" s="389"/>
      <c r="O1046" s="389"/>
      <c r="P1046" s="389"/>
      <c r="Q1046" s="389"/>
      <c r="R1046" s="389"/>
      <c r="S1046" s="389"/>
      <c r="T1046" s="389"/>
      <c r="U1046" s="389"/>
      <c r="V1046" s="389"/>
      <c r="W1046" s="389"/>
      <c r="X1046" s="389"/>
      <c r="Y1046" s="389"/>
      <c r="Z1046" s="389"/>
      <c r="AA1046" s="389"/>
      <c r="AB1046" s="389"/>
      <c r="AC1046" s="389"/>
      <c r="AD1046" s="389"/>
      <c r="AE1046" s="389"/>
      <c r="AF1046" s="389"/>
      <c r="AG1046" s="389"/>
      <c r="AH1046" s="389"/>
      <c r="AI1046" s="389"/>
      <c r="AJ1046" s="389"/>
      <c r="AK1046" s="389"/>
      <c r="AL1046" s="389"/>
      <c r="AM1046" s="389"/>
      <c r="AN1046" s="389"/>
      <c r="AO1046" s="389"/>
      <c r="AP1046" s="389"/>
      <c r="AQ1046" s="389"/>
      <c r="AR1046" s="389"/>
      <c r="AS1046" s="389"/>
      <c r="AT1046" s="389"/>
      <c r="AU1046" s="389"/>
      <c r="AV1046" s="389"/>
      <c r="AW1046" s="389"/>
      <c r="AX1046" s="389"/>
      <c r="AY1046" s="389"/>
      <c r="AZ1046" s="389"/>
      <c r="BA1046" s="389"/>
      <c r="BB1046" s="389"/>
      <c r="BC1046" s="389"/>
      <c r="BD1046" s="389"/>
      <c r="BE1046" s="389"/>
      <c r="BF1046" s="389"/>
      <c r="BG1046" s="389"/>
      <c r="BH1046" s="389"/>
      <c r="BI1046" s="389"/>
      <c r="BJ1046" s="389"/>
      <c r="BK1046" s="389"/>
      <c r="BL1046" s="389"/>
      <c r="BM1046" s="389"/>
      <c r="BN1046" s="389"/>
      <c r="BO1046" s="389"/>
      <c r="BP1046" s="389"/>
      <c r="BQ1046" s="389"/>
      <c r="BR1046" s="389"/>
      <c r="BS1046" s="389"/>
      <c r="BT1046" s="389"/>
      <c r="BU1046" s="389"/>
      <c r="BV1046" s="389"/>
      <c r="BW1046" s="389"/>
      <c r="BX1046" s="389"/>
      <c r="BY1046" s="389"/>
      <c r="BZ1046" s="389"/>
      <c r="CA1046" s="389"/>
      <c r="CB1046" s="389"/>
      <c r="CC1046" s="389"/>
      <c r="CD1046" s="389"/>
      <c r="CE1046" s="389"/>
      <c r="CF1046" s="389"/>
      <c r="CG1046" s="389"/>
      <c r="CH1046" s="389"/>
      <c r="CI1046" s="389"/>
      <c r="CJ1046" s="389"/>
      <c r="CK1046" s="389"/>
      <c r="CL1046" s="389"/>
      <c r="CM1046" s="389"/>
      <c r="CN1046" s="389"/>
      <c r="CO1046" s="389"/>
      <c r="CP1046" s="389"/>
      <c r="CQ1046" s="389"/>
      <c r="CR1046" s="389"/>
      <c r="CS1046" s="389"/>
      <c r="CT1046" s="389"/>
      <c r="CU1046" s="389"/>
      <c r="CV1046" s="389"/>
      <c r="CW1046" s="389"/>
      <c r="CX1046" s="389"/>
      <c r="CY1046" s="389"/>
      <c r="CZ1046" s="389">
        <v>0.91366328787857176</v>
      </c>
      <c r="DA1046" s="389">
        <v>0.57706937025816785</v>
      </c>
      <c r="DB1046" s="389">
        <v>0.2592513834948581</v>
      </c>
      <c r="DC1046" s="389">
        <v>0.18433638561599594</v>
      </c>
      <c r="DD1046" s="389">
        <v>0.17706075698996174</v>
      </c>
      <c r="DE1046" s="389">
        <v>0.15249666738898188</v>
      </c>
      <c r="DF1046" s="389">
        <v>0.14078284962184712</v>
      </c>
      <c r="DG1046" s="389">
        <v>0.12919231039747711</v>
      </c>
      <c r="DH1046" s="389">
        <v>0.12314233112038576</v>
      </c>
      <c r="DI1046" s="389">
        <v>0.11830307230773505</v>
      </c>
      <c r="DJ1046" s="389">
        <v>0.11472252643007243</v>
      </c>
      <c r="DK1046" s="389">
        <v>0.11134499659705738</v>
      </c>
      <c r="DL1046" s="389">
        <v>0.10919361898425919</v>
      </c>
      <c r="DM1046" s="389">
        <v>0.10745586694330586</v>
      </c>
      <c r="DN1046" s="389">
        <v>0.10524969339727691</v>
      </c>
      <c r="DO1046" s="389">
        <v>0.10223447014264157</v>
      </c>
      <c r="DP1046" s="389">
        <v>9.9801363587353698E-2</v>
      </c>
      <c r="DQ1046" s="389">
        <v>9.6314466144768837E-2</v>
      </c>
      <c r="DR1046" s="389">
        <v>9.381903238755665E-2</v>
      </c>
      <c r="DS1046" s="389">
        <v>9.0428568850456831E-2</v>
      </c>
      <c r="DT1046" s="389">
        <v>8.4149617148352021E-2</v>
      </c>
      <c r="DU1046" s="389">
        <v>7.8750695256038436E-2</v>
      </c>
      <c r="DV1046" s="389">
        <v>7.4217767497223475E-2</v>
      </c>
      <c r="DW1046" s="389">
        <v>6.842949704542993E-2</v>
      </c>
      <c r="DX1046" s="389">
        <v>6.4453276897052866E-2</v>
      </c>
      <c r="DY1046" s="389">
        <v>6.1391498822002614E-2</v>
      </c>
      <c r="DZ1046" s="389">
        <v>5.8824991887238713E-2</v>
      </c>
      <c r="EA1046" s="389">
        <v>5.619553645008582E-2</v>
      </c>
      <c r="EB1046" s="389">
        <v>5.4066339148323643E-2</v>
      </c>
      <c r="EC1046" s="389">
        <v>5.2097590743706526E-2</v>
      </c>
      <c r="ED1046" s="389">
        <v>5.0684023959724087E-2</v>
      </c>
      <c r="EE1046" s="389">
        <v>4.9697997538260576E-2</v>
      </c>
      <c r="EF1046" s="389">
        <v>4.8264014419276004E-2</v>
      </c>
      <c r="EG1046" s="389">
        <v>4.6526426113100226E-2</v>
      </c>
      <c r="EH1046" s="389">
        <v>4.5196979901498666E-2</v>
      </c>
      <c r="EI1046" s="389">
        <v>4.3582558877236305E-2</v>
      </c>
      <c r="EJ1046" s="389">
        <v>4.2785860034774061E-2</v>
      </c>
      <c r="EK1046" s="389">
        <v>4.1082049618145308E-2</v>
      </c>
      <c r="EL1046" s="389">
        <v>3.8293776491102237E-2</v>
      </c>
      <c r="EM1046" s="389">
        <v>3.3754325551579131E-2</v>
      </c>
      <c r="EN1046" s="389">
        <v>3.2552395968812473E-2</v>
      </c>
      <c r="EO1046" s="389">
        <v>3.3306060834287547E-2</v>
      </c>
      <c r="EP1046" s="389">
        <v>3.7324348566674104E-2</v>
      </c>
      <c r="EQ1046" s="389">
        <v>4.40251572327044E-2</v>
      </c>
      <c r="ER1046" s="389">
        <v>3.8801991787743691E-2</v>
      </c>
      <c r="ES1046" s="389">
        <v>3.8136862564762383E-2</v>
      </c>
      <c r="ET1046" s="389">
        <v>3.7497075890493274E-2</v>
      </c>
      <c r="EU1046" s="389">
        <v>3.6881157163823793E-2</v>
      </c>
      <c r="EV1046" s="389">
        <v>3.6287745992275224E-2</v>
      </c>
      <c r="EW1046" s="389">
        <v>3.5715585234561559E-2</v>
      </c>
      <c r="EX1046" s="389">
        <v>3.5163511289093181E-2</v>
      </c>
      <c r="EY1046" s="389">
        <v>3.4630445465469846E-2</v>
      </c>
      <c r="EZ1046" s="389">
        <v>3.4115386299999065E-2</v>
      </c>
      <c r="FA1046" s="389">
        <v>3.3617402696354062E-2</v>
      </c>
      <c r="FB1046" s="389">
        <v>3.3135627789352001E-2</v>
      </c>
      <c r="FC1046" s="389">
        <v>3.2669253444044928E-2</v>
      </c>
      <c r="FD1046" s="389">
        <v>3.2217525314335395E-2</v>
      </c>
      <c r="FE1046" s="389">
        <v>3.1779738395522297E-2</v>
      </c>
      <c r="FF1046" s="389">
        <v>3.1355233013855545E-2</v>
      </c>
      <c r="FG1046" s="389">
        <v>3.0943391203579022E-2</v>
      </c>
      <c r="FH1046" s="389">
        <v>3.0543633428273671E-2</v>
      </c>
      <c r="FI1046" s="389">
        <v>3.0155415608746589E-2</v>
      </c>
      <c r="FJ1046" s="389">
        <v>2.9778226424385996E-2</v>
      </c>
      <c r="FK1046" s="389">
        <v>2.9411584858933922E-2</v>
      </c>
      <c r="FL1046" s="389">
        <v>2.9055037965114185E-2</v>
      </c>
      <c r="FM1046" s="389">
        <v>2.8708158825573572E-2</v>
      </c>
      <c r="FN1046" s="389">
        <v>2.8370544690219032E-2</v>
      </c>
      <c r="FO1046" s="389">
        <v>2.8041815272317184E-2</v>
      </c>
      <c r="FP1046" s="389">
        <v>2.7721611187716384E-2</v>
      </c>
      <c r="FQ1046" s="389">
        <v>2.7409592523293388E-2</v>
      </c>
      <c r="FR1046" s="389">
        <v>2.7105437522253702E-2</v>
      </c>
      <c r="FS1046" s="389">
        <v>2.6808841375254178E-2</v>
      </c>
      <c r="FT1046" s="389">
        <v>2.6519515107495437E-2</v>
      </c>
      <c r="FU1046" s="389">
        <v>2.6237184552969126E-2</v>
      </c>
      <c r="FV1046" s="389">
        <v>2.5961589407962581E-2</v>
      </c>
    </row>
    <row r="1047" spans="5:179" outlineLevel="2" x14ac:dyDescent="0.2">
      <c r="E1047" s="367">
        <v>45626</v>
      </c>
      <c r="F1047" s="394"/>
      <c r="G1047" s="394"/>
      <c r="H1047" s="394"/>
      <c r="K1047" s="389"/>
      <c r="L1047" s="389"/>
      <c r="M1047" s="389"/>
      <c r="N1047" s="389"/>
      <c r="O1047" s="389"/>
      <c r="P1047" s="389"/>
      <c r="Q1047" s="389"/>
      <c r="R1047" s="389"/>
      <c r="S1047" s="389"/>
      <c r="T1047" s="389"/>
      <c r="U1047" s="389"/>
      <c r="V1047" s="389"/>
      <c r="W1047" s="389"/>
      <c r="X1047" s="389"/>
      <c r="Y1047" s="389"/>
      <c r="Z1047" s="389"/>
      <c r="AA1047" s="389"/>
      <c r="AB1047" s="389"/>
      <c r="AC1047" s="389"/>
      <c r="AD1047" s="389"/>
      <c r="AE1047" s="389"/>
      <c r="AF1047" s="389"/>
      <c r="AG1047" s="389"/>
      <c r="AH1047" s="389"/>
      <c r="AI1047" s="389"/>
      <c r="AJ1047" s="389"/>
      <c r="AK1047" s="389"/>
      <c r="AL1047" s="389"/>
      <c r="AM1047" s="389"/>
      <c r="AN1047" s="389"/>
      <c r="AO1047" s="389"/>
      <c r="AP1047" s="389"/>
      <c r="AQ1047" s="389"/>
      <c r="AR1047" s="389"/>
      <c r="AS1047" s="389"/>
      <c r="AT1047" s="389"/>
      <c r="AU1047" s="389"/>
      <c r="AV1047" s="389"/>
      <c r="AW1047" s="389"/>
      <c r="AX1047" s="389"/>
      <c r="AY1047" s="389"/>
      <c r="AZ1047" s="389"/>
      <c r="BA1047" s="389"/>
      <c r="BB1047" s="389"/>
      <c r="BC1047" s="389"/>
      <c r="BD1047" s="389"/>
      <c r="BE1047" s="389"/>
      <c r="BF1047" s="389"/>
      <c r="BG1047" s="389"/>
      <c r="BH1047" s="389"/>
      <c r="BI1047" s="389"/>
      <c r="BJ1047" s="389"/>
      <c r="BK1047" s="389"/>
      <c r="BL1047" s="389"/>
      <c r="BM1047" s="389"/>
      <c r="BN1047" s="389"/>
      <c r="BO1047" s="389"/>
      <c r="BP1047" s="389"/>
      <c r="BQ1047" s="389"/>
      <c r="BR1047" s="389"/>
      <c r="BS1047" s="389"/>
      <c r="BT1047" s="389"/>
      <c r="BU1047" s="389"/>
      <c r="BV1047" s="389"/>
      <c r="BW1047" s="389"/>
      <c r="BX1047" s="389"/>
      <c r="BY1047" s="389"/>
      <c r="BZ1047" s="389"/>
      <c r="CA1047" s="389"/>
      <c r="CB1047" s="389"/>
      <c r="CC1047" s="389"/>
      <c r="CD1047" s="389"/>
      <c r="CE1047" s="389"/>
      <c r="CF1047" s="389"/>
      <c r="CG1047" s="389"/>
      <c r="CH1047" s="389"/>
      <c r="CI1047" s="389"/>
      <c r="CJ1047" s="389"/>
      <c r="CK1047" s="389"/>
      <c r="CL1047" s="389"/>
      <c r="CM1047" s="389"/>
      <c r="CN1047" s="389"/>
      <c r="CO1047" s="389"/>
      <c r="CP1047" s="389"/>
      <c r="CQ1047" s="389"/>
      <c r="CR1047" s="389"/>
      <c r="CS1047" s="389"/>
      <c r="CT1047" s="389"/>
      <c r="CU1047" s="389"/>
      <c r="CV1047" s="389"/>
      <c r="CW1047" s="389"/>
      <c r="CX1047" s="389"/>
      <c r="CY1047" s="389"/>
      <c r="CZ1047" s="389"/>
      <c r="DA1047" s="389">
        <v>0.91366328787857176</v>
      </c>
      <c r="DB1047" s="389">
        <v>0.57706937025816785</v>
      </c>
      <c r="DC1047" s="389">
        <v>0.2592513834948581</v>
      </c>
      <c r="DD1047" s="389">
        <v>0.18433638561599594</v>
      </c>
      <c r="DE1047" s="389">
        <v>0.17706075698996174</v>
      </c>
      <c r="DF1047" s="389">
        <v>0.15249666738898188</v>
      </c>
      <c r="DG1047" s="389">
        <v>0.14078284962184712</v>
      </c>
      <c r="DH1047" s="389">
        <v>0.12919231039747711</v>
      </c>
      <c r="DI1047" s="389">
        <v>0.12314233112038576</v>
      </c>
      <c r="DJ1047" s="389">
        <v>0.11830307230773505</v>
      </c>
      <c r="DK1047" s="389">
        <v>0.11472252643007243</v>
      </c>
      <c r="DL1047" s="389">
        <v>0.11134499659705738</v>
      </c>
      <c r="DM1047" s="389">
        <v>0.10919361898425919</v>
      </c>
      <c r="DN1047" s="389">
        <v>0.10745586694330586</v>
      </c>
      <c r="DO1047" s="389">
        <v>0.10524969339727691</v>
      </c>
      <c r="DP1047" s="389">
        <v>0.10223447014264157</v>
      </c>
      <c r="DQ1047" s="389">
        <v>9.9801363587353698E-2</v>
      </c>
      <c r="DR1047" s="389">
        <v>9.6314466144768837E-2</v>
      </c>
      <c r="DS1047" s="389">
        <v>9.381903238755665E-2</v>
      </c>
      <c r="DT1047" s="389">
        <v>9.0428568850456831E-2</v>
      </c>
      <c r="DU1047" s="389">
        <v>8.4149617148352021E-2</v>
      </c>
      <c r="DV1047" s="389">
        <v>7.8750695256038436E-2</v>
      </c>
      <c r="DW1047" s="389">
        <v>7.4217767497223475E-2</v>
      </c>
      <c r="DX1047" s="389">
        <v>6.842949704542993E-2</v>
      </c>
      <c r="DY1047" s="389">
        <v>6.4453276897052866E-2</v>
      </c>
      <c r="DZ1047" s="389">
        <v>6.1391498822002614E-2</v>
      </c>
      <c r="EA1047" s="389">
        <v>5.8824991887238713E-2</v>
      </c>
      <c r="EB1047" s="389">
        <v>5.619553645008582E-2</v>
      </c>
      <c r="EC1047" s="389">
        <v>5.4066339148323643E-2</v>
      </c>
      <c r="ED1047" s="389">
        <v>5.2097590743706526E-2</v>
      </c>
      <c r="EE1047" s="389">
        <v>5.0684023959724087E-2</v>
      </c>
      <c r="EF1047" s="389">
        <v>4.9697997538260576E-2</v>
      </c>
      <c r="EG1047" s="389">
        <v>4.8264014419276004E-2</v>
      </c>
      <c r="EH1047" s="389">
        <v>4.6526426113100226E-2</v>
      </c>
      <c r="EI1047" s="389">
        <v>4.5196979901498666E-2</v>
      </c>
      <c r="EJ1047" s="389">
        <v>4.3582558877236305E-2</v>
      </c>
      <c r="EK1047" s="389">
        <v>4.2785860034774061E-2</v>
      </c>
      <c r="EL1047" s="389">
        <v>4.1082049618145308E-2</v>
      </c>
      <c r="EM1047" s="389">
        <v>3.8293776491102237E-2</v>
      </c>
      <c r="EN1047" s="389">
        <v>3.3754325551579131E-2</v>
      </c>
      <c r="EO1047" s="389">
        <v>3.2552395968812473E-2</v>
      </c>
      <c r="EP1047" s="389">
        <v>3.3306060834287547E-2</v>
      </c>
      <c r="EQ1047" s="389">
        <v>3.7324348566674104E-2</v>
      </c>
      <c r="ER1047" s="389">
        <v>4.40251572327044E-2</v>
      </c>
      <c r="ES1047" s="389">
        <v>3.8801991787743691E-2</v>
      </c>
      <c r="ET1047" s="389">
        <v>3.8136862564762383E-2</v>
      </c>
      <c r="EU1047" s="389">
        <v>3.7497075890493274E-2</v>
      </c>
      <c r="EV1047" s="389">
        <v>3.6881157163823793E-2</v>
      </c>
      <c r="EW1047" s="389">
        <v>3.6287745992275224E-2</v>
      </c>
      <c r="EX1047" s="389">
        <v>3.5715585234561559E-2</v>
      </c>
      <c r="EY1047" s="389">
        <v>3.5163511289093181E-2</v>
      </c>
      <c r="EZ1047" s="389">
        <v>3.4630445465469846E-2</v>
      </c>
      <c r="FA1047" s="389">
        <v>3.4115386299999065E-2</v>
      </c>
      <c r="FB1047" s="389">
        <v>3.3617402696354062E-2</v>
      </c>
      <c r="FC1047" s="389">
        <v>3.3135627789352001E-2</v>
      </c>
      <c r="FD1047" s="389">
        <v>3.2669253444044928E-2</v>
      </c>
      <c r="FE1047" s="389">
        <v>3.2217525314335395E-2</v>
      </c>
      <c r="FF1047" s="389">
        <v>3.1779738395522297E-2</v>
      </c>
      <c r="FG1047" s="389">
        <v>3.1355233013855545E-2</v>
      </c>
      <c r="FH1047" s="389">
        <v>3.0943391203579022E-2</v>
      </c>
      <c r="FI1047" s="389">
        <v>3.0543633428273671E-2</v>
      </c>
      <c r="FJ1047" s="389">
        <v>3.0155415608746589E-2</v>
      </c>
      <c r="FK1047" s="389">
        <v>2.9778226424385996E-2</v>
      </c>
      <c r="FL1047" s="389">
        <v>2.9411584858933922E-2</v>
      </c>
      <c r="FM1047" s="389">
        <v>2.9055037965114185E-2</v>
      </c>
      <c r="FN1047" s="389">
        <v>2.8708158825573572E-2</v>
      </c>
      <c r="FO1047" s="389">
        <v>2.8370544690219032E-2</v>
      </c>
      <c r="FP1047" s="389">
        <v>2.8041815272317184E-2</v>
      </c>
      <c r="FQ1047" s="389">
        <v>2.7721611187716384E-2</v>
      </c>
      <c r="FR1047" s="389">
        <v>2.7409592523293388E-2</v>
      </c>
      <c r="FS1047" s="389">
        <v>2.7105437522253702E-2</v>
      </c>
      <c r="FT1047" s="389">
        <v>2.6808841375254178E-2</v>
      </c>
      <c r="FU1047" s="389">
        <v>2.6519515107495437E-2</v>
      </c>
      <c r="FV1047" s="389">
        <v>2.6237184552969126E-2</v>
      </c>
      <c r="FW1047" s="246"/>
    </row>
    <row r="1048" spans="5:179" outlineLevel="2" x14ac:dyDescent="0.2">
      <c r="E1048" s="367">
        <v>45657</v>
      </c>
      <c r="F1048" s="394"/>
      <c r="G1048" s="394"/>
      <c r="H1048" s="394"/>
      <c r="K1048" s="389"/>
      <c r="L1048" s="389"/>
      <c r="M1048" s="389"/>
      <c r="N1048" s="389"/>
      <c r="O1048" s="389"/>
      <c r="P1048" s="389"/>
      <c r="Q1048" s="389"/>
      <c r="R1048" s="389"/>
      <c r="S1048" s="389"/>
      <c r="T1048" s="389"/>
      <c r="U1048" s="389"/>
      <c r="V1048" s="389"/>
      <c r="W1048" s="389"/>
      <c r="X1048" s="389"/>
      <c r="Y1048" s="389"/>
      <c r="Z1048" s="389"/>
      <c r="AA1048" s="389"/>
      <c r="AB1048" s="389"/>
      <c r="AC1048" s="389"/>
      <c r="AD1048" s="389"/>
      <c r="AE1048" s="389"/>
      <c r="AF1048" s="389"/>
      <c r="AG1048" s="389"/>
      <c r="AH1048" s="389"/>
      <c r="AI1048" s="389"/>
      <c r="AJ1048" s="389"/>
      <c r="AK1048" s="389"/>
      <c r="AL1048" s="389"/>
      <c r="AM1048" s="389"/>
      <c r="AN1048" s="389"/>
      <c r="AO1048" s="389"/>
      <c r="AP1048" s="389"/>
      <c r="AQ1048" s="389"/>
      <c r="AR1048" s="389"/>
      <c r="AS1048" s="389"/>
      <c r="AT1048" s="389"/>
      <c r="AU1048" s="389"/>
      <c r="AV1048" s="389"/>
      <c r="AW1048" s="389"/>
      <c r="AX1048" s="389"/>
      <c r="AY1048" s="389"/>
      <c r="AZ1048" s="389"/>
      <c r="BA1048" s="389"/>
      <c r="BB1048" s="389"/>
      <c r="BC1048" s="389"/>
      <c r="BD1048" s="389"/>
      <c r="BE1048" s="389"/>
      <c r="BF1048" s="389"/>
      <c r="BG1048" s="389"/>
      <c r="BH1048" s="389"/>
      <c r="BI1048" s="389"/>
      <c r="BJ1048" s="389"/>
      <c r="BK1048" s="389"/>
      <c r="BL1048" s="389"/>
      <c r="BM1048" s="389"/>
      <c r="BN1048" s="389"/>
      <c r="BO1048" s="389"/>
      <c r="BP1048" s="389"/>
      <c r="BQ1048" s="389"/>
      <c r="BR1048" s="389"/>
      <c r="BS1048" s="389"/>
      <c r="BT1048" s="389"/>
      <c r="BU1048" s="389"/>
      <c r="BV1048" s="389"/>
      <c r="BW1048" s="389"/>
      <c r="BX1048" s="389"/>
      <c r="BY1048" s="389"/>
      <c r="BZ1048" s="389"/>
      <c r="CA1048" s="389"/>
      <c r="CB1048" s="389"/>
      <c r="CC1048" s="389"/>
      <c r="CD1048" s="389"/>
      <c r="CE1048" s="389"/>
      <c r="CF1048" s="389"/>
      <c r="CG1048" s="389"/>
      <c r="CH1048" s="389"/>
      <c r="CI1048" s="389"/>
      <c r="CJ1048" s="389"/>
      <c r="CK1048" s="389"/>
      <c r="CL1048" s="389"/>
      <c r="CM1048" s="389"/>
      <c r="CN1048" s="389"/>
      <c r="CO1048" s="389"/>
      <c r="CP1048" s="389"/>
      <c r="CQ1048" s="389"/>
      <c r="CR1048" s="389"/>
      <c r="CS1048" s="389"/>
      <c r="CT1048" s="389"/>
      <c r="CU1048" s="389"/>
      <c r="CV1048" s="389"/>
      <c r="CW1048" s="389"/>
      <c r="CX1048" s="389"/>
      <c r="CY1048" s="389"/>
      <c r="CZ1048" s="389"/>
      <c r="DA1048" s="389"/>
      <c r="DB1048" s="389">
        <v>0.91366328787857176</v>
      </c>
      <c r="DC1048" s="389">
        <v>0.57706937025816785</v>
      </c>
      <c r="DD1048" s="389">
        <v>0.2592513834948581</v>
      </c>
      <c r="DE1048" s="389">
        <v>0.18433638561599594</v>
      </c>
      <c r="DF1048" s="389">
        <v>0.17706075698996174</v>
      </c>
      <c r="DG1048" s="389">
        <v>0.15249666738898188</v>
      </c>
      <c r="DH1048" s="389">
        <v>0.14078284962184712</v>
      </c>
      <c r="DI1048" s="389">
        <v>0.12919231039747711</v>
      </c>
      <c r="DJ1048" s="389">
        <v>0.12314233112038576</v>
      </c>
      <c r="DK1048" s="389">
        <v>0.11830307230773505</v>
      </c>
      <c r="DL1048" s="389">
        <v>0.11472252643007243</v>
      </c>
      <c r="DM1048" s="389">
        <v>0.11134499659705738</v>
      </c>
      <c r="DN1048" s="389">
        <v>0.10919361898425919</v>
      </c>
      <c r="DO1048" s="389">
        <v>0.10745586694330586</v>
      </c>
      <c r="DP1048" s="389">
        <v>0.10524969339727691</v>
      </c>
      <c r="DQ1048" s="389">
        <v>0.10223447014264157</v>
      </c>
      <c r="DR1048" s="389">
        <v>9.9801363587353698E-2</v>
      </c>
      <c r="DS1048" s="389">
        <v>9.6314466144768837E-2</v>
      </c>
      <c r="DT1048" s="389">
        <v>9.381903238755665E-2</v>
      </c>
      <c r="DU1048" s="389">
        <v>9.0428568850456831E-2</v>
      </c>
      <c r="DV1048" s="389">
        <v>8.4149617148352021E-2</v>
      </c>
      <c r="DW1048" s="389">
        <v>7.8750695256038436E-2</v>
      </c>
      <c r="DX1048" s="389">
        <v>7.4217767497223475E-2</v>
      </c>
      <c r="DY1048" s="389">
        <v>6.842949704542993E-2</v>
      </c>
      <c r="DZ1048" s="389">
        <v>6.4453276897052866E-2</v>
      </c>
      <c r="EA1048" s="389">
        <v>6.1391498822002614E-2</v>
      </c>
      <c r="EB1048" s="389">
        <v>5.8824991887238713E-2</v>
      </c>
      <c r="EC1048" s="389">
        <v>5.619553645008582E-2</v>
      </c>
      <c r="ED1048" s="389">
        <v>5.4066339148323643E-2</v>
      </c>
      <c r="EE1048" s="389">
        <v>5.2097590743706526E-2</v>
      </c>
      <c r="EF1048" s="389">
        <v>5.0684023959724087E-2</v>
      </c>
      <c r="EG1048" s="389">
        <v>4.9697997538260576E-2</v>
      </c>
      <c r="EH1048" s="389">
        <v>4.8264014419276004E-2</v>
      </c>
      <c r="EI1048" s="389">
        <v>4.6526426113100226E-2</v>
      </c>
      <c r="EJ1048" s="389">
        <v>4.5196979901498666E-2</v>
      </c>
      <c r="EK1048" s="389">
        <v>4.3582558877236305E-2</v>
      </c>
      <c r="EL1048" s="389">
        <v>4.2785860034774061E-2</v>
      </c>
      <c r="EM1048" s="389">
        <v>4.1082049618145308E-2</v>
      </c>
      <c r="EN1048" s="389">
        <v>3.8293776491102237E-2</v>
      </c>
      <c r="EO1048" s="389">
        <v>3.3754325551579131E-2</v>
      </c>
      <c r="EP1048" s="389">
        <v>3.2552395968812473E-2</v>
      </c>
      <c r="EQ1048" s="389">
        <v>3.3306060834287547E-2</v>
      </c>
      <c r="ER1048" s="389">
        <v>3.7324348566674104E-2</v>
      </c>
      <c r="ES1048" s="389">
        <v>4.40251572327044E-2</v>
      </c>
      <c r="ET1048" s="389">
        <v>3.8801991787743691E-2</v>
      </c>
      <c r="EU1048" s="389">
        <v>3.8136862564762383E-2</v>
      </c>
      <c r="EV1048" s="389">
        <v>3.7497075890493274E-2</v>
      </c>
      <c r="EW1048" s="389">
        <v>3.6881157163823793E-2</v>
      </c>
      <c r="EX1048" s="389">
        <v>3.6287745992275224E-2</v>
      </c>
      <c r="EY1048" s="389">
        <v>3.5715585234561559E-2</v>
      </c>
      <c r="EZ1048" s="389">
        <v>3.5163511289093181E-2</v>
      </c>
      <c r="FA1048" s="389">
        <v>3.4630445465469846E-2</v>
      </c>
      <c r="FB1048" s="389">
        <v>3.4115386299999065E-2</v>
      </c>
      <c r="FC1048" s="389">
        <v>3.3617402696354062E-2</v>
      </c>
      <c r="FD1048" s="389">
        <v>3.3135627789352001E-2</v>
      </c>
      <c r="FE1048" s="389">
        <v>3.2669253444044928E-2</v>
      </c>
      <c r="FF1048" s="389">
        <v>3.2217525314335395E-2</v>
      </c>
      <c r="FG1048" s="389">
        <v>3.1779738395522297E-2</v>
      </c>
      <c r="FH1048" s="389">
        <v>3.1355233013855545E-2</v>
      </c>
      <c r="FI1048" s="389">
        <v>3.0943391203579022E-2</v>
      </c>
      <c r="FJ1048" s="389">
        <v>3.0543633428273671E-2</v>
      </c>
      <c r="FK1048" s="389">
        <v>3.0155415608746589E-2</v>
      </c>
      <c r="FL1048" s="389">
        <v>2.9778226424385996E-2</v>
      </c>
      <c r="FM1048" s="389">
        <v>2.9411584858933922E-2</v>
      </c>
      <c r="FN1048" s="389">
        <v>2.9055037965114185E-2</v>
      </c>
      <c r="FO1048" s="389">
        <v>2.8708158825573572E-2</v>
      </c>
      <c r="FP1048" s="389">
        <v>2.8370544690219032E-2</v>
      </c>
      <c r="FQ1048" s="389">
        <v>2.8041815272317184E-2</v>
      </c>
      <c r="FR1048" s="389">
        <v>2.7721611187716384E-2</v>
      </c>
      <c r="FS1048" s="389">
        <v>2.7409592523293388E-2</v>
      </c>
      <c r="FT1048" s="389">
        <v>2.7105437522253702E-2</v>
      </c>
      <c r="FU1048" s="389">
        <v>2.6808841375254178E-2</v>
      </c>
      <c r="FV1048" s="389">
        <v>2.6519515107495437E-2</v>
      </c>
      <c r="FW1048" s="246"/>
    </row>
    <row r="1049" spans="5:179" outlineLevel="2" x14ac:dyDescent="0.2">
      <c r="E1049" s="367">
        <v>45688</v>
      </c>
      <c r="F1049" s="394"/>
      <c r="G1049" s="394"/>
      <c r="H1049" s="394"/>
      <c r="K1049" s="389"/>
      <c r="L1049" s="389"/>
      <c r="M1049" s="389"/>
      <c r="N1049" s="389"/>
      <c r="O1049" s="389"/>
      <c r="P1049" s="389"/>
      <c r="Q1049" s="389"/>
      <c r="R1049" s="389"/>
      <c r="S1049" s="389"/>
      <c r="T1049" s="389"/>
      <c r="U1049" s="389"/>
      <c r="V1049" s="389"/>
      <c r="W1049" s="389"/>
      <c r="X1049" s="389"/>
      <c r="Y1049" s="389"/>
      <c r="Z1049" s="389"/>
      <c r="AA1049" s="389"/>
      <c r="AB1049" s="389"/>
      <c r="AC1049" s="389"/>
      <c r="AD1049" s="389"/>
      <c r="AE1049" s="389"/>
      <c r="AF1049" s="389"/>
      <c r="AG1049" s="389"/>
      <c r="AH1049" s="389"/>
      <c r="AI1049" s="389"/>
      <c r="AJ1049" s="389"/>
      <c r="AK1049" s="389"/>
      <c r="AL1049" s="389"/>
      <c r="AM1049" s="389"/>
      <c r="AN1049" s="389"/>
      <c r="AO1049" s="389"/>
      <c r="AP1049" s="389"/>
      <c r="AQ1049" s="389"/>
      <c r="AR1049" s="389"/>
      <c r="AS1049" s="389"/>
      <c r="AT1049" s="389"/>
      <c r="AU1049" s="389"/>
      <c r="AV1049" s="389"/>
      <c r="AW1049" s="389"/>
      <c r="AX1049" s="389"/>
      <c r="AY1049" s="389"/>
      <c r="AZ1049" s="389"/>
      <c r="BA1049" s="389"/>
      <c r="BB1049" s="389"/>
      <c r="BC1049" s="389"/>
      <c r="BD1049" s="389"/>
      <c r="BE1049" s="389"/>
      <c r="BF1049" s="389"/>
      <c r="BG1049" s="389"/>
      <c r="BH1049" s="389"/>
      <c r="BI1049" s="389"/>
      <c r="BJ1049" s="389"/>
      <c r="BK1049" s="389"/>
      <c r="BL1049" s="389"/>
      <c r="BM1049" s="389"/>
      <c r="BN1049" s="389"/>
      <c r="BO1049" s="389"/>
      <c r="BP1049" s="389"/>
      <c r="BQ1049" s="389"/>
      <c r="BR1049" s="389"/>
      <c r="BS1049" s="389"/>
      <c r="BT1049" s="389"/>
      <c r="BU1049" s="389"/>
      <c r="BV1049" s="389"/>
      <c r="BW1049" s="389"/>
      <c r="BX1049" s="389"/>
      <c r="BY1049" s="389"/>
      <c r="BZ1049" s="389"/>
      <c r="CA1049" s="389"/>
      <c r="CB1049" s="389"/>
      <c r="CC1049" s="389"/>
      <c r="CD1049" s="389"/>
      <c r="CE1049" s="389"/>
      <c r="CF1049" s="389"/>
      <c r="CG1049" s="389"/>
      <c r="CH1049" s="389"/>
      <c r="CI1049" s="389"/>
      <c r="CJ1049" s="389"/>
      <c r="CK1049" s="389"/>
      <c r="CL1049" s="389"/>
      <c r="CM1049" s="389"/>
      <c r="CN1049" s="389"/>
      <c r="CO1049" s="389"/>
      <c r="CP1049" s="389"/>
      <c r="CQ1049" s="389"/>
      <c r="CR1049" s="389"/>
      <c r="CS1049" s="389"/>
      <c r="CT1049" s="389"/>
      <c r="CU1049" s="389"/>
      <c r="CV1049" s="389"/>
      <c r="CW1049" s="389"/>
      <c r="CX1049" s="389"/>
      <c r="CY1049" s="389"/>
      <c r="CZ1049" s="389"/>
      <c r="DA1049" s="389"/>
      <c r="DB1049" s="389"/>
      <c r="DC1049" s="389">
        <v>0.91366328787857176</v>
      </c>
      <c r="DD1049" s="389">
        <v>0.57706937025816785</v>
      </c>
      <c r="DE1049" s="389">
        <v>0.2592513834948581</v>
      </c>
      <c r="DF1049" s="389">
        <v>0.18433638561599594</v>
      </c>
      <c r="DG1049" s="389">
        <v>0.17706075698996174</v>
      </c>
      <c r="DH1049" s="389">
        <v>0.15249666738898188</v>
      </c>
      <c r="DI1049" s="389">
        <v>0.14078284962184712</v>
      </c>
      <c r="DJ1049" s="389">
        <v>0.12919231039747711</v>
      </c>
      <c r="DK1049" s="389">
        <v>0.12314233112038576</v>
      </c>
      <c r="DL1049" s="389">
        <v>0.11830307230773505</v>
      </c>
      <c r="DM1049" s="389">
        <v>0.11472252643007243</v>
      </c>
      <c r="DN1049" s="389">
        <v>0.11134499659705738</v>
      </c>
      <c r="DO1049" s="389">
        <v>0.10919361898425919</v>
      </c>
      <c r="DP1049" s="389">
        <v>0.10745586694330586</v>
      </c>
      <c r="DQ1049" s="389">
        <v>0.10524969339727691</v>
      </c>
      <c r="DR1049" s="389">
        <v>0.10223447014264157</v>
      </c>
      <c r="DS1049" s="389">
        <v>9.9801363587353698E-2</v>
      </c>
      <c r="DT1049" s="389">
        <v>9.6314466144768837E-2</v>
      </c>
      <c r="DU1049" s="389">
        <v>9.381903238755665E-2</v>
      </c>
      <c r="DV1049" s="389">
        <v>9.0428568850456831E-2</v>
      </c>
      <c r="DW1049" s="389">
        <v>8.4149617148352021E-2</v>
      </c>
      <c r="DX1049" s="389">
        <v>7.8750695256038436E-2</v>
      </c>
      <c r="DY1049" s="389">
        <v>7.4217767497223475E-2</v>
      </c>
      <c r="DZ1049" s="389">
        <v>6.842949704542993E-2</v>
      </c>
      <c r="EA1049" s="389">
        <v>6.4453276897052866E-2</v>
      </c>
      <c r="EB1049" s="389">
        <v>6.1391498822002614E-2</v>
      </c>
      <c r="EC1049" s="389">
        <v>5.8824991887238713E-2</v>
      </c>
      <c r="ED1049" s="389">
        <v>5.619553645008582E-2</v>
      </c>
      <c r="EE1049" s="389">
        <v>5.4066339148323643E-2</v>
      </c>
      <c r="EF1049" s="389">
        <v>5.2097590743706526E-2</v>
      </c>
      <c r="EG1049" s="389">
        <v>5.0684023959724087E-2</v>
      </c>
      <c r="EH1049" s="389">
        <v>4.9697997538260576E-2</v>
      </c>
      <c r="EI1049" s="389">
        <v>4.8264014419276004E-2</v>
      </c>
      <c r="EJ1049" s="389">
        <v>4.6526426113100226E-2</v>
      </c>
      <c r="EK1049" s="389">
        <v>4.5196979901498666E-2</v>
      </c>
      <c r="EL1049" s="389">
        <v>4.3582558877236305E-2</v>
      </c>
      <c r="EM1049" s="389">
        <v>4.2785860034774061E-2</v>
      </c>
      <c r="EN1049" s="389">
        <v>4.1082049618145308E-2</v>
      </c>
      <c r="EO1049" s="389">
        <v>3.8293776491102237E-2</v>
      </c>
      <c r="EP1049" s="389">
        <v>3.3754325551579131E-2</v>
      </c>
      <c r="EQ1049" s="389">
        <v>3.2552395968812473E-2</v>
      </c>
      <c r="ER1049" s="389">
        <v>3.3306060834287547E-2</v>
      </c>
      <c r="ES1049" s="389">
        <v>3.7324348566674104E-2</v>
      </c>
      <c r="ET1049" s="389">
        <v>4.40251572327044E-2</v>
      </c>
      <c r="EU1049" s="389">
        <v>3.8801991787743691E-2</v>
      </c>
      <c r="EV1049" s="389">
        <v>3.8136862564762383E-2</v>
      </c>
      <c r="EW1049" s="389">
        <v>3.7497075890493274E-2</v>
      </c>
      <c r="EX1049" s="389">
        <v>3.6881157163823793E-2</v>
      </c>
      <c r="EY1049" s="389">
        <v>3.6287745992275224E-2</v>
      </c>
      <c r="EZ1049" s="389">
        <v>3.5715585234561559E-2</v>
      </c>
      <c r="FA1049" s="389">
        <v>3.5163511289093181E-2</v>
      </c>
      <c r="FB1049" s="389">
        <v>3.4630445465469846E-2</v>
      </c>
      <c r="FC1049" s="389">
        <v>3.4115386299999065E-2</v>
      </c>
      <c r="FD1049" s="389">
        <v>3.3617402696354062E-2</v>
      </c>
      <c r="FE1049" s="389">
        <v>3.3135627789352001E-2</v>
      </c>
      <c r="FF1049" s="389">
        <v>3.2669253444044928E-2</v>
      </c>
      <c r="FG1049" s="389">
        <v>3.2217525314335395E-2</v>
      </c>
      <c r="FH1049" s="389">
        <v>3.1779738395522297E-2</v>
      </c>
      <c r="FI1049" s="389">
        <v>3.1355233013855545E-2</v>
      </c>
      <c r="FJ1049" s="389">
        <v>3.0943391203579022E-2</v>
      </c>
      <c r="FK1049" s="389">
        <v>3.0543633428273671E-2</v>
      </c>
      <c r="FL1049" s="389">
        <v>3.0155415608746589E-2</v>
      </c>
      <c r="FM1049" s="389">
        <v>2.9778226424385996E-2</v>
      </c>
      <c r="FN1049" s="389">
        <v>2.9411584858933922E-2</v>
      </c>
      <c r="FO1049" s="389">
        <v>2.9055037965114185E-2</v>
      </c>
      <c r="FP1049" s="389">
        <v>2.8708158825573572E-2</v>
      </c>
      <c r="FQ1049" s="389">
        <v>2.8370544690219032E-2</v>
      </c>
      <c r="FR1049" s="389">
        <v>2.8041815272317184E-2</v>
      </c>
      <c r="FS1049" s="389">
        <v>2.7721611187716384E-2</v>
      </c>
      <c r="FT1049" s="389">
        <v>2.7409592523293388E-2</v>
      </c>
      <c r="FU1049" s="389">
        <v>2.7105437522253702E-2</v>
      </c>
      <c r="FV1049" s="389">
        <v>2.6808841375254178E-2</v>
      </c>
      <c r="FW1049" s="246"/>
    </row>
    <row r="1050" spans="5:179" outlineLevel="2" x14ac:dyDescent="0.2">
      <c r="E1050" s="367">
        <v>45716</v>
      </c>
      <c r="F1050" s="394"/>
      <c r="G1050" s="394"/>
      <c r="H1050" s="394"/>
      <c r="K1050" s="389"/>
      <c r="L1050" s="389"/>
      <c r="M1050" s="389"/>
      <c r="N1050" s="389"/>
      <c r="O1050" s="389"/>
      <c r="P1050" s="389"/>
      <c r="Q1050" s="389"/>
      <c r="R1050" s="389"/>
      <c r="S1050" s="389"/>
      <c r="T1050" s="389"/>
      <c r="U1050" s="389"/>
      <c r="V1050" s="389"/>
      <c r="W1050" s="389"/>
      <c r="X1050" s="389"/>
      <c r="Y1050" s="389"/>
      <c r="Z1050" s="389"/>
      <c r="AA1050" s="389"/>
      <c r="AB1050" s="389"/>
      <c r="AC1050" s="389"/>
      <c r="AD1050" s="389"/>
      <c r="AE1050" s="389"/>
      <c r="AF1050" s="389"/>
      <c r="AG1050" s="389"/>
      <c r="AH1050" s="389"/>
      <c r="AI1050" s="389"/>
      <c r="AJ1050" s="389"/>
      <c r="AK1050" s="389"/>
      <c r="AL1050" s="389"/>
      <c r="AM1050" s="389"/>
      <c r="AN1050" s="389"/>
      <c r="AO1050" s="389"/>
      <c r="AP1050" s="389"/>
      <c r="AQ1050" s="389"/>
      <c r="AR1050" s="389"/>
      <c r="AS1050" s="389"/>
      <c r="AT1050" s="389"/>
      <c r="AU1050" s="389"/>
      <c r="AV1050" s="389"/>
      <c r="AW1050" s="389"/>
      <c r="AX1050" s="389"/>
      <c r="AY1050" s="389"/>
      <c r="AZ1050" s="389"/>
      <c r="BA1050" s="389"/>
      <c r="BB1050" s="389"/>
      <c r="BC1050" s="389"/>
      <c r="BD1050" s="389"/>
      <c r="BE1050" s="389"/>
      <c r="BF1050" s="389"/>
      <c r="BG1050" s="389"/>
      <c r="BH1050" s="389"/>
      <c r="BI1050" s="389"/>
      <c r="BJ1050" s="389"/>
      <c r="BK1050" s="389"/>
      <c r="BL1050" s="389"/>
      <c r="BM1050" s="389"/>
      <c r="BN1050" s="389"/>
      <c r="BO1050" s="389"/>
      <c r="BP1050" s="389"/>
      <c r="BQ1050" s="389"/>
      <c r="BR1050" s="389"/>
      <c r="BS1050" s="389"/>
      <c r="BT1050" s="389"/>
      <c r="BU1050" s="389"/>
      <c r="BV1050" s="389"/>
      <c r="BW1050" s="389"/>
      <c r="BX1050" s="389"/>
      <c r="BY1050" s="389"/>
      <c r="BZ1050" s="389"/>
      <c r="CA1050" s="389"/>
      <c r="CB1050" s="389"/>
      <c r="CC1050" s="389"/>
      <c r="CD1050" s="389"/>
      <c r="CE1050" s="389"/>
      <c r="CF1050" s="389"/>
      <c r="CG1050" s="389"/>
      <c r="CH1050" s="389"/>
      <c r="CI1050" s="389"/>
      <c r="CJ1050" s="389"/>
      <c r="CK1050" s="389"/>
      <c r="CL1050" s="389"/>
      <c r="CM1050" s="389"/>
      <c r="CN1050" s="389"/>
      <c r="CO1050" s="389"/>
      <c r="CP1050" s="389"/>
      <c r="CQ1050" s="389"/>
      <c r="CR1050" s="389"/>
      <c r="CS1050" s="389"/>
      <c r="CT1050" s="389"/>
      <c r="CU1050" s="389"/>
      <c r="CV1050" s="389"/>
      <c r="CW1050" s="389"/>
      <c r="CX1050" s="389"/>
      <c r="CY1050" s="389"/>
      <c r="CZ1050" s="389"/>
      <c r="DA1050" s="389"/>
      <c r="DB1050" s="389"/>
      <c r="DC1050" s="389"/>
      <c r="DD1050" s="389">
        <v>0.91366328787857176</v>
      </c>
      <c r="DE1050" s="389">
        <v>0.57706937025816785</v>
      </c>
      <c r="DF1050" s="389">
        <v>0.2592513834948581</v>
      </c>
      <c r="DG1050" s="389">
        <v>0.18433638561599594</v>
      </c>
      <c r="DH1050" s="389">
        <v>0.17706075698996174</v>
      </c>
      <c r="DI1050" s="389">
        <v>0.15249666738898188</v>
      </c>
      <c r="DJ1050" s="389">
        <v>0.14078284962184712</v>
      </c>
      <c r="DK1050" s="389">
        <v>0.12919231039747711</v>
      </c>
      <c r="DL1050" s="389">
        <v>0.12314233112038576</v>
      </c>
      <c r="DM1050" s="389">
        <v>0.11830307230773505</v>
      </c>
      <c r="DN1050" s="389">
        <v>0.11472252643007243</v>
      </c>
      <c r="DO1050" s="389">
        <v>0.11134499659705738</v>
      </c>
      <c r="DP1050" s="389">
        <v>0.10919361898425919</v>
      </c>
      <c r="DQ1050" s="389">
        <v>0.10745586694330586</v>
      </c>
      <c r="DR1050" s="389">
        <v>0.10524969339727691</v>
      </c>
      <c r="DS1050" s="389">
        <v>0.10223447014264157</v>
      </c>
      <c r="DT1050" s="389">
        <v>9.9801363587353698E-2</v>
      </c>
      <c r="DU1050" s="389">
        <v>9.6314466144768837E-2</v>
      </c>
      <c r="DV1050" s="389">
        <v>9.381903238755665E-2</v>
      </c>
      <c r="DW1050" s="389">
        <v>9.0428568850456831E-2</v>
      </c>
      <c r="DX1050" s="389">
        <v>8.4149617148352021E-2</v>
      </c>
      <c r="DY1050" s="389">
        <v>7.8750695256038436E-2</v>
      </c>
      <c r="DZ1050" s="389">
        <v>7.4217767497223475E-2</v>
      </c>
      <c r="EA1050" s="389">
        <v>6.842949704542993E-2</v>
      </c>
      <c r="EB1050" s="389">
        <v>6.4453276897052866E-2</v>
      </c>
      <c r="EC1050" s="389">
        <v>6.1391498822002614E-2</v>
      </c>
      <c r="ED1050" s="389">
        <v>5.8824991887238713E-2</v>
      </c>
      <c r="EE1050" s="389">
        <v>5.619553645008582E-2</v>
      </c>
      <c r="EF1050" s="389">
        <v>5.4066339148323643E-2</v>
      </c>
      <c r="EG1050" s="389">
        <v>5.2097590743706526E-2</v>
      </c>
      <c r="EH1050" s="389">
        <v>5.0684023959724087E-2</v>
      </c>
      <c r="EI1050" s="389">
        <v>4.9697997538260576E-2</v>
      </c>
      <c r="EJ1050" s="389">
        <v>4.8264014419276004E-2</v>
      </c>
      <c r="EK1050" s="389">
        <v>4.6526426113100226E-2</v>
      </c>
      <c r="EL1050" s="389">
        <v>4.5196979901498666E-2</v>
      </c>
      <c r="EM1050" s="389">
        <v>4.3582558877236305E-2</v>
      </c>
      <c r="EN1050" s="389">
        <v>4.2785860034774061E-2</v>
      </c>
      <c r="EO1050" s="389">
        <v>4.1082049618145308E-2</v>
      </c>
      <c r="EP1050" s="389">
        <v>3.8293776491102237E-2</v>
      </c>
      <c r="EQ1050" s="389">
        <v>3.3754325551579131E-2</v>
      </c>
      <c r="ER1050" s="389">
        <v>3.2552395968812473E-2</v>
      </c>
      <c r="ES1050" s="389">
        <v>3.3306060834287547E-2</v>
      </c>
      <c r="ET1050" s="389">
        <v>3.7324348566674104E-2</v>
      </c>
      <c r="EU1050" s="389">
        <v>4.40251572327044E-2</v>
      </c>
      <c r="EV1050" s="389">
        <v>3.8801991787743691E-2</v>
      </c>
      <c r="EW1050" s="389">
        <v>3.8136862564762383E-2</v>
      </c>
      <c r="EX1050" s="389">
        <v>3.7497075890493274E-2</v>
      </c>
      <c r="EY1050" s="389">
        <v>3.6881157163823793E-2</v>
      </c>
      <c r="EZ1050" s="389">
        <v>3.6287745992275224E-2</v>
      </c>
      <c r="FA1050" s="389">
        <v>3.5715585234561559E-2</v>
      </c>
      <c r="FB1050" s="389">
        <v>3.5163511289093181E-2</v>
      </c>
      <c r="FC1050" s="389">
        <v>3.4630445465469846E-2</v>
      </c>
      <c r="FD1050" s="389">
        <v>3.4115386299999065E-2</v>
      </c>
      <c r="FE1050" s="389">
        <v>3.3617402696354062E-2</v>
      </c>
      <c r="FF1050" s="389">
        <v>3.3135627789352001E-2</v>
      </c>
      <c r="FG1050" s="389">
        <v>3.2669253444044928E-2</v>
      </c>
      <c r="FH1050" s="389">
        <v>3.2217525314335395E-2</v>
      </c>
      <c r="FI1050" s="389">
        <v>3.1779738395522297E-2</v>
      </c>
      <c r="FJ1050" s="389">
        <v>3.1355233013855545E-2</v>
      </c>
      <c r="FK1050" s="389">
        <v>3.0943391203579022E-2</v>
      </c>
      <c r="FL1050" s="389">
        <v>3.0543633428273671E-2</v>
      </c>
      <c r="FM1050" s="389">
        <v>3.0155415608746589E-2</v>
      </c>
      <c r="FN1050" s="389">
        <v>2.9778226424385996E-2</v>
      </c>
      <c r="FO1050" s="389">
        <v>2.9411584858933922E-2</v>
      </c>
      <c r="FP1050" s="389">
        <v>2.9055037965114185E-2</v>
      </c>
      <c r="FQ1050" s="389">
        <v>2.8708158825573572E-2</v>
      </c>
      <c r="FR1050" s="389">
        <v>2.8370544690219032E-2</v>
      </c>
      <c r="FS1050" s="389">
        <v>2.8041815272317184E-2</v>
      </c>
      <c r="FT1050" s="389">
        <v>2.7721611187716384E-2</v>
      </c>
      <c r="FU1050" s="389">
        <v>2.7409592523293388E-2</v>
      </c>
      <c r="FV1050" s="389">
        <v>2.7105437522253702E-2</v>
      </c>
      <c r="FW1050" s="246"/>
    </row>
    <row r="1051" spans="5:179" outlineLevel="2" x14ac:dyDescent="0.2">
      <c r="E1051" s="367">
        <v>45747</v>
      </c>
      <c r="F1051" s="394"/>
      <c r="G1051" s="394"/>
      <c r="H1051" s="394"/>
      <c r="K1051" s="389"/>
      <c r="L1051" s="389"/>
      <c r="M1051" s="389"/>
      <c r="N1051" s="389"/>
      <c r="O1051" s="389"/>
      <c r="P1051" s="389"/>
      <c r="Q1051" s="389"/>
      <c r="R1051" s="389"/>
      <c r="S1051" s="389"/>
      <c r="T1051" s="389"/>
      <c r="U1051" s="389"/>
      <c r="V1051" s="389"/>
      <c r="W1051" s="389"/>
      <c r="X1051" s="389"/>
      <c r="Y1051" s="389"/>
      <c r="Z1051" s="389"/>
      <c r="AA1051" s="389"/>
      <c r="AB1051" s="389"/>
      <c r="AC1051" s="389"/>
      <c r="AD1051" s="389"/>
      <c r="AE1051" s="389"/>
      <c r="AF1051" s="389"/>
      <c r="AG1051" s="389"/>
      <c r="AH1051" s="389"/>
      <c r="AI1051" s="389"/>
      <c r="AJ1051" s="389"/>
      <c r="AK1051" s="389"/>
      <c r="AL1051" s="389"/>
      <c r="AM1051" s="389"/>
      <c r="AN1051" s="389"/>
      <c r="AO1051" s="389"/>
      <c r="AP1051" s="389"/>
      <c r="AQ1051" s="389"/>
      <c r="AR1051" s="389"/>
      <c r="AS1051" s="389"/>
      <c r="AT1051" s="389"/>
      <c r="AU1051" s="389"/>
      <c r="AV1051" s="389"/>
      <c r="AW1051" s="389"/>
      <c r="AX1051" s="389"/>
      <c r="AY1051" s="389"/>
      <c r="AZ1051" s="389"/>
      <c r="BA1051" s="389"/>
      <c r="BB1051" s="389"/>
      <c r="BC1051" s="389"/>
      <c r="BD1051" s="389"/>
      <c r="BE1051" s="389"/>
      <c r="BF1051" s="389"/>
      <c r="BG1051" s="389"/>
      <c r="BH1051" s="389"/>
      <c r="BI1051" s="389"/>
      <c r="BJ1051" s="389"/>
      <c r="BK1051" s="389"/>
      <c r="BL1051" s="389"/>
      <c r="BM1051" s="389"/>
      <c r="BN1051" s="389"/>
      <c r="BO1051" s="389"/>
      <c r="BP1051" s="389"/>
      <c r="BQ1051" s="389"/>
      <c r="BR1051" s="389"/>
      <c r="BS1051" s="389"/>
      <c r="BT1051" s="389"/>
      <c r="BU1051" s="389"/>
      <c r="BV1051" s="389"/>
      <c r="BW1051" s="389"/>
      <c r="BX1051" s="389"/>
      <c r="BY1051" s="389"/>
      <c r="BZ1051" s="389"/>
      <c r="CA1051" s="389"/>
      <c r="CB1051" s="389"/>
      <c r="CC1051" s="389"/>
      <c r="CD1051" s="389"/>
      <c r="CE1051" s="389"/>
      <c r="CF1051" s="389"/>
      <c r="CG1051" s="389"/>
      <c r="CH1051" s="389"/>
      <c r="CI1051" s="389"/>
      <c r="CJ1051" s="389"/>
      <c r="CK1051" s="389"/>
      <c r="CL1051" s="389"/>
      <c r="CM1051" s="389"/>
      <c r="CN1051" s="389"/>
      <c r="CO1051" s="389"/>
      <c r="CP1051" s="389"/>
      <c r="CQ1051" s="389"/>
      <c r="CR1051" s="389"/>
      <c r="CS1051" s="389"/>
      <c r="CT1051" s="389"/>
      <c r="CU1051" s="389"/>
      <c r="CV1051" s="389"/>
      <c r="CW1051" s="389"/>
      <c r="CX1051" s="389"/>
      <c r="CY1051" s="389"/>
      <c r="CZ1051" s="389"/>
      <c r="DA1051" s="389"/>
      <c r="DB1051" s="389"/>
      <c r="DC1051" s="389"/>
      <c r="DD1051" s="389"/>
      <c r="DE1051" s="389">
        <v>0.91366328787857176</v>
      </c>
      <c r="DF1051" s="389">
        <v>0.57706937025816785</v>
      </c>
      <c r="DG1051" s="389">
        <v>0.2592513834948581</v>
      </c>
      <c r="DH1051" s="389">
        <v>0.18433638561599594</v>
      </c>
      <c r="DI1051" s="389">
        <v>0.17706075698996174</v>
      </c>
      <c r="DJ1051" s="389">
        <v>0.15249666738898188</v>
      </c>
      <c r="DK1051" s="389">
        <v>0.14078284962184712</v>
      </c>
      <c r="DL1051" s="389">
        <v>0.12919231039747711</v>
      </c>
      <c r="DM1051" s="389">
        <v>0.12314233112038576</v>
      </c>
      <c r="DN1051" s="389">
        <v>0.11830307230773505</v>
      </c>
      <c r="DO1051" s="389">
        <v>0.11472252643007243</v>
      </c>
      <c r="DP1051" s="389">
        <v>0.11134499659705738</v>
      </c>
      <c r="DQ1051" s="389">
        <v>0.10919361898425919</v>
      </c>
      <c r="DR1051" s="389">
        <v>0.10745586694330586</v>
      </c>
      <c r="DS1051" s="389">
        <v>0.10524969339727691</v>
      </c>
      <c r="DT1051" s="389">
        <v>0.10223447014264157</v>
      </c>
      <c r="DU1051" s="389">
        <v>9.9801363587353698E-2</v>
      </c>
      <c r="DV1051" s="389">
        <v>9.6314466144768837E-2</v>
      </c>
      <c r="DW1051" s="389">
        <v>9.381903238755665E-2</v>
      </c>
      <c r="DX1051" s="389">
        <v>9.0428568850456831E-2</v>
      </c>
      <c r="DY1051" s="389">
        <v>8.4149617148352021E-2</v>
      </c>
      <c r="DZ1051" s="389">
        <v>7.8750695256038436E-2</v>
      </c>
      <c r="EA1051" s="389">
        <v>7.4217767497223475E-2</v>
      </c>
      <c r="EB1051" s="389">
        <v>6.842949704542993E-2</v>
      </c>
      <c r="EC1051" s="389">
        <v>6.4453276897052866E-2</v>
      </c>
      <c r="ED1051" s="389">
        <v>6.1391498822002614E-2</v>
      </c>
      <c r="EE1051" s="389">
        <v>5.8824991887238713E-2</v>
      </c>
      <c r="EF1051" s="389">
        <v>5.619553645008582E-2</v>
      </c>
      <c r="EG1051" s="389">
        <v>5.4066339148323643E-2</v>
      </c>
      <c r="EH1051" s="389">
        <v>5.2097590743706526E-2</v>
      </c>
      <c r="EI1051" s="389">
        <v>5.0684023959724087E-2</v>
      </c>
      <c r="EJ1051" s="389">
        <v>4.9697997538260576E-2</v>
      </c>
      <c r="EK1051" s="389">
        <v>4.8264014419276004E-2</v>
      </c>
      <c r="EL1051" s="389">
        <v>4.6526426113100226E-2</v>
      </c>
      <c r="EM1051" s="389">
        <v>4.5196979901498666E-2</v>
      </c>
      <c r="EN1051" s="389">
        <v>4.3582558877236305E-2</v>
      </c>
      <c r="EO1051" s="389">
        <v>4.2785860034774061E-2</v>
      </c>
      <c r="EP1051" s="389">
        <v>4.1082049618145308E-2</v>
      </c>
      <c r="EQ1051" s="389">
        <v>3.8293776491102237E-2</v>
      </c>
      <c r="ER1051" s="389">
        <v>3.3754325551579131E-2</v>
      </c>
      <c r="ES1051" s="389">
        <v>3.2552395968812473E-2</v>
      </c>
      <c r="ET1051" s="389">
        <v>3.3306060834287547E-2</v>
      </c>
      <c r="EU1051" s="389">
        <v>3.7324348566674104E-2</v>
      </c>
      <c r="EV1051" s="389">
        <v>4.40251572327044E-2</v>
      </c>
      <c r="EW1051" s="389">
        <v>3.8801991787743691E-2</v>
      </c>
      <c r="EX1051" s="389">
        <v>3.8136862564762383E-2</v>
      </c>
      <c r="EY1051" s="389">
        <v>3.7497075890493274E-2</v>
      </c>
      <c r="EZ1051" s="389">
        <v>3.6881157163823793E-2</v>
      </c>
      <c r="FA1051" s="389">
        <v>3.6287745992275224E-2</v>
      </c>
      <c r="FB1051" s="389">
        <v>3.5715585234561559E-2</v>
      </c>
      <c r="FC1051" s="389">
        <v>3.5163511289093181E-2</v>
      </c>
      <c r="FD1051" s="389">
        <v>3.4630445465469846E-2</v>
      </c>
      <c r="FE1051" s="389">
        <v>3.4115386299999065E-2</v>
      </c>
      <c r="FF1051" s="389">
        <v>3.3617402696354062E-2</v>
      </c>
      <c r="FG1051" s="389">
        <v>3.3135627789352001E-2</v>
      </c>
      <c r="FH1051" s="389">
        <v>3.2669253444044928E-2</v>
      </c>
      <c r="FI1051" s="389">
        <v>3.2217525314335395E-2</v>
      </c>
      <c r="FJ1051" s="389">
        <v>3.1779738395522297E-2</v>
      </c>
      <c r="FK1051" s="389">
        <v>3.1355233013855545E-2</v>
      </c>
      <c r="FL1051" s="389">
        <v>3.0943391203579022E-2</v>
      </c>
      <c r="FM1051" s="389">
        <v>3.0543633428273671E-2</v>
      </c>
      <c r="FN1051" s="389">
        <v>3.0155415608746589E-2</v>
      </c>
      <c r="FO1051" s="389">
        <v>2.9778226424385996E-2</v>
      </c>
      <c r="FP1051" s="389">
        <v>2.9411584858933922E-2</v>
      </c>
      <c r="FQ1051" s="389">
        <v>2.9055037965114185E-2</v>
      </c>
      <c r="FR1051" s="389">
        <v>2.8708158825573572E-2</v>
      </c>
      <c r="FS1051" s="389">
        <v>2.8370544690219032E-2</v>
      </c>
      <c r="FT1051" s="389">
        <v>2.8041815272317184E-2</v>
      </c>
      <c r="FU1051" s="389">
        <v>2.7721611187716384E-2</v>
      </c>
      <c r="FV1051" s="389">
        <v>2.7409592523293388E-2</v>
      </c>
      <c r="FW1051" s="246"/>
    </row>
    <row r="1052" spans="5:179" outlineLevel="2" x14ac:dyDescent="0.2">
      <c r="E1052" s="367">
        <v>45777</v>
      </c>
      <c r="F1052" s="394"/>
      <c r="G1052" s="394"/>
      <c r="H1052" s="394"/>
      <c r="K1052" s="389"/>
      <c r="L1052" s="389"/>
      <c r="M1052" s="389"/>
      <c r="N1052" s="389"/>
      <c r="O1052" s="389"/>
      <c r="P1052" s="389"/>
      <c r="Q1052" s="389"/>
      <c r="R1052" s="389"/>
      <c r="S1052" s="389"/>
      <c r="T1052" s="389"/>
      <c r="U1052" s="389"/>
      <c r="V1052" s="389"/>
      <c r="W1052" s="389"/>
      <c r="X1052" s="389"/>
      <c r="Y1052" s="389"/>
      <c r="Z1052" s="389"/>
      <c r="AA1052" s="389"/>
      <c r="AB1052" s="389"/>
      <c r="AC1052" s="389"/>
      <c r="AD1052" s="389"/>
      <c r="AE1052" s="389"/>
      <c r="AF1052" s="389"/>
      <c r="AG1052" s="389"/>
      <c r="AH1052" s="389"/>
      <c r="AI1052" s="389"/>
      <c r="AJ1052" s="389"/>
      <c r="AK1052" s="389"/>
      <c r="AL1052" s="389"/>
      <c r="AM1052" s="389"/>
      <c r="AN1052" s="389"/>
      <c r="AO1052" s="389"/>
      <c r="AP1052" s="389"/>
      <c r="AQ1052" s="389"/>
      <c r="AR1052" s="389"/>
      <c r="AS1052" s="389"/>
      <c r="AT1052" s="389"/>
      <c r="AU1052" s="389"/>
      <c r="AV1052" s="389"/>
      <c r="AW1052" s="389"/>
      <c r="AX1052" s="389"/>
      <c r="AY1052" s="389"/>
      <c r="AZ1052" s="389"/>
      <c r="BA1052" s="389"/>
      <c r="BB1052" s="389"/>
      <c r="BC1052" s="389"/>
      <c r="BD1052" s="389"/>
      <c r="BE1052" s="389"/>
      <c r="BF1052" s="389"/>
      <c r="BG1052" s="389"/>
      <c r="BH1052" s="389"/>
      <c r="BI1052" s="389"/>
      <c r="BJ1052" s="389"/>
      <c r="BK1052" s="389"/>
      <c r="BL1052" s="389"/>
      <c r="BM1052" s="389"/>
      <c r="BN1052" s="389"/>
      <c r="BO1052" s="389"/>
      <c r="BP1052" s="389"/>
      <c r="BQ1052" s="389"/>
      <c r="BR1052" s="389"/>
      <c r="BS1052" s="389"/>
      <c r="BT1052" s="389"/>
      <c r="BU1052" s="389"/>
      <c r="BV1052" s="389"/>
      <c r="BW1052" s="389"/>
      <c r="BX1052" s="389"/>
      <c r="BY1052" s="389"/>
      <c r="BZ1052" s="389"/>
      <c r="CA1052" s="389"/>
      <c r="CB1052" s="389"/>
      <c r="CC1052" s="389"/>
      <c r="CD1052" s="389"/>
      <c r="CE1052" s="389"/>
      <c r="CF1052" s="389"/>
      <c r="CG1052" s="389"/>
      <c r="CH1052" s="389"/>
      <c r="CI1052" s="389"/>
      <c r="CJ1052" s="389"/>
      <c r="CK1052" s="389"/>
      <c r="CL1052" s="389"/>
      <c r="CM1052" s="389"/>
      <c r="CN1052" s="389"/>
      <c r="CO1052" s="389"/>
      <c r="CP1052" s="389"/>
      <c r="CQ1052" s="389"/>
      <c r="CR1052" s="389"/>
      <c r="CS1052" s="389"/>
      <c r="CT1052" s="389"/>
      <c r="CU1052" s="389"/>
      <c r="CV1052" s="389"/>
      <c r="CW1052" s="389"/>
      <c r="CX1052" s="389"/>
      <c r="CY1052" s="389"/>
      <c r="CZ1052" s="389"/>
      <c r="DA1052" s="389"/>
      <c r="DB1052" s="389"/>
      <c r="DC1052" s="389"/>
      <c r="DD1052" s="389"/>
      <c r="DE1052" s="389"/>
      <c r="DF1052" s="389">
        <v>0.91366328787857176</v>
      </c>
      <c r="DG1052" s="389">
        <v>0.57706937025816785</v>
      </c>
      <c r="DH1052" s="389">
        <v>0.2592513834948581</v>
      </c>
      <c r="DI1052" s="389">
        <v>0.18433638561599594</v>
      </c>
      <c r="DJ1052" s="389">
        <v>0.17706075698996174</v>
      </c>
      <c r="DK1052" s="389">
        <v>0.15249666738898188</v>
      </c>
      <c r="DL1052" s="389">
        <v>0.14078284962184712</v>
      </c>
      <c r="DM1052" s="389">
        <v>0.12919231039747711</v>
      </c>
      <c r="DN1052" s="389">
        <v>0.12314233112038576</v>
      </c>
      <c r="DO1052" s="389">
        <v>0.11830307230773505</v>
      </c>
      <c r="DP1052" s="389">
        <v>0.11472252643007243</v>
      </c>
      <c r="DQ1052" s="389">
        <v>0.11134499659705738</v>
      </c>
      <c r="DR1052" s="389">
        <v>0.10919361898425919</v>
      </c>
      <c r="DS1052" s="389">
        <v>0.10745586694330586</v>
      </c>
      <c r="DT1052" s="389">
        <v>0.10524969339727691</v>
      </c>
      <c r="DU1052" s="389">
        <v>0.10223447014264157</v>
      </c>
      <c r="DV1052" s="389">
        <v>9.9801363587353698E-2</v>
      </c>
      <c r="DW1052" s="389">
        <v>9.6314466144768837E-2</v>
      </c>
      <c r="DX1052" s="389">
        <v>9.381903238755665E-2</v>
      </c>
      <c r="DY1052" s="389">
        <v>9.0428568850456831E-2</v>
      </c>
      <c r="DZ1052" s="389">
        <v>8.4149617148352021E-2</v>
      </c>
      <c r="EA1052" s="389">
        <v>7.8750695256038436E-2</v>
      </c>
      <c r="EB1052" s="389">
        <v>7.4217767497223475E-2</v>
      </c>
      <c r="EC1052" s="389">
        <v>6.842949704542993E-2</v>
      </c>
      <c r="ED1052" s="389">
        <v>6.4453276897052866E-2</v>
      </c>
      <c r="EE1052" s="389">
        <v>6.1391498822002614E-2</v>
      </c>
      <c r="EF1052" s="389">
        <v>5.8824991887238713E-2</v>
      </c>
      <c r="EG1052" s="389">
        <v>5.619553645008582E-2</v>
      </c>
      <c r="EH1052" s="389">
        <v>5.4066339148323643E-2</v>
      </c>
      <c r="EI1052" s="389">
        <v>5.2097590743706526E-2</v>
      </c>
      <c r="EJ1052" s="389">
        <v>5.0684023959724087E-2</v>
      </c>
      <c r="EK1052" s="389">
        <v>4.9697997538260576E-2</v>
      </c>
      <c r="EL1052" s="389">
        <v>4.8264014419276004E-2</v>
      </c>
      <c r="EM1052" s="389">
        <v>4.6526426113100226E-2</v>
      </c>
      <c r="EN1052" s="389">
        <v>4.5196979901498666E-2</v>
      </c>
      <c r="EO1052" s="389">
        <v>4.3582558877236305E-2</v>
      </c>
      <c r="EP1052" s="389">
        <v>4.2785860034774061E-2</v>
      </c>
      <c r="EQ1052" s="389">
        <v>4.1082049618145308E-2</v>
      </c>
      <c r="ER1052" s="389">
        <v>3.8293776491102237E-2</v>
      </c>
      <c r="ES1052" s="389">
        <v>3.3754325551579131E-2</v>
      </c>
      <c r="ET1052" s="389">
        <v>3.2552395968812473E-2</v>
      </c>
      <c r="EU1052" s="389">
        <v>3.3306060834287547E-2</v>
      </c>
      <c r="EV1052" s="389">
        <v>3.7324348566674104E-2</v>
      </c>
      <c r="EW1052" s="389">
        <v>4.40251572327044E-2</v>
      </c>
      <c r="EX1052" s="389">
        <v>3.8801991787743691E-2</v>
      </c>
      <c r="EY1052" s="389">
        <v>3.8136862564762383E-2</v>
      </c>
      <c r="EZ1052" s="389">
        <v>3.7497075890493274E-2</v>
      </c>
      <c r="FA1052" s="389">
        <v>3.6881157163823793E-2</v>
      </c>
      <c r="FB1052" s="389">
        <v>3.6287745992275224E-2</v>
      </c>
      <c r="FC1052" s="389">
        <v>3.5715585234561559E-2</v>
      </c>
      <c r="FD1052" s="389">
        <v>3.5163511289093181E-2</v>
      </c>
      <c r="FE1052" s="389">
        <v>3.4630445465469846E-2</v>
      </c>
      <c r="FF1052" s="389">
        <v>3.4115386299999065E-2</v>
      </c>
      <c r="FG1052" s="389">
        <v>3.3617402696354062E-2</v>
      </c>
      <c r="FH1052" s="389">
        <v>3.3135627789352001E-2</v>
      </c>
      <c r="FI1052" s="389">
        <v>3.2669253444044928E-2</v>
      </c>
      <c r="FJ1052" s="389">
        <v>3.2217525314335395E-2</v>
      </c>
      <c r="FK1052" s="389">
        <v>3.1779738395522297E-2</v>
      </c>
      <c r="FL1052" s="389">
        <v>3.1355233013855545E-2</v>
      </c>
      <c r="FM1052" s="389">
        <v>3.0943391203579022E-2</v>
      </c>
      <c r="FN1052" s="389">
        <v>3.0543633428273671E-2</v>
      </c>
      <c r="FO1052" s="389">
        <v>3.0155415608746589E-2</v>
      </c>
      <c r="FP1052" s="389">
        <v>2.9778226424385996E-2</v>
      </c>
      <c r="FQ1052" s="389">
        <v>2.9411584858933922E-2</v>
      </c>
      <c r="FR1052" s="389">
        <v>2.9055037965114185E-2</v>
      </c>
      <c r="FS1052" s="389">
        <v>2.8708158825573572E-2</v>
      </c>
      <c r="FT1052" s="389">
        <v>2.8370544690219032E-2</v>
      </c>
      <c r="FU1052" s="389">
        <v>2.8041815272317184E-2</v>
      </c>
      <c r="FV1052" s="389">
        <v>2.7721611187716384E-2</v>
      </c>
      <c r="FW1052" s="246"/>
    </row>
    <row r="1053" spans="5:179" outlineLevel="2" x14ac:dyDescent="0.2">
      <c r="E1053" s="367">
        <v>45808</v>
      </c>
      <c r="F1053" s="394"/>
      <c r="G1053" s="394"/>
      <c r="H1053" s="394"/>
      <c r="K1053" s="389"/>
      <c r="L1053" s="389"/>
      <c r="M1053" s="389"/>
      <c r="N1053" s="389"/>
      <c r="O1053" s="389"/>
      <c r="P1053" s="389"/>
      <c r="Q1053" s="389"/>
      <c r="R1053" s="389"/>
      <c r="S1053" s="389"/>
      <c r="T1053" s="389"/>
      <c r="U1053" s="389"/>
      <c r="V1053" s="389"/>
      <c r="W1053" s="389"/>
      <c r="X1053" s="389"/>
      <c r="Y1053" s="389"/>
      <c r="Z1053" s="389"/>
      <c r="AA1053" s="389"/>
      <c r="AB1053" s="389"/>
      <c r="AC1053" s="389"/>
      <c r="AD1053" s="389"/>
      <c r="AE1053" s="389"/>
      <c r="AF1053" s="389"/>
      <c r="AG1053" s="389"/>
      <c r="AH1053" s="389"/>
      <c r="AI1053" s="389"/>
      <c r="AJ1053" s="389"/>
      <c r="AK1053" s="389"/>
      <c r="AL1053" s="389"/>
      <c r="AM1053" s="389"/>
      <c r="AN1053" s="389"/>
      <c r="AO1053" s="389"/>
      <c r="AP1053" s="389"/>
      <c r="AQ1053" s="389"/>
      <c r="AR1053" s="389"/>
      <c r="AS1053" s="389"/>
      <c r="AT1053" s="389"/>
      <c r="AU1053" s="389"/>
      <c r="AV1053" s="389"/>
      <c r="AW1053" s="389"/>
      <c r="AX1053" s="389"/>
      <c r="AY1053" s="389"/>
      <c r="AZ1053" s="389"/>
      <c r="BA1053" s="389"/>
      <c r="BB1053" s="389"/>
      <c r="BC1053" s="389"/>
      <c r="BD1053" s="389"/>
      <c r="BE1053" s="389"/>
      <c r="BF1053" s="389"/>
      <c r="BG1053" s="389"/>
      <c r="BH1053" s="389"/>
      <c r="BI1053" s="389"/>
      <c r="BJ1053" s="389"/>
      <c r="BK1053" s="389"/>
      <c r="BL1053" s="389"/>
      <c r="BM1053" s="389"/>
      <c r="BN1053" s="389"/>
      <c r="BO1053" s="389"/>
      <c r="BP1053" s="389"/>
      <c r="BQ1053" s="389"/>
      <c r="BR1053" s="389"/>
      <c r="BS1053" s="389"/>
      <c r="BT1053" s="389"/>
      <c r="BU1053" s="389"/>
      <c r="BV1053" s="389"/>
      <c r="BW1053" s="389"/>
      <c r="BX1053" s="389"/>
      <c r="BY1053" s="389"/>
      <c r="BZ1053" s="389"/>
      <c r="CA1053" s="389"/>
      <c r="CB1053" s="389"/>
      <c r="CC1053" s="389"/>
      <c r="CD1053" s="389"/>
      <c r="CE1053" s="389"/>
      <c r="CF1053" s="389"/>
      <c r="CG1053" s="389"/>
      <c r="CH1053" s="389"/>
      <c r="CI1053" s="389"/>
      <c r="CJ1053" s="389"/>
      <c r="CK1053" s="389"/>
      <c r="CL1053" s="389"/>
      <c r="CM1053" s="389"/>
      <c r="CN1053" s="389"/>
      <c r="CO1053" s="389"/>
      <c r="CP1053" s="389"/>
      <c r="CQ1053" s="389"/>
      <c r="CR1053" s="389"/>
      <c r="CS1053" s="389"/>
      <c r="CT1053" s="389"/>
      <c r="CU1053" s="389"/>
      <c r="CV1053" s="389"/>
      <c r="CW1053" s="389"/>
      <c r="CX1053" s="389"/>
      <c r="CY1053" s="389"/>
      <c r="CZ1053" s="389"/>
      <c r="DA1053" s="389"/>
      <c r="DB1053" s="389"/>
      <c r="DC1053" s="389"/>
      <c r="DD1053" s="389"/>
      <c r="DE1053" s="389"/>
      <c r="DF1053" s="389"/>
      <c r="DG1053" s="389">
        <v>0.91366328787857176</v>
      </c>
      <c r="DH1053" s="389">
        <v>0.57706937025816785</v>
      </c>
      <c r="DI1053" s="389">
        <v>0.2592513834948581</v>
      </c>
      <c r="DJ1053" s="389">
        <v>0.18433638561599594</v>
      </c>
      <c r="DK1053" s="389">
        <v>0.17706075698996174</v>
      </c>
      <c r="DL1053" s="389">
        <v>0.15249666738898188</v>
      </c>
      <c r="DM1053" s="389">
        <v>0.14078284962184712</v>
      </c>
      <c r="DN1053" s="389">
        <v>0.12919231039747711</v>
      </c>
      <c r="DO1053" s="389">
        <v>0.12314233112038576</v>
      </c>
      <c r="DP1053" s="389">
        <v>0.11830307230773505</v>
      </c>
      <c r="DQ1053" s="389">
        <v>0.11472252643007243</v>
      </c>
      <c r="DR1053" s="389">
        <v>0.11134499659705738</v>
      </c>
      <c r="DS1053" s="389">
        <v>0.10919361898425919</v>
      </c>
      <c r="DT1053" s="389">
        <v>0.10745586694330586</v>
      </c>
      <c r="DU1053" s="389">
        <v>0.10524969339727691</v>
      </c>
      <c r="DV1053" s="389">
        <v>0.10223447014264157</v>
      </c>
      <c r="DW1053" s="389">
        <v>9.9801363587353698E-2</v>
      </c>
      <c r="DX1053" s="389">
        <v>9.6314466144768837E-2</v>
      </c>
      <c r="DY1053" s="389">
        <v>9.381903238755665E-2</v>
      </c>
      <c r="DZ1053" s="389">
        <v>9.0428568850456831E-2</v>
      </c>
      <c r="EA1053" s="389">
        <v>8.4149617148352021E-2</v>
      </c>
      <c r="EB1053" s="389">
        <v>7.8750695256038436E-2</v>
      </c>
      <c r="EC1053" s="389">
        <v>7.4217767497223475E-2</v>
      </c>
      <c r="ED1053" s="389">
        <v>6.842949704542993E-2</v>
      </c>
      <c r="EE1053" s="389">
        <v>6.4453276897052866E-2</v>
      </c>
      <c r="EF1053" s="389">
        <v>6.1391498822002614E-2</v>
      </c>
      <c r="EG1053" s="389">
        <v>5.8824991887238713E-2</v>
      </c>
      <c r="EH1053" s="389">
        <v>5.619553645008582E-2</v>
      </c>
      <c r="EI1053" s="389">
        <v>5.4066339148323643E-2</v>
      </c>
      <c r="EJ1053" s="389">
        <v>5.2097590743706526E-2</v>
      </c>
      <c r="EK1053" s="389">
        <v>5.0684023959724087E-2</v>
      </c>
      <c r="EL1053" s="389">
        <v>4.9697997538260576E-2</v>
      </c>
      <c r="EM1053" s="389">
        <v>4.8264014419276004E-2</v>
      </c>
      <c r="EN1053" s="389">
        <v>4.6526426113100226E-2</v>
      </c>
      <c r="EO1053" s="389">
        <v>4.5196979901498666E-2</v>
      </c>
      <c r="EP1053" s="389">
        <v>4.3582558877236305E-2</v>
      </c>
      <c r="EQ1053" s="389">
        <v>4.2785860034774061E-2</v>
      </c>
      <c r="ER1053" s="389">
        <v>4.1082049618145308E-2</v>
      </c>
      <c r="ES1053" s="389">
        <v>3.8293776491102237E-2</v>
      </c>
      <c r="ET1053" s="389">
        <v>3.3754325551579131E-2</v>
      </c>
      <c r="EU1053" s="389">
        <v>3.2552395968812473E-2</v>
      </c>
      <c r="EV1053" s="389">
        <v>3.3306060834287547E-2</v>
      </c>
      <c r="EW1053" s="389">
        <v>3.7324348566674104E-2</v>
      </c>
      <c r="EX1053" s="389">
        <v>4.40251572327044E-2</v>
      </c>
      <c r="EY1053" s="389">
        <v>3.8801991787743691E-2</v>
      </c>
      <c r="EZ1053" s="389">
        <v>3.8136862564762383E-2</v>
      </c>
      <c r="FA1053" s="389">
        <v>3.7497075890493274E-2</v>
      </c>
      <c r="FB1053" s="389">
        <v>3.6881157163823793E-2</v>
      </c>
      <c r="FC1053" s="389">
        <v>3.6287745992275224E-2</v>
      </c>
      <c r="FD1053" s="389">
        <v>3.5715585234561559E-2</v>
      </c>
      <c r="FE1053" s="389">
        <v>3.5163511289093181E-2</v>
      </c>
      <c r="FF1053" s="389">
        <v>3.4630445465469846E-2</v>
      </c>
      <c r="FG1053" s="389">
        <v>3.4115386299999065E-2</v>
      </c>
      <c r="FH1053" s="389">
        <v>3.3617402696354062E-2</v>
      </c>
      <c r="FI1053" s="389">
        <v>3.3135627789352001E-2</v>
      </c>
      <c r="FJ1053" s="389">
        <v>3.2669253444044928E-2</v>
      </c>
      <c r="FK1053" s="389">
        <v>3.2217525314335395E-2</v>
      </c>
      <c r="FL1053" s="389">
        <v>3.1779738395522297E-2</v>
      </c>
      <c r="FM1053" s="389">
        <v>3.1355233013855545E-2</v>
      </c>
      <c r="FN1053" s="389">
        <v>3.0943391203579022E-2</v>
      </c>
      <c r="FO1053" s="389">
        <v>3.0543633428273671E-2</v>
      </c>
      <c r="FP1053" s="389">
        <v>3.0155415608746589E-2</v>
      </c>
      <c r="FQ1053" s="389">
        <v>2.9778226424385996E-2</v>
      </c>
      <c r="FR1053" s="389">
        <v>2.9411584858933922E-2</v>
      </c>
      <c r="FS1053" s="389">
        <v>2.9055037965114185E-2</v>
      </c>
      <c r="FT1053" s="389">
        <v>2.8708158825573572E-2</v>
      </c>
      <c r="FU1053" s="389">
        <v>2.8370544690219032E-2</v>
      </c>
      <c r="FV1053" s="389">
        <v>2.8041815272317184E-2</v>
      </c>
      <c r="FW1053" s="246"/>
    </row>
    <row r="1054" spans="5:179" outlineLevel="2" x14ac:dyDescent="0.2">
      <c r="E1054" s="367">
        <v>45838</v>
      </c>
      <c r="F1054" s="394"/>
      <c r="G1054" s="394"/>
      <c r="H1054" s="394"/>
      <c r="K1054" s="389"/>
      <c r="L1054" s="389"/>
      <c r="M1054" s="389"/>
      <c r="N1054" s="389"/>
      <c r="O1054" s="389"/>
      <c r="P1054" s="389"/>
      <c r="Q1054" s="389"/>
      <c r="R1054" s="389"/>
      <c r="S1054" s="389"/>
      <c r="T1054" s="389"/>
      <c r="U1054" s="389"/>
      <c r="V1054" s="389"/>
      <c r="W1054" s="389"/>
      <c r="X1054" s="389"/>
      <c r="Y1054" s="389"/>
      <c r="Z1054" s="389"/>
      <c r="AA1054" s="389"/>
      <c r="AB1054" s="389"/>
      <c r="AC1054" s="389"/>
      <c r="AD1054" s="389"/>
      <c r="AE1054" s="389"/>
      <c r="AF1054" s="389"/>
      <c r="AG1054" s="389"/>
      <c r="AH1054" s="389"/>
      <c r="AI1054" s="389"/>
      <c r="AJ1054" s="389"/>
      <c r="AK1054" s="389"/>
      <c r="AL1054" s="389"/>
      <c r="AM1054" s="389"/>
      <c r="AN1054" s="389"/>
      <c r="AO1054" s="389"/>
      <c r="AP1054" s="389"/>
      <c r="AQ1054" s="389"/>
      <c r="AR1054" s="389"/>
      <c r="AS1054" s="389"/>
      <c r="AT1054" s="389"/>
      <c r="AU1054" s="389"/>
      <c r="AV1054" s="389"/>
      <c r="AW1054" s="389"/>
      <c r="AX1054" s="389"/>
      <c r="AY1054" s="389"/>
      <c r="AZ1054" s="389"/>
      <c r="BA1054" s="389"/>
      <c r="BB1054" s="389"/>
      <c r="BC1054" s="389"/>
      <c r="BD1054" s="389"/>
      <c r="BE1054" s="389"/>
      <c r="BF1054" s="389"/>
      <c r="BG1054" s="389"/>
      <c r="BH1054" s="389"/>
      <c r="BI1054" s="389"/>
      <c r="BJ1054" s="389"/>
      <c r="BK1054" s="389"/>
      <c r="BL1054" s="389"/>
      <c r="BM1054" s="389"/>
      <c r="BN1054" s="389"/>
      <c r="BO1054" s="389"/>
      <c r="BP1054" s="389"/>
      <c r="BQ1054" s="389"/>
      <c r="BR1054" s="389"/>
      <c r="BS1054" s="389"/>
      <c r="BT1054" s="389"/>
      <c r="BU1054" s="389"/>
      <c r="BV1054" s="389"/>
      <c r="BW1054" s="389"/>
      <c r="BX1054" s="389"/>
      <c r="BY1054" s="389"/>
      <c r="BZ1054" s="389"/>
      <c r="CA1054" s="389"/>
      <c r="CB1054" s="389"/>
      <c r="CC1054" s="389"/>
      <c r="CD1054" s="389"/>
      <c r="CE1054" s="389"/>
      <c r="CF1054" s="389"/>
      <c r="CG1054" s="389"/>
      <c r="CH1054" s="389"/>
      <c r="CI1054" s="389"/>
      <c r="CJ1054" s="389"/>
      <c r="CK1054" s="389"/>
      <c r="CL1054" s="389"/>
      <c r="CM1054" s="389"/>
      <c r="CN1054" s="389"/>
      <c r="CO1054" s="389"/>
      <c r="CP1054" s="389"/>
      <c r="CQ1054" s="389"/>
      <c r="CR1054" s="389"/>
      <c r="CS1054" s="389"/>
      <c r="CT1054" s="389"/>
      <c r="CU1054" s="389"/>
      <c r="CV1054" s="389"/>
      <c r="CW1054" s="389"/>
      <c r="CX1054" s="389"/>
      <c r="CY1054" s="389"/>
      <c r="CZ1054" s="389"/>
      <c r="DA1054" s="389"/>
      <c r="DB1054" s="389"/>
      <c r="DC1054" s="389"/>
      <c r="DD1054" s="389"/>
      <c r="DE1054" s="389"/>
      <c r="DF1054" s="389"/>
      <c r="DG1054" s="389"/>
      <c r="DH1054" s="389">
        <v>0.91366328787857176</v>
      </c>
      <c r="DI1054" s="389">
        <v>0.57706937025816785</v>
      </c>
      <c r="DJ1054" s="389">
        <v>0.2592513834948581</v>
      </c>
      <c r="DK1054" s="389">
        <v>0.18433638561599594</v>
      </c>
      <c r="DL1054" s="389">
        <v>0.17706075698996174</v>
      </c>
      <c r="DM1054" s="389">
        <v>0.15249666738898188</v>
      </c>
      <c r="DN1054" s="389">
        <v>0.14078284962184712</v>
      </c>
      <c r="DO1054" s="389">
        <v>0.12919231039747711</v>
      </c>
      <c r="DP1054" s="389">
        <v>0.12314233112038576</v>
      </c>
      <c r="DQ1054" s="389">
        <v>0.11830307230773505</v>
      </c>
      <c r="DR1054" s="389">
        <v>0.11472252643007243</v>
      </c>
      <c r="DS1054" s="389">
        <v>0.11134499659705738</v>
      </c>
      <c r="DT1054" s="389">
        <v>0.10919361898425919</v>
      </c>
      <c r="DU1054" s="389">
        <v>0.10745586694330586</v>
      </c>
      <c r="DV1054" s="389">
        <v>0.10524969339727691</v>
      </c>
      <c r="DW1054" s="389">
        <v>0.10223447014264157</v>
      </c>
      <c r="DX1054" s="389">
        <v>9.9801363587353698E-2</v>
      </c>
      <c r="DY1054" s="389">
        <v>9.6314466144768837E-2</v>
      </c>
      <c r="DZ1054" s="389">
        <v>9.381903238755665E-2</v>
      </c>
      <c r="EA1054" s="389">
        <v>9.0428568850456831E-2</v>
      </c>
      <c r="EB1054" s="389">
        <v>8.4149617148352021E-2</v>
      </c>
      <c r="EC1054" s="389">
        <v>7.8750695256038436E-2</v>
      </c>
      <c r="ED1054" s="389">
        <v>7.4217767497223475E-2</v>
      </c>
      <c r="EE1054" s="389">
        <v>6.842949704542993E-2</v>
      </c>
      <c r="EF1054" s="389">
        <v>6.4453276897052866E-2</v>
      </c>
      <c r="EG1054" s="389">
        <v>6.1391498822002614E-2</v>
      </c>
      <c r="EH1054" s="389">
        <v>5.8824991887238713E-2</v>
      </c>
      <c r="EI1054" s="389">
        <v>5.619553645008582E-2</v>
      </c>
      <c r="EJ1054" s="389">
        <v>5.4066339148323643E-2</v>
      </c>
      <c r="EK1054" s="389">
        <v>5.2097590743706526E-2</v>
      </c>
      <c r="EL1054" s="389">
        <v>5.0684023959724087E-2</v>
      </c>
      <c r="EM1054" s="389">
        <v>4.9697997538260576E-2</v>
      </c>
      <c r="EN1054" s="389">
        <v>4.8264014419276004E-2</v>
      </c>
      <c r="EO1054" s="389">
        <v>4.6526426113100226E-2</v>
      </c>
      <c r="EP1054" s="389">
        <v>4.5196979901498666E-2</v>
      </c>
      <c r="EQ1054" s="389">
        <v>4.3582558877236305E-2</v>
      </c>
      <c r="ER1054" s="389">
        <v>4.2785860034774061E-2</v>
      </c>
      <c r="ES1054" s="389">
        <v>4.1082049618145308E-2</v>
      </c>
      <c r="ET1054" s="389">
        <v>3.8293776491102237E-2</v>
      </c>
      <c r="EU1054" s="389">
        <v>3.3754325551579131E-2</v>
      </c>
      <c r="EV1054" s="389">
        <v>3.2552395968812473E-2</v>
      </c>
      <c r="EW1054" s="389">
        <v>3.3306060834287547E-2</v>
      </c>
      <c r="EX1054" s="389">
        <v>3.7324348566674104E-2</v>
      </c>
      <c r="EY1054" s="389">
        <v>4.40251572327044E-2</v>
      </c>
      <c r="EZ1054" s="389">
        <v>3.8801991787743691E-2</v>
      </c>
      <c r="FA1054" s="389">
        <v>3.8136862564762383E-2</v>
      </c>
      <c r="FB1054" s="389">
        <v>3.7497075890493274E-2</v>
      </c>
      <c r="FC1054" s="389">
        <v>3.6881157163823793E-2</v>
      </c>
      <c r="FD1054" s="389">
        <v>3.6287745992275224E-2</v>
      </c>
      <c r="FE1054" s="389">
        <v>3.5715585234561559E-2</v>
      </c>
      <c r="FF1054" s="389">
        <v>3.5163511289093181E-2</v>
      </c>
      <c r="FG1054" s="389">
        <v>3.4630445465469846E-2</v>
      </c>
      <c r="FH1054" s="389">
        <v>3.4115386299999065E-2</v>
      </c>
      <c r="FI1054" s="389">
        <v>3.3617402696354062E-2</v>
      </c>
      <c r="FJ1054" s="389">
        <v>3.3135627789352001E-2</v>
      </c>
      <c r="FK1054" s="389">
        <v>3.2669253444044928E-2</v>
      </c>
      <c r="FL1054" s="389">
        <v>3.2217525314335395E-2</v>
      </c>
      <c r="FM1054" s="389">
        <v>3.1779738395522297E-2</v>
      </c>
      <c r="FN1054" s="389">
        <v>3.1355233013855545E-2</v>
      </c>
      <c r="FO1054" s="389">
        <v>3.0943391203579022E-2</v>
      </c>
      <c r="FP1054" s="389">
        <v>3.0543633428273671E-2</v>
      </c>
      <c r="FQ1054" s="389">
        <v>3.0155415608746589E-2</v>
      </c>
      <c r="FR1054" s="389">
        <v>2.9778226424385996E-2</v>
      </c>
      <c r="FS1054" s="389">
        <v>2.9411584858933922E-2</v>
      </c>
      <c r="FT1054" s="389">
        <v>2.9055037965114185E-2</v>
      </c>
      <c r="FU1054" s="389">
        <v>2.8708158825573572E-2</v>
      </c>
      <c r="FV1054" s="389">
        <v>2.8370544690219032E-2</v>
      </c>
      <c r="FW1054" s="246"/>
    </row>
    <row r="1055" spans="5:179" outlineLevel="2" x14ac:dyDescent="0.2">
      <c r="E1055" s="367">
        <v>45869</v>
      </c>
      <c r="F1055" s="394"/>
      <c r="G1055" s="394"/>
      <c r="H1055" s="394"/>
      <c r="K1055" s="389"/>
      <c r="L1055" s="389"/>
      <c r="M1055" s="389"/>
      <c r="N1055" s="389"/>
      <c r="O1055" s="389"/>
      <c r="P1055" s="389"/>
      <c r="Q1055" s="389"/>
      <c r="R1055" s="389"/>
      <c r="S1055" s="389"/>
      <c r="T1055" s="389"/>
      <c r="U1055" s="389"/>
      <c r="V1055" s="389"/>
      <c r="W1055" s="389"/>
      <c r="X1055" s="389"/>
      <c r="Y1055" s="389"/>
      <c r="Z1055" s="389"/>
      <c r="AA1055" s="389"/>
      <c r="AB1055" s="389"/>
      <c r="AC1055" s="389"/>
      <c r="AD1055" s="389"/>
      <c r="AE1055" s="389"/>
      <c r="AF1055" s="389"/>
      <c r="AG1055" s="389"/>
      <c r="AH1055" s="389"/>
      <c r="AI1055" s="389"/>
      <c r="AJ1055" s="389"/>
      <c r="AK1055" s="389"/>
      <c r="AL1055" s="389"/>
      <c r="AM1055" s="389"/>
      <c r="AN1055" s="389"/>
      <c r="AO1055" s="389"/>
      <c r="AP1055" s="389"/>
      <c r="AQ1055" s="389"/>
      <c r="AR1055" s="389"/>
      <c r="AS1055" s="389"/>
      <c r="AT1055" s="389"/>
      <c r="AU1055" s="389"/>
      <c r="AV1055" s="389"/>
      <c r="AW1055" s="389"/>
      <c r="AX1055" s="389"/>
      <c r="AY1055" s="389"/>
      <c r="AZ1055" s="389"/>
      <c r="BA1055" s="389"/>
      <c r="BB1055" s="389"/>
      <c r="BC1055" s="389"/>
      <c r="BD1055" s="389"/>
      <c r="BE1055" s="389"/>
      <c r="BF1055" s="389"/>
      <c r="BG1055" s="389"/>
      <c r="BH1055" s="389"/>
      <c r="BI1055" s="389"/>
      <c r="BJ1055" s="389"/>
      <c r="BK1055" s="389"/>
      <c r="BL1055" s="389"/>
      <c r="BM1055" s="389"/>
      <c r="BN1055" s="389"/>
      <c r="BO1055" s="389"/>
      <c r="BP1055" s="389"/>
      <c r="BQ1055" s="389"/>
      <c r="BR1055" s="389"/>
      <c r="BS1055" s="389"/>
      <c r="BT1055" s="389"/>
      <c r="BU1055" s="389"/>
      <c r="BV1055" s="389"/>
      <c r="BW1055" s="389"/>
      <c r="BX1055" s="389"/>
      <c r="BY1055" s="389"/>
      <c r="BZ1055" s="389"/>
      <c r="CA1055" s="389"/>
      <c r="CB1055" s="389"/>
      <c r="CC1055" s="389"/>
      <c r="CD1055" s="389"/>
      <c r="CE1055" s="389"/>
      <c r="CF1055" s="389"/>
      <c r="CG1055" s="389"/>
      <c r="CH1055" s="389"/>
      <c r="CI1055" s="389"/>
      <c r="CJ1055" s="389"/>
      <c r="CK1055" s="389"/>
      <c r="CL1055" s="389"/>
      <c r="CM1055" s="389"/>
      <c r="CN1055" s="389"/>
      <c r="CO1055" s="389"/>
      <c r="CP1055" s="389"/>
      <c r="CQ1055" s="389"/>
      <c r="CR1055" s="389"/>
      <c r="CS1055" s="389"/>
      <c r="CT1055" s="389"/>
      <c r="CU1055" s="389"/>
      <c r="CV1055" s="389"/>
      <c r="CW1055" s="389"/>
      <c r="CX1055" s="389"/>
      <c r="CY1055" s="389"/>
      <c r="CZ1055" s="389"/>
      <c r="DA1055" s="389"/>
      <c r="DB1055" s="389"/>
      <c r="DC1055" s="389"/>
      <c r="DD1055" s="389"/>
      <c r="DE1055" s="389"/>
      <c r="DF1055" s="389"/>
      <c r="DG1055" s="389"/>
      <c r="DH1055" s="389"/>
      <c r="DI1055" s="389">
        <v>0.91366328787857176</v>
      </c>
      <c r="DJ1055" s="389">
        <v>0.57706937025816785</v>
      </c>
      <c r="DK1055" s="389">
        <v>0.2592513834948581</v>
      </c>
      <c r="DL1055" s="389">
        <v>0.18433638561599594</v>
      </c>
      <c r="DM1055" s="389">
        <v>0.17706075698996174</v>
      </c>
      <c r="DN1055" s="389">
        <v>0.15249666738898188</v>
      </c>
      <c r="DO1055" s="389">
        <v>0.14078284962184712</v>
      </c>
      <c r="DP1055" s="389">
        <v>0.12919231039747711</v>
      </c>
      <c r="DQ1055" s="389">
        <v>0.12314233112038576</v>
      </c>
      <c r="DR1055" s="389">
        <v>0.11830307230773505</v>
      </c>
      <c r="DS1055" s="389">
        <v>0.11472252643007243</v>
      </c>
      <c r="DT1055" s="389">
        <v>0.11134499659705738</v>
      </c>
      <c r="DU1055" s="389">
        <v>0.10919361898425919</v>
      </c>
      <c r="DV1055" s="389">
        <v>0.10745586694330586</v>
      </c>
      <c r="DW1055" s="389">
        <v>0.10524969339727691</v>
      </c>
      <c r="DX1055" s="389">
        <v>0.10223447014264157</v>
      </c>
      <c r="DY1055" s="389">
        <v>9.9801363587353698E-2</v>
      </c>
      <c r="DZ1055" s="389">
        <v>9.6314466144768837E-2</v>
      </c>
      <c r="EA1055" s="389">
        <v>9.381903238755665E-2</v>
      </c>
      <c r="EB1055" s="389">
        <v>9.0428568850456831E-2</v>
      </c>
      <c r="EC1055" s="389">
        <v>8.4149617148352021E-2</v>
      </c>
      <c r="ED1055" s="389">
        <v>7.8750695256038436E-2</v>
      </c>
      <c r="EE1055" s="389">
        <v>7.4217767497223475E-2</v>
      </c>
      <c r="EF1055" s="389">
        <v>6.842949704542993E-2</v>
      </c>
      <c r="EG1055" s="389">
        <v>6.4453276897052866E-2</v>
      </c>
      <c r="EH1055" s="389">
        <v>6.1391498822002614E-2</v>
      </c>
      <c r="EI1055" s="389">
        <v>5.8824991887238713E-2</v>
      </c>
      <c r="EJ1055" s="389">
        <v>5.619553645008582E-2</v>
      </c>
      <c r="EK1055" s="389">
        <v>5.4066339148323643E-2</v>
      </c>
      <c r="EL1055" s="389">
        <v>5.2097590743706526E-2</v>
      </c>
      <c r="EM1055" s="389">
        <v>5.0684023959724087E-2</v>
      </c>
      <c r="EN1055" s="389">
        <v>4.9697997538260576E-2</v>
      </c>
      <c r="EO1055" s="389">
        <v>4.8264014419276004E-2</v>
      </c>
      <c r="EP1055" s="389">
        <v>4.6526426113100226E-2</v>
      </c>
      <c r="EQ1055" s="389">
        <v>4.5196979901498666E-2</v>
      </c>
      <c r="ER1055" s="389">
        <v>4.3582558877236305E-2</v>
      </c>
      <c r="ES1055" s="389">
        <v>4.2785860034774061E-2</v>
      </c>
      <c r="ET1055" s="389">
        <v>4.1082049618145308E-2</v>
      </c>
      <c r="EU1055" s="389">
        <v>3.8293776491102237E-2</v>
      </c>
      <c r="EV1055" s="389">
        <v>3.3754325551579131E-2</v>
      </c>
      <c r="EW1055" s="389">
        <v>3.2552395968812473E-2</v>
      </c>
      <c r="EX1055" s="389">
        <v>3.3306060834287547E-2</v>
      </c>
      <c r="EY1055" s="389">
        <v>3.7324348566674104E-2</v>
      </c>
      <c r="EZ1055" s="389">
        <v>4.40251572327044E-2</v>
      </c>
      <c r="FA1055" s="389">
        <v>3.8801991787743691E-2</v>
      </c>
      <c r="FB1055" s="389">
        <v>3.8136862564762383E-2</v>
      </c>
      <c r="FC1055" s="389">
        <v>3.7497075890493274E-2</v>
      </c>
      <c r="FD1055" s="389">
        <v>3.6881157163823793E-2</v>
      </c>
      <c r="FE1055" s="389">
        <v>3.6287745992275224E-2</v>
      </c>
      <c r="FF1055" s="389">
        <v>3.5715585234561559E-2</v>
      </c>
      <c r="FG1055" s="389">
        <v>3.5163511289093181E-2</v>
      </c>
      <c r="FH1055" s="389">
        <v>3.4630445465469846E-2</v>
      </c>
      <c r="FI1055" s="389">
        <v>3.4115386299999065E-2</v>
      </c>
      <c r="FJ1055" s="389">
        <v>3.3617402696354062E-2</v>
      </c>
      <c r="FK1055" s="389">
        <v>3.3135627789352001E-2</v>
      </c>
      <c r="FL1055" s="389">
        <v>3.2669253444044928E-2</v>
      </c>
      <c r="FM1055" s="389">
        <v>3.2217525314335395E-2</v>
      </c>
      <c r="FN1055" s="389">
        <v>3.1779738395522297E-2</v>
      </c>
      <c r="FO1055" s="389">
        <v>3.1355233013855545E-2</v>
      </c>
      <c r="FP1055" s="389">
        <v>3.0943391203579022E-2</v>
      </c>
      <c r="FQ1055" s="389">
        <v>3.0543633428273671E-2</v>
      </c>
      <c r="FR1055" s="389">
        <v>3.0155415608746589E-2</v>
      </c>
      <c r="FS1055" s="389">
        <v>2.9778226424385996E-2</v>
      </c>
      <c r="FT1055" s="389">
        <v>2.9411584858933922E-2</v>
      </c>
      <c r="FU1055" s="389">
        <v>2.9055037965114185E-2</v>
      </c>
      <c r="FV1055" s="389">
        <v>2.8708158825573572E-2</v>
      </c>
      <c r="FW1055" s="246"/>
    </row>
    <row r="1056" spans="5:179" outlineLevel="2" x14ac:dyDescent="0.2">
      <c r="E1056" s="367">
        <v>45900</v>
      </c>
      <c r="F1056" s="394"/>
      <c r="G1056" s="394"/>
      <c r="H1056" s="394"/>
      <c r="K1056" s="389"/>
      <c r="L1056" s="389"/>
      <c r="M1056" s="389"/>
      <c r="N1056" s="389"/>
      <c r="O1056" s="389"/>
      <c r="P1056" s="389"/>
      <c r="Q1056" s="389"/>
      <c r="R1056" s="389"/>
      <c r="S1056" s="389"/>
      <c r="T1056" s="389"/>
      <c r="U1056" s="389"/>
      <c r="V1056" s="389"/>
      <c r="W1056" s="389"/>
      <c r="X1056" s="389"/>
      <c r="Y1056" s="389"/>
      <c r="Z1056" s="389"/>
      <c r="AA1056" s="389"/>
      <c r="AB1056" s="389"/>
      <c r="AC1056" s="389"/>
      <c r="AD1056" s="389"/>
      <c r="AE1056" s="389"/>
      <c r="AF1056" s="389"/>
      <c r="AG1056" s="389"/>
      <c r="AH1056" s="389"/>
      <c r="AI1056" s="389"/>
      <c r="AJ1056" s="389"/>
      <c r="AK1056" s="389"/>
      <c r="AL1056" s="389"/>
      <c r="AM1056" s="389"/>
      <c r="AN1056" s="389"/>
      <c r="AO1056" s="389"/>
      <c r="AP1056" s="389"/>
      <c r="AQ1056" s="389"/>
      <c r="AR1056" s="389"/>
      <c r="AS1056" s="389"/>
      <c r="AT1056" s="389"/>
      <c r="AU1056" s="389"/>
      <c r="AV1056" s="389"/>
      <c r="AW1056" s="389"/>
      <c r="AX1056" s="389"/>
      <c r="AY1056" s="389"/>
      <c r="AZ1056" s="389"/>
      <c r="BA1056" s="389"/>
      <c r="BB1056" s="389"/>
      <c r="BC1056" s="389"/>
      <c r="BD1056" s="389"/>
      <c r="BE1056" s="389"/>
      <c r="BF1056" s="389"/>
      <c r="BG1056" s="389"/>
      <c r="BH1056" s="389"/>
      <c r="BI1056" s="389"/>
      <c r="BJ1056" s="389"/>
      <c r="BK1056" s="389"/>
      <c r="BL1056" s="389"/>
      <c r="BM1056" s="389"/>
      <c r="BN1056" s="389"/>
      <c r="BO1056" s="389"/>
      <c r="BP1056" s="389"/>
      <c r="BQ1056" s="389"/>
      <c r="BR1056" s="389"/>
      <c r="BS1056" s="389"/>
      <c r="BT1056" s="389"/>
      <c r="BU1056" s="389"/>
      <c r="BV1056" s="389"/>
      <c r="BW1056" s="389"/>
      <c r="BX1056" s="389"/>
      <c r="BY1056" s="389"/>
      <c r="BZ1056" s="389"/>
      <c r="CA1056" s="389"/>
      <c r="CB1056" s="389"/>
      <c r="CC1056" s="389"/>
      <c r="CD1056" s="389"/>
      <c r="CE1056" s="389"/>
      <c r="CF1056" s="389"/>
      <c r="CG1056" s="389"/>
      <c r="CH1056" s="389"/>
      <c r="CI1056" s="389"/>
      <c r="CJ1056" s="389"/>
      <c r="CK1056" s="389"/>
      <c r="CL1056" s="389"/>
      <c r="CM1056" s="389"/>
      <c r="CN1056" s="389"/>
      <c r="CO1056" s="389"/>
      <c r="CP1056" s="389"/>
      <c r="CQ1056" s="389"/>
      <c r="CR1056" s="389"/>
      <c r="CS1056" s="389"/>
      <c r="CT1056" s="389"/>
      <c r="CU1056" s="389"/>
      <c r="CV1056" s="389"/>
      <c r="CW1056" s="389"/>
      <c r="CX1056" s="389"/>
      <c r="CY1056" s="389"/>
      <c r="CZ1056" s="389"/>
      <c r="DA1056" s="389"/>
      <c r="DB1056" s="389"/>
      <c r="DC1056" s="389"/>
      <c r="DD1056" s="389"/>
      <c r="DE1056" s="389"/>
      <c r="DF1056" s="389"/>
      <c r="DG1056" s="389"/>
      <c r="DH1056" s="389"/>
      <c r="DI1056" s="389"/>
      <c r="DJ1056" s="389">
        <v>0.91366328787857176</v>
      </c>
      <c r="DK1056" s="389">
        <v>0.57706937025816785</v>
      </c>
      <c r="DL1056" s="389">
        <v>0.2592513834948581</v>
      </c>
      <c r="DM1056" s="389">
        <v>0.18433638561599594</v>
      </c>
      <c r="DN1056" s="389">
        <v>0.17706075698996174</v>
      </c>
      <c r="DO1056" s="389">
        <v>0.15249666738898188</v>
      </c>
      <c r="DP1056" s="389">
        <v>0.14078284962184712</v>
      </c>
      <c r="DQ1056" s="389">
        <v>0.12919231039747711</v>
      </c>
      <c r="DR1056" s="389">
        <v>0.12314233112038576</v>
      </c>
      <c r="DS1056" s="389">
        <v>0.11830307230773505</v>
      </c>
      <c r="DT1056" s="389">
        <v>0.11472252643007243</v>
      </c>
      <c r="DU1056" s="389">
        <v>0.11134499659705738</v>
      </c>
      <c r="DV1056" s="389">
        <v>0.10919361898425919</v>
      </c>
      <c r="DW1056" s="389">
        <v>0.10745586694330586</v>
      </c>
      <c r="DX1056" s="389">
        <v>0.10524969339727691</v>
      </c>
      <c r="DY1056" s="389">
        <v>0.10223447014264157</v>
      </c>
      <c r="DZ1056" s="389">
        <v>9.9801363587353698E-2</v>
      </c>
      <c r="EA1056" s="389">
        <v>9.6314466144768837E-2</v>
      </c>
      <c r="EB1056" s="389">
        <v>9.381903238755665E-2</v>
      </c>
      <c r="EC1056" s="389">
        <v>9.0428568850456831E-2</v>
      </c>
      <c r="ED1056" s="389">
        <v>8.4149617148352021E-2</v>
      </c>
      <c r="EE1056" s="389">
        <v>7.8750695256038436E-2</v>
      </c>
      <c r="EF1056" s="389">
        <v>7.4217767497223475E-2</v>
      </c>
      <c r="EG1056" s="389">
        <v>6.842949704542993E-2</v>
      </c>
      <c r="EH1056" s="389">
        <v>6.4453276897052866E-2</v>
      </c>
      <c r="EI1056" s="389">
        <v>6.1391498822002614E-2</v>
      </c>
      <c r="EJ1056" s="389">
        <v>5.8824991887238713E-2</v>
      </c>
      <c r="EK1056" s="389">
        <v>5.619553645008582E-2</v>
      </c>
      <c r="EL1056" s="389">
        <v>5.4066339148323643E-2</v>
      </c>
      <c r="EM1056" s="389">
        <v>5.2097590743706526E-2</v>
      </c>
      <c r="EN1056" s="389">
        <v>5.0684023959724087E-2</v>
      </c>
      <c r="EO1056" s="389">
        <v>4.9697997538260576E-2</v>
      </c>
      <c r="EP1056" s="389">
        <v>4.8264014419276004E-2</v>
      </c>
      <c r="EQ1056" s="389">
        <v>4.6526426113100226E-2</v>
      </c>
      <c r="ER1056" s="389">
        <v>4.5196979901498666E-2</v>
      </c>
      <c r="ES1056" s="389">
        <v>4.3582558877236305E-2</v>
      </c>
      <c r="ET1056" s="389">
        <v>4.2785860034774061E-2</v>
      </c>
      <c r="EU1056" s="389">
        <v>4.1082049618145308E-2</v>
      </c>
      <c r="EV1056" s="389">
        <v>3.8293776491102237E-2</v>
      </c>
      <c r="EW1056" s="389">
        <v>3.3754325551579131E-2</v>
      </c>
      <c r="EX1056" s="389">
        <v>3.2552395968812473E-2</v>
      </c>
      <c r="EY1056" s="389">
        <v>3.3306060834287547E-2</v>
      </c>
      <c r="EZ1056" s="389">
        <v>3.7324348566674104E-2</v>
      </c>
      <c r="FA1056" s="389">
        <v>4.40251572327044E-2</v>
      </c>
      <c r="FB1056" s="389">
        <v>3.8801991787743691E-2</v>
      </c>
      <c r="FC1056" s="389">
        <v>3.8136862564762383E-2</v>
      </c>
      <c r="FD1056" s="389">
        <v>3.7497075890493274E-2</v>
      </c>
      <c r="FE1056" s="389">
        <v>3.6881157163823793E-2</v>
      </c>
      <c r="FF1056" s="389">
        <v>3.6287745992275224E-2</v>
      </c>
      <c r="FG1056" s="389">
        <v>3.5715585234561559E-2</v>
      </c>
      <c r="FH1056" s="389">
        <v>3.5163511289093181E-2</v>
      </c>
      <c r="FI1056" s="389">
        <v>3.4630445465469846E-2</v>
      </c>
      <c r="FJ1056" s="389">
        <v>3.4115386299999065E-2</v>
      </c>
      <c r="FK1056" s="389">
        <v>3.3617402696354062E-2</v>
      </c>
      <c r="FL1056" s="389">
        <v>3.3135627789352001E-2</v>
      </c>
      <c r="FM1056" s="389">
        <v>3.2669253444044928E-2</v>
      </c>
      <c r="FN1056" s="389">
        <v>3.2217525314335395E-2</v>
      </c>
      <c r="FO1056" s="389">
        <v>3.1779738395522297E-2</v>
      </c>
      <c r="FP1056" s="389">
        <v>3.1355233013855545E-2</v>
      </c>
      <c r="FQ1056" s="389">
        <v>3.0943391203579022E-2</v>
      </c>
      <c r="FR1056" s="389">
        <v>3.0543633428273671E-2</v>
      </c>
      <c r="FS1056" s="389">
        <v>3.0155415608746589E-2</v>
      </c>
      <c r="FT1056" s="389">
        <v>2.9778226424385996E-2</v>
      </c>
      <c r="FU1056" s="389">
        <v>2.9411584858933922E-2</v>
      </c>
      <c r="FV1056" s="389">
        <v>2.9055037965114185E-2</v>
      </c>
      <c r="FW1056" s="246"/>
    </row>
    <row r="1057" spans="5:179" outlineLevel="2" x14ac:dyDescent="0.2">
      <c r="E1057" s="367">
        <v>45930</v>
      </c>
      <c r="F1057" s="394"/>
      <c r="G1057" s="394"/>
      <c r="H1057" s="394"/>
      <c r="K1057" s="389"/>
      <c r="L1057" s="389"/>
      <c r="M1057" s="389"/>
      <c r="N1057" s="389"/>
      <c r="O1057" s="389"/>
      <c r="P1057" s="389"/>
      <c r="Q1057" s="389"/>
      <c r="R1057" s="389"/>
      <c r="S1057" s="389"/>
      <c r="T1057" s="389"/>
      <c r="U1057" s="389"/>
      <c r="V1057" s="389"/>
      <c r="W1057" s="389"/>
      <c r="X1057" s="389"/>
      <c r="Y1057" s="389"/>
      <c r="Z1057" s="389"/>
      <c r="AA1057" s="389"/>
      <c r="AB1057" s="389"/>
      <c r="AC1057" s="389"/>
      <c r="AD1057" s="389"/>
      <c r="AE1057" s="389"/>
      <c r="AF1057" s="389"/>
      <c r="AG1057" s="389"/>
      <c r="AH1057" s="389"/>
      <c r="AI1057" s="389"/>
      <c r="AJ1057" s="389"/>
      <c r="AK1057" s="389"/>
      <c r="AL1057" s="389"/>
      <c r="AM1057" s="389"/>
      <c r="AN1057" s="389"/>
      <c r="AO1057" s="389"/>
      <c r="AP1057" s="389"/>
      <c r="AQ1057" s="389"/>
      <c r="AR1057" s="389"/>
      <c r="AS1057" s="389"/>
      <c r="AT1057" s="389"/>
      <c r="AU1057" s="389"/>
      <c r="AV1057" s="389"/>
      <c r="AW1057" s="389"/>
      <c r="AX1057" s="389"/>
      <c r="AY1057" s="389"/>
      <c r="AZ1057" s="389"/>
      <c r="BA1057" s="389"/>
      <c r="BB1057" s="389"/>
      <c r="BC1057" s="389"/>
      <c r="BD1057" s="389"/>
      <c r="BE1057" s="389"/>
      <c r="BF1057" s="389"/>
      <c r="BG1057" s="389"/>
      <c r="BH1057" s="389"/>
      <c r="BI1057" s="389"/>
      <c r="BJ1057" s="389"/>
      <c r="BK1057" s="389"/>
      <c r="BL1057" s="389"/>
      <c r="BM1057" s="389"/>
      <c r="BN1057" s="389"/>
      <c r="BO1057" s="389"/>
      <c r="BP1057" s="389"/>
      <c r="BQ1057" s="389"/>
      <c r="BR1057" s="389"/>
      <c r="BS1057" s="389"/>
      <c r="BT1057" s="389"/>
      <c r="BU1057" s="389"/>
      <c r="BV1057" s="389"/>
      <c r="BW1057" s="389"/>
      <c r="BX1057" s="389"/>
      <c r="BY1057" s="389"/>
      <c r="BZ1057" s="389"/>
      <c r="CA1057" s="389"/>
      <c r="CB1057" s="389"/>
      <c r="CC1057" s="389"/>
      <c r="CD1057" s="389"/>
      <c r="CE1057" s="389"/>
      <c r="CF1057" s="389"/>
      <c r="CG1057" s="389"/>
      <c r="CH1057" s="389"/>
      <c r="CI1057" s="389"/>
      <c r="CJ1057" s="389"/>
      <c r="CK1057" s="389"/>
      <c r="CL1057" s="389"/>
      <c r="CM1057" s="389"/>
      <c r="CN1057" s="389"/>
      <c r="CO1057" s="389"/>
      <c r="CP1057" s="389"/>
      <c r="CQ1057" s="389"/>
      <c r="CR1057" s="389"/>
      <c r="CS1057" s="389"/>
      <c r="CT1057" s="389"/>
      <c r="CU1057" s="389"/>
      <c r="CV1057" s="389"/>
      <c r="CW1057" s="389"/>
      <c r="CX1057" s="389"/>
      <c r="CY1057" s="389"/>
      <c r="CZ1057" s="389"/>
      <c r="DA1057" s="389"/>
      <c r="DB1057" s="389"/>
      <c r="DC1057" s="389"/>
      <c r="DD1057" s="389"/>
      <c r="DE1057" s="389"/>
      <c r="DF1057" s="389"/>
      <c r="DG1057" s="389"/>
      <c r="DH1057" s="389"/>
      <c r="DI1057" s="389"/>
      <c r="DJ1057" s="389"/>
      <c r="DK1057" s="389">
        <v>0.91366328787857176</v>
      </c>
      <c r="DL1057" s="389">
        <v>0.57706937025816785</v>
      </c>
      <c r="DM1057" s="389">
        <v>0.2592513834948581</v>
      </c>
      <c r="DN1057" s="389">
        <v>0.18433638561599594</v>
      </c>
      <c r="DO1057" s="389">
        <v>0.17706075698996174</v>
      </c>
      <c r="DP1057" s="389">
        <v>0.15249666738898188</v>
      </c>
      <c r="DQ1057" s="389">
        <v>0.14078284962184712</v>
      </c>
      <c r="DR1057" s="389">
        <v>0.12919231039747711</v>
      </c>
      <c r="DS1057" s="389">
        <v>0.12314233112038576</v>
      </c>
      <c r="DT1057" s="389">
        <v>0.11830307230773505</v>
      </c>
      <c r="DU1057" s="389">
        <v>0.11472252643007243</v>
      </c>
      <c r="DV1057" s="389">
        <v>0.11134499659705738</v>
      </c>
      <c r="DW1057" s="389">
        <v>0.10919361898425919</v>
      </c>
      <c r="DX1057" s="389">
        <v>0.10745586694330586</v>
      </c>
      <c r="DY1057" s="389">
        <v>0.10524969339727691</v>
      </c>
      <c r="DZ1057" s="389">
        <v>0.10223447014264157</v>
      </c>
      <c r="EA1057" s="389">
        <v>9.9801363587353698E-2</v>
      </c>
      <c r="EB1057" s="389">
        <v>9.6314466144768837E-2</v>
      </c>
      <c r="EC1057" s="389">
        <v>9.381903238755665E-2</v>
      </c>
      <c r="ED1057" s="389">
        <v>9.0428568850456831E-2</v>
      </c>
      <c r="EE1057" s="389">
        <v>8.4149617148352021E-2</v>
      </c>
      <c r="EF1057" s="389">
        <v>7.8750695256038436E-2</v>
      </c>
      <c r="EG1057" s="389">
        <v>7.4217767497223475E-2</v>
      </c>
      <c r="EH1057" s="389">
        <v>6.842949704542993E-2</v>
      </c>
      <c r="EI1057" s="389">
        <v>6.4453276897052866E-2</v>
      </c>
      <c r="EJ1057" s="389">
        <v>6.1391498822002614E-2</v>
      </c>
      <c r="EK1057" s="389">
        <v>5.8824991887238713E-2</v>
      </c>
      <c r="EL1057" s="389">
        <v>5.619553645008582E-2</v>
      </c>
      <c r="EM1057" s="389">
        <v>5.4066339148323643E-2</v>
      </c>
      <c r="EN1057" s="389">
        <v>5.2097590743706526E-2</v>
      </c>
      <c r="EO1057" s="389">
        <v>5.0684023959724087E-2</v>
      </c>
      <c r="EP1057" s="389">
        <v>4.9697997538260576E-2</v>
      </c>
      <c r="EQ1057" s="389">
        <v>4.8264014419276004E-2</v>
      </c>
      <c r="ER1057" s="389">
        <v>4.6526426113100226E-2</v>
      </c>
      <c r="ES1057" s="389">
        <v>4.5196979901498666E-2</v>
      </c>
      <c r="ET1057" s="389">
        <v>4.3582558877236305E-2</v>
      </c>
      <c r="EU1057" s="389">
        <v>4.2785860034774061E-2</v>
      </c>
      <c r="EV1057" s="389">
        <v>4.1082049618145308E-2</v>
      </c>
      <c r="EW1057" s="389">
        <v>3.8293776491102237E-2</v>
      </c>
      <c r="EX1057" s="389">
        <v>3.3754325551579131E-2</v>
      </c>
      <c r="EY1057" s="389">
        <v>3.2552395968812473E-2</v>
      </c>
      <c r="EZ1057" s="389">
        <v>3.3306060834287547E-2</v>
      </c>
      <c r="FA1057" s="389">
        <v>3.7324348566674104E-2</v>
      </c>
      <c r="FB1057" s="389">
        <v>4.40251572327044E-2</v>
      </c>
      <c r="FC1057" s="389">
        <v>3.8801991787743691E-2</v>
      </c>
      <c r="FD1057" s="389">
        <v>3.8136862564762383E-2</v>
      </c>
      <c r="FE1057" s="389">
        <v>3.7497075890493274E-2</v>
      </c>
      <c r="FF1057" s="389">
        <v>3.6881157163823793E-2</v>
      </c>
      <c r="FG1057" s="389">
        <v>3.6287745992275224E-2</v>
      </c>
      <c r="FH1057" s="389">
        <v>3.5715585234561559E-2</v>
      </c>
      <c r="FI1057" s="389">
        <v>3.5163511289093181E-2</v>
      </c>
      <c r="FJ1057" s="389">
        <v>3.4630445465469846E-2</v>
      </c>
      <c r="FK1057" s="389">
        <v>3.4115386299999065E-2</v>
      </c>
      <c r="FL1057" s="389">
        <v>3.3617402696354062E-2</v>
      </c>
      <c r="FM1057" s="389">
        <v>3.3135627789352001E-2</v>
      </c>
      <c r="FN1057" s="389">
        <v>3.2669253444044928E-2</v>
      </c>
      <c r="FO1057" s="389">
        <v>3.2217525314335395E-2</v>
      </c>
      <c r="FP1057" s="389">
        <v>3.1779738395522297E-2</v>
      </c>
      <c r="FQ1057" s="389">
        <v>3.1355233013855545E-2</v>
      </c>
      <c r="FR1057" s="389">
        <v>3.0943391203579022E-2</v>
      </c>
      <c r="FS1057" s="389">
        <v>3.0543633428273671E-2</v>
      </c>
      <c r="FT1057" s="389">
        <v>3.0155415608746589E-2</v>
      </c>
      <c r="FU1057" s="389">
        <v>2.9778226424385996E-2</v>
      </c>
      <c r="FV1057" s="389">
        <v>2.9411584858933922E-2</v>
      </c>
      <c r="FW1057" s="246"/>
    </row>
    <row r="1058" spans="5:179" outlineLevel="2" x14ac:dyDescent="0.2">
      <c r="E1058" s="367">
        <v>45961</v>
      </c>
      <c r="F1058" s="394"/>
      <c r="G1058" s="394"/>
      <c r="H1058" s="394"/>
      <c r="K1058" s="389"/>
      <c r="L1058" s="389"/>
      <c r="M1058" s="389"/>
      <c r="N1058" s="389"/>
      <c r="O1058" s="389"/>
      <c r="P1058" s="389"/>
      <c r="Q1058" s="389"/>
      <c r="R1058" s="389"/>
      <c r="S1058" s="389"/>
      <c r="T1058" s="389"/>
      <c r="U1058" s="389"/>
      <c r="V1058" s="389"/>
      <c r="W1058" s="389"/>
      <c r="X1058" s="389"/>
      <c r="Y1058" s="389"/>
      <c r="Z1058" s="389"/>
      <c r="AA1058" s="389"/>
      <c r="AB1058" s="389"/>
      <c r="AC1058" s="389"/>
      <c r="AD1058" s="389"/>
      <c r="AE1058" s="389"/>
      <c r="AF1058" s="389"/>
      <c r="AG1058" s="389"/>
      <c r="AH1058" s="389"/>
      <c r="AI1058" s="389"/>
      <c r="AJ1058" s="389"/>
      <c r="AK1058" s="389"/>
      <c r="AL1058" s="389"/>
      <c r="AM1058" s="389"/>
      <c r="AN1058" s="389"/>
      <c r="AO1058" s="389"/>
      <c r="AP1058" s="389"/>
      <c r="AQ1058" s="389"/>
      <c r="AR1058" s="389"/>
      <c r="AS1058" s="389"/>
      <c r="AT1058" s="389"/>
      <c r="AU1058" s="389"/>
      <c r="AV1058" s="389"/>
      <c r="AW1058" s="389"/>
      <c r="AX1058" s="389"/>
      <c r="AY1058" s="389"/>
      <c r="AZ1058" s="389"/>
      <c r="BA1058" s="389"/>
      <c r="BB1058" s="389"/>
      <c r="BC1058" s="389"/>
      <c r="BD1058" s="389"/>
      <c r="BE1058" s="389"/>
      <c r="BF1058" s="389"/>
      <c r="BG1058" s="389"/>
      <c r="BH1058" s="389"/>
      <c r="BI1058" s="389"/>
      <c r="BJ1058" s="389"/>
      <c r="BK1058" s="389"/>
      <c r="BL1058" s="389"/>
      <c r="BM1058" s="389"/>
      <c r="BN1058" s="389"/>
      <c r="BO1058" s="389"/>
      <c r="BP1058" s="389"/>
      <c r="BQ1058" s="389"/>
      <c r="BR1058" s="389"/>
      <c r="BS1058" s="389"/>
      <c r="BT1058" s="389"/>
      <c r="BU1058" s="389"/>
      <c r="BV1058" s="389"/>
      <c r="BW1058" s="389"/>
      <c r="BX1058" s="389"/>
      <c r="BY1058" s="389"/>
      <c r="BZ1058" s="389"/>
      <c r="CA1058" s="389"/>
      <c r="CB1058" s="389"/>
      <c r="CC1058" s="389"/>
      <c r="CD1058" s="389"/>
      <c r="CE1058" s="389"/>
      <c r="CF1058" s="389"/>
      <c r="CG1058" s="389"/>
      <c r="CH1058" s="389"/>
      <c r="CI1058" s="389"/>
      <c r="CJ1058" s="389"/>
      <c r="CK1058" s="389"/>
      <c r="CL1058" s="389"/>
      <c r="CM1058" s="389"/>
      <c r="CN1058" s="389"/>
      <c r="CO1058" s="389"/>
      <c r="CP1058" s="389"/>
      <c r="CQ1058" s="389"/>
      <c r="CR1058" s="389"/>
      <c r="CS1058" s="389"/>
      <c r="CT1058" s="389"/>
      <c r="CU1058" s="389"/>
      <c r="CV1058" s="389"/>
      <c r="CW1058" s="389"/>
      <c r="CX1058" s="389"/>
      <c r="CY1058" s="389"/>
      <c r="CZ1058" s="389"/>
      <c r="DA1058" s="389"/>
      <c r="DB1058" s="389"/>
      <c r="DC1058" s="389"/>
      <c r="DD1058" s="389"/>
      <c r="DE1058" s="389"/>
      <c r="DF1058" s="389"/>
      <c r="DG1058" s="389"/>
      <c r="DH1058" s="389"/>
      <c r="DI1058" s="389"/>
      <c r="DJ1058" s="389"/>
      <c r="DK1058" s="389"/>
      <c r="DL1058" s="389">
        <v>0.91366328787857176</v>
      </c>
      <c r="DM1058" s="389">
        <v>0.57706937025816785</v>
      </c>
      <c r="DN1058" s="389">
        <v>0.2592513834948581</v>
      </c>
      <c r="DO1058" s="389">
        <v>0.18433638561599594</v>
      </c>
      <c r="DP1058" s="389">
        <v>0.17706075698996174</v>
      </c>
      <c r="DQ1058" s="389">
        <v>0.15249666738898188</v>
      </c>
      <c r="DR1058" s="389">
        <v>0.14078284962184712</v>
      </c>
      <c r="DS1058" s="389">
        <v>0.12919231039747711</v>
      </c>
      <c r="DT1058" s="389">
        <v>0.12314233112038576</v>
      </c>
      <c r="DU1058" s="389">
        <v>0.11830307230773505</v>
      </c>
      <c r="DV1058" s="389">
        <v>0.11472252643007243</v>
      </c>
      <c r="DW1058" s="389">
        <v>0.11134499659705738</v>
      </c>
      <c r="DX1058" s="389">
        <v>0.10919361898425919</v>
      </c>
      <c r="DY1058" s="389">
        <v>0.10745586694330586</v>
      </c>
      <c r="DZ1058" s="389">
        <v>0.10524969339727691</v>
      </c>
      <c r="EA1058" s="389">
        <v>0.10223447014264157</v>
      </c>
      <c r="EB1058" s="389">
        <v>9.9801363587353698E-2</v>
      </c>
      <c r="EC1058" s="389">
        <v>9.6314466144768837E-2</v>
      </c>
      <c r="ED1058" s="389">
        <v>9.381903238755665E-2</v>
      </c>
      <c r="EE1058" s="389">
        <v>9.0428568850456831E-2</v>
      </c>
      <c r="EF1058" s="389">
        <v>8.4149617148352021E-2</v>
      </c>
      <c r="EG1058" s="389">
        <v>7.8750695256038436E-2</v>
      </c>
      <c r="EH1058" s="389">
        <v>7.4217767497223475E-2</v>
      </c>
      <c r="EI1058" s="389">
        <v>6.842949704542993E-2</v>
      </c>
      <c r="EJ1058" s="389">
        <v>6.4453276897052866E-2</v>
      </c>
      <c r="EK1058" s="389">
        <v>6.1391498822002614E-2</v>
      </c>
      <c r="EL1058" s="389">
        <v>5.8824991887238713E-2</v>
      </c>
      <c r="EM1058" s="389">
        <v>5.619553645008582E-2</v>
      </c>
      <c r="EN1058" s="389">
        <v>5.4066339148323643E-2</v>
      </c>
      <c r="EO1058" s="389">
        <v>5.2097590743706526E-2</v>
      </c>
      <c r="EP1058" s="389">
        <v>5.0684023959724087E-2</v>
      </c>
      <c r="EQ1058" s="389">
        <v>4.9697997538260576E-2</v>
      </c>
      <c r="ER1058" s="389">
        <v>4.8264014419276004E-2</v>
      </c>
      <c r="ES1058" s="389">
        <v>4.6526426113100226E-2</v>
      </c>
      <c r="ET1058" s="389">
        <v>4.5196979901498666E-2</v>
      </c>
      <c r="EU1058" s="389">
        <v>4.3582558877236305E-2</v>
      </c>
      <c r="EV1058" s="389">
        <v>4.2785860034774061E-2</v>
      </c>
      <c r="EW1058" s="389">
        <v>4.1082049618145308E-2</v>
      </c>
      <c r="EX1058" s="389">
        <v>3.8293776491102237E-2</v>
      </c>
      <c r="EY1058" s="389">
        <v>3.3754325551579131E-2</v>
      </c>
      <c r="EZ1058" s="389">
        <v>3.2552395968812473E-2</v>
      </c>
      <c r="FA1058" s="389">
        <v>3.3306060834287547E-2</v>
      </c>
      <c r="FB1058" s="389">
        <v>3.7324348566674104E-2</v>
      </c>
      <c r="FC1058" s="389">
        <v>4.40251572327044E-2</v>
      </c>
      <c r="FD1058" s="389">
        <v>3.8801991787743691E-2</v>
      </c>
      <c r="FE1058" s="389">
        <v>3.8136862564762383E-2</v>
      </c>
      <c r="FF1058" s="389">
        <v>3.7497075890493274E-2</v>
      </c>
      <c r="FG1058" s="389">
        <v>3.6881157163823793E-2</v>
      </c>
      <c r="FH1058" s="389">
        <v>3.6287745992275224E-2</v>
      </c>
      <c r="FI1058" s="389">
        <v>3.5715585234561559E-2</v>
      </c>
      <c r="FJ1058" s="389">
        <v>3.5163511289093181E-2</v>
      </c>
      <c r="FK1058" s="389">
        <v>3.4630445465469846E-2</v>
      </c>
      <c r="FL1058" s="389">
        <v>3.4115386299999065E-2</v>
      </c>
      <c r="FM1058" s="389">
        <v>3.3617402696354062E-2</v>
      </c>
      <c r="FN1058" s="389">
        <v>3.3135627789352001E-2</v>
      </c>
      <c r="FO1058" s="389">
        <v>3.2669253444044928E-2</v>
      </c>
      <c r="FP1058" s="389">
        <v>3.2217525314335395E-2</v>
      </c>
      <c r="FQ1058" s="389">
        <v>3.1779738395522297E-2</v>
      </c>
      <c r="FR1058" s="389">
        <v>3.1355233013855545E-2</v>
      </c>
      <c r="FS1058" s="389">
        <v>3.0943391203579022E-2</v>
      </c>
      <c r="FT1058" s="389">
        <v>3.0543633428273671E-2</v>
      </c>
      <c r="FU1058" s="389">
        <v>3.0155415608746589E-2</v>
      </c>
      <c r="FV1058" s="389">
        <v>2.9778226424385996E-2</v>
      </c>
      <c r="FW1058" s="246"/>
    </row>
    <row r="1059" spans="5:179" outlineLevel="2" x14ac:dyDescent="0.2">
      <c r="E1059" s="367">
        <v>45991</v>
      </c>
      <c r="F1059" s="394"/>
      <c r="G1059" s="394"/>
      <c r="H1059" s="394"/>
      <c r="K1059" s="389"/>
      <c r="L1059" s="389"/>
      <c r="M1059" s="389"/>
      <c r="N1059" s="389"/>
      <c r="O1059" s="389"/>
      <c r="P1059" s="389"/>
      <c r="Q1059" s="389"/>
      <c r="R1059" s="389"/>
      <c r="S1059" s="389"/>
      <c r="T1059" s="389"/>
      <c r="U1059" s="389"/>
      <c r="V1059" s="389"/>
      <c r="W1059" s="389"/>
      <c r="X1059" s="389"/>
      <c r="Y1059" s="389"/>
      <c r="Z1059" s="389"/>
      <c r="AA1059" s="389"/>
      <c r="AB1059" s="389"/>
      <c r="AC1059" s="389"/>
      <c r="AD1059" s="389"/>
      <c r="AE1059" s="389"/>
      <c r="AF1059" s="389"/>
      <c r="AG1059" s="389"/>
      <c r="AH1059" s="389"/>
      <c r="AI1059" s="389"/>
      <c r="AJ1059" s="389"/>
      <c r="AK1059" s="389"/>
      <c r="AL1059" s="389"/>
      <c r="AM1059" s="389"/>
      <c r="AN1059" s="389"/>
      <c r="AO1059" s="389"/>
      <c r="AP1059" s="389"/>
      <c r="AQ1059" s="389"/>
      <c r="AR1059" s="389"/>
      <c r="AS1059" s="389"/>
      <c r="AT1059" s="389"/>
      <c r="AU1059" s="389"/>
      <c r="AV1059" s="389"/>
      <c r="AW1059" s="389"/>
      <c r="AX1059" s="389"/>
      <c r="AY1059" s="389"/>
      <c r="AZ1059" s="389"/>
      <c r="BA1059" s="389"/>
      <c r="BB1059" s="389"/>
      <c r="BC1059" s="389"/>
      <c r="BD1059" s="389"/>
      <c r="BE1059" s="389"/>
      <c r="BF1059" s="389"/>
      <c r="BG1059" s="389"/>
      <c r="BH1059" s="389"/>
      <c r="BI1059" s="389"/>
      <c r="BJ1059" s="389"/>
      <c r="BK1059" s="389"/>
      <c r="BL1059" s="389"/>
      <c r="BM1059" s="389"/>
      <c r="BN1059" s="389"/>
      <c r="BO1059" s="389"/>
      <c r="BP1059" s="389"/>
      <c r="BQ1059" s="389"/>
      <c r="BR1059" s="389"/>
      <c r="BS1059" s="389"/>
      <c r="BT1059" s="389"/>
      <c r="BU1059" s="389"/>
      <c r="BV1059" s="389"/>
      <c r="BW1059" s="389"/>
      <c r="BX1059" s="389"/>
      <c r="BY1059" s="389"/>
      <c r="BZ1059" s="389"/>
      <c r="CA1059" s="389"/>
      <c r="CB1059" s="389"/>
      <c r="CC1059" s="389"/>
      <c r="CD1059" s="389"/>
      <c r="CE1059" s="389"/>
      <c r="CF1059" s="389"/>
      <c r="CG1059" s="389"/>
      <c r="CH1059" s="389"/>
      <c r="CI1059" s="389"/>
      <c r="CJ1059" s="389"/>
      <c r="CK1059" s="389"/>
      <c r="CL1059" s="389"/>
      <c r="CM1059" s="389"/>
      <c r="CN1059" s="389"/>
      <c r="CO1059" s="389"/>
      <c r="CP1059" s="389"/>
      <c r="CQ1059" s="389"/>
      <c r="CR1059" s="389"/>
      <c r="CS1059" s="389"/>
      <c r="CT1059" s="389"/>
      <c r="CU1059" s="389"/>
      <c r="CV1059" s="389"/>
      <c r="CW1059" s="389"/>
      <c r="CX1059" s="389"/>
      <c r="CY1059" s="389"/>
      <c r="CZ1059" s="389"/>
      <c r="DA1059" s="389"/>
      <c r="DB1059" s="389"/>
      <c r="DC1059" s="389"/>
      <c r="DD1059" s="389"/>
      <c r="DE1059" s="389"/>
      <c r="DF1059" s="389"/>
      <c r="DG1059" s="389"/>
      <c r="DH1059" s="389"/>
      <c r="DI1059" s="389"/>
      <c r="DJ1059" s="389"/>
      <c r="DK1059" s="389"/>
      <c r="DL1059" s="389"/>
      <c r="DM1059" s="389">
        <v>0.91366328787857176</v>
      </c>
      <c r="DN1059" s="389">
        <v>0.57706937025816785</v>
      </c>
      <c r="DO1059" s="389">
        <v>0.2592513834948581</v>
      </c>
      <c r="DP1059" s="389">
        <v>0.18433638561599594</v>
      </c>
      <c r="DQ1059" s="389">
        <v>0.17706075698996174</v>
      </c>
      <c r="DR1059" s="389">
        <v>0.15249666738898188</v>
      </c>
      <c r="DS1059" s="389">
        <v>0.14078284962184712</v>
      </c>
      <c r="DT1059" s="389">
        <v>0.12919231039747711</v>
      </c>
      <c r="DU1059" s="389">
        <v>0.12314233112038576</v>
      </c>
      <c r="DV1059" s="389">
        <v>0.11830307230773505</v>
      </c>
      <c r="DW1059" s="389">
        <v>0.11472252643007243</v>
      </c>
      <c r="DX1059" s="389">
        <v>0.11134499659705738</v>
      </c>
      <c r="DY1059" s="389">
        <v>0.10919361898425919</v>
      </c>
      <c r="DZ1059" s="389">
        <v>0.10745586694330586</v>
      </c>
      <c r="EA1059" s="389">
        <v>0.10524969339727691</v>
      </c>
      <c r="EB1059" s="389">
        <v>0.10223447014264157</v>
      </c>
      <c r="EC1059" s="389">
        <v>9.9801363587353698E-2</v>
      </c>
      <c r="ED1059" s="389">
        <v>9.6314466144768837E-2</v>
      </c>
      <c r="EE1059" s="389">
        <v>9.381903238755665E-2</v>
      </c>
      <c r="EF1059" s="389">
        <v>9.0428568850456831E-2</v>
      </c>
      <c r="EG1059" s="389">
        <v>8.4149617148352021E-2</v>
      </c>
      <c r="EH1059" s="389">
        <v>7.8750695256038436E-2</v>
      </c>
      <c r="EI1059" s="389">
        <v>7.4217767497223475E-2</v>
      </c>
      <c r="EJ1059" s="389">
        <v>6.842949704542993E-2</v>
      </c>
      <c r="EK1059" s="389">
        <v>6.4453276897052866E-2</v>
      </c>
      <c r="EL1059" s="389">
        <v>6.1391498822002614E-2</v>
      </c>
      <c r="EM1059" s="389">
        <v>5.8824991887238713E-2</v>
      </c>
      <c r="EN1059" s="389">
        <v>5.619553645008582E-2</v>
      </c>
      <c r="EO1059" s="389">
        <v>5.4066339148323643E-2</v>
      </c>
      <c r="EP1059" s="389">
        <v>5.2097590743706526E-2</v>
      </c>
      <c r="EQ1059" s="389">
        <v>5.0684023959724087E-2</v>
      </c>
      <c r="ER1059" s="389">
        <v>4.9697997538260576E-2</v>
      </c>
      <c r="ES1059" s="389">
        <v>4.8264014419276004E-2</v>
      </c>
      <c r="ET1059" s="389">
        <v>4.6526426113100226E-2</v>
      </c>
      <c r="EU1059" s="389">
        <v>4.5196979901498666E-2</v>
      </c>
      <c r="EV1059" s="389">
        <v>4.3582558877236305E-2</v>
      </c>
      <c r="EW1059" s="389">
        <v>4.2785860034774061E-2</v>
      </c>
      <c r="EX1059" s="389">
        <v>4.1082049618145308E-2</v>
      </c>
      <c r="EY1059" s="389">
        <v>3.8293776491102237E-2</v>
      </c>
      <c r="EZ1059" s="389">
        <v>3.3754325551579131E-2</v>
      </c>
      <c r="FA1059" s="389">
        <v>3.2552395968812473E-2</v>
      </c>
      <c r="FB1059" s="389">
        <v>3.3306060834287547E-2</v>
      </c>
      <c r="FC1059" s="389">
        <v>3.7324348566674104E-2</v>
      </c>
      <c r="FD1059" s="389">
        <v>4.40251572327044E-2</v>
      </c>
      <c r="FE1059" s="389">
        <v>3.8801991787743691E-2</v>
      </c>
      <c r="FF1059" s="389">
        <v>3.8136862564762383E-2</v>
      </c>
      <c r="FG1059" s="389">
        <v>3.7497075890493274E-2</v>
      </c>
      <c r="FH1059" s="389">
        <v>3.6881157163823793E-2</v>
      </c>
      <c r="FI1059" s="389">
        <v>3.6287745992275224E-2</v>
      </c>
      <c r="FJ1059" s="389">
        <v>3.5715585234561559E-2</v>
      </c>
      <c r="FK1059" s="389">
        <v>3.5163511289093181E-2</v>
      </c>
      <c r="FL1059" s="389">
        <v>3.4630445465469846E-2</v>
      </c>
      <c r="FM1059" s="389">
        <v>3.4115386299999065E-2</v>
      </c>
      <c r="FN1059" s="389">
        <v>3.3617402696354062E-2</v>
      </c>
      <c r="FO1059" s="389">
        <v>3.3135627789352001E-2</v>
      </c>
      <c r="FP1059" s="389">
        <v>3.2669253444044928E-2</v>
      </c>
      <c r="FQ1059" s="389">
        <v>3.2217525314335395E-2</v>
      </c>
      <c r="FR1059" s="389">
        <v>3.1779738395522297E-2</v>
      </c>
      <c r="FS1059" s="389">
        <v>3.1355233013855545E-2</v>
      </c>
      <c r="FT1059" s="389">
        <v>3.0943391203579022E-2</v>
      </c>
      <c r="FU1059" s="389">
        <v>3.0543633428273671E-2</v>
      </c>
      <c r="FV1059" s="389">
        <v>3.0155415608746589E-2</v>
      </c>
    </row>
    <row r="1060" spans="5:179" outlineLevel="2" x14ac:dyDescent="0.2">
      <c r="E1060" s="367">
        <v>46022</v>
      </c>
      <c r="F1060" s="394"/>
      <c r="G1060" s="394"/>
      <c r="H1060" s="394"/>
      <c r="K1060" s="389"/>
      <c r="L1060" s="389"/>
      <c r="M1060" s="389"/>
      <c r="N1060" s="389"/>
      <c r="O1060" s="389"/>
      <c r="P1060" s="389"/>
      <c r="Q1060" s="389"/>
      <c r="R1060" s="389"/>
      <c r="S1060" s="389"/>
      <c r="T1060" s="389"/>
      <c r="U1060" s="389"/>
      <c r="V1060" s="389"/>
      <c r="W1060" s="389"/>
      <c r="X1060" s="389"/>
      <c r="Y1060" s="389"/>
      <c r="Z1060" s="389"/>
      <c r="AA1060" s="389"/>
      <c r="AB1060" s="389"/>
      <c r="AC1060" s="389"/>
      <c r="AD1060" s="389"/>
      <c r="AE1060" s="389"/>
      <c r="AF1060" s="389"/>
      <c r="AG1060" s="389"/>
      <c r="AH1060" s="389"/>
      <c r="AI1060" s="389"/>
      <c r="AJ1060" s="389"/>
      <c r="AK1060" s="389"/>
      <c r="AL1060" s="389"/>
      <c r="AM1060" s="389"/>
      <c r="AN1060" s="389"/>
      <c r="AO1060" s="389"/>
      <c r="AP1060" s="389"/>
      <c r="AQ1060" s="389"/>
      <c r="AR1060" s="389"/>
      <c r="AS1060" s="389"/>
      <c r="AT1060" s="389"/>
      <c r="AU1060" s="389"/>
      <c r="AV1060" s="389"/>
      <c r="AW1060" s="389"/>
      <c r="AX1060" s="389"/>
      <c r="AY1060" s="389"/>
      <c r="AZ1060" s="389"/>
      <c r="BA1060" s="389"/>
      <c r="BB1060" s="389"/>
      <c r="BC1060" s="389"/>
      <c r="BD1060" s="389"/>
      <c r="BE1060" s="389"/>
      <c r="BF1060" s="389"/>
      <c r="BG1060" s="389"/>
      <c r="BH1060" s="389"/>
      <c r="BI1060" s="389"/>
      <c r="BJ1060" s="389"/>
      <c r="BK1060" s="389"/>
      <c r="BL1060" s="389"/>
      <c r="BM1060" s="389"/>
      <c r="BN1060" s="389"/>
      <c r="BO1060" s="389"/>
      <c r="BP1060" s="389"/>
      <c r="BQ1060" s="389"/>
      <c r="BR1060" s="389"/>
      <c r="BS1060" s="389"/>
      <c r="BT1060" s="389"/>
      <c r="BU1060" s="389"/>
      <c r="BV1060" s="389"/>
      <c r="BW1060" s="389"/>
      <c r="BX1060" s="389"/>
      <c r="BY1060" s="389"/>
      <c r="BZ1060" s="389"/>
      <c r="CA1060" s="389"/>
      <c r="CB1060" s="389"/>
      <c r="CC1060" s="389"/>
      <c r="CD1060" s="389"/>
      <c r="CE1060" s="389"/>
      <c r="CF1060" s="389"/>
      <c r="CG1060" s="389"/>
      <c r="CH1060" s="389"/>
      <c r="CI1060" s="389"/>
      <c r="CJ1060" s="389"/>
      <c r="CK1060" s="389"/>
      <c r="CL1060" s="389"/>
      <c r="CM1060" s="389"/>
      <c r="CN1060" s="389"/>
      <c r="CO1060" s="389"/>
      <c r="CP1060" s="389"/>
      <c r="CQ1060" s="389"/>
      <c r="CR1060" s="389"/>
      <c r="CS1060" s="389"/>
      <c r="CT1060" s="389"/>
      <c r="CU1060" s="389"/>
      <c r="CV1060" s="389"/>
      <c r="CW1060" s="389"/>
      <c r="CX1060" s="389"/>
      <c r="CY1060" s="389"/>
      <c r="CZ1060" s="389"/>
      <c r="DA1060" s="389"/>
      <c r="DB1060" s="389"/>
      <c r="DC1060" s="389"/>
      <c r="DD1060" s="389"/>
      <c r="DE1060" s="389"/>
      <c r="DF1060" s="389"/>
      <c r="DG1060" s="389"/>
      <c r="DH1060" s="389"/>
      <c r="DI1060" s="389"/>
      <c r="DJ1060" s="389"/>
      <c r="DK1060" s="389"/>
      <c r="DL1060" s="389"/>
      <c r="DM1060" s="389"/>
      <c r="DN1060" s="389">
        <v>0.91366328787857176</v>
      </c>
      <c r="DO1060" s="389">
        <v>0.57706937025816785</v>
      </c>
      <c r="DP1060" s="389">
        <v>0.2592513834948581</v>
      </c>
      <c r="DQ1060" s="389">
        <v>0.18433638561599594</v>
      </c>
      <c r="DR1060" s="389">
        <v>0.17706075698996174</v>
      </c>
      <c r="DS1060" s="389">
        <v>0.15249666738898188</v>
      </c>
      <c r="DT1060" s="389">
        <v>0.14078284962184712</v>
      </c>
      <c r="DU1060" s="389">
        <v>0.12919231039747711</v>
      </c>
      <c r="DV1060" s="389">
        <v>0.12314233112038576</v>
      </c>
      <c r="DW1060" s="389">
        <v>0.11830307230773505</v>
      </c>
      <c r="DX1060" s="389">
        <v>0.11472252643007243</v>
      </c>
      <c r="DY1060" s="389">
        <v>0.11134499659705738</v>
      </c>
      <c r="DZ1060" s="389">
        <v>0.10919361898425919</v>
      </c>
      <c r="EA1060" s="389">
        <v>0.10745586694330586</v>
      </c>
      <c r="EB1060" s="389">
        <v>0.10524969339727691</v>
      </c>
      <c r="EC1060" s="389">
        <v>0.10223447014264157</v>
      </c>
      <c r="ED1060" s="389">
        <v>9.9801363587353698E-2</v>
      </c>
      <c r="EE1060" s="389">
        <v>9.6314466144768837E-2</v>
      </c>
      <c r="EF1060" s="389">
        <v>9.381903238755665E-2</v>
      </c>
      <c r="EG1060" s="389">
        <v>9.0428568850456831E-2</v>
      </c>
      <c r="EH1060" s="389">
        <v>8.4149617148352021E-2</v>
      </c>
      <c r="EI1060" s="389">
        <v>7.8750695256038436E-2</v>
      </c>
      <c r="EJ1060" s="389">
        <v>7.4217767497223475E-2</v>
      </c>
      <c r="EK1060" s="389">
        <v>6.842949704542993E-2</v>
      </c>
      <c r="EL1060" s="389">
        <v>6.4453276897052866E-2</v>
      </c>
      <c r="EM1060" s="389">
        <v>6.1391498822002614E-2</v>
      </c>
      <c r="EN1060" s="389">
        <v>5.8824991887238713E-2</v>
      </c>
      <c r="EO1060" s="389">
        <v>5.619553645008582E-2</v>
      </c>
      <c r="EP1060" s="389">
        <v>5.4066339148323643E-2</v>
      </c>
      <c r="EQ1060" s="389">
        <v>5.2097590743706526E-2</v>
      </c>
      <c r="ER1060" s="389">
        <v>5.0684023959724087E-2</v>
      </c>
      <c r="ES1060" s="389">
        <v>4.9697997538260576E-2</v>
      </c>
      <c r="ET1060" s="389">
        <v>4.8264014419276004E-2</v>
      </c>
      <c r="EU1060" s="389">
        <v>4.6526426113100226E-2</v>
      </c>
      <c r="EV1060" s="389">
        <v>4.5196979901498666E-2</v>
      </c>
      <c r="EW1060" s="389">
        <v>4.3582558877236305E-2</v>
      </c>
      <c r="EX1060" s="389">
        <v>4.2785860034774061E-2</v>
      </c>
      <c r="EY1060" s="389">
        <v>4.1082049618145308E-2</v>
      </c>
      <c r="EZ1060" s="389">
        <v>3.8293776491102237E-2</v>
      </c>
      <c r="FA1060" s="389">
        <v>3.3754325551579131E-2</v>
      </c>
      <c r="FB1060" s="389">
        <v>3.2552395968812473E-2</v>
      </c>
      <c r="FC1060" s="389">
        <v>3.3306060834287547E-2</v>
      </c>
      <c r="FD1060" s="389">
        <v>3.7324348566674104E-2</v>
      </c>
      <c r="FE1060" s="389">
        <v>4.40251572327044E-2</v>
      </c>
      <c r="FF1060" s="389">
        <v>3.8801991787743691E-2</v>
      </c>
      <c r="FG1060" s="389">
        <v>3.8136862564762383E-2</v>
      </c>
      <c r="FH1060" s="389">
        <v>3.7497075890493274E-2</v>
      </c>
      <c r="FI1060" s="389">
        <v>3.6881157163823793E-2</v>
      </c>
      <c r="FJ1060" s="389">
        <v>3.6287745992275224E-2</v>
      </c>
      <c r="FK1060" s="389">
        <v>3.5715585234561559E-2</v>
      </c>
      <c r="FL1060" s="389">
        <v>3.5163511289093181E-2</v>
      </c>
      <c r="FM1060" s="389">
        <v>3.4630445465469846E-2</v>
      </c>
      <c r="FN1060" s="389">
        <v>3.4115386299999065E-2</v>
      </c>
      <c r="FO1060" s="389">
        <v>3.3617402696354062E-2</v>
      </c>
      <c r="FP1060" s="389">
        <v>3.3135627789352001E-2</v>
      </c>
      <c r="FQ1060" s="389">
        <v>3.2669253444044928E-2</v>
      </c>
      <c r="FR1060" s="389">
        <v>3.2217525314335395E-2</v>
      </c>
      <c r="FS1060" s="389">
        <v>3.1779738395522297E-2</v>
      </c>
      <c r="FT1060" s="389">
        <v>3.1355233013855545E-2</v>
      </c>
      <c r="FU1060" s="389">
        <v>3.0943391203579022E-2</v>
      </c>
      <c r="FV1060" s="389">
        <v>3.0543633428273671E-2</v>
      </c>
    </row>
    <row r="1061" spans="5:179" outlineLevel="2" x14ac:dyDescent="0.2">
      <c r="E1061" s="367">
        <v>46053</v>
      </c>
      <c r="F1061" s="394"/>
      <c r="G1061" s="394"/>
      <c r="H1061" s="394"/>
      <c r="K1061" s="389"/>
      <c r="L1061" s="389"/>
      <c r="M1061" s="389"/>
      <c r="N1061" s="389"/>
      <c r="O1061" s="389"/>
      <c r="P1061" s="389"/>
      <c r="Q1061" s="389"/>
      <c r="R1061" s="389"/>
      <c r="S1061" s="389"/>
      <c r="T1061" s="389"/>
      <c r="U1061" s="389"/>
      <c r="V1061" s="389"/>
      <c r="W1061" s="389"/>
      <c r="X1061" s="389"/>
      <c r="Y1061" s="389"/>
      <c r="Z1061" s="389"/>
      <c r="AA1061" s="389"/>
      <c r="AB1061" s="389"/>
      <c r="AC1061" s="389"/>
      <c r="AD1061" s="389"/>
      <c r="AE1061" s="389"/>
      <c r="AF1061" s="389"/>
      <c r="AG1061" s="389"/>
      <c r="AH1061" s="389"/>
      <c r="AI1061" s="389"/>
      <c r="AJ1061" s="389"/>
      <c r="AK1061" s="389"/>
      <c r="AL1061" s="389"/>
      <c r="AM1061" s="389"/>
      <c r="AN1061" s="389"/>
      <c r="AO1061" s="389"/>
      <c r="AP1061" s="389"/>
      <c r="AQ1061" s="389"/>
      <c r="AR1061" s="389"/>
      <c r="AS1061" s="389"/>
      <c r="AT1061" s="389"/>
      <c r="AU1061" s="389"/>
      <c r="AV1061" s="389"/>
      <c r="AW1061" s="389"/>
      <c r="AX1061" s="389"/>
      <c r="AY1061" s="389"/>
      <c r="AZ1061" s="389"/>
      <c r="BA1061" s="389"/>
      <c r="BB1061" s="389"/>
      <c r="BC1061" s="389"/>
      <c r="BD1061" s="389"/>
      <c r="BE1061" s="389"/>
      <c r="BF1061" s="389"/>
      <c r="BG1061" s="389"/>
      <c r="BH1061" s="389"/>
      <c r="BI1061" s="389"/>
      <c r="BJ1061" s="389"/>
      <c r="BK1061" s="389"/>
      <c r="BL1061" s="389"/>
      <c r="BM1061" s="389"/>
      <c r="BN1061" s="389"/>
      <c r="BO1061" s="389"/>
      <c r="BP1061" s="389"/>
      <c r="BQ1061" s="389"/>
      <c r="BR1061" s="389"/>
      <c r="BS1061" s="389"/>
      <c r="BT1061" s="389"/>
      <c r="BU1061" s="389"/>
      <c r="BV1061" s="389"/>
      <c r="BW1061" s="389"/>
      <c r="BX1061" s="389"/>
      <c r="BY1061" s="389"/>
      <c r="BZ1061" s="389"/>
      <c r="CA1061" s="389"/>
      <c r="CB1061" s="389"/>
      <c r="CC1061" s="389"/>
      <c r="CD1061" s="389"/>
      <c r="CE1061" s="389"/>
      <c r="CF1061" s="389"/>
      <c r="CG1061" s="389"/>
      <c r="CH1061" s="389"/>
      <c r="CI1061" s="389"/>
      <c r="CJ1061" s="389"/>
      <c r="CK1061" s="389"/>
      <c r="CL1061" s="389"/>
      <c r="CM1061" s="389"/>
      <c r="CN1061" s="389"/>
      <c r="CO1061" s="389"/>
      <c r="CP1061" s="389"/>
      <c r="CQ1061" s="389"/>
      <c r="CR1061" s="389"/>
      <c r="CS1061" s="389"/>
      <c r="CT1061" s="389"/>
      <c r="CU1061" s="389"/>
      <c r="CV1061" s="389"/>
      <c r="CW1061" s="389"/>
      <c r="CX1061" s="389"/>
      <c r="CY1061" s="389"/>
      <c r="CZ1061" s="389"/>
      <c r="DA1061" s="389"/>
      <c r="DB1061" s="389"/>
      <c r="DC1061" s="389"/>
      <c r="DD1061" s="389"/>
      <c r="DE1061" s="389"/>
      <c r="DF1061" s="389"/>
      <c r="DG1061" s="389"/>
      <c r="DH1061" s="389"/>
      <c r="DI1061" s="389"/>
      <c r="DJ1061" s="389"/>
      <c r="DK1061" s="389"/>
      <c r="DL1061" s="389"/>
      <c r="DM1061" s="389"/>
      <c r="DN1061" s="389"/>
      <c r="DO1061" s="389">
        <v>0.91366328787857176</v>
      </c>
      <c r="DP1061" s="389">
        <v>0.57706937025816785</v>
      </c>
      <c r="DQ1061" s="389">
        <v>0.2592513834948581</v>
      </c>
      <c r="DR1061" s="389">
        <v>0.18433638561599594</v>
      </c>
      <c r="DS1061" s="389">
        <v>0.17706075698996174</v>
      </c>
      <c r="DT1061" s="389">
        <v>0.15249666738898188</v>
      </c>
      <c r="DU1061" s="389">
        <v>0.14078284962184712</v>
      </c>
      <c r="DV1061" s="389">
        <v>0.12919231039747711</v>
      </c>
      <c r="DW1061" s="389">
        <v>0.12314233112038576</v>
      </c>
      <c r="DX1061" s="389">
        <v>0.11830307230773505</v>
      </c>
      <c r="DY1061" s="389">
        <v>0.11472252643007243</v>
      </c>
      <c r="DZ1061" s="389">
        <v>0.11134499659705738</v>
      </c>
      <c r="EA1061" s="389">
        <v>0.10919361898425919</v>
      </c>
      <c r="EB1061" s="389">
        <v>0.10745586694330586</v>
      </c>
      <c r="EC1061" s="389">
        <v>0.10524969339727691</v>
      </c>
      <c r="ED1061" s="389">
        <v>0.10223447014264157</v>
      </c>
      <c r="EE1061" s="389">
        <v>9.9801363587353698E-2</v>
      </c>
      <c r="EF1061" s="389">
        <v>9.6314466144768837E-2</v>
      </c>
      <c r="EG1061" s="389">
        <v>9.381903238755665E-2</v>
      </c>
      <c r="EH1061" s="389">
        <v>9.0428568850456831E-2</v>
      </c>
      <c r="EI1061" s="389">
        <v>8.4149617148352021E-2</v>
      </c>
      <c r="EJ1061" s="389">
        <v>7.8750695256038436E-2</v>
      </c>
      <c r="EK1061" s="389">
        <v>7.4217767497223475E-2</v>
      </c>
      <c r="EL1061" s="389">
        <v>6.842949704542993E-2</v>
      </c>
      <c r="EM1061" s="389">
        <v>6.4453276897052866E-2</v>
      </c>
      <c r="EN1061" s="389">
        <v>6.1391498822002614E-2</v>
      </c>
      <c r="EO1061" s="389">
        <v>5.8824991887238713E-2</v>
      </c>
      <c r="EP1061" s="389">
        <v>5.619553645008582E-2</v>
      </c>
      <c r="EQ1061" s="389">
        <v>5.4066339148323643E-2</v>
      </c>
      <c r="ER1061" s="389">
        <v>5.2097590743706526E-2</v>
      </c>
      <c r="ES1061" s="389">
        <v>5.0684023959724087E-2</v>
      </c>
      <c r="ET1061" s="389">
        <v>4.9697997538260576E-2</v>
      </c>
      <c r="EU1061" s="389">
        <v>4.8264014419276004E-2</v>
      </c>
      <c r="EV1061" s="389">
        <v>4.6526426113100226E-2</v>
      </c>
      <c r="EW1061" s="389">
        <v>4.5196979901498666E-2</v>
      </c>
      <c r="EX1061" s="389">
        <v>4.3582558877236305E-2</v>
      </c>
      <c r="EY1061" s="389">
        <v>4.2785860034774061E-2</v>
      </c>
      <c r="EZ1061" s="389">
        <v>4.1082049618145308E-2</v>
      </c>
      <c r="FA1061" s="389">
        <v>3.8293776491102237E-2</v>
      </c>
      <c r="FB1061" s="389">
        <v>3.3754325551579131E-2</v>
      </c>
      <c r="FC1061" s="389">
        <v>3.2552395968812473E-2</v>
      </c>
      <c r="FD1061" s="389">
        <v>3.3306060834287547E-2</v>
      </c>
      <c r="FE1061" s="389">
        <v>3.7324348566674104E-2</v>
      </c>
      <c r="FF1061" s="389">
        <v>4.40251572327044E-2</v>
      </c>
      <c r="FG1061" s="389">
        <v>3.8801991787743691E-2</v>
      </c>
      <c r="FH1061" s="389">
        <v>3.8136862564762383E-2</v>
      </c>
      <c r="FI1061" s="389">
        <v>3.7497075890493274E-2</v>
      </c>
      <c r="FJ1061" s="389">
        <v>3.6881157163823793E-2</v>
      </c>
      <c r="FK1061" s="389">
        <v>3.6287745992275224E-2</v>
      </c>
      <c r="FL1061" s="389">
        <v>3.5715585234561559E-2</v>
      </c>
      <c r="FM1061" s="389">
        <v>3.5163511289093181E-2</v>
      </c>
      <c r="FN1061" s="389">
        <v>3.4630445465469846E-2</v>
      </c>
      <c r="FO1061" s="389">
        <v>3.4115386299999065E-2</v>
      </c>
      <c r="FP1061" s="389">
        <v>3.3617402696354062E-2</v>
      </c>
      <c r="FQ1061" s="389">
        <v>3.3135627789352001E-2</v>
      </c>
      <c r="FR1061" s="389">
        <v>3.2669253444044928E-2</v>
      </c>
      <c r="FS1061" s="389">
        <v>3.2217525314335395E-2</v>
      </c>
      <c r="FT1061" s="389">
        <v>3.1779738395522297E-2</v>
      </c>
      <c r="FU1061" s="389">
        <v>3.1355233013855545E-2</v>
      </c>
      <c r="FV1061" s="389">
        <v>3.0943391203579022E-2</v>
      </c>
    </row>
    <row r="1062" spans="5:179" outlineLevel="2" x14ac:dyDescent="0.2">
      <c r="E1062" s="367">
        <v>46081</v>
      </c>
      <c r="F1062" s="394"/>
      <c r="G1062" s="394"/>
      <c r="H1062" s="394"/>
      <c r="K1062" s="389"/>
      <c r="L1062" s="389"/>
      <c r="M1062" s="389"/>
      <c r="N1062" s="389"/>
      <c r="O1062" s="389"/>
      <c r="P1062" s="389"/>
      <c r="Q1062" s="389"/>
      <c r="R1062" s="389"/>
      <c r="S1062" s="389"/>
      <c r="T1062" s="389"/>
      <c r="U1062" s="389"/>
      <c r="V1062" s="389"/>
      <c r="W1062" s="389"/>
      <c r="X1062" s="389"/>
      <c r="Y1062" s="389"/>
      <c r="Z1062" s="389"/>
      <c r="AA1062" s="389"/>
      <c r="AB1062" s="389"/>
      <c r="AC1062" s="389"/>
      <c r="AD1062" s="389"/>
      <c r="AE1062" s="389"/>
      <c r="AF1062" s="389"/>
      <c r="AG1062" s="389"/>
      <c r="AH1062" s="389"/>
      <c r="AI1062" s="389"/>
      <c r="AJ1062" s="389"/>
      <c r="AK1062" s="389"/>
      <c r="AL1062" s="389"/>
      <c r="AM1062" s="389"/>
      <c r="AN1062" s="389"/>
      <c r="AO1062" s="389"/>
      <c r="AP1062" s="389"/>
      <c r="AQ1062" s="389"/>
      <c r="AR1062" s="389"/>
      <c r="AS1062" s="389"/>
      <c r="AT1062" s="389"/>
      <c r="AU1062" s="389"/>
      <c r="AV1062" s="389"/>
      <c r="AW1062" s="389"/>
      <c r="AX1062" s="389"/>
      <c r="AY1062" s="389"/>
      <c r="AZ1062" s="389"/>
      <c r="BA1062" s="389"/>
      <c r="BB1062" s="389"/>
      <c r="BC1062" s="389"/>
      <c r="BD1062" s="389"/>
      <c r="BE1062" s="389"/>
      <c r="BF1062" s="389"/>
      <c r="BG1062" s="389"/>
      <c r="BH1062" s="389"/>
      <c r="BI1062" s="389"/>
      <c r="BJ1062" s="389"/>
      <c r="BK1062" s="389"/>
      <c r="BL1062" s="389"/>
      <c r="BM1062" s="389"/>
      <c r="BN1062" s="389"/>
      <c r="BO1062" s="389"/>
      <c r="BP1062" s="389"/>
      <c r="BQ1062" s="389"/>
      <c r="BR1062" s="389"/>
      <c r="BS1062" s="389"/>
      <c r="BT1062" s="389"/>
      <c r="BU1062" s="389"/>
      <c r="BV1062" s="389"/>
      <c r="BW1062" s="389"/>
      <c r="BX1062" s="389"/>
      <c r="BY1062" s="389"/>
      <c r="BZ1062" s="389"/>
      <c r="CA1062" s="389"/>
      <c r="CB1062" s="389"/>
      <c r="CC1062" s="389"/>
      <c r="CD1062" s="389"/>
      <c r="CE1062" s="389"/>
      <c r="CF1062" s="389"/>
      <c r="CG1062" s="389"/>
      <c r="CH1062" s="389"/>
      <c r="CI1062" s="389"/>
      <c r="CJ1062" s="389"/>
      <c r="CK1062" s="389"/>
      <c r="CL1062" s="389"/>
      <c r="CM1062" s="389"/>
      <c r="CN1062" s="389"/>
      <c r="CO1062" s="389"/>
      <c r="CP1062" s="389"/>
      <c r="CQ1062" s="389"/>
      <c r="CR1062" s="389"/>
      <c r="CS1062" s="389"/>
      <c r="CT1062" s="389"/>
      <c r="CU1062" s="389"/>
      <c r="CV1062" s="389"/>
      <c r="CW1062" s="389"/>
      <c r="CX1062" s="389"/>
      <c r="CY1062" s="389"/>
      <c r="CZ1062" s="389"/>
      <c r="DA1062" s="389"/>
      <c r="DB1062" s="389"/>
      <c r="DC1062" s="389"/>
      <c r="DD1062" s="389"/>
      <c r="DE1062" s="389"/>
      <c r="DF1062" s="389"/>
      <c r="DG1062" s="389"/>
      <c r="DH1062" s="389"/>
      <c r="DI1062" s="389"/>
      <c r="DJ1062" s="389"/>
      <c r="DK1062" s="389"/>
      <c r="DL1062" s="389"/>
      <c r="DM1062" s="389"/>
      <c r="DN1062" s="389"/>
      <c r="DO1062" s="389"/>
      <c r="DP1062" s="389">
        <v>0.91366328787857176</v>
      </c>
      <c r="DQ1062" s="389">
        <v>0.57706937025816785</v>
      </c>
      <c r="DR1062" s="389">
        <v>0.2592513834948581</v>
      </c>
      <c r="DS1062" s="389">
        <v>0.18433638561599594</v>
      </c>
      <c r="DT1062" s="389">
        <v>0.17706075698996174</v>
      </c>
      <c r="DU1062" s="389">
        <v>0.15249666738898188</v>
      </c>
      <c r="DV1062" s="389">
        <v>0.14078284962184712</v>
      </c>
      <c r="DW1062" s="389">
        <v>0.12919231039747711</v>
      </c>
      <c r="DX1062" s="389">
        <v>0.12314233112038576</v>
      </c>
      <c r="DY1062" s="389">
        <v>0.11830307230773505</v>
      </c>
      <c r="DZ1062" s="389">
        <v>0.11472252643007243</v>
      </c>
      <c r="EA1062" s="389">
        <v>0.11134499659705738</v>
      </c>
      <c r="EB1062" s="389">
        <v>0.10919361898425919</v>
      </c>
      <c r="EC1062" s="389">
        <v>0.10745586694330586</v>
      </c>
      <c r="ED1062" s="389">
        <v>0.10524969339727691</v>
      </c>
      <c r="EE1062" s="389">
        <v>0.10223447014264157</v>
      </c>
      <c r="EF1062" s="389">
        <v>9.9801363587353698E-2</v>
      </c>
      <c r="EG1062" s="389">
        <v>9.6314466144768837E-2</v>
      </c>
      <c r="EH1062" s="389">
        <v>9.381903238755665E-2</v>
      </c>
      <c r="EI1062" s="389">
        <v>9.0428568850456831E-2</v>
      </c>
      <c r="EJ1062" s="389">
        <v>8.4149617148352021E-2</v>
      </c>
      <c r="EK1062" s="389">
        <v>7.8750695256038436E-2</v>
      </c>
      <c r="EL1062" s="389">
        <v>7.4217767497223475E-2</v>
      </c>
      <c r="EM1062" s="389">
        <v>6.842949704542993E-2</v>
      </c>
      <c r="EN1062" s="389">
        <v>6.4453276897052866E-2</v>
      </c>
      <c r="EO1062" s="389">
        <v>6.1391498822002614E-2</v>
      </c>
      <c r="EP1062" s="389">
        <v>5.8824991887238713E-2</v>
      </c>
      <c r="EQ1062" s="389">
        <v>5.619553645008582E-2</v>
      </c>
      <c r="ER1062" s="389">
        <v>5.4066339148323643E-2</v>
      </c>
      <c r="ES1062" s="389">
        <v>5.2097590743706526E-2</v>
      </c>
      <c r="ET1062" s="389">
        <v>5.0684023959724087E-2</v>
      </c>
      <c r="EU1062" s="389">
        <v>4.9697997538260576E-2</v>
      </c>
      <c r="EV1062" s="389">
        <v>4.8264014419276004E-2</v>
      </c>
      <c r="EW1062" s="389">
        <v>4.6526426113100226E-2</v>
      </c>
      <c r="EX1062" s="389">
        <v>4.5196979901498666E-2</v>
      </c>
      <c r="EY1062" s="389">
        <v>4.3582558877236305E-2</v>
      </c>
      <c r="EZ1062" s="389">
        <v>4.2785860034774061E-2</v>
      </c>
      <c r="FA1062" s="389">
        <v>4.1082049618145308E-2</v>
      </c>
      <c r="FB1062" s="389">
        <v>3.8293776491102237E-2</v>
      </c>
      <c r="FC1062" s="389">
        <v>3.3754325551579131E-2</v>
      </c>
      <c r="FD1062" s="389">
        <v>3.2552395968812473E-2</v>
      </c>
      <c r="FE1062" s="389">
        <v>3.3306060834287547E-2</v>
      </c>
      <c r="FF1062" s="389">
        <v>3.7324348566674104E-2</v>
      </c>
      <c r="FG1062" s="389">
        <v>4.40251572327044E-2</v>
      </c>
      <c r="FH1062" s="389">
        <v>3.8801991787743691E-2</v>
      </c>
      <c r="FI1062" s="389">
        <v>3.8136862564762383E-2</v>
      </c>
      <c r="FJ1062" s="389">
        <v>3.7497075890493274E-2</v>
      </c>
      <c r="FK1062" s="389">
        <v>3.6881157163823793E-2</v>
      </c>
      <c r="FL1062" s="389">
        <v>3.6287745992275224E-2</v>
      </c>
      <c r="FM1062" s="389">
        <v>3.5715585234561559E-2</v>
      </c>
      <c r="FN1062" s="389">
        <v>3.5163511289093181E-2</v>
      </c>
      <c r="FO1062" s="389">
        <v>3.4630445465469846E-2</v>
      </c>
      <c r="FP1062" s="389">
        <v>3.4115386299999065E-2</v>
      </c>
      <c r="FQ1062" s="389">
        <v>3.3617402696354062E-2</v>
      </c>
      <c r="FR1062" s="389">
        <v>3.3135627789352001E-2</v>
      </c>
      <c r="FS1062" s="389">
        <v>3.2669253444044928E-2</v>
      </c>
      <c r="FT1062" s="389">
        <v>3.2217525314335395E-2</v>
      </c>
      <c r="FU1062" s="389">
        <v>3.1779738395522297E-2</v>
      </c>
      <c r="FV1062" s="389">
        <v>3.1355233013855545E-2</v>
      </c>
    </row>
    <row r="1063" spans="5:179" outlineLevel="2" x14ac:dyDescent="0.2">
      <c r="E1063" s="367">
        <v>46112</v>
      </c>
      <c r="F1063" s="394"/>
      <c r="G1063" s="394"/>
      <c r="H1063" s="394"/>
      <c r="K1063" s="389"/>
      <c r="L1063" s="389"/>
      <c r="M1063" s="389"/>
      <c r="N1063" s="389"/>
      <c r="O1063" s="389"/>
      <c r="P1063" s="389"/>
      <c r="Q1063" s="389"/>
      <c r="R1063" s="389"/>
      <c r="S1063" s="389"/>
      <c r="T1063" s="389"/>
      <c r="U1063" s="389"/>
      <c r="V1063" s="389"/>
      <c r="W1063" s="389"/>
      <c r="X1063" s="389"/>
      <c r="Y1063" s="389"/>
      <c r="Z1063" s="389"/>
      <c r="AA1063" s="389"/>
      <c r="AB1063" s="389"/>
      <c r="AC1063" s="389"/>
      <c r="AD1063" s="389"/>
      <c r="AE1063" s="389"/>
      <c r="AF1063" s="389"/>
      <c r="AG1063" s="389"/>
      <c r="AH1063" s="389"/>
      <c r="AI1063" s="389"/>
      <c r="AJ1063" s="389"/>
      <c r="AK1063" s="389"/>
      <c r="AL1063" s="389"/>
      <c r="AM1063" s="389"/>
      <c r="AN1063" s="389"/>
      <c r="AO1063" s="389"/>
      <c r="AP1063" s="389"/>
      <c r="AQ1063" s="389"/>
      <c r="AR1063" s="389"/>
      <c r="AS1063" s="389"/>
      <c r="AT1063" s="389"/>
      <c r="AU1063" s="389"/>
      <c r="AV1063" s="389"/>
      <c r="AW1063" s="389"/>
      <c r="AX1063" s="389"/>
      <c r="AY1063" s="389"/>
      <c r="AZ1063" s="389"/>
      <c r="BA1063" s="389"/>
      <c r="BB1063" s="389"/>
      <c r="BC1063" s="389"/>
      <c r="BD1063" s="389"/>
      <c r="BE1063" s="389"/>
      <c r="BF1063" s="389"/>
      <c r="BG1063" s="389"/>
      <c r="BH1063" s="389"/>
      <c r="BI1063" s="389"/>
      <c r="BJ1063" s="389"/>
      <c r="BK1063" s="389"/>
      <c r="BL1063" s="389"/>
      <c r="BM1063" s="389"/>
      <c r="BN1063" s="389"/>
      <c r="BO1063" s="389"/>
      <c r="BP1063" s="389"/>
      <c r="BQ1063" s="389"/>
      <c r="BR1063" s="389"/>
      <c r="BS1063" s="389"/>
      <c r="BT1063" s="389"/>
      <c r="BU1063" s="389"/>
      <c r="BV1063" s="389"/>
      <c r="BW1063" s="389"/>
      <c r="BX1063" s="389"/>
      <c r="BY1063" s="389"/>
      <c r="BZ1063" s="389"/>
      <c r="CA1063" s="389"/>
      <c r="CB1063" s="389"/>
      <c r="CC1063" s="389"/>
      <c r="CD1063" s="389"/>
      <c r="CE1063" s="389"/>
      <c r="CF1063" s="389"/>
      <c r="CG1063" s="389"/>
      <c r="CH1063" s="389"/>
      <c r="CI1063" s="389"/>
      <c r="CJ1063" s="389"/>
      <c r="CK1063" s="389"/>
      <c r="CL1063" s="389"/>
      <c r="CM1063" s="389"/>
      <c r="CN1063" s="389"/>
      <c r="CO1063" s="389"/>
      <c r="CP1063" s="389"/>
      <c r="CQ1063" s="389"/>
      <c r="CR1063" s="389"/>
      <c r="CS1063" s="389"/>
      <c r="CT1063" s="389"/>
      <c r="CU1063" s="389"/>
      <c r="CV1063" s="389"/>
      <c r="CW1063" s="389"/>
      <c r="CX1063" s="389"/>
      <c r="CY1063" s="389"/>
      <c r="CZ1063" s="389"/>
      <c r="DA1063" s="389"/>
      <c r="DB1063" s="389"/>
      <c r="DC1063" s="389"/>
      <c r="DD1063" s="389"/>
      <c r="DE1063" s="389"/>
      <c r="DF1063" s="389"/>
      <c r="DG1063" s="389"/>
      <c r="DH1063" s="389"/>
      <c r="DI1063" s="389"/>
      <c r="DJ1063" s="389"/>
      <c r="DK1063" s="389"/>
      <c r="DL1063" s="389"/>
      <c r="DM1063" s="389"/>
      <c r="DN1063" s="389"/>
      <c r="DO1063" s="389"/>
      <c r="DP1063" s="389"/>
      <c r="DQ1063" s="389">
        <v>0.91366328787857176</v>
      </c>
      <c r="DR1063" s="389">
        <v>0.57706937025816785</v>
      </c>
      <c r="DS1063" s="389">
        <v>0.2592513834948581</v>
      </c>
      <c r="DT1063" s="389">
        <v>0.18433638561599594</v>
      </c>
      <c r="DU1063" s="389">
        <v>0.17706075698996174</v>
      </c>
      <c r="DV1063" s="389">
        <v>0.15249666738898188</v>
      </c>
      <c r="DW1063" s="389">
        <v>0.14078284962184712</v>
      </c>
      <c r="DX1063" s="389">
        <v>0.12919231039747711</v>
      </c>
      <c r="DY1063" s="389">
        <v>0.12314233112038576</v>
      </c>
      <c r="DZ1063" s="389">
        <v>0.11830307230773505</v>
      </c>
      <c r="EA1063" s="389">
        <v>0.11472252643007243</v>
      </c>
      <c r="EB1063" s="389">
        <v>0.11134499659705738</v>
      </c>
      <c r="EC1063" s="389">
        <v>0.10919361898425919</v>
      </c>
      <c r="ED1063" s="389">
        <v>0.10745586694330586</v>
      </c>
      <c r="EE1063" s="389">
        <v>0.10524969339727691</v>
      </c>
      <c r="EF1063" s="389">
        <v>0.10223447014264157</v>
      </c>
      <c r="EG1063" s="389">
        <v>9.9801363587353698E-2</v>
      </c>
      <c r="EH1063" s="389">
        <v>9.6314466144768837E-2</v>
      </c>
      <c r="EI1063" s="389">
        <v>9.381903238755665E-2</v>
      </c>
      <c r="EJ1063" s="389">
        <v>9.0428568850456831E-2</v>
      </c>
      <c r="EK1063" s="389">
        <v>8.4149617148352021E-2</v>
      </c>
      <c r="EL1063" s="389">
        <v>7.8750695256038436E-2</v>
      </c>
      <c r="EM1063" s="389">
        <v>7.4217767497223475E-2</v>
      </c>
      <c r="EN1063" s="389">
        <v>6.842949704542993E-2</v>
      </c>
      <c r="EO1063" s="389">
        <v>6.4453276897052866E-2</v>
      </c>
      <c r="EP1063" s="389">
        <v>6.1391498822002614E-2</v>
      </c>
      <c r="EQ1063" s="389">
        <v>5.8824991887238713E-2</v>
      </c>
      <c r="ER1063" s="389">
        <v>5.619553645008582E-2</v>
      </c>
      <c r="ES1063" s="389">
        <v>5.4066339148323643E-2</v>
      </c>
      <c r="ET1063" s="389">
        <v>5.2097590743706526E-2</v>
      </c>
      <c r="EU1063" s="389">
        <v>5.0684023959724087E-2</v>
      </c>
      <c r="EV1063" s="389">
        <v>4.9697997538260576E-2</v>
      </c>
      <c r="EW1063" s="389">
        <v>4.8264014419276004E-2</v>
      </c>
      <c r="EX1063" s="389">
        <v>4.6526426113100226E-2</v>
      </c>
      <c r="EY1063" s="389">
        <v>4.5196979901498666E-2</v>
      </c>
      <c r="EZ1063" s="389">
        <v>4.3582558877236305E-2</v>
      </c>
      <c r="FA1063" s="389">
        <v>4.2785860034774061E-2</v>
      </c>
      <c r="FB1063" s="389">
        <v>4.1082049618145308E-2</v>
      </c>
      <c r="FC1063" s="389">
        <v>3.8293776491102237E-2</v>
      </c>
      <c r="FD1063" s="389">
        <v>3.3754325551579131E-2</v>
      </c>
      <c r="FE1063" s="389">
        <v>3.2552395968812473E-2</v>
      </c>
      <c r="FF1063" s="389">
        <v>3.3306060834287547E-2</v>
      </c>
      <c r="FG1063" s="389">
        <v>3.7324348566674104E-2</v>
      </c>
      <c r="FH1063" s="389">
        <v>4.40251572327044E-2</v>
      </c>
      <c r="FI1063" s="389">
        <v>3.8801991787743691E-2</v>
      </c>
      <c r="FJ1063" s="389">
        <v>3.8136862564762383E-2</v>
      </c>
      <c r="FK1063" s="389">
        <v>3.7497075890493274E-2</v>
      </c>
      <c r="FL1063" s="389">
        <v>3.6881157163823793E-2</v>
      </c>
      <c r="FM1063" s="389">
        <v>3.6287745992275224E-2</v>
      </c>
      <c r="FN1063" s="389">
        <v>3.5715585234561559E-2</v>
      </c>
      <c r="FO1063" s="389">
        <v>3.5163511289093181E-2</v>
      </c>
      <c r="FP1063" s="389">
        <v>3.4630445465469846E-2</v>
      </c>
      <c r="FQ1063" s="389">
        <v>3.4115386299999065E-2</v>
      </c>
      <c r="FR1063" s="389">
        <v>3.3617402696354062E-2</v>
      </c>
      <c r="FS1063" s="389">
        <v>3.3135627789352001E-2</v>
      </c>
      <c r="FT1063" s="389">
        <v>3.2669253444044928E-2</v>
      </c>
      <c r="FU1063" s="389">
        <v>3.2217525314335395E-2</v>
      </c>
      <c r="FV1063" s="389">
        <v>3.1779738395522297E-2</v>
      </c>
    </row>
    <row r="1064" spans="5:179" outlineLevel="2" x14ac:dyDescent="0.2">
      <c r="E1064" s="367">
        <v>46142</v>
      </c>
      <c r="F1064" s="394"/>
      <c r="G1064" s="394"/>
      <c r="H1064" s="394"/>
      <c r="K1064" s="389"/>
      <c r="L1064" s="389"/>
      <c r="M1064" s="389"/>
      <c r="N1064" s="389"/>
      <c r="O1064" s="389"/>
      <c r="P1064" s="389"/>
      <c r="Q1064" s="389"/>
      <c r="R1064" s="389"/>
      <c r="S1064" s="389"/>
      <c r="T1064" s="389"/>
      <c r="U1064" s="389"/>
      <c r="V1064" s="389"/>
      <c r="W1064" s="389"/>
      <c r="X1064" s="389"/>
      <c r="Y1064" s="389"/>
      <c r="Z1064" s="389"/>
      <c r="AA1064" s="389"/>
      <c r="AB1064" s="389"/>
      <c r="AC1064" s="389"/>
      <c r="AD1064" s="389"/>
      <c r="AE1064" s="389"/>
      <c r="AF1064" s="389"/>
      <c r="AG1064" s="389"/>
      <c r="AH1064" s="389"/>
      <c r="AI1064" s="389"/>
      <c r="AJ1064" s="389"/>
      <c r="AK1064" s="389"/>
      <c r="AL1064" s="389"/>
      <c r="AM1064" s="389"/>
      <c r="AN1064" s="389"/>
      <c r="AO1064" s="389"/>
      <c r="AP1064" s="389"/>
      <c r="AQ1064" s="389"/>
      <c r="AR1064" s="389"/>
      <c r="AS1064" s="389"/>
      <c r="AT1064" s="389"/>
      <c r="AU1064" s="389"/>
      <c r="AV1064" s="389"/>
      <c r="AW1064" s="389"/>
      <c r="AX1064" s="389"/>
      <c r="AY1064" s="389"/>
      <c r="AZ1064" s="389"/>
      <c r="BA1064" s="389"/>
      <c r="BB1064" s="389"/>
      <c r="BC1064" s="389"/>
      <c r="BD1064" s="389"/>
      <c r="BE1064" s="389"/>
      <c r="BF1064" s="389"/>
      <c r="BG1064" s="389"/>
      <c r="BH1064" s="389"/>
      <c r="BI1064" s="389"/>
      <c r="BJ1064" s="389"/>
      <c r="BK1064" s="389"/>
      <c r="BL1064" s="389"/>
      <c r="BM1064" s="389"/>
      <c r="BN1064" s="389"/>
      <c r="BO1064" s="389"/>
      <c r="BP1064" s="389"/>
      <c r="BQ1064" s="389"/>
      <c r="BR1064" s="389"/>
      <c r="BS1064" s="389"/>
      <c r="BT1064" s="389"/>
      <c r="BU1064" s="389"/>
      <c r="BV1064" s="389"/>
      <c r="BW1064" s="389"/>
      <c r="BX1064" s="389"/>
      <c r="BY1064" s="389"/>
      <c r="BZ1064" s="389"/>
      <c r="CA1064" s="389"/>
      <c r="CB1064" s="389"/>
      <c r="CC1064" s="389"/>
      <c r="CD1064" s="389"/>
      <c r="CE1064" s="389"/>
      <c r="CF1064" s="389"/>
      <c r="CG1064" s="389"/>
      <c r="CH1064" s="389"/>
      <c r="CI1064" s="389"/>
      <c r="CJ1064" s="389"/>
      <c r="CK1064" s="389"/>
      <c r="CL1064" s="389"/>
      <c r="CM1064" s="389"/>
      <c r="CN1064" s="389"/>
      <c r="CO1064" s="389"/>
      <c r="CP1064" s="389"/>
      <c r="CQ1064" s="389"/>
      <c r="CR1064" s="389"/>
      <c r="CS1064" s="389"/>
      <c r="CT1064" s="389"/>
      <c r="CU1064" s="389"/>
      <c r="CV1064" s="389"/>
      <c r="CW1064" s="389"/>
      <c r="CX1064" s="389"/>
      <c r="CY1064" s="389"/>
      <c r="CZ1064" s="389"/>
      <c r="DA1064" s="389"/>
      <c r="DB1064" s="389"/>
      <c r="DC1064" s="389"/>
      <c r="DD1064" s="389"/>
      <c r="DE1064" s="389"/>
      <c r="DF1064" s="389"/>
      <c r="DG1064" s="389"/>
      <c r="DH1064" s="389"/>
      <c r="DI1064" s="389"/>
      <c r="DJ1064" s="389"/>
      <c r="DK1064" s="389"/>
      <c r="DL1064" s="389"/>
      <c r="DM1064" s="389"/>
      <c r="DN1064" s="389"/>
      <c r="DO1064" s="389"/>
      <c r="DP1064" s="389"/>
      <c r="DQ1064" s="389"/>
      <c r="DR1064" s="389">
        <v>0.91366328787857176</v>
      </c>
      <c r="DS1064" s="389">
        <v>0.57706937025816785</v>
      </c>
      <c r="DT1064" s="389">
        <v>0.2592513834948581</v>
      </c>
      <c r="DU1064" s="389">
        <v>0.18433638561599594</v>
      </c>
      <c r="DV1064" s="389">
        <v>0.17706075698996174</v>
      </c>
      <c r="DW1064" s="389">
        <v>0.15249666738898188</v>
      </c>
      <c r="DX1064" s="389">
        <v>0.14078284962184712</v>
      </c>
      <c r="DY1064" s="389">
        <v>0.12919231039747711</v>
      </c>
      <c r="DZ1064" s="389">
        <v>0.12314233112038576</v>
      </c>
      <c r="EA1064" s="389">
        <v>0.11830307230773505</v>
      </c>
      <c r="EB1064" s="389">
        <v>0.11472252643007243</v>
      </c>
      <c r="EC1064" s="389">
        <v>0.11134499659705738</v>
      </c>
      <c r="ED1064" s="389">
        <v>0.10919361898425919</v>
      </c>
      <c r="EE1064" s="389">
        <v>0.10745586694330586</v>
      </c>
      <c r="EF1064" s="389">
        <v>0.10524969339727691</v>
      </c>
      <c r="EG1064" s="389">
        <v>0.10223447014264157</v>
      </c>
      <c r="EH1064" s="389">
        <v>9.9801363587353698E-2</v>
      </c>
      <c r="EI1064" s="389">
        <v>9.6314466144768837E-2</v>
      </c>
      <c r="EJ1064" s="389">
        <v>9.381903238755665E-2</v>
      </c>
      <c r="EK1064" s="389">
        <v>9.0428568850456831E-2</v>
      </c>
      <c r="EL1064" s="389">
        <v>8.4149617148352021E-2</v>
      </c>
      <c r="EM1064" s="389">
        <v>7.8750695256038436E-2</v>
      </c>
      <c r="EN1064" s="389">
        <v>7.4217767497223475E-2</v>
      </c>
      <c r="EO1064" s="389">
        <v>6.842949704542993E-2</v>
      </c>
      <c r="EP1064" s="389">
        <v>6.4453276897052866E-2</v>
      </c>
      <c r="EQ1064" s="389">
        <v>6.1391498822002614E-2</v>
      </c>
      <c r="ER1064" s="389">
        <v>5.8824991887238713E-2</v>
      </c>
      <c r="ES1064" s="389">
        <v>5.619553645008582E-2</v>
      </c>
      <c r="ET1064" s="389">
        <v>5.4066339148323643E-2</v>
      </c>
      <c r="EU1064" s="389">
        <v>5.2097590743706526E-2</v>
      </c>
      <c r="EV1064" s="389">
        <v>5.0684023959724087E-2</v>
      </c>
      <c r="EW1064" s="389">
        <v>4.9697997538260576E-2</v>
      </c>
      <c r="EX1064" s="389">
        <v>4.8264014419276004E-2</v>
      </c>
      <c r="EY1064" s="389">
        <v>4.6526426113100226E-2</v>
      </c>
      <c r="EZ1064" s="389">
        <v>4.5196979901498666E-2</v>
      </c>
      <c r="FA1064" s="389">
        <v>4.3582558877236305E-2</v>
      </c>
      <c r="FB1064" s="389">
        <v>4.2785860034774061E-2</v>
      </c>
      <c r="FC1064" s="389">
        <v>4.1082049618145308E-2</v>
      </c>
      <c r="FD1064" s="389">
        <v>3.8293776491102237E-2</v>
      </c>
      <c r="FE1064" s="389">
        <v>3.3754325551579131E-2</v>
      </c>
      <c r="FF1064" s="389">
        <v>3.2552395968812473E-2</v>
      </c>
      <c r="FG1064" s="389">
        <v>3.3306060834287547E-2</v>
      </c>
      <c r="FH1064" s="389">
        <v>3.7324348566674104E-2</v>
      </c>
      <c r="FI1064" s="389">
        <v>4.40251572327044E-2</v>
      </c>
      <c r="FJ1064" s="389">
        <v>3.8801991787743691E-2</v>
      </c>
      <c r="FK1064" s="389">
        <v>3.8136862564762383E-2</v>
      </c>
      <c r="FL1064" s="389">
        <v>3.7497075890493274E-2</v>
      </c>
      <c r="FM1064" s="389">
        <v>3.6881157163823793E-2</v>
      </c>
      <c r="FN1064" s="389">
        <v>3.6287745992275224E-2</v>
      </c>
      <c r="FO1064" s="389">
        <v>3.5715585234561559E-2</v>
      </c>
      <c r="FP1064" s="389">
        <v>3.5163511289093181E-2</v>
      </c>
      <c r="FQ1064" s="389">
        <v>3.4630445465469846E-2</v>
      </c>
      <c r="FR1064" s="389">
        <v>3.4115386299999065E-2</v>
      </c>
      <c r="FS1064" s="389">
        <v>3.3617402696354062E-2</v>
      </c>
      <c r="FT1064" s="389">
        <v>3.3135627789352001E-2</v>
      </c>
      <c r="FU1064" s="389">
        <v>3.2669253444044928E-2</v>
      </c>
      <c r="FV1064" s="389">
        <v>3.2217525314335395E-2</v>
      </c>
    </row>
    <row r="1065" spans="5:179" outlineLevel="2" x14ac:dyDescent="0.2">
      <c r="E1065" s="367">
        <v>46173</v>
      </c>
      <c r="F1065" s="394"/>
      <c r="G1065" s="394"/>
      <c r="H1065" s="394"/>
      <c r="K1065" s="389"/>
      <c r="L1065" s="389"/>
      <c r="M1065" s="389"/>
      <c r="N1065" s="389"/>
      <c r="O1065" s="389"/>
      <c r="P1065" s="389"/>
      <c r="Q1065" s="389"/>
      <c r="R1065" s="389"/>
      <c r="S1065" s="389"/>
      <c r="T1065" s="389"/>
      <c r="U1065" s="389"/>
      <c r="V1065" s="389"/>
      <c r="W1065" s="389"/>
      <c r="X1065" s="389"/>
      <c r="Y1065" s="389"/>
      <c r="Z1065" s="389"/>
      <c r="AA1065" s="389"/>
      <c r="AB1065" s="389"/>
      <c r="AC1065" s="389"/>
      <c r="AD1065" s="389"/>
      <c r="AE1065" s="389"/>
      <c r="AF1065" s="389"/>
      <c r="AG1065" s="389"/>
      <c r="AH1065" s="389"/>
      <c r="AI1065" s="389"/>
      <c r="AJ1065" s="389"/>
      <c r="AK1065" s="389"/>
      <c r="AL1065" s="389"/>
      <c r="AM1065" s="389"/>
      <c r="AN1065" s="389"/>
      <c r="AO1065" s="389"/>
      <c r="AP1065" s="389"/>
      <c r="AQ1065" s="389"/>
      <c r="AR1065" s="389"/>
      <c r="AS1065" s="389"/>
      <c r="AT1065" s="389"/>
      <c r="AU1065" s="389"/>
      <c r="AV1065" s="389"/>
      <c r="AW1065" s="389"/>
      <c r="AX1065" s="389"/>
      <c r="AY1065" s="389"/>
      <c r="AZ1065" s="389"/>
      <c r="BA1065" s="389"/>
      <c r="BB1065" s="389"/>
      <c r="BC1065" s="389"/>
      <c r="BD1065" s="389"/>
      <c r="BE1065" s="389"/>
      <c r="BF1065" s="389"/>
      <c r="BG1065" s="389"/>
      <c r="BH1065" s="389"/>
      <c r="BI1065" s="389"/>
      <c r="BJ1065" s="389"/>
      <c r="BK1065" s="389"/>
      <c r="BL1065" s="389"/>
      <c r="BM1065" s="389"/>
      <c r="BN1065" s="389"/>
      <c r="BO1065" s="389"/>
      <c r="BP1065" s="389"/>
      <c r="BQ1065" s="389"/>
      <c r="BR1065" s="389"/>
      <c r="BS1065" s="389"/>
      <c r="BT1065" s="389"/>
      <c r="BU1065" s="389"/>
      <c r="BV1065" s="389"/>
      <c r="BW1065" s="389"/>
      <c r="BX1065" s="389"/>
      <c r="BY1065" s="389"/>
      <c r="BZ1065" s="389"/>
      <c r="CA1065" s="389"/>
      <c r="CB1065" s="389"/>
      <c r="CC1065" s="389"/>
      <c r="CD1065" s="389"/>
      <c r="CE1065" s="389"/>
      <c r="CF1065" s="389"/>
      <c r="CG1065" s="389"/>
      <c r="CH1065" s="389"/>
      <c r="CI1065" s="389"/>
      <c r="CJ1065" s="389"/>
      <c r="CK1065" s="389"/>
      <c r="CL1065" s="389"/>
      <c r="CM1065" s="389"/>
      <c r="CN1065" s="389"/>
      <c r="CO1065" s="389"/>
      <c r="CP1065" s="389"/>
      <c r="CQ1065" s="389"/>
      <c r="CR1065" s="389"/>
      <c r="CS1065" s="389"/>
      <c r="CT1065" s="389"/>
      <c r="CU1065" s="389"/>
      <c r="CV1065" s="389"/>
      <c r="CW1065" s="389"/>
      <c r="CX1065" s="389"/>
      <c r="CY1065" s="389"/>
      <c r="CZ1065" s="389"/>
      <c r="DA1065" s="389"/>
      <c r="DB1065" s="389"/>
      <c r="DC1065" s="389"/>
      <c r="DD1065" s="389"/>
      <c r="DE1065" s="389"/>
      <c r="DF1065" s="389"/>
      <c r="DG1065" s="389"/>
      <c r="DH1065" s="389"/>
      <c r="DI1065" s="389"/>
      <c r="DJ1065" s="389"/>
      <c r="DK1065" s="389"/>
      <c r="DL1065" s="389"/>
      <c r="DM1065" s="389"/>
      <c r="DN1065" s="389"/>
      <c r="DO1065" s="389"/>
      <c r="DP1065" s="389"/>
      <c r="DQ1065" s="389"/>
      <c r="DR1065" s="389"/>
      <c r="DS1065" s="389">
        <v>0.91366328787857176</v>
      </c>
      <c r="DT1065" s="389">
        <v>0.57706937025816785</v>
      </c>
      <c r="DU1065" s="389">
        <v>0.2592513834948581</v>
      </c>
      <c r="DV1065" s="389">
        <v>0.18433638561599594</v>
      </c>
      <c r="DW1065" s="389">
        <v>0.17706075698996174</v>
      </c>
      <c r="DX1065" s="389">
        <v>0.15249666738898188</v>
      </c>
      <c r="DY1065" s="389">
        <v>0.14078284962184712</v>
      </c>
      <c r="DZ1065" s="389">
        <v>0.12919231039747711</v>
      </c>
      <c r="EA1065" s="389">
        <v>0.12314233112038576</v>
      </c>
      <c r="EB1065" s="389">
        <v>0.11830307230773505</v>
      </c>
      <c r="EC1065" s="389">
        <v>0.11472252643007243</v>
      </c>
      <c r="ED1065" s="389">
        <v>0.11134499659705738</v>
      </c>
      <c r="EE1065" s="389">
        <v>0.10919361898425919</v>
      </c>
      <c r="EF1065" s="389">
        <v>0.10745586694330586</v>
      </c>
      <c r="EG1065" s="389">
        <v>0.10524969339727691</v>
      </c>
      <c r="EH1065" s="389">
        <v>0.10223447014264157</v>
      </c>
      <c r="EI1065" s="389">
        <v>9.9801363587353698E-2</v>
      </c>
      <c r="EJ1065" s="389">
        <v>9.6314466144768837E-2</v>
      </c>
      <c r="EK1065" s="389">
        <v>9.381903238755665E-2</v>
      </c>
      <c r="EL1065" s="389">
        <v>9.0428568850456831E-2</v>
      </c>
      <c r="EM1065" s="389">
        <v>8.4149617148352021E-2</v>
      </c>
      <c r="EN1065" s="389">
        <v>7.8750695256038436E-2</v>
      </c>
      <c r="EO1065" s="389">
        <v>7.4217767497223475E-2</v>
      </c>
      <c r="EP1065" s="389">
        <v>6.842949704542993E-2</v>
      </c>
      <c r="EQ1065" s="389">
        <v>6.4453276897052866E-2</v>
      </c>
      <c r="ER1065" s="389">
        <v>6.1391498822002614E-2</v>
      </c>
      <c r="ES1065" s="389">
        <v>5.8824991887238713E-2</v>
      </c>
      <c r="ET1065" s="389">
        <v>5.619553645008582E-2</v>
      </c>
      <c r="EU1065" s="389">
        <v>5.4066339148323643E-2</v>
      </c>
      <c r="EV1065" s="389">
        <v>5.2097590743706526E-2</v>
      </c>
      <c r="EW1065" s="389">
        <v>5.0684023959724087E-2</v>
      </c>
      <c r="EX1065" s="389">
        <v>4.9697997538260576E-2</v>
      </c>
      <c r="EY1065" s="389">
        <v>4.8264014419276004E-2</v>
      </c>
      <c r="EZ1065" s="389">
        <v>4.6526426113100226E-2</v>
      </c>
      <c r="FA1065" s="389">
        <v>4.5196979901498666E-2</v>
      </c>
      <c r="FB1065" s="389">
        <v>4.3582558877236305E-2</v>
      </c>
      <c r="FC1065" s="389">
        <v>4.2785860034774061E-2</v>
      </c>
      <c r="FD1065" s="389">
        <v>4.1082049618145308E-2</v>
      </c>
      <c r="FE1065" s="389">
        <v>3.8293776491102237E-2</v>
      </c>
      <c r="FF1065" s="389">
        <v>3.3754325551579131E-2</v>
      </c>
      <c r="FG1065" s="389">
        <v>3.2552395968812473E-2</v>
      </c>
      <c r="FH1065" s="389">
        <v>3.3306060834287547E-2</v>
      </c>
      <c r="FI1065" s="389">
        <v>3.7324348566674104E-2</v>
      </c>
      <c r="FJ1065" s="389">
        <v>4.40251572327044E-2</v>
      </c>
      <c r="FK1065" s="389">
        <v>3.8801991787743691E-2</v>
      </c>
      <c r="FL1065" s="389">
        <v>3.8136862564762383E-2</v>
      </c>
      <c r="FM1065" s="389">
        <v>3.7497075890493274E-2</v>
      </c>
      <c r="FN1065" s="389">
        <v>3.6881157163823793E-2</v>
      </c>
      <c r="FO1065" s="389">
        <v>3.6287745992275224E-2</v>
      </c>
      <c r="FP1065" s="389">
        <v>3.5715585234561559E-2</v>
      </c>
      <c r="FQ1065" s="389">
        <v>3.5163511289093181E-2</v>
      </c>
      <c r="FR1065" s="389">
        <v>3.4630445465469846E-2</v>
      </c>
      <c r="FS1065" s="389">
        <v>3.4115386299999065E-2</v>
      </c>
      <c r="FT1065" s="389">
        <v>3.3617402696354062E-2</v>
      </c>
      <c r="FU1065" s="389">
        <v>3.3135627789352001E-2</v>
      </c>
      <c r="FV1065" s="389">
        <v>3.2669253444044928E-2</v>
      </c>
    </row>
    <row r="1066" spans="5:179" outlineLevel="2" x14ac:dyDescent="0.2">
      <c r="E1066" s="367">
        <v>46203</v>
      </c>
      <c r="F1066" s="394"/>
      <c r="G1066" s="394"/>
      <c r="H1066" s="394"/>
      <c r="K1066" s="389"/>
      <c r="L1066" s="389"/>
      <c r="M1066" s="389"/>
      <c r="N1066" s="389"/>
      <c r="O1066" s="389"/>
      <c r="P1066" s="389"/>
      <c r="Q1066" s="389"/>
      <c r="R1066" s="389"/>
      <c r="S1066" s="389"/>
      <c r="T1066" s="389"/>
      <c r="U1066" s="389"/>
      <c r="V1066" s="389"/>
      <c r="W1066" s="389"/>
      <c r="X1066" s="389"/>
      <c r="Y1066" s="389"/>
      <c r="Z1066" s="389"/>
      <c r="AA1066" s="389"/>
      <c r="AB1066" s="389"/>
      <c r="AC1066" s="389"/>
      <c r="AD1066" s="389"/>
      <c r="AE1066" s="389"/>
      <c r="AF1066" s="389"/>
      <c r="AG1066" s="389"/>
      <c r="AH1066" s="389"/>
      <c r="AI1066" s="389"/>
      <c r="AJ1066" s="389"/>
      <c r="AK1066" s="389"/>
      <c r="AL1066" s="389"/>
      <c r="AM1066" s="389"/>
      <c r="AN1066" s="389"/>
      <c r="AO1066" s="389"/>
      <c r="AP1066" s="389"/>
      <c r="AQ1066" s="389"/>
      <c r="AR1066" s="389"/>
      <c r="AS1066" s="389"/>
      <c r="AT1066" s="389"/>
      <c r="AU1066" s="389"/>
      <c r="AV1066" s="389"/>
      <c r="AW1066" s="389"/>
      <c r="AX1066" s="389"/>
      <c r="AY1066" s="389"/>
      <c r="AZ1066" s="389"/>
      <c r="BA1066" s="389"/>
      <c r="BB1066" s="389"/>
      <c r="BC1066" s="389"/>
      <c r="BD1066" s="389"/>
      <c r="BE1066" s="389"/>
      <c r="BF1066" s="389"/>
      <c r="BG1066" s="389"/>
      <c r="BH1066" s="389"/>
      <c r="BI1066" s="389"/>
      <c r="BJ1066" s="389"/>
      <c r="BK1066" s="389"/>
      <c r="BL1066" s="389"/>
      <c r="BM1066" s="389"/>
      <c r="BN1066" s="389"/>
      <c r="BO1066" s="389"/>
      <c r="BP1066" s="389"/>
      <c r="BQ1066" s="389"/>
      <c r="BR1066" s="389"/>
      <c r="BS1066" s="389"/>
      <c r="BT1066" s="389"/>
      <c r="BU1066" s="389"/>
      <c r="BV1066" s="389"/>
      <c r="BW1066" s="389"/>
      <c r="BX1066" s="389"/>
      <c r="BY1066" s="389"/>
      <c r="BZ1066" s="389"/>
      <c r="CA1066" s="389"/>
      <c r="CB1066" s="389"/>
      <c r="CC1066" s="389"/>
      <c r="CD1066" s="389"/>
      <c r="CE1066" s="389"/>
      <c r="CF1066" s="389"/>
      <c r="CG1066" s="389"/>
      <c r="CH1066" s="389"/>
      <c r="CI1066" s="389"/>
      <c r="CJ1066" s="389"/>
      <c r="CK1066" s="389"/>
      <c r="CL1066" s="389"/>
      <c r="CM1066" s="389"/>
      <c r="CN1066" s="389"/>
      <c r="CO1066" s="389"/>
      <c r="CP1066" s="389"/>
      <c r="CQ1066" s="389"/>
      <c r="CR1066" s="389"/>
      <c r="CS1066" s="389"/>
      <c r="CT1066" s="389"/>
      <c r="CU1066" s="389"/>
      <c r="CV1066" s="389"/>
      <c r="CW1066" s="389"/>
      <c r="CX1066" s="389"/>
      <c r="CY1066" s="389"/>
      <c r="CZ1066" s="389"/>
      <c r="DA1066" s="389"/>
      <c r="DB1066" s="389"/>
      <c r="DC1066" s="389"/>
      <c r="DD1066" s="389"/>
      <c r="DE1066" s="389"/>
      <c r="DF1066" s="389"/>
      <c r="DG1066" s="389"/>
      <c r="DH1066" s="389"/>
      <c r="DI1066" s="389"/>
      <c r="DJ1066" s="389"/>
      <c r="DK1066" s="389"/>
      <c r="DL1066" s="389"/>
      <c r="DM1066" s="389"/>
      <c r="DN1066" s="389"/>
      <c r="DO1066" s="389"/>
      <c r="DP1066" s="389"/>
      <c r="DQ1066" s="389"/>
      <c r="DR1066" s="389"/>
      <c r="DS1066" s="389"/>
      <c r="DT1066" s="389">
        <v>0.91366328787857176</v>
      </c>
      <c r="DU1066" s="389">
        <v>0.57706937025816785</v>
      </c>
      <c r="DV1066" s="389">
        <v>0.2592513834948581</v>
      </c>
      <c r="DW1066" s="389">
        <v>0.18433638561599594</v>
      </c>
      <c r="DX1066" s="389">
        <v>0.17706075698996174</v>
      </c>
      <c r="DY1066" s="389">
        <v>0.15249666738898188</v>
      </c>
      <c r="DZ1066" s="389">
        <v>0.14078284962184712</v>
      </c>
      <c r="EA1066" s="389">
        <v>0.12919231039747711</v>
      </c>
      <c r="EB1066" s="389">
        <v>0.12314233112038576</v>
      </c>
      <c r="EC1066" s="389">
        <v>0.11830307230773505</v>
      </c>
      <c r="ED1066" s="389">
        <v>0.11472252643007243</v>
      </c>
      <c r="EE1066" s="389">
        <v>0.11134499659705738</v>
      </c>
      <c r="EF1066" s="389">
        <v>0.10919361898425919</v>
      </c>
      <c r="EG1066" s="389">
        <v>0.10745586694330586</v>
      </c>
      <c r="EH1066" s="389">
        <v>0.10524969339727691</v>
      </c>
      <c r="EI1066" s="389">
        <v>0.10223447014264157</v>
      </c>
      <c r="EJ1066" s="389">
        <v>9.9801363587353698E-2</v>
      </c>
      <c r="EK1066" s="389">
        <v>9.6314466144768837E-2</v>
      </c>
      <c r="EL1066" s="389">
        <v>9.381903238755665E-2</v>
      </c>
      <c r="EM1066" s="389">
        <v>9.0428568850456831E-2</v>
      </c>
      <c r="EN1066" s="389">
        <v>8.4149617148352021E-2</v>
      </c>
      <c r="EO1066" s="389">
        <v>7.8750695256038436E-2</v>
      </c>
      <c r="EP1066" s="389">
        <v>7.4217767497223475E-2</v>
      </c>
      <c r="EQ1066" s="389">
        <v>6.842949704542993E-2</v>
      </c>
      <c r="ER1066" s="389">
        <v>6.4453276897052866E-2</v>
      </c>
      <c r="ES1066" s="389">
        <v>6.1391498822002614E-2</v>
      </c>
      <c r="ET1066" s="389">
        <v>5.8824991887238713E-2</v>
      </c>
      <c r="EU1066" s="389">
        <v>5.619553645008582E-2</v>
      </c>
      <c r="EV1066" s="389">
        <v>5.4066339148323643E-2</v>
      </c>
      <c r="EW1066" s="389">
        <v>5.2097590743706526E-2</v>
      </c>
      <c r="EX1066" s="389">
        <v>5.0684023959724087E-2</v>
      </c>
      <c r="EY1066" s="389">
        <v>4.9697997538260576E-2</v>
      </c>
      <c r="EZ1066" s="389">
        <v>4.8264014419276004E-2</v>
      </c>
      <c r="FA1066" s="389">
        <v>4.6526426113100226E-2</v>
      </c>
      <c r="FB1066" s="389">
        <v>4.5196979901498666E-2</v>
      </c>
      <c r="FC1066" s="389">
        <v>4.3582558877236305E-2</v>
      </c>
      <c r="FD1066" s="389">
        <v>4.2785860034774061E-2</v>
      </c>
      <c r="FE1066" s="389">
        <v>4.1082049618145308E-2</v>
      </c>
      <c r="FF1066" s="389">
        <v>3.8293776491102237E-2</v>
      </c>
      <c r="FG1066" s="389">
        <v>3.3754325551579131E-2</v>
      </c>
      <c r="FH1066" s="389">
        <v>3.2552395968812473E-2</v>
      </c>
      <c r="FI1066" s="389">
        <v>3.3306060834287547E-2</v>
      </c>
      <c r="FJ1066" s="389">
        <v>3.7324348566674104E-2</v>
      </c>
      <c r="FK1066" s="389">
        <v>4.40251572327044E-2</v>
      </c>
      <c r="FL1066" s="389">
        <v>3.8801991787743691E-2</v>
      </c>
      <c r="FM1066" s="389">
        <v>3.8136862564762383E-2</v>
      </c>
      <c r="FN1066" s="389">
        <v>3.7497075890493274E-2</v>
      </c>
      <c r="FO1066" s="389">
        <v>3.6881157163823793E-2</v>
      </c>
      <c r="FP1066" s="389">
        <v>3.6287745992275224E-2</v>
      </c>
      <c r="FQ1066" s="389">
        <v>3.5715585234561559E-2</v>
      </c>
      <c r="FR1066" s="389">
        <v>3.5163511289093181E-2</v>
      </c>
      <c r="FS1066" s="389">
        <v>3.4630445465469846E-2</v>
      </c>
      <c r="FT1066" s="389">
        <v>3.4115386299999065E-2</v>
      </c>
      <c r="FU1066" s="389">
        <v>3.3617402696354062E-2</v>
      </c>
      <c r="FV1066" s="389">
        <v>3.3135627789352001E-2</v>
      </c>
    </row>
    <row r="1067" spans="5:179" outlineLevel="2" x14ac:dyDescent="0.2">
      <c r="E1067" s="367">
        <v>46234</v>
      </c>
      <c r="F1067" s="394"/>
      <c r="G1067" s="394"/>
      <c r="H1067" s="394"/>
      <c r="K1067" s="389"/>
      <c r="L1067" s="389"/>
      <c r="M1067" s="389"/>
      <c r="N1067" s="389"/>
      <c r="O1067" s="389"/>
      <c r="P1067" s="389"/>
      <c r="Q1067" s="389"/>
      <c r="R1067" s="389"/>
      <c r="S1067" s="389"/>
      <c r="T1067" s="389"/>
      <c r="U1067" s="389"/>
      <c r="V1067" s="389"/>
      <c r="W1067" s="389"/>
      <c r="X1067" s="389"/>
      <c r="Y1067" s="389"/>
      <c r="Z1067" s="389"/>
      <c r="AA1067" s="389"/>
      <c r="AB1067" s="389"/>
      <c r="AC1067" s="389"/>
      <c r="AD1067" s="389"/>
      <c r="AE1067" s="389"/>
      <c r="AF1067" s="389"/>
      <c r="AG1067" s="389"/>
      <c r="AH1067" s="389"/>
      <c r="AI1067" s="389"/>
      <c r="AJ1067" s="389"/>
      <c r="AK1067" s="389"/>
      <c r="AL1067" s="389"/>
      <c r="AM1067" s="389"/>
      <c r="AN1067" s="389"/>
      <c r="AO1067" s="389"/>
      <c r="AP1067" s="389"/>
      <c r="AQ1067" s="389"/>
      <c r="AR1067" s="389"/>
      <c r="AS1067" s="389"/>
      <c r="AT1067" s="389"/>
      <c r="AU1067" s="389"/>
      <c r="AV1067" s="389"/>
      <c r="AW1067" s="389"/>
      <c r="AX1067" s="389"/>
      <c r="AY1067" s="389"/>
      <c r="AZ1067" s="389"/>
      <c r="BA1067" s="389"/>
      <c r="BB1067" s="389"/>
      <c r="BC1067" s="389"/>
      <c r="BD1067" s="389"/>
      <c r="BE1067" s="389"/>
      <c r="BF1067" s="389"/>
      <c r="BG1067" s="389"/>
      <c r="BH1067" s="389"/>
      <c r="BI1067" s="389"/>
      <c r="BJ1067" s="389"/>
      <c r="BK1067" s="389"/>
      <c r="BL1067" s="389"/>
      <c r="BM1067" s="389"/>
      <c r="BN1067" s="389"/>
      <c r="BO1067" s="389"/>
      <c r="BP1067" s="389"/>
      <c r="BQ1067" s="389"/>
      <c r="BR1067" s="389"/>
      <c r="BS1067" s="389"/>
      <c r="BT1067" s="389"/>
      <c r="BU1067" s="389"/>
      <c r="BV1067" s="389"/>
      <c r="BW1067" s="389"/>
      <c r="BX1067" s="389"/>
      <c r="BY1067" s="389"/>
      <c r="BZ1067" s="389"/>
      <c r="CA1067" s="389"/>
      <c r="CB1067" s="389"/>
      <c r="CC1067" s="389"/>
      <c r="CD1067" s="389"/>
      <c r="CE1067" s="389"/>
      <c r="CF1067" s="389"/>
      <c r="CG1067" s="389"/>
      <c r="CH1067" s="389"/>
      <c r="CI1067" s="389"/>
      <c r="CJ1067" s="389"/>
      <c r="CK1067" s="389"/>
      <c r="CL1067" s="389"/>
      <c r="CM1067" s="389"/>
      <c r="CN1067" s="389"/>
      <c r="CO1067" s="389"/>
      <c r="CP1067" s="389"/>
      <c r="CQ1067" s="389"/>
      <c r="CR1067" s="389"/>
      <c r="CS1067" s="389"/>
      <c r="CT1067" s="389"/>
      <c r="CU1067" s="389"/>
      <c r="CV1067" s="389"/>
      <c r="CW1067" s="389"/>
      <c r="CX1067" s="389"/>
      <c r="CY1067" s="389"/>
      <c r="CZ1067" s="389"/>
      <c r="DA1067" s="389"/>
      <c r="DB1067" s="389"/>
      <c r="DC1067" s="389"/>
      <c r="DD1067" s="389"/>
      <c r="DE1067" s="389"/>
      <c r="DF1067" s="389"/>
      <c r="DG1067" s="389"/>
      <c r="DH1067" s="389"/>
      <c r="DI1067" s="389"/>
      <c r="DJ1067" s="389"/>
      <c r="DK1067" s="389"/>
      <c r="DL1067" s="389"/>
      <c r="DM1067" s="389"/>
      <c r="DN1067" s="389"/>
      <c r="DO1067" s="389"/>
      <c r="DP1067" s="389"/>
      <c r="DQ1067" s="389"/>
      <c r="DR1067" s="389"/>
      <c r="DS1067" s="389"/>
      <c r="DT1067" s="389"/>
      <c r="DU1067" s="389">
        <v>0.91366328787857176</v>
      </c>
      <c r="DV1067" s="389">
        <v>0.57706937025816785</v>
      </c>
      <c r="DW1067" s="389">
        <v>0.2592513834948581</v>
      </c>
      <c r="DX1067" s="389">
        <v>0.18433638561599594</v>
      </c>
      <c r="DY1067" s="389">
        <v>0.17706075698996174</v>
      </c>
      <c r="DZ1067" s="389">
        <v>0.15249666738898188</v>
      </c>
      <c r="EA1067" s="389">
        <v>0.14078284962184712</v>
      </c>
      <c r="EB1067" s="389">
        <v>0.12919231039747711</v>
      </c>
      <c r="EC1067" s="389">
        <v>0.12314233112038576</v>
      </c>
      <c r="ED1067" s="389">
        <v>0.11830307230773505</v>
      </c>
      <c r="EE1067" s="389">
        <v>0.11472252643007243</v>
      </c>
      <c r="EF1067" s="389">
        <v>0.11134499659705738</v>
      </c>
      <c r="EG1067" s="389">
        <v>0.10919361898425919</v>
      </c>
      <c r="EH1067" s="389">
        <v>0.10745586694330586</v>
      </c>
      <c r="EI1067" s="389">
        <v>0.10524969339727691</v>
      </c>
      <c r="EJ1067" s="389">
        <v>0.10223447014264157</v>
      </c>
      <c r="EK1067" s="389">
        <v>9.9801363587353698E-2</v>
      </c>
      <c r="EL1067" s="389">
        <v>9.6314466144768837E-2</v>
      </c>
      <c r="EM1067" s="389">
        <v>9.381903238755665E-2</v>
      </c>
      <c r="EN1067" s="389">
        <v>9.0428568850456831E-2</v>
      </c>
      <c r="EO1067" s="389">
        <v>8.4149617148352021E-2</v>
      </c>
      <c r="EP1067" s="389">
        <v>7.8750695256038436E-2</v>
      </c>
      <c r="EQ1067" s="389">
        <v>7.4217767497223475E-2</v>
      </c>
      <c r="ER1067" s="389">
        <v>6.842949704542993E-2</v>
      </c>
      <c r="ES1067" s="389">
        <v>6.4453276897052866E-2</v>
      </c>
      <c r="ET1067" s="389">
        <v>6.1391498822002614E-2</v>
      </c>
      <c r="EU1067" s="389">
        <v>5.8824991887238713E-2</v>
      </c>
      <c r="EV1067" s="389">
        <v>5.619553645008582E-2</v>
      </c>
      <c r="EW1067" s="389">
        <v>5.4066339148323643E-2</v>
      </c>
      <c r="EX1067" s="389">
        <v>5.2097590743706526E-2</v>
      </c>
      <c r="EY1067" s="389">
        <v>5.0684023959724087E-2</v>
      </c>
      <c r="EZ1067" s="389">
        <v>4.9697997538260576E-2</v>
      </c>
      <c r="FA1067" s="389">
        <v>4.8264014419276004E-2</v>
      </c>
      <c r="FB1067" s="389">
        <v>4.6526426113100226E-2</v>
      </c>
      <c r="FC1067" s="389">
        <v>4.5196979901498666E-2</v>
      </c>
      <c r="FD1067" s="389">
        <v>4.3582558877236305E-2</v>
      </c>
      <c r="FE1067" s="389">
        <v>4.2785860034774061E-2</v>
      </c>
      <c r="FF1067" s="389">
        <v>4.1082049618145308E-2</v>
      </c>
      <c r="FG1067" s="389">
        <v>3.8293776491102237E-2</v>
      </c>
      <c r="FH1067" s="389">
        <v>3.3754325551579131E-2</v>
      </c>
      <c r="FI1067" s="389">
        <v>3.2552395968812473E-2</v>
      </c>
      <c r="FJ1067" s="389">
        <v>3.3306060834287547E-2</v>
      </c>
      <c r="FK1067" s="389">
        <v>3.7324348566674104E-2</v>
      </c>
      <c r="FL1067" s="389">
        <v>4.40251572327044E-2</v>
      </c>
      <c r="FM1067" s="389">
        <v>3.8801991787743691E-2</v>
      </c>
      <c r="FN1067" s="389">
        <v>3.8136862564762383E-2</v>
      </c>
      <c r="FO1067" s="389">
        <v>3.7497075890493274E-2</v>
      </c>
      <c r="FP1067" s="389">
        <v>3.6881157163823793E-2</v>
      </c>
      <c r="FQ1067" s="389">
        <v>3.6287745992275224E-2</v>
      </c>
      <c r="FR1067" s="389">
        <v>3.5715585234561559E-2</v>
      </c>
      <c r="FS1067" s="389">
        <v>3.5163511289093181E-2</v>
      </c>
      <c r="FT1067" s="389">
        <v>3.4630445465469846E-2</v>
      </c>
      <c r="FU1067" s="389">
        <v>3.4115386299999065E-2</v>
      </c>
      <c r="FV1067" s="389">
        <v>3.3617402696354062E-2</v>
      </c>
    </row>
    <row r="1068" spans="5:179" outlineLevel="2" x14ac:dyDescent="0.2">
      <c r="E1068" s="367">
        <v>46265</v>
      </c>
      <c r="F1068" s="394"/>
      <c r="G1068" s="394"/>
      <c r="H1068" s="394"/>
      <c r="K1068" s="389"/>
      <c r="L1068" s="389"/>
      <c r="M1068" s="389"/>
      <c r="N1068" s="389"/>
      <c r="O1068" s="389"/>
      <c r="P1068" s="389"/>
      <c r="Q1068" s="389"/>
      <c r="R1068" s="389"/>
      <c r="S1068" s="389"/>
      <c r="T1068" s="389"/>
      <c r="U1068" s="389"/>
      <c r="V1068" s="389"/>
      <c r="W1068" s="389"/>
      <c r="X1068" s="389"/>
      <c r="Y1068" s="389"/>
      <c r="Z1068" s="389"/>
      <c r="AA1068" s="389"/>
      <c r="AB1068" s="389"/>
      <c r="AC1068" s="389"/>
      <c r="AD1068" s="389"/>
      <c r="AE1068" s="389"/>
      <c r="AF1068" s="389"/>
      <c r="AG1068" s="389"/>
      <c r="AH1068" s="389"/>
      <c r="AI1068" s="389"/>
      <c r="AJ1068" s="389"/>
      <c r="AK1068" s="389"/>
      <c r="AL1068" s="389"/>
      <c r="AM1068" s="389"/>
      <c r="AN1068" s="389"/>
      <c r="AO1068" s="389"/>
      <c r="AP1068" s="389"/>
      <c r="AQ1068" s="389"/>
      <c r="AR1068" s="389"/>
      <c r="AS1068" s="389"/>
      <c r="AT1068" s="389"/>
      <c r="AU1068" s="389"/>
      <c r="AV1068" s="389"/>
      <c r="AW1068" s="389"/>
      <c r="AX1068" s="389"/>
      <c r="AY1068" s="389"/>
      <c r="AZ1068" s="389"/>
      <c r="BA1068" s="389"/>
      <c r="BB1068" s="389"/>
      <c r="BC1068" s="389"/>
      <c r="BD1068" s="389"/>
      <c r="BE1068" s="389"/>
      <c r="BF1068" s="389"/>
      <c r="BG1068" s="389"/>
      <c r="BH1068" s="389"/>
      <c r="BI1068" s="389"/>
      <c r="BJ1068" s="389"/>
      <c r="BK1068" s="389"/>
      <c r="BL1068" s="389"/>
      <c r="BM1068" s="389"/>
      <c r="BN1068" s="389"/>
      <c r="BO1068" s="389"/>
      <c r="BP1068" s="389"/>
      <c r="BQ1068" s="389"/>
      <c r="BR1068" s="389"/>
      <c r="BS1068" s="389"/>
      <c r="BT1068" s="389"/>
      <c r="BU1068" s="389"/>
      <c r="BV1068" s="389"/>
      <c r="BW1068" s="389"/>
      <c r="BX1068" s="389"/>
      <c r="BY1068" s="389"/>
      <c r="BZ1068" s="389"/>
      <c r="CA1068" s="389"/>
      <c r="CB1068" s="389"/>
      <c r="CC1068" s="389"/>
      <c r="CD1068" s="389"/>
      <c r="CE1068" s="389"/>
      <c r="CF1068" s="389"/>
      <c r="CG1068" s="389"/>
      <c r="CH1068" s="389"/>
      <c r="CI1068" s="389"/>
      <c r="CJ1068" s="389"/>
      <c r="CK1068" s="389"/>
      <c r="CL1068" s="389"/>
      <c r="CM1068" s="389"/>
      <c r="CN1068" s="389"/>
      <c r="CO1068" s="389"/>
      <c r="CP1068" s="389"/>
      <c r="CQ1068" s="389"/>
      <c r="CR1068" s="389"/>
      <c r="CS1068" s="389"/>
      <c r="CT1068" s="389"/>
      <c r="CU1068" s="389"/>
      <c r="CV1068" s="389"/>
      <c r="CW1068" s="389"/>
      <c r="CX1068" s="389"/>
      <c r="CY1068" s="389"/>
      <c r="CZ1068" s="389"/>
      <c r="DA1068" s="389"/>
      <c r="DB1068" s="389"/>
      <c r="DC1068" s="389"/>
      <c r="DD1068" s="389"/>
      <c r="DE1068" s="389"/>
      <c r="DF1068" s="389"/>
      <c r="DG1068" s="389"/>
      <c r="DH1068" s="389"/>
      <c r="DI1068" s="389"/>
      <c r="DJ1068" s="389"/>
      <c r="DK1068" s="389"/>
      <c r="DL1068" s="389"/>
      <c r="DM1068" s="389"/>
      <c r="DN1068" s="389"/>
      <c r="DO1068" s="389"/>
      <c r="DP1068" s="389"/>
      <c r="DQ1068" s="389"/>
      <c r="DR1068" s="389"/>
      <c r="DS1068" s="389"/>
      <c r="DT1068" s="389"/>
      <c r="DU1068" s="389"/>
      <c r="DV1068" s="389">
        <v>0.91366328787857176</v>
      </c>
      <c r="DW1068" s="389">
        <v>0.57706937025816785</v>
      </c>
      <c r="DX1068" s="389">
        <v>0.2592513834948581</v>
      </c>
      <c r="DY1068" s="389">
        <v>0.18433638561599594</v>
      </c>
      <c r="DZ1068" s="389">
        <v>0.17706075698996174</v>
      </c>
      <c r="EA1068" s="389">
        <v>0.15249666738898188</v>
      </c>
      <c r="EB1068" s="389">
        <v>0.14078284962184712</v>
      </c>
      <c r="EC1068" s="389">
        <v>0.12919231039747711</v>
      </c>
      <c r="ED1068" s="389">
        <v>0.12314233112038576</v>
      </c>
      <c r="EE1068" s="389">
        <v>0.11830307230773505</v>
      </c>
      <c r="EF1068" s="389">
        <v>0.11472252643007243</v>
      </c>
      <c r="EG1068" s="389">
        <v>0.11134499659705738</v>
      </c>
      <c r="EH1068" s="389">
        <v>0.10919361898425919</v>
      </c>
      <c r="EI1068" s="389">
        <v>0.10745586694330586</v>
      </c>
      <c r="EJ1068" s="389">
        <v>0.10524969339727691</v>
      </c>
      <c r="EK1068" s="389">
        <v>0.10223447014264157</v>
      </c>
      <c r="EL1068" s="389">
        <v>9.9801363587353698E-2</v>
      </c>
      <c r="EM1068" s="389">
        <v>9.6314466144768837E-2</v>
      </c>
      <c r="EN1068" s="389">
        <v>9.381903238755665E-2</v>
      </c>
      <c r="EO1068" s="389">
        <v>9.0428568850456831E-2</v>
      </c>
      <c r="EP1068" s="389">
        <v>8.4149617148352021E-2</v>
      </c>
      <c r="EQ1068" s="389">
        <v>7.8750695256038436E-2</v>
      </c>
      <c r="ER1068" s="389">
        <v>7.4217767497223475E-2</v>
      </c>
      <c r="ES1068" s="389">
        <v>6.842949704542993E-2</v>
      </c>
      <c r="ET1068" s="389">
        <v>6.4453276897052866E-2</v>
      </c>
      <c r="EU1068" s="389">
        <v>6.1391498822002614E-2</v>
      </c>
      <c r="EV1068" s="389">
        <v>5.8824991887238713E-2</v>
      </c>
      <c r="EW1068" s="389">
        <v>5.619553645008582E-2</v>
      </c>
      <c r="EX1068" s="389">
        <v>5.4066339148323643E-2</v>
      </c>
      <c r="EY1068" s="389">
        <v>5.2097590743706526E-2</v>
      </c>
      <c r="EZ1068" s="389">
        <v>5.0684023959724087E-2</v>
      </c>
      <c r="FA1068" s="389">
        <v>4.9697997538260576E-2</v>
      </c>
      <c r="FB1068" s="389">
        <v>4.8264014419276004E-2</v>
      </c>
      <c r="FC1068" s="389">
        <v>4.6526426113100226E-2</v>
      </c>
      <c r="FD1068" s="389">
        <v>4.5196979901498666E-2</v>
      </c>
      <c r="FE1068" s="389">
        <v>4.3582558877236305E-2</v>
      </c>
      <c r="FF1068" s="389">
        <v>4.2785860034774061E-2</v>
      </c>
      <c r="FG1068" s="389">
        <v>4.1082049618145308E-2</v>
      </c>
      <c r="FH1068" s="389">
        <v>3.8293776491102237E-2</v>
      </c>
      <c r="FI1068" s="389">
        <v>3.3754325551579131E-2</v>
      </c>
      <c r="FJ1068" s="389">
        <v>3.2552395968812473E-2</v>
      </c>
      <c r="FK1068" s="389">
        <v>3.3306060834287547E-2</v>
      </c>
      <c r="FL1068" s="389">
        <v>3.7324348566674104E-2</v>
      </c>
      <c r="FM1068" s="389">
        <v>4.40251572327044E-2</v>
      </c>
      <c r="FN1068" s="389">
        <v>3.8801991787743691E-2</v>
      </c>
      <c r="FO1068" s="389">
        <v>3.8136862564762383E-2</v>
      </c>
      <c r="FP1068" s="389">
        <v>3.7497075890493274E-2</v>
      </c>
      <c r="FQ1068" s="389">
        <v>3.6881157163823793E-2</v>
      </c>
      <c r="FR1068" s="389">
        <v>3.6287745992275224E-2</v>
      </c>
      <c r="FS1068" s="389">
        <v>3.5715585234561559E-2</v>
      </c>
      <c r="FT1068" s="389">
        <v>3.5163511289093181E-2</v>
      </c>
      <c r="FU1068" s="389">
        <v>3.4630445465469846E-2</v>
      </c>
      <c r="FV1068" s="389">
        <v>3.4115386299999065E-2</v>
      </c>
    </row>
    <row r="1069" spans="5:179" outlineLevel="2" x14ac:dyDescent="0.2">
      <c r="E1069" s="367">
        <v>46295</v>
      </c>
      <c r="F1069" s="394"/>
      <c r="G1069" s="394"/>
      <c r="H1069" s="394"/>
      <c r="K1069" s="389"/>
      <c r="L1069" s="389"/>
      <c r="M1069" s="389"/>
      <c r="N1069" s="389"/>
      <c r="O1069" s="389"/>
      <c r="P1069" s="389"/>
      <c r="Q1069" s="389"/>
      <c r="R1069" s="389"/>
      <c r="S1069" s="389"/>
      <c r="T1069" s="389"/>
      <c r="U1069" s="389"/>
      <c r="V1069" s="389"/>
      <c r="W1069" s="389"/>
      <c r="X1069" s="389"/>
      <c r="Y1069" s="389"/>
      <c r="Z1069" s="389"/>
      <c r="AA1069" s="389"/>
      <c r="AB1069" s="389"/>
      <c r="AC1069" s="389"/>
      <c r="AD1069" s="389"/>
      <c r="AE1069" s="389"/>
      <c r="AF1069" s="389"/>
      <c r="AG1069" s="389"/>
      <c r="AH1069" s="389"/>
      <c r="AI1069" s="389"/>
      <c r="AJ1069" s="389"/>
      <c r="AK1069" s="389"/>
      <c r="AL1069" s="389"/>
      <c r="AM1069" s="389"/>
      <c r="AN1069" s="389"/>
      <c r="AO1069" s="389"/>
      <c r="AP1069" s="389"/>
      <c r="AQ1069" s="389"/>
      <c r="AR1069" s="389"/>
      <c r="AS1069" s="389"/>
      <c r="AT1069" s="389"/>
      <c r="AU1069" s="389"/>
      <c r="AV1069" s="389"/>
      <c r="AW1069" s="389"/>
      <c r="AX1069" s="389"/>
      <c r="AY1069" s="389"/>
      <c r="AZ1069" s="389"/>
      <c r="BA1069" s="389"/>
      <c r="BB1069" s="389"/>
      <c r="BC1069" s="389"/>
      <c r="BD1069" s="389"/>
      <c r="BE1069" s="389"/>
      <c r="BF1069" s="389"/>
      <c r="BG1069" s="389"/>
      <c r="BH1069" s="389"/>
      <c r="BI1069" s="389"/>
      <c r="BJ1069" s="389"/>
      <c r="BK1069" s="389"/>
      <c r="BL1069" s="389"/>
      <c r="BM1069" s="389"/>
      <c r="BN1069" s="389"/>
      <c r="BO1069" s="389"/>
      <c r="BP1069" s="389"/>
      <c r="BQ1069" s="389"/>
      <c r="BR1069" s="389"/>
      <c r="BS1069" s="389"/>
      <c r="BT1069" s="389"/>
      <c r="BU1069" s="389"/>
      <c r="BV1069" s="389"/>
      <c r="BW1069" s="389"/>
      <c r="BX1069" s="389"/>
      <c r="BY1069" s="389"/>
      <c r="BZ1069" s="389"/>
      <c r="CA1069" s="389"/>
      <c r="CB1069" s="389"/>
      <c r="CC1069" s="389"/>
      <c r="CD1069" s="389"/>
      <c r="CE1069" s="389"/>
      <c r="CF1069" s="389"/>
      <c r="CG1069" s="389"/>
      <c r="CH1069" s="389"/>
      <c r="CI1069" s="389"/>
      <c r="CJ1069" s="389"/>
      <c r="CK1069" s="389"/>
      <c r="CL1069" s="389"/>
      <c r="CM1069" s="389"/>
      <c r="CN1069" s="389"/>
      <c r="CO1069" s="389"/>
      <c r="CP1069" s="389"/>
      <c r="CQ1069" s="389"/>
      <c r="CR1069" s="389"/>
      <c r="CS1069" s="389"/>
      <c r="CT1069" s="389"/>
      <c r="CU1069" s="389"/>
      <c r="CV1069" s="389"/>
      <c r="CW1069" s="389"/>
      <c r="CX1069" s="389"/>
      <c r="CY1069" s="389"/>
      <c r="CZ1069" s="389"/>
      <c r="DA1069" s="389"/>
      <c r="DB1069" s="389"/>
      <c r="DC1069" s="389"/>
      <c r="DD1069" s="389"/>
      <c r="DE1069" s="389"/>
      <c r="DF1069" s="389"/>
      <c r="DG1069" s="389"/>
      <c r="DH1069" s="389"/>
      <c r="DI1069" s="389"/>
      <c r="DJ1069" s="389"/>
      <c r="DK1069" s="389"/>
      <c r="DL1069" s="389"/>
      <c r="DM1069" s="389"/>
      <c r="DN1069" s="389"/>
      <c r="DO1069" s="389"/>
      <c r="DP1069" s="389"/>
      <c r="DQ1069" s="389"/>
      <c r="DR1069" s="389"/>
      <c r="DS1069" s="389"/>
      <c r="DT1069" s="389"/>
      <c r="DU1069" s="389"/>
      <c r="DV1069" s="389"/>
      <c r="DW1069" s="389">
        <v>0.91366328787857176</v>
      </c>
      <c r="DX1069" s="389">
        <v>0.57706937025816785</v>
      </c>
      <c r="DY1069" s="389">
        <v>0.2592513834948581</v>
      </c>
      <c r="DZ1069" s="389">
        <v>0.18433638561599594</v>
      </c>
      <c r="EA1069" s="389">
        <v>0.17706075698996174</v>
      </c>
      <c r="EB1069" s="389">
        <v>0.15249666738898188</v>
      </c>
      <c r="EC1069" s="389">
        <v>0.14078284962184712</v>
      </c>
      <c r="ED1069" s="389">
        <v>0.12919231039747711</v>
      </c>
      <c r="EE1069" s="389">
        <v>0.12314233112038576</v>
      </c>
      <c r="EF1069" s="389">
        <v>0.11830307230773505</v>
      </c>
      <c r="EG1069" s="389">
        <v>0.11472252643007243</v>
      </c>
      <c r="EH1069" s="389">
        <v>0.11134499659705738</v>
      </c>
      <c r="EI1069" s="389">
        <v>0.10919361898425919</v>
      </c>
      <c r="EJ1069" s="389">
        <v>0.10745586694330586</v>
      </c>
      <c r="EK1069" s="389">
        <v>0.10524969339727691</v>
      </c>
      <c r="EL1069" s="389">
        <v>0.10223447014264157</v>
      </c>
      <c r="EM1069" s="389">
        <v>9.9801363587353698E-2</v>
      </c>
      <c r="EN1069" s="389">
        <v>9.6314466144768837E-2</v>
      </c>
      <c r="EO1069" s="389">
        <v>9.381903238755665E-2</v>
      </c>
      <c r="EP1069" s="389">
        <v>9.0428568850456831E-2</v>
      </c>
      <c r="EQ1069" s="389">
        <v>8.4149617148352021E-2</v>
      </c>
      <c r="ER1069" s="389">
        <v>7.8750695256038436E-2</v>
      </c>
      <c r="ES1069" s="389">
        <v>7.4217767497223475E-2</v>
      </c>
      <c r="ET1069" s="389">
        <v>6.842949704542993E-2</v>
      </c>
      <c r="EU1069" s="389">
        <v>6.4453276897052866E-2</v>
      </c>
      <c r="EV1069" s="389">
        <v>6.1391498822002614E-2</v>
      </c>
      <c r="EW1069" s="389">
        <v>5.8824991887238713E-2</v>
      </c>
      <c r="EX1069" s="389">
        <v>5.619553645008582E-2</v>
      </c>
      <c r="EY1069" s="389">
        <v>5.4066339148323643E-2</v>
      </c>
      <c r="EZ1069" s="389">
        <v>5.2097590743706526E-2</v>
      </c>
      <c r="FA1069" s="389">
        <v>5.0684023959724087E-2</v>
      </c>
      <c r="FB1069" s="389">
        <v>4.9697997538260576E-2</v>
      </c>
      <c r="FC1069" s="389">
        <v>4.8264014419276004E-2</v>
      </c>
      <c r="FD1069" s="389">
        <v>4.6526426113100226E-2</v>
      </c>
      <c r="FE1069" s="389">
        <v>4.5196979901498666E-2</v>
      </c>
      <c r="FF1069" s="389">
        <v>4.3582558877236305E-2</v>
      </c>
      <c r="FG1069" s="389">
        <v>4.2785860034774061E-2</v>
      </c>
      <c r="FH1069" s="389">
        <v>4.1082049618145308E-2</v>
      </c>
      <c r="FI1069" s="389">
        <v>3.8293776491102237E-2</v>
      </c>
      <c r="FJ1069" s="389">
        <v>3.3754325551579131E-2</v>
      </c>
      <c r="FK1069" s="389">
        <v>3.2552395968812473E-2</v>
      </c>
      <c r="FL1069" s="389">
        <v>3.3306060834287547E-2</v>
      </c>
      <c r="FM1069" s="389">
        <v>3.7324348566674104E-2</v>
      </c>
      <c r="FN1069" s="389">
        <v>4.40251572327044E-2</v>
      </c>
      <c r="FO1069" s="389">
        <v>3.8801991787743691E-2</v>
      </c>
      <c r="FP1069" s="389">
        <v>3.8136862564762383E-2</v>
      </c>
      <c r="FQ1069" s="389">
        <v>3.7497075890493274E-2</v>
      </c>
      <c r="FR1069" s="389">
        <v>3.6881157163823793E-2</v>
      </c>
      <c r="FS1069" s="389">
        <v>3.6287745992275224E-2</v>
      </c>
      <c r="FT1069" s="389">
        <v>3.5715585234561559E-2</v>
      </c>
      <c r="FU1069" s="389">
        <v>3.5163511289093181E-2</v>
      </c>
      <c r="FV1069" s="389">
        <v>3.4630445465469846E-2</v>
      </c>
    </row>
    <row r="1070" spans="5:179" outlineLevel="2" x14ac:dyDescent="0.2">
      <c r="E1070" s="367">
        <v>46326</v>
      </c>
      <c r="F1070" s="394"/>
      <c r="G1070" s="394"/>
      <c r="H1070" s="394"/>
      <c r="K1070" s="389"/>
      <c r="L1070" s="389"/>
      <c r="M1070" s="389"/>
      <c r="N1070" s="389"/>
      <c r="O1070" s="389"/>
      <c r="P1070" s="389"/>
      <c r="Q1070" s="389"/>
      <c r="R1070" s="389"/>
      <c r="S1070" s="389"/>
      <c r="T1070" s="389"/>
      <c r="U1070" s="389"/>
      <c r="V1070" s="389"/>
      <c r="W1070" s="389"/>
      <c r="X1070" s="389"/>
      <c r="Y1070" s="389"/>
      <c r="Z1070" s="389"/>
      <c r="AA1070" s="389"/>
      <c r="AB1070" s="389"/>
      <c r="AC1070" s="389"/>
      <c r="AD1070" s="389"/>
      <c r="AE1070" s="389"/>
      <c r="AF1070" s="389"/>
      <c r="AG1070" s="389"/>
      <c r="AH1070" s="389"/>
      <c r="AI1070" s="389"/>
      <c r="AJ1070" s="389"/>
      <c r="AK1070" s="389"/>
      <c r="AL1070" s="389"/>
      <c r="AM1070" s="389"/>
      <c r="AN1070" s="389"/>
      <c r="AO1070" s="389"/>
      <c r="AP1070" s="389"/>
      <c r="AQ1070" s="389"/>
      <c r="AR1070" s="389"/>
      <c r="AS1070" s="389"/>
      <c r="AT1070" s="389"/>
      <c r="AU1070" s="389"/>
      <c r="AV1070" s="389"/>
      <c r="AW1070" s="389"/>
      <c r="AX1070" s="389"/>
      <c r="AY1070" s="389"/>
      <c r="AZ1070" s="389"/>
      <c r="BA1070" s="389"/>
      <c r="BB1070" s="389"/>
      <c r="BC1070" s="389"/>
      <c r="BD1070" s="389"/>
      <c r="BE1070" s="389"/>
      <c r="BF1070" s="389"/>
      <c r="BG1070" s="389"/>
      <c r="BH1070" s="389"/>
      <c r="BI1070" s="389"/>
      <c r="BJ1070" s="389"/>
      <c r="BK1070" s="389"/>
      <c r="BL1070" s="389"/>
      <c r="BM1070" s="389"/>
      <c r="BN1070" s="389"/>
      <c r="BO1070" s="389"/>
      <c r="BP1070" s="389"/>
      <c r="BQ1070" s="389"/>
      <c r="BR1070" s="389"/>
      <c r="BS1070" s="389"/>
      <c r="BT1070" s="389"/>
      <c r="BU1070" s="389"/>
      <c r="BV1070" s="389"/>
      <c r="BW1070" s="389"/>
      <c r="BX1070" s="389"/>
      <c r="BY1070" s="389"/>
      <c r="BZ1070" s="389"/>
      <c r="CA1070" s="389"/>
      <c r="CB1070" s="389"/>
      <c r="CC1070" s="389"/>
      <c r="CD1070" s="389"/>
      <c r="CE1070" s="389"/>
      <c r="CF1070" s="389"/>
      <c r="CG1070" s="389"/>
      <c r="CH1070" s="389"/>
      <c r="CI1070" s="389"/>
      <c r="CJ1070" s="389"/>
      <c r="CK1070" s="389"/>
      <c r="CL1070" s="389"/>
      <c r="CM1070" s="389"/>
      <c r="CN1070" s="389"/>
      <c r="CO1070" s="389"/>
      <c r="CP1070" s="389"/>
      <c r="CQ1070" s="389"/>
      <c r="CR1070" s="389"/>
      <c r="CS1070" s="389"/>
      <c r="CT1070" s="389"/>
      <c r="CU1070" s="389"/>
      <c r="CV1070" s="389"/>
      <c r="CW1070" s="389"/>
      <c r="CX1070" s="389"/>
      <c r="CY1070" s="389"/>
      <c r="CZ1070" s="389"/>
      <c r="DA1070" s="389"/>
      <c r="DB1070" s="389"/>
      <c r="DC1070" s="389"/>
      <c r="DD1070" s="389"/>
      <c r="DE1070" s="389"/>
      <c r="DF1070" s="389"/>
      <c r="DG1070" s="389"/>
      <c r="DH1070" s="389"/>
      <c r="DI1070" s="389"/>
      <c r="DJ1070" s="389"/>
      <c r="DK1070" s="389"/>
      <c r="DL1070" s="389"/>
      <c r="DM1070" s="389"/>
      <c r="DN1070" s="389"/>
      <c r="DO1070" s="389"/>
      <c r="DP1070" s="389"/>
      <c r="DQ1070" s="389"/>
      <c r="DR1070" s="389"/>
      <c r="DS1070" s="389"/>
      <c r="DT1070" s="389"/>
      <c r="DU1070" s="389"/>
      <c r="DV1070" s="389"/>
      <c r="DW1070" s="389"/>
      <c r="DX1070" s="389">
        <v>0.91366328787857176</v>
      </c>
      <c r="DY1070" s="389">
        <v>0.57706937025816785</v>
      </c>
      <c r="DZ1070" s="389">
        <v>0.2592513834948581</v>
      </c>
      <c r="EA1070" s="389">
        <v>0.18433638561599594</v>
      </c>
      <c r="EB1070" s="389">
        <v>0.17706075698996174</v>
      </c>
      <c r="EC1070" s="389">
        <v>0.15249666738898188</v>
      </c>
      <c r="ED1070" s="389">
        <v>0.14078284962184712</v>
      </c>
      <c r="EE1070" s="389">
        <v>0.12919231039747711</v>
      </c>
      <c r="EF1070" s="389">
        <v>0.12314233112038576</v>
      </c>
      <c r="EG1070" s="389">
        <v>0.11830307230773505</v>
      </c>
      <c r="EH1070" s="389">
        <v>0.11472252643007243</v>
      </c>
      <c r="EI1070" s="389">
        <v>0.11134499659705738</v>
      </c>
      <c r="EJ1070" s="389">
        <v>0.10919361898425919</v>
      </c>
      <c r="EK1070" s="389">
        <v>0.10745586694330586</v>
      </c>
      <c r="EL1070" s="389">
        <v>0.10524969339727691</v>
      </c>
      <c r="EM1070" s="389">
        <v>0.10223447014264157</v>
      </c>
      <c r="EN1070" s="389">
        <v>9.9801363587353698E-2</v>
      </c>
      <c r="EO1070" s="389">
        <v>9.6314466144768837E-2</v>
      </c>
      <c r="EP1070" s="389">
        <v>9.381903238755665E-2</v>
      </c>
      <c r="EQ1070" s="389">
        <v>9.0428568850456831E-2</v>
      </c>
      <c r="ER1070" s="389">
        <v>8.4149617148352021E-2</v>
      </c>
      <c r="ES1070" s="389">
        <v>7.8750695256038436E-2</v>
      </c>
      <c r="ET1070" s="389">
        <v>7.4217767497223475E-2</v>
      </c>
      <c r="EU1070" s="389">
        <v>6.842949704542993E-2</v>
      </c>
      <c r="EV1070" s="389">
        <v>6.4453276897052866E-2</v>
      </c>
      <c r="EW1070" s="389">
        <v>6.1391498822002614E-2</v>
      </c>
      <c r="EX1070" s="389">
        <v>5.8824991887238713E-2</v>
      </c>
      <c r="EY1070" s="389">
        <v>5.619553645008582E-2</v>
      </c>
      <c r="EZ1070" s="389">
        <v>5.4066339148323643E-2</v>
      </c>
      <c r="FA1070" s="389">
        <v>5.2097590743706526E-2</v>
      </c>
      <c r="FB1070" s="389">
        <v>5.0684023959724087E-2</v>
      </c>
      <c r="FC1070" s="389">
        <v>4.9697997538260576E-2</v>
      </c>
      <c r="FD1070" s="389">
        <v>4.8264014419276004E-2</v>
      </c>
      <c r="FE1070" s="389">
        <v>4.6526426113100226E-2</v>
      </c>
      <c r="FF1070" s="389">
        <v>4.5196979901498666E-2</v>
      </c>
      <c r="FG1070" s="389">
        <v>4.3582558877236305E-2</v>
      </c>
      <c r="FH1070" s="389">
        <v>4.2785860034774061E-2</v>
      </c>
      <c r="FI1070" s="389">
        <v>4.1082049618145308E-2</v>
      </c>
      <c r="FJ1070" s="389">
        <v>3.8293776491102237E-2</v>
      </c>
      <c r="FK1070" s="389">
        <v>3.3754325551579131E-2</v>
      </c>
      <c r="FL1070" s="389">
        <v>3.2552395968812473E-2</v>
      </c>
      <c r="FM1070" s="389">
        <v>3.3306060834287547E-2</v>
      </c>
      <c r="FN1070" s="389">
        <v>3.7324348566674104E-2</v>
      </c>
      <c r="FO1070" s="389">
        <v>4.40251572327044E-2</v>
      </c>
      <c r="FP1070" s="389">
        <v>3.8801991787743691E-2</v>
      </c>
      <c r="FQ1070" s="389">
        <v>3.8136862564762383E-2</v>
      </c>
      <c r="FR1070" s="389">
        <v>3.7497075890493274E-2</v>
      </c>
      <c r="FS1070" s="389">
        <v>3.6881157163823793E-2</v>
      </c>
      <c r="FT1070" s="389">
        <v>3.6287745992275224E-2</v>
      </c>
      <c r="FU1070" s="389">
        <v>3.5715585234561559E-2</v>
      </c>
      <c r="FV1070" s="389">
        <v>3.5163511289093181E-2</v>
      </c>
    </row>
    <row r="1071" spans="5:179" outlineLevel="2" x14ac:dyDescent="0.2">
      <c r="E1071" s="367">
        <v>46356</v>
      </c>
      <c r="F1071" s="394"/>
      <c r="G1071" s="394"/>
      <c r="H1071" s="394"/>
      <c r="K1071" s="389"/>
      <c r="L1071" s="389"/>
      <c r="M1071" s="389"/>
      <c r="N1071" s="389"/>
      <c r="O1071" s="389"/>
      <c r="P1071" s="389"/>
      <c r="Q1071" s="389"/>
      <c r="R1071" s="389"/>
      <c r="S1071" s="389"/>
      <c r="T1071" s="389"/>
      <c r="U1071" s="389"/>
      <c r="V1071" s="389"/>
      <c r="W1071" s="389"/>
      <c r="X1071" s="389"/>
      <c r="Y1071" s="389"/>
      <c r="Z1071" s="389"/>
      <c r="AA1071" s="389"/>
      <c r="AB1071" s="389"/>
      <c r="AC1071" s="389"/>
      <c r="AD1071" s="389"/>
      <c r="AE1071" s="389"/>
      <c r="AF1071" s="389"/>
      <c r="AG1071" s="389"/>
      <c r="AH1071" s="389"/>
      <c r="AI1071" s="389"/>
      <c r="AJ1071" s="389"/>
      <c r="AK1071" s="389"/>
      <c r="AL1071" s="389"/>
      <c r="AM1071" s="389"/>
      <c r="AN1071" s="389"/>
      <c r="AO1071" s="389"/>
      <c r="AP1071" s="389"/>
      <c r="AQ1071" s="389"/>
      <c r="AR1071" s="389"/>
      <c r="AS1071" s="389"/>
      <c r="AT1071" s="389"/>
      <c r="AU1071" s="389"/>
      <c r="AV1071" s="389"/>
      <c r="AW1071" s="389"/>
      <c r="AX1071" s="389"/>
      <c r="AY1071" s="389"/>
      <c r="AZ1071" s="389"/>
      <c r="BA1071" s="389"/>
      <c r="BB1071" s="389"/>
      <c r="BC1071" s="389"/>
      <c r="BD1071" s="389"/>
      <c r="BE1071" s="389"/>
      <c r="BF1071" s="389"/>
      <c r="BG1071" s="389"/>
      <c r="BH1071" s="389"/>
      <c r="BI1071" s="389"/>
      <c r="BJ1071" s="389"/>
      <c r="BK1071" s="389"/>
      <c r="BL1071" s="389"/>
      <c r="BM1071" s="389"/>
      <c r="BN1071" s="389"/>
      <c r="BO1071" s="389"/>
      <c r="BP1071" s="389"/>
      <c r="BQ1071" s="389"/>
      <c r="BR1071" s="389"/>
      <c r="BS1071" s="389"/>
      <c r="BT1071" s="389"/>
      <c r="BU1071" s="389"/>
      <c r="BV1071" s="389"/>
      <c r="BW1071" s="389"/>
      <c r="BX1071" s="389"/>
      <c r="BY1071" s="389"/>
      <c r="BZ1071" s="389"/>
      <c r="CA1071" s="389"/>
      <c r="CB1071" s="389"/>
      <c r="CC1071" s="389"/>
      <c r="CD1071" s="389"/>
      <c r="CE1071" s="389"/>
      <c r="CF1071" s="389"/>
      <c r="CG1071" s="389"/>
      <c r="CH1071" s="389"/>
      <c r="CI1071" s="389"/>
      <c r="CJ1071" s="389"/>
      <c r="CK1071" s="389"/>
      <c r="CL1071" s="389"/>
      <c r="CM1071" s="389"/>
      <c r="CN1071" s="389"/>
      <c r="CO1071" s="389"/>
      <c r="CP1071" s="389"/>
      <c r="CQ1071" s="389"/>
      <c r="CR1071" s="389"/>
      <c r="CS1071" s="389"/>
      <c r="CT1071" s="389"/>
      <c r="CU1071" s="389"/>
      <c r="CV1071" s="389"/>
      <c r="CW1071" s="389"/>
      <c r="CX1071" s="389"/>
      <c r="CY1071" s="389"/>
      <c r="CZ1071" s="389"/>
      <c r="DA1071" s="389"/>
      <c r="DB1071" s="389"/>
      <c r="DC1071" s="389"/>
      <c r="DD1071" s="389"/>
      <c r="DE1071" s="389"/>
      <c r="DF1071" s="389"/>
      <c r="DG1071" s="389"/>
      <c r="DH1071" s="389"/>
      <c r="DI1071" s="389"/>
      <c r="DJ1071" s="389"/>
      <c r="DK1071" s="389"/>
      <c r="DL1071" s="389"/>
      <c r="DM1071" s="389"/>
      <c r="DN1071" s="389"/>
      <c r="DO1071" s="389"/>
      <c r="DP1071" s="389"/>
      <c r="DQ1071" s="389"/>
      <c r="DR1071" s="389"/>
      <c r="DS1071" s="389"/>
      <c r="DT1071" s="389"/>
      <c r="DU1071" s="389"/>
      <c r="DV1071" s="389"/>
      <c r="DW1071" s="389"/>
      <c r="DX1071" s="389"/>
      <c r="DY1071" s="389">
        <v>0.91366328787857176</v>
      </c>
      <c r="DZ1071" s="389">
        <v>0.57706937025816785</v>
      </c>
      <c r="EA1071" s="389">
        <v>0.2592513834948581</v>
      </c>
      <c r="EB1071" s="389">
        <v>0.18433638561599594</v>
      </c>
      <c r="EC1071" s="389">
        <v>0.17706075698996174</v>
      </c>
      <c r="ED1071" s="389">
        <v>0.15249666738898188</v>
      </c>
      <c r="EE1071" s="389">
        <v>0.14078284962184712</v>
      </c>
      <c r="EF1071" s="389">
        <v>0.12919231039747711</v>
      </c>
      <c r="EG1071" s="389">
        <v>0.12314233112038576</v>
      </c>
      <c r="EH1071" s="389">
        <v>0.11830307230773505</v>
      </c>
      <c r="EI1071" s="389">
        <v>0.11472252643007243</v>
      </c>
      <c r="EJ1071" s="389">
        <v>0.11134499659705738</v>
      </c>
      <c r="EK1071" s="389">
        <v>0.10919361898425919</v>
      </c>
      <c r="EL1071" s="389">
        <v>0.10745586694330586</v>
      </c>
      <c r="EM1071" s="389">
        <v>0.10524969339727691</v>
      </c>
      <c r="EN1071" s="389">
        <v>0.10223447014264157</v>
      </c>
      <c r="EO1071" s="389">
        <v>9.9801363587353698E-2</v>
      </c>
      <c r="EP1071" s="389">
        <v>9.6314466144768837E-2</v>
      </c>
      <c r="EQ1071" s="389">
        <v>9.381903238755665E-2</v>
      </c>
      <c r="ER1071" s="389">
        <v>9.0428568850456831E-2</v>
      </c>
      <c r="ES1071" s="389">
        <v>8.4149617148352021E-2</v>
      </c>
      <c r="ET1071" s="389">
        <v>7.8750695256038436E-2</v>
      </c>
      <c r="EU1071" s="389">
        <v>7.4217767497223475E-2</v>
      </c>
      <c r="EV1071" s="389">
        <v>6.842949704542993E-2</v>
      </c>
      <c r="EW1071" s="389">
        <v>6.4453276897052866E-2</v>
      </c>
      <c r="EX1071" s="389">
        <v>6.1391498822002614E-2</v>
      </c>
      <c r="EY1071" s="389">
        <v>5.8824991887238713E-2</v>
      </c>
      <c r="EZ1071" s="389">
        <v>5.619553645008582E-2</v>
      </c>
      <c r="FA1071" s="389">
        <v>5.4066339148323643E-2</v>
      </c>
      <c r="FB1071" s="389">
        <v>5.2097590743706526E-2</v>
      </c>
      <c r="FC1071" s="389">
        <v>5.0684023959724087E-2</v>
      </c>
      <c r="FD1071" s="389">
        <v>4.9697997538260576E-2</v>
      </c>
      <c r="FE1071" s="389">
        <v>4.8264014419276004E-2</v>
      </c>
      <c r="FF1071" s="389">
        <v>4.6526426113100226E-2</v>
      </c>
      <c r="FG1071" s="389">
        <v>4.5196979901498666E-2</v>
      </c>
      <c r="FH1071" s="389">
        <v>4.3582558877236305E-2</v>
      </c>
      <c r="FI1071" s="389">
        <v>4.2785860034774061E-2</v>
      </c>
      <c r="FJ1071" s="389">
        <v>4.1082049618145308E-2</v>
      </c>
      <c r="FK1071" s="389">
        <v>3.8293776491102237E-2</v>
      </c>
      <c r="FL1071" s="389">
        <v>3.3754325551579131E-2</v>
      </c>
      <c r="FM1071" s="389">
        <v>3.2552395968812473E-2</v>
      </c>
      <c r="FN1071" s="389">
        <v>3.3306060834287547E-2</v>
      </c>
      <c r="FO1071" s="389">
        <v>3.7324348566674104E-2</v>
      </c>
      <c r="FP1071" s="389">
        <v>4.40251572327044E-2</v>
      </c>
      <c r="FQ1071" s="389">
        <v>3.8801991787743691E-2</v>
      </c>
      <c r="FR1071" s="389">
        <v>3.8136862564762383E-2</v>
      </c>
      <c r="FS1071" s="389">
        <v>3.7497075890493274E-2</v>
      </c>
      <c r="FT1071" s="389">
        <v>3.6881157163823793E-2</v>
      </c>
      <c r="FU1071" s="389">
        <v>3.6287745992275224E-2</v>
      </c>
      <c r="FV1071" s="389">
        <v>3.5715585234561559E-2</v>
      </c>
    </row>
    <row r="1072" spans="5:179" outlineLevel="2" x14ac:dyDescent="0.2">
      <c r="E1072" s="367">
        <v>46387</v>
      </c>
      <c r="F1072" s="394"/>
      <c r="G1072" s="394"/>
      <c r="H1072" s="394"/>
      <c r="K1072" s="389"/>
      <c r="L1072" s="389"/>
      <c r="M1072" s="389"/>
      <c r="N1072" s="389"/>
      <c r="O1072" s="389"/>
      <c r="P1072" s="389"/>
      <c r="Q1072" s="389"/>
      <c r="R1072" s="389"/>
      <c r="S1072" s="389"/>
      <c r="T1072" s="389"/>
      <c r="U1072" s="389"/>
      <c r="V1072" s="389"/>
      <c r="W1072" s="389"/>
      <c r="X1072" s="389"/>
      <c r="Y1072" s="389"/>
      <c r="Z1072" s="389"/>
      <c r="AA1072" s="389"/>
      <c r="AB1072" s="389"/>
      <c r="AC1072" s="389"/>
      <c r="AD1072" s="389"/>
      <c r="AE1072" s="389"/>
      <c r="AF1072" s="389"/>
      <c r="AG1072" s="389"/>
      <c r="AH1072" s="389"/>
      <c r="AI1072" s="389"/>
      <c r="AJ1072" s="389"/>
      <c r="AK1072" s="389"/>
      <c r="AL1072" s="389"/>
      <c r="AM1072" s="389"/>
      <c r="AN1072" s="389"/>
      <c r="AO1072" s="389"/>
      <c r="AP1072" s="389"/>
      <c r="AQ1072" s="389"/>
      <c r="AR1072" s="389"/>
      <c r="AS1072" s="389"/>
      <c r="AT1072" s="389"/>
      <c r="AU1072" s="389"/>
      <c r="AV1072" s="389"/>
      <c r="AW1072" s="389"/>
      <c r="AX1072" s="389"/>
      <c r="AY1072" s="389"/>
      <c r="AZ1072" s="389"/>
      <c r="BA1072" s="389"/>
      <c r="BB1072" s="389"/>
      <c r="BC1072" s="389"/>
      <c r="BD1072" s="389"/>
      <c r="BE1072" s="389"/>
      <c r="BF1072" s="389"/>
      <c r="BG1072" s="389"/>
      <c r="BH1072" s="389"/>
      <c r="BI1072" s="389"/>
      <c r="BJ1072" s="389"/>
      <c r="BK1072" s="389"/>
      <c r="BL1072" s="389"/>
      <c r="BM1072" s="389"/>
      <c r="BN1072" s="389"/>
      <c r="BO1072" s="389"/>
      <c r="BP1072" s="389"/>
      <c r="BQ1072" s="389"/>
      <c r="BR1072" s="389"/>
      <c r="BS1072" s="389"/>
      <c r="BT1072" s="389"/>
      <c r="BU1072" s="389"/>
      <c r="BV1072" s="389"/>
      <c r="BW1072" s="389"/>
      <c r="BX1072" s="389"/>
      <c r="BY1072" s="389"/>
      <c r="BZ1072" s="389"/>
      <c r="CA1072" s="389"/>
      <c r="CB1072" s="389"/>
      <c r="CC1072" s="389"/>
      <c r="CD1072" s="389"/>
      <c r="CE1072" s="389"/>
      <c r="CF1072" s="389"/>
      <c r="CG1072" s="389"/>
      <c r="CH1072" s="389"/>
      <c r="CI1072" s="389"/>
      <c r="CJ1072" s="389"/>
      <c r="CK1072" s="389"/>
      <c r="CL1072" s="389"/>
      <c r="CM1072" s="389"/>
      <c r="CN1072" s="389"/>
      <c r="CO1072" s="389"/>
      <c r="CP1072" s="389"/>
      <c r="CQ1072" s="389"/>
      <c r="CR1072" s="389"/>
      <c r="CS1072" s="389"/>
      <c r="CT1072" s="389"/>
      <c r="CU1072" s="389"/>
      <c r="CV1072" s="389"/>
      <c r="CW1072" s="389"/>
      <c r="CX1072" s="389"/>
      <c r="CY1072" s="389"/>
      <c r="CZ1072" s="389"/>
      <c r="DA1072" s="389"/>
      <c r="DB1072" s="389"/>
      <c r="DC1072" s="389"/>
      <c r="DD1072" s="389"/>
      <c r="DE1072" s="389"/>
      <c r="DF1072" s="389"/>
      <c r="DG1072" s="389"/>
      <c r="DH1072" s="389"/>
      <c r="DI1072" s="389"/>
      <c r="DJ1072" s="389"/>
      <c r="DK1072" s="389"/>
      <c r="DL1072" s="389"/>
      <c r="DM1072" s="389"/>
      <c r="DN1072" s="389"/>
      <c r="DO1072" s="389"/>
      <c r="DP1072" s="389"/>
      <c r="DQ1072" s="389"/>
      <c r="DR1072" s="389"/>
      <c r="DS1072" s="389"/>
      <c r="DT1072" s="389"/>
      <c r="DU1072" s="389"/>
      <c r="DV1072" s="389"/>
      <c r="DW1072" s="389"/>
      <c r="DX1072" s="389"/>
      <c r="DY1072" s="389"/>
      <c r="DZ1072" s="389">
        <v>0.91366328787857176</v>
      </c>
      <c r="EA1072" s="389">
        <v>0.57706937025816785</v>
      </c>
      <c r="EB1072" s="389">
        <v>0.2592513834948581</v>
      </c>
      <c r="EC1072" s="389">
        <v>0.18433638561599594</v>
      </c>
      <c r="ED1072" s="389">
        <v>0.17706075698996174</v>
      </c>
      <c r="EE1072" s="389">
        <v>0.15249666738898188</v>
      </c>
      <c r="EF1072" s="389">
        <v>0.14078284962184712</v>
      </c>
      <c r="EG1072" s="389">
        <v>0.12919231039747711</v>
      </c>
      <c r="EH1072" s="389">
        <v>0.12314233112038576</v>
      </c>
      <c r="EI1072" s="389">
        <v>0.11830307230773505</v>
      </c>
      <c r="EJ1072" s="389">
        <v>0.11472252643007243</v>
      </c>
      <c r="EK1072" s="389">
        <v>0.11134499659705738</v>
      </c>
      <c r="EL1072" s="389">
        <v>0.10919361898425919</v>
      </c>
      <c r="EM1072" s="389">
        <v>0.10745586694330586</v>
      </c>
      <c r="EN1072" s="389">
        <v>0.10524969339727691</v>
      </c>
      <c r="EO1072" s="389">
        <v>0.10223447014264157</v>
      </c>
      <c r="EP1072" s="389">
        <v>9.9801363587353698E-2</v>
      </c>
      <c r="EQ1072" s="389">
        <v>9.6314466144768837E-2</v>
      </c>
      <c r="ER1072" s="389">
        <v>9.381903238755665E-2</v>
      </c>
      <c r="ES1072" s="389">
        <v>9.0428568850456831E-2</v>
      </c>
      <c r="ET1072" s="389">
        <v>8.4149617148352021E-2</v>
      </c>
      <c r="EU1072" s="389">
        <v>7.8750695256038436E-2</v>
      </c>
      <c r="EV1072" s="389">
        <v>7.4217767497223475E-2</v>
      </c>
      <c r="EW1072" s="389">
        <v>6.842949704542993E-2</v>
      </c>
      <c r="EX1072" s="389">
        <v>6.4453276897052866E-2</v>
      </c>
      <c r="EY1072" s="389">
        <v>6.1391498822002614E-2</v>
      </c>
      <c r="EZ1072" s="389">
        <v>5.8824991887238713E-2</v>
      </c>
      <c r="FA1072" s="389">
        <v>5.619553645008582E-2</v>
      </c>
      <c r="FB1072" s="389">
        <v>5.4066339148323643E-2</v>
      </c>
      <c r="FC1072" s="389">
        <v>5.2097590743706526E-2</v>
      </c>
      <c r="FD1072" s="389">
        <v>5.0684023959724087E-2</v>
      </c>
      <c r="FE1072" s="389">
        <v>4.9697997538260576E-2</v>
      </c>
      <c r="FF1072" s="389">
        <v>4.8264014419276004E-2</v>
      </c>
      <c r="FG1072" s="389">
        <v>4.6526426113100226E-2</v>
      </c>
      <c r="FH1072" s="389">
        <v>4.5196979901498666E-2</v>
      </c>
      <c r="FI1072" s="389">
        <v>4.3582558877236305E-2</v>
      </c>
      <c r="FJ1072" s="389">
        <v>4.2785860034774061E-2</v>
      </c>
      <c r="FK1072" s="389">
        <v>4.1082049618145308E-2</v>
      </c>
      <c r="FL1072" s="389">
        <v>3.8293776491102237E-2</v>
      </c>
      <c r="FM1072" s="389">
        <v>3.3754325551579131E-2</v>
      </c>
      <c r="FN1072" s="389">
        <v>3.2552395968812473E-2</v>
      </c>
      <c r="FO1072" s="389">
        <v>3.3306060834287547E-2</v>
      </c>
      <c r="FP1072" s="389">
        <v>3.7324348566674104E-2</v>
      </c>
      <c r="FQ1072" s="389">
        <v>4.40251572327044E-2</v>
      </c>
      <c r="FR1072" s="389">
        <v>3.8801991787743691E-2</v>
      </c>
      <c r="FS1072" s="389">
        <v>3.8136862564762383E-2</v>
      </c>
      <c r="FT1072" s="389">
        <v>3.7497075890493274E-2</v>
      </c>
      <c r="FU1072" s="389">
        <v>3.6881157163823793E-2</v>
      </c>
      <c r="FV1072" s="389">
        <v>3.6287745992275224E-2</v>
      </c>
    </row>
    <row r="1073" spans="5:178" outlineLevel="2" x14ac:dyDescent="0.2">
      <c r="E1073" s="367">
        <v>46418</v>
      </c>
      <c r="F1073" s="394"/>
      <c r="G1073" s="394"/>
      <c r="H1073" s="394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  <c r="AH1073" s="389"/>
      <c r="AI1073" s="389"/>
      <c r="AJ1073" s="389"/>
      <c r="AK1073" s="389"/>
      <c r="AL1073" s="389"/>
      <c r="AM1073" s="389"/>
      <c r="AN1073" s="389"/>
      <c r="AO1073" s="389"/>
      <c r="AP1073" s="389"/>
      <c r="AQ1073" s="389"/>
      <c r="AR1073" s="389"/>
      <c r="AS1073" s="389"/>
      <c r="AT1073" s="389"/>
      <c r="AU1073" s="389"/>
      <c r="AV1073" s="389"/>
      <c r="AW1073" s="389"/>
      <c r="AX1073" s="389"/>
      <c r="AY1073" s="389"/>
      <c r="AZ1073" s="389"/>
      <c r="BA1073" s="389"/>
      <c r="BB1073" s="389"/>
      <c r="BC1073" s="389"/>
      <c r="BD1073" s="389"/>
      <c r="BE1073" s="389"/>
      <c r="BF1073" s="389"/>
      <c r="BG1073" s="389"/>
      <c r="BH1073" s="389"/>
      <c r="BI1073" s="389"/>
      <c r="BJ1073" s="389"/>
      <c r="BK1073" s="389"/>
      <c r="BL1073" s="389"/>
      <c r="BM1073" s="389"/>
      <c r="BN1073" s="389"/>
      <c r="BO1073" s="389"/>
      <c r="BP1073" s="389"/>
      <c r="BQ1073" s="389"/>
      <c r="BR1073" s="389"/>
      <c r="BS1073" s="389"/>
      <c r="BT1073" s="389"/>
      <c r="BU1073" s="389"/>
      <c r="BV1073" s="389"/>
      <c r="BW1073" s="389"/>
      <c r="BX1073" s="389"/>
      <c r="BY1073" s="389"/>
      <c r="BZ1073" s="389"/>
      <c r="CA1073" s="389"/>
      <c r="CB1073" s="389"/>
      <c r="CC1073" s="389"/>
      <c r="CD1073" s="389"/>
      <c r="CE1073" s="389"/>
      <c r="CF1073" s="389"/>
      <c r="CG1073" s="389"/>
      <c r="CH1073" s="389"/>
      <c r="CI1073" s="389"/>
      <c r="CJ1073" s="389"/>
      <c r="CK1073" s="389"/>
      <c r="CL1073" s="389"/>
      <c r="CM1073" s="389"/>
      <c r="CN1073" s="389"/>
      <c r="CO1073" s="389"/>
      <c r="CP1073" s="389"/>
      <c r="CQ1073" s="389"/>
      <c r="CR1073" s="389"/>
      <c r="CS1073" s="389"/>
      <c r="CT1073" s="389"/>
      <c r="CU1073" s="389"/>
      <c r="CV1073" s="389"/>
      <c r="CW1073" s="389"/>
      <c r="CX1073" s="389"/>
      <c r="CY1073" s="389"/>
      <c r="CZ1073" s="389"/>
      <c r="DA1073" s="389"/>
      <c r="DB1073" s="389"/>
      <c r="DC1073" s="389"/>
      <c r="DD1073" s="389"/>
      <c r="DE1073" s="389"/>
      <c r="DF1073" s="389"/>
      <c r="DG1073" s="389"/>
      <c r="DH1073" s="389"/>
      <c r="DI1073" s="389"/>
      <c r="DJ1073" s="389"/>
      <c r="DK1073" s="389"/>
      <c r="DL1073" s="389"/>
      <c r="DM1073" s="389"/>
      <c r="DN1073" s="389"/>
      <c r="DO1073" s="389"/>
      <c r="DP1073" s="389"/>
      <c r="DQ1073" s="389"/>
      <c r="DR1073" s="389"/>
      <c r="DS1073" s="389"/>
      <c r="DT1073" s="389"/>
      <c r="DU1073" s="389"/>
      <c r="DV1073" s="389"/>
      <c r="DW1073" s="389"/>
      <c r="DX1073" s="389"/>
      <c r="DY1073" s="389"/>
      <c r="DZ1073" s="389"/>
      <c r="EA1073" s="389">
        <v>0.91366328787857176</v>
      </c>
      <c r="EB1073" s="389">
        <v>0.57706937025816785</v>
      </c>
      <c r="EC1073" s="389">
        <v>0.2592513834948581</v>
      </c>
      <c r="ED1073" s="389">
        <v>0.18433638561599594</v>
      </c>
      <c r="EE1073" s="389">
        <v>0.17706075698996174</v>
      </c>
      <c r="EF1073" s="389">
        <v>0.15249666738898188</v>
      </c>
      <c r="EG1073" s="389">
        <v>0.14078284962184712</v>
      </c>
      <c r="EH1073" s="389">
        <v>0.12919231039747711</v>
      </c>
      <c r="EI1073" s="389">
        <v>0.12314233112038576</v>
      </c>
      <c r="EJ1073" s="389">
        <v>0.11830307230773505</v>
      </c>
      <c r="EK1073" s="389">
        <v>0.11472252643007243</v>
      </c>
      <c r="EL1073" s="389">
        <v>0.11134499659705738</v>
      </c>
      <c r="EM1073" s="389">
        <v>0.10919361898425919</v>
      </c>
      <c r="EN1073" s="389">
        <v>0.10745586694330586</v>
      </c>
      <c r="EO1073" s="389">
        <v>0.10524969339727691</v>
      </c>
      <c r="EP1073" s="389">
        <v>0.10223447014264157</v>
      </c>
      <c r="EQ1073" s="389">
        <v>9.9801363587353698E-2</v>
      </c>
      <c r="ER1073" s="389">
        <v>9.6314466144768837E-2</v>
      </c>
      <c r="ES1073" s="389">
        <v>9.381903238755665E-2</v>
      </c>
      <c r="ET1073" s="389">
        <v>9.0428568850456831E-2</v>
      </c>
      <c r="EU1073" s="389">
        <v>8.4149617148352021E-2</v>
      </c>
      <c r="EV1073" s="389">
        <v>7.8750695256038436E-2</v>
      </c>
      <c r="EW1073" s="389">
        <v>7.4217767497223475E-2</v>
      </c>
      <c r="EX1073" s="389">
        <v>6.842949704542993E-2</v>
      </c>
      <c r="EY1073" s="389">
        <v>6.4453276897052866E-2</v>
      </c>
      <c r="EZ1073" s="389">
        <v>6.1391498822002614E-2</v>
      </c>
      <c r="FA1073" s="389">
        <v>5.8824991887238713E-2</v>
      </c>
      <c r="FB1073" s="389">
        <v>5.619553645008582E-2</v>
      </c>
      <c r="FC1073" s="389">
        <v>5.4066339148323643E-2</v>
      </c>
      <c r="FD1073" s="389">
        <v>5.2097590743706526E-2</v>
      </c>
      <c r="FE1073" s="389">
        <v>5.0684023959724087E-2</v>
      </c>
      <c r="FF1073" s="389">
        <v>4.9697997538260576E-2</v>
      </c>
      <c r="FG1073" s="389">
        <v>4.8264014419276004E-2</v>
      </c>
      <c r="FH1073" s="389">
        <v>4.6526426113100226E-2</v>
      </c>
      <c r="FI1073" s="389">
        <v>4.5196979901498666E-2</v>
      </c>
      <c r="FJ1073" s="389">
        <v>4.3582558877236305E-2</v>
      </c>
      <c r="FK1073" s="389">
        <v>4.2785860034774061E-2</v>
      </c>
      <c r="FL1073" s="389">
        <v>4.1082049618145308E-2</v>
      </c>
      <c r="FM1073" s="389">
        <v>3.8293776491102237E-2</v>
      </c>
      <c r="FN1073" s="389">
        <v>3.3754325551579131E-2</v>
      </c>
      <c r="FO1073" s="389">
        <v>3.2552395968812473E-2</v>
      </c>
      <c r="FP1073" s="389">
        <v>3.3306060834287547E-2</v>
      </c>
      <c r="FQ1073" s="389">
        <v>3.7324348566674104E-2</v>
      </c>
      <c r="FR1073" s="389">
        <v>4.40251572327044E-2</v>
      </c>
      <c r="FS1073" s="389">
        <v>3.8801991787743691E-2</v>
      </c>
      <c r="FT1073" s="389">
        <v>3.8136862564762383E-2</v>
      </c>
      <c r="FU1073" s="389">
        <v>3.7497075890493274E-2</v>
      </c>
      <c r="FV1073" s="389">
        <v>3.6881157163823793E-2</v>
      </c>
    </row>
    <row r="1074" spans="5:178" outlineLevel="2" x14ac:dyDescent="0.2">
      <c r="E1074" s="367">
        <v>46446</v>
      </c>
      <c r="F1074" s="394"/>
      <c r="G1074" s="394"/>
      <c r="H1074" s="394"/>
      <c r="K1074" s="389"/>
      <c r="L1074" s="389"/>
      <c r="M1074" s="389"/>
      <c r="N1074" s="389"/>
      <c r="O1074" s="389"/>
      <c r="P1074" s="389"/>
      <c r="Q1074" s="389"/>
      <c r="R1074" s="389"/>
      <c r="S1074" s="389"/>
      <c r="T1074" s="389"/>
      <c r="U1074" s="389"/>
      <c r="V1074" s="389"/>
      <c r="W1074" s="389"/>
      <c r="X1074" s="389"/>
      <c r="Y1074" s="389"/>
      <c r="Z1074" s="389"/>
      <c r="AA1074" s="389"/>
      <c r="AB1074" s="389"/>
      <c r="AC1074" s="389"/>
      <c r="AD1074" s="389"/>
      <c r="AE1074" s="389"/>
      <c r="AF1074" s="389"/>
      <c r="AG1074" s="389"/>
      <c r="AH1074" s="389"/>
      <c r="AI1074" s="389"/>
      <c r="AJ1074" s="389"/>
      <c r="AK1074" s="389"/>
      <c r="AL1074" s="389"/>
      <c r="AM1074" s="389"/>
      <c r="AN1074" s="389"/>
      <c r="AO1074" s="389"/>
      <c r="AP1074" s="389"/>
      <c r="AQ1074" s="389"/>
      <c r="AR1074" s="389"/>
      <c r="AS1074" s="389"/>
      <c r="AT1074" s="389"/>
      <c r="AU1074" s="389"/>
      <c r="AV1074" s="389"/>
      <c r="AW1074" s="389"/>
      <c r="AX1074" s="389"/>
      <c r="AY1074" s="389"/>
      <c r="AZ1074" s="389"/>
      <c r="BA1074" s="389"/>
      <c r="BB1074" s="389"/>
      <c r="BC1074" s="389"/>
      <c r="BD1074" s="389"/>
      <c r="BE1074" s="389"/>
      <c r="BF1074" s="389"/>
      <c r="BG1074" s="389"/>
      <c r="BH1074" s="389"/>
      <c r="BI1074" s="389"/>
      <c r="BJ1074" s="389"/>
      <c r="BK1074" s="389"/>
      <c r="BL1074" s="389"/>
      <c r="BM1074" s="389"/>
      <c r="BN1074" s="389"/>
      <c r="BO1074" s="389"/>
      <c r="BP1074" s="389"/>
      <c r="BQ1074" s="389"/>
      <c r="BR1074" s="389"/>
      <c r="BS1074" s="389"/>
      <c r="BT1074" s="389"/>
      <c r="BU1074" s="389"/>
      <c r="BV1074" s="389"/>
      <c r="BW1074" s="389"/>
      <c r="BX1074" s="389"/>
      <c r="BY1074" s="389"/>
      <c r="BZ1074" s="389"/>
      <c r="CA1074" s="389"/>
      <c r="CB1074" s="389"/>
      <c r="CC1074" s="389"/>
      <c r="CD1074" s="389"/>
      <c r="CE1074" s="389"/>
      <c r="CF1074" s="389"/>
      <c r="CG1074" s="389"/>
      <c r="CH1074" s="389"/>
      <c r="CI1074" s="389"/>
      <c r="CJ1074" s="389"/>
      <c r="CK1074" s="389"/>
      <c r="CL1074" s="389"/>
      <c r="CM1074" s="389"/>
      <c r="CN1074" s="389"/>
      <c r="CO1074" s="389"/>
      <c r="CP1074" s="389"/>
      <c r="CQ1074" s="389"/>
      <c r="CR1074" s="389"/>
      <c r="CS1074" s="389"/>
      <c r="CT1074" s="389"/>
      <c r="CU1074" s="389"/>
      <c r="CV1074" s="389"/>
      <c r="CW1074" s="389"/>
      <c r="CX1074" s="389"/>
      <c r="CY1074" s="389"/>
      <c r="CZ1074" s="389"/>
      <c r="DA1074" s="389"/>
      <c r="DB1074" s="389"/>
      <c r="DC1074" s="389"/>
      <c r="DD1074" s="389"/>
      <c r="DE1074" s="389"/>
      <c r="DF1074" s="389"/>
      <c r="DG1074" s="389"/>
      <c r="DH1074" s="389"/>
      <c r="DI1074" s="389"/>
      <c r="DJ1074" s="389"/>
      <c r="DK1074" s="389"/>
      <c r="DL1074" s="389"/>
      <c r="DM1074" s="389"/>
      <c r="DN1074" s="389"/>
      <c r="DO1074" s="389"/>
      <c r="DP1074" s="389"/>
      <c r="DQ1074" s="389"/>
      <c r="DR1074" s="389"/>
      <c r="DS1074" s="389"/>
      <c r="DT1074" s="389"/>
      <c r="DU1074" s="389"/>
      <c r="DV1074" s="389"/>
      <c r="DW1074" s="389"/>
      <c r="DX1074" s="389"/>
      <c r="DY1074" s="389"/>
      <c r="DZ1074" s="389"/>
      <c r="EA1074" s="389"/>
      <c r="EB1074" s="389">
        <v>0.91366328787857176</v>
      </c>
      <c r="EC1074" s="389">
        <v>0.57706937025816785</v>
      </c>
      <c r="ED1074" s="389">
        <v>0.2592513834948581</v>
      </c>
      <c r="EE1074" s="389">
        <v>0.18433638561599594</v>
      </c>
      <c r="EF1074" s="389">
        <v>0.17706075698996174</v>
      </c>
      <c r="EG1074" s="389">
        <v>0.15249666738898188</v>
      </c>
      <c r="EH1074" s="389">
        <v>0.14078284962184712</v>
      </c>
      <c r="EI1074" s="389">
        <v>0.12919231039747711</v>
      </c>
      <c r="EJ1074" s="389">
        <v>0.12314233112038576</v>
      </c>
      <c r="EK1074" s="389">
        <v>0.11830307230773505</v>
      </c>
      <c r="EL1074" s="389">
        <v>0.11472252643007243</v>
      </c>
      <c r="EM1074" s="389">
        <v>0.11134499659705738</v>
      </c>
      <c r="EN1074" s="389">
        <v>0.10919361898425919</v>
      </c>
      <c r="EO1074" s="389">
        <v>0.10745586694330586</v>
      </c>
      <c r="EP1074" s="389">
        <v>0.10524969339727691</v>
      </c>
      <c r="EQ1074" s="389">
        <v>0.10223447014264157</v>
      </c>
      <c r="ER1074" s="389">
        <v>9.9801363587353698E-2</v>
      </c>
      <c r="ES1074" s="389">
        <v>9.6314466144768837E-2</v>
      </c>
      <c r="ET1074" s="389">
        <v>9.381903238755665E-2</v>
      </c>
      <c r="EU1074" s="389">
        <v>9.0428568850456831E-2</v>
      </c>
      <c r="EV1074" s="389">
        <v>8.4149617148352021E-2</v>
      </c>
      <c r="EW1074" s="389">
        <v>7.8750695256038436E-2</v>
      </c>
      <c r="EX1074" s="389">
        <v>7.4217767497223475E-2</v>
      </c>
      <c r="EY1074" s="389">
        <v>6.842949704542993E-2</v>
      </c>
      <c r="EZ1074" s="389">
        <v>6.4453276897052866E-2</v>
      </c>
      <c r="FA1074" s="389">
        <v>6.1391498822002614E-2</v>
      </c>
      <c r="FB1074" s="389">
        <v>5.8824991887238713E-2</v>
      </c>
      <c r="FC1074" s="389">
        <v>5.619553645008582E-2</v>
      </c>
      <c r="FD1074" s="389">
        <v>5.4066339148323643E-2</v>
      </c>
      <c r="FE1074" s="389">
        <v>5.2097590743706526E-2</v>
      </c>
      <c r="FF1074" s="389">
        <v>5.0684023959724087E-2</v>
      </c>
      <c r="FG1074" s="389">
        <v>4.9697997538260576E-2</v>
      </c>
      <c r="FH1074" s="389">
        <v>4.8264014419276004E-2</v>
      </c>
      <c r="FI1074" s="389">
        <v>4.6526426113100226E-2</v>
      </c>
      <c r="FJ1074" s="389">
        <v>4.5196979901498666E-2</v>
      </c>
      <c r="FK1074" s="389">
        <v>4.3582558877236305E-2</v>
      </c>
      <c r="FL1074" s="389">
        <v>4.2785860034774061E-2</v>
      </c>
      <c r="FM1074" s="389">
        <v>4.1082049618145308E-2</v>
      </c>
      <c r="FN1074" s="389">
        <v>3.8293776491102237E-2</v>
      </c>
      <c r="FO1074" s="389">
        <v>3.3754325551579131E-2</v>
      </c>
      <c r="FP1074" s="389">
        <v>3.2552395968812473E-2</v>
      </c>
      <c r="FQ1074" s="389">
        <v>3.3306060834287547E-2</v>
      </c>
      <c r="FR1074" s="389">
        <v>3.7324348566674104E-2</v>
      </c>
      <c r="FS1074" s="389">
        <v>4.40251572327044E-2</v>
      </c>
      <c r="FT1074" s="389">
        <v>3.8801991787743691E-2</v>
      </c>
      <c r="FU1074" s="389">
        <v>3.8136862564762383E-2</v>
      </c>
      <c r="FV1074" s="389">
        <v>3.7497075890493274E-2</v>
      </c>
    </row>
    <row r="1075" spans="5:178" outlineLevel="2" x14ac:dyDescent="0.2">
      <c r="E1075" s="367">
        <v>46477</v>
      </c>
      <c r="F1075" s="394"/>
      <c r="G1075" s="394"/>
      <c r="H1075" s="394"/>
      <c r="K1075" s="389"/>
      <c r="L1075" s="389"/>
      <c r="M1075" s="389"/>
      <c r="N1075" s="389"/>
      <c r="O1075" s="389"/>
      <c r="P1075" s="389"/>
      <c r="Q1075" s="389"/>
      <c r="R1075" s="389"/>
      <c r="S1075" s="389"/>
      <c r="T1075" s="389"/>
      <c r="U1075" s="389"/>
      <c r="V1075" s="389"/>
      <c r="W1075" s="389"/>
      <c r="X1075" s="389"/>
      <c r="Y1075" s="389"/>
      <c r="Z1075" s="389"/>
      <c r="AA1075" s="389"/>
      <c r="AB1075" s="389"/>
      <c r="AC1075" s="389"/>
      <c r="AD1075" s="389"/>
      <c r="AE1075" s="389"/>
      <c r="AF1075" s="389"/>
      <c r="AG1075" s="389"/>
      <c r="AH1075" s="389"/>
      <c r="AI1075" s="389"/>
      <c r="AJ1075" s="389"/>
      <c r="AK1075" s="389"/>
      <c r="AL1075" s="389"/>
      <c r="AM1075" s="389"/>
      <c r="AN1075" s="389"/>
      <c r="AO1075" s="389"/>
      <c r="AP1075" s="389"/>
      <c r="AQ1075" s="389"/>
      <c r="AR1075" s="389"/>
      <c r="AS1075" s="389"/>
      <c r="AT1075" s="389"/>
      <c r="AU1075" s="389"/>
      <c r="AV1075" s="389"/>
      <c r="AW1075" s="389"/>
      <c r="AX1075" s="389"/>
      <c r="AY1075" s="389"/>
      <c r="AZ1075" s="389"/>
      <c r="BA1075" s="389"/>
      <c r="BB1075" s="389"/>
      <c r="BC1075" s="389"/>
      <c r="BD1075" s="389"/>
      <c r="BE1075" s="389"/>
      <c r="BF1075" s="389"/>
      <c r="BG1075" s="389"/>
      <c r="BH1075" s="389"/>
      <c r="BI1075" s="389"/>
      <c r="BJ1075" s="389"/>
      <c r="BK1075" s="389"/>
      <c r="BL1075" s="389"/>
      <c r="BM1075" s="389"/>
      <c r="BN1075" s="389"/>
      <c r="BO1075" s="389"/>
      <c r="BP1075" s="389"/>
      <c r="BQ1075" s="389"/>
      <c r="BR1075" s="389"/>
      <c r="BS1075" s="389"/>
      <c r="BT1075" s="389"/>
      <c r="BU1075" s="389"/>
      <c r="BV1075" s="389"/>
      <c r="BW1075" s="389"/>
      <c r="BX1075" s="389"/>
      <c r="BY1075" s="389"/>
      <c r="BZ1075" s="389"/>
      <c r="CA1075" s="389"/>
      <c r="CB1075" s="389"/>
      <c r="CC1075" s="389"/>
      <c r="CD1075" s="389"/>
      <c r="CE1075" s="389"/>
      <c r="CF1075" s="389"/>
      <c r="CG1075" s="389"/>
      <c r="CH1075" s="389"/>
      <c r="CI1075" s="389"/>
      <c r="CJ1075" s="389"/>
      <c r="CK1075" s="389"/>
      <c r="CL1075" s="389"/>
      <c r="CM1075" s="389"/>
      <c r="CN1075" s="389"/>
      <c r="CO1075" s="389"/>
      <c r="CP1075" s="389"/>
      <c r="CQ1075" s="389"/>
      <c r="CR1075" s="389"/>
      <c r="CS1075" s="389"/>
      <c r="CT1075" s="389"/>
      <c r="CU1075" s="389"/>
      <c r="CV1075" s="389"/>
      <c r="CW1075" s="389"/>
      <c r="CX1075" s="389"/>
      <c r="CY1075" s="389"/>
      <c r="CZ1075" s="389"/>
      <c r="DA1075" s="389"/>
      <c r="DB1075" s="389"/>
      <c r="DC1075" s="389"/>
      <c r="DD1075" s="389"/>
      <c r="DE1075" s="389"/>
      <c r="DF1075" s="389"/>
      <c r="DG1075" s="389"/>
      <c r="DH1075" s="389"/>
      <c r="DI1075" s="389"/>
      <c r="DJ1075" s="389"/>
      <c r="DK1075" s="389"/>
      <c r="DL1075" s="389"/>
      <c r="DM1075" s="389"/>
      <c r="DN1075" s="389"/>
      <c r="DO1075" s="389"/>
      <c r="DP1075" s="389"/>
      <c r="DQ1075" s="389"/>
      <c r="DR1075" s="389"/>
      <c r="DS1075" s="389"/>
      <c r="DT1075" s="389"/>
      <c r="DU1075" s="389"/>
      <c r="DV1075" s="389"/>
      <c r="DW1075" s="389"/>
      <c r="DX1075" s="389"/>
      <c r="DY1075" s="389"/>
      <c r="DZ1075" s="389"/>
      <c r="EA1075" s="389"/>
      <c r="EB1075" s="389"/>
      <c r="EC1075" s="389">
        <v>0.91366328787857176</v>
      </c>
      <c r="ED1075" s="389">
        <v>0.57706937025816785</v>
      </c>
      <c r="EE1075" s="389">
        <v>0.2592513834948581</v>
      </c>
      <c r="EF1075" s="389">
        <v>0.18433638561599594</v>
      </c>
      <c r="EG1075" s="389">
        <v>0.17706075698996174</v>
      </c>
      <c r="EH1075" s="389">
        <v>0.15249666738898188</v>
      </c>
      <c r="EI1075" s="389">
        <v>0.14078284962184712</v>
      </c>
      <c r="EJ1075" s="389">
        <v>0.12919231039747711</v>
      </c>
      <c r="EK1075" s="389">
        <v>0.12314233112038576</v>
      </c>
      <c r="EL1075" s="389">
        <v>0.11830307230773505</v>
      </c>
      <c r="EM1075" s="389">
        <v>0.11472252643007243</v>
      </c>
      <c r="EN1075" s="389">
        <v>0.11134499659705738</v>
      </c>
      <c r="EO1075" s="389">
        <v>0.10919361898425919</v>
      </c>
      <c r="EP1075" s="389">
        <v>0.10745586694330586</v>
      </c>
      <c r="EQ1075" s="389">
        <v>0.10524969339727691</v>
      </c>
      <c r="ER1075" s="389">
        <v>0.10223447014264157</v>
      </c>
      <c r="ES1075" s="389">
        <v>9.9801363587353698E-2</v>
      </c>
      <c r="ET1075" s="389">
        <v>9.6314466144768837E-2</v>
      </c>
      <c r="EU1075" s="389">
        <v>9.381903238755665E-2</v>
      </c>
      <c r="EV1075" s="389">
        <v>9.0428568850456831E-2</v>
      </c>
      <c r="EW1075" s="389">
        <v>8.4149617148352021E-2</v>
      </c>
      <c r="EX1075" s="389">
        <v>7.8750695256038436E-2</v>
      </c>
      <c r="EY1075" s="389">
        <v>7.4217767497223475E-2</v>
      </c>
      <c r="EZ1075" s="389">
        <v>6.842949704542993E-2</v>
      </c>
      <c r="FA1075" s="389">
        <v>6.4453276897052866E-2</v>
      </c>
      <c r="FB1075" s="389">
        <v>6.1391498822002614E-2</v>
      </c>
      <c r="FC1075" s="389">
        <v>5.8824991887238713E-2</v>
      </c>
      <c r="FD1075" s="389">
        <v>5.619553645008582E-2</v>
      </c>
      <c r="FE1075" s="389">
        <v>5.4066339148323643E-2</v>
      </c>
      <c r="FF1075" s="389">
        <v>5.2097590743706526E-2</v>
      </c>
      <c r="FG1075" s="389">
        <v>5.0684023959724087E-2</v>
      </c>
      <c r="FH1075" s="389">
        <v>4.9697997538260576E-2</v>
      </c>
      <c r="FI1075" s="389">
        <v>4.8264014419276004E-2</v>
      </c>
      <c r="FJ1075" s="389">
        <v>4.6526426113100226E-2</v>
      </c>
      <c r="FK1075" s="389">
        <v>4.5196979901498666E-2</v>
      </c>
      <c r="FL1075" s="389">
        <v>4.3582558877236305E-2</v>
      </c>
      <c r="FM1075" s="389">
        <v>4.2785860034774061E-2</v>
      </c>
      <c r="FN1075" s="389">
        <v>4.1082049618145308E-2</v>
      </c>
      <c r="FO1075" s="389">
        <v>3.8293776491102237E-2</v>
      </c>
      <c r="FP1075" s="389">
        <v>3.3754325551579131E-2</v>
      </c>
      <c r="FQ1075" s="389">
        <v>3.2552395968812473E-2</v>
      </c>
      <c r="FR1075" s="389">
        <v>3.3306060834287547E-2</v>
      </c>
      <c r="FS1075" s="389">
        <v>3.7324348566674104E-2</v>
      </c>
      <c r="FT1075" s="389">
        <v>4.40251572327044E-2</v>
      </c>
      <c r="FU1075" s="389">
        <v>3.8801991787743691E-2</v>
      </c>
      <c r="FV1075" s="389">
        <v>3.8136862564762383E-2</v>
      </c>
    </row>
    <row r="1076" spans="5:178" outlineLevel="2" x14ac:dyDescent="0.2">
      <c r="E1076" s="367">
        <v>46507</v>
      </c>
      <c r="F1076" s="394"/>
      <c r="G1076" s="394"/>
      <c r="H1076" s="394"/>
      <c r="K1076" s="389"/>
      <c r="L1076" s="389"/>
      <c r="M1076" s="389"/>
      <c r="N1076" s="389"/>
      <c r="O1076" s="389"/>
      <c r="P1076" s="389"/>
      <c r="Q1076" s="389"/>
      <c r="R1076" s="389"/>
      <c r="S1076" s="389"/>
      <c r="T1076" s="389"/>
      <c r="U1076" s="389"/>
      <c r="V1076" s="389"/>
      <c r="W1076" s="389"/>
      <c r="X1076" s="389"/>
      <c r="Y1076" s="389"/>
      <c r="Z1076" s="389"/>
      <c r="AA1076" s="389"/>
      <c r="AB1076" s="389"/>
      <c r="AC1076" s="389"/>
      <c r="AD1076" s="389"/>
      <c r="AE1076" s="389"/>
      <c r="AF1076" s="389"/>
      <c r="AG1076" s="389"/>
      <c r="AH1076" s="389"/>
      <c r="AI1076" s="389"/>
      <c r="AJ1076" s="389"/>
      <c r="AK1076" s="389"/>
      <c r="AL1076" s="389"/>
      <c r="AM1076" s="389"/>
      <c r="AN1076" s="389"/>
      <c r="AO1076" s="389"/>
      <c r="AP1076" s="389"/>
      <c r="AQ1076" s="389"/>
      <c r="AR1076" s="389"/>
      <c r="AS1076" s="389"/>
      <c r="AT1076" s="389"/>
      <c r="AU1076" s="389"/>
      <c r="AV1076" s="389"/>
      <c r="AW1076" s="389"/>
      <c r="AX1076" s="389"/>
      <c r="AY1076" s="389"/>
      <c r="AZ1076" s="389"/>
      <c r="BA1076" s="389"/>
      <c r="BB1076" s="389"/>
      <c r="BC1076" s="389"/>
      <c r="BD1076" s="389"/>
      <c r="BE1076" s="389"/>
      <c r="BF1076" s="389"/>
      <c r="BG1076" s="389"/>
      <c r="BH1076" s="389"/>
      <c r="BI1076" s="389"/>
      <c r="BJ1076" s="389"/>
      <c r="BK1076" s="389"/>
      <c r="BL1076" s="389"/>
      <c r="BM1076" s="389"/>
      <c r="BN1076" s="389"/>
      <c r="BO1076" s="389"/>
      <c r="BP1076" s="389"/>
      <c r="BQ1076" s="389"/>
      <c r="BR1076" s="389"/>
      <c r="BS1076" s="389"/>
      <c r="BT1076" s="389"/>
      <c r="BU1076" s="389"/>
      <c r="BV1076" s="389"/>
      <c r="BW1076" s="389"/>
      <c r="BX1076" s="389"/>
      <c r="BY1076" s="389"/>
      <c r="BZ1076" s="389"/>
      <c r="CA1076" s="389"/>
      <c r="CB1076" s="389"/>
      <c r="CC1076" s="389"/>
      <c r="CD1076" s="389"/>
      <c r="CE1076" s="389"/>
      <c r="CF1076" s="389"/>
      <c r="CG1076" s="389"/>
      <c r="CH1076" s="389"/>
      <c r="CI1076" s="389"/>
      <c r="CJ1076" s="389"/>
      <c r="CK1076" s="389"/>
      <c r="CL1076" s="389"/>
      <c r="CM1076" s="389"/>
      <c r="CN1076" s="389"/>
      <c r="CO1076" s="389"/>
      <c r="CP1076" s="389"/>
      <c r="CQ1076" s="389"/>
      <c r="CR1076" s="389"/>
      <c r="CS1076" s="389"/>
      <c r="CT1076" s="389"/>
      <c r="CU1076" s="389"/>
      <c r="CV1076" s="389"/>
      <c r="CW1076" s="389"/>
      <c r="CX1076" s="389"/>
      <c r="CY1076" s="389"/>
      <c r="CZ1076" s="389"/>
      <c r="DA1076" s="389"/>
      <c r="DB1076" s="389"/>
      <c r="DC1076" s="389"/>
      <c r="DD1076" s="389"/>
      <c r="DE1076" s="389"/>
      <c r="DF1076" s="389"/>
      <c r="DG1076" s="389"/>
      <c r="DH1076" s="389"/>
      <c r="DI1076" s="389"/>
      <c r="DJ1076" s="389"/>
      <c r="DK1076" s="389"/>
      <c r="DL1076" s="389"/>
      <c r="DM1076" s="389"/>
      <c r="DN1076" s="389"/>
      <c r="DO1076" s="389"/>
      <c r="DP1076" s="389"/>
      <c r="DQ1076" s="389"/>
      <c r="DR1076" s="389"/>
      <c r="DS1076" s="389"/>
      <c r="DT1076" s="389"/>
      <c r="DU1076" s="389"/>
      <c r="DV1076" s="389"/>
      <c r="DW1076" s="389"/>
      <c r="DX1076" s="389"/>
      <c r="DY1076" s="389"/>
      <c r="DZ1076" s="389"/>
      <c r="EA1076" s="389"/>
      <c r="EB1076" s="389"/>
      <c r="EC1076" s="389"/>
      <c r="ED1076" s="389">
        <v>0.91366328787857176</v>
      </c>
      <c r="EE1076" s="389">
        <v>0.57706937025816785</v>
      </c>
      <c r="EF1076" s="389">
        <v>0.2592513834948581</v>
      </c>
      <c r="EG1076" s="389">
        <v>0.18433638561599594</v>
      </c>
      <c r="EH1076" s="389">
        <v>0.17706075698996174</v>
      </c>
      <c r="EI1076" s="389">
        <v>0.15249666738898188</v>
      </c>
      <c r="EJ1076" s="389">
        <v>0.14078284962184712</v>
      </c>
      <c r="EK1076" s="389">
        <v>0.12919231039747711</v>
      </c>
      <c r="EL1076" s="389">
        <v>0.12314233112038576</v>
      </c>
      <c r="EM1076" s="389">
        <v>0.11830307230773505</v>
      </c>
      <c r="EN1076" s="389">
        <v>0.11472252643007243</v>
      </c>
      <c r="EO1076" s="389">
        <v>0.11134499659705738</v>
      </c>
      <c r="EP1076" s="389">
        <v>0.10919361898425919</v>
      </c>
      <c r="EQ1076" s="389">
        <v>0.10745586694330586</v>
      </c>
      <c r="ER1076" s="389">
        <v>0.10524969339727691</v>
      </c>
      <c r="ES1076" s="389">
        <v>0.10223447014264157</v>
      </c>
      <c r="ET1076" s="389">
        <v>9.9801363587353698E-2</v>
      </c>
      <c r="EU1076" s="389">
        <v>9.6314466144768837E-2</v>
      </c>
      <c r="EV1076" s="389">
        <v>9.381903238755665E-2</v>
      </c>
      <c r="EW1076" s="389">
        <v>9.0428568850456831E-2</v>
      </c>
      <c r="EX1076" s="389">
        <v>8.4149617148352021E-2</v>
      </c>
      <c r="EY1076" s="389">
        <v>7.8750695256038436E-2</v>
      </c>
      <c r="EZ1076" s="389">
        <v>7.4217767497223475E-2</v>
      </c>
      <c r="FA1076" s="389">
        <v>6.842949704542993E-2</v>
      </c>
      <c r="FB1076" s="389">
        <v>6.4453276897052866E-2</v>
      </c>
      <c r="FC1076" s="389">
        <v>6.1391498822002614E-2</v>
      </c>
      <c r="FD1076" s="389">
        <v>5.8824991887238713E-2</v>
      </c>
      <c r="FE1076" s="389">
        <v>5.619553645008582E-2</v>
      </c>
      <c r="FF1076" s="389">
        <v>5.4066339148323643E-2</v>
      </c>
      <c r="FG1076" s="389">
        <v>5.2097590743706526E-2</v>
      </c>
      <c r="FH1076" s="389">
        <v>5.0684023959724087E-2</v>
      </c>
      <c r="FI1076" s="389">
        <v>4.9697997538260576E-2</v>
      </c>
      <c r="FJ1076" s="389">
        <v>4.8264014419276004E-2</v>
      </c>
      <c r="FK1076" s="389">
        <v>4.6526426113100226E-2</v>
      </c>
      <c r="FL1076" s="389">
        <v>4.5196979901498666E-2</v>
      </c>
      <c r="FM1076" s="389">
        <v>4.3582558877236305E-2</v>
      </c>
      <c r="FN1076" s="389">
        <v>4.2785860034774061E-2</v>
      </c>
      <c r="FO1076" s="389">
        <v>4.1082049618145308E-2</v>
      </c>
      <c r="FP1076" s="389">
        <v>3.8293776491102237E-2</v>
      </c>
      <c r="FQ1076" s="389">
        <v>3.3754325551579131E-2</v>
      </c>
      <c r="FR1076" s="389">
        <v>3.2552395968812473E-2</v>
      </c>
      <c r="FS1076" s="389">
        <v>3.3306060834287547E-2</v>
      </c>
      <c r="FT1076" s="389">
        <v>3.7324348566674104E-2</v>
      </c>
      <c r="FU1076" s="389">
        <v>4.40251572327044E-2</v>
      </c>
      <c r="FV1076" s="389">
        <v>3.8801991787743691E-2</v>
      </c>
    </row>
    <row r="1077" spans="5:178" outlineLevel="2" x14ac:dyDescent="0.2">
      <c r="E1077" s="367">
        <v>46538</v>
      </c>
      <c r="F1077" s="394"/>
      <c r="G1077" s="394"/>
      <c r="H1077" s="394"/>
      <c r="K1077" s="389"/>
      <c r="L1077" s="389"/>
      <c r="M1077" s="389"/>
      <c r="N1077" s="389"/>
      <c r="O1077" s="389"/>
      <c r="P1077" s="389"/>
      <c r="Q1077" s="389"/>
      <c r="R1077" s="389"/>
      <c r="S1077" s="389"/>
      <c r="T1077" s="389"/>
      <c r="U1077" s="389"/>
      <c r="V1077" s="389"/>
      <c r="W1077" s="389"/>
      <c r="X1077" s="389"/>
      <c r="Y1077" s="389"/>
      <c r="Z1077" s="389"/>
      <c r="AA1077" s="389"/>
      <c r="AB1077" s="389"/>
      <c r="AC1077" s="389"/>
      <c r="AD1077" s="389"/>
      <c r="AE1077" s="389"/>
      <c r="AF1077" s="389"/>
      <c r="AG1077" s="389"/>
      <c r="AH1077" s="389"/>
      <c r="AI1077" s="389"/>
      <c r="AJ1077" s="389"/>
      <c r="AK1077" s="389"/>
      <c r="AL1077" s="389"/>
      <c r="AM1077" s="389"/>
      <c r="AN1077" s="389"/>
      <c r="AO1077" s="389"/>
      <c r="AP1077" s="389"/>
      <c r="AQ1077" s="389"/>
      <c r="AR1077" s="389"/>
      <c r="AS1077" s="389"/>
      <c r="AT1077" s="389"/>
      <c r="AU1077" s="389"/>
      <c r="AV1077" s="389"/>
      <c r="AW1077" s="389"/>
      <c r="AX1077" s="389"/>
      <c r="AY1077" s="389"/>
      <c r="AZ1077" s="389"/>
      <c r="BA1077" s="389"/>
      <c r="BB1077" s="389"/>
      <c r="BC1077" s="389"/>
      <c r="BD1077" s="389"/>
      <c r="BE1077" s="389"/>
      <c r="BF1077" s="389"/>
      <c r="BG1077" s="389"/>
      <c r="BH1077" s="389"/>
      <c r="BI1077" s="389"/>
      <c r="BJ1077" s="389"/>
      <c r="BK1077" s="389"/>
      <c r="BL1077" s="389"/>
      <c r="BM1077" s="389"/>
      <c r="BN1077" s="389"/>
      <c r="BO1077" s="389"/>
      <c r="BP1077" s="389"/>
      <c r="BQ1077" s="389"/>
      <c r="BR1077" s="389"/>
      <c r="BS1077" s="389"/>
      <c r="BT1077" s="389"/>
      <c r="BU1077" s="389"/>
      <c r="BV1077" s="389"/>
      <c r="BW1077" s="389"/>
      <c r="BX1077" s="389"/>
      <c r="BY1077" s="389"/>
      <c r="BZ1077" s="389"/>
      <c r="CA1077" s="389"/>
      <c r="CB1077" s="389"/>
      <c r="CC1077" s="389"/>
      <c r="CD1077" s="389"/>
      <c r="CE1077" s="389"/>
      <c r="CF1077" s="389"/>
      <c r="CG1077" s="389"/>
      <c r="CH1077" s="389"/>
      <c r="CI1077" s="389"/>
      <c r="CJ1077" s="389"/>
      <c r="CK1077" s="389"/>
      <c r="CL1077" s="389"/>
      <c r="CM1077" s="389"/>
      <c r="CN1077" s="389"/>
      <c r="CO1077" s="389"/>
      <c r="CP1077" s="389"/>
      <c r="CQ1077" s="389"/>
      <c r="CR1077" s="389"/>
      <c r="CS1077" s="389"/>
      <c r="CT1077" s="389"/>
      <c r="CU1077" s="389"/>
      <c r="CV1077" s="389"/>
      <c r="CW1077" s="389"/>
      <c r="CX1077" s="389"/>
      <c r="CY1077" s="389"/>
      <c r="CZ1077" s="389"/>
      <c r="DA1077" s="389"/>
      <c r="DB1077" s="389"/>
      <c r="DC1077" s="389"/>
      <c r="DD1077" s="389"/>
      <c r="DE1077" s="389"/>
      <c r="DF1077" s="389"/>
      <c r="DG1077" s="389"/>
      <c r="DH1077" s="389"/>
      <c r="DI1077" s="389"/>
      <c r="DJ1077" s="389"/>
      <c r="DK1077" s="389"/>
      <c r="DL1077" s="389"/>
      <c r="DM1077" s="389"/>
      <c r="DN1077" s="389"/>
      <c r="DO1077" s="389"/>
      <c r="DP1077" s="389"/>
      <c r="DQ1077" s="389"/>
      <c r="DR1077" s="389"/>
      <c r="DS1077" s="389"/>
      <c r="DT1077" s="389"/>
      <c r="DU1077" s="389"/>
      <c r="DV1077" s="389"/>
      <c r="DW1077" s="389"/>
      <c r="DX1077" s="389"/>
      <c r="DY1077" s="389"/>
      <c r="DZ1077" s="389"/>
      <c r="EA1077" s="389"/>
      <c r="EB1077" s="389"/>
      <c r="EC1077" s="389"/>
      <c r="ED1077" s="389"/>
      <c r="EE1077" s="389">
        <v>0.91366328787857176</v>
      </c>
      <c r="EF1077" s="389">
        <v>0.57706937025816785</v>
      </c>
      <c r="EG1077" s="389">
        <v>0.2592513834948581</v>
      </c>
      <c r="EH1077" s="389">
        <v>0.18433638561599594</v>
      </c>
      <c r="EI1077" s="389">
        <v>0.17706075698996174</v>
      </c>
      <c r="EJ1077" s="389">
        <v>0.15249666738898188</v>
      </c>
      <c r="EK1077" s="389">
        <v>0.14078284962184712</v>
      </c>
      <c r="EL1077" s="389">
        <v>0.12919231039747711</v>
      </c>
      <c r="EM1077" s="389">
        <v>0.12314233112038576</v>
      </c>
      <c r="EN1077" s="389">
        <v>0.11830307230773505</v>
      </c>
      <c r="EO1077" s="389">
        <v>0.11472252643007243</v>
      </c>
      <c r="EP1077" s="389">
        <v>0.11134499659705738</v>
      </c>
      <c r="EQ1077" s="389">
        <v>0.10919361898425919</v>
      </c>
      <c r="ER1077" s="389">
        <v>0.10745586694330586</v>
      </c>
      <c r="ES1077" s="389">
        <v>0.10524969339727691</v>
      </c>
      <c r="ET1077" s="389">
        <v>0.10223447014264157</v>
      </c>
      <c r="EU1077" s="389">
        <v>9.9801363587353698E-2</v>
      </c>
      <c r="EV1077" s="389">
        <v>9.6314466144768837E-2</v>
      </c>
      <c r="EW1077" s="389">
        <v>9.381903238755665E-2</v>
      </c>
      <c r="EX1077" s="389">
        <v>9.0428568850456831E-2</v>
      </c>
      <c r="EY1077" s="389">
        <v>8.4149617148352021E-2</v>
      </c>
      <c r="EZ1077" s="389">
        <v>7.8750695256038436E-2</v>
      </c>
      <c r="FA1077" s="389">
        <v>7.4217767497223475E-2</v>
      </c>
      <c r="FB1077" s="389">
        <v>6.842949704542993E-2</v>
      </c>
      <c r="FC1077" s="389">
        <v>6.4453276897052866E-2</v>
      </c>
      <c r="FD1077" s="389">
        <v>6.1391498822002614E-2</v>
      </c>
      <c r="FE1077" s="389">
        <v>5.8824991887238713E-2</v>
      </c>
      <c r="FF1077" s="389">
        <v>5.619553645008582E-2</v>
      </c>
      <c r="FG1077" s="389">
        <v>5.4066339148323643E-2</v>
      </c>
      <c r="FH1077" s="389">
        <v>5.2097590743706526E-2</v>
      </c>
      <c r="FI1077" s="389">
        <v>5.0684023959724087E-2</v>
      </c>
      <c r="FJ1077" s="389">
        <v>4.9697997538260576E-2</v>
      </c>
      <c r="FK1077" s="389">
        <v>4.8264014419276004E-2</v>
      </c>
      <c r="FL1077" s="389">
        <v>4.6526426113100226E-2</v>
      </c>
      <c r="FM1077" s="389">
        <v>4.5196979901498666E-2</v>
      </c>
      <c r="FN1077" s="389">
        <v>4.3582558877236305E-2</v>
      </c>
      <c r="FO1077" s="389">
        <v>4.2785860034774061E-2</v>
      </c>
      <c r="FP1077" s="389">
        <v>4.1082049618145308E-2</v>
      </c>
      <c r="FQ1077" s="389">
        <v>3.8293776491102237E-2</v>
      </c>
      <c r="FR1077" s="389">
        <v>3.3754325551579131E-2</v>
      </c>
      <c r="FS1077" s="389">
        <v>3.2552395968812473E-2</v>
      </c>
      <c r="FT1077" s="389">
        <v>3.3306060834287547E-2</v>
      </c>
      <c r="FU1077" s="389">
        <v>3.7324348566674104E-2</v>
      </c>
      <c r="FV1077" s="389">
        <v>4.40251572327044E-2</v>
      </c>
    </row>
    <row r="1078" spans="5:178" outlineLevel="2" x14ac:dyDescent="0.2">
      <c r="E1078" s="367">
        <v>46568</v>
      </c>
      <c r="F1078" s="394"/>
      <c r="G1078" s="394"/>
      <c r="H1078" s="394"/>
      <c r="K1078" s="389"/>
      <c r="L1078" s="389"/>
      <c r="M1078" s="389"/>
      <c r="N1078" s="389"/>
      <c r="O1078" s="389"/>
      <c r="P1078" s="389"/>
      <c r="Q1078" s="389"/>
      <c r="R1078" s="389"/>
      <c r="S1078" s="389"/>
      <c r="T1078" s="389"/>
      <c r="U1078" s="389"/>
      <c r="V1078" s="389"/>
      <c r="W1078" s="389"/>
      <c r="X1078" s="389"/>
      <c r="Y1078" s="389"/>
      <c r="Z1078" s="389"/>
      <c r="AA1078" s="389"/>
      <c r="AB1078" s="389"/>
      <c r="AC1078" s="389"/>
      <c r="AD1078" s="389"/>
      <c r="AE1078" s="389"/>
      <c r="AF1078" s="389"/>
      <c r="AG1078" s="389"/>
      <c r="AH1078" s="389"/>
      <c r="AI1078" s="389"/>
      <c r="AJ1078" s="389"/>
      <c r="AK1078" s="389"/>
      <c r="AL1078" s="389"/>
      <c r="AM1078" s="389"/>
      <c r="AN1078" s="389"/>
      <c r="AO1078" s="389"/>
      <c r="AP1078" s="389"/>
      <c r="AQ1078" s="389"/>
      <c r="AR1078" s="389"/>
      <c r="AS1078" s="389"/>
      <c r="AT1078" s="389"/>
      <c r="AU1078" s="389"/>
      <c r="AV1078" s="389"/>
      <c r="AW1078" s="389"/>
      <c r="AX1078" s="389"/>
      <c r="AY1078" s="389"/>
      <c r="AZ1078" s="389"/>
      <c r="BA1078" s="389"/>
      <c r="BB1078" s="389"/>
      <c r="BC1078" s="389"/>
      <c r="BD1078" s="389"/>
      <c r="BE1078" s="389"/>
      <c r="BF1078" s="389"/>
      <c r="BG1078" s="389"/>
      <c r="BH1078" s="389"/>
      <c r="BI1078" s="389"/>
      <c r="BJ1078" s="389"/>
      <c r="BK1078" s="389"/>
      <c r="BL1078" s="389"/>
      <c r="BM1078" s="389"/>
      <c r="BN1078" s="389"/>
      <c r="BO1078" s="389"/>
      <c r="BP1078" s="389"/>
      <c r="BQ1078" s="389"/>
      <c r="BR1078" s="389"/>
      <c r="BS1078" s="389"/>
      <c r="BT1078" s="389"/>
      <c r="BU1078" s="389"/>
      <c r="BV1078" s="389"/>
      <c r="BW1078" s="389"/>
      <c r="BX1078" s="389"/>
      <c r="BY1078" s="389"/>
      <c r="BZ1078" s="389"/>
      <c r="CA1078" s="389"/>
      <c r="CB1078" s="389"/>
      <c r="CC1078" s="389"/>
      <c r="CD1078" s="389"/>
      <c r="CE1078" s="389"/>
      <c r="CF1078" s="389"/>
      <c r="CG1078" s="389"/>
      <c r="CH1078" s="389"/>
      <c r="CI1078" s="389"/>
      <c r="CJ1078" s="389"/>
      <c r="CK1078" s="389"/>
      <c r="CL1078" s="389"/>
      <c r="CM1078" s="389"/>
      <c r="CN1078" s="389"/>
      <c r="CO1078" s="389"/>
      <c r="CP1078" s="389"/>
      <c r="CQ1078" s="389"/>
      <c r="CR1078" s="389"/>
      <c r="CS1078" s="389"/>
      <c r="CT1078" s="389"/>
      <c r="CU1078" s="389"/>
      <c r="CV1078" s="389"/>
      <c r="CW1078" s="389"/>
      <c r="CX1078" s="389"/>
      <c r="CY1078" s="389"/>
      <c r="CZ1078" s="389"/>
      <c r="DA1078" s="389"/>
      <c r="DB1078" s="389"/>
      <c r="DC1078" s="389"/>
      <c r="DD1078" s="389"/>
      <c r="DE1078" s="389"/>
      <c r="DF1078" s="389"/>
      <c r="DG1078" s="389"/>
      <c r="DH1078" s="389"/>
      <c r="DI1078" s="389"/>
      <c r="DJ1078" s="389"/>
      <c r="DK1078" s="389"/>
      <c r="DL1078" s="389"/>
      <c r="DM1078" s="389"/>
      <c r="DN1078" s="389"/>
      <c r="DO1078" s="389"/>
      <c r="DP1078" s="389"/>
      <c r="DQ1078" s="389"/>
      <c r="DR1078" s="389"/>
      <c r="DS1078" s="389"/>
      <c r="DT1078" s="389"/>
      <c r="DU1078" s="389"/>
      <c r="DV1078" s="389"/>
      <c r="DW1078" s="389"/>
      <c r="DX1078" s="389"/>
      <c r="DY1078" s="389"/>
      <c r="DZ1078" s="389"/>
      <c r="EA1078" s="389"/>
      <c r="EB1078" s="389"/>
      <c r="EC1078" s="389"/>
      <c r="ED1078" s="389"/>
      <c r="EE1078" s="389"/>
      <c r="EF1078" s="389">
        <v>0.91366328787857176</v>
      </c>
      <c r="EG1078" s="389">
        <v>0.57706937025816785</v>
      </c>
      <c r="EH1078" s="389">
        <v>0.2592513834948581</v>
      </c>
      <c r="EI1078" s="389">
        <v>0.18433638561599594</v>
      </c>
      <c r="EJ1078" s="389">
        <v>0.17706075698996174</v>
      </c>
      <c r="EK1078" s="389">
        <v>0.15249666738898188</v>
      </c>
      <c r="EL1078" s="389">
        <v>0.14078284962184712</v>
      </c>
      <c r="EM1078" s="389">
        <v>0.12919231039747711</v>
      </c>
      <c r="EN1078" s="389">
        <v>0.12314233112038576</v>
      </c>
      <c r="EO1078" s="389">
        <v>0.11830307230773505</v>
      </c>
      <c r="EP1078" s="389">
        <v>0.11472252643007243</v>
      </c>
      <c r="EQ1078" s="389">
        <v>0.11134499659705738</v>
      </c>
      <c r="ER1078" s="389">
        <v>0.10919361898425919</v>
      </c>
      <c r="ES1078" s="389">
        <v>0.10745586694330586</v>
      </c>
      <c r="ET1078" s="389">
        <v>0.10524969339727691</v>
      </c>
      <c r="EU1078" s="389">
        <v>0.10223447014264157</v>
      </c>
      <c r="EV1078" s="389">
        <v>9.9801363587353698E-2</v>
      </c>
      <c r="EW1078" s="389">
        <v>9.6314466144768837E-2</v>
      </c>
      <c r="EX1078" s="389">
        <v>9.381903238755665E-2</v>
      </c>
      <c r="EY1078" s="389">
        <v>9.0428568850456831E-2</v>
      </c>
      <c r="EZ1078" s="389">
        <v>8.4149617148352021E-2</v>
      </c>
      <c r="FA1078" s="389">
        <v>7.8750695256038436E-2</v>
      </c>
      <c r="FB1078" s="389">
        <v>7.4217767497223475E-2</v>
      </c>
      <c r="FC1078" s="389">
        <v>6.842949704542993E-2</v>
      </c>
      <c r="FD1078" s="389">
        <v>6.4453276897052866E-2</v>
      </c>
      <c r="FE1078" s="389">
        <v>6.1391498822002614E-2</v>
      </c>
      <c r="FF1078" s="389">
        <v>5.8824991887238713E-2</v>
      </c>
      <c r="FG1078" s="389">
        <v>5.619553645008582E-2</v>
      </c>
      <c r="FH1078" s="389">
        <v>5.4066339148323643E-2</v>
      </c>
      <c r="FI1078" s="389">
        <v>5.2097590743706526E-2</v>
      </c>
      <c r="FJ1078" s="389">
        <v>5.0684023959724087E-2</v>
      </c>
      <c r="FK1078" s="389">
        <v>4.9697997538260576E-2</v>
      </c>
      <c r="FL1078" s="389">
        <v>4.8264014419276004E-2</v>
      </c>
      <c r="FM1078" s="389">
        <v>4.6526426113100226E-2</v>
      </c>
      <c r="FN1078" s="389">
        <v>4.5196979901498666E-2</v>
      </c>
      <c r="FO1078" s="389">
        <v>4.3582558877236305E-2</v>
      </c>
      <c r="FP1078" s="389">
        <v>4.2785860034774061E-2</v>
      </c>
      <c r="FQ1078" s="389">
        <v>4.1082049618145308E-2</v>
      </c>
      <c r="FR1078" s="389">
        <v>3.8293776491102237E-2</v>
      </c>
      <c r="FS1078" s="389">
        <v>3.3754325551579131E-2</v>
      </c>
      <c r="FT1078" s="389">
        <v>3.2552395968812473E-2</v>
      </c>
      <c r="FU1078" s="389">
        <v>3.3306060834287547E-2</v>
      </c>
      <c r="FV1078" s="389">
        <v>3.7324348566674104E-2</v>
      </c>
    </row>
    <row r="1079" spans="5:178" outlineLevel="2" x14ac:dyDescent="0.2">
      <c r="E1079" s="367">
        <v>46599</v>
      </c>
      <c r="F1079" s="394"/>
      <c r="G1079" s="394"/>
      <c r="H1079" s="394"/>
      <c r="K1079" s="389"/>
      <c r="L1079" s="389"/>
      <c r="M1079" s="389"/>
      <c r="N1079" s="389"/>
      <c r="O1079" s="389"/>
      <c r="P1079" s="389"/>
      <c r="Q1079" s="389"/>
      <c r="R1079" s="389"/>
      <c r="S1079" s="389"/>
      <c r="T1079" s="389"/>
      <c r="U1079" s="389"/>
      <c r="V1079" s="389"/>
      <c r="W1079" s="389"/>
      <c r="X1079" s="389"/>
      <c r="Y1079" s="389"/>
      <c r="Z1079" s="389"/>
      <c r="AA1079" s="389"/>
      <c r="AB1079" s="389"/>
      <c r="AC1079" s="389"/>
      <c r="AD1079" s="389"/>
      <c r="AE1079" s="389"/>
      <c r="AF1079" s="389"/>
      <c r="AG1079" s="389"/>
      <c r="AH1079" s="389"/>
      <c r="AI1079" s="389"/>
      <c r="AJ1079" s="389"/>
      <c r="AK1079" s="389"/>
      <c r="AL1079" s="389"/>
      <c r="AM1079" s="389"/>
      <c r="AN1079" s="389"/>
      <c r="AO1079" s="389"/>
      <c r="AP1079" s="389"/>
      <c r="AQ1079" s="389"/>
      <c r="AR1079" s="389"/>
      <c r="AS1079" s="389"/>
      <c r="AT1079" s="389"/>
      <c r="AU1079" s="389"/>
      <c r="AV1079" s="389"/>
      <c r="AW1079" s="389"/>
      <c r="AX1079" s="389"/>
      <c r="AY1079" s="389"/>
      <c r="AZ1079" s="389"/>
      <c r="BA1079" s="389"/>
      <c r="BB1079" s="389"/>
      <c r="BC1079" s="389"/>
      <c r="BD1079" s="389"/>
      <c r="BE1079" s="389"/>
      <c r="BF1079" s="389"/>
      <c r="BG1079" s="389"/>
      <c r="BH1079" s="389"/>
      <c r="BI1079" s="389"/>
      <c r="BJ1079" s="389"/>
      <c r="BK1079" s="389"/>
      <c r="BL1079" s="389"/>
      <c r="BM1079" s="389"/>
      <c r="BN1079" s="389"/>
      <c r="BO1079" s="389"/>
      <c r="BP1079" s="389"/>
      <c r="BQ1079" s="389"/>
      <c r="BR1079" s="389"/>
      <c r="BS1079" s="389"/>
      <c r="BT1079" s="389"/>
      <c r="BU1079" s="389"/>
      <c r="BV1079" s="389"/>
      <c r="BW1079" s="389"/>
      <c r="BX1079" s="389"/>
      <c r="BY1079" s="389"/>
      <c r="BZ1079" s="389"/>
      <c r="CA1079" s="389"/>
      <c r="CB1079" s="389"/>
      <c r="CC1079" s="389"/>
      <c r="CD1079" s="389"/>
      <c r="CE1079" s="389"/>
      <c r="CF1079" s="389"/>
      <c r="CG1079" s="389"/>
      <c r="CH1079" s="389"/>
      <c r="CI1079" s="389"/>
      <c r="CJ1079" s="389"/>
      <c r="CK1079" s="389"/>
      <c r="CL1079" s="389"/>
      <c r="CM1079" s="389"/>
      <c r="CN1079" s="389"/>
      <c r="CO1079" s="389"/>
      <c r="CP1079" s="389"/>
      <c r="CQ1079" s="389"/>
      <c r="CR1079" s="389"/>
      <c r="CS1079" s="389"/>
      <c r="CT1079" s="389"/>
      <c r="CU1079" s="389"/>
      <c r="CV1079" s="389"/>
      <c r="CW1079" s="389"/>
      <c r="CX1079" s="389"/>
      <c r="CY1079" s="389"/>
      <c r="CZ1079" s="389"/>
      <c r="DA1079" s="389"/>
      <c r="DB1079" s="389"/>
      <c r="DC1079" s="389"/>
      <c r="DD1079" s="389"/>
      <c r="DE1079" s="389"/>
      <c r="DF1079" s="389"/>
      <c r="DG1079" s="389"/>
      <c r="DH1079" s="389"/>
      <c r="DI1079" s="389"/>
      <c r="DJ1079" s="389"/>
      <c r="DK1079" s="389"/>
      <c r="DL1079" s="389"/>
      <c r="DM1079" s="389"/>
      <c r="DN1079" s="389"/>
      <c r="DO1079" s="389"/>
      <c r="DP1079" s="389"/>
      <c r="DQ1079" s="389"/>
      <c r="DR1079" s="389"/>
      <c r="DS1079" s="389"/>
      <c r="DT1079" s="389"/>
      <c r="DU1079" s="389"/>
      <c r="DV1079" s="389"/>
      <c r="DW1079" s="389"/>
      <c r="DX1079" s="389"/>
      <c r="DY1079" s="389"/>
      <c r="DZ1079" s="389"/>
      <c r="EA1079" s="389"/>
      <c r="EB1079" s="389"/>
      <c r="EC1079" s="389"/>
      <c r="ED1079" s="389"/>
      <c r="EE1079" s="389"/>
      <c r="EF1079" s="389"/>
      <c r="EG1079" s="389">
        <v>0.91366328787857176</v>
      </c>
      <c r="EH1079" s="389">
        <v>0.57706937025816785</v>
      </c>
      <c r="EI1079" s="389">
        <v>0.2592513834948581</v>
      </c>
      <c r="EJ1079" s="389">
        <v>0.18433638561599594</v>
      </c>
      <c r="EK1079" s="389">
        <v>0.17706075698996174</v>
      </c>
      <c r="EL1079" s="389">
        <v>0.15249666738898188</v>
      </c>
      <c r="EM1079" s="389">
        <v>0.14078284962184712</v>
      </c>
      <c r="EN1079" s="389">
        <v>0.12919231039747711</v>
      </c>
      <c r="EO1079" s="389">
        <v>0.12314233112038576</v>
      </c>
      <c r="EP1079" s="389">
        <v>0.11830307230773505</v>
      </c>
      <c r="EQ1079" s="389">
        <v>0.11472252643007243</v>
      </c>
      <c r="ER1079" s="389">
        <v>0.11134499659705738</v>
      </c>
      <c r="ES1079" s="389">
        <v>0.10919361898425919</v>
      </c>
      <c r="ET1079" s="389">
        <v>0.10745586694330586</v>
      </c>
      <c r="EU1079" s="389">
        <v>0.10524969339727691</v>
      </c>
      <c r="EV1079" s="389">
        <v>0.10223447014264157</v>
      </c>
      <c r="EW1079" s="389">
        <v>9.9801363587353698E-2</v>
      </c>
      <c r="EX1079" s="389">
        <v>9.6314466144768837E-2</v>
      </c>
      <c r="EY1079" s="389">
        <v>9.381903238755665E-2</v>
      </c>
      <c r="EZ1079" s="389">
        <v>9.0428568850456831E-2</v>
      </c>
      <c r="FA1079" s="389">
        <v>8.4149617148352021E-2</v>
      </c>
      <c r="FB1079" s="389">
        <v>7.8750695256038436E-2</v>
      </c>
      <c r="FC1079" s="389">
        <v>7.4217767497223475E-2</v>
      </c>
      <c r="FD1079" s="389">
        <v>6.842949704542993E-2</v>
      </c>
      <c r="FE1079" s="389">
        <v>6.4453276897052866E-2</v>
      </c>
      <c r="FF1079" s="389">
        <v>6.1391498822002614E-2</v>
      </c>
      <c r="FG1079" s="389">
        <v>5.8824991887238713E-2</v>
      </c>
      <c r="FH1079" s="389">
        <v>5.619553645008582E-2</v>
      </c>
      <c r="FI1079" s="389">
        <v>5.4066339148323643E-2</v>
      </c>
      <c r="FJ1079" s="389">
        <v>5.2097590743706526E-2</v>
      </c>
      <c r="FK1079" s="389">
        <v>5.0684023959724087E-2</v>
      </c>
      <c r="FL1079" s="389">
        <v>4.9697997538260576E-2</v>
      </c>
      <c r="FM1079" s="389">
        <v>4.8264014419276004E-2</v>
      </c>
      <c r="FN1079" s="389">
        <v>4.6526426113100226E-2</v>
      </c>
      <c r="FO1079" s="389">
        <v>4.5196979901498666E-2</v>
      </c>
      <c r="FP1079" s="389">
        <v>4.3582558877236305E-2</v>
      </c>
      <c r="FQ1079" s="389">
        <v>4.2785860034774061E-2</v>
      </c>
      <c r="FR1079" s="389">
        <v>4.1082049618145308E-2</v>
      </c>
      <c r="FS1079" s="389">
        <v>3.8293776491102237E-2</v>
      </c>
      <c r="FT1079" s="389">
        <v>3.3754325551579131E-2</v>
      </c>
      <c r="FU1079" s="389">
        <v>3.2552395968812473E-2</v>
      </c>
      <c r="FV1079" s="389">
        <v>3.3306060834287547E-2</v>
      </c>
    </row>
    <row r="1080" spans="5:178" outlineLevel="2" x14ac:dyDescent="0.2">
      <c r="E1080" s="367">
        <v>46630</v>
      </c>
      <c r="F1080" s="394"/>
      <c r="G1080" s="394"/>
      <c r="H1080" s="394"/>
      <c r="K1080" s="389"/>
      <c r="L1080" s="389"/>
      <c r="M1080" s="389"/>
      <c r="N1080" s="389"/>
      <c r="O1080" s="389"/>
      <c r="P1080" s="389"/>
      <c r="Q1080" s="389"/>
      <c r="R1080" s="389"/>
      <c r="S1080" s="389"/>
      <c r="T1080" s="389"/>
      <c r="U1080" s="389"/>
      <c r="V1080" s="389"/>
      <c r="W1080" s="389"/>
      <c r="X1080" s="389"/>
      <c r="Y1080" s="389"/>
      <c r="Z1080" s="389"/>
      <c r="AA1080" s="389"/>
      <c r="AB1080" s="389"/>
      <c r="AC1080" s="389"/>
      <c r="AD1080" s="389"/>
      <c r="AE1080" s="389"/>
      <c r="AF1080" s="389"/>
      <c r="AG1080" s="389"/>
      <c r="AH1080" s="389"/>
      <c r="AI1080" s="389"/>
      <c r="AJ1080" s="389"/>
      <c r="AK1080" s="389"/>
      <c r="AL1080" s="389"/>
      <c r="AM1080" s="389"/>
      <c r="AN1080" s="389"/>
      <c r="AO1080" s="389"/>
      <c r="AP1080" s="389"/>
      <c r="AQ1080" s="389"/>
      <c r="AR1080" s="389"/>
      <c r="AS1080" s="389"/>
      <c r="AT1080" s="389"/>
      <c r="AU1080" s="389"/>
      <c r="AV1080" s="389"/>
      <c r="AW1080" s="389"/>
      <c r="AX1080" s="389"/>
      <c r="AY1080" s="389"/>
      <c r="AZ1080" s="389"/>
      <c r="BA1080" s="389"/>
      <c r="BB1080" s="389"/>
      <c r="BC1080" s="389"/>
      <c r="BD1080" s="389"/>
      <c r="BE1080" s="389"/>
      <c r="BF1080" s="389"/>
      <c r="BG1080" s="389"/>
      <c r="BH1080" s="389"/>
      <c r="BI1080" s="389"/>
      <c r="BJ1080" s="389"/>
      <c r="BK1080" s="389"/>
      <c r="BL1080" s="389"/>
      <c r="BM1080" s="389"/>
      <c r="BN1080" s="389"/>
      <c r="BO1080" s="389"/>
      <c r="BP1080" s="389"/>
      <c r="BQ1080" s="389"/>
      <c r="BR1080" s="389"/>
      <c r="BS1080" s="389"/>
      <c r="BT1080" s="389"/>
      <c r="BU1080" s="389"/>
      <c r="BV1080" s="389"/>
      <c r="BW1080" s="389"/>
      <c r="BX1080" s="389"/>
      <c r="BY1080" s="389"/>
      <c r="BZ1080" s="389"/>
      <c r="CA1080" s="389"/>
      <c r="CB1080" s="389"/>
      <c r="CC1080" s="389"/>
      <c r="CD1080" s="389"/>
      <c r="CE1080" s="389"/>
      <c r="CF1080" s="389"/>
      <c r="CG1080" s="389"/>
      <c r="CH1080" s="389"/>
      <c r="CI1080" s="389"/>
      <c r="CJ1080" s="389"/>
      <c r="CK1080" s="389"/>
      <c r="CL1080" s="389"/>
      <c r="CM1080" s="389"/>
      <c r="CN1080" s="389"/>
      <c r="CO1080" s="389"/>
      <c r="CP1080" s="389"/>
      <c r="CQ1080" s="389"/>
      <c r="CR1080" s="389"/>
      <c r="CS1080" s="389"/>
      <c r="CT1080" s="389"/>
      <c r="CU1080" s="389"/>
      <c r="CV1080" s="389"/>
      <c r="CW1080" s="389"/>
      <c r="CX1080" s="389"/>
      <c r="CY1080" s="389"/>
      <c r="CZ1080" s="389"/>
      <c r="DA1080" s="389"/>
      <c r="DB1080" s="389"/>
      <c r="DC1080" s="389"/>
      <c r="DD1080" s="389"/>
      <c r="DE1080" s="389"/>
      <c r="DF1080" s="389"/>
      <c r="DG1080" s="389"/>
      <c r="DH1080" s="389"/>
      <c r="DI1080" s="389"/>
      <c r="DJ1080" s="389"/>
      <c r="DK1080" s="389"/>
      <c r="DL1080" s="389"/>
      <c r="DM1080" s="389"/>
      <c r="DN1080" s="389"/>
      <c r="DO1080" s="389"/>
      <c r="DP1080" s="389"/>
      <c r="DQ1080" s="389"/>
      <c r="DR1080" s="389"/>
      <c r="DS1080" s="389"/>
      <c r="DT1080" s="389"/>
      <c r="DU1080" s="389"/>
      <c r="DV1080" s="389"/>
      <c r="DW1080" s="389"/>
      <c r="DX1080" s="389"/>
      <c r="DY1080" s="389"/>
      <c r="DZ1080" s="389"/>
      <c r="EA1080" s="389"/>
      <c r="EB1080" s="389"/>
      <c r="EC1080" s="389"/>
      <c r="ED1080" s="389"/>
      <c r="EE1080" s="389"/>
      <c r="EF1080" s="389"/>
      <c r="EG1080" s="389"/>
      <c r="EH1080" s="389">
        <v>0.91366328787857176</v>
      </c>
      <c r="EI1080" s="389">
        <v>0.57706937025816785</v>
      </c>
      <c r="EJ1080" s="389">
        <v>0.2592513834948581</v>
      </c>
      <c r="EK1080" s="389">
        <v>0.18433638561599594</v>
      </c>
      <c r="EL1080" s="389">
        <v>0.17706075698996174</v>
      </c>
      <c r="EM1080" s="389">
        <v>0.15249666738898188</v>
      </c>
      <c r="EN1080" s="389">
        <v>0.14078284962184712</v>
      </c>
      <c r="EO1080" s="389">
        <v>0.12919231039747711</v>
      </c>
      <c r="EP1080" s="389">
        <v>0.12314233112038576</v>
      </c>
      <c r="EQ1080" s="389">
        <v>0.11830307230773505</v>
      </c>
      <c r="ER1080" s="389">
        <v>0.11472252643007243</v>
      </c>
      <c r="ES1080" s="389">
        <v>0.11134499659705738</v>
      </c>
      <c r="ET1080" s="389">
        <v>0.10919361898425919</v>
      </c>
      <c r="EU1080" s="389">
        <v>0.10745586694330586</v>
      </c>
      <c r="EV1080" s="389">
        <v>0.10524969339727691</v>
      </c>
      <c r="EW1080" s="389">
        <v>0.10223447014264157</v>
      </c>
      <c r="EX1080" s="389">
        <v>9.9801363587353698E-2</v>
      </c>
      <c r="EY1080" s="389">
        <v>9.6314466144768837E-2</v>
      </c>
      <c r="EZ1080" s="389">
        <v>9.381903238755665E-2</v>
      </c>
      <c r="FA1080" s="389">
        <v>9.0428568850456831E-2</v>
      </c>
      <c r="FB1080" s="389">
        <v>8.4149617148352021E-2</v>
      </c>
      <c r="FC1080" s="389">
        <v>7.8750695256038436E-2</v>
      </c>
      <c r="FD1080" s="389">
        <v>7.4217767497223475E-2</v>
      </c>
      <c r="FE1080" s="389">
        <v>6.842949704542993E-2</v>
      </c>
      <c r="FF1080" s="389">
        <v>6.4453276897052866E-2</v>
      </c>
      <c r="FG1080" s="389">
        <v>6.1391498822002614E-2</v>
      </c>
      <c r="FH1080" s="389">
        <v>5.8824991887238713E-2</v>
      </c>
      <c r="FI1080" s="389">
        <v>5.619553645008582E-2</v>
      </c>
      <c r="FJ1080" s="389">
        <v>5.4066339148323643E-2</v>
      </c>
      <c r="FK1080" s="389">
        <v>5.2097590743706526E-2</v>
      </c>
      <c r="FL1080" s="389">
        <v>5.0684023959724087E-2</v>
      </c>
      <c r="FM1080" s="389">
        <v>4.9697997538260576E-2</v>
      </c>
      <c r="FN1080" s="389">
        <v>4.8264014419276004E-2</v>
      </c>
      <c r="FO1080" s="389">
        <v>4.6526426113100226E-2</v>
      </c>
      <c r="FP1080" s="389">
        <v>4.5196979901498666E-2</v>
      </c>
      <c r="FQ1080" s="389">
        <v>4.3582558877236305E-2</v>
      </c>
      <c r="FR1080" s="389">
        <v>4.2785860034774061E-2</v>
      </c>
      <c r="FS1080" s="389">
        <v>4.1082049618145308E-2</v>
      </c>
      <c r="FT1080" s="389">
        <v>3.8293776491102237E-2</v>
      </c>
      <c r="FU1080" s="389">
        <v>3.3754325551579131E-2</v>
      </c>
      <c r="FV1080" s="389">
        <v>3.2552395968812473E-2</v>
      </c>
    </row>
    <row r="1081" spans="5:178" outlineLevel="2" x14ac:dyDescent="0.2">
      <c r="E1081" s="367">
        <v>46660</v>
      </c>
      <c r="F1081" s="394"/>
      <c r="G1081" s="394"/>
      <c r="H1081" s="394"/>
      <c r="K1081" s="389"/>
      <c r="L1081" s="389"/>
      <c r="M1081" s="389"/>
      <c r="N1081" s="389"/>
      <c r="O1081" s="389"/>
      <c r="P1081" s="389"/>
      <c r="Q1081" s="389"/>
      <c r="R1081" s="389"/>
      <c r="S1081" s="389"/>
      <c r="T1081" s="389"/>
      <c r="U1081" s="389"/>
      <c r="V1081" s="389"/>
      <c r="W1081" s="389"/>
      <c r="X1081" s="389"/>
      <c r="Y1081" s="389"/>
      <c r="Z1081" s="389"/>
      <c r="AA1081" s="389"/>
      <c r="AB1081" s="389"/>
      <c r="AC1081" s="389"/>
      <c r="AD1081" s="389"/>
      <c r="AE1081" s="389"/>
      <c r="AF1081" s="389"/>
      <c r="AG1081" s="389"/>
      <c r="AH1081" s="389"/>
      <c r="AI1081" s="389"/>
      <c r="AJ1081" s="389"/>
      <c r="AK1081" s="389"/>
      <c r="AL1081" s="389"/>
      <c r="AM1081" s="389"/>
      <c r="AN1081" s="389"/>
      <c r="AO1081" s="389"/>
      <c r="AP1081" s="389"/>
      <c r="AQ1081" s="389"/>
      <c r="AR1081" s="389"/>
      <c r="AS1081" s="389"/>
      <c r="AT1081" s="389"/>
      <c r="AU1081" s="389"/>
      <c r="AV1081" s="389"/>
      <c r="AW1081" s="389"/>
      <c r="AX1081" s="389"/>
      <c r="AY1081" s="389"/>
      <c r="AZ1081" s="389"/>
      <c r="BA1081" s="389"/>
      <c r="BB1081" s="389"/>
      <c r="BC1081" s="389"/>
      <c r="BD1081" s="389"/>
      <c r="BE1081" s="389"/>
      <c r="BF1081" s="389"/>
      <c r="BG1081" s="389"/>
      <c r="BH1081" s="389"/>
      <c r="BI1081" s="389"/>
      <c r="BJ1081" s="389"/>
      <c r="BK1081" s="389"/>
      <c r="BL1081" s="389"/>
      <c r="BM1081" s="389"/>
      <c r="BN1081" s="389"/>
      <c r="BO1081" s="389"/>
      <c r="BP1081" s="389"/>
      <c r="BQ1081" s="389"/>
      <c r="BR1081" s="389"/>
      <c r="BS1081" s="389"/>
      <c r="BT1081" s="389"/>
      <c r="BU1081" s="389"/>
      <c r="BV1081" s="389"/>
      <c r="BW1081" s="389"/>
      <c r="BX1081" s="389"/>
      <c r="BY1081" s="389"/>
      <c r="BZ1081" s="389"/>
      <c r="CA1081" s="389"/>
      <c r="CB1081" s="389"/>
      <c r="CC1081" s="389"/>
      <c r="CD1081" s="389"/>
      <c r="CE1081" s="389"/>
      <c r="CF1081" s="389"/>
      <c r="CG1081" s="389"/>
      <c r="CH1081" s="389"/>
      <c r="CI1081" s="389"/>
      <c r="CJ1081" s="389"/>
      <c r="CK1081" s="389"/>
      <c r="CL1081" s="389"/>
      <c r="CM1081" s="389"/>
      <c r="CN1081" s="389"/>
      <c r="CO1081" s="389"/>
      <c r="CP1081" s="389"/>
      <c r="CQ1081" s="389"/>
      <c r="CR1081" s="389"/>
      <c r="CS1081" s="389"/>
      <c r="CT1081" s="389"/>
      <c r="CU1081" s="389"/>
      <c r="CV1081" s="389"/>
      <c r="CW1081" s="389"/>
      <c r="CX1081" s="389"/>
      <c r="CY1081" s="389"/>
      <c r="CZ1081" s="389"/>
      <c r="DA1081" s="389"/>
      <c r="DB1081" s="389"/>
      <c r="DC1081" s="389"/>
      <c r="DD1081" s="389"/>
      <c r="DE1081" s="389"/>
      <c r="DF1081" s="389"/>
      <c r="DG1081" s="389"/>
      <c r="DH1081" s="389"/>
      <c r="DI1081" s="389"/>
      <c r="DJ1081" s="389"/>
      <c r="DK1081" s="389"/>
      <c r="DL1081" s="389"/>
      <c r="DM1081" s="389"/>
      <c r="DN1081" s="389"/>
      <c r="DO1081" s="389"/>
      <c r="DP1081" s="389"/>
      <c r="DQ1081" s="389"/>
      <c r="DR1081" s="389"/>
      <c r="DS1081" s="389"/>
      <c r="DT1081" s="389"/>
      <c r="DU1081" s="389"/>
      <c r="DV1081" s="389"/>
      <c r="DW1081" s="389"/>
      <c r="DX1081" s="389"/>
      <c r="DY1081" s="389"/>
      <c r="DZ1081" s="389"/>
      <c r="EA1081" s="389"/>
      <c r="EB1081" s="389"/>
      <c r="EC1081" s="389"/>
      <c r="ED1081" s="389"/>
      <c r="EE1081" s="389"/>
      <c r="EF1081" s="389"/>
      <c r="EG1081" s="389"/>
      <c r="EH1081" s="389"/>
      <c r="EI1081" s="389">
        <v>0.91366328787857176</v>
      </c>
      <c r="EJ1081" s="389">
        <v>0.57706937025816785</v>
      </c>
      <c r="EK1081" s="389">
        <v>0.2592513834948581</v>
      </c>
      <c r="EL1081" s="389">
        <v>0.18433638561599594</v>
      </c>
      <c r="EM1081" s="389">
        <v>0.17706075698996174</v>
      </c>
      <c r="EN1081" s="389">
        <v>0.15249666738898188</v>
      </c>
      <c r="EO1081" s="389">
        <v>0.14078284962184712</v>
      </c>
      <c r="EP1081" s="389">
        <v>0.12919231039747711</v>
      </c>
      <c r="EQ1081" s="389">
        <v>0.12314233112038576</v>
      </c>
      <c r="ER1081" s="389">
        <v>0.11830307230773505</v>
      </c>
      <c r="ES1081" s="389">
        <v>0.11472252643007243</v>
      </c>
      <c r="ET1081" s="389">
        <v>0.11134499659705738</v>
      </c>
      <c r="EU1081" s="389">
        <v>0.10919361898425919</v>
      </c>
      <c r="EV1081" s="389">
        <v>0.10745586694330586</v>
      </c>
      <c r="EW1081" s="389">
        <v>0.10524969339727691</v>
      </c>
      <c r="EX1081" s="389">
        <v>0.10223447014264157</v>
      </c>
      <c r="EY1081" s="389">
        <v>9.9801363587353698E-2</v>
      </c>
      <c r="EZ1081" s="389">
        <v>9.6314466144768837E-2</v>
      </c>
      <c r="FA1081" s="389">
        <v>9.381903238755665E-2</v>
      </c>
      <c r="FB1081" s="389">
        <v>9.0428568850456831E-2</v>
      </c>
      <c r="FC1081" s="389">
        <v>8.4149617148352021E-2</v>
      </c>
      <c r="FD1081" s="389">
        <v>7.8750695256038436E-2</v>
      </c>
      <c r="FE1081" s="389">
        <v>7.4217767497223475E-2</v>
      </c>
      <c r="FF1081" s="389">
        <v>6.842949704542993E-2</v>
      </c>
      <c r="FG1081" s="389">
        <v>6.4453276897052866E-2</v>
      </c>
      <c r="FH1081" s="389">
        <v>6.1391498822002614E-2</v>
      </c>
      <c r="FI1081" s="389">
        <v>5.8824991887238713E-2</v>
      </c>
      <c r="FJ1081" s="389">
        <v>5.619553645008582E-2</v>
      </c>
      <c r="FK1081" s="389">
        <v>5.4066339148323643E-2</v>
      </c>
      <c r="FL1081" s="389">
        <v>5.2097590743706526E-2</v>
      </c>
      <c r="FM1081" s="389">
        <v>5.0684023959724087E-2</v>
      </c>
      <c r="FN1081" s="389">
        <v>4.9697997538260576E-2</v>
      </c>
      <c r="FO1081" s="389">
        <v>4.8264014419276004E-2</v>
      </c>
      <c r="FP1081" s="389">
        <v>4.6526426113100226E-2</v>
      </c>
      <c r="FQ1081" s="389">
        <v>4.5196979901498666E-2</v>
      </c>
      <c r="FR1081" s="389">
        <v>4.3582558877236305E-2</v>
      </c>
      <c r="FS1081" s="389">
        <v>4.2785860034774061E-2</v>
      </c>
      <c r="FT1081" s="389">
        <v>4.1082049618145308E-2</v>
      </c>
      <c r="FU1081" s="389">
        <v>3.8293776491102237E-2</v>
      </c>
      <c r="FV1081" s="389">
        <v>3.3754325551579131E-2</v>
      </c>
    </row>
    <row r="1082" spans="5:178" outlineLevel="2" x14ac:dyDescent="0.2">
      <c r="E1082" s="367">
        <v>46691</v>
      </c>
      <c r="F1082" s="394"/>
      <c r="G1082" s="394"/>
      <c r="H1082" s="394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  <c r="AA1082" s="389"/>
      <c r="AB1082" s="389"/>
      <c r="AC1082" s="389"/>
      <c r="AD1082" s="389"/>
      <c r="AE1082" s="389"/>
      <c r="AF1082" s="389"/>
      <c r="AG1082" s="389"/>
      <c r="AH1082" s="389"/>
      <c r="AI1082" s="389"/>
      <c r="AJ1082" s="389"/>
      <c r="AK1082" s="389"/>
      <c r="AL1082" s="389"/>
      <c r="AM1082" s="389"/>
      <c r="AN1082" s="389"/>
      <c r="AO1082" s="389"/>
      <c r="AP1082" s="389"/>
      <c r="AQ1082" s="389"/>
      <c r="AR1082" s="389"/>
      <c r="AS1082" s="389"/>
      <c r="AT1082" s="389"/>
      <c r="AU1082" s="389"/>
      <c r="AV1082" s="389"/>
      <c r="AW1082" s="389"/>
      <c r="AX1082" s="389"/>
      <c r="AY1082" s="389"/>
      <c r="AZ1082" s="389"/>
      <c r="BA1082" s="389"/>
      <c r="BB1082" s="389"/>
      <c r="BC1082" s="389"/>
      <c r="BD1082" s="389"/>
      <c r="BE1082" s="389"/>
      <c r="BF1082" s="389"/>
      <c r="BG1082" s="389"/>
      <c r="BH1082" s="389"/>
      <c r="BI1082" s="389"/>
      <c r="BJ1082" s="389"/>
      <c r="BK1082" s="389"/>
      <c r="BL1082" s="389"/>
      <c r="BM1082" s="389"/>
      <c r="BN1082" s="389"/>
      <c r="BO1082" s="389"/>
      <c r="BP1082" s="389"/>
      <c r="BQ1082" s="389"/>
      <c r="BR1082" s="389"/>
      <c r="BS1082" s="389"/>
      <c r="BT1082" s="389"/>
      <c r="BU1082" s="389"/>
      <c r="BV1082" s="389"/>
      <c r="BW1082" s="389"/>
      <c r="BX1082" s="389"/>
      <c r="BY1082" s="389"/>
      <c r="BZ1082" s="389"/>
      <c r="CA1082" s="389"/>
      <c r="CB1082" s="389"/>
      <c r="CC1082" s="389"/>
      <c r="CD1082" s="389"/>
      <c r="CE1082" s="389"/>
      <c r="CF1082" s="389"/>
      <c r="CG1082" s="389"/>
      <c r="CH1082" s="389"/>
      <c r="CI1082" s="389"/>
      <c r="CJ1082" s="389"/>
      <c r="CK1082" s="389"/>
      <c r="CL1082" s="389"/>
      <c r="CM1082" s="389"/>
      <c r="CN1082" s="389"/>
      <c r="CO1082" s="389"/>
      <c r="CP1082" s="389"/>
      <c r="CQ1082" s="389"/>
      <c r="CR1082" s="389"/>
      <c r="CS1082" s="389"/>
      <c r="CT1082" s="389"/>
      <c r="CU1082" s="389"/>
      <c r="CV1082" s="389"/>
      <c r="CW1082" s="389"/>
      <c r="CX1082" s="389"/>
      <c r="CY1082" s="389"/>
      <c r="CZ1082" s="389"/>
      <c r="DA1082" s="389"/>
      <c r="DB1082" s="389"/>
      <c r="DC1082" s="389"/>
      <c r="DD1082" s="389"/>
      <c r="DE1082" s="389"/>
      <c r="DF1082" s="389"/>
      <c r="DG1082" s="389"/>
      <c r="DH1082" s="389"/>
      <c r="DI1082" s="389"/>
      <c r="DJ1082" s="389"/>
      <c r="DK1082" s="389"/>
      <c r="DL1082" s="389"/>
      <c r="DM1082" s="389"/>
      <c r="DN1082" s="389"/>
      <c r="DO1082" s="389"/>
      <c r="DP1082" s="389"/>
      <c r="DQ1082" s="389"/>
      <c r="DR1082" s="389"/>
      <c r="DS1082" s="389"/>
      <c r="DT1082" s="389"/>
      <c r="DU1082" s="389"/>
      <c r="DV1082" s="389"/>
      <c r="DW1082" s="389"/>
      <c r="DX1082" s="389"/>
      <c r="DY1082" s="389"/>
      <c r="DZ1082" s="389"/>
      <c r="EA1082" s="389"/>
      <c r="EB1082" s="389"/>
      <c r="EC1082" s="389"/>
      <c r="ED1082" s="389"/>
      <c r="EE1082" s="389"/>
      <c r="EF1082" s="389"/>
      <c r="EG1082" s="389"/>
      <c r="EH1082" s="389"/>
      <c r="EI1082" s="389"/>
      <c r="EJ1082" s="389">
        <v>0.91366328787857176</v>
      </c>
      <c r="EK1082" s="389">
        <v>0.57706937025816785</v>
      </c>
      <c r="EL1082" s="389">
        <v>0.2592513834948581</v>
      </c>
      <c r="EM1082" s="389">
        <v>0.18433638561599594</v>
      </c>
      <c r="EN1082" s="389">
        <v>0.17706075698996174</v>
      </c>
      <c r="EO1082" s="389">
        <v>0.15249666738898188</v>
      </c>
      <c r="EP1082" s="389">
        <v>0.14078284962184712</v>
      </c>
      <c r="EQ1082" s="389">
        <v>0.12919231039747711</v>
      </c>
      <c r="ER1082" s="389">
        <v>0.12314233112038576</v>
      </c>
      <c r="ES1082" s="389">
        <v>0.11830307230773505</v>
      </c>
      <c r="ET1082" s="389">
        <v>0.11472252643007243</v>
      </c>
      <c r="EU1082" s="389">
        <v>0.11134499659705738</v>
      </c>
      <c r="EV1082" s="389">
        <v>0.10919361898425919</v>
      </c>
      <c r="EW1082" s="389">
        <v>0.10745586694330586</v>
      </c>
      <c r="EX1082" s="389">
        <v>0.10524969339727691</v>
      </c>
      <c r="EY1082" s="389">
        <v>0.10223447014264157</v>
      </c>
      <c r="EZ1082" s="389">
        <v>9.9801363587353698E-2</v>
      </c>
      <c r="FA1082" s="389">
        <v>9.6314466144768837E-2</v>
      </c>
      <c r="FB1082" s="389">
        <v>9.381903238755665E-2</v>
      </c>
      <c r="FC1082" s="389">
        <v>9.0428568850456831E-2</v>
      </c>
      <c r="FD1082" s="389">
        <v>8.4149617148352021E-2</v>
      </c>
      <c r="FE1082" s="389">
        <v>7.8750695256038436E-2</v>
      </c>
      <c r="FF1082" s="389">
        <v>7.4217767497223475E-2</v>
      </c>
      <c r="FG1082" s="389">
        <v>6.842949704542993E-2</v>
      </c>
      <c r="FH1082" s="389">
        <v>6.4453276897052866E-2</v>
      </c>
      <c r="FI1082" s="389">
        <v>6.1391498822002614E-2</v>
      </c>
      <c r="FJ1082" s="389">
        <v>5.8824991887238713E-2</v>
      </c>
      <c r="FK1082" s="389">
        <v>5.619553645008582E-2</v>
      </c>
      <c r="FL1082" s="389">
        <v>5.4066339148323643E-2</v>
      </c>
      <c r="FM1082" s="389">
        <v>5.2097590743706526E-2</v>
      </c>
      <c r="FN1082" s="389">
        <v>5.0684023959724087E-2</v>
      </c>
      <c r="FO1082" s="389">
        <v>4.9697997538260576E-2</v>
      </c>
      <c r="FP1082" s="389">
        <v>4.8264014419276004E-2</v>
      </c>
      <c r="FQ1082" s="389">
        <v>4.6526426113100226E-2</v>
      </c>
      <c r="FR1082" s="389">
        <v>4.5196979901498666E-2</v>
      </c>
      <c r="FS1082" s="389">
        <v>4.3582558877236305E-2</v>
      </c>
      <c r="FT1082" s="389">
        <v>4.2785860034774061E-2</v>
      </c>
      <c r="FU1082" s="389">
        <v>4.1082049618145308E-2</v>
      </c>
      <c r="FV1082" s="389">
        <v>3.8293776491102237E-2</v>
      </c>
    </row>
    <row r="1083" spans="5:178" outlineLevel="2" x14ac:dyDescent="0.2">
      <c r="E1083" s="367">
        <v>46721</v>
      </c>
      <c r="F1083" s="394"/>
      <c r="G1083" s="394"/>
      <c r="H1083" s="394"/>
      <c r="K1083" s="389"/>
      <c r="L1083" s="389"/>
      <c r="M1083" s="389"/>
      <c r="N1083" s="389"/>
      <c r="O1083" s="389"/>
      <c r="P1083" s="389"/>
      <c r="Q1083" s="389"/>
      <c r="R1083" s="389"/>
      <c r="S1083" s="389"/>
      <c r="T1083" s="389"/>
      <c r="U1083" s="389"/>
      <c r="V1083" s="389"/>
      <c r="W1083" s="389"/>
      <c r="X1083" s="389"/>
      <c r="Y1083" s="389"/>
      <c r="Z1083" s="389"/>
      <c r="AA1083" s="389"/>
      <c r="AB1083" s="389"/>
      <c r="AC1083" s="389"/>
      <c r="AD1083" s="389"/>
      <c r="AE1083" s="389"/>
      <c r="AF1083" s="389"/>
      <c r="AG1083" s="389"/>
      <c r="AH1083" s="389"/>
      <c r="AI1083" s="389"/>
      <c r="AJ1083" s="389"/>
      <c r="AK1083" s="389"/>
      <c r="AL1083" s="389"/>
      <c r="AM1083" s="389"/>
      <c r="AN1083" s="389"/>
      <c r="AO1083" s="389"/>
      <c r="AP1083" s="389"/>
      <c r="AQ1083" s="389"/>
      <c r="AR1083" s="389"/>
      <c r="AS1083" s="389"/>
      <c r="AT1083" s="389"/>
      <c r="AU1083" s="389"/>
      <c r="AV1083" s="389"/>
      <c r="AW1083" s="389"/>
      <c r="AX1083" s="389"/>
      <c r="AY1083" s="389"/>
      <c r="AZ1083" s="389"/>
      <c r="BA1083" s="389"/>
      <c r="BB1083" s="389"/>
      <c r="BC1083" s="389"/>
      <c r="BD1083" s="389"/>
      <c r="BE1083" s="389"/>
      <c r="BF1083" s="389"/>
      <c r="BG1083" s="389"/>
      <c r="BH1083" s="389"/>
      <c r="BI1083" s="389"/>
      <c r="BJ1083" s="389"/>
      <c r="BK1083" s="389"/>
      <c r="BL1083" s="389"/>
      <c r="BM1083" s="389"/>
      <c r="BN1083" s="389"/>
      <c r="BO1083" s="389"/>
      <c r="BP1083" s="389"/>
      <c r="BQ1083" s="389"/>
      <c r="BR1083" s="389"/>
      <c r="BS1083" s="389"/>
      <c r="BT1083" s="389"/>
      <c r="BU1083" s="389"/>
      <c r="BV1083" s="389"/>
      <c r="BW1083" s="389"/>
      <c r="BX1083" s="389"/>
      <c r="BY1083" s="389"/>
      <c r="BZ1083" s="389"/>
      <c r="CA1083" s="389"/>
      <c r="CB1083" s="389"/>
      <c r="CC1083" s="389"/>
      <c r="CD1083" s="389"/>
      <c r="CE1083" s="389"/>
      <c r="CF1083" s="389"/>
      <c r="CG1083" s="389"/>
      <c r="CH1083" s="389"/>
      <c r="CI1083" s="389"/>
      <c r="CJ1083" s="389"/>
      <c r="CK1083" s="389"/>
      <c r="CL1083" s="389"/>
      <c r="CM1083" s="389"/>
      <c r="CN1083" s="389"/>
      <c r="CO1083" s="389"/>
      <c r="CP1083" s="389"/>
      <c r="CQ1083" s="389"/>
      <c r="CR1083" s="389"/>
      <c r="CS1083" s="389"/>
      <c r="CT1083" s="389"/>
      <c r="CU1083" s="389"/>
      <c r="CV1083" s="389"/>
      <c r="CW1083" s="389"/>
      <c r="CX1083" s="389"/>
      <c r="CY1083" s="389"/>
      <c r="CZ1083" s="389"/>
      <c r="DA1083" s="389"/>
      <c r="DB1083" s="389"/>
      <c r="DC1083" s="389"/>
      <c r="DD1083" s="389"/>
      <c r="DE1083" s="389"/>
      <c r="DF1083" s="389"/>
      <c r="DG1083" s="389"/>
      <c r="DH1083" s="389"/>
      <c r="DI1083" s="389"/>
      <c r="DJ1083" s="389"/>
      <c r="DK1083" s="389"/>
      <c r="DL1083" s="389"/>
      <c r="DM1083" s="389"/>
      <c r="DN1083" s="389"/>
      <c r="DO1083" s="389"/>
      <c r="DP1083" s="389"/>
      <c r="DQ1083" s="389"/>
      <c r="DR1083" s="389"/>
      <c r="DS1083" s="389"/>
      <c r="DT1083" s="389"/>
      <c r="DU1083" s="389"/>
      <c r="DV1083" s="389"/>
      <c r="DW1083" s="389"/>
      <c r="DX1083" s="389"/>
      <c r="DY1083" s="389"/>
      <c r="DZ1083" s="389"/>
      <c r="EA1083" s="389"/>
      <c r="EB1083" s="389"/>
      <c r="EC1083" s="389"/>
      <c r="ED1083" s="389"/>
      <c r="EE1083" s="389"/>
      <c r="EF1083" s="389"/>
      <c r="EG1083" s="389"/>
      <c r="EH1083" s="389"/>
      <c r="EI1083" s="389"/>
      <c r="EJ1083" s="389"/>
      <c r="EK1083" s="389">
        <v>0.91366328787857176</v>
      </c>
      <c r="EL1083" s="389">
        <v>0.57706937025816785</v>
      </c>
      <c r="EM1083" s="389">
        <v>0.2592513834948581</v>
      </c>
      <c r="EN1083" s="389">
        <v>0.18433638561599594</v>
      </c>
      <c r="EO1083" s="389">
        <v>0.17706075698996174</v>
      </c>
      <c r="EP1083" s="389">
        <v>0.15249666738898188</v>
      </c>
      <c r="EQ1083" s="389">
        <v>0.14078284962184712</v>
      </c>
      <c r="ER1083" s="389">
        <v>0.12919231039747711</v>
      </c>
      <c r="ES1083" s="389">
        <v>0.12314233112038576</v>
      </c>
      <c r="ET1083" s="389">
        <v>0.11830307230773505</v>
      </c>
      <c r="EU1083" s="389">
        <v>0.11472252643007243</v>
      </c>
      <c r="EV1083" s="389">
        <v>0.11134499659705738</v>
      </c>
      <c r="EW1083" s="389">
        <v>0.10919361898425919</v>
      </c>
      <c r="EX1083" s="389">
        <v>0.10745586694330586</v>
      </c>
      <c r="EY1083" s="389">
        <v>0.10524969339727691</v>
      </c>
      <c r="EZ1083" s="389">
        <v>0.10223447014264157</v>
      </c>
      <c r="FA1083" s="389">
        <v>9.9801363587353698E-2</v>
      </c>
      <c r="FB1083" s="389">
        <v>9.6314466144768837E-2</v>
      </c>
      <c r="FC1083" s="389">
        <v>9.381903238755665E-2</v>
      </c>
      <c r="FD1083" s="389">
        <v>9.0428568850456831E-2</v>
      </c>
      <c r="FE1083" s="389">
        <v>8.4149617148352021E-2</v>
      </c>
      <c r="FF1083" s="389">
        <v>7.8750695256038436E-2</v>
      </c>
      <c r="FG1083" s="389">
        <v>7.4217767497223475E-2</v>
      </c>
      <c r="FH1083" s="389">
        <v>6.842949704542993E-2</v>
      </c>
      <c r="FI1083" s="389">
        <v>6.4453276897052866E-2</v>
      </c>
      <c r="FJ1083" s="389">
        <v>6.1391498822002614E-2</v>
      </c>
      <c r="FK1083" s="389">
        <v>5.8824991887238713E-2</v>
      </c>
      <c r="FL1083" s="389">
        <v>5.619553645008582E-2</v>
      </c>
      <c r="FM1083" s="389">
        <v>5.4066339148323643E-2</v>
      </c>
      <c r="FN1083" s="389">
        <v>5.2097590743706526E-2</v>
      </c>
      <c r="FO1083" s="389">
        <v>5.0684023959724087E-2</v>
      </c>
      <c r="FP1083" s="389">
        <v>4.9697997538260576E-2</v>
      </c>
      <c r="FQ1083" s="389">
        <v>4.8264014419276004E-2</v>
      </c>
      <c r="FR1083" s="389">
        <v>4.6526426113100226E-2</v>
      </c>
      <c r="FS1083" s="389">
        <v>4.5196979901498666E-2</v>
      </c>
      <c r="FT1083" s="389">
        <v>4.3582558877236305E-2</v>
      </c>
      <c r="FU1083" s="389">
        <v>4.2785860034774061E-2</v>
      </c>
      <c r="FV1083" s="389">
        <v>4.1082049618145308E-2</v>
      </c>
    </row>
    <row r="1084" spans="5:178" outlineLevel="2" x14ac:dyDescent="0.2">
      <c r="E1084" s="367">
        <v>46752</v>
      </c>
      <c r="F1084" s="394"/>
      <c r="G1084" s="394"/>
      <c r="H1084" s="394"/>
      <c r="K1084" s="389"/>
      <c r="L1084" s="389"/>
      <c r="M1084" s="389"/>
      <c r="N1084" s="389"/>
      <c r="O1084" s="389"/>
      <c r="P1084" s="389"/>
      <c r="Q1084" s="389"/>
      <c r="R1084" s="389"/>
      <c r="S1084" s="389"/>
      <c r="T1084" s="389"/>
      <c r="U1084" s="389"/>
      <c r="V1084" s="389"/>
      <c r="W1084" s="389"/>
      <c r="X1084" s="389"/>
      <c r="Y1084" s="389"/>
      <c r="Z1084" s="389"/>
      <c r="AA1084" s="389"/>
      <c r="AB1084" s="389"/>
      <c r="AC1084" s="389"/>
      <c r="AD1084" s="389"/>
      <c r="AE1084" s="389"/>
      <c r="AF1084" s="389"/>
      <c r="AG1084" s="389"/>
      <c r="AH1084" s="389"/>
      <c r="AI1084" s="389"/>
      <c r="AJ1084" s="389"/>
      <c r="AK1084" s="389"/>
      <c r="AL1084" s="389"/>
      <c r="AM1084" s="389"/>
      <c r="AN1084" s="389"/>
      <c r="AO1084" s="389"/>
      <c r="AP1084" s="389"/>
      <c r="AQ1084" s="389"/>
      <c r="AR1084" s="389"/>
      <c r="AS1084" s="389"/>
      <c r="AT1084" s="389"/>
      <c r="AU1084" s="389"/>
      <c r="AV1084" s="389"/>
      <c r="AW1084" s="389"/>
      <c r="AX1084" s="389"/>
      <c r="AY1084" s="389"/>
      <c r="AZ1084" s="389"/>
      <c r="BA1084" s="389"/>
      <c r="BB1084" s="389"/>
      <c r="BC1084" s="389"/>
      <c r="BD1084" s="389"/>
      <c r="BE1084" s="389"/>
      <c r="BF1084" s="389"/>
      <c r="BG1084" s="389"/>
      <c r="BH1084" s="389"/>
      <c r="BI1084" s="389"/>
      <c r="BJ1084" s="389"/>
      <c r="BK1084" s="389"/>
      <c r="BL1084" s="389"/>
      <c r="BM1084" s="389"/>
      <c r="BN1084" s="389"/>
      <c r="BO1084" s="389"/>
      <c r="BP1084" s="389"/>
      <c r="BQ1084" s="389"/>
      <c r="BR1084" s="389"/>
      <c r="BS1084" s="389"/>
      <c r="BT1084" s="389"/>
      <c r="BU1084" s="389"/>
      <c r="BV1084" s="389"/>
      <c r="BW1084" s="389"/>
      <c r="BX1084" s="389"/>
      <c r="BY1084" s="389"/>
      <c r="BZ1084" s="389"/>
      <c r="CA1084" s="389"/>
      <c r="CB1084" s="389"/>
      <c r="CC1084" s="389"/>
      <c r="CD1084" s="389"/>
      <c r="CE1084" s="389"/>
      <c r="CF1084" s="389"/>
      <c r="CG1084" s="389"/>
      <c r="CH1084" s="389"/>
      <c r="CI1084" s="389"/>
      <c r="CJ1084" s="389"/>
      <c r="CK1084" s="389"/>
      <c r="CL1084" s="389"/>
      <c r="CM1084" s="389"/>
      <c r="CN1084" s="389"/>
      <c r="CO1084" s="389"/>
      <c r="CP1084" s="389"/>
      <c r="CQ1084" s="389"/>
      <c r="CR1084" s="389"/>
      <c r="CS1084" s="389"/>
      <c r="CT1084" s="389"/>
      <c r="CU1084" s="389"/>
      <c r="CV1084" s="389"/>
      <c r="CW1084" s="389"/>
      <c r="CX1084" s="389"/>
      <c r="CY1084" s="389"/>
      <c r="CZ1084" s="389"/>
      <c r="DA1084" s="389"/>
      <c r="DB1084" s="389"/>
      <c r="DC1084" s="389"/>
      <c r="DD1084" s="389"/>
      <c r="DE1084" s="389"/>
      <c r="DF1084" s="389"/>
      <c r="DG1084" s="389"/>
      <c r="DH1084" s="389"/>
      <c r="DI1084" s="389"/>
      <c r="DJ1084" s="389"/>
      <c r="DK1084" s="389"/>
      <c r="DL1084" s="389"/>
      <c r="DM1084" s="389"/>
      <c r="DN1084" s="389"/>
      <c r="DO1084" s="389"/>
      <c r="DP1084" s="389"/>
      <c r="DQ1084" s="389"/>
      <c r="DR1084" s="389"/>
      <c r="DS1084" s="389"/>
      <c r="DT1084" s="389"/>
      <c r="DU1084" s="389"/>
      <c r="DV1084" s="389"/>
      <c r="DW1084" s="389"/>
      <c r="DX1084" s="389"/>
      <c r="DY1084" s="389"/>
      <c r="DZ1084" s="389"/>
      <c r="EA1084" s="389"/>
      <c r="EB1084" s="389"/>
      <c r="EC1084" s="389"/>
      <c r="ED1084" s="389"/>
      <c r="EE1084" s="389"/>
      <c r="EF1084" s="389"/>
      <c r="EG1084" s="389"/>
      <c r="EH1084" s="389"/>
      <c r="EI1084" s="389"/>
      <c r="EJ1084" s="389"/>
      <c r="EK1084" s="389"/>
      <c r="EL1084" s="389">
        <v>0.91366328787857176</v>
      </c>
      <c r="EM1084" s="389">
        <v>0.57706937025816785</v>
      </c>
      <c r="EN1084" s="389">
        <v>0.2592513834948581</v>
      </c>
      <c r="EO1084" s="389">
        <v>0.18433638561599594</v>
      </c>
      <c r="EP1084" s="389">
        <v>0.17706075698996174</v>
      </c>
      <c r="EQ1084" s="389">
        <v>0.15249666738898188</v>
      </c>
      <c r="ER1084" s="389">
        <v>0.14078284962184712</v>
      </c>
      <c r="ES1084" s="389">
        <v>0.12919231039747711</v>
      </c>
      <c r="ET1084" s="389">
        <v>0.12314233112038576</v>
      </c>
      <c r="EU1084" s="389">
        <v>0.11830307230773505</v>
      </c>
      <c r="EV1084" s="389">
        <v>0.11472252643007243</v>
      </c>
      <c r="EW1084" s="389">
        <v>0.11134499659705738</v>
      </c>
      <c r="EX1084" s="389">
        <v>0.10919361898425919</v>
      </c>
      <c r="EY1084" s="389">
        <v>0.10745586694330586</v>
      </c>
      <c r="EZ1084" s="389">
        <v>0.10524969339727691</v>
      </c>
      <c r="FA1084" s="389">
        <v>0.10223447014264157</v>
      </c>
      <c r="FB1084" s="389">
        <v>9.9801363587353698E-2</v>
      </c>
      <c r="FC1084" s="389">
        <v>9.6314466144768837E-2</v>
      </c>
      <c r="FD1084" s="389">
        <v>9.381903238755665E-2</v>
      </c>
      <c r="FE1084" s="389">
        <v>9.0428568850456831E-2</v>
      </c>
      <c r="FF1084" s="389">
        <v>8.4149617148352021E-2</v>
      </c>
      <c r="FG1084" s="389">
        <v>7.8750695256038436E-2</v>
      </c>
      <c r="FH1084" s="389">
        <v>7.4217767497223475E-2</v>
      </c>
      <c r="FI1084" s="389">
        <v>6.842949704542993E-2</v>
      </c>
      <c r="FJ1084" s="389">
        <v>6.4453276897052866E-2</v>
      </c>
      <c r="FK1084" s="389">
        <v>6.1391498822002614E-2</v>
      </c>
      <c r="FL1084" s="389">
        <v>5.8824991887238713E-2</v>
      </c>
      <c r="FM1084" s="389">
        <v>5.619553645008582E-2</v>
      </c>
      <c r="FN1084" s="389">
        <v>5.4066339148323643E-2</v>
      </c>
      <c r="FO1084" s="389">
        <v>5.2097590743706526E-2</v>
      </c>
      <c r="FP1084" s="389">
        <v>5.0684023959724087E-2</v>
      </c>
      <c r="FQ1084" s="389">
        <v>4.9697997538260576E-2</v>
      </c>
      <c r="FR1084" s="389">
        <v>4.8264014419276004E-2</v>
      </c>
      <c r="FS1084" s="389">
        <v>4.6526426113100226E-2</v>
      </c>
      <c r="FT1084" s="389">
        <v>4.5196979901498666E-2</v>
      </c>
      <c r="FU1084" s="389">
        <v>4.3582558877236305E-2</v>
      </c>
      <c r="FV1084" s="389">
        <v>4.2785860034774061E-2</v>
      </c>
    </row>
    <row r="1085" spans="5:178" outlineLevel="2" x14ac:dyDescent="0.2">
      <c r="E1085" s="367">
        <v>46783</v>
      </c>
      <c r="F1085" s="394"/>
      <c r="G1085" s="394"/>
      <c r="H1085" s="394"/>
      <c r="K1085" s="389"/>
      <c r="L1085" s="389"/>
      <c r="M1085" s="389"/>
      <c r="N1085" s="389"/>
      <c r="O1085" s="389"/>
      <c r="P1085" s="389"/>
      <c r="Q1085" s="389"/>
      <c r="R1085" s="389"/>
      <c r="S1085" s="389"/>
      <c r="T1085" s="389"/>
      <c r="U1085" s="389"/>
      <c r="V1085" s="389"/>
      <c r="W1085" s="389"/>
      <c r="X1085" s="389"/>
      <c r="Y1085" s="389"/>
      <c r="Z1085" s="389"/>
      <c r="AA1085" s="389"/>
      <c r="AB1085" s="389"/>
      <c r="AC1085" s="389"/>
      <c r="AD1085" s="389"/>
      <c r="AE1085" s="389"/>
      <c r="AF1085" s="389"/>
      <c r="AG1085" s="389"/>
      <c r="AH1085" s="389"/>
      <c r="AI1085" s="389"/>
      <c r="AJ1085" s="389"/>
      <c r="AK1085" s="389"/>
      <c r="AL1085" s="389"/>
      <c r="AM1085" s="389"/>
      <c r="AN1085" s="389"/>
      <c r="AO1085" s="389"/>
      <c r="AP1085" s="389"/>
      <c r="AQ1085" s="389"/>
      <c r="AR1085" s="389"/>
      <c r="AS1085" s="389"/>
      <c r="AT1085" s="389"/>
      <c r="AU1085" s="389"/>
      <c r="AV1085" s="389"/>
      <c r="AW1085" s="389"/>
      <c r="AX1085" s="389"/>
      <c r="AY1085" s="389"/>
      <c r="AZ1085" s="389"/>
      <c r="BA1085" s="389"/>
      <c r="BB1085" s="389"/>
      <c r="BC1085" s="389"/>
      <c r="BD1085" s="389"/>
      <c r="BE1085" s="389"/>
      <c r="BF1085" s="389"/>
      <c r="BG1085" s="389"/>
      <c r="BH1085" s="389"/>
      <c r="BI1085" s="389"/>
      <c r="BJ1085" s="389"/>
      <c r="BK1085" s="389"/>
      <c r="BL1085" s="389"/>
      <c r="BM1085" s="389"/>
      <c r="BN1085" s="389"/>
      <c r="BO1085" s="389"/>
      <c r="BP1085" s="389"/>
      <c r="BQ1085" s="389"/>
      <c r="BR1085" s="389"/>
      <c r="BS1085" s="389"/>
      <c r="BT1085" s="389"/>
      <c r="BU1085" s="389"/>
      <c r="BV1085" s="389"/>
      <c r="BW1085" s="389"/>
      <c r="BX1085" s="389"/>
      <c r="BY1085" s="389"/>
      <c r="BZ1085" s="389"/>
      <c r="CA1085" s="389"/>
      <c r="CB1085" s="389"/>
      <c r="CC1085" s="389"/>
      <c r="CD1085" s="389"/>
      <c r="CE1085" s="389"/>
      <c r="CF1085" s="389"/>
      <c r="CG1085" s="389"/>
      <c r="CH1085" s="389"/>
      <c r="CI1085" s="389"/>
      <c r="CJ1085" s="389"/>
      <c r="CK1085" s="389"/>
      <c r="CL1085" s="389"/>
      <c r="CM1085" s="389"/>
      <c r="CN1085" s="389"/>
      <c r="CO1085" s="389"/>
      <c r="CP1085" s="389"/>
      <c r="CQ1085" s="389"/>
      <c r="CR1085" s="389"/>
      <c r="CS1085" s="389"/>
      <c r="CT1085" s="389"/>
      <c r="CU1085" s="389"/>
      <c r="CV1085" s="389"/>
      <c r="CW1085" s="389"/>
      <c r="CX1085" s="389"/>
      <c r="CY1085" s="389"/>
      <c r="CZ1085" s="389"/>
      <c r="DA1085" s="389"/>
      <c r="DB1085" s="389"/>
      <c r="DC1085" s="389"/>
      <c r="DD1085" s="389"/>
      <c r="DE1085" s="389"/>
      <c r="DF1085" s="389"/>
      <c r="DG1085" s="389"/>
      <c r="DH1085" s="389"/>
      <c r="DI1085" s="389"/>
      <c r="DJ1085" s="389"/>
      <c r="DK1085" s="389"/>
      <c r="DL1085" s="389"/>
      <c r="DM1085" s="389"/>
      <c r="DN1085" s="389"/>
      <c r="DO1085" s="389"/>
      <c r="DP1085" s="389"/>
      <c r="DQ1085" s="389"/>
      <c r="DR1085" s="389"/>
      <c r="DS1085" s="389"/>
      <c r="DT1085" s="389"/>
      <c r="DU1085" s="389"/>
      <c r="DV1085" s="389"/>
      <c r="DW1085" s="389"/>
      <c r="DX1085" s="389"/>
      <c r="DY1085" s="389"/>
      <c r="DZ1085" s="389"/>
      <c r="EA1085" s="389"/>
      <c r="EB1085" s="389"/>
      <c r="EC1085" s="389"/>
      <c r="ED1085" s="389"/>
      <c r="EE1085" s="389"/>
      <c r="EF1085" s="389"/>
      <c r="EG1085" s="389"/>
      <c r="EH1085" s="389"/>
      <c r="EI1085" s="389"/>
      <c r="EJ1085" s="389"/>
      <c r="EK1085" s="389"/>
      <c r="EL1085" s="389"/>
      <c r="EM1085" s="389">
        <v>0.91366328787857176</v>
      </c>
      <c r="EN1085" s="389">
        <v>0.57706937025816785</v>
      </c>
      <c r="EO1085" s="389">
        <v>0.2592513834948581</v>
      </c>
      <c r="EP1085" s="389">
        <v>0.18433638561599594</v>
      </c>
      <c r="EQ1085" s="389">
        <v>0.17706075698996174</v>
      </c>
      <c r="ER1085" s="389">
        <v>0.15249666738898188</v>
      </c>
      <c r="ES1085" s="389">
        <v>0.14078284962184712</v>
      </c>
      <c r="ET1085" s="389">
        <v>0.12919231039747711</v>
      </c>
      <c r="EU1085" s="389">
        <v>0.12314233112038576</v>
      </c>
      <c r="EV1085" s="389">
        <v>0.11830307230773505</v>
      </c>
      <c r="EW1085" s="389">
        <v>0.11472252643007243</v>
      </c>
      <c r="EX1085" s="389">
        <v>0.11134499659705738</v>
      </c>
      <c r="EY1085" s="389">
        <v>0.10919361898425919</v>
      </c>
      <c r="EZ1085" s="389">
        <v>0.10745586694330586</v>
      </c>
      <c r="FA1085" s="389">
        <v>0.10524969339727691</v>
      </c>
      <c r="FB1085" s="389">
        <v>0.10223447014264157</v>
      </c>
      <c r="FC1085" s="389">
        <v>9.9801363587353698E-2</v>
      </c>
      <c r="FD1085" s="389">
        <v>9.6314466144768837E-2</v>
      </c>
      <c r="FE1085" s="389">
        <v>9.381903238755665E-2</v>
      </c>
      <c r="FF1085" s="389">
        <v>9.0428568850456831E-2</v>
      </c>
      <c r="FG1085" s="389">
        <v>8.4149617148352021E-2</v>
      </c>
      <c r="FH1085" s="389">
        <v>7.8750695256038436E-2</v>
      </c>
      <c r="FI1085" s="389">
        <v>7.4217767497223475E-2</v>
      </c>
      <c r="FJ1085" s="389">
        <v>6.842949704542993E-2</v>
      </c>
      <c r="FK1085" s="389">
        <v>6.4453276897052866E-2</v>
      </c>
      <c r="FL1085" s="389">
        <v>6.1391498822002614E-2</v>
      </c>
      <c r="FM1085" s="389">
        <v>5.8824991887238713E-2</v>
      </c>
      <c r="FN1085" s="389">
        <v>5.619553645008582E-2</v>
      </c>
      <c r="FO1085" s="389">
        <v>5.4066339148323643E-2</v>
      </c>
      <c r="FP1085" s="389">
        <v>5.2097590743706526E-2</v>
      </c>
      <c r="FQ1085" s="389">
        <v>5.0684023959724087E-2</v>
      </c>
      <c r="FR1085" s="389">
        <v>4.9697997538260576E-2</v>
      </c>
      <c r="FS1085" s="389">
        <v>4.8264014419276004E-2</v>
      </c>
      <c r="FT1085" s="389">
        <v>4.6526426113100226E-2</v>
      </c>
      <c r="FU1085" s="389">
        <v>4.5196979901498666E-2</v>
      </c>
      <c r="FV1085" s="389">
        <v>4.3582558877236305E-2</v>
      </c>
    </row>
    <row r="1086" spans="5:178" outlineLevel="2" x14ac:dyDescent="0.2">
      <c r="E1086" s="367">
        <v>46812</v>
      </c>
      <c r="F1086" s="394"/>
      <c r="G1086" s="394"/>
      <c r="H1086" s="394"/>
      <c r="K1086" s="389"/>
      <c r="L1086" s="389"/>
      <c r="M1086" s="389"/>
      <c r="N1086" s="389"/>
      <c r="O1086" s="389"/>
      <c r="P1086" s="389"/>
      <c r="Q1086" s="389"/>
      <c r="R1086" s="389"/>
      <c r="S1086" s="389"/>
      <c r="T1086" s="389"/>
      <c r="U1086" s="389"/>
      <c r="V1086" s="389"/>
      <c r="W1086" s="389"/>
      <c r="X1086" s="389"/>
      <c r="Y1086" s="389"/>
      <c r="Z1086" s="389"/>
      <c r="AA1086" s="389"/>
      <c r="AB1086" s="389"/>
      <c r="AC1086" s="389"/>
      <c r="AD1086" s="389"/>
      <c r="AE1086" s="389"/>
      <c r="AF1086" s="389"/>
      <c r="AG1086" s="389"/>
      <c r="AH1086" s="389"/>
      <c r="AI1086" s="389"/>
      <c r="AJ1086" s="389"/>
      <c r="AK1086" s="389"/>
      <c r="AL1086" s="389"/>
      <c r="AM1086" s="389"/>
      <c r="AN1086" s="389"/>
      <c r="AO1086" s="389"/>
      <c r="AP1086" s="389"/>
      <c r="AQ1086" s="389"/>
      <c r="AR1086" s="389"/>
      <c r="AS1086" s="389"/>
      <c r="AT1086" s="389"/>
      <c r="AU1086" s="389"/>
      <c r="AV1086" s="389"/>
      <c r="AW1086" s="389"/>
      <c r="AX1086" s="389"/>
      <c r="AY1086" s="389"/>
      <c r="AZ1086" s="389"/>
      <c r="BA1086" s="389"/>
      <c r="BB1086" s="389"/>
      <c r="BC1086" s="389"/>
      <c r="BD1086" s="389"/>
      <c r="BE1086" s="389"/>
      <c r="BF1086" s="389"/>
      <c r="BG1086" s="389"/>
      <c r="BH1086" s="389"/>
      <c r="BI1086" s="389"/>
      <c r="BJ1086" s="389"/>
      <c r="BK1086" s="389"/>
      <c r="BL1086" s="389"/>
      <c r="BM1086" s="389"/>
      <c r="BN1086" s="389"/>
      <c r="BO1086" s="389"/>
      <c r="BP1086" s="389"/>
      <c r="BQ1086" s="389"/>
      <c r="BR1086" s="389"/>
      <c r="BS1086" s="389"/>
      <c r="BT1086" s="389"/>
      <c r="BU1086" s="389"/>
      <c r="BV1086" s="389"/>
      <c r="BW1086" s="389"/>
      <c r="BX1086" s="389"/>
      <c r="BY1086" s="389"/>
      <c r="BZ1086" s="389"/>
      <c r="CA1086" s="389"/>
      <c r="CB1086" s="389"/>
      <c r="CC1086" s="389"/>
      <c r="CD1086" s="389"/>
      <c r="CE1086" s="389"/>
      <c r="CF1086" s="389"/>
      <c r="CG1086" s="389"/>
      <c r="CH1086" s="389"/>
      <c r="CI1086" s="389"/>
      <c r="CJ1086" s="389"/>
      <c r="CK1086" s="389"/>
      <c r="CL1086" s="389"/>
      <c r="CM1086" s="389"/>
      <c r="CN1086" s="389"/>
      <c r="CO1086" s="389"/>
      <c r="CP1086" s="389"/>
      <c r="CQ1086" s="389"/>
      <c r="CR1086" s="389"/>
      <c r="CS1086" s="389"/>
      <c r="CT1086" s="389"/>
      <c r="CU1086" s="389"/>
      <c r="CV1086" s="389"/>
      <c r="CW1086" s="389"/>
      <c r="CX1086" s="389"/>
      <c r="CY1086" s="389"/>
      <c r="CZ1086" s="389"/>
      <c r="DA1086" s="389"/>
      <c r="DB1086" s="389"/>
      <c r="DC1086" s="389"/>
      <c r="DD1086" s="389"/>
      <c r="DE1086" s="389"/>
      <c r="DF1086" s="389"/>
      <c r="DG1086" s="389"/>
      <c r="DH1086" s="389"/>
      <c r="DI1086" s="389"/>
      <c r="DJ1086" s="389"/>
      <c r="DK1086" s="389"/>
      <c r="DL1086" s="389"/>
      <c r="DM1086" s="389"/>
      <c r="DN1086" s="389"/>
      <c r="DO1086" s="389"/>
      <c r="DP1086" s="389"/>
      <c r="DQ1086" s="389"/>
      <c r="DR1086" s="389"/>
      <c r="DS1086" s="389"/>
      <c r="DT1086" s="389"/>
      <c r="DU1086" s="389"/>
      <c r="DV1086" s="389"/>
      <c r="DW1086" s="389"/>
      <c r="DX1086" s="389"/>
      <c r="DY1086" s="389"/>
      <c r="DZ1086" s="389"/>
      <c r="EA1086" s="389"/>
      <c r="EB1086" s="389"/>
      <c r="EC1086" s="389"/>
      <c r="ED1086" s="389"/>
      <c r="EE1086" s="389"/>
      <c r="EF1086" s="389"/>
      <c r="EG1086" s="389"/>
      <c r="EH1086" s="389"/>
      <c r="EI1086" s="389"/>
      <c r="EJ1086" s="389"/>
      <c r="EK1086" s="389"/>
      <c r="EL1086" s="389"/>
      <c r="EM1086" s="389"/>
      <c r="EN1086" s="389">
        <v>0.91366328787857176</v>
      </c>
      <c r="EO1086" s="389">
        <v>0.57706937025816785</v>
      </c>
      <c r="EP1086" s="389">
        <v>0.2592513834948581</v>
      </c>
      <c r="EQ1086" s="389">
        <v>0.18433638561599594</v>
      </c>
      <c r="ER1086" s="389">
        <v>0.17706075698996174</v>
      </c>
      <c r="ES1086" s="389">
        <v>0.15249666738898188</v>
      </c>
      <c r="ET1086" s="389">
        <v>0.14078284962184712</v>
      </c>
      <c r="EU1086" s="389">
        <v>0.12919231039747711</v>
      </c>
      <c r="EV1086" s="389">
        <v>0.12314233112038576</v>
      </c>
      <c r="EW1086" s="389">
        <v>0.11830307230773505</v>
      </c>
      <c r="EX1086" s="389">
        <v>0.11472252643007243</v>
      </c>
      <c r="EY1086" s="389">
        <v>0.11134499659705738</v>
      </c>
      <c r="EZ1086" s="389">
        <v>0.10919361898425919</v>
      </c>
      <c r="FA1086" s="389">
        <v>0.10745586694330586</v>
      </c>
      <c r="FB1086" s="389">
        <v>0.10524969339727691</v>
      </c>
      <c r="FC1086" s="389">
        <v>0.10223447014264157</v>
      </c>
      <c r="FD1086" s="389">
        <v>9.9801363587353698E-2</v>
      </c>
      <c r="FE1086" s="389">
        <v>9.6314466144768837E-2</v>
      </c>
      <c r="FF1086" s="389">
        <v>9.381903238755665E-2</v>
      </c>
      <c r="FG1086" s="389">
        <v>9.0428568850456831E-2</v>
      </c>
      <c r="FH1086" s="389">
        <v>8.4149617148352021E-2</v>
      </c>
      <c r="FI1086" s="389">
        <v>7.8750695256038436E-2</v>
      </c>
      <c r="FJ1086" s="389">
        <v>7.4217767497223475E-2</v>
      </c>
      <c r="FK1086" s="389">
        <v>6.842949704542993E-2</v>
      </c>
      <c r="FL1086" s="389">
        <v>6.4453276897052866E-2</v>
      </c>
      <c r="FM1086" s="389">
        <v>6.1391498822002614E-2</v>
      </c>
      <c r="FN1086" s="389">
        <v>5.8824991887238713E-2</v>
      </c>
      <c r="FO1086" s="389">
        <v>5.619553645008582E-2</v>
      </c>
      <c r="FP1086" s="389">
        <v>5.4066339148323643E-2</v>
      </c>
      <c r="FQ1086" s="389">
        <v>5.2097590743706526E-2</v>
      </c>
      <c r="FR1086" s="389">
        <v>5.0684023959724087E-2</v>
      </c>
      <c r="FS1086" s="389">
        <v>4.9697997538260576E-2</v>
      </c>
      <c r="FT1086" s="389">
        <v>4.8264014419276004E-2</v>
      </c>
      <c r="FU1086" s="389">
        <v>4.6526426113100226E-2</v>
      </c>
      <c r="FV1086" s="389">
        <v>4.5196979901498666E-2</v>
      </c>
    </row>
    <row r="1087" spans="5:178" outlineLevel="2" x14ac:dyDescent="0.2">
      <c r="E1087" s="367">
        <v>46843</v>
      </c>
      <c r="F1087" s="394"/>
      <c r="G1087" s="394"/>
      <c r="H1087" s="394"/>
      <c r="K1087" s="389"/>
      <c r="L1087" s="389"/>
      <c r="M1087" s="389"/>
      <c r="N1087" s="389"/>
      <c r="O1087" s="389"/>
      <c r="P1087" s="389"/>
      <c r="Q1087" s="389"/>
      <c r="R1087" s="389"/>
      <c r="S1087" s="389"/>
      <c r="T1087" s="389"/>
      <c r="U1087" s="389"/>
      <c r="V1087" s="389"/>
      <c r="W1087" s="389"/>
      <c r="X1087" s="389"/>
      <c r="Y1087" s="389"/>
      <c r="Z1087" s="389"/>
      <c r="AA1087" s="389"/>
      <c r="AB1087" s="389"/>
      <c r="AC1087" s="389"/>
      <c r="AD1087" s="389"/>
      <c r="AE1087" s="389"/>
      <c r="AF1087" s="389"/>
      <c r="AG1087" s="389"/>
      <c r="AH1087" s="389"/>
      <c r="AI1087" s="389"/>
      <c r="AJ1087" s="389"/>
      <c r="AK1087" s="389"/>
      <c r="AL1087" s="389"/>
      <c r="AM1087" s="389"/>
      <c r="AN1087" s="389"/>
      <c r="AO1087" s="389"/>
      <c r="AP1087" s="389"/>
      <c r="AQ1087" s="389"/>
      <c r="AR1087" s="389"/>
      <c r="AS1087" s="389"/>
      <c r="AT1087" s="389"/>
      <c r="AU1087" s="389"/>
      <c r="AV1087" s="389"/>
      <c r="AW1087" s="389"/>
      <c r="AX1087" s="389"/>
      <c r="AY1087" s="389"/>
      <c r="AZ1087" s="389"/>
      <c r="BA1087" s="389"/>
      <c r="BB1087" s="389"/>
      <c r="BC1087" s="389"/>
      <c r="BD1087" s="389"/>
      <c r="BE1087" s="389"/>
      <c r="BF1087" s="389"/>
      <c r="BG1087" s="389"/>
      <c r="BH1087" s="389"/>
      <c r="BI1087" s="389"/>
      <c r="BJ1087" s="389"/>
      <c r="BK1087" s="389"/>
      <c r="BL1087" s="389"/>
      <c r="BM1087" s="389"/>
      <c r="BN1087" s="389"/>
      <c r="BO1087" s="389"/>
      <c r="BP1087" s="389"/>
      <c r="BQ1087" s="389"/>
      <c r="BR1087" s="389"/>
      <c r="BS1087" s="389"/>
      <c r="BT1087" s="389"/>
      <c r="BU1087" s="389"/>
      <c r="BV1087" s="389"/>
      <c r="BW1087" s="389"/>
      <c r="BX1087" s="389"/>
      <c r="BY1087" s="389"/>
      <c r="BZ1087" s="389"/>
      <c r="CA1087" s="389"/>
      <c r="CB1087" s="389"/>
      <c r="CC1087" s="389"/>
      <c r="CD1087" s="389"/>
      <c r="CE1087" s="389"/>
      <c r="CF1087" s="389"/>
      <c r="CG1087" s="389"/>
      <c r="CH1087" s="389"/>
      <c r="CI1087" s="389"/>
      <c r="CJ1087" s="389"/>
      <c r="CK1087" s="389"/>
      <c r="CL1087" s="389"/>
      <c r="CM1087" s="389"/>
      <c r="CN1087" s="389"/>
      <c r="CO1087" s="389"/>
      <c r="CP1087" s="389"/>
      <c r="CQ1087" s="389"/>
      <c r="CR1087" s="389"/>
      <c r="CS1087" s="389"/>
      <c r="CT1087" s="389"/>
      <c r="CU1087" s="389"/>
      <c r="CV1087" s="389"/>
      <c r="CW1087" s="389"/>
      <c r="CX1087" s="389"/>
      <c r="CY1087" s="389"/>
      <c r="CZ1087" s="389"/>
      <c r="DA1087" s="389"/>
      <c r="DB1087" s="389"/>
      <c r="DC1087" s="389"/>
      <c r="DD1087" s="389"/>
      <c r="DE1087" s="389"/>
      <c r="DF1087" s="389"/>
      <c r="DG1087" s="389"/>
      <c r="DH1087" s="389"/>
      <c r="DI1087" s="389"/>
      <c r="DJ1087" s="389"/>
      <c r="DK1087" s="389"/>
      <c r="DL1087" s="389"/>
      <c r="DM1087" s="389"/>
      <c r="DN1087" s="389"/>
      <c r="DO1087" s="389"/>
      <c r="DP1087" s="389"/>
      <c r="DQ1087" s="389"/>
      <c r="DR1087" s="389"/>
      <c r="DS1087" s="389"/>
      <c r="DT1087" s="389"/>
      <c r="DU1087" s="389"/>
      <c r="DV1087" s="389"/>
      <c r="DW1087" s="389"/>
      <c r="DX1087" s="389"/>
      <c r="DY1087" s="389"/>
      <c r="DZ1087" s="389"/>
      <c r="EA1087" s="389"/>
      <c r="EB1087" s="389"/>
      <c r="EC1087" s="389"/>
      <c r="ED1087" s="389"/>
      <c r="EE1087" s="389"/>
      <c r="EF1087" s="389"/>
      <c r="EG1087" s="389"/>
      <c r="EH1087" s="389"/>
      <c r="EI1087" s="389"/>
      <c r="EJ1087" s="389"/>
      <c r="EK1087" s="389"/>
      <c r="EL1087" s="389"/>
      <c r="EM1087" s="389"/>
      <c r="EN1087" s="389"/>
      <c r="EO1087" s="389">
        <v>0.91366328787857176</v>
      </c>
      <c r="EP1087" s="389">
        <v>0.57706937025816785</v>
      </c>
      <c r="EQ1087" s="389">
        <v>0.2592513834948581</v>
      </c>
      <c r="ER1087" s="389">
        <v>0.18433638561599594</v>
      </c>
      <c r="ES1087" s="389">
        <v>0.17706075698996174</v>
      </c>
      <c r="ET1087" s="389">
        <v>0.15249666738898188</v>
      </c>
      <c r="EU1087" s="389">
        <v>0.14078284962184712</v>
      </c>
      <c r="EV1087" s="389">
        <v>0.12919231039747711</v>
      </c>
      <c r="EW1087" s="389">
        <v>0.12314233112038576</v>
      </c>
      <c r="EX1087" s="389">
        <v>0.11830307230773505</v>
      </c>
      <c r="EY1087" s="389">
        <v>0.11472252643007243</v>
      </c>
      <c r="EZ1087" s="389">
        <v>0.11134499659705738</v>
      </c>
      <c r="FA1087" s="389">
        <v>0.10919361898425919</v>
      </c>
      <c r="FB1087" s="389">
        <v>0.10745586694330586</v>
      </c>
      <c r="FC1087" s="389">
        <v>0.10524969339727691</v>
      </c>
      <c r="FD1087" s="389">
        <v>0.10223447014264157</v>
      </c>
      <c r="FE1087" s="389">
        <v>9.9801363587353698E-2</v>
      </c>
      <c r="FF1087" s="389">
        <v>9.6314466144768837E-2</v>
      </c>
      <c r="FG1087" s="389">
        <v>9.381903238755665E-2</v>
      </c>
      <c r="FH1087" s="389">
        <v>9.0428568850456831E-2</v>
      </c>
      <c r="FI1087" s="389">
        <v>8.4149617148352021E-2</v>
      </c>
      <c r="FJ1087" s="389">
        <v>7.8750695256038436E-2</v>
      </c>
      <c r="FK1087" s="389">
        <v>7.4217767497223475E-2</v>
      </c>
      <c r="FL1087" s="389">
        <v>6.842949704542993E-2</v>
      </c>
      <c r="FM1087" s="389">
        <v>6.4453276897052866E-2</v>
      </c>
      <c r="FN1087" s="389">
        <v>6.1391498822002614E-2</v>
      </c>
      <c r="FO1087" s="389">
        <v>5.8824991887238713E-2</v>
      </c>
      <c r="FP1087" s="389">
        <v>5.619553645008582E-2</v>
      </c>
      <c r="FQ1087" s="389">
        <v>5.4066339148323643E-2</v>
      </c>
      <c r="FR1087" s="389">
        <v>5.2097590743706526E-2</v>
      </c>
      <c r="FS1087" s="389">
        <v>5.0684023959724087E-2</v>
      </c>
      <c r="FT1087" s="389">
        <v>4.9697997538260576E-2</v>
      </c>
      <c r="FU1087" s="389">
        <v>4.8264014419276004E-2</v>
      </c>
      <c r="FV1087" s="389">
        <v>4.6526426113100226E-2</v>
      </c>
    </row>
    <row r="1088" spans="5:178" outlineLevel="2" x14ac:dyDescent="0.2">
      <c r="E1088" s="367">
        <v>46873</v>
      </c>
      <c r="F1088" s="394"/>
      <c r="G1088" s="394"/>
      <c r="H1088" s="394"/>
      <c r="K1088" s="389"/>
      <c r="L1088" s="389"/>
      <c r="M1088" s="389"/>
      <c r="N1088" s="389"/>
      <c r="O1088" s="389"/>
      <c r="P1088" s="389"/>
      <c r="Q1088" s="389"/>
      <c r="R1088" s="389"/>
      <c r="S1088" s="389"/>
      <c r="T1088" s="389"/>
      <c r="U1088" s="389"/>
      <c r="V1088" s="389"/>
      <c r="W1088" s="389"/>
      <c r="X1088" s="389"/>
      <c r="Y1088" s="389"/>
      <c r="Z1088" s="389"/>
      <c r="AA1088" s="389"/>
      <c r="AB1088" s="389"/>
      <c r="AC1088" s="389"/>
      <c r="AD1088" s="389"/>
      <c r="AE1088" s="389"/>
      <c r="AF1088" s="389"/>
      <c r="AG1088" s="389"/>
      <c r="AH1088" s="389"/>
      <c r="AI1088" s="389"/>
      <c r="AJ1088" s="389"/>
      <c r="AK1088" s="389"/>
      <c r="AL1088" s="389"/>
      <c r="AM1088" s="389"/>
      <c r="AN1088" s="389"/>
      <c r="AO1088" s="389"/>
      <c r="AP1088" s="389"/>
      <c r="AQ1088" s="389"/>
      <c r="AR1088" s="389"/>
      <c r="AS1088" s="389"/>
      <c r="AT1088" s="389"/>
      <c r="AU1088" s="389"/>
      <c r="AV1088" s="389"/>
      <c r="AW1088" s="389"/>
      <c r="AX1088" s="389"/>
      <c r="AY1088" s="389"/>
      <c r="AZ1088" s="389"/>
      <c r="BA1088" s="389"/>
      <c r="BB1088" s="389"/>
      <c r="BC1088" s="389"/>
      <c r="BD1088" s="389"/>
      <c r="BE1088" s="389"/>
      <c r="BF1088" s="389"/>
      <c r="BG1088" s="389"/>
      <c r="BH1088" s="389"/>
      <c r="BI1088" s="389"/>
      <c r="BJ1088" s="389"/>
      <c r="BK1088" s="389"/>
      <c r="BL1088" s="389"/>
      <c r="BM1088" s="389"/>
      <c r="BN1088" s="389"/>
      <c r="BO1088" s="389"/>
      <c r="BP1088" s="389"/>
      <c r="BQ1088" s="389"/>
      <c r="BR1088" s="389"/>
      <c r="BS1088" s="389"/>
      <c r="BT1088" s="389"/>
      <c r="BU1088" s="389"/>
      <c r="BV1088" s="389"/>
      <c r="BW1088" s="389"/>
      <c r="BX1088" s="389"/>
      <c r="BY1088" s="389"/>
      <c r="BZ1088" s="389"/>
      <c r="CA1088" s="389"/>
      <c r="CB1088" s="389"/>
      <c r="CC1088" s="389"/>
      <c r="CD1088" s="389"/>
      <c r="CE1088" s="389"/>
      <c r="CF1088" s="389"/>
      <c r="CG1088" s="389"/>
      <c r="CH1088" s="389"/>
      <c r="CI1088" s="389"/>
      <c r="CJ1088" s="389"/>
      <c r="CK1088" s="389"/>
      <c r="CL1088" s="389"/>
      <c r="CM1088" s="389"/>
      <c r="CN1088" s="389"/>
      <c r="CO1088" s="389"/>
      <c r="CP1088" s="389"/>
      <c r="CQ1088" s="389"/>
      <c r="CR1088" s="389"/>
      <c r="CS1088" s="389"/>
      <c r="CT1088" s="389"/>
      <c r="CU1088" s="389"/>
      <c r="CV1088" s="389"/>
      <c r="CW1088" s="389"/>
      <c r="CX1088" s="389"/>
      <c r="CY1088" s="389"/>
      <c r="CZ1088" s="389"/>
      <c r="DA1088" s="389"/>
      <c r="DB1088" s="389"/>
      <c r="DC1088" s="389"/>
      <c r="DD1088" s="389"/>
      <c r="DE1088" s="389"/>
      <c r="DF1088" s="389"/>
      <c r="DG1088" s="389"/>
      <c r="DH1088" s="389"/>
      <c r="DI1088" s="389"/>
      <c r="DJ1088" s="389"/>
      <c r="DK1088" s="389"/>
      <c r="DL1088" s="389"/>
      <c r="DM1088" s="389"/>
      <c r="DN1088" s="389"/>
      <c r="DO1088" s="389"/>
      <c r="DP1088" s="389"/>
      <c r="DQ1088" s="389"/>
      <c r="DR1088" s="389"/>
      <c r="DS1088" s="389"/>
      <c r="DT1088" s="389"/>
      <c r="DU1088" s="389"/>
      <c r="DV1088" s="389"/>
      <c r="DW1088" s="389"/>
      <c r="DX1088" s="389"/>
      <c r="DY1088" s="389"/>
      <c r="DZ1088" s="389"/>
      <c r="EA1088" s="389"/>
      <c r="EB1088" s="389"/>
      <c r="EC1088" s="389"/>
      <c r="ED1088" s="389"/>
      <c r="EE1088" s="389"/>
      <c r="EF1088" s="389"/>
      <c r="EG1088" s="389"/>
      <c r="EH1088" s="389"/>
      <c r="EI1088" s="389"/>
      <c r="EJ1088" s="389"/>
      <c r="EK1088" s="389"/>
      <c r="EL1088" s="389"/>
      <c r="EM1088" s="389"/>
      <c r="EN1088" s="389"/>
      <c r="EO1088" s="389"/>
      <c r="EP1088" s="389">
        <v>0.91366328787857176</v>
      </c>
      <c r="EQ1088" s="389">
        <v>0.57706937025816785</v>
      </c>
      <c r="ER1088" s="389">
        <v>0.2592513834948581</v>
      </c>
      <c r="ES1088" s="389">
        <v>0.18433638561599594</v>
      </c>
      <c r="ET1088" s="389">
        <v>0.17706075698996174</v>
      </c>
      <c r="EU1088" s="389">
        <v>0.15249666738898188</v>
      </c>
      <c r="EV1088" s="389">
        <v>0.14078284962184712</v>
      </c>
      <c r="EW1088" s="389">
        <v>0.12919231039747711</v>
      </c>
      <c r="EX1088" s="389">
        <v>0.12314233112038576</v>
      </c>
      <c r="EY1088" s="389">
        <v>0.11830307230773505</v>
      </c>
      <c r="EZ1088" s="389">
        <v>0.11472252643007243</v>
      </c>
      <c r="FA1088" s="389">
        <v>0.11134499659705738</v>
      </c>
      <c r="FB1088" s="389">
        <v>0.10919361898425919</v>
      </c>
      <c r="FC1088" s="389">
        <v>0.10745586694330586</v>
      </c>
      <c r="FD1088" s="389">
        <v>0.10524969339727691</v>
      </c>
      <c r="FE1088" s="389">
        <v>0.10223447014264157</v>
      </c>
      <c r="FF1088" s="389">
        <v>9.9801363587353698E-2</v>
      </c>
      <c r="FG1088" s="389">
        <v>9.6314466144768837E-2</v>
      </c>
      <c r="FH1088" s="389">
        <v>9.381903238755665E-2</v>
      </c>
      <c r="FI1088" s="389">
        <v>9.0428568850456831E-2</v>
      </c>
      <c r="FJ1088" s="389">
        <v>8.4149617148352021E-2</v>
      </c>
      <c r="FK1088" s="389">
        <v>7.8750695256038436E-2</v>
      </c>
      <c r="FL1088" s="389">
        <v>7.4217767497223475E-2</v>
      </c>
      <c r="FM1088" s="389">
        <v>6.842949704542993E-2</v>
      </c>
      <c r="FN1088" s="389">
        <v>6.4453276897052866E-2</v>
      </c>
      <c r="FO1088" s="389">
        <v>6.1391498822002614E-2</v>
      </c>
      <c r="FP1088" s="389">
        <v>5.8824991887238713E-2</v>
      </c>
      <c r="FQ1088" s="389">
        <v>5.619553645008582E-2</v>
      </c>
      <c r="FR1088" s="389">
        <v>5.4066339148323643E-2</v>
      </c>
      <c r="FS1088" s="389">
        <v>5.2097590743706526E-2</v>
      </c>
      <c r="FT1088" s="389">
        <v>5.0684023959724087E-2</v>
      </c>
      <c r="FU1088" s="389">
        <v>4.9697997538260576E-2</v>
      </c>
      <c r="FV1088" s="389">
        <v>4.8264014419276004E-2</v>
      </c>
    </row>
    <row r="1089" spans="5:178" outlineLevel="2" x14ac:dyDescent="0.2">
      <c r="E1089" s="367">
        <v>46904</v>
      </c>
      <c r="F1089" s="394"/>
      <c r="G1089" s="394"/>
      <c r="H1089" s="394"/>
      <c r="K1089" s="389"/>
      <c r="L1089" s="389"/>
      <c r="M1089" s="389"/>
      <c r="N1089" s="389"/>
      <c r="O1089" s="389"/>
      <c r="P1089" s="389"/>
      <c r="Q1089" s="389"/>
      <c r="R1089" s="389"/>
      <c r="S1089" s="389"/>
      <c r="T1089" s="389"/>
      <c r="U1089" s="389"/>
      <c r="V1089" s="389"/>
      <c r="W1089" s="389"/>
      <c r="X1089" s="389"/>
      <c r="Y1089" s="389"/>
      <c r="Z1089" s="389"/>
      <c r="AA1089" s="389"/>
      <c r="AB1089" s="389"/>
      <c r="AC1089" s="389"/>
      <c r="AD1089" s="389"/>
      <c r="AE1089" s="389"/>
      <c r="AF1089" s="389"/>
      <c r="AG1089" s="389"/>
      <c r="AH1089" s="389"/>
      <c r="AI1089" s="389"/>
      <c r="AJ1089" s="389"/>
      <c r="AK1089" s="389"/>
      <c r="AL1089" s="389"/>
      <c r="AM1089" s="389"/>
      <c r="AN1089" s="389"/>
      <c r="AO1089" s="389"/>
      <c r="AP1089" s="389"/>
      <c r="AQ1089" s="389"/>
      <c r="AR1089" s="389"/>
      <c r="AS1089" s="389"/>
      <c r="AT1089" s="389"/>
      <c r="AU1089" s="389"/>
      <c r="AV1089" s="389"/>
      <c r="AW1089" s="389"/>
      <c r="AX1089" s="389"/>
      <c r="AY1089" s="389"/>
      <c r="AZ1089" s="389"/>
      <c r="BA1089" s="389"/>
      <c r="BB1089" s="389"/>
      <c r="BC1089" s="389"/>
      <c r="BD1089" s="389"/>
      <c r="BE1089" s="389"/>
      <c r="BF1089" s="389"/>
      <c r="BG1089" s="389"/>
      <c r="BH1089" s="389"/>
      <c r="BI1089" s="389"/>
      <c r="BJ1089" s="389"/>
      <c r="BK1089" s="389"/>
      <c r="BL1089" s="389"/>
      <c r="BM1089" s="389"/>
      <c r="BN1089" s="389"/>
      <c r="BO1089" s="389"/>
      <c r="BP1089" s="389"/>
      <c r="BQ1089" s="389"/>
      <c r="BR1089" s="389"/>
      <c r="BS1089" s="389"/>
      <c r="BT1089" s="389"/>
      <c r="BU1089" s="389"/>
      <c r="BV1089" s="389"/>
      <c r="BW1089" s="389"/>
      <c r="BX1089" s="389"/>
      <c r="BY1089" s="389"/>
      <c r="BZ1089" s="389"/>
      <c r="CA1089" s="389"/>
      <c r="CB1089" s="389"/>
      <c r="CC1089" s="389"/>
      <c r="CD1089" s="389"/>
      <c r="CE1089" s="389"/>
      <c r="CF1089" s="389"/>
      <c r="CG1089" s="389"/>
      <c r="CH1089" s="389"/>
      <c r="CI1089" s="389"/>
      <c r="CJ1089" s="389"/>
      <c r="CK1089" s="389"/>
      <c r="CL1089" s="389"/>
      <c r="CM1089" s="389"/>
      <c r="CN1089" s="389"/>
      <c r="CO1089" s="389"/>
      <c r="CP1089" s="389"/>
      <c r="CQ1089" s="389"/>
      <c r="CR1089" s="389"/>
      <c r="CS1089" s="389"/>
      <c r="CT1089" s="389"/>
      <c r="CU1089" s="389"/>
      <c r="CV1089" s="389"/>
      <c r="CW1089" s="389"/>
      <c r="CX1089" s="389"/>
      <c r="CY1089" s="389"/>
      <c r="CZ1089" s="389"/>
      <c r="DA1089" s="389"/>
      <c r="DB1089" s="389"/>
      <c r="DC1089" s="389"/>
      <c r="DD1089" s="389"/>
      <c r="DE1089" s="389"/>
      <c r="DF1089" s="389"/>
      <c r="DG1089" s="389"/>
      <c r="DH1089" s="389"/>
      <c r="DI1089" s="389"/>
      <c r="DJ1089" s="389"/>
      <c r="DK1089" s="389"/>
      <c r="DL1089" s="389"/>
      <c r="DM1089" s="389"/>
      <c r="DN1089" s="389"/>
      <c r="DO1089" s="389"/>
      <c r="DP1089" s="389"/>
      <c r="DQ1089" s="389"/>
      <c r="DR1089" s="389"/>
      <c r="DS1089" s="389"/>
      <c r="DT1089" s="389"/>
      <c r="DU1089" s="389"/>
      <c r="DV1089" s="389"/>
      <c r="DW1089" s="389"/>
      <c r="DX1089" s="389"/>
      <c r="DY1089" s="389"/>
      <c r="DZ1089" s="389"/>
      <c r="EA1089" s="389"/>
      <c r="EB1089" s="389"/>
      <c r="EC1089" s="389"/>
      <c r="ED1089" s="389"/>
      <c r="EE1089" s="389"/>
      <c r="EF1089" s="389"/>
      <c r="EG1089" s="389"/>
      <c r="EH1089" s="389"/>
      <c r="EI1089" s="389"/>
      <c r="EJ1089" s="389"/>
      <c r="EK1089" s="389"/>
      <c r="EL1089" s="389"/>
      <c r="EM1089" s="389"/>
      <c r="EN1089" s="389"/>
      <c r="EO1089" s="389"/>
      <c r="EP1089" s="389"/>
      <c r="EQ1089" s="389">
        <v>0.91366328787857176</v>
      </c>
      <c r="ER1089" s="389">
        <v>0.57706937025816785</v>
      </c>
      <c r="ES1089" s="389">
        <v>0.2592513834948581</v>
      </c>
      <c r="ET1089" s="389">
        <v>0.18433638561599594</v>
      </c>
      <c r="EU1089" s="389">
        <v>0.17706075698996174</v>
      </c>
      <c r="EV1089" s="389">
        <v>0.15249666738898188</v>
      </c>
      <c r="EW1089" s="389">
        <v>0.14078284962184712</v>
      </c>
      <c r="EX1089" s="389">
        <v>0.12919231039747711</v>
      </c>
      <c r="EY1089" s="389">
        <v>0.12314233112038576</v>
      </c>
      <c r="EZ1089" s="389">
        <v>0.11830307230773505</v>
      </c>
      <c r="FA1089" s="389">
        <v>0.11472252643007243</v>
      </c>
      <c r="FB1089" s="389">
        <v>0.11134499659705738</v>
      </c>
      <c r="FC1089" s="389">
        <v>0.10919361898425919</v>
      </c>
      <c r="FD1089" s="389">
        <v>0.10745586694330586</v>
      </c>
      <c r="FE1089" s="389">
        <v>0.10524969339727691</v>
      </c>
      <c r="FF1089" s="389">
        <v>0.10223447014264157</v>
      </c>
      <c r="FG1089" s="389">
        <v>9.9801363587353698E-2</v>
      </c>
      <c r="FH1089" s="389">
        <v>9.6314466144768837E-2</v>
      </c>
      <c r="FI1089" s="389">
        <v>9.381903238755665E-2</v>
      </c>
      <c r="FJ1089" s="389">
        <v>9.0428568850456831E-2</v>
      </c>
      <c r="FK1089" s="389">
        <v>8.4149617148352021E-2</v>
      </c>
      <c r="FL1089" s="389">
        <v>7.8750695256038436E-2</v>
      </c>
      <c r="FM1089" s="389">
        <v>7.4217767497223475E-2</v>
      </c>
      <c r="FN1089" s="389">
        <v>6.842949704542993E-2</v>
      </c>
      <c r="FO1089" s="389">
        <v>6.4453276897052866E-2</v>
      </c>
      <c r="FP1089" s="389">
        <v>6.1391498822002614E-2</v>
      </c>
      <c r="FQ1089" s="389">
        <v>5.8824991887238713E-2</v>
      </c>
      <c r="FR1089" s="389">
        <v>5.619553645008582E-2</v>
      </c>
      <c r="FS1089" s="389">
        <v>5.4066339148323643E-2</v>
      </c>
      <c r="FT1089" s="389">
        <v>5.2097590743706526E-2</v>
      </c>
      <c r="FU1089" s="389">
        <v>5.0684023959724087E-2</v>
      </c>
      <c r="FV1089" s="389">
        <v>4.9697997538260576E-2</v>
      </c>
    </row>
    <row r="1090" spans="5:178" outlineLevel="2" x14ac:dyDescent="0.2">
      <c r="E1090" s="367">
        <v>46934</v>
      </c>
      <c r="F1090" s="394"/>
      <c r="G1090" s="394"/>
      <c r="H1090" s="394"/>
      <c r="K1090" s="389"/>
      <c r="L1090" s="389"/>
      <c r="M1090" s="389"/>
      <c r="N1090" s="389"/>
      <c r="O1090" s="389"/>
      <c r="P1090" s="389"/>
      <c r="Q1090" s="389"/>
      <c r="R1090" s="389"/>
      <c r="S1090" s="389"/>
      <c r="T1090" s="389"/>
      <c r="U1090" s="389"/>
      <c r="V1090" s="389"/>
      <c r="W1090" s="389"/>
      <c r="X1090" s="389"/>
      <c r="Y1090" s="389"/>
      <c r="Z1090" s="389"/>
      <c r="AA1090" s="389"/>
      <c r="AB1090" s="389"/>
      <c r="AC1090" s="389"/>
      <c r="AD1090" s="389"/>
      <c r="AE1090" s="389"/>
      <c r="AF1090" s="389"/>
      <c r="AG1090" s="389"/>
      <c r="AH1090" s="389"/>
      <c r="AI1090" s="389"/>
      <c r="AJ1090" s="389"/>
      <c r="AK1090" s="389"/>
      <c r="AL1090" s="389"/>
      <c r="AM1090" s="389"/>
      <c r="AN1090" s="389"/>
      <c r="AO1090" s="389"/>
      <c r="AP1090" s="389"/>
      <c r="AQ1090" s="389"/>
      <c r="AR1090" s="389"/>
      <c r="AS1090" s="389"/>
      <c r="AT1090" s="389"/>
      <c r="AU1090" s="389"/>
      <c r="AV1090" s="389"/>
      <c r="AW1090" s="389"/>
      <c r="AX1090" s="389"/>
      <c r="AY1090" s="389"/>
      <c r="AZ1090" s="389"/>
      <c r="BA1090" s="389"/>
      <c r="BB1090" s="389"/>
      <c r="BC1090" s="389"/>
      <c r="BD1090" s="389"/>
      <c r="BE1090" s="389"/>
      <c r="BF1090" s="389"/>
      <c r="BG1090" s="389"/>
      <c r="BH1090" s="389"/>
      <c r="BI1090" s="389"/>
      <c r="BJ1090" s="389"/>
      <c r="BK1090" s="389"/>
      <c r="BL1090" s="389"/>
      <c r="BM1090" s="389"/>
      <c r="BN1090" s="389"/>
      <c r="BO1090" s="389"/>
      <c r="BP1090" s="389"/>
      <c r="BQ1090" s="389"/>
      <c r="BR1090" s="389"/>
      <c r="BS1090" s="389"/>
      <c r="BT1090" s="389"/>
      <c r="BU1090" s="389"/>
      <c r="BV1090" s="389"/>
      <c r="BW1090" s="389"/>
      <c r="BX1090" s="389"/>
      <c r="BY1090" s="389"/>
      <c r="BZ1090" s="389"/>
      <c r="CA1090" s="389"/>
      <c r="CB1090" s="389"/>
      <c r="CC1090" s="389"/>
      <c r="CD1090" s="389"/>
      <c r="CE1090" s="389"/>
      <c r="CF1090" s="389"/>
      <c r="CG1090" s="389"/>
      <c r="CH1090" s="389"/>
      <c r="CI1090" s="389"/>
      <c r="CJ1090" s="389"/>
      <c r="CK1090" s="389"/>
      <c r="CL1090" s="389"/>
      <c r="CM1090" s="389"/>
      <c r="CN1090" s="389"/>
      <c r="CO1090" s="389"/>
      <c r="CP1090" s="389"/>
      <c r="CQ1090" s="389"/>
      <c r="CR1090" s="389"/>
      <c r="CS1090" s="389"/>
      <c r="CT1090" s="389"/>
      <c r="CU1090" s="389"/>
      <c r="CV1090" s="389"/>
      <c r="CW1090" s="389"/>
      <c r="CX1090" s="389"/>
      <c r="CY1090" s="389"/>
      <c r="CZ1090" s="389"/>
      <c r="DA1090" s="389"/>
      <c r="DB1090" s="389"/>
      <c r="DC1090" s="389"/>
      <c r="DD1090" s="389"/>
      <c r="DE1090" s="389"/>
      <c r="DF1090" s="389"/>
      <c r="DG1090" s="389"/>
      <c r="DH1090" s="389"/>
      <c r="DI1090" s="389"/>
      <c r="DJ1090" s="389"/>
      <c r="DK1090" s="389"/>
      <c r="DL1090" s="389"/>
      <c r="DM1090" s="389"/>
      <c r="DN1090" s="389"/>
      <c r="DO1090" s="389"/>
      <c r="DP1090" s="389"/>
      <c r="DQ1090" s="389"/>
      <c r="DR1090" s="389"/>
      <c r="DS1090" s="389"/>
      <c r="DT1090" s="389"/>
      <c r="DU1090" s="389"/>
      <c r="DV1090" s="389"/>
      <c r="DW1090" s="389"/>
      <c r="DX1090" s="389"/>
      <c r="DY1090" s="389"/>
      <c r="DZ1090" s="389"/>
      <c r="EA1090" s="389"/>
      <c r="EB1090" s="389"/>
      <c r="EC1090" s="389"/>
      <c r="ED1090" s="389"/>
      <c r="EE1090" s="389"/>
      <c r="EF1090" s="389"/>
      <c r="EG1090" s="389"/>
      <c r="EH1090" s="389"/>
      <c r="EI1090" s="389"/>
      <c r="EJ1090" s="389"/>
      <c r="EK1090" s="389"/>
      <c r="EL1090" s="389"/>
      <c r="EM1090" s="389"/>
      <c r="EN1090" s="389"/>
      <c r="EO1090" s="389"/>
      <c r="EP1090" s="389"/>
      <c r="EQ1090" s="389"/>
      <c r="ER1090" s="389">
        <v>0.91366328787857176</v>
      </c>
      <c r="ES1090" s="389">
        <v>0.57706937025816785</v>
      </c>
      <c r="ET1090" s="389">
        <v>0.2592513834948581</v>
      </c>
      <c r="EU1090" s="389">
        <v>0.18433638561599594</v>
      </c>
      <c r="EV1090" s="389">
        <v>0.17706075698996174</v>
      </c>
      <c r="EW1090" s="389">
        <v>0.15249666738898188</v>
      </c>
      <c r="EX1090" s="389">
        <v>0.14078284962184712</v>
      </c>
      <c r="EY1090" s="389">
        <v>0.12919231039747711</v>
      </c>
      <c r="EZ1090" s="389">
        <v>0.12314233112038576</v>
      </c>
      <c r="FA1090" s="389">
        <v>0.11830307230773505</v>
      </c>
      <c r="FB1090" s="389">
        <v>0.11472252643007243</v>
      </c>
      <c r="FC1090" s="389">
        <v>0.11134499659705738</v>
      </c>
      <c r="FD1090" s="389">
        <v>0.10919361898425919</v>
      </c>
      <c r="FE1090" s="389">
        <v>0.10745586694330586</v>
      </c>
      <c r="FF1090" s="389">
        <v>0.10524969339727691</v>
      </c>
      <c r="FG1090" s="389">
        <v>0.10223447014264157</v>
      </c>
      <c r="FH1090" s="389">
        <v>9.9801363587353698E-2</v>
      </c>
      <c r="FI1090" s="389">
        <v>9.6314466144768837E-2</v>
      </c>
      <c r="FJ1090" s="389">
        <v>9.381903238755665E-2</v>
      </c>
      <c r="FK1090" s="389">
        <v>9.0428568850456831E-2</v>
      </c>
      <c r="FL1090" s="389">
        <v>8.4149617148352021E-2</v>
      </c>
      <c r="FM1090" s="389">
        <v>7.8750695256038436E-2</v>
      </c>
      <c r="FN1090" s="389">
        <v>7.4217767497223475E-2</v>
      </c>
      <c r="FO1090" s="389">
        <v>6.842949704542993E-2</v>
      </c>
      <c r="FP1090" s="389">
        <v>6.4453276897052866E-2</v>
      </c>
      <c r="FQ1090" s="389">
        <v>6.1391498822002614E-2</v>
      </c>
      <c r="FR1090" s="389">
        <v>5.8824991887238713E-2</v>
      </c>
      <c r="FS1090" s="389">
        <v>5.619553645008582E-2</v>
      </c>
      <c r="FT1090" s="389">
        <v>5.4066339148323643E-2</v>
      </c>
      <c r="FU1090" s="389">
        <v>5.2097590743706526E-2</v>
      </c>
      <c r="FV1090" s="389">
        <v>5.0684023959724087E-2</v>
      </c>
    </row>
    <row r="1091" spans="5:178" outlineLevel="2" x14ac:dyDescent="0.2">
      <c r="E1091" s="367">
        <v>46965</v>
      </c>
      <c r="F1091" s="394"/>
      <c r="G1091" s="394"/>
      <c r="H1091" s="394"/>
      <c r="K1091" s="389"/>
      <c r="L1091" s="389"/>
      <c r="M1091" s="389"/>
      <c r="N1091" s="389"/>
      <c r="O1091" s="389"/>
      <c r="P1091" s="389"/>
      <c r="Q1091" s="389"/>
      <c r="R1091" s="389"/>
      <c r="S1091" s="389"/>
      <c r="T1091" s="389"/>
      <c r="U1091" s="389"/>
      <c r="V1091" s="389"/>
      <c r="W1091" s="389"/>
      <c r="X1091" s="389"/>
      <c r="Y1091" s="389"/>
      <c r="Z1091" s="389"/>
      <c r="AA1091" s="389"/>
      <c r="AB1091" s="389"/>
      <c r="AC1091" s="389"/>
      <c r="AD1091" s="389"/>
      <c r="AE1091" s="389"/>
      <c r="AF1091" s="389"/>
      <c r="AG1091" s="389"/>
      <c r="AH1091" s="389"/>
      <c r="AI1091" s="389"/>
      <c r="AJ1091" s="389"/>
      <c r="AK1091" s="389"/>
      <c r="AL1091" s="389"/>
      <c r="AM1091" s="389"/>
      <c r="AN1091" s="389"/>
      <c r="AO1091" s="389"/>
      <c r="AP1091" s="389"/>
      <c r="AQ1091" s="389"/>
      <c r="AR1091" s="389"/>
      <c r="AS1091" s="389"/>
      <c r="AT1091" s="389"/>
      <c r="AU1091" s="389"/>
      <c r="AV1091" s="389"/>
      <c r="AW1091" s="389"/>
      <c r="AX1091" s="389"/>
      <c r="AY1091" s="389"/>
      <c r="AZ1091" s="389"/>
      <c r="BA1091" s="389"/>
      <c r="BB1091" s="389"/>
      <c r="BC1091" s="389"/>
      <c r="BD1091" s="389"/>
      <c r="BE1091" s="389"/>
      <c r="BF1091" s="389"/>
      <c r="BG1091" s="389"/>
      <c r="BH1091" s="389"/>
      <c r="BI1091" s="389"/>
      <c r="BJ1091" s="389"/>
      <c r="BK1091" s="389"/>
      <c r="BL1091" s="389"/>
      <c r="BM1091" s="389"/>
      <c r="BN1091" s="389"/>
      <c r="BO1091" s="389"/>
      <c r="BP1091" s="389"/>
      <c r="BQ1091" s="389"/>
      <c r="BR1091" s="389"/>
      <c r="BS1091" s="389"/>
      <c r="BT1091" s="389"/>
      <c r="BU1091" s="389"/>
      <c r="BV1091" s="389"/>
      <c r="BW1091" s="389"/>
      <c r="BX1091" s="389"/>
      <c r="BY1091" s="389"/>
      <c r="BZ1091" s="389"/>
      <c r="CA1091" s="389"/>
      <c r="CB1091" s="389"/>
      <c r="CC1091" s="389"/>
      <c r="CD1091" s="389"/>
      <c r="CE1091" s="389"/>
      <c r="CF1091" s="389"/>
      <c r="CG1091" s="389"/>
      <c r="CH1091" s="389"/>
      <c r="CI1091" s="389"/>
      <c r="CJ1091" s="389"/>
      <c r="CK1091" s="389"/>
      <c r="CL1091" s="389"/>
      <c r="CM1091" s="389"/>
      <c r="CN1091" s="389"/>
      <c r="CO1091" s="389"/>
      <c r="CP1091" s="389"/>
      <c r="CQ1091" s="389"/>
      <c r="CR1091" s="389"/>
      <c r="CS1091" s="389"/>
      <c r="CT1091" s="389"/>
      <c r="CU1091" s="389"/>
      <c r="CV1091" s="389"/>
      <c r="CW1091" s="389"/>
      <c r="CX1091" s="389"/>
      <c r="CY1091" s="389"/>
      <c r="CZ1091" s="389"/>
      <c r="DA1091" s="389"/>
      <c r="DB1091" s="389"/>
      <c r="DC1091" s="389"/>
      <c r="DD1091" s="389"/>
      <c r="DE1091" s="389"/>
      <c r="DF1091" s="389"/>
      <c r="DG1091" s="389"/>
      <c r="DH1091" s="389"/>
      <c r="DI1091" s="389"/>
      <c r="DJ1091" s="389"/>
      <c r="DK1091" s="389"/>
      <c r="DL1091" s="389"/>
      <c r="DM1091" s="389"/>
      <c r="DN1091" s="389"/>
      <c r="DO1091" s="389"/>
      <c r="DP1091" s="389"/>
      <c r="DQ1091" s="389"/>
      <c r="DR1091" s="389"/>
      <c r="DS1091" s="389"/>
      <c r="DT1091" s="389"/>
      <c r="DU1091" s="389"/>
      <c r="DV1091" s="389"/>
      <c r="DW1091" s="389"/>
      <c r="DX1091" s="389"/>
      <c r="DY1091" s="389"/>
      <c r="DZ1091" s="389"/>
      <c r="EA1091" s="389"/>
      <c r="EB1091" s="389"/>
      <c r="EC1091" s="389"/>
      <c r="ED1091" s="389"/>
      <c r="EE1091" s="389"/>
      <c r="EF1091" s="389"/>
      <c r="EG1091" s="389"/>
      <c r="EH1091" s="389"/>
      <c r="EI1091" s="389"/>
      <c r="EJ1091" s="389"/>
      <c r="EK1091" s="389"/>
      <c r="EL1091" s="389"/>
      <c r="EM1091" s="389"/>
      <c r="EN1091" s="389"/>
      <c r="EO1091" s="389"/>
      <c r="EP1091" s="389"/>
      <c r="EQ1091" s="389"/>
      <c r="ER1091" s="389"/>
      <c r="ES1091" s="389">
        <v>0.91366328787857176</v>
      </c>
      <c r="ET1091" s="389">
        <v>0.57706937025816785</v>
      </c>
      <c r="EU1091" s="389">
        <v>0.2592513834948581</v>
      </c>
      <c r="EV1091" s="389">
        <v>0.18433638561599594</v>
      </c>
      <c r="EW1091" s="389">
        <v>0.17706075698996174</v>
      </c>
      <c r="EX1091" s="389">
        <v>0.15249666738898188</v>
      </c>
      <c r="EY1091" s="389">
        <v>0.14078284962184712</v>
      </c>
      <c r="EZ1091" s="389">
        <v>0.12919231039747711</v>
      </c>
      <c r="FA1091" s="389">
        <v>0.12314233112038576</v>
      </c>
      <c r="FB1091" s="389">
        <v>0.11830307230773505</v>
      </c>
      <c r="FC1091" s="389">
        <v>0.11472252643007243</v>
      </c>
      <c r="FD1091" s="389">
        <v>0.11134499659705738</v>
      </c>
      <c r="FE1091" s="389">
        <v>0.10919361898425919</v>
      </c>
      <c r="FF1091" s="389">
        <v>0.10745586694330586</v>
      </c>
      <c r="FG1091" s="389">
        <v>0.10524969339727691</v>
      </c>
      <c r="FH1091" s="389">
        <v>0.10223447014264157</v>
      </c>
      <c r="FI1091" s="389">
        <v>9.9801363587353698E-2</v>
      </c>
      <c r="FJ1091" s="389">
        <v>9.6314466144768837E-2</v>
      </c>
      <c r="FK1091" s="389">
        <v>9.381903238755665E-2</v>
      </c>
      <c r="FL1091" s="389">
        <v>9.0428568850456831E-2</v>
      </c>
      <c r="FM1091" s="389">
        <v>8.4149617148352021E-2</v>
      </c>
      <c r="FN1091" s="389">
        <v>7.8750695256038436E-2</v>
      </c>
      <c r="FO1091" s="389">
        <v>7.4217767497223475E-2</v>
      </c>
      <c r="FP1091" s="389">
        <v>6.842949704542993E-2</v>
      </c>
      <c r="FQ1091" s="389">
        <v>6.4453276897052866E-2</v>
      </c>
      <c r="FR1091" s="389">
        <v>6.1391498822002614E-2</v>
      </c>
      <c r="FS1091" s="389">
        <v>5.8824991887238713E-2</v>
      </c>
      <c r="FT1091" s="389">
        <v>5.619553645008582E-2</v>
      </c>
      <c r="FU1091" s="389">
        <v>5.4066339148323643E-2</v>
      </c>
      <c r="FV1091" s="389">
        <v>5.2097590743706526E-2</v>
      </c>
    </row>
    <row r="1092" spans="5:178" outlineLevel="2" x14ac:dyDescent="0.2">
      <c r="E1092" s="367">
        <v>46996</v>
      </c>
      <c r="F1092" s="394"/>
      <c r="G1092" s="394"/>
      <c r="H1092" s="394"/>
      <c r="K1092" s="389"/>
      <c r="L1092" s="389"/>
      <c r="M1092" s="389"/>
      <c r="N1092" s="389"/>
      <c r="O1092" s="389"/>
      <c r="P1092" s="389"/>
      <c r="Q1092" s="389"/>
      <c r="R1092" s="389"/>
      <c r="S1092" s="389"/>
      <c r="T1092" s="389"/>
      <c r="U1092" s="389"/>
      <c r="V1092" s="389"/>
      <c r="W1092" s="389"/>
      <c r="X1092" s="389"/>
      <c r="Y1092" s="389"/>
      <c r="Z1092" s="389"/>
      <c r="AA1092" s="389"/>
      <c r="AB1092" s="389"/>
      <c r="AC1092" s="389"/>
      <c r="AD1092" s="389"/>
      <c r="AE1092" s="389"/>
      <c r="AF1092" s="389"/>
      <c r="AG1092" s="389"/>
      <c r="AH1092" s="389"/>
      <c r="AI1092" s="389"/>
      <c r="AJ1092" s="389"/>
      <c r="AK1092" s="389"/>
      <c r="AL1092" s="389"/>
      <c r="AM1092" s="389"/>
      <c r="AN1092" s="389"/>
      <c r="AO1092" s="389"/>
      <c r="AP1092" s="389"/>
      <c r="AQ1092" s="389"/>
      <c r="AR1092" s="389"/>
      <c r="AS1092" s="389"/>
      <c r="AT1092" s="389"/>
      <c r="AU1092" s="389"/>
      <c r="AV1092" s="389"/>
      <c r="AW1092" s="389"/>
      <c r="AX1092" s="389"/>
      <c r="AY1092" s="389"/>
      <c r="AZ1092" s="389"/>
      <c r="BA1092" s="389"/>
      <c r="BB1092" s="389"/>
      <c r="BC1092" s="389"/>
      <c r="BD1092" s="389"/>
      <c r="BE1092" s="389"/>
      <c r="BF1092" s="389"/>
      <c r="BG1092" s="389"/>
      <c r="BH1092" s="389"/>
      <c r="BI1092" s="389"/>
      <c r="BJ1092" s="389"/>
      <c r="BK1092" s="389"/>
      <c r="BL1092" s="389"/>
      <c r="BM1092" s="389"/>
      <c r="BN1092" s="389"/>
      <c r="BO1092" s="389"/>
      <c r="BP1092" s="389"/>
      <c r="BQ1092" s="389"/>
      <c r="BR1092" s="389"/>
      <c r="BS1092" s="389"/>
      <c r="BT1092" s="389"/>
      <c r="BU1092" s="389"/>
      <c r="BV1092" s="389"/>
      <c r="BW1092" s="389"/>
      <c r="BX1092" s="389"/>
      <c r="BY1092" s="389"/>
      <c r="BZ1092" s="389"/>
      <c r="CA1092" s="389"/>
      <c r="CB1092" s="389"/>
      <c r="CC1092" s="389"/>
      <c r="CD1092" s="389"/>
      <c r="CE1092" s="389"/>
      <c r="CF1092" s="389"/>
      <c r="CG1092" s="389"/>
      <c r="CH1092" s="389"/>
      <c r="CI1092" s="389"/>
      <c r="CJ1092" s="389"/>
      <c r="CK1092" s="389"/>
      <c r="CL1092" s="389"/>
      <c r="CM1092" s="389"/>
      <c r="CN1092" s="389"/>
      <c r="CO1092" s="389"/>
      <c r="CP1092" s="389"/>
      <c r="CQ1092" s="389"/>
      <c r="CR1092" s="389"/>
      <c r="CS1092" s="389"/>
      <c r="CT1092" s="389"/>
      <c r="CU1092" s="389"/>
      <c r="CV1092" s="389"/>
      <c r="CW1092" s="389"/>
      <c r="CX1092" s="389"/>
      <c r="CY1092" s="389"/>
      <c r="CZ1092" s="389"/>
      <c r="DA1092" s="389"/>
      <c r="DB1092" s="389"/>
      <c r="DC1092" s="389"/>
      <c r="DD1092" s="389"/>
      <c r="DE1092" s="389"/>
      <c r="DF1092" s="389"/>
      <c r="DG1092" s="389"/>
      <c r="DH1092" s="389"/>
      <c r="DI1092" s="389"/>
      <c r="DJ1092" s="389"/>
      <c r="DK1092" s="389"/>
      <c r="DL1092" s="389"/>
      <c r="DM1092" s="389"/>
      <c r="DN1092" s="389"/>
      <c r="DO1092" s="389"/>
      <c r="DP1092" s="389"/>
      <c r="DQ1092" s="389"/>
      <c r="DR1092" s="389"/>
      <c r="DS1092" s="389"/>
      <c r="DT1092" s="389"/>
      <c r="DU1092" s="389"/>
      <c r="DV1092" s="389"/>
      <c r="DW1092" s="389"/>
      <c r="DX1092" s="389"/>
      <c r="DY1092" s="389"/>
      <c r="DZ1092" s="389"/>
      <c r="EA1092" s="389"/>
      <c r="EB1092" s="389"/>
      <c r="EC1092" s="389"/>
      <c r="ED1092" s="389"/>
      <c r="EE1092" s="389"/>
      <c r="EF1092" s="389"/>
      <c r="EG1092" s="389"/>
      <c r="EH1092" s="389"/>
      <c r="EI1092" s="389"/>
      <c r="EJ1092" s="389"/>
      <c r="EK1092" s="389"/>
      <c r="EL1092" s="389"/>
      <c r="EM1092" s="389"/>
      <c r="EN1092" s="389"/>
      <c r="EO1092" s="389"/>
      <c r="EP1092" s="389"/>
      <c r="EQ1092" s="389"/>
      <c r="ER1092" s="389"/>
      <c r="ES1092" s="389"/>
      <c r="ET1092" s="389">
        <v>0.91366328787857176</v>
      </c>
      <c r="EU1092" s="389">
        <v>0.57706937025816785</v>
      </c>
      <c r="EV1092" s="389">
        <v>0.2592513834948581</v>
      </c>
      <c r="EW1092" s="389">
        <v>0.18433638561599594</v>
      </c>
      <c r="EX1092" s="389">
        <v>0.17706075698996174</v>
      </c>
      <c r="EY1092" s="389">
        <v>0.15249666738898188</v>
      </c>
      <c r="EZ1092" s="389">
        <v>0.14078284962184712</v>
      </c>
      <c r="FA1092" s="389">
        <v>0.12919231039747711</v>
      </c>
      <c r="FB1092" s="389">
        <v>0.12314233112038576</v>
      </c>
      <c r="FC1092" s="389">
        <v>0.11830307230773505</v>
      </c>
      <c r="FD1092" s="389">
        <v>0.11472252643007243</v>
      </c>
      <c r="FE1092" s="389">
        <v>0.11134499659705738</v>
      </c>
      <c r="FF1092" s="389">
        <v>0.10919361898425919</v>
      </c>
      <c r="FG1092" s="389">
        <v>0.10745586694330586</v>
      </c>
      <c r="FH1092" s="389">
        <v>0.10524969339727691</v>
      </c>
      <c r="FI1092" s="389">
        <v>0.10223447014264157</v>
      </c>
      <c r="FJ1092" s="389">
        <v>9.9801363587353698E-2</v>
      </c>
      <c r="FK1092" s="389">
        <v>9.6314466144768837E-2</v>
      </c>
      <c r="FL1092" s="389">
        <v>9.381903238755665E-2</v>
      </c>
      <c r="FM1092" s="389">
        <v>9.0428568850456831E-2</v>
      </c>
      <c r="FN1092" s="389">
        <v>8.4149617148352021E-2</v>
      </c>
      <c r="FO1092" s="389">
        <v>7.8750695256038436E-2</v>
      </c>
      <c r="FP1092" s="389">
        <v>7.4217767497223475E-2</v>
      </c>
      <c r="FQ1092" s="389">
        <v>6.842949704542993E-2</v>
      </c>
      <c r="FR1092" s="389">
        <v>6.4453276897052866E-2</v>
      </c>
      <c r="FS1092" s="389">
        <v>6.1391498822002614E-2</v>
      </c>
      <c r="FT1092" s="389">
        <v>5.8824991887238713E-2</v>
      </c>
      <c r="FU1092" s="389">
        <v>5.619553645008582E-2</v>
      </c>
      <c r="FV1092" s="389">
        <v>5.4066339148323643E-2</v>
      </c>
    </row>
    <row r="1093" spans="5:178" outlineLevel="2" x14ac:dyDescent="0.2">
      <c r="E1093" s="367">
        <v>47026</v>
      </c>
      <c r="F1093" s="394"/>
      <c r="G1093" s="394"/>
      <c r="H1093" s="394"/>
      <c r="K1093" s="389"/>
      <c r="L1093" s="389"/>
      <c r="M1093" s="389"/>
      <c r="N1093" s="389"/>
      <c r="O1093" s="389"/>
      <c r="P1093" s="389"/>
      <c r="Q1093" s="389"/>
      <c r="R1093" s="389"/>
      <c r="S1093" s="389"/>
      <c r="T1093" s="389"/>
      <c r="U1093" s="389"/>
      <c r="V1093" s="389"/>
      <c r="W1093" s="389"/>
      <c r="X1093" s="389"/>
      <c r="Y1093" s="389"/>
      <c r="Z1093" s="389"/>
      <c r="AA1093" s="389"/>
      <c r="AB1093" s="389"/>
      <c r="AC1093" s="389"/>
      <c r="AD1093" s="389"/>
      <c r="AE1093" s="389"/>
      <c r="AF1093" s="389"/>
      <c r="AG1093" s="389"/>
      <c r="AH1093" s="389"/>
      <c r="AI1093" s="389"/>
      <c r="AJ1093" s="389"/>
      <c r="AK1093" s="389"/>
      <c r="AL1093" s="389"/>
      <c r="AM1093" s="389"/>
      <c r="AN1093" s="389"/>
      <c r="AO1093" s="389"/>
      <c r="AP1093" s="389"/>
      <c r="AQ1093" s="389"/>
      <c r="AR1093" s="389"/>
      <c r="AS1093" s="389"/>
      <c r="AT1093" s="389"/>
      <c r="AU1093" s="389"/>
      <c r="AV1093" s="389"/>
      <c r="AW1093" s="389"/>
      <c r="AX1093" s="389"/>
      <c r="AY1093" s="389"/>
      <c r="AZ1093" s="389"/>
      <c r="BA1093" s="389"/>
      <c r="BB1093" s="389"/>
      <c r="BC1093" s="389"/>
      <c r="BD1093" s="389"/>
      <c r="BE1093" s="389"/>
      <c r="BF1093" s="389"/>
      <c r="BG1093" s="389"/>
      <c r="BH1093" s="389"/>
      <c r="BI1093" s="389"/>
      <c r="BJ1093" s="389"/>
      <c r="BK1093" s="389"/>
      <c r="BL1093" s="389"/>
      <c r="BM1093" s="389"/>
      <c r="BN1093" s="389"/>
      <c r="BO1093" s="389"/>
      <c r="BP1093" s="389"/>
      <c r="BQ1093" s="389"/>
      <c r="BR1093" s="389"/>
      <c r="BS1093" s="389"/>
      <c r="BT1093" s="389"/>
      <c r="BU1093" s="389"/>
      <c r="BV1093" s="389"/>
      <c r="BW1093" s="389"/>
      <c r="BX1093" s="389"/>
      <c r="BY1093" s="389"/>
      <c r="BZ1093" s="389"/>
      <c r="CA1093" s="389"/>
      <c r="CB1093" s="389"/>
      <c r="CC1093" s="389"/>
      <c r="CD1093" s="389"/>
      <c r="CE1093" s="389"/>
      <c r="CF1093" s="389"/>
      <c r="CG1093" s="389"/>
      <c r="CH1093" s="389"/>
      <c r="CI1093" s="389"/>
      <c r="CJ1093" s="389"/>
      <c r="CK1093" s="389"/>
      <c r="CL1093" s="389"/>
      <c r="CM1093" s="389"/>
      <c r="CN1093" s="389"/>
      <c r="CO1093" s="389"/>
      <c r="CP1093" s="389"/>
      <c r="CQ1093" s="389"/>
      <c r="CR1093" s="389"/>
      <c r="CS1093" s="389"/>
      <c r="CT1093" s="389"/>
      <c r="CU1093" s="389"/>
      <c r="CV1093" s="389"/>
      <c r="CW1093" s="389"/>
      <c r="CX1093" s="389"/>
      <c r="CY1093" s="389"/>
      <c r="CZ1093" s="389"/>
      <c r="DA1093" s="389"/>
      <c r="DB1093" s="389"/>
      <c r="DC1093" s="389"/>
      <c r="DD1093" s="389"/>
      <c r="DE1093" s="389"/>
      <c r="DF1093" s="389"/>
      <c r="DG1093" s="389"/>
      <c r="DH1093" s="389"/>
      <c r="DI1093" s="389"/>
      <c r="DJ1093" s="389"/>
      <c r="DK1093" s="389"/>
      <c r="DL1093" s="389"/>
      <c r="DM1093" s="389"/>
      <c r="DN1093" s="389"/>
      <c r="DO1093" s="389"/>
      <c r="DP1093" s="389"/>
      <c r="DQ1093" s="389"/>
      <c r="DR1093" s="389"/>
      <c r="DS1093" s="389"/>
      <c r="DT1093" s="389"/>
      <c r="DU1093" s="389"/>
      <c r="DV1093" s="389"/>
      <c r="DW1093" s="389"/>
      <c r="DX1093" s="389"/>
      <c r="DY1093" s="389"/>
      <c r="DZ1093" s="389"/>
      <c r="EA1093" s="389"/>
      <c r="EB1093" s="389"/>
      <c r="EC1093" s="389"/>
      <c r="ED1093" s="389"/>
      <c r="EE1093" s="389"/>
      <c r="EF1093" s="389"/>
      <c r="EG1093" s="389"/>
      <c r="EH1093" s="389"/>
      <c r="EI1093" s="389"/>
      <c r="EJ1093" s="389"/>
      <c r="EK1093" s="389"/>
      <c r="EL1093" s="389"/>
      <c r="EM1093" s="389"/>
      <c r="EN1093" s="389"/>
      <c r="EO1093" s="389"/>
      <c r="EP1093" s="389"/>
      <c r="EQ1093" s="389"/>
      <c r="ER1093" s="389"/>
      <c r="ES1093" s="389"/>
      <c r="ET1093" s="389"/>
      <c r="EU1093" s="389">
        <v>0.91366328787857176</v>
      </c>
      <c r="EV1093" s="389">
        <v>0.57706937025816785</v>
      </c>
      <c r="EW1093" s="389">
        <v>0.2592513834948581</v>
      </c>
      <c r="EX1093" s="389">
        <v>0.18433638561599594</v>
      </c>
      <c r="EY1093" s="389">
        <v>0.17706075698996174</v>
      </c>
      <c r="EZ1093" s="389">
        <v>0.15249666738898188</v>
      </c>
      <c r="FA1093" s="389">
        <v>0.14078284962184712</v>
      </c>
      <c r="FB1093" s="389">
        <v>0.12919231039747711</v>
      </c>
      <c r="FC1093" s="389">
        <v>0.12314233112038576</v>
      </c>
      <c r="FD1093" s="389">
        <v>0.11830307230773505</v>
      </c>
      <c r="FE1093" s="389">
        <v>0.11472252643007243</v>
      </c>
      <c r="FF1093" s="389">
        <v>0.11134499659705738</v>
      </c>
      <c r="FG1093" s="389">
        <v>0.10919361898425919</v>
      </c>
      <c r="FH1093" s="389">
        <v>0.10745586694330586</v>
      </c>
      <c r="FI1093" s="389">
        <v>0.10524969339727691</v>
      </c>
      <c r="FJ1093" s="389">
        <v>0.10223447014264157</v>
      </c>
      <c r="FK1093" s="389">
        <v>9.9801363587353698E-2</v>
      </c>
      <c r="FL1093" s="389">
        <v>9.6314466144768837E-2</v>
      </c>
      <c r="FM1093" s="389">
        <v>9.381903238755665E-2</v>
      </c>
      <c r="FN1093" s="389">
        <v>9.0428568850456831E-2</v>
      </c>
      <c r="FO1093" s="389">
        <v>8.4149617148352021E-2</v>
      </c>
      <c r="FP1093" s="389">
        <v>7.8750695256038436E-2</v>
      </c>
      <c r="FQ1093" s="389">
        <v>7.4217767497223475E-2</v>
      </c>
      <c r="FR1093" s="389">
        <v>6.842949704542993E-2</v>
      </c>
      <c r="FS1093" s="389">
        <v>6.4453276897052866E-2</v>
      </c>
      <c r="FT1093" s="389">
        <v>6.1391498822002614E-2</v>
      </c>
      <c r="FU1093" s="389">
        <v>5.8824991887238713E-2</v>
      </c>
      <c r="FV1093" s="389">
        <v>5.619553645008582E-2</v>
      </c>
    </row>
    <row r="1094" spans="5:178" outlineLevel="2" x14ac:dyDescent="0.2">
      <c r="E1094" s="367">
        <v>47057</v>
      </c>
      <c r="F1094" s="394"/>
      <c r="G1094" s="394"/>
      <c r="H1094" s="394"/>
      <c r="K1094" s="389"/>
      <c r="L1094" s="389"/>
      <c r="M1094" s="389"/>
      <c r="N1094" s="389"/>
      <c r="O1094" s="389"/>
      <c r="P1094" s="389"/>
      <c r="Q1094" s="389"/>
      <c r="R1094" s="389"/>
      <c r="S1094" s="389"/>
      <c r="T1094" s="389"/>
      <c r="U1094" s="389"/>
      <c r="V1094" s="389"/>
      <c r="W1094" s="389"/>
      <c r="X1094" s="389"/>
      <c r="Y1094" s="389"/>
      <c r="Z1094" s="389"/>
      <c r="AA1094" s="389"/>
      <c r="AB1094" s="389"/>
      <c r="AC1094" s="389"/>
      <c r="AD1094" s="389"/>
      <c r="AE1094" s="389"/>
      <c r="AF1094" s="389"/>
      <c r="AG1094" s="389"/>
      <c r="AH1094" s="389"/>
      <c r="AI1094" s="389"/>
      <c r="AJ1094" s="389"/>
      <c r="AK1094" s="389"/>
      <c r="AL1094" s="389"/>
      <c r="AM1094" s="389"/>
      <c r="AN1094" s="389"/>
      <c r="AO1094" s="389"/>
      <c r="AP1094" s="389"/>
      <c r="AQ1094" s="389"/>
      <c r="AR1094" s="389"/>
      <c r="AS1094" s="389"/>
      <c r="AT1094" s="389"/>
      <c r="AU1094" s="389"/>
      <c r="AV1094" s="389"/>
      <c r="AW1094" s="389"/>
      <c r="AX1094" s="389"/>
      <c r="AY1094" s="389"/>
      <c r="AZ1094" s="389"/>
      <c r="BA1094" s="389"/>
      <c r="BB1094" s="389"/>
      <c r="BC1094" s="389"/>
      <c r="BD1094" s="389"/>
      <c r="BE1094" s="389"/>
      <c r="BF1094" s="389"/>
      <c r="BG1094" s="389"/>
      <c r="BH1094" s="389"/>
      <c r="BI1094" s="389"/>
      <c r="BJ1094" s="389"/>
      <c r="BK1094" s="389"/>
      <c r="BL1094" s="389"/>
      <c r="BM1094" s="389"/>
      <c r="BN1094" s="389"/>
      <c r="BO1094" s="389"/>
      <c r="BP1094" s="389"/>
      <c r="BQ1094" s="389"/>
      <c r="BR1094" s="389"/>
      <c r="BS1094" s="389"/>
      <c r="BT1094" s="389"/>
      <c r="BU1094" s="389"/>
      <c r="BV1094" s="389"/>
      <c r="BW1094" s="389"/>
      <c r="BX1094" s="389"/>
      <c r="BY1094" s="389"/>
      <c r="BZ1094" s="389"/>
      <c r="CA1094" s="389"/>
      <c r="CB1094" s="389"/>
      <c r="CC1094" s="389"/>
      <c r="CD1094" s="389"/>
      <c r="CE1094" s="389"/>
      <c r="CF1094" s="389"/>
      <c r="CG1094" s="389"/>
      <c r="CH1094" s="389"/>
      <c r="CI1094" s="389"/>
      <c r="CJ1094" s="389"/>
      <c r="CK1094" s="389"/>
      <c r="CL1094" s="389"/>
      <c r="CM1094" s="389"/>
      <c r="CN1094" s="389"/>
      <c r="CO1094" s="389"/>
      <c r="CP1094" s="389"/>
      <c r="CQ1094" s="389"/>
      <c r="CR1094" s="389"/>
      <c r="CS1094" s="389"/>
      <c r="CT1094" s="389"/>
      <c r="CU1094" s="389"/>
      <c r="CV1094" s="389"/>
      <c r="CW1094" s="389"/>
      <c r="CX1094" s="389"/>
      <c r="CY1094" s="389"/>
      <c r="CZ1094" s="389"/>
      <c r="DA1094" s="389"/>
      <c r="DB1094" s="389"/>
      <c r="DC1094" s="389"/>
      <c r="DD1094" s="389"/>
      <c r="DE1094" s="389"/>
      <c r="DF1094" s="389"/>
      <c r="DG1094" s="389"/>
      <c r="DH1094" s="389"/>
      <c r="DI1094" s="389"/>
      <c r="DJ1094" s="389"/>
      <c r="DK1094" s="389"/>
      <c r="DL1094" s="389"/>
      <c r="DM1094" s="389"/>
      <c r="DN1094" s="389"/>
      <c r="DO1094" s="389"/>
      <c r="DP1094" s="389"/>
      <c r="DQ1094" s="389"/>
      <c r="DR1094" s="389"/>
      <c r="DS1094" s="389"/>
      <c r="DT1094" s="389"/>
      <c r="DU1094" s="389"/>
      <c r="DV1094" s="389"/>
      <c r="DW1094" s="389"/>
      <c r="DX1094" s="389"/>
      <c r="DY1094" s="389"/>
      <c r="DZ1094" s="389"/>
      <c r="EA1094" s="389"/>
      <c r="EB1094" s="389"/>
      <c r="EC1094" s="389"/>
      <c r="ED1094" s="389"/>
      <c r="EE1094" s="389"/>
      <c r="EF1094" s="389"/>
      <c r="EG1094" s="389"/>
      <c r="EH1094" s="389"/>
      <c r="EI1094" s="389"/>
      <c r="EJ1094" s="389"/>
      <c r="EK1094" s="389"/>
      <c r="EL1094" s="389"/>
      <c r="EM1094" s="389"/>
      <c r="EN1094" s="389"/>
      <c r="EO1094" s="389"/>
      <c r="EP1094" s="389"/>
      <c r="EQ1094" s="389"/>
      <c r="ER1094" s="389"/>
      <c r="ES1094" s="389"/>
      <c r="ET1094" s="389"/>
      <c r="EU1094" s="389"/>
      <c r="EV1094" s="389">
        <v>0.91366328787857176</v>
      </c>
      <c r="EW1094" s="389">
        <v>0.57706937025816785</v>
      </c>
      <c r="EX1094" s="389">
        <v>0.2592513834948581</v>
      </c>
      <c r="EY1094" s="389">
        <v>0.18433638561599594</v>
      </c>
      <c r="EZ1094" s="389">
        <v>0.17706075698996174</v>
      </c>
      <c r="FA1094" s="389">
        <v>0.15249666738898188</v>
      </c>
      <c r="FB1094" s="389">
        <v>0.14078284962184712</v>
      </c>
      <c r="FC1094" s="389">
        <v>0.12919231039747711</v>
      </c>
      <c r="FD1094" s="389">
        <v>0.12314233112038576</v>
      </c>
      <c r="FE1094" s="389">
        <v>0.11830307230773505</v>
      </c>
      <c r="FF1094" s="389">
        <v>0.11472252643007243</v>
      </c>
      <c r="FG1094" s="389">
        <v>0.11134499659705738</v>
      </c>
      <c r="FH1094" s="389">
        <v>0.10919361898425919</v>
      </c>
      <c r="FI1094" s="389">
        <v>0.10745586694330586</v>
      </c>
      <c r="FJ1094" s="389">
        <v>0.10524969339727691</v>
      </c>
      <c r="FK1094" s="389">
        <v>0.10223447014264157</v>
      </c>
      <c r="FL1094" s="389">
        <v>9.9801363587353698E-2</v>
      </c>
      <c r="FM1094" s="389">
        <v>9.6314466144768837E-2</v>
      </c>
      <c r="FN1094" s="389">
        <v>9.381903238755665E-2</v>
      </c>
      <c r="FO1094" s="389">
        <v>9.0428568850456831E-2</v>
      </c>
      <c r="FP1094" s="389">
        <v>8.4149617148352021E-2</v>
      </c>
      <c r="FQ1094" s="389">
        <v>7.8750695256038436E-2</v>
      </c>
      <c r="FR1094" s="389">
        <v>7.4217767497223475E-2</v>
      </c>
      <c r="FS1094" s="389">
        <v>6.842949704542993E-2</v>
      </c>
      <c r="FT1094" s="389">
        <v>6.4453276897052866E-2</v>
      </c>
      <c r="FU1094" s="389">
        <v>6.1391498822002614E-2</v>
      </c>
      <c r="FV1094" s="389">
        <v>5.8824991887238713E-2</v>
      </c>
    </row>
    <row r="1095" spans="5:178" outlineLevel="2" x14ac:dyDescent="0.2">
      <c r="E1095" s="367">
        <v>47087</v>
      </c>
      <c r="F1095" s="394"/>
      <c r="G1095" s="394"/>
      <c r="H1095" s="394"/>
      <c r="K1095" s="389"/>
      <c r="L1095" s="389"/>
      <c r="M1095" s="389"/>
      <c r="N1095" s="389"/>
      <c r="O1095" s="389"/>
      <c r="P1095" s="389"/>
      <c r="Q1095" s="389"/>
      <c r="R1095" s="389"/>
      <c r="S1095" s="389"/>
      <c r="T1095" s="389"/>
      <c r="U1095" s="389"/>
      <c r="V1095" s="389"/>
      <c r="W1095" s="389"/>
      <c r="X1095" s="389"/>
      <c r="Y1095" s="389"/>
      <c r="Z1095" s="389"/>
      <c r="AA1095" s="389"/>
      <c r="AB1095" s="389"/>
      <c r="AC1095" s="389"/>
      <c r="AD1095" s="389"/>
      <c r="AE1095" s="389"/>
      <c r="AF1095" s="389"/>
      <c r="AG1095" s="389"/>
      <c r="AH1095" s="389"/>
      <c r="AI1095" s="389"/>
      <c r="AJ1095" s="389"/>
      <c r="AK1095" s="389"/>
      <c r="AL1095" s="389"/>
      <c r="AM1095" s="389"/>
      <c r="AN1095" s="389"/>
      <c r="AO1095" s="389"/>
      <c r="AP1095" s="389"/>
      <c r="AQ1095" s="389"/>
      <c r="AR1095" s="389"/>
      <c r="AS1095" s="389"/>
      <c r="AT1095" s="389"/>
      <c r="AU1095" s="389"/>
      <c r="AV1095" s="389"/>
      <c r="AW1095" s="389"/>
      <c r="AX1095" s="389"/>
      <c r="AY1095" s="389"/>
      <c r="AZ1095" s="389"/>
      <c r="BA1095" s="389"/>
      <c r="BB1095" s="389"/>
      <c r="BC1095" s="389"/>
      <c r="BD1095" s="389"/>
      <c r="BE1095" s="389"/>
      <c r="BF1095" s="389"/>
      <c r="BG1095" s="389"/>
      <c r="BH1095" s="389"/>
      <c r="BI1095" s="389"/>
      <c r="BJ1095" s="389"/>
      <c r="BK1095" s="389"/>
      <c r="BL1095" s="389"/>
      <c r="BM1095" s="389"/>
      <c r="BN1095" s="389"/>
      <c r="BO1095" s="389"/>
      <c r="BP1095" s="389"/>
      <c r="BQ1095" s="389"/>
      <c r="BR1095" s="389"/>
      <c r="BS1095" s="389"/>
      <c r="BT1095" s="389"/>
      <c r="BU1095" s="389"/>
      <c r="BV1095" s="389"/>
      <c r="BW1095" s="389"/>
      <c r="BX1095" s="389"/>
      <c r="BY1095" s="389"/>
      <c r="BZ1095" s="389"/>
      <c r="CA1095" s="389"/>
      <c r="CB1095" s="389"/>
      <c r="CC1095" s="389"/>
      <c r="CD1095" s="389"/>
      <c r="CE1095" s="389"/>
      <c r="CF1095" s="389"/>
      <c r="CG1095" s="389"/>
      <c r="CH1095" s="389"/>
      <c r="CI1095" s="389"/>
      <c r="CJ1095" s="389"/>
      <c r="CK1095" s="389"/>
      <c r="CL1095" s="389"/>
      <c r="CM1095" s="389"/>
      <c r="CN1095" s="389"/>
      <c r="CO1095" s="389"/>
      <c r="CP1095" s="389"/>
      <c r="CQ1095" s="389"/>
      <c r="CR1095" s="389"/>
      <c r="CS1095" s="389"/>
      <c r="CT1095" s="389"/>
      <c r="CU1095" s="389"/>
      <c r="CV1095" s="389"/>
      <c r="CW1095" s="389"/>
      <c r="CX1095" s="389"/>
      <c r="CY1095" s="389"/>
      <c r="CZ1095" s="389"/>
      <c r="DA1095" s="389"/>
      <c r="DB1095" s="389"/>
      <c r="DC1095" s="389"/>
      <c r="DD1095" s="389"/>
      <c r="DE1095" s="389"/>
      <c r="DF1095" s="389"/>
      <c r="DG1095" s="389"/>
      <c r="DH1095" s="389"/>
      <c r="DI1095" s="389"/>
      <c r="DJ1095" s="389"/>
      <c r="DK1095" s="389"/>
      <c r="DL1095" s="389"/>
      <c r="DM1095" s="389"/>
      <c r="DN1095" s="389"/>
      <c r="DO1095" s="389"/>
      <c r="DP1095" s="389"/>
      <c r="DQ1095" s="389"/>
      <c r="DR1095" s="389"/>
      <c r="DS1095" s="389"/>
      <c r="DT1095" s="389"/>
      <c r="DU1095" s="389"/>
      <c r="DV1095" s="389"/>
      <c r="DW1095" s="389"/>
      <c r="DX1095" s="389"/>
      <c r="DY1095" s="389"/>
      <c r="DZ1095" s="389"/>
      <c r="EA1095" s="389"/>
      <c r="EB1095" s="389"/>
      <c r="EC1095" s="389"/>
      <c r="ED1095" s="389"/>
      <c r="EE1095" s="389"/>
      <c r="EF1095" s="389"/>
      <c r="EG1095" s="389"/>
      <c r="EH1095" s="389"/>
      <c r="EI1095" s="389"/>
      <c r="EJ1095" s="389"/>
      <c r="EK1095" s="389"/>
      <c r="EL1095" s="389"/>
      <c r="EM1095" s="389"/>
      <c r="EN1095" s="389"/>
      <c r="EO1095" s="389"/>
      <c r="EP1095" s="389"/>
      <c r="EQ1095" s="389"/>
      <c r="ER1095" s="389"/>
      <c r="ES1095" s="389"/>
      <c r="ET1095" s="389"/>
      <c r="EU1095" s="389"/>
      <c r="EV1095" s="389"/>
      <c r="EW1095" s="389">
        <v>0.91366328787857176</v>
      </c>
      <c r="EX1095" s="389">
        <v>0.57706937025816785</v>
      </c>
      <c r="EY1095" s="389">
        <v>0.2592513834948581</v>
      </c>
      <c r="EZ1095" s="389">
        <v>0.18433638561599594</v>
      </c>
      <c r="FA1095" s="389">
        <v>0.17706075698996174</v>
      </c>
      <c r="FB1095" s="389">
        <v>0.15249666738898188</v>
      </c>
      <c r="FC1095" s="389">
        <v>0.14078284962184712</v>
      </c>
      <c r="FD1095" s="389">
        <v>0.12919231039747711</v>
      </c>
      <c r="FE1095" s="389">
        <v>0.12314233112038576</v>
      </c>
      <c r="FF1095" s="389">
        <v>0.11830307230773505</v>
      </c>
      <c r="FG1095" s="389">
        <v>0.11472252643007243</v>
      </c>
      <c r="FH1095" s="389">
        <v>0.11134499659705738</v>
      </c>
      <c r="FI1095" s="389">
        <v>0.10919361898425919</v>
      </c>
      <c r="FJ1095" s="389">
        <v>0.10745586694330586</v>
      </c>
      <c r="FK1095" s="389">
        <v>0.10524969339727691</v>
      </c>
      <c r="FL1095" s="389">
        <v>0.10223447014264157</v>
      </c>
      <c r="FM1095" s="389">
        <v>9.9801363587353698E-2</v>
      </c>
      <c r="FN1095" s="389">
        <v>9.6314466144768837E-2</v>
      </c>
      <c r="FO1095" s="389">
        <v>9.381903238755665E-2</v>
      </c>
      <c r="FP1095" s="389">
        <v>9.0428568850456831E-2</v>
      </c>
      <c r="FQ1095" s="389">
        <v>8.4149617148352021E-2</v>
      </c>
      <c r="FR1095" s="389">
        <v>7.8750695256038436E-2</v>
      </c>
      <c r="FS1095" s="389">
        <v>7.4217767497223475E-2</v>
      </c>
      <c r="FT1095" s="389">
        <v>6.842949704542993E-2</v>
      </c>
      <c r="FU1095" s="389">
        <v>6.4453276897052866E-2</v>
      </c>
      <c r="FV1095" s="389">
        <v>6.1391498822002614E-2</v>
      </c>
    </row>
    <row r="1096" spans="5:178" outlineLevel="2" x14ac:dyDescent="0.2">
      <c r="E1096" s="367">
        <v>47118</v>
      </c>
      <c r="F1096" s="394"/>
      <c r="G1096" s="394"/>
      <c r="H1096" s="394"/>
      <c r="K1096" s="389"/>
      <c r="L1096" s="389"/>
      <c r="M1096" s="389"/>
      <c r="N1096" s="389"/>
      <c r="O1096" s="389"/>
      <c r="P1096" s="389"/>
      <c r="Q1096" s="389"/>
      <c r="R1096" s="389"/>
      <c r="S1096" s="389"/>
      <c r="T1096" s="389"/>
      <c r="U1096" s="389"/>
      <c r="V1096" s="389"/>
      <c r="W1096" s="389"/>
      <c r="X1096" s="389"/>
      <c r="Y1096" s="389"/>
      <c r="Z1096" s="389"/>
      <c r="AA1096" s="389"/>
      <c r="AB1096" s="389"/>
      <c r="AC1096" s="389"/>
      <c r="AD1096" s="389"/>
      <c r="AE1096" s="389"/>
      <c r="AF1096" s="389"/>
      <c r="AG1096" s="389"/>
      <c r="AH1096" s="389"/>
      <c r="AI1096" s="389"/>
      <c r="AJ1096" s="389"/>
      <c r="AK1096" s="389"/>
      <c r="AL1096" s="389"/>
      <c r="AM1096" s="389"/>
      <c r="AN1096" s="389"/>
      <c r="AO1096" s="389"/>
      <c r="AP1096" s="389"/>
      <c r="AQ1096" s="389"/>
      <c r="AR1096" s="389"/>
      <c r="AS1096" s="389"/>
      <c r="AT1096" s="389"/>
      <c r="AU1096" s="389"/>
      <c r="AV1096" s="389"/>
      <c r="AW1096" s="389"/>
      <c r="AX1096" s="389"/>
      <c r="AY1096" s="389"/>
      <c r="AZ1096" s="389"/>
      <c r="BA1096" s="389"/>
      <c r="BB1096" s="389"/>
      <c r="BC1096" s="389"/>
      <c r="BD1096" s="389"/>
      <c r="BE1096" s="389"/>
      <c r="BF1096" s="389"/>
      <c r="BG1096" s="389"/>
      <c r="BH1096" s="389"/>
      <c r="BI1096" s="389"/>
      <c r="BJ1096" s="389"/>
      <c r="BK1096" s="389"/>
      <c r="BL1096" s="389"/>
      <c r="BM1096" s="389"/>
      <c r="BN1096" s="389"/>
      <c r="BO1096" s="389"/>
      <c r="BP1096" s="389"/>
      <c r="BQ1096" s="389"/>
      <c r="BR1096" s="389"/>
      <c r="BS1096" s="389"/>
      <c r="BT1096" s="389"/>
      <c r="BU1096" s="389"/>
      <c r="BV1096" s="389"/>
      <c r="BW1096" s="389"/>
      <c r="BX1096" s="389"/>
      <c r="BY1096" s="389"/>
      <c r="BZ1096" s="389"/>
      <c r="CA1096" s="389"/>
      <c r="CB1096" s="389"/>
      <c r="CC1096" s="389"/>
      <c r="CD1096" s="389"/>
      <c r="CE1096" s="389"/>
      <c r="CF1096" s="389"/>
      <c r="CG1096" s="389"/>
      <c r="CH1096" s="389"/>
      <c r="CI1096" s="389"/>
      <c r="CJ1096" s="389"/>
      <c r="CK1096" s="389"/>
      <c r="CL1096" s="389"/>
      <c r="CM1096" s="389"/>
      <c r="CN1096" s="389"/>
      <c r="CO1096" s="389"/>
      <c r="CP1096" s="389"/>
      <c r="CQ1096" s="389"/>
      <c r="CR1096" s="389"/>
      <c r="CS1096" s="389"/>
      <c r="CT1096" s="389"/>
      <c r="CU1096" s="389"/>
      <c r="CV1096" s="389"/>
      <c r="CW1096" s="389"/>
      <c r="CX1096" s="389"/>
      <c r="CY1096" s="389"/>
      <c r="CZ1096" s="389"/>
      <c r="DA1096" s="389"/>
      <c r="DB1096" s="389"/>
      <c r="DC1096" s="389"/>
      <c r="DD1096" s="389"/>
      <c r="DE1096" s="389"/>
      <c r="DF1096" s="389"/>
      <c r="DG1096" s="389"/>
      <c r="DH1096" s="389"/>
      <c r="DI1096" s="389"/>
      <c r="DJ1096" s="389"/>
      <c r="DK1096" s="389"/>
      <c r="DL1096" s="389"/>
      <c r="DM1096" s="389"/>
      <c r="DN1096" s="389"/>
      <c r="DO1096" s="389"/>
      <c r="DP1096" s="389"/>
      <c r="DQ1096" s="389"/>
      <c r="DR1096" s="389"/>
      <c r="DS1096" s="389"/>
      <c r="DT1096" s="389"/>
      <c r="DU1096" s="389"/>
      <c r="DV1096" s="389"/>
      <c r="DW1096" s="389"/>
      <c r="DX1096" s="389"/>
      <c r="DY1096" s="389"/>
      <c r="DZ1096" s="389"/>
      <c r="EA1096" s="389"/>
      <c r="EB1096" s="389"/>
      <c r="EC1096" s="389"/>
      <c r="ED1096" s="389"/>
      <c r="EE1096" s="389"/>
      <c r="EF1096" s="389"/>
      <c r="EG1096" s="389"/>
      <c r="EH1096" s="389"/>
      <c r="EI1096" s="389"/>
      <c r="EJ1096" s="389"/>
      <c r="EK1096" s="389"/>
      <c r="EL1096" s="389"/>
      <c r="EM1096" s="389"/>
      <c r="EN1096" s="389"/>
      <c r="EO1096" s="389"/>
      <c r="EP1096" s="389"/>
      <c r="EQ1096" s="389"/>
      <c r="ER1096" s="389"/>
      <c r="ES1096" s="389"/>
      <c r="ET1096" s="389"/>
      <c r="EU1096" s="389"/>
      <c r="EV1096" s="389"/>
      <c r="EW1096" s="389"/>
      <c r="EX1096" s="389">
        <v>0.91366328787857176</v>
      </c>
      <c r="EY1096" s="389">
        <v>0.57706937025816785</v>
      </c>
      <c r="EZ1096" s="389">
        <v>0.2592513834948581</v>
      </c>
      <c r="FA1096" s="389">
        <v>0.18433638561599594</v>
      </c>
      <c r="FB1096" s="389">
        <v>0.17706075698996174</v>
      </c>
      <c r="FC1096" s="389">
        <v>0.15249666738898188</v>
      </c>
      <c r="FD1096" s="389">
        <v>0.14078284962184712</v>
      </c>
      <c r="FE1096" s="389">
        <v>0.12919231039747711</v>
      </c>
      <c r="FF1096" s="389">
        <v>0.12314233112038576</v>
      </c>
      <c r="FG1096" s="389">
        <v>0.11830307230773505</v>
      </c>
      <c r="FH1096" s="389">
        <v>0.11472252643007243</v>
      </c>
      <c r="FI1096" s="389">
        <v>0.11134499659705738</v>
      </c>
      <c r="FJ1096" s="389">
        <v>0.10919361898425919</v>
      </c>
      <c r="FK1096" s="389">
        <v>0.10745586694330586</v>
      </c>
      <c r="FL1096" s="389">
        <v>0.10524969339727691</v>
      </c>
      <c r="FM1096" s="389">
        <v>0.10223447014264157</v>
      </c>
      <c r="FN1096" s="389">
        <v>9.9801363587353698E-2</v>
      </c>
      <c r="FO1096" s="389">
        <v>9.6314466144768837E-2</v>
      </c>
      <c r="FP1096" s="389">
        <v>9.381903238755665E-2</v>
      </c>
      <c r="FQ1096" s="389">
        <v>9.0428568850456831E-2</v>
      </c>
      <c r="FR1096" s="389">
        <v>8.4149617148352021E-2</v>
      </c>
      <c r="FS1096" s="389">
        <v>7.8750695256038436E-2</v>
      </c>
      <c r="FT1096" s="389">
        <v>7.4217767497223475E-2</v>
      </c>
      <c r="FU1096" s="389">
        <v>6.842949704542993E-2</v>
      </c>
      <c r="FV1096" s="389">
        <v>6.4453276897052866E-2</v>
      </c>
    </row>
    <row r="1097" spans="5:178" outlineLevel="2" x14ac:dyDescent="0.2">
      <c r="E1097" s="367">
        <v>47149</v>
      </c>
      <c r="F1097" s="394"/>
      <c r="G1097" s="394"/>
      <c r="H1097" s="394"/>
      <c r="K1097" s="389"/>
      <c r="L1097" s="389"/>
      <c r="M1097" s="389"/>
      <c r="N1097" s="389"/>
      <c r="O1097" s="389"/>
      <c r="P1097" s="389"/>
      <c r="Q1097" s="389"/>
      <c r="R1097" s="389"/>
      <c r="S1097" s="389"/>
      <c r="T1097" s="389"/>
      <c r="U1097" s="389"/>
      <c r="V1097" s="389"/>
      <c r="W1097" s="389"/>
      <c r="X1097" s="389"/>
      <c r="Y1097" s="389"/>
      <c r="Z1097" s="389"/>
      <c r="AA1097" s="389"/>
      <c r="AB1097" s="389"/>
      <c r="AC1097" s="389"/>
      <c r="AD1097" s="389"/>
      <c r="AE1097" s="389"/>
      <c r="AF1097" s="389"/>
      <c r="AG1097" s="389"/>
      <c r="AH1097" s="389"/>
      <c r="AI1097" s="389"/>
      <c r="AJ1097" s="389"/>
      <c r="AK1097" s="389"/>
      <c r="AL1097" s="389"/>
      <c r="AM1097" s="389"/>
      <c r="AN1097" s="389"/>
      <c r="AO1097" s="389"/>
      <c r="AP1097" s="389"/>
      <c r="AQ1097" s="389"/>
      <c r="AR1097" s="389"/>
      <c r="AS1097" s="389"/>
      <c r="AT1097" s="389"/>
      <c r="AU1097" s="389"/>
      <c r="AV1097" s="389"/>
      <c r="AW1097" s="389"/>
      <c r="AX1097" s="389"/>
      <c r="AY1097" s="389"/>
      <c r="AZ1097" s="389"/>
      <c r="BA1097" s="389"/>
      <c r="BB1097" s="389"/>
      <c r="BC1097" s="389"/>
      <c r="BD1097" s="389"/>
      <c r="BE1097" s="389"/>
      <c r="BF1097" s="389"/>
      <c r="BG1097" s="389"/>
      <c r="BH1097" s="389"/>
      <c r="BI1097" s="389"/>
      <c r="BJ1097" s="389"/>
      <c r="BK1097" s="389"/>
      <c r="BL1097" s="389"/>
      <c r="BM1097" s="389"/>
      <c r="BN1097" s="389"/>
      <c r="BO1097" s="389"/>
      <c r="BP1097" s="389"/>
      <c r="BQ1097" s="389"/>
      <c r="BR1097" s="389"/>
      <c r="BS1097" s="389"/>
      <c r="BT1097" s="389"/>
      <c r="BU1097" s="389"/>
      <c r="BV1097" s="389"/>
      <c r="BW1097" s="389"/>
      <c r="BX1097" s="389"/>
      <c r="BY1097" s="389"/>
      <c r="BZ1097" s="389"/>
      <c r="CA1097" s="389"/>
      <c r="CB1097" s="389"/>
      <c r="CC1097" s="389"/>
      <c r="CD1097" s="389"/>
      <c r="CE1097" s="389"/>
      <c r="CF1097" s="389"/>
      <c r="CG1097" s="389"/>
      <c r="CH1097" s="389"/>
      <c r="CI1097" s="389"/>
      <c r="CJ1097" s="389"/>
      <c r="CK1097" s="389"/>
      <c r="CL1097" s="389"/>
      <c r="CM1097" s="389"/>
      <c r="CN1097" s="389"/>
      <c r="CO1097" s="389"/>
      <c r="CP1097" s="389"/>
      <c r="CQ1097" s="389"/>
      <c r="CR1097" s="389"/>
      <c r="CS1097" s="389"/>
      <c r="CT1097" s="389"/>
      <c r="CU1097" s="389"/>
      <c r="CV1097" s="389"/>
      <c r="CW1097" s="389"/>
      <c r="CX1097" s="389"/>
      <c r="CY1097" s="389"/>
      <c r="CZ1097" s="389"/>
      <c r="DA1097" s="389"/>
      <c r="DB1097" s="389"/>
      <c r="DC1097" s="389"/>
      <c r="DD1097" s="389"/>
      <c r="DE1097" s="389"/>
      <c r="DF1097" s="389"/>
      <c r="DG1097" s="389"/>
      <c r="DH1097" s="389"/>
      <c r="DI1097" s="389"/>
      <c r="DJ1097" s="389"/>
      <c r="DK1097" s="389"/>
      <c r="DL1097" s="389"/>
      <c r="DM1097" s="389"/>
      <c r="DN1097" s="389"/>
      <c r="DO1097" s="389"/>
      <c r="DP1097" s="389"/>
      <c r="DQ1097" s="389"/>
      <c r="DR1097" s="389"/>
      <c r="DS1097" s="389"/>
      <c r="DT1097" s="389"/>
      <c r="DU1097" s="389"/>
      <c r="DV1097" s="389"/>
      <c r="DW1097" s="389"/>
      <c r="DX1097" s="389"/>
      <c r="DY1097" s="389"/>
      <c r="DZ1097" s="389"/>
      <c r="EA1097" s="389"/>
      <c r="EB1097" s="389"/>
      <c r="EC1097" s="389"/>
      <c r="ED1097" s="389"/>
      <c r="EE1097" s="389"/>
      <c r="EF1097" s="389"/>
      <c r="EG1097" s="389"/>
      <c r="EH1097" s="389"/>
      <c r="EI1097" s="389"/>
      <c r="EJ1097" s="389"/>
      <c r="EK1097" s="389"/>
      <c r="EL1097" s="389"/>
      <c r="EM1097" s="389"/>
      <c r="EN1097" s="389"/>
      <c r="EO1097" s="389"/>
      <c r="EP1097" s="389"/>
      <c r="EQ1097" s="389"/>
      <c r="ER1097" s="389"/>
      <c r="ES1097" s="389"/>
      <c r="ET1097" s="389"/>
      <c r="EU1097" s="389"/>
      <c r="EV1097" s="389"/>
      <c r="EW1097" s="389"/>
      <c r="EX1097" s="389"/>
      <c r="EY1097" s="389">
        <v>0.91366328787857176</v>
      </c>
      <c r="EZ1097" s="389">
        <v>0.57706937025816785</v>
      </c>
      <c r="FA1097" s="389">
        <v>0.2592513834948581</v>
      </c>
      <c r="FB1097" s="389">
        <v>0.18433638561599594</v>
      </c>
      <c r="FC1097" s="389">
        <v>0.17706075698996174</v>
      </c>
      <c r="FD1097" s="389">
        <v>0.15249666738898188</v>
      </c>
      <c r="FE1097" s="389">
        <v>0.14078284962184712</v>
      </c>
      <c r="FF1097" s="389">
        <v>0.12919231039747711</v>
      </c>
      <c r="FG1097" s="389">
        <v>0.12314233112038576</v>
      </c>
      <c r="FH1097" s="389">
        <v>0.11830307230773505</v>
      </c>
      <c r="FI1097" s="389">
        <v>0.11472252643007243</v>
      </c>
      <c r="FJ1097" s="389">
        <v>0.11134499659705738</v>
      </c>
      <c r="FK1097" s="389">
        <v>0.10919361898425919</v>
      </c>
      <c r="FL1097" s="389">
        <v>0.10745586694330586</v>
      </c>
      <c r="FM1097" s="389">
        <v>0.10524969339727691</v>
      </c>
      <c r="FN1097" s="389">
        <v>0.10223447014264157</v>
      </c>
      <c r="FO1097" s="389">
        <v>9.9801363587353698E-2</v>
      </c>
      <c r="FP1097" s="389">
        <v>9.6314466144768837E-2</v>
      </c>
      <c r="FQ1097" s="389">
        <v>9.381903238755665E-2</v>
      </c>
      <c r="FR1097" s="389">
        <v>9.0428568850456831E-2</v>
      </c>
      <c r="FS1097" s="389">
        <v>8.4149617148352021E-2</v>
      </c>
      <c r="FT1097" s="389">
        <v>7.8750695256038436E-2</v>
      </c>
      <c r="FU1097" s="389">
        <v>7.4217767497223475E-2</v>
      </c>
      <c r="FV1097" s="389">
        <v>6.842949704542993E-2</v>
      </c>
    </row>
    <row r="1098" spans="5:178" outlineLevel="2" x14ac:dyDescent="0.2">
      <c r="E1098" s="367">
        <v>47177</v>
      </c>
      <c r="F1098" s="394"/>
      <c r="G1098" s="394"/>
      <c r="H1098" s="394"/>
      <c r="K1098" s="389"/>
      <c r="L1098" s="389"/>
      <c r="M1098" s="389"/>
      <c r="N1098" s="389"/>
      <c r="O1098" s="389"/>
      <c r="P1098" s="389"/>
      <c r="Q1098" s="389"/>
      <c r="R1098" s="389"/>
      <c r="S1098" s="389"/>
      <c r="T1098" s="389"/>
      <c r="U1098" s="389"/>
      <c r="V1098" s="389"/>
      <c r="W1098" s="389"/>
      <c r="X1098" s="389"/>
      <c r="Y1098" s="389"/>
      <c r="Z1098" s="389"/>
      <c r="AA1098" s="389"/>
      <c r="AB1098" s="389"/>
      <c r="AC1098" s="389"/>
      <c r="AD1098" s="389"/>
      <c r="AE1098" s="389"/>
      <c r="AF1098" s="389"/>
      <c r="AG1098" s="389"/>
      <c r="AH1098" s="389"/>
      <c r="AI1098" s="389"/>
      <c r="AJ1098" s="389"/>
      <c r="AK1098" s="389"/>
      <c r="AL1098" s="389"/>
      <c r="AM1098" s="389"/>
      <c r="AN1098" s="389"/>
      <c r="AO1098" s="389"/>
      <c r="AP1098" s="389"/>
      <c r="AQ1098" s="389"/>
      <c r="AR1098" s="389"/>
      <c r="AS1098" s="389"/>
      <c r="AT1098" s="389"/>
      <c r="AU1098" s="389"/>
      <c r="AV1098" s="389"/>
      <c r="AW1098" s="389"/>
      <c r="AX1098" s="389"/>
      <c r="AY1098" s="389"/>
      <c r="AZ1098" s="389"/>
      <c r="BA1098" s="389"/>
      <c r="BB1098" s="389"/>
      <c r="BC1098" s="389"/>
      <c r="BD1098" s="389"/>
      <c r="BE1098" s="389"/>
      <c r="BF1098" s="389"/>
      <c r="BG1098" s="389"/>
      <c r="BH1098" s="389"/>
      <c r="BI1098" s="389"/>
      <c r="BJ1098" s="389"/>
      <c r="BK1098" s="389"/>
      <c r="BL1098" s="389"/>
      <c r="BM1098" s="389"/>
      <c r="BN1098" s="389"/>
      <c r="BO1098" s="389"/>
      <c r="BP1098" s="389"/>
      <c r="BQ1098" s="389"/>
      <c r="BR1098" s="389"/>
      <c r="BS1098" s="389"/>
      <c r="BT1098" s="389"/>
      <c r="BU1098" s="389"/>
      <c r="BV1098" s="389"/>
      <c r="BW1098" s="389"/>
      <c r="BX1098" s="389"/>
      <c r="BY1098" s="389"/>
      <c r="BZ1098" s="389"/>
      <c r="CA1098" s="389"/>
      <c r="CB1098" s="389"/>
      <c r="CC1098" s="389"/>
      <c r="CD1098" s="389"/>
      <c r="CE1098" s="389"/>
      <c r="CF1098" s="389"/>
      <c r="CG1098" s="389"/>
      <c r="CH1098" s="389"/>
      <c r="CI1098" s="389"/>
      <c r="CJ1098" s="389"/>
      <c r="CK1098" s="389"/>
      <c r="CL1098" s="389"/>
      <c r="CM1098" s="389"/>
      <c r="CN1098" s="389"/>
      <c r="CO1098" s="389"/>
      <c r="CP1098" s="389"/>
      <c r="CQ1098" s="389"/>
      <c r="CR1098" s="389"/>
      <c r="CS1098" s="389"/>
      <c r="CT1098" s="389"/>
      <c r="CU1098" s="389"/>
      <c r="CV1098" s="389"/>
      <c r="CW1098" s="389"/>
      <c r="CX1098" s="389"/>
      <c r="CY1098" s="389"/>
      <c r="CZ1098" s="389"/>
      <c r="DA1098" s="389"/>
      <c r="DB1098" s="389"/>
      <c r="DC1098" s="389"/>
      <c r="DD1098" s="389"/>
      <c r="DE1098" s="389"/>
      <c r="DF1098" s="389"/>
      <c r="DG1098" s="389"/>
      <c r="DH1098" s="389"/>
      <c r="DI1098" s="389"/>
      <c r="DJ1098" s="389"/>
      <c r="DK1098" s="389"/>
      <c r="DL1098" s="389"/>
      <c r="DM1098" s="389"/>
      <c r="DN1098" s="389"/>
      <c r="DO1098" s="389"/>
      <c r="DP1098" s="389"/>
      <c r="DQ1098" s="389"/>
      <c r="DR1098" s="389"/>
      <c r="DS1098" s="389"/>
      <c r="DT1098" s="389"/>
      <c r="DU1098" s="389"/>
      <c r="DV1098" s="389"/>
      <c r="DW1098" s="389"/>
      <c r="DX1098" s="389"/>
      <c r="DY1098" s="389"/>
      <c r="DZ1098" s="389"/>
      <c r="EA1098" s="389"/>
      <c r="EB1098" s="389"/>
      <c r="EC1098" s="389"/>
      <c r="ED1098" s="389"/>
      <c r="EE1098" s="389"/>
      <c r="EF1098" s="389"/>
      <c r="EG1098" s="389"/>
      <c r="EH1098" s="389"/>
      <c r="EI1098" s="389"/>
      <c r="EJ1098" s="389"/>
      <c r="EK1098" s="389"/>
      <c r="EL1098" s="389"/>
      <c r="EM1098" s="389"/>
      <c r="EN1098" s="389"/>
      <c r="EO1098" s="389"/>
      <c r="EP1098" s="389"/>
      <c r="EQ1098" s="389"/>
      <c r="ER1098" s="389"/>
      <c r="ES1098" s="389"/>
      <c r="ET1098" s="389"/>
      <c r="EU1098" s="389"/>
      <c r="EV1098" s="389"/>
      <c r="EW1098" s="389"/>
      <c r="EX1098" s="389"/>
      <c r="EY1098" s="389"/>
      <c r="EZ1098" s="389">
        <v>0.91366328787857176</v>
      </c>
      <c r="FA1098" s="389">
        <v>0.57706937025816785</v>
      </c>
      <c r="FB1098" s="389">
        <v>0.2592513834948581</v>
      </c>
      <c r="FC1098" s="389">
        <v>0.18433638561599594</v>
      </c>
      <c r="FD1098" s="389">
        <v>0.17706075698996174</v>
      </c>
      <c r="FE1098" s="389">
        <v>0.15249666738898188</v>
      </c>
      <c r="FF1098" s="389">
        <v>0.14078284962184712</v>
      </c>
      <c r="FG1098" s="389">
        <v>0.12919231039747711</v>
      </c>
      <c r="FH1098" s="389">
        <v>0.12314233112038576</v>
      </c>
      <c r="FI1098" s="389">
        <v>0.11830307230773505</v>
      </c>
      <c r="FJ1098" s="389">
        <v>0.11472252643007243</v>
      </c>
      <c r="FK1098" s="389">
        <v>0.11134499659705738</v>
      </c>
      <c r="FL1098" s="389">
        <v>0.10919361898425919</v>
      </c>
      <c r="FM1098" s="389">
        <v>0.10745586694330586</v>
      </c>
      <c r="FN1098" s="389">
        <v>0.10524969339727691</v>
      </c>
      <c r="FO1098" s="389">
        <v>0.10223447014264157</v>
      </c>
      <c r="FP1098" s="389">
        <v>9.9801363587353698E-2</v>
      </c>
      <c r="FQ1098" s="389">
        <v>9.6314466144768837E-2</v>
      </c>
      <c r="FR1098" s="389">
        <v>9.381903238755665E-2</v>
      </c>
      <c r="FS1098" s="389">
        <v>9.0428568850456831E-2</v>
      </c>
      <c r="FT1098" s="389">
        <v>8.4149617148352021E-2</v>
      </c>
      <c r="FU1098" s="389">
        <v>7.8750695256038436E-2</v>
      </c>
      <c r="FV1098" s="389">
        <v>7.4217767497223475E-2</v>
      </c>
    </row>
    <row r="1099" spans="5:178" outlineLevel="2" x14ac:dyDescent="0.2">
      <c r="E1099" s="367">
        <v>47208</v>
      </c>
      <c r="F1099" s="394"/>
      <c r="G1099" s="394"/>
      <c r="H1099" s="394"/>
      <c r="K1099" s="389"/>
      <c r="L1099" s="389"/>
      <c r="M1099" s="389"/>
      <c r="N1099" s="389"/>
      <c r="O1099" s="389"/>
      <c r="P1099" s="389"/>
      <c r="Q1099" s="389"/>
      <c r="R1099" s="389"/>
      <c r="S1099" s="389"/>
      <c r="T1099" s="389"/>
      <c r="U1099" s="389"/>
      <c r="V1099" s="389"/>
      <c r="W1099" s="389"/>
      <c r="X1099" s="389"/>
      <c r="Y1099" s="389"/>
      <c r="Z1099" s="389"/>
      <c r="AA1099" s="389"/>
      <c r="AB1099" s="389"/>
      <c r="AC1099" s="389"/>
      <c r="AD1099" s="389"/>
      <c r="AE1099" s="389"/>
      <c r="AF1099" s="389"/>
      <c r="AG1099" s="389"/>
      <c r="AH1099" s="389"/>
      <c r="AI1099" s="389"/>
      <c r="AJ1099" s="389"/>
      <c r="AK1099" s="389"/>
      <c r="AL1099" s="389"/>
      <c r="AM1099" s="389"/>
      <c r="AN1099" s="389"/>
      <c r="AO1099" s="389"/>
      <c r="AP1099" s="389"/>
      <c r="AQ1099" s="389"/>
      <c r="AR1099" s="389"/>
      <c r="AS1099" s="389"/>
      <c r="AT1099" s="389"/>
      <c r="AU1099" s="389"/>
      <c r="AV1099" s="389"/>
      <c r="AW1099" s="389"/>
      <c r="AX1099" s="389"/>
      <c r="AY1099" s="389"/>
      <c r="AZ1099" s="389"/>
      <c r="BA1099" s="389"/>
      <c r="BB1099" s="389"/>
      <c r="BC1099" s="389"/>
      <c r="BD1099" s="389"/>
      <c r="BE1099" s="389"/>
      <c r="BF1099" s="389"/>
      <c r="BG1099" s="389"/>
      <c r="BH1099" s="389"/>
      <c r="BI1099" s="389"/>
      <c r="BJ1099" s="389"/>
      <c r="BK1099" s="389"/>
      <c r="BL1099" s="389"/>
      <c r="BM1099" s="389"/>
      <c r="BN1099" s="389"/>
      <c r="BO1099" s="389"/>
      <c r="BP1099" s="389"/>
      <c r="BQ1099" s="389"/>
      <c r="BR1099" s="389"/>
      <c r="BS1099" s="389"/>
      <c r="BT1099" s="389"/>
      <c r="BU1099" s="389"/>
      <c r="BV1099" s="389"/>
      <c r="BW1099" s="389"/>
      <c r="BX1099" s="389"/>
      <c r="BY1099" s="389"/>
      <c r="BZ1099" s="389"/>
      <c r="CA1099" s="389"/>
      <c r="CB1099" s="389"/>
      <c r="CC1099" s="389"/>
      <c r="CD1099" s="389"/>
      <c r="CE1099" s="389"/>
      <c r="CF1099" s="389"/>
      <c r="CG1099" s="389"/>
      <c r="CH1099" s="389"/>
      <c r="CI1099" s="389"/>
      <c r="CJ1099" s="389"/>
      <c r="CK1099" s="389"/>
      <c r="CL1099" s="389"/>
      <c r="CM1099" s="389"/>
      <c r="CN1099" s="389"/>
      <c r="CO1099" s="389"/>
      <c r="CP1099" s="389"/>
      <c r="CQ1099" s="389"/>
      <c r="CR1099" s="389"/>
      <c r="CS1099" s="389"/>
      <c r="CT1099" s="389"/>
      <c r="CU1099" s="389"/>
      <c r="CV1099" s="389"/>
      <c r="CW1099" s="389"/>
      <c r="CX1099" s="389"/>
      <c r="CY1099" s="389"/>
      <c r="CZ1099" s="389"/>
      <c r="DA1099" s="389"/>
      <c r="DB1099" s="389"/>
      <c r="DC1099" s="389"/>
      <c r="DD1099" s="389"/>
      <c r="DE1099" s="389"/>
      <c r="DF1099" s="389"/>
      <c r="DG1099" s="389"/>
      <c r="DH1099" s="389"/>
      <c r="DI1099" s="389"/>
      <c r="DJ1099" s="389"/>
      <c r="DK1099" s="389"/>
      <c r="DL1099" s="389"/>
      <c r="DM1099" s="389"/>
      <c r="DN1099" s="389"/>
      <c r="DO1099" s="389"/>
      <c r="DP1099" s="389"/>
      <c r="DQ1099" s="389"/>
      <c r="DR1099" s="389"/>
      <c r="DS1099" s="389"/>
      <c r="DT1099" s="389"/>
      <c r="DU1099" s="389"/>
      <c r="DV1099" s="389"/>
      <c r="DW1099" s="389"/>
      <c r="DX1099" s="389"/>
      <c r="DY1099" s="389"/>
      <c r="DZ1099" s="389"/>
      <c r="EA1099" s="389"/>
      <c r="EB1099" s="389"/>
      <c r="EC1099" s="389"/>
      <c r="ED1099" s="389"/>
      <c r="EE1099" s="389"/>
      <c r="EF1099" s="389"/>
      <c r="EG1099" s="389"/>
      <c r="EH1099" s="389"/>
      <c r="EI1099" s="389"/>
      <c r="EJ1099" s="389"/>
      <c r="EK1099" s="389"/>
      <c r="EL1099" s="389"/>
      <c r="EM1099" s="389"/>
      <c r="EN1099" s="389"/>
      <c r="EO1099" s="389"/>
      <c r="EP1099" s="389"/>
      <c r="EQ1099" s="389"/>
      <c r="ER1099" s="389"/>
      <c r="ES1099" s="389"/>
      <c r="ET1099" s="389"/>
      <c r="EU1099" s="389"/>
      <c r="EV1099" s="389"/>
      <c r="EW1099" s="389"/>
      <c r="EX1099" s="389"/>
      <c r="EY1099" s="389"/>
      <c r="EZ1099" s="389"/>
      <c r="FA1099" s="389">
        <v>0.91366328787857176</v>
      </c>
      <c r="FB1099" s="389">
        <v>0.57706937025816785</v>
      </c>
      <c r="FC1099" s="389">
        <v>0.2592513834948581</v>
      </c>
      <c r="FD1099" s="389">
        <v>0.18433638561599594</v>
      </c>
      <c r="FE1099" s="389">
        <v>0.17706075698996174</v>
      </c>
      <c r="FF1099" s="389">
        <v>0.15249666738898188</v>
      </c>
      <c r="FG1099" s="389">
        <v>0.14078284962184712</v>
      </c>
      <c r="FH1099" s="389">
        <v>0.12919231039747711</v>
      </c>
      <c r="FI1099" s="389">
        <v>0.12314233112038576</v>
      </c>
      <c r="FJ1099" s="389">
        <v>0.11830307230773505</v>
      </c>
      <c r="FK1099" s="389">
        <v>0.11472252643007243</v>
      </c>
      <c r="FL1099" s="389">
        <v>0.11134499659705738</v>
      </c>
      <c r="FM1099" s="389">
        <v>0.10919361898425919</v>
      </c>
      <c r="FN1099" s="389">
        <v>0.10745586694330586</v>
      </c>
      <c r="FO1099" s="389">
        <v>0.10524969339727691</v>
      </c>
      <c r="FP1099" s="389">
        <v>0.10223447014264157</v>
      </c>
      <c r="FQ1099" s="389">
        <v>9.9801363587353698E-2</v>
      </c>
      <c r="FR1099" s="389">
        <v>9.6314466144768837E-2</v>
      </c>
      <c r="FS1099" s="389">
        <v>9.381903238755665E-2</v>
      </c>
      <c r="FT1099" s="389">
        <v>9.0428568850456831E-2</v>
      </c>
      <c r="FU1099" s="389">
        <v>8.4149617148352021E-2</v>
      </c>
      <c r="FV1099" s="389">
        <v>7.8750695256038436E-2</v>
      </c>
    </row>
    <row r="1100" spans="5:178" outlineLevel="2" x14ac:dyDescent="0.2">
      <c r="E1100" s="367">
        <v>47238</v>
      </c>
      <c r="F1100" s="394"/>
      <c r="G1100" s="394"/>
      <c r="H1100" s="394"/>
      <c r="K1100" s="389"/>
      <c r="L1100" s="389"/>
      <c r="M1100" s="389"/>
      <c r="N1100" s="389"/>
      <c r="O1100" s="389"/>
      <c r="P1100" s="389"/>
      <c r="Q1100" s="389"/>
      <c r="R1100" s="389"/>
      <c r="S1100" s="389"/>
      <c r="T1100" s="389"/>
      <c r="U1100" s="389"/>
      <c r="V1100" s="389"/>
      <c r="W1100" s="389"/>
      <c r="X1100" s="389"/>
      <c r="Y1100" s="389"/>
      <c r="Z1100" s="389"/>
      <c r="AA1100" s="389"/>
      <c r="AB1100" s="389"/>
      <c r="AC1100" s="389"/>
      <c r="AD1100" s="389"/>
      <c r="AE1100" s="389"/>
      <c r="AF1100" s="389"/>
      <c r="AG1100" s="389"/>
      <c r="AH1100" s="389"/>
      <c r="AI1100" s="389"/>
      <c r="AJ1100" s="389"/>
      <c r="AK1100" s="389"/>
      <c r="AL1100" s="389"/>
      <c r="AM1100" s="389"/>
      <c r="AN1100" s="389"/>
      <c r="AO1100" s="389"/>
      <c r="AP1100" s="389"/>
      <c r="AQ1100" s="389"/>
      <c r="AR1100" s="389"/>
      <c r="AS1100" s="389"/>
      <c r="AT1100" s="389"/>
      <c r="AU1100" s="389"/>
      <c r="AV1100" s="389"/>
      <c r="AW1100" s="389"/>
      <c r="AX1100" s="389"/>
      <c r="AY1100" s="389"/>
      <c r="AZ1100" s="389"/>
      <c r="BA1100" s="389"/>
      <c r="BB1100" s="389"/>
      <c r="BC1100" s="389"/>
      <c r="BD1100" s="389"/>
      <c r="BE1100" s="389"/>
      <c r="BF1100" s="389"/>
      <c r="BG1100" s="389"/>
      <c r="BH1100" s="389"/>
      <c r="BI1100" s="389"/>
      <c r="BJ1100" s="389"/>
      <c r="BK1100" s="389"/>
      <c r="BL1100" s="389"/>
      <c r="BM1100" s="389"/>
      <c r="BN1100" s="389"/>
      <c r="BO1100" s="389"/>
      <c r="BP1100" s="389"/>
      <c r="BQ1100" s="389"/>
      <c r="BR1100" s="389"/>
      <c r="BS1100" s="389"/>
      <c r="BT1100" s="389"/>
      <c r="BU1100" s="389"/>
      <c r="BV1100" s="389"/>
      <c r="BW1100" s="389"/>
      <c r="BX1100" s="389"/>
      <c r="BY1100" s="389"/>
      <c r="BZ1100" s="389"/>
      <c r="CA1100" s="389"/>
      <c r="CB1100" s="389"/>
      <c r="CC1100" s="389"/>
      <c r="CD1100" s="389"/>
      <c r="CE1100" s="389"/>
      <c r="CF1100" s="389"/>
      <c r="CG1100" s="389"/>
      <c r="CH1100" s="389"/>
      <c r="CI1100" s="389"/>
      <c r="CJ1100" s="389"/>
      <c r="CK1100" s="389"/>
      <c r="CL1100" s="389"/>
      <c r="CM1100" s="389"/>
      <c r="CN1100" s="389"/>
      <c r="CO1100" s="389"/>
      <c r="CP1100" s="389"/>
      <c r="CQ1100" s="389"/>
      <c r="CR1100" s="389"/>
      <c r="CS1100" s="389"/>
      <c r="CT1100" s="389"/>
      <c r="CU1100" s="389"/>
      <c r="CV1100" s="389"/>
      <c r="CW1100" s="389"/>
      <c r="CX1100" s="389"/>
      <c r="CY1100" s="389"/>
      <c r="CZ1100" s="389"/>
      <c r="DA1100" s="389"/>
      <c r="DB1100" s="389"/>
      <c r="DC1100" s="389"/>
      <c r="DD1100" s="389"/>
      <c r="DE1100" s="389"/>
      <c r="DF1100" s="389"/>
      <c r="DG1100" s="389"/>
      <c r="DH1100" s="389"/>
      <c r="DI1100" s="389"/>
      <c r="DJ1100" s="389"/>
      <c r="DK1100" s="389"/>
      <c r="DL1100" s="389"/>
      <c r="DM1100" s="389"/>
      <c r="DN1100" s="389"/>
      <c r="DO1100" s="389"/>
      <c r="DP1100" s="389"/>
      <c r="DQ1100" s="389"/>
      <c r="DR1100" s="389"/>
      <c r="DS1100" s="389"/>
      <c r="DT1100" s="389"/>
      <c r="DU1100" s="389"/>
      <c r="DV1100" s="389"/>
      <c r="DW1100" s="389"/>
      <c r="DX1100" s="389"/>
      <c r="DY1100" s="389"/>
      <c r="DZ1100" s="389"/>
      <c r="EA1100" s="389"/>
      <c r="EB1100" s="389"/>
      <c r="EC1100" s="389"/>
      <c r="ED1100" s="389"/>
      <c r="EE1100" s="389"/>
      <c r="EF1100" s="389"/>
      <c r="EG1100" s="389"/>
      <c r="EH1100" s="389"/>
      <c r="EI1100" s="389"/>
      <c r="EJ1100" s="389"/>
      <c r="EK1100" s="389"/>
      <c r="EL1100" s="389"/>
      <c r="EM1100" s="389"/>
      <c r="EN1100" s="389"/>
      <c r="EO1100" s="389"/>
      <c r="EP1100" s="389"/>
      <c r="EQ1100" s="389"/>
      <c r="ER1100" s="389"/>
      <c r="ES1100" s="389"/>
      <c r="ET1100" s="389"/>
      <c r="EU1100" s="389"/>
      <c r="EV1100" s="389"/>
      <c r="EW1100" s="389"/>
      <c r="EX1100" s="389"/>
      <c r="EY1100" s="389"/>
      <c r="EZ1100" s="389"/>
      <c r="FA1100" s="389"/>
      <c r="FB1100" s="389">
        <v>0.91366328787857176</v>
      </c>
      <c r="FC1100" s="389">
        <v>0.57706937025816785</v>
      </c>
      <c r="FD1100" s="389">
        <v>0.2592513834948581</v>
      </c>
      <c r="FE1100" s="389">
        <v>0.18433638561599594</v>
      </c>
      <c r="FF1100" s="389">
        <v>0.17706075698996174</v>
      </c>
      <c r="FG1100" s="389">
        <v>0.15249666738898188</v>
      </c>
      <c r="FH1100" s="389">
        <v>0.14078284962184712</v>
      </c>
      <c r="FI1100" s="389">
        <v>0.12919231039747711</v>
      </c>
      <c r="FJ1100" s="389">
        <v>0.12314233112038576</v>
      </c>
      <c r="FK1100" s="389">
        <v>0.11830307230773505</v>
      </c>
      <c r="FL1100" s="389">
        <v>0.11472252643007243</v>
      </c>
      <c r="FM1100" s="389">
        <v>0.11134499659705738</v>
      </c>
      <c r="FN1100" s="389">
        <v>0.10919361898425919</v>
      </c>
      <c r="FO1100" s="389">
        <v>0.10745586694330586</v>
      </c>
      <c r="FP1100" s="389">
        <v>0.10524969339727691</v>
      </c>
      <c r="FQ1100" s="389">
        <v>0.10223447014264157</v>
      </c>
      <c r="FR1100" s="389">
        <v>9.9801363587353698E-2</v>
      </c>
      <c r="FS1100" s="389">
        <v>9.6314466144768837E-2</v>
      </c>
      <c r="FT1100" s="389">
        <v>9.381903238755665E-2</v>
      </c>
      <c r="FU1100" s="389">
        <v>9.0428568850456831E-2</v>
      </c>
      <c r="FV1100" s="389">
        <v>8.4149617148352021E-2</v>
      </c>
    </row>
    <row r="1101" spans="5:178" outlineLevel="2" x14ac:dyDescent="0.2">
      <c r="E1101" s="367">
        <v>47269</v>
      </c>
      <c r="F1101" s="394"/>
      <c r="G1101" s="394"/>
      <c r="H1101" s="394"/>
      <c r="K1101" s="389"/>
      <c r="L1101" s="389"/>
      <c r="M1101" s="389"/>
      <c r="N1101" s="389"/>
      <c r="O1101" s="389"/>
      <c r="P1101" s="389"/>
      <c r="Q1101" s="389"/>
      <c r="R1101" s="389"/>
      <c r="S1101" s="389"/>
      <c r="T1101" s="389"/>
      <c r="U1101" s="389"/>
      <c r="V1101" s="389"/>
      <c r="W1101" s="389"/>
      <c r="X1101" s="389"/>
      <c r="Y1101" s="389"/>
      <c r="Z1101" s="389"/>
      <c r="AA1101" s="389"/>
      <c r="AB1101" s="389"/>
      <c r="AC1101" s="389"/>
      <c r="AD1101" s="389"/>
      <c r="AE1101" s="389"/>
      <c r="AF1101" s="389"/>
      <c r="AG1101" s="389"/>
      <c r="AH1101" s="389"/>
      <c r="AI1101" s="389"/>
      <c r="AJ1101" s="389"/>
      <c r="AK1101" s="389"/>
      <c r="AL1101" s="389"/>
      <c r="AM1101" s="389"/>
      <c r="AN1101" s="389"/>
      <c r="AO1101" s="389"/>
      <c r="AP1101" s="389"/>
      <c r="AQ1101" s="389"/>
      <c r="AR1101" s="389"/>
      <c r="AS1101" s="389"/>
      <c r="AT1101" s="389"/>
      <c r="AU1101" s="389"/>
      <c r="AV1101" s="389"/>
      <c r="AW1101" s="389"/>
      <c r="AX1101" s="389"/>
      <c r="AY1101" s="389"/>
      <c r="AZ1101" s="389"/>
      <c r="BA1101" s="389"/>
      <c r="BB1101" s="389"/>
      <c r="BC1101" s="389"/>
      <c r="BD1101" s="389"/>
      <c r="BE1101" s="389"/>
      <c r="BF1101" s="389"/>
      <c r="BG1101" s="389"/>
      <c r="BH1101" s="389"/>
      <c r="BI1101" s="389"/>
      <c r="BJ1101" s="389"/>
      <c r="BK1101" s="389"/>
      <c r="BL1101" s="389"/>
      <c r="BM1101" s="389"/>
      <c r="BN1101" s="389"/>
      <c r="BO1101" s="389"/>
      <c r="BP1101" s="389"/>
      <c r="BQ1101" s="389"/>
      <c r="BR1101" s="389"/>
      <c r="BS1101" s="389"/>
      <c r="BT1101" s="389"/>
      <c r="BU1101" s="389"/>
      <c r="BV1101" s="389"/>
      <c r="BW1101" s="389"/>
      <c r="BX1101" s="389"/>
      <c r="BY1101" s="389"/>
      <c r="BZ1101" s="389"/>
      <c r="CA1101" s="389"/>
      <c r="CB1101" s="389"/>
      <c r="CC1101" s="389"/>
      <c r="CD1101" s="389"/>
      <c r="CE1101" s="389"/>
      <c r="CF1101" s="389"/>
      <c r="CG1101" s="389"/>
      <c r="CH1101" s="389"/>
      <c r="CI1101" s="389"/>
      <c r="CJ1101" s="389"/>
      <c r="CK1101" s="389"/>
      <c r="CL1101" s="389"/>
      <c r="CM1101" s="389"/>
      <c r="CN1101" s="389"/>
      <c r="CO1101" s="389"/>
      <c r="CP1101" s="389"/>
      <c r="CQ1101" s="389"/>
      <c r="CR1101" s="389"/>
      <c r="CS1101" s="389"/>
      <c r="CT1101" s="389"/>
      <c r="CU1101" s="389"/>
      <c r="CV1101" s="389"/>
      <c r="CW1101" s="389"/>
      <c r="CX1101" s="389"/>
      <c r="CY1101" s="389"/>
      <c r="CZ1101" s="389"/>
      <c r="DA1101" s="389"/>
      <c r="DB1101" s="389"/>
      <c r="DC1101" s="389"/>
      <c r="DD1101" s="389"/>
      <c r="DE1101" s="389"/>
      <c r="DF1101" s="389"/>
      <c r="DG1101" s="389"/>
      <c r="DH1101" s="389"/>
      <c r="DI1101" s="389"/>
      <c r="DJ1101" s="389"/>
      <c r="DK1101" s="389"/>
      <c r="DL1101" s="389"/>
      <c r="DM1101" s="389"/>
      <c r="DN1101" s="389"/>
      <c r="DO1101" s="389"/>
      <c r="DP1101" s="389"/>
      <c r="DQ1101" s="389"/>
      <c r="DR1101" s="389"/>
      <c r="DS1101" s="389"/>
      <c r="DT1101" s="389"/>
      <c r="DU1101" s="389"/>
      <c r="DV1101" s="389"/>
      <c r="DW1101" s="389"/>
      <c r="DX1101" s="389"/>
      <c r="DY1101" s="389"/>
      <c r="DZ1101" s="389"/>
      <c r="EA1101" s="389"/>
      <c r="EB1101" s="389"/>
      <c r="EC1101" s="389"/>
      <c r="ED1101" s="389"/>
      <c r="EE1101" s="389"/>
      <c r="EF1101" s="389"/>
      <c r="EG1101" s="389"/>
      <c r="EH1101" s="389"/>
      <c r="EI1101" s="389"/>
      <c r="EJ1101" s="389"/>
      <c r="EK1101" s="389"/>
      <c r="EL1101" s="389"/>
      <c r="EM1101" s="389"/>
      <c r="EN1101" s="389"/>
      <c r="EO1101" s="389"/>
      <c r="EP1101" s="389"/>
      <c r="EQ1101" s="389"/>
      <c r="ER1101" s="389"/>
      <c r="ES1101" s="389"/>
      <c r="ET1101" s="389"/>
      <c r="EU1101" s="389"/>
      <c r="EV1101" s="389"/>
      <c r="EW1101" s="389"/>
      <c r="EX1101" s="389"/>
      <c r="EY1101" s="389"/>
      <c r="EZ1101" s="389"/>
      <c r="FA1101" s="389"/>
      <c r="FB1101" s="389"/>
      <c r="FC1101" s="389">
        <v>0.91366328787857176</v>
      </c>
      <c r="FD1101" s="389">
        <v>0.57706937025816785</v>
      </c>
      <c r="FE1101" s="389">
        <v>0.2592513834948581</v>
      </c>
      <c r="FF1101" s="389">
        <v>0.18433638561599594</v>
      </c>
      <c r="FG1101" s="389">
        <v>0.17706075698996174</v>
      </c>
      <c r="FH1101" s="389">
        <v>0.15249666738898188</v>
      </c>
      <c r="FI1101" s="389">
        <v>0.14078284962184712</v>
      </c>
      <c r="FJ1101" s="389">
        <v>0.12919231039747711</v>
      </c>
      <c r="FK1101" s="389">
        <v>0.12314233112038576</v>
      </c>
      <c r="FL1101" s="389">
        <v>0.11830307230773505</v>
      </c>
      <c r="FM1101" s="389">
        <v>0.11472252643007243</v>
      </c>
      <c r="FN1101" s="389">
        <v>0.11134499659705738</v>
      </c>
      <c r="FO1101" s="389">
        <v>0.10919361898425919</v>
      </c>
      <c r="FP1101" s="389">
        <v>0.10745586694330586</v>
      </c>
      <c r="FQ1101" s="389">
        <v>0.10524969339727691</v>
      </c>
      <c r="FR1101" s="389">
        <v>0.10223447014264157</v>
      </c>
      <c r="FS1101" s="389">
        <v>9.9801363587353698E-2</v>
      </c>
      <c r="FT1101" s="389">
        <v>9.6314466144768837E-2</v>
      </c>
      <c r="FU1101" s="389">
        <v>9.381903238755665E-2</v>
      </c>
      <c r="FV1101" s="389">
        <v>9.0428568850456831E-2</v>
      </c>
    </row>
    <row r="1102" spans="5:178" outlineLevel="2" x14ac:dyDescent="0.2">
      <c r="E1102" s="367">
        <v>47299</v>
      </c>
      <c r="F1102" s="394"/>
      <c r="G1102" s="394"/>
      <c r="H1102" s="394"/>
      <c r="K1102" s="389"/>
      <c r="L1102" s="389"/>
      <c r="M1102" s="389"/>
      <c r="N1102" s="389"/>
      <c r="O1102" s="389"/>
      <c r="P1102" s="389"/>
      <c r="Q1102" s="389"/>
      <c r="R1102" s="389"/>
      <c r="S1102" s="389"/>
      <c r="T1102" s="389"/>
      <c r="U1102" s="389"/>
      <c r="V1102" s="389"/>
      <c r="W1102" s="389"/>
      <c r="X1102" s="389"/>
      <c r="Y1102" s="389"/>
      <c r="Z1102" s="389"/>
      <c r="AA1102" s="389"/>
      <c r="AB1102" s="389"/>
      <c r="AC1102" s="389"/>
      <c r="AD1102" s="389"/>
      <c r="AE1102" s="389"/>
      <c r="AF1102" s="389"/>
      <c r="AG1102" s="389"/>
      <c r="AH1102" s="389"/>
      <c r="AI1102" s="389"/>
      <c r="AJ1102" s="389"/>
      <c r="AK1102" s="389"/>
      <c r="AL1102" s="389"/>
      <c r="AM1102" s="389"/>
      <c r="AN1102" s="389"/>
      <c r="AO1102" s="389"/>
      <c r="AP1102" s="389"/>
      <c r="AQ1102" s="389"/>
      <c r="AR1102" s="389"/>
      <c r="AS1102" s="389"/>
      <c r="AT1102" s="389"/>
      <c r="AU1102" s="389"/>
      <c r="AV1102" s="389"/>
      <c r="AW1102" s="389"/>
      <c r="AX1102" s="389"/>
      <c r="AY1102" s="389"/>
      <c r="AZ1102" s="389"/>
      <c r="BA1102" s="389"/>
      <c r="BB1102" s="389"/>
      <c r="BC1102" s="389"/>
      <c r="BD1102" s="389"/>
      <c r="BE1102" s="389"/>
      <c r="BF1102" s="389"/>
      <c r="BG1102" s="389"/>
      <c r="BH1102" s="389"/>
      <c r="BI1102" s="389"/>
      <c r="BJ1102" s="389"/>
      <c r="BK1102" s="389"/>
      <c r="BL1102" s="389"/>
      <c r="BM1102" s="389"/>
      <c r="BN1102" s="389"/>
      <c r="BO1102" s="389"/>
      <c r="BP1102" s="389"/>
      <c r="BQ1102" s="389"/>
      <c r="BR1102" s="389"/>
      <c r="BS1102" s="389"/>
      <c r="BT1102" s="389"/>
      <c r="BU1102" s="389"/>
      <c r="BV1102" s="389"/>
      <c r="BW1102" s="389"/>
      <c r="BX1102" s="389"/>
      <c r="BY1102" s="389"/>
      <c r="BZ1102" s="389"/>
      <c r="CA1102" s="389"/>
      <c r="CB1102" s="389"/>
      <c r="CC1102" s="389"/>
      <c r="CD1102" s="389"/>
      <c r="CE1102" s="389"/>
      <c r="CF1102" s="389"/>
      <c r="CG1102" s="389"/>
      <c r="CH1102" s="389"/>
      <c r="CI1102" s="389"/>
      <c r="CJ1102" s="389"/>
      <c r="CK1102" s="389"/>
      <c r="CL1102" s="389"/>
      <c r="CM1102" s="389"/>
      <c r="CN1102" s="389"/>
      <c r="CO1102" s="389"/>
      <c r="CP1102" s="389"/>
      <c r="CQ1102" s="389"/>
      <c r="CR1102" s="389"/>
      <c r="CS1102" s="389"/>
      <c r="CT1102" s="389"/>
      <c r="CU1102" s="389"/>
      <c r="CV1102" s="389"/>
      <c r="CW1102" s="389"/>
      <c r="CX1102" s="389"/>
      <c r="CY1102" s="389"/>
      <c r="CZ1102" s="389"/>
      <c r="DA1102" s="389"/>
      <c r="DB1102" s="389"/>
      <c r="DC1102" s="389"/>
      <c r="DD1102" s="389"/>
      <c r="DE1102" s="389"/>
      <c r="DF1102" s="389"/>
      <c r="DG1102" s="389"/>
      <c r="DH1102" s="389"/>
      <c r="DI1102" s="389"/>
      <c r="DJ1102" s="389"/>
      <c r="DK1102" s="389"/>
      <c r="DL1102" s="389"/>
      <c r="DM1102" s="389"/>
      <c r="DN1102" s="389"/>
      <c r="DO1102" s="389"/>
      <c r="DP1102" s="389"/>
      <c r="DQ1102" s="389"/>
      <c r="DR1102" s="389"/>
      <c r="DS1102" s="389"/>
      <c r="DT1102" s="389"/>
      <c r="DU1102" s="389"/>
      <c r="DV1102" s="389"/>
      <c r="DW1102" s="389"/>
      <c r="DX1102" s="389"/>
      <c r="DY1102" s="389"/>
      <c r="DZ1102" s="389"/>
      <c r="EA1102" s="389"/>
      <c r="EB1102" s="389"/>
      <c r="EC1102" s="389"/>
      <c r="ED1102" s="389"/>
      <c r="EE1102" s="389"/>
      <c r="EF1102" s="389"/>
      <c r="EG1102" s="389"/>
      <c r="EH1102" s="389"/>
      <c r="EI1102" s="389"/>
      <c r="EJ1102" s="389"/>
      <c r="EK1102" s="389"/>
      <c r="EL1102" s="389"/>
      <c r="EM1102" s="389"/>
      <c r="EN1102" s="389"/>
      <c r="EO1102" s="389"/>
      <c r="EP1102" s="389"/>
      <c r="EQ1102" s="389"/>
      <c r="ER1102" s="389"/>
      <c r="ES1102" s="389"/>
      <c r="ET1102" s="389"/>
      <c r="EU1102" s="389"/>
      <c r="EV1102" s="389"/>
      <c r="EW1102" s="389"/>
      <c r="EX1102" s="389"/>
      <c r="EY1102" s="389"/>
      <c r="EZ1102" s="389"/>
      <c r="FA1102" s="389"/>
      <c r="FB1102" s="389"/>
      <c r="FC1102" s="389"/>
      <c r="FD1102" s="389">
        <v>0.91366328787857176</v>
      </c>
      <c r="FE1102" s="389">
        <v>0.57706937025816785</v>
      </c>
      <c r="FF1102" s="389">
        <v>0.2592513834948581</v>
      </c>
      <c r="FG1102" s="389">
        <v>0.18433638561599594</v>
      </c>
      <c r="FH1102" s="389">
        <v>0.17706075698996174</v>
      </c>
      <c r="FI1102" s="389">
        <v>0.15249666738898188</v>
      </c>
      <c r="FJ1102" s="389">
        <v>0.14078284962184712</v>
      </c>
      <c r="FK1102" s="389">
        <v>0.12919231039747711</v>
      </c>
      <c r="FL1102" s="389">
        <v>0.12314233112038576</v>
      </c>
      <c r="FM1102" s="389">
        <v>0.11830307230773505</v>
      </c>
      <c r="FN1102" s="389">
        <v>0.11472252643007243</v>
      </c>
      <c r="FO1102" s="389">
        <v>0.11134499659705738</v>
      </c>
      <c r="FP1102" s="389">
        <v>0.10919361898425919</v>
      </c>
      <c r="FQ1102" s="389">
        <v>0.10745586694330586</v>
      </c>
      <c r="FR1102" s="389">
        <v>0.10524969339727691</v>
      </c>
      <c r="FS1102" s="389">
        <v>0.10223447014264157</v>
      </c>
      <c r="FT1102" s="389">
        <v>9.9801363587353698E-2</v>
      </c>
      <c r="FU1102" s="389">
        <v>9.6314466144768837E-2</v>
      </c>
      <c r="FV1102" s="389">
        <v>9.381903238755665E-2</v>
      </c>
    </row>
    <row r="1103" spans="5:178" outlineLevel="2" x14ac:dyDescent="0.2">
      <c r="E1103" s="367">
        <v>47330</v>
      </c>
      <c r="F1103" s="394"/>
      <c r="G1103" s="394"/>
      <c r="H1103" s="394"/>
      <c r="K1103" s="389"/>
      <c r="L1103" s="389"/>
      <c r="M1103" s="389"/>
      <c r="N1103" s="389"/>
      <c r="O1103" s="389"/>
      <c r="P1103" s="389"/>
      <c r="Q1103" s="389"/>
      <c r="R1103" s="389"/>
      <c r="S1103" s="389"/>
      <c r="T1103" s="389"/>
      <c r="U1103" s="389"/>
      <c r="V1103" s="389"/>
      <c r="W1103" s="389"/>
      <c r="X1103" s="389"/>
      <c r="Y1103" s="389"/>
      <c r="Z1103" s="389"/>
      <c r="AA1103" s="389"/>
      <c r="AB1103" s="389"/>
      <c r="AC1103" s="389"/>
      <c r="AD1103" s="389"/>
      <c r="AE1103" s="389"/>
      <c r="AF1103" s="389"/>
      <c r="AG1103" s="389"/>
      <c r="AH1103" s="389"/>
      <c r="AI1103" s="389"/>
      <c r="AJ1103" s="389"/>
      <c r="AK1103" s="389"/>
      <c r="AL1103" s="389"/>
      <c r="AM1103" s="389"/>
      <c r="AN1103" s="389"/>
      <c r="AO1103" s="389"/>
      <c r="AP1103" s="389"/>
      <c r="AQ1103" s="389"/>
      <c r="AR1103" s="389"/>
      <c r="AS1103" s="389"/>
      <c r="AT1103" s="389"/>
      <c r="AU1103" s="389"/>
      <c r="AV1103" s="389"/>
      <c r="AW1103" s="389"/>
      <c r="AX1103" s="389"/>
      <c r="AY1103" s="389"/>
      <c r="AZ1103" s="389"/>
      <c r="BA1103" s="389"/>
      <c r="BB1103" s="389"/>
      <c r="BC1103" s="389"/>
      <c r="BD1103" s="389"/>
      <c r="BE1103" s="389"/>
      <c r="BF1103" s="389"/>
      <c r="BG1103" s="389"/>
      <c r="BH1103" s="389"/>
      <c r="BI1103" s="389"/>
      <c r="BJ1103" s="389"/>
      <c r="BK1103" s="389"/>
      <c r="BL1103" s="389"/>
      <c r="BM1103" s="389"/>
      <c r="BN1103" s="389"/>
      <c r="BO1103" s="389"/>
      <c r="BP1103" s="389"/>
      <c r="BQ1103" s="389"/>
      <c r="BR1103" s="389"/>
      <c r="BS1103" s="389"/>
      <c r="BT1103" s="389"/>
      <c r="BU1103" s="389"/>
      <c r="BV1103" s="389"/>
      <c r="BW1103" s="389"/>
      <c r="BX1103" s="389"/>
      <c r="BY1103" s="389"/>
      <c r="BZ1103" s="389"/>
      <c r="CA1103" s="389"/>
      <c r="CB1103" s="389"/>
      <c r="CC1103" s="389"/>
      <c r="CD1103" s="389"/>
      <c r="CE1103" s="389"/>
      <c r="CF1103" s="389"/>
      <c r="CG1103" s="389"/>
      <c r="CH1103" s="389"/>
      <c r="CI1103" s="389"/>
      <c r="CJ1103" s="389"/>
      <c r="CK1103" s="389"/>
      <c r="CL1103" s="389"/>
      <c r="CM1103" s="389"/>
      <c r="CN1103" s="389"/>
      <c r="CO1103" s="389"/>
      <c r="CP1103" s="389"/>
      <c r="CQ1103" s="389"/>
      <c r="CR1103" s="389"/>
      <c r="CS1103" s="389"/>
      <c r="CT1103" s="389"/>
      <c r="CU1103" s="389"/>
      <c r="CV1103" s="389"/>
      <c r="CW1103" s="389"/>
      <c r="CX1103" s="389"/>
      <c r="CY1103" s="389"/>
      <c r="CZ1103" s="389"/>
      <c r="DA1103" s="389"/>
      <c r="DB1103" s="389"/>
      <c r="DC1103" s="389"/>
      <c r="DD1103" s="389"/>
      <c r="DE1103" s="389"/>
      <c r="DF1103" s="389"/>
      <c r="DG1103" s="389"/>
      <c r="DH1103" s="389"/>
      <c r="DI1103" s="389"/>
      <c r="DJ1103" s="389"/>
      <c r="DK1103" s="389"/>
      <c r="DL1103" s="389"/>
      <c r="DM1103" s="389"/>
      <c r="DN1103" s="389"/>
      <c r="DO1103" s="389"/>
      <c r="DP1103" s="389"/>
      <c r="DQ1103" s="389"/>
      <c r="DR1103" s="389"/>
      <c r="DS1103" s="389"/>
      <c r="DT1103" s="389"/>
      <c r="DU1103" s="389"/>
      <c r="DV1103" s="389"/>
      <c r="DW1103" s="389"/>
      <c r="DX1103" s="389"/>
      <c r="DY1103" s="389"/>
      <c r="DZ1103" s="389"/>
      <c r="EA1103" s="389"/>
      <c r="EB1103" s="389"/>
      <c r="EC1103" s="389"/>
      <c r="ED1103" s="389"/>
      <c r="EE1103" s="389"/>
      <c r="EF1103" s="389"/>
      <c r="EG1103" s="389"/>
      <c r="EH1103" s="389"/>
      <c r="EI1103" s="389"/>
      <c r="EJ1103" s="389"/>
      <c r="EK1103" s="389"/>
      <c r="EL1103" s="389"/>
      <c r="EM1103" s="389"/>
      <c r="EN1103" s="389"/>
      <c r="EO1103" s="389"/>
      <c r="EP1103" s="389"/>
      <c r="EQ1103" s="389"/>
      <c r="ER1103" s="389"/>
      <c r="ES1103" s="389"/>
      <c r="ET1103" s="389"/>
      <c r="EU1103" s="389"/>
      <c r="EV1103" s="389"/>
      <c r="EW1103" s="389"/>
      <c r="EX1103" s="389"/>
      <c r="EY1103" s="389"/>
      <c r="EZ1103" s="389"/>
      <c r="FA1103" s="389"/>
      <c r="FB1103" s="389"/>
      <c r="FC1103" s="389"/>
      <c r="FD1103" s="389"/>
      <c r="FE1103" s="389">
        <v>0.91366328787857176</v>
      </c>
      <c r="FF1103" s="389">
        <v>0.57706937025816785</v>
      </c>
      <c r="FG1103" s="389">
        <v>0.2592513834948581</v>
      </c>
      <c r="FH1103" s="389">
        <v>0.18433638561599594</v>
      </c>
      <c r="FI1103" s="389">
        <v>0.17706075698996174</v>
      </c>
      <c r="FJ1103" s="389">
        <v>0.15249666738898188</v>
      </c>
      <c r="FK1103" s="389">
        <v>0.14078284962184712</v>
      </c>
      <c r="FL1103" s="389">
        <v>0.12919231039747711</v>
      </c>
      <c r="FM1103" s="389">
        <v>0.12314233112038576</v>
      </c>
      <c r="FN1103" s="389">
        <v>0.11830307230773505</v>
      </c>
      <c r="FO1103" s="389">
        <v>0.11472252643007243</v>
      </c>
      <c r="FP1103" s="389">
        <v>0.11134499659705738</v>
      </c>
      <c r="FQ1103" s="389">
        <v>0.10919361898425919</v>
      </c>
      <c r="FR1103" s="389">
        <v>0.10745586694330586</v>
      </c>
      <c r="FS1103" s="389">
        <v>0.10524969339727691</v>
      </c>
      <c r="FT1103" s="389">
        <v>0.10223447014264157</v>
      </c>
      <c r="FU1103" s="389">
        <v>9.9801363587353698E-2</v>
      </c>
      <c r="FV1103" s="389">
        <v>9.6314466144768837E-2</v>
      </c>
    </row>
    <row r="1104" spans="5:178" outlineLevel="2" x14ac:dyDescent="0.2">
      <c r="E1104" s="367">
        <v>47361</v>
      </c>
      <c r="F1104" s="394"/>
      <c r="G1104" s="394"/>
      <c r="H1104" s="394"/>
      <c r="K1104" s="389"/>
      <c r="L1104" s="389"/>
      <c r="M1104" s="389"/>
      <c r="N1104" s="389"/>
      <c r="O1104" s="389"/>
      <c r="P1104" s="389"/>
      <c r="Q1104" s="389"/>
      <c r="R1104" s="389"/>
      <c r="S1104" s="389"/>
      <c r="T1104" s="389"/>
      <c r="U1104" s="389"/>
      <c r="V1104" s="389"/>
      <c r="W1104" s="389"/>
      <c r="X1104" s="389"/>
      <c r="Y1104" s="389"/>
      <c r="Z1104" s="389"/>
      <c r="AA1104" s="389"/>
      <c r="AB1104" s="389"/>
      <c r="AC1104" s="389"/>
      <c r="AD1104" s="389"/>
      <c r="AE1104" s="389"/>
      <c r="AF1104" s="389"/>
      <c r="AG1104" s="389"/>
      <c r="AH1104" s="389"/>
      <c r="AI1104" s="389"/>
      <c r="AJ1104" s="389"/>
      <c r="AK1104" s="389"/>
      <c r="AL1104" s="389"/>
      <c r="AM1104" s="389"/>
      <c r="AN1104" s="389"/>
      <c r="AO1104" s="389"/>
      <c r="AP1104" s="389"/>
      <c r="AQ1104" s="389"/>
      <c r="AR1104" s="389"/>
      <c r="AS1104" s="389"/>
      <c r="AT1104" s="389"/>
      <c r="AU1104" s="389"/>
      <c r="AV1104" s="389"/>
      <c r="AW1104" s="389"/>
      <c r="AX1104" s="389"/>
      <c r="AY1104" s="389"/>
      <c r="AZ1104" s="389"/>
      <c r="BA1104" s="389"/>
      <c r="BB1104" s="389"/>
      <c r="BC1104" s="389"/>
      <c r="BD1104" s="389"/>
      <c r="BE1104" s="389"/>
      <c r="BF1104" s="389"/>
      <c r="BG1104" s="389"/>
      <c r="BH1104" s="389"/>
      <c r="BI1104" s="389"/>
      <c r="BJ1104" s="389"/>
      <c r="BK1104" s="389"/>
      <c r="BL1104" s="389"/>
      <c r="BM1104" s="389"/>
      <c r="BN1104" s="389"/>
      <c r="BO1104" s="389"/>
      <c r="BP1104" s="389"/>
      <c r="BQ1104" s="389"/>
      <c r="BR1104" s="389"/>
      <c r="BS1104" s="389"/>
      <c r="BT1104" s="389"/>
      <c r="BU1104" s="389"/>
      <c r="BV1104" s="389"/>
      <c r="BW1104" s="389"/>
      <c r="BX1104" s="389"/>
      <c r="BY1104" s="389"/>
      <c r="BZ1104" s="389"/>
      <c r="CA1104" s="389"/>
      <c r="CB1104" s="389"/>
      <c r="CC1104" s="389"/>
      <c r="CD1104" s="389"/>
      <c r="CE1104" s="389"/>
      <c r="CF1104" s="389"/>
      <c r="CG1104" s="389"/>
      <c r="CH1104" s="389"/>
      <c r="CI1104" s="389"/>
      <c r="CJ1104" s="389"/>
      <c r="CK1104" s="389"/>
      <c r="CL1104" s="389"/>
      <c r="CM1104" s="389"/>
      <c r="CN1104" s="389"/>
      <c r="CO1104" s="389"/>
      <c r="CP1104" s="389"/>
      <c r="CQ1104" s="389"/>
      <c r="CR1104" s="389"/>
      <c r="CS1104" s="389"/>
      <c r="CT1104" s="389"/>
      <c r="CU1104" s="389"/>
      <c r="CV1104" s="389"/>
      <c r="CW1104" s="389"/>
      <c r="CX1104" s="389"/>
      <c r="CY1104" s="389"/>
      <c r="CZ1104" s="389"/>
      <c r="DA1104" s="389"/>
      <c r="DB1104" s="389"/>
      <c r="DC1104" s="389"/>
      <c r="DD1104" s="389"/>
      <c r="DE1104" s="389"/>
      <c r="DF1104" s="389"/>
      <c r="DG1104" s="389"/>
      <c r="DH1104" s="389"/>
      <c r="DI1104" s="389"/>
      <c r="DJ1104" s="389"/>
      <c r="DK1104" s="389"/>
      <c r="DL1104" s="389"/>
      <c r="DM1104" s="389"/>
      <c r="DN1104" s="389"/>
      <c r="DO1104" s="389"/>
      <c r="DP1104" s="389"/>
      <c r="DQ1104" s="389"/>
      <c r="DR1104" s="389"/>
      <c r="DS1104" s="389"/>
      <c r="DT1104" s="389"/>
      <c r="DU1104" s="389"/>
      <c r="DV1104" s="389"/>
      <c r="DW1104" s="389"/>
      <c r="DX1104" s="389"/>
      <c r="DY1104" s="389"/>
      <c r="DZ1104" s="389"/>
      <c r="EA1104" s="389"/>
      <c r="EB1104" s="389"/>
      <c r="EC1104" s="389"/>
      <c r="ED1104" s="389"/>
      <c r="EE1104" s="389"/>
      <c r="EF1104" s="389"/>
      <c r="EG1104" s="389"/>
      <c r="EH1104" s="389"/>
      <c r="EI1104" s="389"/>
      <c r="EJ1104" s="389"/>
      <c r="EK1104" s="389"/>
      <c r="EL1104" s="389"/>
      <c r="EM1104" s="389"/>
      <c r="EN1104" s="389"/>
      <c r="EO1104" s="389"/>
      <c r="EP1104" s="389"/>
      <c r="EQ1104" s="389"/>
      <c r="ER1104" s="389"/>
      <c r="ES1104" s="389"/>
      <c r="ET1104" s="389"/>
      <c r="EU1104" s="389"/>
      <c r="EV1104" s="389"/>
      <c r="EW1104" s="389"/>
      <c r="EX1104" s="389"/>
      <c r="EY1104" s="389"/>
      <c r="EZ1104" s="389"/>
      <c r="FA1104" s="389"/>
      <c r="FB1104" s="389"/>
      <c r="FC1104" s="389"/>
      <c r="FD1104" s="389"/>
      <c r="FE1104" s="389"/>
      <c r="FF1104" s="389">
        <v>0.91366328787857176</v>
      </c>
      <c r="FG1104" s="389">
        <v>0.57706937025816785</v>
      </c>
      <c r="FH1104" s="389">
        <v>0.2592513834948581</v>
      </c>
      <c r="FI1104" s="389">
        <v>0.18433638561599594</v>
      </c>
      <c r="FJ1104" s="389">
        <v>0.17706075698996174</v>
      </c>
      <c r="FK1104" s="389">
        <v>0.15249666738898188</v>
      </c>
      <c r="FL1104" s="389">
        <v>0.14078284962184712</v>
      </c>
      <c r="FM1104" s="389">
        <v>0.12919231039747711</v>
      </c>
      <c r="FN1104" s="389">
        <v>0.12314233112038576</v>
      </c>
      <c r="FO1104" s="389">
        <v>0.11830307230773505</v>
      </c>
      <c r="FP1104" s="389">
        <v>0.11472252643007243</v>
      </c>
      <c r="FQ1104" s="389">
        <v>0.11134499659705738</v>
      </c>
      <c r="FR1104" s="389">
        <v>0.10919361898425919</v>
      </c>
      <c r="FS1104" s="389">
        <v>0.10745586694330586</v>
      </c>
      <c r="FT1104" s="389">
        <v>0.10524969339727691</v>
      </c>
      <c r="FU1104" s="389">
        <v>0.10223447014264157</v>
      </c>
      <c r="FV1104" s="389">
        <v>9.9801363587353698E-2</v>
      </c>
    </row>
    <row r="1105" spans="3:178" outlineLevel="2" x14ac:dyDescent="0.2">
      <c r="E1105" s="367">
        <v>47391</v>
      </c>
      <c r="F1105" s="394"/>
      <c r="G1105" s="394"/>
      <c r="H1105" s="394"/>
      <c r="K1105" s="389"/>
      <c r="L1105" s="389"/>
      <c r="M1105" s="389"/>
      <c r="N1105" s="389"/>
      <c r="O1105" s="389"/>
      <c r="P1105" s="389"/>
      <c r="Q1105" s="389"/>
      <c r="R1105" s="389"/>
      <c r="S1105" s="389"/>
      <c r="T1105" s="389"/>
      <c r="U1105" s="389"/>
      <c r="V1105" s="389"/>
      <c r="W1105" s="389"/>
      <c r="X1105" s="389"/>
      <c r="Y1105" s="389"/>
      <c r="Z1105" s="389"/>
      <c r="AA1105" s="389"/>
      <c r="AB1105" s="389"/>
      <c r="AC1105" s="389"/>
      <c r="AD1105" s="389"/>
      <c r="AE1105" s="389"/>
      <c r="AF1105" s="389"/>
      <c r="AG1105" s="389"/>
      <c r="AH1105" s="389"/>
      <c r="AI1105" s="389"/>
      <c r="AJ1105" s="389"/>
      <c r="AK1105" s="389"/>
      <c r="AL1105" s="389"/>
      <c r="AM1105" s="389"/>
      <c r="AN1105" s="389"/>
      <c r="AO1105" s="389"/>
      <c r="AP1105" s="389"/>
      <c r="AQ1105" s="389"/>
      <c r="AR1105" s="389"/>
      <c r="AS1105" s="389"/>
      <c r="AT1105" s="389"/>
      <c r="AU1105" s="389"/>
      <c r="AV1105" s="389"/>
      <c r="AW1105" s="389"/>
      <c r="AX1105" s="389"/>
      <c r="AY1105" s="389"/>
      <c r="AZ1105" s="389"/>
      <c r="BA1105" s="389"/>
      <c r="BB1105" s="389"/>
      <c r="BC1105" s="389"/>
      <c r="BD1105" s="389"/>
      <c r="BE1105" s="389"/>
      <c r="BF1105" s="389"/>
      <c r="BG1105" s="389"/>
      <c r="BH1105" s="389"/>
      <c r="BI1105" s="389"/>
      <c r="BJ1105" s="389"/>
      <c r="BK1105" s="389"/>
      <c r="BL1105" s="389"/>
      <c r="BM1105" s="389"/>
      <c r="BN1105" s="389"/>
      <c r="BO1105" s="389"/>
      <c r="BP1105" s="389"/>
      <c r="BQ1105" s="389"/>
      <c r="BR1105" s="389"/>
      <c r="BS1105" s="389"/>
      <c r="BT1105" s="389"/>
      <c r="BU1105" s="389"/>
      <c r="BV1105" s="389"/>
      <c r="BW1105" s="389"/>
      <c r="BX1105" s="389"/>
      <c r="BY1105" s="389"/>
      <c r="BZ1105" s="389"/>
      <c r="CA1105" s="389"/>
      <c r="CB1105" s="389"/>
      <c r="CC1105" s="389"/>
      <c r="CD1105" s="389"/>
      <c r="CE1105" s="389"/>
      <c r="CF1105" s="389"/>
      <c r="CG1105" s="389"/>
      <c r="CH1105" s="389"/>
      <c r="CI1105" s="389"/>
      <c r="CJ1105" s="389"/>
      <c r="CK1105" s="389"/>
      <c r="CL1105" s="389"/>
      <c r="CM1105" s="389"/>
      <c r="CN1105" s="389"/>
      <c r="CO1105" s="389"/>
      <c r="CP1105" s="389"/>
      <c r="CQ1105" s="389"/>
      <c r="CR1105" s="389"/>
      <c r="CS1105" s="389"/>
      <c r="CT1105" s="389"/>
      <c r="CU1105" s="389"/>
      <c r="CV1105" s="389"/>
      <c r="CW1105" s="389"/>
      <c r="CX1105" s="389"/>
      <c r="CY1105" s="389"/>
      <c r="CZ1105" s="389"/>
      <c r="DA1105" s="389"/>
      <c r="DB1105" s="389"/>
      <c r="DC1105" s="389"/>
      <c r="DD1105" s="389"/>
      <c r="DE1105" s="389"/>
      <c r="DF1105" s="389"/>
      <c r="DG1105" s="389"/>
      <c r="DH1105" s="389"/>
      <c r="DI1105" s="389"/>
      <c r="DJ1105" s="389"/>
      <c r="DK1105" s="389"/>
      <c r="DL1105" s="389"/>
      <c r="DM1105" s="389"/>
      <c r="DN1105" s="389"/>
      <c r="DO1105" s="389"/>
      <c r="DP1105" s="389"/>
      <c r="DQ1105" s="389"/>
      <c r="DR1105" s="389"/>
      <c r="DS1105" s="389"/>
      <c r="DT1105" s="389"/>
      <c r="DU1105" s="389"/>
      <c r="DV1105" s="389"/>
      <c r="DW1105" s="389"/>
      <c r="DX1105" s="389"/>
      <c r="DY1105" s="389"/>
      <c r="DZ1105" s="389"/>
      <c r="EA1105" s="389"/>
      <c r="EB1105" s="389"/>
      <c r="EC1105" s="389"/>
      <c r="ED1105" s="389"/>
      <c r="EE1105" s="389"/>
      <c r="EF1105" s="389"/>
      <c r="EG1105" s="389"/>
      <c r="EH1105" s="389"/>
      <c r="EI1105" s="389"/>
      <c r="EJ1105" s="389"/>
      <c r="EK1105" s="389"/>
      <c r="EL1105" s="389"/>
      <c r="EM1105" s="389"/>
      <c r="EN1105" s="389"/>
      <c r="EO1105" s="389"/>
      <c r="EP1105" s="389"/>
      <c r="EQ1105" s="389"/>
      <c r="ER1105" s="389"/>
      <c r="ES1105" s="389"/>
      <c r="ET1105" s="389"/>
      <c r="EU1105" s="389"/>
      <c r="EV1105" s="389"/>
      <c r="EW1105" s="389"/>
      <c r="EX1105" s="389"/>
      <c r="EY1105" s="389"/>
      <c r="EZ1105" s="389"/>
      <c r="FA1105" s="389"/>
      <c r="FB1105" s="389"/>
      <c r="FC1105" s="389"/>
      <c r="FD1105" s="389"/>
      <c r="FE1105" s="389"/>
      <c r="FF1105" s="389"/>
      <c r="FG1105" s="389">
        <v>0.91366328787857176</v>
      </c>
      <c r="FH1105" s="389">
        <v>0.57706937025816785</v>
      </c>
      <c r="FI1105" s="389">
        <v>0.2592513834948581</v>
      </c>
      <c r="FJ1105" s="389">
        <v>0.18433638561599594</v>
      </c>
      <c r="FK1105" s="389">
        <v>0.17706075698996174</v>
      </c>
      <c r="FL1105" s="389">
        <v>0.15249666738898188</v>
      </c>
      <c r="FM1105" s="389">
        <v>0.14078284962184712</v>
      </c>
      <c r="FN1105" s="389">
        <v>0.12919231039747711</v>
      </c>
      <c r="FO1105" s="389">
        <v>0.12314233112038576</v>
      </c>
      <c r="FP1105" s="389">
        <v>0.11830307230773505</v>
      </c>
      <c r="FQ1105" s="389">
        <v>0.11472252643007243</v>
      </c>
      <c r="FR1105" s="389">
        <v>0.11134499659705738</v>
      </c>
      <c r="FS1105" s="389">
        <v>0.10919361898425919</v>
      </c>
      <c r="FT1105" s="389">
        <v>0.10745586694330586</v>
      </c>
      <c r="FU1105" s="389">
        <v>0.10524969339727691</v>
      </c>
      <c r="FV1105" s="389">
        <v>0.10223447014264157</v>
      </c>
    </row>
    <row r="1106" spans="3:178" outlineLevel="2" x14ac:dyDescent="0.2">
      <c r="E1106" s="367">
        <v>47422</v>
      </c>
      <c r="F1106" s="394"/>
      <c r="G1106" s="394"/>
      <c r="H1106" s="394"/>
      <c r="K1106" s="389"/>
      <c r="L1106" s="389"/>
      <c r="M1106" s="389"/>
      <c r="N1106" s="389"/>
      <c r="O1106" s="389"/>
      <c r="P1106" s="389"/>
      <c r="Q1106" s="389"/>
      <c r="R1106" s="389"/>
      <c r="S1106" s="389"/>
      <c r="T1106" s="389"/>
      <c r="U1106" s="389"/>
      <c r="V1106" s="389"/>
      <c r="W1106" s="389"/>
      <c r="X1106" s="389"/>
      <c r="Y1106" s="389"/>
      <c r="Z1106" s="389"/>
      <c r="AA1106" s="389"/>
      <c r="AB1106" s="389"/>
      <c r="AC1106" s="389"/>
      <c r="AD1106" s="389"/>
      <c r="AE1106" s="389"/>
      <c r="AF1106" s="389"/>
      <c r="AG1106" s="389"/>
      <c r="AH1106" s="389"/>
      <c r="AI1106" s="389"/>
      <c r="AJ1106" s="389"/>
      <c r="AK1106" s="389"/>
      <c r="AL1106" s="389"/>
      <c r="AM1106" s="389"/>
      <c r="AN1106" s="389"/>
      <c r="AO1106" s="389"/>
      <c r="AP1106" s="389"/>
      <c r="AQ1106" s="389"/>
      <c r="AR1106" s="389"/>
      <c r="AS1106" s="389"/>
      <c r="AT1106" s="389"/>
      <c r="AU1106" s="389"/>
      <c r="AV1106" s="389"/>
      <c r="AW1106" s="389"/>
      <c r="AX1106" s="389"/>
      <c r="AY1106" s="389"/>
      <c r="AZ1106" s="389"/>
      <c r="BA1106" s="389"/>
      <c r="BB1106" s="389"/>
      <c r="BC1106" s="389"/>
      <c r="BD1106" s="389"/>
      <c r="BE1106" s="389"/>
      <c r="BF1106" s="389"/>
      <c r="BG1106" s="389"/>
      <c r="BH1106" s="389"/>
      <c r="BI1106" s="389"/>
      <c r="BJ1106" s="389"/>
      <c r="BK1106" s="389"/>
      <c r="BL1106" s="389"/>
      <c r="BM1106" s="389"/>
      <c r="BN1106" s="389"/>
      <c r="BO1106" s="389"/>
      <c r="BP1106" s="389"/>
      <c r="BQ1106" s="389"/>
      <c r="BR1106" s="389"/>
      <c r="BS1106" s="389"/>
      <c r="BT1106" s="389"/>
      <c r="BU1106" s="389"/>
      <c r="BV1106" s="389"/>
      <c r="BW1106" s="389"/>
      <c r="BX1106" s="389"/>
      <c r="BY1106" s="389"/>
      <c r="BZ1106" s="389"/>
      <c r="CA1106" s="389"/>
      <c r="CB1106" s="389"/>
      <c r="CC1106" s="389"/>
      <c r="CD1106" s="389"/>
      <c r="CE1106" s="389"/>
      <c r="CF1106" s="389"/>
      <c r="CG1106" s="389"/>
      <c r="CH1106" s="389"/>
      <c r="CI1106" s="389"/>
      <c r="CJ1106" s="389"/>
      <c r="CK1106" s="389"/>
      <c r="CL1106" s="389"/>
      <c r="CM1106" s="389"/>
      <c r="CN1106" s="389"/>
      <c r="CO1106" s="389"/>
      <c r="CP1106" s="389"/>
      <c r="CQ1106" s="389"/>
      <c r="CR1106" s="389"/>
      <c r="CS1106" s="389"/>
      <c r="CT1106" s="389"/>
      <c r="CU1106" s="389"/>
      <c r="CV1106" s="389"/>
      <c r="CW1106" s="389"/>
      <c r="CX1106" s="389"/>
      <c r="CY1106" s="389"/>
      <c r="CZ1106" s="389"/>
      <c r="DA1106" s="389"/>
      <c r="DB1106" s="389"/>
      <c r="DC1106" s="389"/>
      <c r="DD1106" s="389"/>
      <c r="DE1106" s="389"/>
      <c r="DF1106" s="389"/>
      <c r="DG1106" s="389"/>
      <c r="DH1106" s="389"/>
      <c r="DI1106" s="389"/>
      <c r="DJ1106" s="389"/>
      <c r="DK1106" s="389"/>
      <c r="DL1106" s="389"/>
      <c r="DM1106" s="389"/>
      <c r="DN1106" s="389"/>
      <c r="DO1106" s="389"/>
      <c r="DP1106" s="389"/>
      <c r="DQ1106" s="389"/>
      <c r="DR1106" s="389"/>
      <c r="DS1106" s="389"/>
      <c r="DT1106" s="389"/>
      <c r="DU1106" s="389"/>
      <c r="DV1106" s="389"/>
      <c r="DW1106" s="389"/>
      <c r="DX1106" s="389"/>
      <c r="DY1106" s="389"/>
      <c r="DZ1106" s="389"/>
      <c r="EA1106" s="389"/>
      <c r="EB1106" s="389"/>
      <c r="EC1106" s="389"/>
      <c r="ED1106" s="389"/>
      <c r="EE1106" s="389"/>
      <c r="EF1106" s="389"/>
      <c r="EG1106" s="389"/>
      <c r="EH1106" s="389"/>
      <c r="EI1106" s="389"/>
      <c r="EJ1106" s="389"/>
      <c r="EK1106" s="389"/>
      <c r="EL1106" s="389"/>
      <c r="EM1106" s="389"/>
      <c r="EN1106" s="389"/>
      <c r="EO1106" s="389"/>
      <c r="EP1106" s="389"/>
      <c r="EQ1106" s="389"/>
      <c r="ER1106" s="389"/>
      <c r="ES1106" s="389"/>
      <c r="ET1106" s="389"/>
      <c r="EU1106" s="389"/>
      <c r="EV1106" s="389"/>
      <c r="EW1106" s="389"/>
      <c r="EX1106" s="389"/>
      <c r="EY1106" s="389"/>
      <c r="EZ1106" s="389"/>
      <c r="FA1106" s="389"/>
      <c r="FB1106" s="389"/>
      <c r="FC1106" s="389"/>
      <c r="FD1106" s="389"/>
      <c r="FE1106" s="389"/>
      <c r="FF1106" s="389"/>
      <c r="FG1106" s="389"/>
      <c r="FH1106" s="389">
        <v>0.91366328787857176</v>
      </c>
      <c r="FI1106" s="389">
        <v>0.57706937025816785</v>
      </c>
      <c r="FJ1106" s="389">
        <v>0.2592513834948581</v>
      </c>
      <c r="FK1106" s="389">
        <v>0.18433638561599594</v>
      </c>
      <c r="FL1106" s="389">
        <v>0.17706075698996174</v>
      </c>
      <c r="FM1106" s="389">
        <v>0.15249666738898188</v>
      </c>
      <c r="FN1106" s="389">
        <v>0.14078284962184712</v>
      </c>
      <c r="FO1106" s="389">
        <v>0.12919231039747711</v>
      </c>
      <c r="FP1106" s="389">
        <v>0.12314233112038576</v>
      </c>
      <c r="FQ1106" s="389">
        <v>0.11830307230773505</v>
      </c>
      <c r="FR1106" s="389">
        <v>0.11472252643007243</v>
      </c>
      <c r="FS1106" s="389">
        <v>0.11134499659705738</v>
      </c>
      <c r="FT1106" s="389">
        <v>0.10919361898425919</v>
      </c>
      <c r="FU1106" s="389">
        <v>0.10745586694330586</v>
      </c>
      <c r="FV1106" s="389">
        <v>0.10524969339727691</v>
      </c>
    </row>
    <row r="1107" spans="3:178" outlineLevel="2" x14ac:dyDescent="0.2">
      <c r="E1107" s="367">
        <v>47452</v>
      </c>
      <c r="F1107" s="394"/>
      <c r="G1107" s="394"/>
      <c r="H1107" s="394"/>
      <c r="K1107" s="389"/>
      <c r="L1107" s="389"/>
      <c r="M1107" s="389"/>
      <c r="N1107" s="389"/>
      <c r="O1107" s="389"/>
      <c r="P1107" s="389"/>
      <c r="Q1107" s="389"/>
      <c r="R1107" s="389"/>
      <c r="S1107" s="389"/>
      <c r="T1107" s="389"/>
      <c r="U1107" s="389"/>
      <c r="V1107" s="389"/>
      <c r="W1107" s="389"/>
      <c r="X1107" s="389"/>
      <c r="Y1107" s="389"/>
      <c r="Z1107" s="389"/>
      <c r="AA1107" s="389"/>
      <c r="AB1107" s="389"/>
      <c r="AC1107" s="389"/>
      <c r="AD1107" s="389"/>
      <c r="AE1107" s="389"/>
      <c r="AF1107" s="389"/>
      <c r="AG1107" s="389"/>
      <c r="AH1107" s="389"/>
      <c r="AI1107" s="389"/>
      <c r="AJ1107" s="389"/>
      <c r="AK1107" s="389"/>
      <c r="AL1107" s="389"/>
      <c r="AM1107" s="389"/>
      <c r="AN1107" s="389"/>
      <c r="AO1107" s="389"/>
      <c r="AP1107" s="389"/>
      <c r="AQ1107" s="389"/>
      <c r="AR1107" s="389"/>
      <c r="AS1107" s="389"/>
      <c r="AT1107" s="389"/>
      <c r="AU1107" s="389"/>
      <c r="AV1107" s="389"/>
      <c r="AW1107" s="389"/>
      <c r="AX1107" s="389"/>
      <c r="AY1107" s="389"/>
      <c r="AZ1107" s="389"/>
      <c r="BA1107" s="389"/>
      <c r="BB1107" s="389"/>
      <c r="BC1107" s="389"/>
      <c r="BD1107" s="389"/>
      <c r="BE1107" s="389"/>
      <c r="BF1107" s="389"/>
      <c r="BG1107" s="389"/>
      <c r="BH1107" s="389"/>
      <c r="BI1107" s="389"/>
      <c r="BJ1107" s="389"/>
      <c r="BK1107" s="389"/>
      <c r="BL1107" s="389"/>
      <c r="BM1107" s="389"/>
      <c r="BN1107" s="389"/>
      <c r="BO1107" s="389"/>
      <c r="BP1107" s="389"/>
      <c r="BQ1107" s="389"/>
      <c r="BR1107" s="389"/>
      <c r="BS1107" s="389"/>
      <c r="BT1107" s="389"/>
      <c r="BU1107" s="389"/>
      <c r="BV1107" s="389"/>
      <c r="BW1107" s="389"/>
      <c r="BX1107" s="389"/>
      <c r="BY1107" s="389"/>
      <c r="BZ1107" s="389"/>
      <c r="CA1107" s="389"/>
      <c r="CB1107" s="389"/>
      <c r="CC1107" s="389"/>
      <c r="CD1107" s="389"/>
      <c r="CE1107" s="389"/>
      <c r="CF1107" s="389"/>
      <c r="CG1107" s="389"/>
      <c r="CH1107" s="389"/>
      <c r="CI1107" s="389"/>
      <c r="CJ1107" s="389"/>
      <c r="CK1107" s="389"/>
      <c r="CL1107" s="389"/>
      <c r="CM1107" s="389"/>
      <c r="CN1107" s="389"/>
      <c r="CO1107" s="389"/>
      <c r="CP1107" s="389"/>
      <c r="CQ1107" s="389"/>
      <c r="CR1107" s="389"/>
      <c r="CS1107" s="389"/>
      <c r="CT1107" s="389"/>
      <c r="CU1107" s="389"/>
      <c r="CV1107" s="389"/>
      <c r="CW1107" s="389"/>
      <c r="CX1107" s="389"/>
      <c r="CY1107" s="389"/>
      <c r="CZ1107" s="389"/>
      <c r="DA1107" s="389"/>
      <c r="DB1107" s="389"/>
      <c r="DC1107" s="389"/>
      <c r="DD1107" s="389"/>
      <c r="DE1107" s="389"/>
      <c r="DF1107" s="389"/>
      <c r="DG1107" s="389"/>
      <c r="DH1107" s="389"/>
      <c r="DI1107" s="389"/>
      <c r="DJ1107" s="389"/>
      <c r="DK1107" s="389"/>
      <c r="DL1107" s="389"/>
      <c r="DM1107" s="389"/>
      <c r="DN1107" s="389"/>
      <c r="DO1107" s="389"/>
      <c r="DP1107" s="389"/>
      <c r="DQ1107" s="389"/>
      <c r="DR1107" s="389"/>
      <c r="DS1107" s="389"/>
      <c r="DT1107" s="389"/>
      <c r="DU1107" s="389"/>
      <c r="DV1107" s="389"/>
      <c r="DW1107" s="389"/>
      <c r="DX1107" s="389"/>
      <c r="DY1107" s="389"/>
      <c r="DZ1107" s="389"/>
      <c r="EA1107" s="389"/>
      <c r="EB1107" s="389"/>
      <c r="EC1107" s="389"/>
      <c r="ED1107" s="389"/>
      <c r="EE1107" s="389"/>
      <c r="EF1107" s="389"/>
      <c r="EG1107" s="389"/>
      <c r="EH1107" s="389"/>
      <c r="EI1107" s="389"/>
      <c r="EJ1107" s="389"/>
      <c r="EK1107" s="389"/>
      <c r="EL1107" s="389"/>
      <c r="EM1107" s="389"/>
      <c r="EN1107" s="389"/>
      <c r="EO1107" s="389"/>
      <c r="EP1107" s="389"/>
      <c r="EQ1107" s="389"/>
      <c r="ER1107" s="389"/>
      <c r="ES1107" s="389"/>
      <c r="ET1107" s="389"/>
      <c r="EU1107" s="389"/>
      <c r="EV1107" s="389"/>
      <c r="EW1107" s="389"/>
      <c r="EX1107" s="389"/>
      <c r="EY1107" s="389"/>
      <c r="EZ1107" s="389"/>
      <c r="FA1107" s="389"/>
      <c r="FB1107" s="389"/>
      <c r="FC1107" s="389"/>
      <c r="FD1107" s="389"/>
      <c r="FE1107" s="389"/>
      <c r="FF1107" s="389"/>
      <c r="FG1107" s="389"/>
      <c r="FH1107" s="389"/>
      <c r="FI1107" s="389">
        <v>0.91366328787857176</v>
      </c>
      <c r="FJ1107" s="389">
        <v>0.57706937025816785</v>
      </c>
      <c r="FK1107" s="389">
        <v>0.2592513834948581</v>
      </c>
      <c r="FL1107" s="389">
        <v>0.18433638561599594</v>
      </c>
      <c r="FM1107" s="389">
        <v>0.17706075698996174</v>
      </c>
      <c r="FN1107" s="389">
        <v>0.15249666738898188</v>
      </c>
      <c r="FO1107" s="389">
        <v>0.14078284962184712</v>
      </c>
      <c r="FP1107" s="389">
        <v>0.12919231039747711</v>
      </c>
      <c r="FQ1107" s="389">
        <v>0.12314233112038576</v>
      </c>
      <c r="FR1107" s="389">
        <v>0.11830307230773505</v>
      </c>
      <c r="FS1107" s="389">
        <v>0.11472252643007243</v>
      </c>
      <c r="FT1107" s="389">
        <v>0.11134499659705738</v>
      </c>
      <c r="FU1107" s="389">
        <v>0.10919361898425919</v>
      </c>
      <c r="FV1107" s="389">
        <v>0.10745586694330586</v>
      </c>
    </row>
    <row r="1108" spans="3:178" outlineLevel="2" x14ac:dyDescent="0.2">
      <c r="E1108" s="367">
        <v>47483</v>
      </c>
      <c r="F1108" s="394"/>
      <c r="G1108" s="394"/>
      <c r="H1108" s="394"/>
      <c r="K1108" s="389"/>
      <c r="L1108" s="389"/>
      <c r="M1108" s="389"/>
      <c r="N1108" s="389"/>
      <c r="O1108" s="389"/>
      <c r="P1108" s="389"/>
      <c r="Q1108" s="389"/>
      <c r="R1108" s="389"/>
      <c r="S1108" s="389"/>
      <c r="T1108" s="389"/>
      <c r="U1108" s="389"/>
      <c r="V1108" s="389"/>
      <c r="W1108" s="389"/>
      <c r="X1108" s="389"/>
      <c r="Y1108" s="389"/>
      <c r="Z1108" s="389"/>
      <c r="AA1108" s="389"/>
      <c r="AB1108" s="389"/>
      <c r="AC1108" s="389"/>
      <c r="AD1108" s="389"/>
      <c r="AE1108" s="389"/>
      <c r="AF1108" s="389"/>
      <c r="AG1108" s="389"/>
      <c r="AH1108" s="389"/>
      <c r="AI1108" s="389"/>
      <c r="AJ1108" s="389"/>
      <c r="AK1108" s="389"/>
      <c r="AL1108" s="389"/>
      <c r="AM1108" s="389"/>
      <c r="AN1108" s="389"/>
      <c r="AO1108" s="389"/>
      <c r="AP1108" s="389"/>
      <c r="AQ1108" s="389"/>
      <c r="AR1108" s="389"/>
      <c r="AS1108" s="389"/>
      <c r="AT1108" s="389"/>
      <c r="AU1108" s="389"/>
      <c r="AV1108" s="389"/>
      <c r="AW1108" s="389"/>
      <c r="AX1108" s="389"/>
      <c r="AY1108" s="389"/>
      <c r="AZ1108" s="389"/>
      <c r="BA1108" s="389"/>
      <c r="BB1108" s="389"/>
      <c r="BC1108" s="389"/>
      <c r="BD1108" s="389"/>
      <c r="BE1108" s="389"/>
      <c r="BF1108" s="389"/>
      <c r="BG1108" s="389"/>
      <c r="BH1108" s="389"/>
      <c r="BI1108" s="389"/>
      <c r="BJ1108" s="389"/>
      <c r="BK1108" s="389"/>
      <c r="BL1108" s="389"/>
      <c r="BM1108" s="389"/>
      <c r="BN1108" s="389"/>
      <c r="BO1108" s="389"/>
      <c r="BP1108" s="389"/>
      <c r="BQ1108" s="389"/>
      <c r="BR1108" s="389"/>
      <c r="BS1108" s="389"/>
      <c r="BT1108" s="389"/>
      <c r="BU1108" s="389"/>
      <c r="BV1108" s="389"/>
      <c r="BW1108" s="389"/>
      <c r="BX1108" s="389"/>
      <c r="BY1108" s="389"/>
      <c r="BZ1108" s="389"/>
      <c r="CA1108" s="389"/>
      <c r="CB1108" s="389"/>
      <c r="CC1108" s="389"/>
      <c r="CD1108" s="389"/>
      <c r="CE1108" s="389"/>
      <c r="CF1108" s="389"/>
      <c r="CG1108" s="389"/>
      <c r="CH1108" s="389"/>
      <c r="CI1108" s="389"/>
      <c r="CJ1108" s="389"/>
      <c r="CK1108" s="389"/>
      <c r="CL1108" s="389"/>
      <c r="CM1108" s="389"/>
      <c r="CN1108" s="389"/>
      <c r="CO1108" s="389"/>
      <c r="CP1108" s="389"/>
      <c r="CQ1108" s="389"/>
      <c r="CR1108" s="389"/>
      <c r="CS1108" s="389"/>
      <c r="CT1108" s="389"/>
      <c r="CU1108" s="389"/>
      <c r="CV1108" s="389"/>
      <c r="CW1108" s="389"/>
      <c r="CX1108" s="389"/>
      <c r="CY1108" s="389"/>
      <c r="CZ1108" s="389"/>
      <c r="DA1108" s="389"/>
      <c r="DB1108" s="389"/>
      <c r="DC1108" s="389"/>
      <c r="DD1108" s="389"/>
      <c r="DE1108" s="389"/>
      <c r="DF1108" s="389"/>
      <c r="DG1108" s="389"/>
      <c r="DH1108" s="389"/>
      <c r="DI1108" s="389"/>
      <c r="DJ1108" s="389"/>
      <c r="DK1108" s="389"/>
      <c r="DL1108" s="389"/>
      <c r="DM1108" s="389"/>
      <c r="DN1108" s="389"/>
      <c r="DO1108" s="389"/>
      <c r="DP1108" s="389"/>
      <c r="DQ1108" s="389"/>
      <c r="DR1108" s="389"/>
      <c r="DS1108" s="389"/>
      <c r="DT1108" s="389"/>
      <c r="DU1108" s="389"/>
      <c r="DV1108" s="389"/>
      <c r="DW1108" s="389"/>
      <c r="DX1108" s="389"/>
      <c r="DY1108" s="389"/>
      <c r="DZ1108" s="389"/>
      <c r="EA1108" s="389"/>
      <c r="EB1108" s="389"/>
      <c r="EC1108" s="389"/>
      <c r="ED1108" s="389"/>
      <c r="EE1108" s="389"/>
      <c r="EF1108" s="389"/>
      <c r="EG1108" s="389"/>
      <c r="EH1108" s="389"/>
      <c r="EI1108" s="389"/>
      <c r="EJ1108" s="389"/>
      <c r="EK1108" s="389"/>
      <c r="EL1108" s="389"/>
      <c r="EM1108" s="389"/>
      <c r="EN1108" s="389"/>
      <c r="EO1108" s="389"/>
      <c r="EP1108" s="389"/>
      <c r="EQ1108" s="389"/>
      <c r="ER1108" s="389"/>
      <c r="ES1108" s="389"/>
      <c r="ET1108" s="389"/>
      <c r="EU1108" s="389"/>
      <c r="EV1108" s="389"/>
      <c r="EW1108" s="389"/>
      <c r="EX1108" s="389"/>
      <c r="EY1108" s="389"/>
      <c r="EZ1108" s="389"/>
      <c r="FA1108" s="389"/>
      <c r="FB1108" s="389"/>
      <c r="FC1108" s="389"/>
      <c r="FD1108" s="389"/>
      <c r="FE1108" s="389"/>
      <c r="FF1108" s="389"/>
      <c r="FG1108" s="389"/>
      <c r="FH1108" s="389"/>
      <c r="FI1108" s="389"/>
      <c r="FJ1108" s="389">
        <v>0.91366328787857176</v>
      </c>
      <c r="FK1108" s="389">
        <v>0.57706937025816785</v>
      </c>
      <c r="FL1108" s="389">
        <v>0.2592513834948581</v>
      </c>
      <c r="FM1108" s="389">
        <v>0.18433638561599594</v>
      </c>
      <c r="FN1108" s="389">
        <v>0.17706075698996174</v>
      </c>
      <c r="FO1108" s="389">
        <v>0.15249666738898188</v>
      </c>
      <c r="FP1108" s="389">
        <v>0.14078284962184712</v>
      </c>
      <c r="FQ1108" s="389">
        <v>0.12919231039747711</v>
      </c>
      <c r="FR1108" s="389">
        <v>0.12314233112038576</v>
      </c>
      <c r="FS1108" s="389">
        <v>0.11830307230773505</v>
      </c>
      <c r="FT1108" s="389">
        <v>0.11472252643007243</v>
      </c>
      <c r="FU1108" s="389">
        <v>0.11134499659705738</v>
      </c>
      <c r="FV1108" s="389">
        <v>0.10919361898425919</v>
      </c>
    </row>
    <row r="1109" spans="3:178" outlineLevel="2" x14ac:dyDescent="0.2">
      <c r="E1109" s="367">
        <v>47514</v>
      </c>
      <c r="F1109" s="394"/>
      <c r="G1109" s="394"/>
      <c r="H1109" s="394"/>
      <c r="K1109" s="389"/>
      <c r="L1109" s="389"/>
      <c r="M1109" s="389"/>
      <c r="N1109" s="389"/>
      <c r="O1109" s="389"/>
      <c r="P1109" s="389"/>
      <c r="Q1109" s="389"/>
      <c r="R1109" s="389"/>
      <c r="S1109" s="389"/>
      <c r="T1109" s="389"/>
      <c r="U1109" s="389"/>
      <c r="V1109" s="389"/>
      <c r="W1109" s="389"/>
      <c r="X1109" s="389"/>
      <c r="Y1109" s="389"/>
      <c r="Z1109" s="389"/>
      <c r="AA1109" s="389"/>
      <c r="AB1109" s="389"/>
      <c r="AC1109" s="389"/>
      <c r="AD1109" s="389"/>
      <c r="AE1109" s="389"/>
      <c r="AF1109" s="389"/>
      <c r="AG1109" s="389"/>
      <c r="AH1109" s="389"/>
      <c r="AI1109" s="389"/>
      <c r="AJ1109" s="389"/>
      <c r="AK1109" s="389"/>
      <c r="AL1109" s="389"/>
      <c r="AM1109" s="389"/>
      <c r="AN1109" s="389"/>
      <c r="AO1109" s="389"/>
      <c r="AP1109" s="389"/>
      <c r="AQ1109" s="389"/>
      <c r="AR1109" s="389"/>
      <c r="AS1109" s="389"/>
      <c r="AT1109" s="389"/>
      <c r="AU1109" s="389"/>
      <c r="AV1109" s="389"/>
      <c r="AW1109" s="389"/>
      <c r="AX1109" s="389"/>
      <c r="AY1109" s="389"/>
      <c r="AZ1109" s="389"/>
      <c r="BA1109" s="389"/>
      <c r="BB1109" s="389"/>
      <c r="BC1109" s="389"/>
      <c r="BD1109" s="389"/>
      <c r="BE1109" s="389"/>
      <c r="BF1109" s="389"/>
      <c r="BG1109" s="389"/>
      <c r="BH1109" s="389"/>
      <c r="BI1109" s="389"/>
      <c r="BJ1109" s="389"/>
      <c r="BK1109" s="389"/>
      <c r="BL1109" s="389"/>
      <c r="BM1109" s="389"/>
      <c r="BN1109" s="389"/>
      <c r="BO1109" s="389"/>
      <c r="BP1109" s="389"/>
      <c r="BQ1109" s="389"/>
      <c r="BR1109" s="389"/>
      <c r="BS1109" s="389"/>
      <c r="BT1109" s="389"/>
      <c r="BU1109" s="389"/>
      <c r="BV1109" s="389"/>
      <c r="BW1109" s="389"/>
      <c r="BX1109" s="389"/>
      <c r="BY1109" s="389"/>
      <c r="BZ1109" s="389"/>
      <c r="CA1109" s="389"/>
      <c r="CB1109" s="389"/>
      <c r="CC1109" s="389"/>
      <c r="CD1109" s="389"/>
      <c r="CE1109" s="389"/>
      <c r="CF1109" s="389"/>
      <c r="CG1109" s="389"/>
      <c r="CH1109" s="389"/>
      <c r="CI1109" s="389"/>
      <c r="CJ1109" s="389"/>
      <c r="CK1109" s="389"/>
      <c r="CL1109" s="389"/>
      <c r="CM1109" s="389"/>
      <c r="CN1109" s="389"/>
      <c r="CO1109" s="389"/>
      <c r="CP1109" s="389"/>
      <c r="CQ1109" s="389"/>
      <c r="CR1109" s="389"/>
      <c r="CS1109" s="389"/>
      <c r="CT1109" s="389"/>
      <c r="CU1109" s="389"/>
      <c r="CV1109" s="389"/>
      <c r="CW1109" s="389"/>
      <c r="CX1109" s="389"/>
      <c r="CY1109" s="389"/>
      <c r="CZ1109" s="389"/>
      <c r="DA1109" s="389"/>
      <c r="DB1109" s="389"/>
      <c r="DC1109" s="389"/>
      <c r="DD1109" s="389"/>
      <c r="DE1109" s="389"/>
      <c r="DF1109" s="389"/>
      <c r="DG1109" s="389"/>
      <c r="DH1109" s="389"/>
      <c r="DI1109" s="389"/>
      <c r="DJ1109" s="389"/>
      <c r="DK1109" s="389"/>
      <c r="DL1109" s="389"/>
      <c r="DM1109" s="389"/>
      <c r="DN1109" s="389"/>
      <c r="DO1109" s="389"/>
      <c r="DP1109" s="389"/>
      <c r="DQ1109" s="389"/>
      <c r="DR1109" s="389"/>
      <c r="DS1109" s="389"/>
      <c r="DT1109" s="389"/>
      <c r="DU1109" s="389"/>
      <c r="DV1109" s="389"/>
      <c r="DW1109" s="389"/>
      <c r="DX1109" s="389"/>
      <c r="DY1109" s="389"/>
      <c r="DZ1109" s="389"/>
      <c r="EA1109" s="389"/>
      <c r="EB1109" s="389"/>
      <c r="EC1109" s="389"/>
      <c r="ED1109" s="389"/>
      <c r="EE1109" s="389"/>
      <c r="EF1109" s="389"/>
      <c r="EG1109" s="389"/>
      <c r="EH1109" s="389"/>
      <c r="EI1109" s="389"/>
      <c r="EJ1109" s="389"/>
      <c r="EK1109" s="389"/>
      <c r="EL1109" s="389"/>
      <c r="EM1109" s="389"/>
      <c r="EN1109" s="389"/>
      <c r="EO1109" s="389"/>
      <c r="EP1109" s="389"/>
      <c r="EQ1109" s="389"/>
      <c r="ER1109" s="389"/>
      <c r="ES1109" s="389"/>
      <c r="ET1109" s="389"/>
      <c r="EU1109" s="389"/>
      <c r="EV1109" s="389"/>
      <c r="EW1109" s="389"/>
      <c r="EX1109" s="389"/>
      <c r="EY1109" s="389"/>
      <c r="EZ1109" s="389"/>
      <c r="FA1109" s="389"/>
      <c r="FB1109" s="389"/>
      <c r="FC1109" s="389"/>
      <c r="FD1109" s="389"/>
      <c r="FE1109" s="389"/>
      <c r="FF1109" s="389"/>
      <c r="FG1109" s="389"/>
      <c r="FH1109" s="389"/>
      <c r="FI1109" s="389"/>
      <c r="FJ1109" s="389"/>
      <c r="FK1109" s="389">
        <v>0.91366328787857176</v>
      </c>
      <c r="FL1109" s="389">
        <v>0.57706937025816785</v>
      </c>
      <c r="FM1109" s="389">
        <v>0.2592513834948581</v>
      </c>
      <c r="FN1109" s="389">
        <v>0.18433638561599594</v>
      </c>
      <c r="FO1109" s="389">
        <v>0.17706075698996174</v>
      </c>
      <c r="FP1109" s="389">
        <v>0.15249666738898188</v>
      </c>
      <c r="FQ1109" s="389">
        <v>0.14078284962184712</v>
      </c>
      <c r="FR1109" s="389">
        <v>0.12919231039747711</v>
      </c>
      <c r="FS1109" s="389">
        <v>0.12314233112038576</v>
      </c>
      <c r="FT1109" s="389">
        <v>0.11830307230773505</v>
      </c>
      <c r="FU1109" s="389">
        <v>0.11472252643007243</v>
      </c>
      <c r="FV1109" s="389">
        <v>0.11134499659705738</v>
      </c>
    </row>
    <row r="1110" spans="3:178" outlineLevel="2" x14ac:dyDescent="0.2">
      <c r="E1110" s="367">
        <v>47542</v>
      </c>
      <c r="F1110" s="394"/>
      <c r="G1110" s="394"/>
      <c r="H1110" s="394"/>
      <c r="K1110" s="389"/>
      <c r="L1110" s="389"/>
      <c r="M1110" s="389"/>
      <c r="N1110" s="389"/>
      <c r="O1110" s="389"/>
      <c r="P1110" s="389"/>
      <c r="Q1110" s="389"/>
      <c r="R1110" s="389"/>
      <c r="S1110" s="389"/>
      <c r="T1110" s="389"/>
      <c r="U1110" s="389"/>
      <c r="V1110" s="389"/>
      <c r="W1110" s="389"/>
      <c r="X1110" s="389"/>
      <c r="Y1110" s="389"/>
      <c r="Z1110" s="389"/>
      <c r="AA1110" s="389"/>
      <c r="AB1110" s="389"/>
      <c r="AC1110" s="389"/>
      <c r="AD1110" s="389"/>
      <c r="AE1110" s="389"/>
      <c r="AF1110" s="389"/>
      <c r="AG1110" s="389"/>
      <c r="AH1110" s="389"/>
      <c r="AI1110" s="389"/>
      <c r="AJ1110" s="389"/>
      <c r="AK1110" s="389"/>
      <c r="AL1110" s="389"/>
      <c r="AM1110" s="389"/>
      <c r="AN1110" s="389"/>
      <c r="AO1110" s="389"/>
      <c r="AP1110" s="389"/>
      <c r="AQ1110" s="389"/>
      <c r="AR1110" s="389"/>
      <c r="AS1110" s="389"/>
      <c r="AT1110" s="389"/>
      <c r="AU1110" s="389"/>
      <c r="AV1110" s="389"/>
      <c r="AW1110" s="389"/>
      <c r="AX1110" s="389"/>
      <c r="AY1110" s="389"/>
      <c r="AZ1110" s="389"/>
      <c r="BA1110" s="389"/>
      <c r="BB1110" s="389"/>
      <c r="BC1110" s="389"/>
      <c r="BD1110" s="389"/>
      <c r="BE1110" s="389"/>
      <c r="BF1110" s="389"/>
      <c r="BG1110" s="389"/>
      <c r="BH1110" s="389"/>
      <c r="BI1110" s="389"/>
      <c r="BJ1110" s="389"/>
      <c r="BK1110" s="389"/>
      <c r="BL1110" s="389"/>
      <c r="BM1110" s="389"/>
      <c r="BN1110" s="389"/>
      <c r="BO1110" s="389"/>
      <c r="BP1110" s="389"/>
      <c r="BQ1110" s="389"/>
      <c r="BR1110" s="389"/>
      <c r="BS1110" s="389"/>
      <c r="BT1110" s="389"/>
      <c r="BU1110" s="389"/>
      <c r="BV1110" s="389"/>
      <c r="BW1110" s="389"/>
      <c r="BX1110" s="389"/>
      <c r="BY1110" s="389"/>
      <c r="BZ1110" s="389"/>
      <c r="CA1110" s="389"/>
      <c r="CB1110" s="389"/>
      <c r="CC1110" s="389"/>
      <c r="CD1110" s="389"/>
      <c r="CE1110" s="389"/>
      <c r="CF1110" s="389"/>
      <c r="CG1110" s="389"/>
      <c r="CH1110" s="389"/>
      <c r="CI1110" s="389"/>
      <c r="CJ1110" s="389"/>
      <c r="CK1110" s="389"/>
      <c r="CL1110" s="389"/>
      <c r="CM1110" s="389"/>
      <c r="CN1110" s="389"/>
      <c r="CO1110" s="389"/>
      <c r="CP1110" s="389"/>
      <c r="CQ1110" s="389"/>
      <c r="CR1110" s="389"/>
      <c r="CS1110" s="389"/>
      <c r="CT1110" s="389"/>
      <c r="CU1110" s="389"/>
      <c r="CV1110" s="389"/>
      <c r="CW1110" s="389"/>
      <c r="CX1110" s="389"/>
      <c r="CY1110" s="389"/>
      <c r="CZ1110" s="389"/>
      <c r="DA1110" s="389"/>
      <c r="DB1110" s="389"/>
      <c r="DC1110" s="389"/>
      <c r="DD1110" s="389"/>
      <c r="DE1110" s="389"/>
      <c r="DF1110" s="389"/>
      <c r="DG1110" s="389"/>
      <c r="DH1110" s="389"/>
      <c r="DI1110" s="389"/>
      <c r="DJ1110" s="389"/>
      <c r="DK1110" s="389"/>
      <c r="DL1110" s="389"/>
      <c r="DM1110" s="389"/>
      <c r="DN1110" s="389"/>
      <c r="DO1110" s="389"/>
      <c r="DP1110" s="389"/>
      <c r="DQ1110" s="389"/>
      <c r="DR1110" s="389"/>
      <c r="DS1110" s="389"/>
      <c r="DT1110" s="389"/>
      <c r="DU1110" s="389"/>
      <c r="DV1110" s="389"/>
      <c r="DW1110" s="389"/>
      <c r="DX1110" s="389"/>
      <c r="DY1110" s="389"/>
      <c r="DZ1110" s="389"/>
      <c r="EA1110" s="389"/>
      <c r="EB1110" s="389"/>
      <c r="EC1110" s="389"/>
      <c r="ED1110" s="389"/>
      <c r="EE1110" s="389"/>
      <c r="EF1110" s="389"/>
      <c r="EG1110" s="389"/>
      <c r="EH1110" s="389"/>
      <c r="EI1110" s="389"/>
      <c r="EJ1110" s="389"/>
      <c r="EK1110" s="389"/>
      <c r="EL1110" s="389"/>
      <c r="EM1110" s="389"/>
      <c r="EN1110" s="389"/>
      <c r="EO1110" s="389"/>
      <c r="EP1110" s="389"/>
      <c r="EQ1110" s="389"/>
      <c r="ER1110" s="389"/>
      <c r="ES1110" s="389"/>
      <c r="ET1110" s="389"/>
      <c r="EU1110" s="389"/>
      <c r="EV1110" s="389"/>
      <c r="EW1110" s="389"/>
      <c r="EX1110" s="389"/>
      <c r="EY1110" s="389"/>
      <c r="EZ1110" s="389"/>
      <c r="FA1110" s="389"/>
      <c r="FB1110" s="389"/>
      <c r="FC1110" s="389"/>
      <c r="FD1110" s="389"/>
      <c r="FE1110" s="389"/>
      <c r="FF1110" s="389"/>
      <c r="FG1110" s="389"/>
      <c r="FH1110" s="389"/>
      <c r="FI1110" s="389"/>
      <c r="FJ1110" s="389"/>
      <c r="FK1110" s="389"/>
      <c r="FL1110" s="389">
        <v>0.91366328787857176</v>
      </c>
      <c r="FM1110" s="389">
        <v>0.57706937025816785</v>
      </c>
      <c r="FN1110" s="389">
        <v>0.2592513834948581</v>
      </c>
      <c r="FO1110" s="389">
        <v>0.18433638561599594</v>
      </c>
      <c r="FP1110" s="389">
        <v>0.17706075698996174</v>
      </c>
      <c r="FQ1110" s="389">
        <v>0.15249666738898188</v>
      </c>
      <c r="FR1110" s="389">
        <v>0.14078284962184712</v>
      </c>
      <c r="FS1110" s="389">
        <v>0.12919231039747711</v>
      </c>
      <c r="FT1110" s="389">
        <v>0.12314233112038576</v>
      </c>
      <c r="FU1110" s="389">
        <v>0.11830307230773505</v>
      </c>
      <c r="FV1110" s="389">
        <v>0.11472252643007243</v>
      </c>
    </row>
    <row r="1111" spans="3:178" outlineLevel="2" x14ac:dyDescent="0.2">
      <c r="E1111" s="367">
        <v>47573</v>
      </c>
      <c r="F1111" s="394"/>
      <c r="G1111" s="394"/>
      <c r="H1111" s="394"/>
      <c r="K1111" s="389"/>
      <c r="L1111" s="389"/>
      <c r="M1111" s="389"/>
      <c r="N1111" s="389"/>
      <c r="O1111" s="389"/>
      <c r="P1111" s="389"/>
      <c r="Q1111" s="389"/>
      <c r="R1111" s="389"/>
      <c r="S1111" s="389"/>
      <c r="T1111" s="389"/>
      <c r="U1111" s="389"/>
      <c r="V1111" s="389"/>
      <c r="W1111" s="389"/>
      <c r="X1111" s="389"/>
      <c r="Y1111" s="389"/>
      <c r="Z1111" s="389"/>
      <c r="AA1111" s="389"/>
      <c r="AB1111" s="389"/>
      <c r="AC1111" s="389"/>
      <c r="AD1111" s="389"/>
      <c r="AE1111" s="389"/>
      <c r="AF1111" s="389"/>
      <c r="AG1111" s="389"/>
      <c r="AH1111" s="389"/>
      <c r="AI1111" s="389"/>
      <c r="AJ1111" s="389"/>
      <c r="AK1111" s="389"/>
      <c r="AL1111" s="389"/>
      <c r="AM1111" s="389"/>
      <c r="AN1111" s="389"/>
      <c r="AO1111" s="389"/>
      <c r="AP1111" s="389"/>
      <c r="AQ1111" s="389"/>
      <c r="AR1111" s="389"/>
      <c r="AS1111" s="389"/>
      <c r="AT1111" s="389"/>
      <c r="AU1111" s="389"/>
      <c r="AV1111" s="389"/>
      <c r="AW1111" s="389"/>
      <c r="AX1111" s="389"/>
      <c r="AY1111" s="389"/>
      <c r="AZ1111" s="389"/>
      <c r="BA1111" s="389"/>
      <c r="BB1111" s="389"/>
      <c r="BC1111" s="389"/>
      <c r="BD1111" s="389"/>
      <c r="BE1111" s="389"/>
      <c r="BF1111" s="389"/>
      <c r="BG1111" s="389"/>
      <c r="BH1111" s="389"/>
      <c r="BI1111" s="389"/>
      <c r="BJ1111" s="389"/>
      <c r="BK1111" s="389"/>
      <c r="BL1111" s="389"/>
      <c r="BM1111" s="389"/>
      <c r="BN1111" s="389"/>
      <c r="BO1111" s="389"/>
      <c r="BP1111" s="389"/>
      <c r="BQ1111" s="389"/>
      <c r="BR1111" s="389"/>
      <c r="BS1111" s="389"/>
      <c r="BT1111" s="389"/>
      <c r="BU1111" s="389"/>
      <c r="BV1111" s="389"/>
      <c r="BW1111" s="389"/>
      <c r="BX1111" s="389"/>
      <c r="BY1111" s="389"/>
      <c r="BZ1111" s="389"/>
      <c r="CA1111" s="389"/>
      <c r="CB1111" s="389"/>
      <c r="CC1111" s="389"/>
      <c r="CD1111" s="389"/>
      <c r="CE1111" s="389"/>
      <c r="CF1111" s="389"/>
      <c r="CG1111" s="389"/>
      <c r="CH1111" s="389"/>
      <c r="CI1111" s="389"/>
      <c r="CJ1111" s="389"/>
      <c r="CK1111" s="389"/>
      <c r="CL1111" s="389"/>
      <c r="CM1111" s="389"/>
      <c r="CN1111" s="389"/>
      <c r="CO1111" s="389"/>
      <c r="CP1111" s="389"/>
      <c r="CQ1111" s="389"/>
      <c r="CR1111" s="389"/>
      <c r="CS1111" s="389"/>
      <c r="CT1111" s="389"/>
      <c r="CU1111" s="389"/>
      <c r="CV1111" s="389"/>
      <c r="CW1111" s="389"/>
      <c r="CX1111" s="389"/>
      <c r="CY1111" s="389"/>
      <c r="CZ1111" s="389"/>
      <c r="DA1111" s="389"/>
      <c r="DB1111" s="389"/>
      <c r="DC1111" s="389"/>
      <c r="DD1111" s="389"/>
      <c r="DE1111" s="389"/>
      <c r="DF1111" s="389"/>
      <c r="DG1111" s="389"/>
      <c r="DH1111" s="389"/>
      <c r="DI1111" s="389"/>
      <c r="DJ1111" s="389"/>
      <c r="DK1111" s="389"/>
      <c r="DL1111" s="389"/>
      <c r="DM1111" s="389"/>
      <c r="DN1111" s="389"/>
      <c r="DO1111" s="389"/>
      <c r="DP1111" s="389"/>
      <c r="DQ1111" s="389"/>
      <c r="DR1111" s="389"/>
      <c r="DS1111" s="389"/>
      <c r="DT1111" s="389"/>
      <c r="DU1111" s="389"/>
      <c r="DV1111" s="389"/>
      <c r="DW1111" s="389"/>
      <c r="DX1111" s="389"/>
      <c r="DY1111" s="389"/>
      <c r="DZ1111" s="389"/>
      <c r="EA1111" s="389"/>
      <c r="EB1111" s="389"/>
      <c r="EC1111" s="389"/>
      <c r="ED1111" s="389"/>
      <c r="EE1111" s="389"/>
      <c r="EF1111" s="389"/>
      <c r="EG1111" s="389"/>
      <c r="EH1111" s="389"/>
      <c r="EI1111" s="389"/>
      <c r="EJ1111" s="389"/>
      <c r="EK1111" s="389"/>
      <c r="EL1111" s="389"/>
      <c r="EM1111" s="389"/>
      <c r="EN1111" s="389"/>
      <c r="EO1111" s="389"/>
      <c r="EP1111" s="389"/>
      <c r="EQ1111" s="389"/>
      <c r="ER1111" s="389"/>
      <c r="ES1111" s="389"/>
      <c r="ET1111" s="389"/>
      <c r="EU1111" s="389"/>
      <c r="EV1111" s="389"/>
      <c r="EW1111" s="389"/>
      <c r="EX1111" s="389"/>
      <c r="EY1111" s="389"/>
      <c r="EZ1111" s="389"/>
      <c r="FA1111" s="389"/>
      <c r="FB1111" s="389"/>
      <c r="FC1111" s="389"/>
      <c r="FD1111" s="389"/>
      <c r="FE1111" s="389"/>
      <c r="FF1111" s="389"/>
      <c r="FG1111" s="389"/>
      <c r="FH1111" s="389"/>
      <c r="FI1111" s="389"/>
      <c r="FJ1111" s="389"/>
      <c r="FK1111" s="389"/>
      <c r="FL1111" s="389"/>
      <c r="FM1111" s="389">
        <v>0.91366328787857176</v>
      </c>
      <c r="FN1111" s="389">
        <v>0.57706937025816785</v>
      </c>
      <c r="FO1111" s="389">
        <v>0.2592513834948581</v>
      </c>
      <c r="FP1111" s="389">
        <v>0.18433638561599594</v>
      </c>
      <c r="FQ1111" s="389">
        <v>0.17706075698996174</v>
      </c>
      <c r="FR1111" s="389">
        <v>0.15249666738898188</v>
      </c>
      <c r="FS1111" s="389">
        <v>0.14078284962184712</v>
      </c>
      <c r="FT1111" s="389">
        <v>0.12919231039747711</v>
      </c>
      <c r="FU1111" s="389">
        <v>0.12314233112038576</v>
      </c>
      <c r="FV1111" s="389">
        <v>0.11830307230773505</v>
      </c>
    </row>
    <row r="1112" spans="3:178" outlineLevel="2" x14ac:dyDescent="0.2">
      <c r="E1112" s="367">
        <v>47603</v>
      </c>
      <c r="F1112" s="394"/>
      <c r="G1112" s="394"/>
      <c r="H1112" s="394"/>
      <c r="K1112" s="389"/>
      <c r="L1112" s="389"/>
      <c r="M1112" s="389"/>
      <c r="N1112" s="389"/>
      <c r="O1112" s="389"/>
      <c r="P1112" s="389"/>
      <c r="Q1112" s="389"/>
      <c r="R1112" s="389"/>
      <c r="S1112" s="389"/>
      <c r="T1112" s="389"/>
      <c r="U1112" s="389"/>
      <c r="V1112" s="389"/>
      <c r="W1112" s="389"/>
      <c r="X1112" s="389"/>
      <c r="Y1112" s="389"/>
      <c r="Z1112" s="389"/>
      <c r="AA1112" s="389"/>
      <c r="AB1112" s="389"/>
      <c r="AC1112" s="389"/>
      <c r="AD1112" s="389"/>
      <c r="AE1112" s="389"/>
      <c r="AF1112" s="389"/>
      <c r="AG1112" s="389"/>
      <c r="AH1112" s="389"/>
      <c r="AI1112" s="389"/>
      <c r="AJ1112" s="389"/>
      <c r="AK1112" s="389"/>
      <c r="AL1112" s="389"/>
      <c r="AM1112" s="389"/>
      <c r="AN1112" s="389"/>
      <c r="AO1112" s="389"/>
      <c r="AP1112" s="389"/>
      <c r="AQ1112" s="389"/>
      <c r="AR1112" s="389"/>
      <c r="AS1112" s="389"/>
      <c r="AT1112" s="389"/>
      <c r="AU1112" s="389"/>
      <c r="AV1112" s="389"/>
      <c r="AW1112" s="389"/>
      <c r="AX1112" s="389"/>
      <c r="AY1112" s="389"/>
      <c r="AZ1112" s="389"/>
      <c r="BA1112" s="389"/>
      <c r="BB1112" s="389"/>
      <c r="BC1112" s="389"/>
      <c r="BD1112" s="389"/>
      <c r="BE1112" s="389"/>
      <c r="BF1112" s="389"/>
      <c r="BG1112" s="389"/>
      <c r="BH1112" s="389"/>
      <c r="BI1112" s="389"/>
      <c r="BJ1112" s="389"/>
      <c r="BK1112" s="389"/>
      <c r="BL1112" s="389"/>
      <c r="BM1112" s="389"/>
      <c r="BN1112" s="389"/>
      <c r="BO1112" s="389"/>
      <c r="BP1112" s="389"/>
      <c r="BQ1112" s="389"/>
      <c r="BR1112" s="389"/>
      <c r="BS1112" s="389"/>
      <c r="BT1112" s="389"/>
      <c r="BU1112" s="389"/>
      <c r="BV1112" s="389"/>
      <c r="BW1112" s="389"/>
      <c r="BX1112" s="389"/>
      <c r="BY1112" s="389"/>
      <c r="BZ1112" s="389"/>
      <c r="CA1112" s="389"/>
      <c r="CB1112" s="389"/>
      <c r="CC1112" s="389"/>
      <c r="CD1112" s="389"/>
      <c r="CE1112" s="389"/>
      <c r="CF1112" s="389"/>
      <c r="CG1112" s="389"/>
      <c r="CH1112" s="389"/>
      <c r="CI1112" s="389"/>
      <c r="CJ1112" s="389"/>
      <c r="CK1112" s="389"/>
      <c r="CL1112" s="389"/>
      <c r="CM1112" s="389"/>
      <c r="CN1112" s="389"/>
      <c r="CO1112" s="389"/>
      <c r="CP1112" s="389"/>
      <c r="CQ1112" s="389"/>
      <c r="CR1112" s="389"/>
      <c r="CS1112" s="389"/>
      <c r="CT1112" s="389"/>
      <c r="CU1112" s="389"/>
      <c r="CV1112" s="389"/>
      <c r="CW1112" s="389"/>
      <c r="CX1112" s="389"/>
      <c r="CY1112" s="389"/>
      <c r="CZ1112" s="389"/>
      <c r="DA1112" s="389"/>
      <c r="DB1112" s="389"/>
      <c r="DC1112" s="389"/>
      <c r="DD1112" s="389"/>
      <c r="DE1112" s="389"/>
      <c r="DF1112" s="389"/>
      <c r="DG1112" s="389"/>
      <c r="DH1112" s="389"/>
      <c r="DI1112" s="389"/>
      <c r="DJ1112" s="389"/>
      <c r="DK1112" s="389"/>
      <c r="DL1112" s="389"/>
      <c r="DM1112" s="389"/>
      <c r="DN1112" s="389"/>
      <c r="DO1112" s="389"/>
      <c r="DP1112" s="389"/>
      <c r="DQ1112" s="389"/>
      <c r="DR1112" s="389"/>
      <c r="DS1112" s="389"/>
      <c r="DT1112" s="389"/>
      <c r="DU1112" s="389"/>
      <c r="DV1112" s="389"/>
      <c r="DW1112" s="389"/>
      <c r="DX1112" s="389"/>
      <c r="DY1112" s="389"/>
      <c r="DZ1112" s="389"/>
      <c r="EA1112" s="389"/>
      <c r="EB1112" s="389"/>
      <c r="EC1112" s="389"/>
      <c r="ED1112" s="389"/>
      <c r="EE1112" s="389"/>
      <c r="EF1112" s="389"/>
      <c r="EG1112" s="389"/>
      <c r="EH1112" s="389"/>
      <c r="EI1112" s="389"/>
      <c r="EJ1112" s="389"/>
      <c r="EK1112" s="389"/>
      <c r="EL1112" s="389"/>
      <c r="EM1112" s="389"/>
      <c r="EN1112" s="389"/>
      <c r="EO1112" s="389"/>
      <c r="EP1112" s="389"/>
      <c r="EQ1112" s="389"/>
      <c r="ER1112" s="389"/>
      <c r="ES1112" s="389"/>
      <c r="ET1112" s="389"/>
      <c r="EU1112" s="389"/>
      <c r="EV1112" s="389"/>
      <c r="EW1112" s="389"/>
      <c r="EX1112" s="389"/>
      <c r="EY1112" s="389"/>
      <c r="EZ1112" s="389"/>
      <c r="FA1112" s="389"/>
      <c r="FB1112" s="389"/>
      <c r="FC1112" s="389"/>
      <c r="FD1112" s="389"/>
      <c r="FE1112" s="389"/>
      <c r="FF1112" s="389"/>
      <c r="FG1112" s="389"/>
      <c r="FH1112" s="389"/>
      <c r="FI1112" s="389"/>
      <c r="FJ1112" s="389"/>
      <c r="FK1112" s="389"/>
      <c r="FL1112" s="389"/>
      <c r="FM1112" s="389"/>
      <c r="FN1112" s="389">
        <v>0.91366328787857176</v>
      </c>
      <c r="FO1112" s="389">
        <v>0.57706937025816785</v>
      </c>
      <c r="FP1112" s="389">
        <v>0.2592513834948581</v>
      </c>
      <c r="FQ1112" s="389">
        <v>0.18433638561599594</v>
      </c>
      <c r="FR1112" s="389">
        <v>0.17706075698996174</v>
      </c>
      <c r="FS1112" s="389">
        <v>0.15249666738898188</v>
      </c>
      <c r="FT1112" s="389">
        <v>0.14078284962184712</v>
      </c>
      <c r="FU1112" s="389">
        <v>0.12919231039747711</v>
      </c>
      <c r="FV1112" s="389">
        <v>0.12314233112038576</v>
      </c>
    </row>
    <row r="1113" spans="3:178" outlineLevel="2" x14ac:dyDescent="0.2">
      <c r="E1113" s="367">
        <v>47634</v>
      </c>
      <c r="F1113" s="394"/>
      <c r="G1113" s="394"/>
      <c r="H1113" s="394"/>
      <c r="K1113" s="389"/>
      <c r="L1113" s="389"/>
      <c r="M1113" s="389"/>
      <c r="N1113" s="389"/>
      <c r="O1113" s="389"/>
      <c r="P1113" s="389"/>
      <c r="Q1113" s="389"/>
      <c r="R1113" s="389"/>
      <c r="S1113" s="389"/>
      <c r="T1113" s="389"/>
      <c r="U1113" s="389"/>
      <c r="V1113" s="389"/>
      <c r="W1113" s="389"/>
      <c r="X1113" s="389"/>
      <c r="Y1113" s="389"/>
      <c r="Z1113" s="389"/>
      <c r="AA1113" s="389"/>
      <c r="AB1113" s="389"/>
      <c r="AC1113" s="389"/>
      <c r="AD1113" s="389"/>
      <c r="AE1113" s="389"/>
      <c r="AF1113" s="389"/>
      <c r="AG1113" s="389"/>
      <c r="AH1113" s="389"/>
      <c r="AI1113" s="389"/>
      <c r="AJ1113" s="389"/>
      <c r="AK1113" s="389"/>
      <c r="AL1113" s="389"/>
      <c r="AM1113" s="389"/>
      <c r="AN1113" s="389"/>
      <c r="AO1113" s="389"/>
      <c r="AP1113" s="389"/>
      <c r="AQ1113" s="389"/>
      <c r="AR1113" s="389"/>
      <c r="AS1113" s="389"/>
      <c r="AT1113" s="389"/>
      <c r="AU1113" s="389"/>
      <c r="AV1113" s="389"/>
      <c r="AW1113" s="389"/>
      <c r="AX1113" s="389"/>
      <c r="AY1113" s="389"/>
      <c r="AZ1113" s="389"/>
      <c r="BA1113" s="389"/>
      <c r="BB1113" s="389"/>
      <c r="BC1113" s="389"/>
      <c r="BD1113" s="389"/>
      <c r="BE1113" s="389"/>
      <c r="BF1113" s="389"/>
      <c r="BG1113" s="389"/>
      <c r="BH1113" s="389"/>
      <c r="BI1113" s="389"/>
      <c r="BJ1113" s="389"/>
      <c r="BK1113" s="389"/>
      <c r="BL1113" s="389"/>
      <c r="BM1113" s="389"/>
      <c r="BN1113" s="389"/>
      <c r="BO1113" s="389"/>
      <c r="BP1113" s="389"/>
      <c r="BQ1113" s="389"/>
      <c r="BR1113" s="389"/>
      <c r="BS1113" s="389"/>
      <c r="BT1113" s="389"/>
      <c r="BU1113" s="389"/>
      <c r="BV1113" s="389"/>
      <c r="BW1113" s="389"/>
      <c r="BX1113" s="389"/>
      <c r="BY1113" s="389"/>
      <c r="BZ1113" s="389"/>
      <c r="CA1113" s="389"/>
      <c r="CB1113" s="389"/>
      <c r="CC1113" s="389"/>
      <c r="CD1113" s="389"/>
      <c r="CE1113" s="389"/>
      <c r="CF1113" s="389"/>
      <c r="CG1113" s="389"/>
      <c r="CH1113" s="389"/>
      <c r="CI1113" s="389"/>
      <c r="CJ1113" s="389"/>
      <c r="CK1113" s="389"/>
      <c r="CL1113" s="389"/>
      <c r="CM1113" s="389"/>
      <c r="CN1113" s="389"/>
      <c r="CO1113" s="389"/>
      <c r="CP1113" s="389"/>
      <c r="CQ1113" s="389"/>
      <c r="CR1113" s="389"/>
      <c r="CS1113" s="389"/>
      <c r="CT1113" s="389"/>
      <c r="CU1113" s="389"/>
      <c r="CV1113" s="389"/>
      <c r="CW1113" s="389"/>
      <c r="CX1113" s="389"/>
      <c r="CY1113" s="389"/>
      <c r="CZ1113" s="389"/>
      <c r="DA1113" s="389"/>
      <c r="DB1113" s="389"/>
      <c r="DC1113" s="389"/>
      <c r="DD1113" s="389"/>
      <c r="DE1113" s="389"/>
      <c r="DF1113" s="389"/>
      <c r="DG1113" s="389"/>
      <c r="DH1113" s="389"/>
      <c r="DI1113" s="389"/>
      <c r="DJ1113" s="389"/>
      <c r="DK1113" s="389"/>
      <c r="DL1113" s="389"/>
      <c r="DM1113" s="389"/>
      <c r="DN1113" s="389"/>
      <c r="DO1113" s="389"/>
      <c r="DP1113" s="389"/>
      <c r="DQ1113" s="389"/>
      <c r="DR1113" s="389"/>
      <c r="DS1113" s="389"/>
      <c r="DT1113" s="389"/>
      <c r="DU1113" s="389"/>
      <c r="DV1113" s="389"/>
      <c r="DW1113" s="389"/>
      <c r="DX1113" s="389"/>
      <c r="DY1113" s="389"/>
      <c r="DZ1113" s="389"/>
      <c r="EA1113" s="389"/>
      <c r="EB1113" s="389"/>
      <c r="EC1113" s="389"/>
      <c r="ED1113" s="389"/>
      <c r="EE1113" s="389"/>
      <c r="EF1113" s="389"/>
      <c r="EG1113" s="389"/>
      <c r="EH1113" s="389"/>
      <c r="EI1113" s="389"/>
      <c r="EJ1113" s="389"/>
      <c r="EK1113" s="389"/>
      <c r="EL1113" s="389"/>
      <c r="EM1113" s="389"/>
      <c r="EN1113" s="389"/>
      <c r="EO1113" s="389"/>
      <c r="EP1113" s="389"/>
      <c r="EQ1113" s="389"/>
      <c r="ER1113" s="389"/>
      <c r="ES1113" s="389"/>
      <c r="ET1113" s="389"/>
      <c r="EU1113" s="389"/>
      <c r="EV1113" s="389"/>
      <c r="EW1113" s="389"/>
      <c r="EX1113" s="389"/>
      <c r="EY1113" s="389"/>
      <c r="EZ1113" s="389"/>
      <c r="FA1113" s="389"/>
      <c r="FB1113" s="389"/>
      <c r="FC1113" s="389"/>
      <c r="FD1113" s="389"/>
      <c r="FE1113" s="389"/>
      <c r="FF1113" s="389"/>
      <c r="FG1113" s="389"/>
      <c r="FH1113" s="389"/>
      <c r="FI1113" s="389"/>
      <c r="FJ1113" s="389"/>
      <c r="FK1113" s="389"/>
      <c r="FL1113" s="389"/>
      <c r="FM1113" s="389"/>
      <c r="FN1113" s="389"/>
      <c r="FO1113" s="389">
        <v>0.91366328787857176</v>
      </c>
      <c r="FP1113" s="389">
        <v>0.57706937025816785</v>
      </c>
      <c r="FQ1113" s="389">
        <v>0.2592513834948581</v>
      </c>
      <c r="FR1113" s="389">
        <v>0.18433638561599594</v>
      </c>
      <c r="FS1113" s="389">
        <v>0.17706075698996174</v>
      </c>
      <c r="FT1113" s="389">
        <v>0.15249666738898188</v>
      </c>
      <c r="FU1113" s="389">
        <v>0.14078284962184712</v>
      </c>
      <c r="FV1113" s="389">
        <v>0.12919231039747711</v>
      </c>
    </row>
    <row r="1114" spans="3:178" outlineLevel="2" x14ac:dyDescent="0.2">
      <c r="E1114" s="367">
        <v>47664</v>
      </c>
      <c r="F1114" s="394"/>
      <c r="G1114" s="394"/>
      <c r="H1114" s="394"/>
      <c r="K1114" s="389"/>
      <c r="L1114" s="389"/>
      <c r="M1114" s="389"/>
      <c r="N1114" s="389"/>
      <c r="O1114" s="389"/>
      <c r="P1114" s="389"/>
      <c r="Q1114" s="389"/>
      <c r="R1114" s="389"/>
      <c r="S1114" s="389"/>
      <c r="T1114" s="389"/>
      <c r="U1114" s="389"/>
      <c r="V1114" s="389"/>
      <c r="W1114" s="389"/>
      <c r="X1114" s="389"/>
      <c r="Y1114" s="389"/>
      <c r="Z1114" s="389"/>
      <c r="AA1114" s="389"/>
      <c r="AB1114" s="389"/>
      <c r="AC1114" s="389"/>
      <c r="AD1114" s="389"/>
      <c r="AE1114" s="389"/>
      <c r="AF1114" s="389"/>
      <c r="AG1114" s="389"/>
      <c r="AH1114" s="389"/>
      <c r="AI1114" s="389"/>
      <c r="AJ1114" s="389"/>
      <c r="AK1114" s="389"/>
      <c r="AL1114" s="389"/>
      <c r="AM1114" s="389"/>
      <c r="AN1114" s="389"/>
      <c r="AO1114" s="389"/>
      <c r="AP1114" s="389"/>
      <c r="AQ1114" s="389"/>
      <c r="AR1114" s="389"/>
      <c r="AS1114" s="389"/>
      <c r="AT1114" s="389"/>
      <c r="AU1114" s="389"/>
      <c r="AV1114" s="389"/>
      <c r="AW1114" s="389"/>
      <c r="AX1114" s="389"/>
      <c r="AY1114" s="389"/>
      <c r="AZ1114" s="389"/>
      <c r="BA1114" s="389"/>
      <c r="BB1114" s="389"/>
      <c r="BC1114" s="389"/>
      <c r="BD1114" s="389"/>
      <c r="BE1114" s="389"/>
      <c r="BF1114" s="389"/>
      <c r="BG1114" s="389"/>
      <c r="BH1114" s="389"/>
      <c r="BI1114" s="389"/>
      <c r="BJ1114" s="389"/>
      <c r="BK1114" s="389"/>
      <c r="BL1114" s="389"/>
      <c r="BM1114" s="389"/>
      <c r="BN1114" s="389"/>
      <c r="BO1114" s="389"/>
      <c r="BP1114" s="389"/>
      <c r="BQ1114" s="389"/>
      <c r="BR1114" s="389"/>
      <c r="BS1114" s="389"/>
      <c r="BT1114" s="389"/>
      <c r="BU1114" s="389"/>
      <c r="BV1114" s="389"/>
      <c r="BW1114" s="389"/>
      <c r="BX1114" s="389"/>
      <c r="BY1114" s="389"/>
      <c r="BZ1114" s="389"/>
      <c r="CA1114" s="389"/>
      <c r="CB1114" s="389"/>
      <c r="CC1114" s="389"/>
      <c r="CD1114" s="389"/>
      <c r="CE1114" s="389"/>
      <c r="CF1114" s="389"/>
      <c r="CG1114" s="389"/>
      <c r="CH1114" s="389"/>
      <c r="CI1114" s="389"/>
      <c r="CJ1114" s="389"/>
      <c r="CK1114" s="389"/>
      <c r="CL1114" s="389"/>
      <c r="CM1114" s="389"/>
      <c r="CN1114" s="389"/>
      <c r="CO1114" s="389"/>
      <c r="CP1114" s="389"/>
      <c r="CQ1114" s="389"/>
      <c r="CR1114" s="389"/>
      <c r="CS1114" s="389"/>
      <c r="CT1114" s="389"/>
      <c r="CU1114" s="389"/>
      <c r="CV1114" s="389"/>
      <c r="CW1114" s="389"/>
      <c r="CX1114" s="389"/>
      <c r="CY1114" s="389"/>
      <c r="CZ1114" s="389"/>
      <c r="DA1114" s="389"/>
      <c r="DB1114" s="389"/>
      <c r="DC1114" s="389"/>
      <c r="DD1114" s="389"/>
      <c r="DE1114" s="389"/>
      <c r="DF1114" s="389"/>
      <c r="DG1114" s="389"/>
      <c r="DH1114" s="389"/>
      <c r="DI1114" s="389"/>
      <c r="DJ1114" s="389"/>
      <c r="DK1114" s="389"/>
      <c r="DL1114" s="389"/>
      <c r="DM1114" s="389"/>
      <c r="DN1114" s="389"/>
      <c r="DO1114" s="389"/>
      <c r="DP1114" s="389"/>
      <c r="DQ1114" s="389"/>
      <c r="DR1114" s="389"/>
      <c r="DS1114" s="389"/>
      <c r="DT1114" s="389"/>
      <c r="DU1114" s="389"/>
      <c r="DV1114" s="389"/>
      <c r="DW1114" s="389"/>
      <c r="DX1114" s="389"/>
      <c r="DY1114" s="389"/>
      <c r="DZ1114" s="389"/>
      <c r="EA1114" s="389"/>
      <c r="EB1114" s="389"/>
      <c r="EC1114" s="389"/>
      <c r="ED1114" s="389"/>
      <c r="EE1114" s="389"/>
      <c r="EF1114" s="389"/>
      <c r="EG1114" s="389"/>
      <c r="EH1114" s="389"/>
      <c r="EI1114" s="389"/>
      <c r="EJ1114" s="389"/>
      <c r="EK1114" s="389"/>
      <c r="EL1114" s="389"/>
      <c r="EM1114" s="389"/>
      <c r="EN1114" s="389"/>
      <c r="EO1114" s="389"/>
      <c r="EP1114" s="389"/>
      <c r="EQ1114" s="389"/>
      <c r="ER1114" s="389"/>
      <c r="ES1114" s="389"/>
      <c r="ET1114" s="389"/>
      <c r="EU1114" s="389"/>
      <c r="EV1114" s="389"/>
      <c r="EW1114" s="389"/>
      <c r="EX1114" s="389"/>
      <c r="EY1114" s="389"/>
      <c r="EZ1114" s="389"/>
      <c r="FA1114" s="389"/>
      <c r="FB1114" s="389"/>
      <c r="FC1114" s="389"/>
      <c r="FD1114" s="389"/>
      <c r="FE1114" s="389"/>
      <c r="FF1114" s="389"/>
      <c r="FG1114" s="389"/>
      <c r="FH1114" s="389"/>
      <c r="FI1114" s="389"/>
      <c r="FJ1114" s="389"/>
      <c r="FK1114" s="389"/>
      <c r="FL1114" s="389"/>
      <c r="FM1114" s="389"/>
      <c r="FN1114" s="389"/>
      <c r="FO1114" s="389"/>
      <c r="FP1114" s="389">
        <v>0.91366328787857176</v>
      </c>
      <c r="FQ1114" s="389">
        <v>0.57706937025816785</v>
      </c>
      <c r="FR1114" s="389">
        <v>0.2592513834948581</v>
      </c>
      <c r="FS1114" s="389">
        <v>0.18433638561599594</v>
      </c>
      <c r="FT1114" s="389">
        <v>0.17706075698996174</v>
      </c>
      <c r="FU1114" s="389">
        <v>0.15249666738898188</v>
      </c>
      <c r="FV1114" s="389">
        <v>0.14078284962184712</v>
      </c>
    </row>
    <row r="1115" spans="3:178" outlineLevel="2" x14ac:dyDescent="0.2">
      <c r="E1115" s="367">
        <v>47695</v>
      </c>
      <c r="F1115" s="394"/>
      <c r="G1115" s="394"/>
      <c r="H1115" s="394"/>
      <c r="K1115" s="389"/>
      <c r="L1115" s="389"/>
      <c r="M1115" s="389"/>
      <c r="N1115" s="389"/>
      <c r="O1115" s="389"/>
      <c r="P1115" s="389"/>
      <c r="Q1115" s="389"/>
      <c r="R1115" s="389"/>
      <c r="S1115" s="389"/>
      <c r="T1115" s="389"/>
      <c r="U1115" s="389"/>
      <c r="V1115" s="389"/>
      <c r="W1115" s="389"/>
      <c r="X1115" s="389"/>
      <c r="Y1115" s="389"/>
      <c r="Z1115" s="389"/>
      <c r="AA1115" s="389"/>
      <c r="AB1115" s="389"/>
      <c r="AC1115" s="389"/>
      <c r="AD1115" s="389"/>
      <c r="AE1115" s="389"/>
      <c r="AF1115" s="389"/>
      <c r="AG1115" s="389"/>
      <c r="AH1115" s="389"/>
      <c r="AI1115" s="389"/>
      <c r="AJ1115" s="389"/>
      <c r="AK1115" s="389"/>
      <c r="AL1115" s="389"/>
      <c r="AM1115" s="389"/>
      <c r="AN1115" s="389"/>
      <c r="AO1115" s="389"/>
      <c r="AP1115" s="389"/>
      <c r="AQ1115" s="389"/>
      <c r="AR1115" s="389"/>
      <c r="AS1115" s="389"/>
      <c r="AT1115" s="389"/>
      <c r="AU1115" s="389"/>
      <c r="AV1115" s="389"/>
      <c r="AW1115" s="389"/>
      <c r="AX1115" s="389"/>
      <c r="AY1115" s="389"/>
      <c r="AZ1115" s="389"/>
      <c r="BA1115" s="389"/>
      <c r="BB1115" s="389"/>
      <c r="BC1115" s="389"/>
      <c r="BD1115" s="389"/>
      <c r="BE1115" s="389"/>
      <c r="BF1115" s="389"/>
      <c r="BG1115" s="389"/>
      <c r="BH1115" s="389"/>
      <c r="BI1115" s="389"/>
      <c r="BJ1115" s="389"/>
      <c r="BK1115" s="389"/>
      <c r="BL1115" s="389"/>
      <c r="BM1115" s="389"/>
      <c r="BN1115" s="389"/>
      <c r="BO1115" s="389"/>
      <c r="BP1115" s="389"/>
      <c r="BQ1115" s="389"/>
      <c r="BR1115" s="389"/>
      <c r="BS1115" s="389"/>
      <c r="BT1115" s="389"/>
      <c r="BU1115" s="389"/>
      <c r="BV1115" s="389"/>
      <c r="BW1115" s="389"/>
      <c r="BX1115" s="389"/>
      <c r="BY1115" s="389"/>
      <c r="BZ1115" s="389"/>
      <c r="CA1115" s="389"/>
      <c r="CB1115" s="389"/>
      <c r="CC1115" s="389"/>
      <c r="CD1115" s="389"/>
      <c r="CE1115" s="389"/>
      <c r="CF1115" s="389"/>
      <c r="CG1115" s="389"/>
      <c r="CH1115" s="389"/>
      <c r="CI1115" s="389"/>
      <c r="CJ1115" s="389"/>
      <c r="CK1115" s="389"/>
      <c r="CL1115" s="389"/>
      <c r="CM1115" s="389"/>
      <c r="CN1115" s="389"/>
      <c r="CO1115" s="389"/>
      <c r="CP1115" s="389"/>
      <c r="CQ1115" s="389"/>
      <c r="CR1115" s="389"/>
      <c r="CS1115" s="389"/>
      <c r="CT1115" s="389"/>
      <c r="CU1115" s="389"/>
      <c r="CV1115" s="389"/>
      <c r="CW1115" s="389"/>
      <c r="CX1115" s="389"/>
      <c r="CY1115" s="389"/>
      <c r="CZ1115" s="389"/>
      <c r="DA1115" s="389"/>
      <c r="DB1115" s="389"/>
      <c r="DC1115" s="389"/>
      <c r="DD1115" s="389"/>
      <c r="DE1115" s="389"/>
      <c r="DF1115" s="389"/>
      <c r="DG1115" s="389"/>
      <c r="DH1115" s="389"/>
      <c r="DI1115" s="389"/>
      <c r="DJ1115" s="389"/>
      <c r="DK1115" s="389"/>
      <c r="DL1115" s="389"/>
      <c r="DM1115" s="389"/>
      <c r="DN1115" s="389"/>
      <c r="DO1115" s="389"/>
      <c r="DP1115" s="389"/>
      <c r="DQ1115" s="389"/>
      <c r="DR1115" s="389"/>
      <c r="DS1115" s="389"/>
      <c r="DT1115" s="389"/>
      <c r="DU1115" s="389"/>
      <c r="DV1115" s="389"/>
      <c r="DW1115" s="389"/>
      <c r="DX1115" s="389"/>
      <c r="DY1115" s="389"/>
      <c r="DZ1115" s="389"/>
      <c r="EA1115" s="389"/>
      <c r="EB1115" s="389"/>
      <c r="EC1115" s="389"/>
      <c r="ED1115" s="389"/>
      <c r="EE1115" s="389"/>
      <c r="EF1115" s="389"/>
      <c r="EG1115" s="389"/>
      <c r="EH1115" s="389"/>
      <c r="EI1115" s="389"/>
      <c r="EJ1115" s="389"/>
      <c r="EK1115" s="389"/>
      <c r="EL1115" s="389"/>
      <c r="EM1115" s="389"/>
      <c r="EN1115" s="389"/>
      <c r="EO1115" s="389"/>
      <c r="EP1115" s="389"/>
      <c r="EQ1115" s="389"/>
      <c r="ER1115" s="389"/>
      <c r="ES1115" s="389"/>
      <c r="ET1115" s="389"/>
      <c r="EU1115" s="389"/>
      <c r="EV1115" s="389"/>
      <c r="EW1115" s="389"/>
      <c r="EX1115" s="389"/>
      <c r="EY1115" s="389"/>
      <c r="EZ1115" s="389"/>
      <c r="FA1115" s="389"/>
      <c r="FB1115" s="389"/>
      <c r="FC1115" s="389"/>
      <c r="FD1115" s="389"/>
      <c r="FE1115" s="389"/>
      <c r="FF1115" s="389"/>
      <c r="FG1115" s="389"/>
      <c r="FH1115" s="389"/>
      <c r="FI1115" s="389"/>
      <c r="FJ1115" s="389"/>
      <c r="FK1115" s="389"/>
      <c r="FL1115" s="389"/>
      <c r="FM1115" s="389"/>
      <c r="FN1115" s="389"/>
      <c r="FO1115" s="389"/>
      <c r="FP1115" s="389"/>
      <c r="FQ1115" s="389">
        <v>0.91366328787857176</v>
      </c>
      <c r="FR1115" s="389">
        <v>0.57706937025816785</v>
      </c>
      <c r="FS1115" s="389">
        <v>0.2592513834948581</v>
      </c>
      <c r="FT1115" s="389">
        <v>0.18433638561599594</v>
      </c>
      <c r="FU1115" s="389">
        <v>0.17706075698996174</v>
      </c>
      <c r="FV1115" s="389">
        <v>0.15249666738898188</v>
      </c>
    </row>
    <row r="1116" spans="3:178" outlineLevel="2" x14ac:dyDescent="0.2">
      <c r="E1116" s="367">
        <v>47726</v>
      </c>
      <c r="F1116" s="394"/>
      <c r="G1116" s="394"/>
      <c r="H1116" s="394"/>
      <c r="K1116" s="389"/>
      <c r="L1116" s="389"/>
      <c r="M1116" s="389"/>
      <c r="N1116" s="389"/>
      <c r="O1116" s="389"/>
      <c r="P1116" s="389"/>
      <c r="Q1116" s="389"/>
      <c r="R1116" s="389"/>
      <c r="S1116" s="389"/>
      <c r="T1116" s="389"/>
      <c r="U1116" s="389"/>
      <c r="V1116" s="389"/>
      <c r="W1116" s="389"/>
      <c r="X1116" s="389"/>
      <c r="Y1116" s="389"/>
      <c r="Z1116" s="389"/>
      <c r="AA1116" s="389"/>
      <c r="AB1116" s="389"/>
      <c r="AC1116" s="389"/>
      <c r="AD1116" s="389"/>
      <c r="AE1116" s="389"/>
      <c r="AF1116" s="389"/>
      <c r="AG1116" s="389"/>
      <c r="AH1116" s="389"/>
      <c r="AI1116" s="389"/>
      <c r="AJ1116" s="389"/>
      <c r="AK1116" s="389"/>
      <c r="AL1116" s="389"/>
      <c r="AM1116" s="389"/>
      <c r="AN1116" s="389"/>
      <c r="AO1116" s="389"/>
      <c r="AP1116" s="389"/>
      <c r="AQ1116" s="389"/>
      <c r="AR1116" s="389"/>
      <c r="AS1116" s="389"/>
      <c r="AT1116" s="389"/>
      <c r="AU1116" s="389"/>
      <c r="AV1116" s="389"/>
      <c r="AW1116" s="389"/>
      <c r="AX1116" s="389"/>
      <c r="AY1116" s="389"/>
      <c r="AZ1116" s="389"/>
      <c r="BA1116" s="389"/>
      <c r="BB1116" s="389"/>
      <c r="BC1116" s="389"/>
      <c r="BD1116" s="389"/>
      <c r="BE1116" s="389"/>
      <c r="BF1116" s="389"/>
      <c r="BG1116" s="389"/>
      <c r="BH1116" s="389"/>
      <c r="BI1116" s="389"/>
      <c r="BJ1116" s="389"/>
      <c r="BK1116" s="389"/>
      <c r="BL1116" s="389"/>
      <c r="BM1116" s="389"/>
      <c r="BN1116" s="389"/>
      <c r="BO1116" s="389"/>
      <c r="BP1116" s="389"/>
      <c r="BQ1116" s="389"/>
      <c r="BR1116" s="389"/>
      <c r="BS1116" s="389"/>
      <c r="BT1116" s="389"/>
      <c r="BU1116" s="389"/>
      <c r="BV1116" s="389"/>
      <c r="BW1116" s="389"/>
      <c r="BX1116" s="389"/>
      <c r="BY1116" s="389"/>
      <c r="BZ1116" s="389"/>
      <c r="CA1116" s="389"/>
      <c r="CB1116" s="389"/>
      <c r="CC1116" s="389"/>
      <c r="CD1116" s="389"/>
      <c r="CE1116" s="389"/>
      <c r="CF1116" s="389"/>
      <c r="CG1116" s="389"/>
      <c r="CH1116" s="389"/>
      <c r="CI1116" s="389"/>
      <c r="CJ1116" s="389"/>
      <c r="CK1116" s="389"/>
      <c r="CL1116" s="389"/>
      <c r="CM1116" s="389"/>
      <c r="CN1116" s="389"/>
      <c r="CO1116" s="389"/>
      <c r="CP1116" s="389"/>
      <c r="CQ1116" s="389"/>
      <c r="CR1116" s="389"/>
      <c r="CS1116" s="389"/>
      <c r="CT1116" s="389"/>
      <c r="CU1116" s="389"/>
      <c r="CV1116" s="389"/>
      <c r="CW1116" s="389"/>
      <c r="CX1116" s="389"/>
      <c r="CY1116" s="389"/>
      <c r="CZ1116" s="389"/>
      <c r="DA1116" s="389"/>
      <c r="DB1116" s="389"/>
      <c r="DC1116" s="389"/>
      <c r="DD1116" s="389"/>
      <c r="DE1116" s="389"/>
      <c r="DF1116" s="389"/>
      <c r="DG1116" s="389"/>
      <c r="DH1116" s="389"/>
      <c r="DI1116" s="389"/>
      <c r="DJ1116" s="389"/>
      <c r="DK1116" s="389"/>
      <c r="DL1116" s="389"/>
      <c r="DM1116" s="389"/>
      <c r="DN1116" s="389"/>
      <c r="DO1116" s="389"/>
      <c r="DP1116" s="389"/>
      <c r="DQ1116" s="389"/>
      <c r="DR1116" s="389"/>
      <c r="DS1116" s="389"/>
      <c r="DT1116" s="389"/>
      <c r="DU1116" s="389"/>
      <c r="DV1116" s="389"/>
      <c r="DW1116" s="389"/>
      <c r="DX1116" s="389"/>
      <c r="DY1116" s="389"/>
      <c r="DZ1116" s="389"/>
      <c r="EA1116" s="389"/>
      <c r="EB1116" s="389"/>
      <c r="EC1116" s="389"/>
      <c r="ED1116" s="389"/>
      <c r="EE1116" s="389"/>
      <c r="EF1116" s="389"/>
      <c r="EG1116" s="389"/>
      <c r="EH1116" s="389"/>
      <c r="EI1116" s="389"/>
      <c r="EJ1116" s="389"/>
      <c r="EK1116" s="389"/>
      <c r="EL1116" s="389"/>
      <c r="EM1116" s="389"/>
      <c r="EN1116" s="389"/>
      <c r="EO1116" s="389"/>
      <c r="EP1116" s="389"/>
      <c r="EQ1116" s="389"/>
      <c r="ER1116" s="389"/>
      <c r="ES1116" s="389"/>
      <c r="ET1116" s="389"/>
      <c r="EU1116" s="389"/>
      <c r="EV1116" s="389"/>
      <c r="EW1116" s="389"/>
      <c r="EX1116" s="389"/>
      <c r="EY1116" s="389"/>
      <c r="EZ1116" s="389"/>
      <c r="FA1116" s="389"/>
      <c r="FB1116" s="389"/>
      <c r="FC1116" s="389"/>
      <c r="FD1116" s="389"/>
      <c r="FE1116" s="389"/>
      <c r="FF1116" s="389"/>
      <c r="FG1116" s="389"/>
      <c r="FH1116" s="389"/>
      <c r="FI1116" s="389"/>
      <c r="FJ1116" s="389"/>
      <c r="FK1116" s="389"/>
      <c r="FL1116" s="389"/>
      <c r="FM1116" s="389"/>
      <c r="FN1116" s="389"/>
      <c r="FO1116" s="389"/>
      <c r="FP1116" s="389"/>
      <c r="FQ1116" s="389"/>
      <c r="FR1116" s="389">
        <v>0.91366328787857176</v>
      </c>
      <c r="FS1116" s="389">
        <v>0.57706937025816785</v>
      </c>
      <c r="FT1116" s="389">
        <v>0.2592513834948581</v>
      </c>
      <c r="FU1116" s="389">
        <v>0.18433638561599594</v>
      </c>
      <c r="FV1116" s="389">
        <v>0.17706075698996174</v>
      </c>
    </row>
    <row r="1117" spans="3:178" outlineLevel="2" x14ac:dyDescent="0.2">
      <c r="E1117" s="367">
        <v>47756</v>
      </c>
      <c r="F1117" s="394"/>
      <c r="G1117" s="394"/>
      <c r="H1117" s="394"/>
      <c r="K1117" s="389"/>
      <c r="L1117" s="389"/>
      <c r="M1117" s="389"/>
      <c r="N1117" s="389"/>
      <c r="O1117" s="389"/>
      <c r="P1117" s="389"/>
      <c r="Q1117" s="389"/>
      <c r="R1117" s="389"/>
      <c r="S1117" s="389"/>
      <c r="T1117" s="389"/>
      <c r="U1117" s="389"/>
      <c r="V1117" s="389"/>
      <c r="W1117" s="389"/>
      <c r="X1117" s="389"/>
      <c r="Y1117" s="389"/>
      <c r="Z1117" s="389"/>
      <c r="AA1117" s="389"/>
      <c r="AB1117" s="389"/>
      <c r="AC1117" s="389"/>
      <c r="AD1117" s="389"/>
      <c r="AE1117" s="389"/>
      <c r="AF1117" s="389"/>
      <c r="AG1117" s="389"/>
      <c r="AH1117" s="389"/>
      <c r="AI1117" s="389"/>
      <c r="AJ1117" s="389"/>
      <c r="AK1117" s="389"/>
      <c r="AL1117" s="389"/>
      <c r="AM1117" s="389"/>
      <c r="AN1117" s="389"/>
      <c r="AO1117" s="389"/>
      <c r="AP1117" s="389"/>
      <c r="AQ1117" s="389"/>
      <c r="AR1117" s="389"/>
      <c r="AS1117" s="389"/>
      <c r="AT1117" s="389"/>
      <c r="AU1117" s="389"/>
      <c r="AV1117" s="389"/>
      <c r="AW1117" s="389"/>
      <c r="AX1117" s="389"/>
      <c r="AY1117" s="389"/>
      <c r="AZ1117" s="389"/>
      <c r="BA1117" s="389"/>
      <c r="BB1117" s="389"/>
      <c r="BC1117" s="389"/>
      <c r="BD1117" s="389"/>
      <c r="BE1117" s="389"/>
      <c r="BF1117" s="389"/>
      <c r="BG1117" s="389"/>
      <c r="BH1117" s="389"/>
      <c r="BI1117" s="389"/>
      <c r="BJ1117" s="389"/>
      <c r="BK1117" s="389"/>
      <c r="BL1117" s="389"/>
      <c r="BM1117" s="389"/>
      <c r="BN1117" s="389"/>
      <c r="BO1117" s="389"/>
      <c r="BP1117" s="389"/>
      <c r="BQ1117" s="389"/>
      <c r="BR1117" s="389"/>
      <c r="BS1117" s="389"/>
      <c r="BT1117" s="389"/>
      <c r="BU1117" s="389"/>
      <c r="BV1117" s="389"/>
      <c r="BW1117" s="389"/>
      <c r="BX1117" s="389"/>
      <c r="BY1117" s="389"/>
      <c r="BZ1117" s="389"/>
      <c r="CA1117" s="389"/>
      <c r="CB1117" s="389"/>
      <c r="CC1117" s="389"/>
      <c r="CD1117" s="389"/>
      <c r="CE1117" s="389"/>
      <c r="CF1117" s="389"/>
      <c r="CG1117" s="389"/>
      <c r="CH1117" s="389"/>
      <c r="CI1117" s="389"/>
      <c r="CJ1117" s="389"/>
      <c r="CK1117" s="389"/>
      <c r="CL1117" s="389"/>
      <c r="CM1117" s="389"/>
      <c r="CN1117" s="389"/>
      <c r="CO1117" s="389"/>
      <c r="CP1117" s="389"/>
      <c r="CQ1117" s="389"/>
      <c r="CR1117" s="389"/>
      <c r="CS1117" s="389"/>
      <c r="CT1117" s="389"/>
      <c r="CU1117" s="389"/>
      <c r="CV1117" s="389"/>
      <c r="CW1117" s="389"/>
      <c r="CX1117" s="389"/>
      <c r="CY1117" s="389"/>
      <c r="CZ1117" s="389"/>
      <c r="DA1117" s="389"/>
      <c r="DB1117" s="389"/>
      <c r="DC1117" s="389"/>
      <c r="DD1117" s="389"/>
      <c r="DE1117" s="389"/>
      <c r="DF1117" s="389"/>
      <c r="DG1117" s="389"/>
      <c r="DH1117" s="389"/>
      <c r="DI1117" s="389"/>
      <c r="DJ1117" s="389"/>
      <c r="DK1117" s="389"/>
      <c r="DL1117" s="389"/>
      <c r="DM1117" s="389"/>
      <c r="DN1117" s="389"/>
      <c r="DO1117" s="389"/>
      <c r="DP1117" s="389"/>
      <c r="DQ1117" s="389"/>
      <c r="DR1117" s="389"/>
      <c r="DS1117" s="389"/>
      <c r="DT1117" s="389"/>
      <c r="DU1117" s="389"/>
      <c r="DV1117" s="389"/>
      <c r="DW1117" s="389"/>
      <c r="DX1117" s="389"/>
      <c r="DY1117" s="389"/>
      <c r="DZ1117" s="389"/>
      <c r="EA1117" s="389"/>
      <c r="EB1117" s="389"/>
      <c r="EC1117" s="389"/>
      <c r="ED1117" s="389"/>
      <c r="EE1117" s="389"/>
      <c r="EF1117" s="389"/>
      <c r="EG1117" s="389"/>
      <c r="EH1117" s="389"/>
      <c r="EI1117" s="389"/>
      <c r="EJ1117" s="389"/>
      <c r="EK1117" s="389"/>
      <c r="EL1117" s="389"/>
      <c r="EM1117" s="389"/>
      <c r="EN1117" s="389"/>
      <c r="EO1117" s="389"/>
      <c r="EP1117" s="389"/>
      <c r="EQ1117" s="389"/>
      <c r="ER1117" s="389"/>
      <c r="ES1117" s="389"/>
      <c r="ET1117" s="389"/>
      <c r="EU1117" s="389"/>
      <c r="EV1117" s="389"/>
      <c r="EW1117" s="389"/>
      <c r="EX1117" s="389"/>
      <c r="EY1117" s="389"/>
      <c r="EZ1117" s="389"/>
      <c r="FA1117" s="389"/>
      <c r="FB1117" s="389"/>
      <c r="FC1117" s="389"/>
      <c r="FD1117" s="389"/>
      <c r="FE1117" s="389"/>
      <c r="FF1117" s="389"/>
      <c r="FG1117" s="389"/>
      <c r="FH1117" s="389"/>
      <c r="FI1117" s="389"/>
      <c r="FJ1117" s="389"/>
      <c r="FK1117" s="389"/>
      <c r="FL1117" s="389"/>
      <c r="FM1117" s="389"/>
      <c r="FN1117" s="389"/>
      <c r="FO1117" s="389"/>
      <c r="FP1117" s="389"/>
      <c r="FQ1117" s="389"/>
      <c r="FR1117" s="389"/>
      <c r="FS1117" s="389">
        <v>0.91366328787857176</v>
      </c>
      <c r="FT1117" s="389">
        <v>0.57706937025816785</v>
      </c>
      <c r="FU1117" s="389">
        <v>0.2592513834948581</v>
      </c>
      <c r="FV1117" s="389">
        <v>0.18433638561599594</v>
      </c>
    </row>
    <row r="1118" spans="3:178" outlineLevel="2" x14ac:dyDescent="0.2">
      <c r="E1118" s="367">
        <v>47787</v>
      </c>
      <c r="F1118" s="394"/>
      <c r="G1118" s="394"/>
      <c r="H1118" s="394"/>
      <c r="K1118" s="389"/>
      <c r="L1118" s="389"/>
      <c r="M1118" s="389"/>
      <c r="N1118" s="389"/>
      <c r="O1118" s="389"/>
      <c r="P1118" s="389"/>
      <c r="Q1118" s="389"/>
      <c r="R1118" s="389"/>
      <c r="S1118" s="389"/>
      <c r="T1118" s="389"/>
      <c r="U1118" s="389"/>
      <c r="V1118" s="389"/>
      <c r="W1118" s="389"/>
      <c r="X1118" s="389"/>
      <c r="Y1118" s="389"/>
      <c r="Z1118" s="389"/>
      <c r="AA1118" s="389"/>
      <c r="AB1118" s="389"/>
      <c r="AC1118" s="389"/>
      <c r="AD1118" s="389"/>
      <c r="AE1118" s="389"/>
      <c r="AF1118" s="389"/>
      <c r="AG1118" s="389"/>
      <c r="AH1118" s="389"/>
      <c r="AI1118" s="389"/>
      <c r="AJ1118" s="389"/>
      <c r="AK1118" s="389"/>
      <c r="AL1118" s="389"/>
      <c r="AM1118" s="389"/>
      <c r="AN1118" s="389"/>
      <c r="AO1118" s="389"/>
      <c r="AP1118" s="389"/>
      <c r="AQ1118" s="389"/>
      <c r="AR1118" s="389"/>
      <c r="AS1118" s="389"/>
      <c r="AT1118" s="389"/>
      <c r="AU1118" s="389"/>
      <c r="AV1118" s="389"/>
      <c r="AW1118" s="389"/>
      <c r="AX1118" s="389"/>
      <c r="AY1118" s="389"/>
      <c r="AZ1118" s="389"/>
      <c r="BA1118" s="389"/>
      <c r="BB1118" s="389"/>
      <c r="BC1118" s="389"/>
      <c r="BD1118" s="389"/>
      <c r="BE1118" s="389"/>
      <c r="BF1118" s="389"/>
      <c r="BG1118" s="389"/>
      <c r="BH1118" s="389"/>
      <c r="BI1118" s="389"/>
      <c r="BJ1118" s="389"/>
      <c r="BK1118" s="389"/>
      <c r="BL1118" s="389"/>
      <c r="BM1118" s="389"/>
      <c r="BN1118" s="389"/>
      <c r="BO1118" s="389"/>
      <c r="BP1118" s="389"/>
      <c r="BQ1118" s="389"/>
      <c r="BR1118" s="389"/>
      <c r="BS1118" s="389"/>
      <c r="BT1118" s="389"/>
      <c r="BU1118" s="389"/>
      <c r="BV1118" s="389"/>
      <c r="BW1118" s="389"/>
      <c r="BX1118" s="389"/>
      <c r="BY1118" s="389"/>
      <c r="BZ1118" s="389"/>
      <c r="CA1118" s="389"/>
      <c r="CB1118" s="389"/>
      <c r="CC1118" s="389"/>
      <c r="CD1118" s="389"/>
      <c r="CE1118" s="389"/>
      <c r="CF1118" s="389"/>
      <c r="CG1118" s="389"/>
      <c r="CH1118" s="389"/>
      <c r="CI1118" s="389"/>
      <c r="CJ1118" s="389"/>
      <c r="CK1118" s="389"/>
      <c r="CL1118" s="389"/>
      <c r="CM1118" s="389"/>
      <c r="CN1118" s="389"/>
      <c r="CO1118" s="389"/>
      <c r="CP1118" s="389"/>
      <c r="CQ1118" s="389"/>
      <c r="CR1118" s="389"/>
      <c r="CS1118" s="389"/>
      <c r="CT1118" s="389"/>
      <c r="CU1118" s="389"/>
      <c r="CV1118" s="389"/>
      <c r="CW1118" s="389"/>
      <c r="CX1118" s="389"/>
      <c r="CY1118" s="389"/>
      <c r="CZ1118" s="389"/>
      <c r="DA1118" s="389"/>
      <c r="DB1118" s="389"/>
      <c r="DC1118" s="389"/>
      <c r="DD1118" s="389"/>
      <c r="DE1118" s="389"/>
      <c r="DF1118" s="389"/>
      <c r="DG1118" s="389"/>
      <c r="DH1118" s="389"/>
      <c r="DI1118" s="389"/>
      <c r="DJ1118" s="389"/>
      <c r="DK1118" s="389"/>
      <c r="DL1118" s="389"/>
      <c r="DM1118" s="389"/>
      <c r="DN1118" s="389"/>
      <c r="DO1118" s="389"/>
      <c r="DP1118" s="389"/>
      <c r="DQ1118" s="389"/>
      <c r="DR1118" s="389"/>
      <c r="DS1118" s="389"/>
      <c r="DT1118" s="389"/>
      <c r="DU1118" s="389"/>
      <c r="DV1118" s="389"/>
      <c r="DW1118" s="389"/>
      <c r="DX1118" s="389"/>
      <c r="DY1118" s="389"/>
      <c r="DZ1118" s="389"/>
      <c r="EA1118" s="389"/>
      <c r="EB1118" s="389"/>
      <c r="EC1118" s="389"/>
      <c r="ED1118" s="389"/>
      <c r="EE1118" s="389"/>
      <c r="EF1118" s="389"/>
      <c r="EG1118" s="389"/>
      <c r="EH1118" s="389"/>
      <c r="EI1118" s="389"/>
      <c r="EJ1118" s="389"/>
      <c r="EK1118" s="389"/>
      <c r="EL1118" s="389"/>
      <c r="EM1118" s="389"/>
      <c r="EN1118" s="389"/>
      <c r="EO1118" s="389"/>
      <c r="EP1118" s="389"/>
      <c r="EQ1118" s="389"/>
      <c r="ER1118" s="389"/>
      <c r="ES1118" s="389"/>
      <c r="ET1118" s="389"/>
      <c r="EU1118" s="389"/>
      <c r="EV1118" s="389"/>
      <c r="EW1118" s="389"/>
      <c r="EX1118" s="389"/>
      <c r="EY1118" s="389"/>
      <c r="EZ1118" s="389"/>
      <c r="FA1118" s="389"/>
      <c r="FB1118" s="389"/>
      <c r="FC1118" s="389"/>
      <c r="FD1118" s="389"/>
      <c r="FE1118" s="389"/>
      <c r="FF1118" s="389"/>
      <c r="FG1118" s="389"/>
      <c r="FH1118" s="389"/>
      <c r="FI1118" s="389"/>
      <c r="FJ1118" s="389"/>
      <c r="FK1118" s="389"/>
      <c r="FL1118" s="389"/>
      <c r="FM1118" s="389"/>
      <c r="FN1118" s="389"/>
      <c r="FO1118" s="389"/>
      <c r="FP1118" s="389"/>
      <c r="FQ1118" s="389"/>
      <c r="FR1118" s="389"/>
      <c r="FS1118" s="389"/>
      <c r="FT1118" s="389">
        <v>0.91366328787857176</v>
      </c>
      <c r="FU1118" s="389">
        <v>0.57706937025816785</v>
      </c>
      <c r="FV1118" s="389">
        <v>0.2592513834948581</v>
      </c>
    </row>
    <row r="1119" spans="3:178" outlineLevel="2" x14ac:dyDescent="0.2">
      <c r="E1119" s="367">
        <v>47817</v>
      </c>
      <c r="F1119" s="394"/>
      <c r="G1119" s="394"/>
      <c r="H1119" s="394"/>
      <c r="K1119" s="389"/>
      <c r="L1119" s="389"/>
      <c r="M1119" s="389"/>
      <c r="N1119" s="389"/>
      <c r="O1119" s="389"/>
      <c r="P1119" s="389"/>
      <c r="Q1119" s="389"/>
      <c r="R1119" s="389"/>
      <c r="S1119" s="389"/>
      <c r="T1119" s="389"/>
      <c r="U1119" s="389"/>
      <c r="V1119" s="389"/>
      <c r="W1119" s="389"/>
      <c r="X1119" s="389"/>
      <c r="Y1119" s="389"/>
      <c r="Z1119" s="389"/>
      <c r="AA1119" s="389"/>
      <c r="AB1119" s="389"/>
      <c r="AC1119" s="389"/>
      <c r="AD1119" s="389"/>
      <c r="AE1119" s="389"/>
      <c r="AF1119" s="389"/>
      <c r="AG1119" s="389"/>
      <c r="AH1119" s="389"/>
      <c r="AI1119" s="389"/>
      <c r="AJ1119" s="389"/>
      <c r="AK1119" s="389"/>
      <c r="AL1119" s="389"/>
      <c r="AM1119" s="389"/>
      <c r="AN1119" s="389"/>
      <c r="AO1119" s="389"/>
      <c r="AP1119" s="389"/>
      <c r="AQ1119" s="389"/>
      <c r="AR1119" s="389"/>
      <c r="AS1119" s="389"/>
      <c r="AT1119" s="389"/>
      <c r="AU1119" s="389"/>
      <c r="AV1119" s="389"/>
      <c r="AW1119" s="389"/>
      <c r="AX1119" s="389"/>
      <c r="AY1119" s="389"/>
      <c r="AZ1119" s="389"/>
      <c r="BA1119" s="389"/>
      <c r="BB1119" s="389"/>
      <c r="BC1119" s="389"/>
      <c r="BD1119" s="389"/>
      <c r="BE1119" s="389"/>
      <c r="BF1119" s="389"/>
      <c r="BG1119" s="389"/>
      <c r="BH1119" s="389"/>
      <c r="BI1119" s="389"/>
      <c r="BJ1119" s="389"/>
      <c r="BK1119" s="389"/>
      <c r="BL1119" s="389"/>
      <c r="BM1119" s="389"/>
      <c r="BN1119" s="389"/>
      <c r="BO1119" s="389"/>
      <c r="BP1119" s="389"/>
      <c r="BQ1119" s="389"/>
      <c r="BR1119" s="389"/>
      <c r="BS1119" s="389"/>
      <c r="BT1119" s="389"/>
      <c r="BU1119" s="389"/>
      <c r="BV1119" s="389"/>
      <c r="BW1119" s="389"/>
      <c r="BX1119" s="389"/>
      <c r="BY1119" s="389"/>
      <c r="BZ1119" s="389"/>
      <c r="CA1119" s="389"/>
      <c r="CB1119" s="389"/>
      <c r="CC1119" s="389"/>
      <c r="CD1119" s="389"/>
      <c r="CE1119" s="389"/>
      <c r="CF1119" s="389"/>
      <c r="CG1119" s="389"/>
      <c r="CH1119" s="389"/>
      <c r="CI1119" s="389"/>
      <c r="CJ1119" s="389"/>
      <c r="CK1119" s="389"/>
      <c r="CL1119" s="389"/>
      <c r="CM1119" s="389"/>
      <c r="CN1119" s="389"/>
      <c r="CO1119" s="389"/>
      <c r="CP1119" s="389"/>
      <c r="CQ1119" s="389"/>
      <c r="CR1119" s="389"/>
      <c r="CS1119" s="389"/>
      <c r="CT1119" s="389"/>
      <c r="CU1119" s="389"/>
      <c r="CV1119" s="389"/>
      <c r="CW1119" s="389"/>
      <c r="CX1119" s="389"/>
      <c r="CY1119" s="389"/>
      <c r="CZ1119" s="389"/>
      <c r="DA1119" s="389"/>
      <c r="DB1119" s="389"/>
      <c r="DC1119" s="389"/>
      <c r="DD1119" s="389"/>
      <c r="DE1119" s="389"/>
      <c r="DF1119" s="389"/>
      <c r="DG1119" s="389"/>
      <c r="DH1119" s="389"/>
      <c r="DI1119" s="389"/>
      <c r="DJ1119" s="389"/>
      <c r="DK1119" s="389"/>
      <c r="DL1119" s="389"/>
      <c r="DM1119" s="389"/>
      <c r="DN1119" s="389"/>
      <c r="DO1119" s="389"/>
      <c r="DP1119" s="389"/>
      <c r="DQ1119" s="389"/>
      <c r="DR1119" s="389"/>
      <c r="DS1119" s="389"/>
      <c r="DT1119" s="389"/>
      <c r="DU1119" s="389"/>
      <c r="DV1119" s="389"/>
      <c r="DW1119" s="389"/>
      <c r="DX1119" s="389"/>
      <c r="DY1119" s="389"/>
      <c r="DZ1119" s="389"/>
      <c r="EA1119" s="389"/>
      <c r="EB1119" s="389"/>
      <c r="EC1119" s="389"/>
      <c r="ED1119" s="389"/>
      <c r="EE1119" s="389"/>
      <c r="EF1119" s="389"/>
      <c r="EG1119" s="389"/>
      <c r="EH1119" s="389"/>
      <c r="EI1119" s="389"/>
      <c r="EJ1119" s="389"/>
      <c r="EK1119" s="389"/>
      <c r="EL1119" s="389"/>
      <c r="EM1119" s="389"/>
      <c r="EN1119" s="389"/>
      <c r="EO1119" s="389"/>
      <c r="EP1119" s="389"/>
      <c r="EQ1119" s="389"/>
      <c r="ER1119" s="389"/>
      <c r="ES1119" s="389"/>
      <c r="ET1119" s="389"/>
      <c r="EU1119" s="389"/>
      <c r="EV1119" s="389"/>
      <c r="EW1119" s="389"/>
      <c r="EX1119" s="389"/>
      <c r="EY1119" s="389"/>
      <c r="EZ1119" s="389"/>
      <c r="FA1119" s="389"/>
      <c r="FB1119" s="389"/>
      <c r="FC1119" s="389"/>
      <c r="FD1119" s="389"/>
      <c r="FE1119" s="389"/>
      <c r="FF1119" s="389"/>
      <c r="FG1119" s="389"/>
      <c r="FH1119" s="389"/>
      <c r="FI1119" s="389"/>
      <c r="FJ1119" s="389"/>
      <c r="FK1119" s="389"/>
      <c r="FL1119" s="389"/>
      <c r="FM1119" s="389"/>
      <c r="FN1119" s="389"/>
      <c r="FO1119" s="389"/>
      <c r="FP1119" s="389"/>
      <c r="FQ1119" s="389"/>
      <c r="FR1119" s="389"/>
      <c r="FS1119" s="389"/>
      <c r="FT1119" s="389"/>
      <c r="FU1119" s="389">
        <v>0.91366328787857176</v>
      </c>
      <c r="FV1119" s="389">
        <v>0.57706937025816785</v>
      </c>
    </row>
    <row r="1120" spans="3:178" outlineLevel="1" x14ac:dyDescent="0.2">
      <c r="C1120" s="155"/>
      <c r="D1120" s="155"/>
      <c r="E1120" s="368">
        <v>47848</v>
      </c>
      <c r="F1120" s="400"/>
      <c r="G1120" s="400"/>
      <c r="H1120" s="400"/>
      <c r="I1120" s="155"/>
      <c r="J1120" s="155"/>
      <c r="K1120" s="393"/>
      <c r="L1120" s="393"/>
      <c r="M1120" s="393"/>
      <c r="N1120" s="393"/>
      <c r="O1120" s="393"/>
      <c r="P1120" s="393"/>
      <c r="Q1120" s="393"/>
      <c r="R1120" s="393"/>
      <c r="S1120" s="393"/>
      <c r="T1120" s="393"/>
      <c r="U1120" s="393"/>
      <c r="V1120" s="393"/>
      <c r="W1120" s="393"/>
      <c r="X1120" s="393"/>
      <c r="Y1120" s="393"/>
      <c r="Z1120" s="393"/>
      <c r="AA1120" s="393"/>
      <c r="AB1120" s="393"/>
      <c r="AC1120" s="393"/>
      <c r="AD1120" s="393"/>
      <c r="AE1120" s="393"/>
      <c r="AF1120" s="393"/>
      <c r="AG1120" s="393"/>
      <c r="AH1120" s="393"/>
      <c r="AI1120" s="393"/>
      <c r="AJ1120" s="393"/>
      <c r="AK1120" s="393"/>
      <c r="AL1120" s="393"/>
      <c r="AM1120" s="393"/>
      <c r="AN1120" s="393"/>
      <c r="AO1120" s="393"/>
      <c r="AP1120" s="393"/>
      <c r="AQ1120" s="393"/>
      <c r="AR1120" s="393"/>
      <c r="AS1120" s="393"/>
      <c r="AT1120" s="393"/>
      <c r="AU1120" s="393"/>
      <c r="AV1120" s="393"/>
      <c r="AW1120" s="393"/>
      <c r="AX1120" s="393"/>
      <c r="AY1120" s="393"/>
      <c r="AZ1120" s="393"/>
      <c r="BA1120" s="393"/>
      <c r="BB1120" s="393"/>
      <c r="BC1120" s="393"/>
      <c r="BD1120" s="393"/>
      <c r="BE1120" s="393"/>
      <c r="BF1120" s="393"/>
      <c r="BG1120" s="393"/>
      <c r="BH1120" s="393"/>
      <c r="BI1120" s="393"/>
      <c r="BJ1120" s="393"/>
      <c r="BK1120" s="393"/>
      <c r="BL1120" s="393"/>
      <c r="BM1120" s="393"/>
      <c r="BN1120" s="393"/>
      <c r="BO1120" s="393"/>
      <c r="BP1120" s="393"/>
      <c r="BQ1120" s="393"/>
      <c r="BR1120" s="393"/>
      <c r="BS1120" s="393"/>
      <c r="BT1120" s="393"/>
      <c r="BU1120" s="393"/>
      <c r="BV1120" s="393"/>
      <c r="BW1120" s="393"/>
      <c r="BX1120" s="393"/>
      <c r="BY1120" s="393"/>
      <c r="BZ1120" s="393"/>
      <c r="CA1120" s="393"/>
      <c r="CB1120" s="393"/>
      <c r="CC1120" s="393"/>
      <c r="CD1120" s="393"/>
      <c r="CE1120" s="393"/>
      <c r="CF1120" s="393"/>
      <c r="CG1120" s="393"/>
      <c r="CH1120" s="393"/>
      <c r="CI1120" s="393"/>
      <c r="CJ1120" s="393"/>
      <c r="CK1120" s="393"/>
      <c r="CL1120" s="393"/>
      <c r="CM1120" s="393"/>
      <c r="CN1120" s="393"/>
      <c r="CO1120" s="393"/>
      <c r="CP1120" s="393"/>
      <c r="CQ1120" s="393"/>
      <c r="CR1120" s="393"/>
      <c r="CS1120" s="393"/>
      <c r="CT1120" s="393"/>
      <c r="CU1120" s="393"/>
      <c r="CV1120" s="393"/>
      <c r="CW1120" s="393"/>
      <c r="CX1120" s="393"/>
      <c r="CY1120" s="393"/>
      <c r="CZ1120" s="393"/>
      <c r="DA1120" s="393"/>
      <c r="DB1120" s="393"/>
      <c r="DC1120" s="393"/>
      <c r="DD1120" s="393"/>
      <c r="DE1120" s="393"/>
      <c r="DF1120" s="393"/>
      <c r="DG1120" s="393"/>
      <c r="DH1120" s="393"/>
      <c r="DI1120" s="393"/>
      <c r="DJ1120" s="393"/>
      <c r="DK1120" s="393"/>
      <c r="DL1120" s="393"/>
      <c r="DM1120" s="393"/>
      <c r="DN1120" s="393"/>
      <c r="DO1120" s="393"/>
      <c r="DP1120" s="393"/>
      <c r="DQ1120" s="393"/>
      <c r="DR1120" s="393"/>
      <c r="DS1120" s="393"/>
      <c r="DT1120" s="393"/>
      <c r="DU1120" s="393"/>
      <c r="DV1120" s="393"/>
      <c r="DW1120" s="393"/>
      <c r="DX1120" s="393"/>
      <c r="DY1120" s="393"/>
      <c r="DZ1120" s="393"/>
      <c r="EA1120" s="393"/>
      <c r="EB1120" s="393"/>
      <c r="EC1120" s="393"/>
      <c r="ED1120" s="393"/>
      <c r="EE1120" s="393"/>
      <c r="EF1120" s="393"/>
      <c r="EG1120" s="393"/>
      <c r="EH1120" s="393"/>
      <c r="EI1120" s="393"/>
      <c r="EJ1120" s="393"/>
      <c r="EK1120" s="393"/>
      <c r="EL1120" s="393"/>
      <c r="EM1120" s="393"/>
      <c r="EN1120" s="393"/>
      <c r="EO1120" s="393"/>
      <c r="EP1120" s="393"/>
      <c r="EQ1120" s="393"/>
      <c r="ER1120" s="393"/>
      <c r="ES1120" s="393"/>
      <c r="ET1120" s="393"/>
      <c r="EU1120" s="393"/>
      <c r="EV1120" s="393"/>
      <c r="EW1120" s="393"/>
      <c r="EX1120" s="393"/>
      <c r="EY1120" s="393"/>
      <c r="EZ1120" s="393"/>
      <c r="FA1120" s="393"/>
      <c r="FB1120" s="393"/>
      <c r="FC1120" s="393"/>
      <c r="FD1120" s="393"/>
      <c r="FE1120" s="393"/>
      <c r="FF1120" s="393"/>
      <c r="FG1120" s="393"/>
      <c r="FH1120" s="393"/>
      <c r="FI1120" s="393"/>
      <c r="FJ1120" s="393"/>
      <c r="FK1120" s="393"/>
      <c r="FL1120" s="393"/>
      <c r="FM1120" s="393"/>
      <c r="FN1120" s="393"/>
      <c r="FO1120" s="393"/>
      <c r="FP1120" s="393"/>
      <c r="FQ1120" s="393"/>
      <c r="FR1120" s="393"/>
      <c r="FS1120" s="393"/>
      <c r="FT1120" s="393"/>
      <c r="FU1120" s="393"/>
      <c r="FV1120" s="393">
        <v>0.91366328787857176</v>
      </c>
    </row>
    <row r="1121" spans="3:178" outlineLevel="1" x14ac:dyDescent="0.2">
      <c r="K1121" s="394"/>
      <c r="L1121" s="394"/>
      <c r="M1121" s="394"/>
      <c r="N1121" s="394"/>
      <c r="O1121" s="394"/>
      <c r="P1121" s="394"/>
      <c r="Q1121" s="394"/>
      <c r="R1121" s="394"/>
      <c r="S1121" s="394"/>
      <c r="T1121" s="394"/>
      <c r="U1121" s="394"/>
      <c r="V1121" s="394"/>
      <c r="W1121" s="394"/>
      <c r="X1121" s="394"/>
      <c r="Y1121" s="394"/>
      <c r="Z1121" s="394"/>
      <c r="AA1121" s="394"/>
      <c r="AB1121" s="394"/>
      <c r="AC1121" s="394"/>
      <c r="AD1121" s="394"/>
      <c r="AE1121" s="394"/>
      <c r="AF1121" s="394"/>
      <c r="AG1121" s="394"/>
      <c r="AH1121" s="394"/>
      <c r="AI1121" s="394"/>
      <c r="AJ1121" s="394"/>
      <c r="AK1121" s="394"/>
      <c r="AL1121" s="394"/>
      <c r="AM1121" s="394"/>
      <c r="AN1121" s="394"/>
      <c r="AO1121" s="394"/>
      <c r="AP1121" s="394"/>
      <c r="AQ1121" s="394"/>
      <c r="AR1121" s="394"/>
      <c r="AS1121" s="394"/>
      <c r="AT1121" s="394"/>
      <c r="AU1121" s="394"/>
      <c r="AV1121" s="394"/>
      <c r="AW1121" s="394"/>
      <c r="AX1121" s="394"/>
      <c r="AY1121" s="394"/>
      <c r="AZ1121" s="394"/>
      <c r="BA1121" s="394"/>
      <c r="BB1121" s="394"/>
      <c r="BC1121" s="394"/>
      <c r="BD1121" s="394"/>
      <c r="BE1121" s="394"/>
      <c r="BF1121" s="394"/>
      <c r="BG1121" s="394"/>
      <c r="BH1121" s="394"/>
      <c r="BI1121" s="394"/>
      <c r="BJ1121" s="394"/>
      <c r="BK1121" s="394"/>
      <c r="BL1121" s="394"/>
      <c r="BM1121" s="394"/>
      <c r="BN1121" s="394"/>
      <c r="BO1121" s="394"/>
      <c r="BP1121" s="394"/>
      <c r="BQ1121" s="394"/>
      <c r="BR1121" s="394"/>
      <c r="BS1121" s="394"/>
      <c r="BT1121" s="394"/>
      <c r="BU1121" s="394"/>
      <c r="BV1121" s="394"/>
      <c r="BW1121" s="394"/>
      <c r="BX1121" s="394"/>
      <c r="BY1121" s="394"/>
      <c r="BZ1121" s="394"/>
      <c r="CA1121" s="394"/>
      <c r="CB1121" s="394"/>
      <c r="CC1121" s="394"/>
      <c r="CD1121" s="394"/>
      <c r="CE1121" s="394"/>
      <c r="CF1121" s="394"/>
      <c r="CG1121" s="394"/>
      <c r="CH1121" s="394"/>
      <c r="CI1121" s="394"/>
      <c r="CJ1121" s="394"/>
      <c r="CK1121" s="394"/>
      <c r="CL1121" s="394"/>
      <c r="CM1121" s="394"/>
      <c r="CN1121" s="394"/>
      <c r="CO1121" s="394"/>
      <c r="CP1121" s="394"/>
      <c r="CQ1121" s="394"/>
      <c r="CR1121" s="394"/>
      <c r="CS1121" s="394"/>
      <c r="CT1121" s="394"/>
      <c r="CU1121" s="394"/>
      <c r="CV1121" s="394"/>
      <c r="CW1121" s="394"/>
      <c r="CX1121" s="394"/>
      <c r="CY1121" s="394"/>
      <c r="CZ1121" s="394"/>
      <c r="DA1121" s="394"/>
      <c r="DB1121" s="394"/>
      <c r="DC1121" s="394"/>
      <c r="DD1121" s="394"/>
      <c r="DE1121" s="394"/>
      <c r="DF1121" s="394"/>
      <c r="DG1121" s="394"/>
      <c r="DH1121" s="394"/>
      <c r="DI1121" s="394"/>
      <c r="DJ1121" s="394"/>
      <c r="DK1121" s="394"/>
      <c r="DL1121" s="394"/>
      <c r="DM1121" s="394"/>
      <c r="DN1121" s="394"/>
      <c r="DO1121" s="394"/>
      <c r="DP1121" s="394"/>
      <c r="DQ1121" s="394"/>
      <c r="DR1121" s="394"/>
      <c r="DS1121" s="394"/>
      <c r="DT1121" s="394"/>
      <c r="DU1121" s="394"/>
      <c r="DV1121" s="394"/>
      <c r="DW1121" s="394"/>
      <c r="DX1121" s="394"/>
      <c r="DY1121" s="394"/>
      <c r="DZ1121" s="394"/>
      <c r="EA1121" s="394"/>
      <c r="EB1121" s="394"/>
      <c r="EC1121" s="394"/>
      <c r="ED1121" s="394"/>
      <c r="EE1121" s="394"/>
      <c r="EF1121" s="394"/>
      <c r="EG1121" s="394"/>
      <c r="EH1121" s="394"/>
      <c r="EI1121" s="394"/>
      <c r="EJ1121" s="394"/>
      <c r="EK1121" s="394"/>
      <c r="EL1121" s="394"/>
      <c r="EM1121" s="394"/>
      <c r="EN1121" s="394"/>
      <c r="EO1121" s="394"/>
      <c r="EP1121" s="394"/>
      <c r="EQ1121" s="394"/>
      <c r="ER1121" s="394"/>
      <c r="ES1121" s="394"/>
      <c r="ET1121" s="394"/>
      <c r="EU1121" s="394"/>
      <c r="EV1121" s="394"/>
      <c r="EW1121" s="394"/>
      <c r="EX1121" s="394"/>
      <c r="EY1121" s="394"/>
      <c r="EZ1121" s="394"/>
      <c r="FA1121" s="394"/>
      <c r="FB1121" s="394"/>
      <c r="FC1121" s="394"/>
      <c r="FD1121" s="394"/>
      <c r="FE1121" s="394"/>
      <c r="FF1121" s="394"/>
      <c r="FG1121" s="394"/>
      <c r="FH1121" s="394"/>
      <c r="FI1121" s="394"/>
      <c r="FJ1121" s="394"/>
      <c r="FK1121" s="394"/>
      <c r="FL1121" s="394"/>
      <c r="FM1121" s="394"/>
      <c r="FN1121" s="394"/>
      <c r="FO1121" s="394"/>
      <c r="FP1121" s="394"/>
      <c r="FQ1121" s="394"/>
      <c r="FR1121" s="394"/>
      <c r="FS1121" s="394"/>
      <c r="FT1121" s="394"/>
      <c r="FU1121" s="394"/>
      <c r="FV1121" s="394"/>
    </row>
    <row r="1122" spans="3:178" outlineLevel="1" x14ac:dyDescent="0.2">
      <c r="C1122" s="24" t="s">
        <v>765</v>
      </c>
      <c r="H1122" s="244" t="s">
        <v>493</v>
      </c>
      <c r="I1122" s="24" t="s">
        <v>764</v>
      </c>
      <c r="K1122" s="394"/>
      <c r="L1122" s="394"/>
      <c r="M1122" s="394"/>
      <c r="N1122" s="394"/>
      <c r="O1122" s="394"/>
      <c r="P1122" s="394"/>
      <c r="Q1122" s="394"/>
      <c r="R1122" s="394"/>
      <c r="S1122" s="394"/>
      <c r="T1122" s="394"/>
      <c r="U1122" s="394"/>
      <c r="V1122" s="394"/>
      <c r="W1122" s="394"/>
      <c r="X1122" s="394"/>
      <c r="Y1122" s="394"/>
      <c r="Z1122" s="394"/>
      <c r="AA1122" s="394"/>
      <c r="AB1122" s="394"/>
      <c r="AC1122" s="394"/>
      <c r="AD1122" s="394"/>
      <c r="AE1122" s="394"/>
      <c r="AF1122" s="394"/>
      <c r="AG1122" s="394"/>
      <c r="AH1122" s="394"/>
      <c r="AI1122" s="394"/>
      <c r="AJ1122" s="394"/>
      <c r="AK1122" s="394"/>
      <c r="AL1122" s="394"/>
      <c r="AM1122" s="394"/>
      <c r="AN1122" s="394"/>
      <c r="AO1122" s="394"/>
      <c r="AP1122" s="394"/>
      <c r="AQ1122" s="394"/>
      <c r="AR1122" s="394"/>
      <c r="AS1122" s="394"/>
      <c r="AT1122" s="394"/>
      <c r="AU1122" s="394"/>
      <c r="AV1122" s="394"/>
      <c r="AW1122" s="394"/>
      <c r="AX1122" s="394"/>
      <c r="AY1122" s="394"/>
      <c r="AZ1122" s="394"/>
      <c r="BA1122" s="394"/>
      <c r="BB1122" s="394"/>
      <c r="BC1122" s="394"/>
      <c r="BD1122" s="394"/>
      <c r="BE1122" s="394"/>
      <c r="BF1122" s="394"/>
      <c r="BG1122" s="394"/>
      <c r="BH1122" s="394"/>
      <c r="BI1122" s="394"/>
      <c r="BJ1122" s="394"/>
      <c r="BK1122" s="394"/>
      <c r="BL1122" s="394"/>
      <c r="BM1122" s="394"/>
      <c r="BN1122" s="394"/>
      <c r="BO1122" s="394"/>
      <c r="BP1122" s="394"/>
      <c r="BQ1122" s="394"/>
      <c r="BR1122" s="394"/>
      <c r="BS1122" s="394"/>
      <c r="BT1122" s="394"/>
      <c r="BU1122" s="394"/>
      <c r="BV1122" s="394"/>
      <c r="BW1122" s="394"/>
      <c r="BX1122" s="394"/>
      <c r="BY1122" s="394"/>
      <c r="BZ1122" s="394"/>
      <c r="CA1122" s="394"/>
      <c r="CB1122" s="394"/>
      <c r="CC1122" s="394"/>
      <c r="CD1122" s="394"/>
      <c r="CE1122" s="394"/>
      <c r="CF1122" s="394"/>
      <c r="CG1122" s="394"/>
      <c r="CH1122" s="394"/>
      <c r="CI1122" s="394"/>
      <c r="CJ1122" s="394"/>
      <c r="CK1122" s="394"/>
      <c r="CL1122" s="394"/>
      <c r="CM1122" s="394"/>
      <c r="CN1122" s="394"/>
      <c r="CO1122" s="394"/>
      <c r="CP1122" s="394"/>
      <c r="CQ1122" s="394"/>
      <c r="CR1122" s="394"/>
      <c r="CS1122" s="394"/>
      <c r="CT1122" s="394"/>
      <c r="CU1122" s="394"/>
      <c r="CV1122" s="394"/>
      <c r="CW1122" s="394"/>
      <c r="CX1122" s="394"/>
      <c r="CY1122" s="394"/>
      <c r="CZ1122" s="394"/>
      <c r="DA1122" s="394"/>
      <c r="DB1122" s="394"/>
      <c r="DC1122" s="394"/>
      <c r="DD1122" s="394"/>
      <c r="DE1122" s="394"/>
      <c r="DF1122" s="394"/>
      <c r="DG1122" s="394"/>
      <c r="DH1122" s="394"/>
      <c r="DI1122" s="394"/>
      <c r="DJ1122" s="394"/>
      <c r="DK1122" s="394"/>
      <c r="DL1122" s="394"/>
      <c r="DM1122" s="394"/>
      <c r="DN1122" s="394"/>
      <c r="DO1122" s="394"/>
      <c r="DP1122" s="394"/>
      <c r="DQ1122" s="394"/>
      <c r="DR1122" s="394"/>
      <c r="DS1122" s="394"/>
      <c r="DT1122" s="394"/>
      <c r="DU1122" s="394"/>
      <c r="DV1122" s="394"/>
      <c r="DW1122" s="394"/>
      <c r="DX1122" s="394"/>
      <c r="DY1122" s="394"/>
      <c r="DZ1122" s="394"/>
      <c r="EA1122" s="394"/>
      <c r="EB1122" s="394"/>
      <c r="EC1122" s="394"/>
      <c r="ED1122" s="394"/>
      <c r="EE1122" s="394"/>
      <c r="EF1122" s="394"/>
      <c r="EG1122" s="394"/>
      <c r="EH1122" s="394"/>
      <c r="EI1122" s="394"/>
      <c r="EJ1122" s="394"/>
      <c r="EK1122" s="394"/>
      <c r="EL1122" s="394"/>
      <c r="EM1122" s="394"/>
      <c r="EN1122" s="394"/>
      <c r="EO1122" s="394"/>
      <c r="EP1122" s="394"/>
      <c r="EQ1122" s="394"/>
      <c r="ER1122" s="394"/>
      <c r="ES1122" s="394"/>
      <c r="ET1122" s="394"/>
      <c r="EU1122" s="394"/>
      <c r="EV1122" s="394"/>
      <c r="EW1122" s="394"/>
      <c r="EX1122" s="394"/>
      <c r="EY1122" s="394"/>
      <c r="EZ1122" s="394"/>
      <c r="FA1122" s="394"/>
      <c r="FB1122" s="394"/>
      <c r="FC1122" s="394"/>
      <c r="FD1122" s="394"/>
      <c r="FE1122" s="394"/>
      <c r="FF1122" s="394"/>
      <c r="FG1122" s="394"/>
      <c r="FH1122" s="394"/>
      <c r="FI1122" s="394"/>
      <c r="FJ1122" s="394"/>
      <c r="FK1122" s="394"/>
      <c r="FL1122" s="394"/>
      <c r="FM1122" s="394"/>
      <c r="FN1122" s="394"/>
      <c r="FO1122" s="394"/>
      <c r="FP1122" s="394"/>
      <c r="FQ1122" s="394"/>
      <c r="FR1122" s="394"/>
      <c r="FS1122" s="394"/>
      <c r="FT1122" s="394"/>
      <c r="FU1122" s="394"/>
      <c r="FV1122" s="394"/>
    </row>
    <row r="1123" spans="3:178" outlineLevel="1" x14ac:dyDescent="0.2">
      <c r="C1123" s="154"/>
      <c r="D1123" s="154"/>
      <c r="E1123" s="371">
        <v>1</v>
      </c>
      <c r="F1123" s="401"/>
      <c r="G1123" s="397"/>
      <c r="H1123" s="401">
        <v>0.91366328787857176</v>
      </c>
      <c r="I1123" s="154"/>
      <c r="J1123" s="372"/>
      <c r="K1123" s="395"/>
      <c r="L1123" s="388"/>
      <c r="M1123" s="388"/>
      <c r="N1123" s="388"/>
      <c r="O1123" s="388"/>
      <c r="P1123" s="388"/>
      <c r="Q1123" s="388"/>
      <c r="R1123" s="388"/>
      <c r="S1123" s="388"/>
      <c r="T1123" s="388"/>
      <c r="U1123" s="388"/>
      <c r="V1123" s="388"/>
      <c r="W1123" s="388"/>
      <c r="X1123" s="388"/>
      <c r="Y1123" s="388"/>
      <c r="Z1123" s="388"/>
      <c r="AA1123" s="388"/>
      <c r="AB1123" s="388"/>
      <c r="AC1123" s="388"/>
      <c r="AD1123" s="388"/>
      <c r="AE1123" s="388"/>
      <c r="AF1123" s="388"/>
      <c r="AG1123" s="388"/>
      <c r="AH1123" s="388"/>
      <c r="AI1123" s="388"/>
      <c r="AJ1123" s="388"/>
      <c r="AK1123" s="388"/>
      <c r="AL1123" s="711">
        <v>0.85808740525721661</v>
      </c>
      <c r="AM1123" s="711">
        <v>0.92226019506950307</v>
      </c>
      <c r="AN1123" s="711">
        <v>0.94407364355618884</v>
      </c>
      <c r="AO1123" s="711">
        <v>0.94504341418089777</v>
      </c>
      <c r="AP1123" s="711">
        <v>0.94845251927749019</v>
      </c>
      <c r="AQ1123" s="711">
        <v>0.93401279102737789</v>
      </c>
      <c r="AR1123" s="711">
        <v>0.93581262912998942</v>
      </c>
      <c r="AS1123" s="711">
        <v>0.94862918377287597</v>
      </c>
      <c r="AT1123" s="711">
        <v>0.94145268663813597</v>
      </c>
      <c r="AU1123" s="711">
        <v>0.96540121424914049</v>
      </c>
      <c r="AV1123" s="711">
        <v>0.97875090476682869</v>
      </c>
      <c r="AW1123" s="711">
        <v>0.97549659272147315</v>
      </c>
      <c r="AX1123" s="711">
        <v>0.97787949489732306</v>
      </c>
      <c r="AY1123" s="711">
        <v>0.9788752584008571</v>
      </c>
      <c r="AZ1123" s="711">
        <v>0.97939584733472462</v>
      </c>
      <c r="BA1123" s="711">
        <v>0.97867110949820202</v>
      </c>
      <c r="BB1123" s="711">
        <v>0.97845872325398486</v>
      </c>
      <c r="BC1123" s="711">
        <v>0.9763133342219007</v>
      </c>
      <c r="BD1123" s="711">
        <v>0.97643742468583228</v>
      </c>
      <c r="BE1123" s="711">
        <v>0.97177247550063917</v>
      </c>
      <c r="BF1123" s="711">
        <v>0.96563048270277563</v>
      </c>
      <c r="BG1123" s="711">
        <v>0.94997324772605674</v>
      </c>
      <c r="BH1123" s="711">
        <v>0.95261481607546616</v>
      </c>
      <c r="BI1123" s="711">
        <v>0.9572477827050998</v>
      </c>
      <c r="BJ1123" s="711">
        <v>0.96328209145207089</v>
      </c>
      <c r="BK1123" s="711">
        <v>0.96500268992270011</v>
      </c>
      <c r="BL1123" s="711">
        <v>0.96799496314174038</v>
      </c>
      <c r="BM1123" s="711">
        <v>0.9695104751647563</v>
      </c>
      <c r="BN1123" s="711">
        <v>0.95450846768041497</v>
      </c>
      <c r="BO1123" s="711">
        <v>0.96041200473871269</v>
      </c>
      <c r="BP1123" s="387">
        <v>0.96513646583373647</v>
      </c>
      <c r="BQ1123" s="387">
        <v>0.83621801893911729</v>
      </c>
      <c r="BR1123" s="387">
        <v>0.68951699771640307</v>
      </c>
      <c r="BS1123" s="387">
        <v>0.77331801536583611</v>
      </c>
      <c r="BT1123" s="387">
        <v>0.78216097292672493</v>
      </c>
      <c r="BU1123" s="387">
        <v>0.73872582096266304</v>
      </c>
      <c r="BV1123" s="387">
        <v>0.74583259180162542</v>
      </c>
      <c r="BW1123" s="387">
        <v>0.59936782120915322</v>
      </c>
      <c r="BX1123" s="387">
        <v>0.51398237837246208</v>
      </c>
      <c r="BY1123" s="387">
        <v>0.96449954962115192</v>
      </c>
      <c r="BZ1123" s="387">
        <v>0.95808945334069573</v>
      </c>
      <c r="CA1123" s="387">
        <v>0.96884430307478997</v>
      </c>
      <c r="CB1123" s="387">
        <v>0.97003673656819223</v>
      </c>
      <c r="CC1123" s="387">
        <v>0.97400167217422462</v>
      </c>
      <c r="CD1123" s="387"/>
      <c r="CE1123" s="387"/>
      <c r="CF1123" s="387"/>
      <c r="CG1123" s="387"/>
      <c r="CH1123" s="387"/>
      <c r="CI1123" s="387"/>
      <c r="CJ1123" s="387"/>
      <c r="CK1123" s="387"/>
      <c r="CL1123" s="387"/>
      <c r="CM1123" s="387"/>
      <c r="CN1123" s="387"/>
      <c r="CO1123" s="387"/>
      <c r="CP1123" s="387"/>
      <c r="CQ1123" s="387"/>
      <c r="CR1123" s="387"/>
      <c r="CS1123" s="387"/>
      <c r="CT1123" s="387"/>
      <c r="CU1123" s="387"/>
      <c r="CV1123" s="387"/>
      <c r="CW1123" s="387"/>
      <c r="CX1123" s="387"/>
      <c r="CY1123" s="387"/>
      <c r="CZ1123" s="387"/>
      <c r="DA1123" s="387"/>
      <c r="DB1123" s="387"/>
      <c r="DC1123" s="387"/>
      <c r="DD1123" s="387"/>
      <c r="DE1123" s="387"/>
      <c r="DF1123" s="387"/>
      <c r="DG1123" s="387"/>
      <c r="DH1123" s="387"/>
      <c r="DI1123" s="387"/>
      <c r="DJ1123" s="387"/>
      <c r="DK1123" s="387"/>
      <c r="DL1123" s="387"/>
      <c r="DM1123" s="387"/>
      <c r="DN1123" s="387"/>
      <c r="DO1123" s="387"/>
      <c r="DP1123" s="387"/>
      <c r="DQ1123" s="387"/>
      <c r="DR1123" s="387"/>
      <c r="DS1123" s="387"/>
      <c r="DT1123" s="387"/>
      <c r="DU1123" s="387"/>
      <c r="DV1123" s="387"/>
      <c r="DW1123" s="387"/>
      <c r="DX1123" s="387"/>
      <c r="DY1123" s="387"/>
      <c r="DZ1123" s="387"/>
      <c r="EA1123" s="387"/>
      <c r="EB1123" s="387"/>
      <c r="EC1123" s="387"/>
      <c r="ED1123" s="387"/>
      <c r="EE1123" s="387"/>
      <c r="EF1123" s="387"/>
      <c r="EG1123" s="387"/>
      <c r="EH1123" s="387"/>
      <c r="EI1123" s="387"/>
      <c r="EJ1123" s="387"/>
      <c r="EK1123" s="387"/>
      <c r="EL1123" s="387"/>
      <c r="EM1123" s="387"/>
      <c r="EN1123" s="387"/>
      <c r="EO1123" s="387"/>
      <c r="EP1123" s="387"/>
      <c r="EQ1123" s="387"/>
      <c r="ER1123" s="387"/>
      <c r="ES1123" s="387"/>
      <c r="ET1123" s="387"/>
      <c r="EU1123" s="387"/>
      <c r="EV1123" s="387"/>
      <c r="EW1123" s="387"/>
      <c r="EX1123" s="387"/>
      <c r="EY1123" s="387"/>
      <c r="EZ1123" s="387"/>
      <c r="FA1123" s="387"/>
      <c r="FB1123" s="387"/>
      <c r="FC1123" s="387"/>
      <c r="FD1123" s="387"/>
      <c r="FE1123" s="387"/>
      <c r="FF1123" s="387"/>
      <c r="FG1123" s="387"/>
      <c r="FH1123" s="387"/>
      <c r="FI1123" s="387"/>
      <c r="FJ1123" s="387"/>
      <c r="FK1123" s="387"/>
      <c r="FL1123" s="387"/>
      <c r="FM1123" s="387"/>
      <c r="FN1123" s="387"/>
      <c r="FO1123" s="387"/>
      <c r="FP1123" s="387"/>
      <c r="FQ1123" s="387"/>
      <c r="FR1123" s="387"/>
      <c r="FS1123" s="387"/>
      <c r="FT1123" s="387"/>
      <c r="FU1123" s="387"/>
      <c r="FV1123" s="387"/>
    </row>
    <row r="1124" spans="3:178" outlineLevel="1" x14ac:dyDescent="0.2">
      <c r="E1124" s="373">
        <v>2</v>
      </c>
      <c r="F1124" s="394"/>
      <c r="G1124" s="394"/>
      <c r="H1124" s="399">
        <v>0.57706937025816785</v>
      </c>
      <c r="J1124" s="370"/>
      <c r="K1124" s="390"/>
      <c r="L1124" s="390"/>
      <c r="M1124" s="390"/>
      <c r="N1124" s="390"/>
      <c r="O1124" s="390"/>
      <c r="P1124" s="390"/>
      <c r="Q1124" s="390"/>
      <c r="R1124" s="390"/>
      <c r="S1124" s="390"/>
      <c r="T1124" s="390"/>
      <c r="U1124" s="390"/>
      <c r="V1124" s="390"/>
      <c r="W1124" s="390"/>
      <c r="X1124" s="390"/>
      <c r="Y1124" s="390"/>
      <c r="Z1124" s="390"/>
      <c r="AA1124" s="390"/>
      <c r="AB1124" s="390"/>
      <c r="AC1124" s="390"/>
      <c r="AD1124" s="390"/>
      <c r="AE1124" s="390"/>
      <c r="AF1124" s="390"/>
      <c r="AG1124" s="390"/>
      <c r="AH1124" s="390"/>
      <c r="AI1124" s="390"/>
      <c r="AJ1124" s="390"/>
      <c r="AK1124" s="390"/>
      <c r="AL1124" s="710">
        <v>0.76761812610869218</v>
      </c>
      <c r="AM1124" s="710">
        <v>0.8137623838414868</v>
      </c>
      <c r="AN1124" s="710">
        <v>0.81734410739060337</v>
      </c>
      <c r="AO1124" s="710">
        <v>0.83959982057607896</v>
      </c>
      <c r="AP1124" s="710">
        <v>0.85569010054063399</v>
      </c>
      <c r="AQ1124" s="710">
        <v>0.83757600579691882</v>
      </c>
      <c r="AR1124" s="710">
        <v>0.8399569422018508</v>
      </c>
      <c r="AS1124" s="710">
        <v>0.82466425440122471</v>
      </c>
      <c r="AT1124" s="710">
        <v>0.81819622761134891</v>
      </c>
      <c r="AU1124" s="710">
        <v>0.68466096115865704</v>
      </c>
      <c r="AV1124" s="710">
        <v>0.69096611863647328</v>
      </c>
      <c r="AW1124" s="710">
        <v>0.70035281040065733</v>
      </c>
      <c r="AX1124" s="710">
        <v>0.68172832030206421</v>
      </c>
      <c r="AY1124" s="710">
        <v>0.68675026028699471</v>
      </c>
      <c r="AZ1124" s="710">
        <v>0.68096282409536268</v>
      </c>
      <c r="BA1124" s="710">
        <v>0.69037643099864732</v>
      </c>
      <c r="BB1124" s="710">
        <v>0.69553283359283458</v>
      </c>
      <c r="BC1124" s="710">
        <v>0.69744283021382736</v>
      </c>
      <c r="BD1124" s="710">
        <v>0.68030211740402824</v>
      </c>
      <c r="BE1124" s="710">
        <v>0.66599914784831704</v>
      </c>
      <c r="BF1124" s="710">
        <v>0.64838724189122321</v>
      </c>
      <c r="BG1124" s="710">
        <v>0.66032843560933452</v>
      </c>
      <c r="BH1124" s="710">
        <v>0.63176193138994918</v>
      </c>
      <c r="BI1124" s="710">
        <v>0.63403085735402809</v>
      </c>
      <c r="BJ1124" s="710">
        <v>0.65578184666601391</v>
      </c>
      <c r="BK1124" s="710">
        <v>0.62411869637851458</v>
      </c>
      <c r="BL1124" s="710">
        <v>0.62260290144022667</v>
      </c>
      <c r="BM1124" s="710">
        <v>0.64061338051645</v>
      </c>
      <c r="BN1124" s="710">
        <v>0.3298835376087067</v>
      </c>
      <c r="BO1124" s="710">
        <v>0.29462287745162563</v>
      </c>
      <c r="BP1124" s="389">
        <v>0.2481145231522327</v>
      </c>
      <c r="BQ1124" s="389">
        <v>0.18685946590715452</v>
      </c>
      <c r="BR1124" s="389">
        <v>0.16601318454047997</v>
      </c>
      <c r="BS1124" s="389">
        <v>0.21648596251884827</v>
      </c>
      <c r="BT1124" s="389">
        <v>0.19504369614373893</v>
      </c>
      <c r="BU1124" s="389">
        <v>0.216908457040036</v>
      </c>
      <c r="BV1124" s="389">
        <v>0.19724743430029068</v>
      </c>
      <c r="BW1124" s="389">
        <v>0.22371115662006946</v>
      </c>
      <c r="BX1124" s="389">
        <v>0.46981885842499865</v>
      </c>
      <c r="BY1124" s="389">
        <v>0.47332167646902984</v>
      </c>
      <c r="BZ1124" s="389">
        <v>0.48647156267255659</v>
      </c>
      <c r="CA1124" s="389">
        <v>0.50909387488785585</v>
      </c>
      <c r="CB1124" s="389">
        <v>0.5132787387111587</v>
      </c>
      <c r="CC1124" s="389"/>
      <c r="CD1124" s="389"/>
      <c r="CE1124" s="389"/>
      <c r="CF1124" s="389"/>
      <c r="CG1124" s="389"/>
      <c r="CH1124" s="389"/>
      <c r="CI1124" s="389"/>
      <c r="CJ1124" s="389"/>
      <c r="CK1124" s="389"/>
      <c r="CL1124" s="389"/>
      <c r="CM1124" s="389"/>
      <c r="CN1124" s="389"/>
      <c r="CO1124" s="389"/>
      <c r="CP1124" s="389"/>
      <c r="CQ1124" s="389"/>
      <c r="CR1124" s="389"/>
      <c r="CS1124" s="389"/>
      <c r="CT1124" s="389"/>
      <c r="CU1124" s="389"/>
      <c r="CV1124" s="389"/>
      <c r="CW1124" s="389"/>
      <c r="CX1124" s="389"/>
      <c r="CY1124" s="389"/>
      <c r="CZ1124" s="389"/>
      <c r="DA1124" s="389"/>
      <c r="DB1124" s="389"/>
      <c r="DC1124" s="389"/>
      <c r="DD1124" s="389"/>
      <c r="DE1124" s="389"/>
      <c r="DF1124" s="389"/>
      <c r="DG1124" s="389"/>
      <c r="DH1124" s="389"/>
      <c r="DI1124" s="389"/>
      <c r="DJ1124" s="389"/>
      <c r="DK1124" s="389"/>
      <c r="DL1124" s="389"/>
      <c r="DM1124" s="389"/>
      <c r="DN1124" s="389"/>
      <c r="DO1124" s="389"/>
      <c r="DP1124" s="389"/>
      <c r="DQ1124" s="389"/>
      <c r="DR1124" s="389"/>
      <c r="DS1124" s="389"/>
      <c r="DT1124" s="389"/>
      <c r="DU1124" s="389"/>
      <c r="DV1124" s="389"/>
      <c r="DW1124" s="389"/>
      <c r="DX1124" s="389"/>
      <c r="DY1124" s="389"/>
      <c r="DZ1124" s="389"/>
      <c r="EA1124" s="389"/>
      <c r="EB1124" s="389"/>
      <c r="EC1124" s="389"/>
      <c r="ED1124" s="389"/>
      <c r="EE1124" s="389"/>
      <c r="EF1124" s="389"/>
      <c r="EG1124" s="389"/>
      <c r="EH1124" s="389"/>
      <c r="EI1124" s="389"/>
      <c r="EJ1124" s="389"/>
      <c r="EK1124" s="389"/>
      <c r="EL1124" s="389"/>
      <c r="EM1124" s="389"/>
      <c r="EN1124" s="389"/>
      <c r="EO1124" s="389"/>
      <c r="EP1124" s="389"/>
      <c r="EQ1124" s="389"/>
      <c r="ER1124" s="389"/>
      <c r="ES1124" s="389"/>
      <c r="ET1124" s="389"/>
      <c r="EU1124" s="389"/>
      <c r="EV1124" s="389"/>
      <c r="EW1124" s="389"/>
      <c r="EX1124" s="389"/>
      <c r="EY1124" s="389"/>
      <c r="EZ1124" s="389"/>
      <c r="FA1124" s="389"/>
      <c r="FB1124" s="389"/>
      <c r="FC1124" s="389"/>
      <c r="FD1124" s="389"/>
      <c r="FE1124" s="389"/>
      <c r="FF1124" s="389"/>
      <c r="FG1124" s="389"/>
      <c r="FH1124" s="389"/>
      <c r="FI1124" s="389"/>
      <c r="FJ1124" s="389"/>
      <c r="FK1124" s="389"/>
      <c r="FL1124" s="389"/>
      <c r="FM1124" s="389"/>
      <c r="FN1124" s="389"/>
      <c r="FO1124" s="389"/>
      <c r="FP1124" s="389"/>
      <c r="FQ1124" s="389"/>
      <c r="FR1124" s="389"/>
      <c r="FS1124" s="389"/>
      <c r="FT1124" s="389"/>
      <c r="FU1124" s="389"/>
      <c r="FV1124" s="389"/>
    </row>
    <row r="1125" spans="3:178" outlineLevel="1" x14ac:dyDescent="0.2">
      <c r="E1125" s="373">
        <v>3</v>
      </c>
      <c r="F1125" s="394"/>
      <c r="G1125" s="394"/>
      <c r="H1125" s="399">
        <v>0.2592513834948581</v>
      </c>
      <c r="J1125" s="370"/>
      <c r="K1125" s="390"/>
      <c r="L1125" s="390"/>
      <c r="M1125" s="390"/>
      <c r="N1125" s="390"/>
      <c r="O1125" s="390"/>
      <c r="P1125" s="390"/>
      <c r="Q1125" s="390"/>
      <c r="R1125" s="390"/>
      <c r="S1125" s="390"/>
      <c r="T1125" s="390"/>
      <c r="U1125" s="390"/>
      <c r="V1125" s="390"/>
      <c r="W1125" s="390"/>
      <c r="X1125" s="390"/>
      <c r="Y1125" s="390"/>
      <c r="Z1125" s="390"/>
      <c r="AA1125" s="390"/>
      <c r="AB1125" s="390"/>
      <c r="AC1125" s="390"/>
      <c r="AD1125" s="390"/>
      <c r="AE1125" s="390"/>
      <c r="AF1125" s="390"/>
      <c r="AG1125" s="390"/>
      <c r="AH1125" s="390"/>
      <c r="AI1125" s="390"/>
      <c r="AJ1125" s="390"/>
      <c r="AK1125" s="390"/>
      <c r="AL1125" s="710">
        <v>0.47863247863247865</v>
      </c>
      <c r="AM1125" s="710">
        <v>0.43719760387067047</v>
      </c>
      <c r="AN1125" s="710">
        <v>0.41602609771644983</v>
      </c>
      <c r="AO1125" s="710">
        <v>0.42815834161032967</v>
      </c>
      <c r="AP1125" s="710">
        <v>0.44099599565956382</v>
      </c>
      <c r="AQ1125" s="710">
        <v>0.46731356920071832</v>
      </c>
      <c r="AR1125" s="710">
        <v>0.45396461621264994</v>
      </c>
      <c r="AS1125" s="710">
        <v>0.44955117945863199</v>
      </c>
      <c r="AT1125" s="710">
        <v>0.43588524330321765</v>
      </c>
      <c r="AU1125" s="710">
        <v>0.27865554824080169</v>
      </c>
      <c r="AV1125" s="710">
        <v>0.23541171199117636</v>
      </c>
      <c r="AW1125" s="710">
        <v>0.2412804278832987</v>
      </c>
      <c r="AX1125" s="710">
        <v>0.20939676207099223</v>
      </c>
      <c r="AY1125" s="710">
        <v>0.20071522339414241</v>
      </c>
      <c r="AZ1125" s="710">
        <v>0.20084185207456404</v>
      </c>
      <c r="BA1125" s="710">
        <v>0.19291676289135956</v>
      </c>
      <c r="BB1125" s="710">
        <v>0.23889629047015201</v>
      </c>
      <c r="BC1125" s="710">
        <v>0.21656924160779908</v>
      </c>
      <c r="BD1125" s="710">
        <v>0.18665002582200035</v>
      </c>
      <c r="BE1125" s="710">
        <v>0.20965061780997019</v>
      </c>
      <c r="BF1125" s="710">
        <v>0.22781051779207342</v>
      </c>
      <c r="BG1125" s="710">
        <v>0.28538502695806067</v>
      </c>
      <c r="BH1125" s="710">
        <v>0.23191753178867522</v>
      </c>
      <c r="BI1125" s="710">
        <v>0.23073725055432373</v>
      </c>
      <c r="BJ1125" s="710">
        <v>0.2348722216782532</v>
      </c>
      <c r="BK1125" s="710">
        <v>0.16354730016705835</v>
      </c>
      <c r="BL1125" s="710">
        <v>0.16333062252420052</v>
      </c>
      <c r="BM1125" s="710">
        <v>0.15765315280662615</v>
      </c>
      <c r="BN1125" s="710">
        <v>0.14997711437725678</v>
      </c>
      <c r="BO1125" s="710">
        <v>0.13610635777280505</v>
      </c>
      <c r="BP1125" s="389">
        <v>0.11577539345988559</v>
      </c>
      <c r="BQ1125" s="389">
        <v>9.5377200029212003E-2</v>
      </c>
      <c r="BR1125" s="389">
        <v>8.9254168641475284E-2</v>
      </c>
      <c r="BS1125" s="389">
        <v>0.10957133625332088</v>
      </c>
      <c r="BT1125" s="389">
        <v>0.12946892379148078</v>
      </c>
      <c r="BU1125" s="389">
        <v>0.13804543409806569</v>
      </c>
      <c r="BV1125" s="389">
        <v>0.13706472088746516</v>
      </c>
      <c r="BW1125" s="389">
        <v>0.31435312973021101</v>
      </c>
      <c r="BX1125" s="389">
        <v>0.33601488534996993</v>
      </c>
      <c r="BY1125" s="389">
        <v>0.32384888465002915</v>
      </c>
      <c r="BZ1125" s="389">
        <v>0.32937603533959137</v>
      </c>
      <c r="CA1125" s="389">
        <v>0.3703613082130332</v>
      </c>
      <c r="CB1125" s="389"/>
      <c r="CC1125" s="389"/>
      <c r="CD1125" s="389"/>
      <c r="CE1125" s="389"/>
      <c r="CF1125" s="389"/>
      <c r="CG1125" s="389"/>
      <c r="CH1125" s="389"/>
      <c r="CI1125" s="389"/>
      <c r="CJ1125" s="389"/>
      <c r="CK1125" s="389"/>
      <c r="CL1125" s="389"/>
      <c r="CM1125" s="389"/>
      <c r="CN1125" s="389"/>
      <c r="CO1125" s="389"/>
      <c r="CP1125" s="389"/>
      <c r="CQ1125" s="389"/>
      <c r="CR1125" s="389"/>
      <c r="CS1125" s="389"/>
      <c r="CT1125" s="389"/>
      <c r="CU1125" s="389"/>
      <c r="CV1125" s="389"/>
      <c r="CW1125" s="389"/>
      <c r="CX1125" s="389"/>
      <c r="CY1125" s="389"/>
      <c r="CZ1125" s="389"/>
      <c r="DA1125" s="389"/>
      <c r="DB1125" s="389"/>
      <c r="DC1125" s="389"/>
      <c r="DD1125" s="389"/>
      <c r="DE1125" s="389"/>
      <c r="DF1125" s="389"/>
      <c r="DG1125" s="389"/>
      <c r="DH1125" s="389"/>
      <c r="DI1125" s="389"/>
      <c r="DJ1125" s="389"/>
      <c r="DK1125" s="389"/>
      <c r="DL1125" s="389"/>
      <c r="DM1125" s="389"/>
      <c r="DN1125" s="389"/>
      <c r="DO1125" s="389"/>
      <c r="DP1125" s="389"/>
      <c r="DQ1125" s="389"/>
      <c r="DR1125" s="389"/>
      <c r="DS1125" s="389"/>
      <c r="DT1125" s="389"/>
      <c r="DU1125" s="389"/>
      <c r="DV1125" s="389"/>
      <c r="DW1125" s="389"/>
      <c r="DX1125" s="389"/>
      <c r="DY1125" s="389"/>
      <c r="DZ1125" s="389"/>
      <c r="EA1125" s="389"/>
      <c r="EB1125" s="389"/>
      <c r="EC1125" s="389"/>
      <c r="ED1125" s="389"/>
      <c r="EE1125" s="389"/>
      <c r="EF1125" s="389"/>
      <c r="EG1125" s="389"/>
      <c r="EH1125" s="389"/>
      <c r="EI1125" s="389"/>
      <c r="EJ1125" s="389"/>
      <c r="EK1125" s="389"/>
      <c r="EL1125" s="389"/>
      <c r="EM1125" s="389"/>
      <c r="EN1125" s="389"/>
      <c r="EO1125" s="389"/>
      <c r="EP1125" s="389"/>
      <c r="EQ1125" s="389"/>
      <c r="ER1125" s="389"/>
      <c r="ES1125" s="389"/>
      <c r="ET1125" s="389"/>
      <c r="EU1125" s="389"/>
      <c r="EV1125" s="389"/>
      <c r="EW1125" s="389"/>
      <c r="EX1125" s="389"/>
      <c r="EY1125" s="389"/>
      <c r="EZ1125" s="389"/>
      <c r="FA1125" s="389"/>
      <c r="FB1125" s="389"/>
      <c r="FC1125" s="389"/>
      <c r="FD1125" s="389"/>
      <c r="FE1125" s="389"/>
      <c r="FF1125" s="389"/>
      <c r="FG1125" s="389"/>
      <c r="FH1125" s="389"/>
      <c r="FI1125" s="389"/>
      <c r="FJ1125" s="389"/>
      <c r="FK1125" s="389"/>
      <c r="FL1125" s="389"/>
      <c r="FM1125" s="389"/>
      <c r="FN1125" s="389"/>
      <c r="FO1125" s="389"/>
      <c r="FP1125" s="389"/>
      <c r="FQ1125" s="389"/>
      <c r="FR1125" s="389"/>
      <c r="FS1125" s="389"/>
      <c r="FT1125" s="389"/>
      <c r="FU1125" s="389"/>
      <c r="FV1125" s="389"/>
    </row>
    <row r="1126" spans="3:178" outlineLevel="1" x14ac:dyDescent="0.2">
      <c r="E1126" s="373">
        <v>4</v>
      </c>
      <c r="F1126" s="394"/>
      <c r="G1126" s="394"/>
      <c r="H1126" s="399">
        <v>0.18433638561599594</v>
      </c>
      <c r="J1126" s="370"/>
      <c r="K1126" s="390"/>
      <c r="L1126" s="390"/>
      <c r="M1126" s="390"/>
      <c r="N1126" s="390"/>
      <c r="O1126" s="390"/>
      <c r="P1126" s="390"/>
      <c r="Q1126" s="390"/>
      <c r="R1126" s="390"/>
      <c r="S1126" s="390"/>
      <c r="T1126" s="390"/>
      <c r="U1126" s="390"/>
      <c r="V1126" s="390"/>
      <c r="W1126" s="390"/>
      <c r="X1126" s="390"/>
      <c r="Y1126" s="390"/>
      <c r="Z1126" s="390"/>
      <c r="AA1126" s="390"/>
      <c r="AB1126" s="390"/>
      <c r="AC1126" s="390"/>
      <c r="AD1126" s="390"/>
      <c r="AE1126" s="390"/>
      <c r="AF1126" s="390"/>
      <c r="AG1126" s="390"/>
      <c r="AH1126" s="390"/>
      <c r="AI1126" s="390"/>
      <c r="AJ1126" s="390"/>
      <c r="AK1126" s="390"/>
      <c r="AL1126" s="710">
        <v>0.28705047572972103</v>
      </c>
      <c r="AM1126" s="710">
        <v>0.22183396052530527</v>
      </c>
      <c r="AN1126" s="710">
        <v>0.20447898308897972</v>
      </c>
      <c r="AO1126" s="710">
        <v>0.21370670596904937</v>
      </c>
      <c r="AP1126" s="710">
        <v>0.23095537609111075</v>
      </c>
      <c r="AQ1126" s="710">
        <v>0.26508301565798181</v>
      </c>
      <c r="AR1126" s="710">
        <v>0.25640224317238747</v>
      </c>
      <c r="AS1126" s="710">
        <v>0.24469417577064922</v>
      </c>
      <c r="AT1126" s="710">
        <v>0.22642257093041687</v>
      </c>
      <c r="AU1126" s="710">
        <v>0.20528856703971912</v>
      </c>
      <c r="AV1126" s="710">
        <v>0.17993658015372418</v>
      </c>
      <c r="AW1126" s="710">
        <v>0.18455689269086398</v>
      </c>
      <c r="AX1126" s="710">
        <v>0.16353500632268866</v>
      </c>
      <c r="AY1126" s="710">
        <v>0.15790744345359348</v>
      </c>
      <c r="AZ1126" s="710">
        <v>0.15809486753210003</v>
      </c>
      <c r="BA1126" s="710">
        <v>0.15951304806835803</v>
      </c>
      <c r="BB1126" s="710">
        <v>0.19863882245300887</v>
      </c>
      <c r="BC1126" s="710">
        <v>0.176697956929873</v>
      </c>
      <c r="BD1126" s="710">
        <v>0.14382854191771388</v>
      </c>
      <c r="BE1126" s="710">
        <v>0.17550063911376226</v>
      </c>
      <c r="BF1126" s="710">
        <v>0.19202393270052634</v>
      </c>
      <c r="BG1126" s="710">
        <v>0.24015310532164466</v>
      </c>
      <c r="BH1126" s="710">
        <v>0.18723104227954585</v>
      </c>
      <c r="BI1126" s="710">
        <v>0.19777808573540281</v>
      </c>
      <c r="BJ1126" s="710">
        <v>0.20185058259081562</v>
      </c>
      <c r="BK1126" s="710">
        <v>0.12713424130022369</v>
      </c>
      <c r="BL1126" s="710">
        <v>0.12321939190429969</v>
      </c>
      <c r="BM1126" s="710">
        <v>0.12159909736646408</v>
      </c>
      <c r="BN1126" s="710">
        <v>0.11933580837105223</v>
      </c>
      <c r="BO1126" s="710">
        <v>0.10773989732789259</v>
      </c>
      <c r="BP1126" s="389">
        <v>9.2295870449953035E-2</v>
      </c>
      <c r="BQ1126" s="389">
        <v>7.6413739380218601E-2</v>
      </c>
      <c r="BR1126" s="389">
        <v>6.9369641087509162E-2</v>
      </c>
      <c r="BS1126" s="389">
        <v>0.10248677628587156</v>
      </c>
      <c r="BT1126" s="389">
        <v>0.10276232964615291</v>
      </c>
      <c r="BU1126" s="389">
        <v>0.12516869095816463</v>
      </c>
      <c r="BV1126" s="389">
        <v>0.18051847897016077</v>
      </c>
      <c r="BW1126" s="389">
        <v>0.26707327931617841</v>
      </c>
      <c r="BX1126" s="389">
        <v>0.29070212882394791</v>
      </c>
      <c r="BY1126" s="389">
        <v>0.28146028718274785</v>
      </c>
      <c r="BZ1126" s="389">
        <v>0.29734953064605191</v>
      </c>
      <c r="CA1126" s="389"/>
      <c r="CB1126" s="389"/>
      <c r="CC1126" s="389"/>
      <c r="CD1126" s="389"/>
      <c r="CE1126" s="389"/>
      <c r="CF1126" s="389"/>
      <c r="CG1126" s="389"/>
      <c r="CH1126" s="389"/>
      <c r="CI1126" s="389"/>
      <c r="CJ1126" s="389"/>
      <c r="CK1126" s="389"/>
      <c r="CL1126" s="389"/>
      <c r="CM1126" s="389"/>
      <c r="CN1126" s="389"/>
      <c r="CO1126" s="389"/>
      <c r="CP1126" s="389"/>
      <c r="CQ1126" s="389"/>
      <c r="CR1126" s="389"/>
      <c r="CS1126" s="389"/>
      <c r="CT1126" s="389"/>
      <c r="CU1126" s="389"/>
      <c r="CV1126" s="389"/>
      <c r="CW1126" s="389"/>
      <c r="CX1126" s="389"/>
      <c r="CY1126" s="389"/>
      <c r="CZ1126" s="389"/>
      <c r="DA1126" s="389"/>
      <c r="DB1126" s="389"/>
      <c r="DC1126" s="389"/>
      <c r="DD1126" s="389"/>
      <c r="DE1126" s="389"/>
      <c r="DF1126" s="389"/>
      <c r="DG1126" s="389"/>
      <c r="DH1126" s="389"/>
      <c r="DI1126" s="389"/>
      <c r="DJ1126" s="389"/>
      <c r="DK1126" s="389"/>
      <c r="DL1126" s="389"/>
      <c r="DM1126" s="389"/>
      <c r="DN1126" s="389"/>
      <c r="DO1126" s="389"/>
      <c r="DP1126" s="389"/>
      <c r="DQ1126" s="389"/>
      <c r="DR1126" s="389"/>
      <c r="DS1126" s="389"/>
      <c r="DT1126" s="389"/>
      <c r="DU1126" s="389"/>
      <c r="DV1126" s="389"/>
      <c r="DW1126" s="389"/>
      <c r="DX1126" s="389"/>
      <c r="DY1126" s="389"/>
      <c r="DZ1126" s="389"/>
      <c r="EA1126" s="389"/>
      <c r="EB1126" s="389"/>
      <c r="EC1126" s="389"/>
      <c r="ED1126" s="389"/>
      <c r="EE1126" s="389"/>
      <c r="EF1126" s="389"/>
      <c r="EG1126" s="389"/>
      <c r="EH1126" s="389"/>
      <c r="EI1126" s="389"/>
      <c r="EJ1126" s="389"/>
      <c r="EK1126" s="389"/>
      <c r="EL1126" s="389"/>
      <c r="EM1126" s="389"/>
      <c r="EN1126" s="389"/>
      <c r="EO1126" s="389"/>
      <c r="EP1126" s="389"/>
      <c r="EQ1126" s="389"/>
      <c r="ER1126" s="389"/>
      <c r="ES1126" s="389"/>
      <c r="ET1126" s="389"/>
      <c r="EU1126" s="389"/>
      <c r="EV1126" s="389"/>
      <c r="EW1126" s="389"/>
      <c r="EX1126" s="389"/>
      <c r="EY1126" s="389"/>
      <c r="EZ1126" s="389"/>
      <c r="FA1126" s="389"/>
      <c r="FB1126" s="389"/>
      <c r="FC1126" s="389"/>
      <c r="FD1126" s="389"/>
      <c r="FE1126" s="389"/>
      <c r="FF1126" s="389"/>
      <c r="FG1126" s="389"/>
      <c r="FH1126" s="389"/>
      <c r="FI1126" s="389"/>
      <c r="FJ1126" s="389"/>
      <c r="FK1126" s="389"/>
      <c r="FL1126" s="389"/>
      <c r="FM1126" s="389"/>
      <c r="FN1126" s="389"/>
      <c r="FO1126" s="389"/>
      <c r="FP1126" s="389"/>
      <c r="FQ1126" s="389"/>
      <c r="FR1126" s="389"/>
      <c r="FS1126" s="389"/>
      <c r="FT1126" s="389"/>
      <c r="FU1126" s="389"/>
      <c r="FV1126" s="389"/>
    </row>
    <row r="1127" spans="3:178" outlineLevel="1" x14ac:dyDescent="0.2">
      <c r="E1127" s="373">
        <v>5</v>
      </c>
      <c r="F1127" s="394"/>
      <c r="G1127" s="394"/>
      <c r="H1127" s="399">
        <v>0.17706075698996174</v>
      </c>
      <c r="J1127" s="370"/>
      <c r="K1127" s="390"/>
      <c r="L1127" s="390"/>
      <c r="M1127" s="390"/>
      <c r="N1127" s="390"/>
      <c r="O1127" s="390"/>
      <c r="P1127" s="390"/>
      <c r="Q1127" s="390"/>
      <c r="R1127" s="390"/>
      <c r="S1127" s="390"/>
      <c r="T1127" s="390"/>
      <c r="U1127" s="390"/>
      <c r="V1127" s="390"/>
      <c r="W1127" s="390"/>
      <c r="X1127" s="390"/>
      <c r="Y1127" s="390"/>
      <c r="Z1127" s="390"/>
      <c r="AA1127" s="390"/>
      <c r="AB1127" s="390"/>
      <c r="AC1127" s="390"/>
      <c r="AD1127" s="390"/>
      <c r="AE1127" s="390"/>
      <c r="AF1127" s="390"/>
      <c r="AG1127" s="390"/>
      <c r="AH1127" s="390"/>
      <c r="AI1127" s="390"/>
      <c r="AJ1127" s="390"/>
      <c r="AK1127" s="390"/>
      <c r="AL1127" s="710">
        <v>0.24721819061441702</v>
      </c>
      <c r="AM1127" s="710">
        <v>0.18053528914829889</v>
      </c>
      <c r="AN1127" s="710">
        <v>0.16770407589335934</v>
      </c>
      <c r="AO1127" s="710">
        <v>0.17468200313991861</v>
      </c>
      <c r="AP1127" s="710">
        <v>0.19192986162459069</v>
      </c>
      <c r="AQ1127" s="710">
        <v>0.2200466273904414</v>
      </c>
      <c r="AR1127" s="710">
        <v>0.21414309773078458</v>
      </c>
      <c r="AS1127" s="710">
        <v>0.19659383480620696</v>
      </c>
      <c r="AT1127" s="710">
        <v>0.1842803930892376</v>
      </c>
      <c r="AU1127" s="710">
        <v>0.17114695340501793</v>
      </c>
      <c r="AV1127" s="710">
        <v>0.15151828490676594</v>
      </c>
      <c r="AW1127" s="710">
        <v>0.1561709599987112</v>
      </c>
      <c r="AX1127" s="710">
        <v>0.13872513224215008</v>
      </c>
      <c r="AY1127" s="710">
        <v>0.13213525870263909</v>
      </c>
      <c r="AZ1127" s="710">
        <v>0.13319302465423932</v>
      </c>
      <c r="BA1127" s="710">
        <v>0.13445613803569662</v>
      </c>
      <c r="BB1127" s="710">
        <v>0.16948907687121784</v>
      </c>
      <c r="BC1127" s="710">
        <v>0.15013614120603971</v>
      </c>
      <c r="BD1127" s="710">
        <v>0.12256842830091237</v>
      </c>
      <c r="BE1127" s="710">
        <v>0.15489987217724754</v>
      </c>
      <c r="BF1127" s="710">
        <v>0.17058797066894596</v>
      </c>
      <c r="BG1127" s="710">
        <v>0.2176194591924929</v>
      </c>
      <c r="BH1127" s="710">
        <v>0.16841311905861758</v>
      </c>
      <c r="BI1127" s="710">
        <v>0.17597468588322246</v>
      </c>
      <c r="BJ1127" s="710">
        <v>0.18026045236463331</v>
      </c>
      <c r="BK1127" s="710">
        <v>0.1073137582467367</v>
      </c>
      <c r="BL1127" s="710">
        <v>0.10417377160995829</v>
      </c>
      <c r="BM1127" s="710">
        <v>0.10052055286304075</v>
      </c>
      <c r="BN1127" s="710">
        <v>0.10006102832731527</v>
      </c>
      <c r="BO1127" s="710">
        <v>9.3161774384625515E-2</v>
      </c>
      <c r="BP1127" s="389">
        <v>7.9318097731735773E-2</v>
      </c>
      <c r="BQ1127" s="389">
        <v>6.3511770004138365E-2</v>
      </c>
      <c r="BR1127" s="389">
        <v>9.1085354819251146E-2</v>
      </c>
      <c r="BS1127" s="389">
        <v>0.11050477489768076</v>
      </c>
      <c r="BT1127" s="389">
        <v>0.13616085069974943</v>
      </c>
      <c r="BU1127" s="389">
        <v>0.20656207827260459</v>
      </c>
      <c r="BV1127" s="389">
        <v>0.2113958592869431</v>
      </c>
      <c r="BW1127" s="389">
        <v>0.41194016561303537</v>
      </c>
      <c r="BX1127" s="389">
        <v>0.47556504131779126</v>
      </c>
      <c r="BY1127" s="389">
        <v>0.48672707041805752</v>
      </c>
      <c r="BZ1127" s="389"/>
      <c r="CA1127" s="389"/>
      <c r="CB1127" s="389"/>
      <c r="CC1127" s="389"/>
      <c r="CD1127" s="389"/>
      <c r="CE1127" s="389"/>
      <c r="CF1127" s="389"/>
      <c r="CG1127" s="389"/>
      <c r="CH1127" s="389"/>
      <c r="CI1127" s="389"/>
      <c r="CJ1127" s="389"/>
      <c r="CK1127" s="389"/>
      <c r="CL1127" s="389"/>
      <c r="CM1127" s="389"/>
      <c r="CN1127" s="389"/>
      <c r="CO1127" s="389"/>
      <c r="CP1127" s="389"/>
      <c r="CQ1127" s="389"/>
      <c r="CR1127" s="389"/>
      <c r="CS1127" s="389"/>
      <c r="CT1127" s="389"/>
      <c r="CU1127" s="389"/>
      <c r="CV1127" s="389"/>
      <c r="CW1127" s="389"/>
      <c r="CX1127" s="389"/>
      <c r="CY1127" s="389"/>
      <c r="CZ1127" s="389"/>
      <c r="DA1127" s="389"/>
      <c r="DB1127" s="389"/>
      <c r="DC1127" s="389"/>
      <c r="DD1127" s="389"/>
      <c r="DE1127" s="389"/>
      <c r="DF1127" s="389"/>
      <c r="DG1127" s="389"/>
      <c r="DH1127" s="389"/>
      <c r="DI1127" s="389"/>
      <c r="DJ1127" s="389"/>
      <c r="DK1127" s="389"/>
      <c r="DL1127" s="389"/>
      <c r="DM1127" s="389"/>
      <c r="DN1127" s="389"/>
      <c r="DO1127" s="389"/>
      <c r="DP1127" s="389"/>
      <c r="DQ1127" s="389"/>
      <c r="DR1127" s="389"/>
      <c r="DS1127" s="389"/>
      <c r="DT1127" s="389"/>
      <c r="DU1127" s="389"/>
      <c r="DV1127" s="389"/>
      <c r="DW1127" s="389"/>
      <c r="DX1127" s="389"/>
      <c r="DY1127" s="389"/>
      <c r="DZ1127" s="389"/>
      <c r="EA1127" s="389"/>
      <c r="EB1127" s="389"/>
      <c r="EC1127" s="389"/>
      <c r="ED1127" s="389"/>
      <c r="EE1127" s="389"/>
      <c r="EF1127" s="389"/>
      <c r="EG1127" s="389"/>
      <c r="EH1127" s="389"/>
      <c r="EI1127" s="389"/>
      <c r="EJ1127" s="389"/>
      <c r="EK1127" s="389"/>
      <c r="EL1127" s="389"/>
      <c r="EM1127" s="389"/>
      <c r="EN1127" s="389"/>
      <c r="EO1127" s="389"/>
      <c r="EP1127" s="389"/>
      <c r="EQ1127" s="389"/>
      <c r="ER1127" s="389"/>
      <c r="ES1127" s="389"/>
      <c r="ET1127" s="389"/>
      <c r="EU1127" s="389"/>
      <c r="EV1127" s="389"/>
      <c r="EW1127" s="389"/>
      <c r="EX1127" s="389"/>
      <c r="EY1127" s="389"/>
      <c r="EZ1127" s="389"/>
      <c r="FA1127" s="389"/>
      <c r="FB1127" s="389"/>
      <c r="FC1127" s="389"/>
      <c r="FD1127" s="389"/>
      <c r="FE1127" s="389"/>
      <c r="FF1127" s="389"/>
      <c r="FG1127" s="389"/>
      <c r="FH1127" s="389"/>
      <c r="FI1127" s="389"/>
      <c r="FJ1127" s="389"/>
      <c r="FK1127" s="389"/>
      <c r="FL1127" s="389"/>
      <c r="FM1127" s="389"/>
      <c r="FN1127" s="389"/>
      <c r="FO1127" s="389"/>
      <c r="FP1127" s="389"/>
      <c r="FQ1127" s="389"/>
      <c r="FR1127" s="389"/>
      <c r="FS1127" s="389"/>
      <c r="FT1127" s="389"/>
      <c r="FU1127" s="389"/>
      <c r="FV1127" s="389"/>
    </row>
    <row r="1128" spans="3:178" outlineLevel="1" x14ac:dyDescent="0.2">
      <c r="E1128" s="373">
        <v>6</v>
      </c>
      <c r="F1128" s="394"/>
      <c r="G1128" s="394"/>
      <c r="H1128" s="399">
        <v>0.15249666738898188</v>
      </c>
      <c r="J1128" s="370"/>
      <c r="K1128" s="390"/>
      <c r="L1128" s="390"/>
      <c r="M1128" s="390"/>
      <c r="N1128" s="390"/>
      <c r="O1128" s="390"/>
      <c r="P1128" s="390"/>
      <c r="Q1128" s="390"/>
      <c r="R1128" s="390"/>
      <c r="S1128" s="390"/>
      <c r="T1128" s="390"/>
      <c r="U1128" s="390"/>
      <c r="V1128" s="390"/>
      <c r="W1128" s="390"/>
      <c r="X1128" s="390"/>
      <c r="Y1128" s="390"/>
      <c r="Z1128" s="390"/>
      <c r="AA1128" s="390"/>
      <c r="AB1128" s="390"/>
      <c r="AC1128" s="390"/>
      <c r="AD1128" s="390"/>
      <c r="AE1128" s="390"/>
      <c r="AF1128" s="390"/>
      <c r="AG1128" s="390"/>
      <c r="AH1128" s="390"/>
      <c r="AI1128" s="390"/>
      <c r="AJ1128" s="390"/>
      <c r="AK1128" s="390"/>
      <c r="AL1128" s="710">
        <v>0.21270762780196742</v>
      </c>
      <c r="AM1128" s="710">
        <v>0.16333230934644036</v>
      </c>
      <c r="AN1128" s="710">
        <v>0.15124301623607933</v>
      </c>
      <c r="AO1128" s="710">
        <v>0.15541796161609689</v>
      </c>
      <c r="AP1128" s="710">
        <v>0.1711111324505219</v>
      </c>
      <c r="AQ1128" s="710">
        <v>0.19684319964714408</v>
      </c>
      <c r="AR1128" s="710">
        <v>0.18749240411827006</v>
      </c>
      <c r="AS1128" s="710">
        <v>0.17410061930276252</v>
      </c>
      <c r="AT1128" s="710">
        <v>0.16395229037882389</v>
      </c>
      <c r="AU1128" s="710">
        <v>0.15540194572452637</v>
      </c>
      <c r="AV1128" s="710">
        <v>0.13776582911108814</v>
      </c>
      <c r="AW1128" s="710">
        <v>0.1429929276819229</v>
      </c>
      <c r="AX1128" s="710">
        <v>0.12540296008691471</v>
      </c>
      <c r="AY1128" s="710">
        <v>0.12066754183453292</v>
      </c>
      <c r="AZ1128" s="710">
        <v>0.12084821902302713</v>
      </c>
      <c r="BA1128" s="710">
        <v>0.12043482564085646</v>
      </c>
      <c r="BB1128" s="710">
        <v>0.15480184272620748</v>
      </c>
      <c r="BC1128" s="710">
        <v>0.1395114149165064</v>
      </c>
      <c r="BD1128" s="710">
        <v>0.11165863315544844</v>
      </c>
      <c r="BE1128" s="710">
        <v>0.14441840647635279</v>
      </c>
      <c r="BF1128" s="710">
        <v>0.15981375680417473</v>
      </c>
      <c r="BG1128" s="710">
        <v>0.20510762645594105</v>
      </c>
      <c r="BH1128" s="710">
        <v>0.15635408815735091</v>
      </c>
      <c r="BI1128" s="710">
        <v>0.16287878787878787</v>
      </c>
      <c r="BJ1128" s="710">
        <v>0.16608733966513267</v>
      </c>
      <c r="BK1128" s="710">
        <v>9.6837217204179288E-2</v>
      </c>
      <c r="BL1128" s="710">
        <v>9.3575382355255907E-2</v>
      </c>
      <c r="BM1128" s="710">
        <v>8.9904351616791028E-2</v>
      </c>
      <c r="BN1128" s="710">
        <v>9.1033921578599394E-2</v>
      </c>
      <c r="BO1128" s="710">
        <v>8.5231012241674342E-2</v>
      </c>
      <c r="BP1128" s="389">
        <v>7.1520050089649082E-2</v>
      </c>
      <c r="BQ1128" s="389">
        <v>9.9515567564935861E-2</v>
      </c>
      <c r="BR1128" s="389">
        <v>8.5204015683571027E-2</v>
      </c>
      <c r="BS1128" s="389">
        <v>0.10421004762930519</v>
      </c>
      <c r="BT1128" s="389">
        <v>0.16867322618101815</v>
      </c>
      <c r="BU1128" s="389">
        <v>0.18823099415204678</v>
      </c>
      <c r="BV1128" s="389">
        <v>0.19098890668564988</v>
      </c>
      <c r="BW1128" s="389">
        <v>0.31439764936336922</v>
      </c>
      <c r="BX1128" s="389">
        <v>0.36770097958736936</v>
      </c>
      <c r="BY1128" s="389"/>
      <c r="BZ1128" s="389"/>
      <c r="CA1128" s="389"/>
      <c r="CB1128" s="389"/>
      <c r="CC1128" s="389"/>
      <c r="CD1128" s="389"/>
      <c r="CE1128" s="389"/>
      <c r="CF1128" s="389"/>
      <c r="CG1128" s="389"/>
      <c r="CH1128" s="389"/>
      <c r="CI1128" s="389"/>
      <c r="CJ1128" s="389"/>
      <c r="CK1128" s="389"/>
      <c r="CL1128" s="389"/>
      <c r="CM1128" s="389"/>
      <c r="CN1128" s="389"/>
      <c r="CO1128" s="389"/>
      <c r="CP1128" s="389"/>
      <c r="CQ1128" s="389"/>
      <c r="CR1128" s="389"/>
      <c r="CS1128" s="389"/>
      <c r="CT1128" s="389"/>
      <c r="CU1128" s="389"/>
      <c r="CV1128" s="389"/>
      <c r="CW1128" s="389"/>
      <c r="CX1128" s="389"/>
      <c r="CY1128" s="389"/>
      <c r="CZ1128" s="389"/>
      <c r="DA1128" s="389"/>
      <c r="DB1128" s="389"/>
      <c r="DC1128" s="389"/>
      <c r="DD1128" s="389"/>
      <c r="DE1128" s="389"/>
      <c r="DF1128" s="389"/>
      <c r="DG1128" s="389"/>
      <c r="DH1128" s="389"/>
      <c r="DI1128" s="389"/>
      <c r="DJ1128" s="389"/>
      <c r="DK1128" s="389"/>
      <c r="DL1128" s="389"/>
      <c r="DM1128" s="389"/>
      <c r="DN1128" s="389"/>
      <c r="DO1128" s="389"/>
      <c r="DP1128" s="389"/>
      <c r="DQ1128" s="389"/>
      <c r="DR1128" s="389"/>
      <c r="DS1128" s="389"/>
      <c r="DT1128" s="389"/>
      <c r="DU1128" s="389"/>
      <c r="DV1128" s="389"/>
      <c r="DW1128" s="389"/>
      <c r="DX1128" s="389"/>
      <c r="DY1128" s="389"/>
      <c r="DZ1128" s="389"/>
      <c r="EA1128" s="389"/>
      <c r="EB1128" s="389"/>
      <c r="EC1128" s="389"/>
      <c r="ED1128" s="389"/>
      <c r="EE1128" s="389"/>
      <c r="EF1128" s="389"/>
      <c r="EG1128" s="389"/>
      <c r="EH1128" s="389"/>
      <c r="EI1128" s="389"/>
      <c r="EJ1128" s="389"/>
      <c r="EK1128" s="389"/>
      <c r="EL1128" s="389"/>
      <c r="EM1128" s="389"/>
      <c r="EN1128" s="389"/>
      <c r="EO1128" s="389"/>
      <c r="EP1128" s="389"/>
      <c r="EQ1128" s="389"/>
      <c r="ER1128" s="389"/>
      <c r="ES1128" s="389"/>
      <c r="ET1128" s="389"/>
      <c r="EU1128" s="389"/>
      <c r="EV1128" s="389"/>
      <c r="EW1128" s="389"/>
      <c r="EX1128" s="389"/>
      <c r="EY1128" s="389"/>
      <c r="EZ1128" s="389"/>
      <c r="FA1128" s="389"/>
      <c r="FB1128" s="389"/>
      <c r="FC1128" s="389"/>
      <c r="FD1128" s="389"/>
      <c r="FE1128" s="389"/>
      <c r="FF1128" s="389"/>
      <c r="FG1128" s="389"/>
      <c r="FH1128" s="389"/>
      <c r="FI1128" s="389"/>
      <c r="FJ1128" s="389"/>
      <c r="FK1128" s="389"/>
      <c r="FL1128" s="389"/>
      <c r="FM1128" s="389"/>
      <c r="FN1128" s="389"/>
      <c r="FO1128" s="389"/>
      <c r="FP1128" s="389"/>
      <c r="FQ1128" s="389"/>
      <c r="FR1128" s="389"/>
      <c r="FS1128" s="389"/>
      <c r="FT1128" s="389"/>
      <c r="FU1128" s="389"/>
      <c r="FV1128" s="389"/>
    </row>
    <row r="1129" spans="3:178" outlineLevel="1" x14ac:dyDescent="0.2">
      <c r="E1129" s="373">
        <v>7</v>
      </c>
      <c r="F1129" s="394"/>
      <c r="G1129" s="394"/>
      <c r="H1129" s="399">
        <v>0.14078284962184712</v>
      </c>
      <c r="J1129" s="370"/>
      <c r="K1129" s="390"/>
      <c r="L1129" s="390"/>
      <c r="M1129" s="390"/>
      <c r="N1129" s="390"/>
      <c r="O1129" s="390"/>
      <c r="P1129" s="390"/>
      <c r="Q1129" s="390"/>
      <c r="R1129" s="390"/>
      <c r="S1129" s="390"/>
      <c r="T1129" s="390"/>
      <c r="U1129" s="390"/>
      <c r="V1129" s="390"/>
      <c r="W1129" s="390"/>
      <c r="X1129" s="390"/>
      <c r="Y1129" s="390"/>
      <c r="Z1129" s="390"/>
      <c r="AA1129" s="390"/>
      <c r="AB1129" s="390"/>
      <c r="AC1129" s="390"/>
      <c r="AD1129" s="390"/>
      <c r="AE1129" s="390"/>
      <c r="AF1129" s="390"/>
      <c r="AG1129" s="390"/>
      <c r="AH1129" s="390"/>
      <c r="AI1129" s="390"/>
      <c r="AJ1129" s="390"/>
      <c r="AK1129" s="390"/>
      <c r="AL1129" s="710">
        <v>0.19464602483470408</v>
      </c>
      <c r="AM1129" s="710">
        <v>0.15162045925812151</v>
      </c>
      <c r="AN1129" s="710">
        <v>0.13827852562900747</v>
      </c>
      <c r="AO1129" s="710">
        <v>0.13973438851686906</v>
      </c>
      <c r="AP1129" s="710">
        <v>0.1540950862805727</v>
      </c>
      <c r="AQ1129" s="710">
        <v>0.17924766075422954</v>
      </c>
      <c r="AR1129" s="710">
        <v>0.17068597322777229</v>
      </c>
      <c r="AS1129" s="710">
        <v>0.15846148493493842</v>
      </c>
      <c r="AT1129" s="710">
        <v>0.15137105721984467</v>
      </c>
      <c r="AU1129" s="710">
        <v>0.14336917562724014</v>
      </c>
      <c r="AV1129" s="710">
        <v>0.12675352428221831</v>
      </c>
      <c r="AW1129" s="710">
        <v>0.1302015369001015</v>
      </c>
      <c r="AX1129" s="710">
        <v>0.11535789979874259</v>
      </c>
      <c r="AY1129" s="710">
        <v>0.11116140811491859</v>
      </c>
      <c r="AZ1129" s="710">
        <v>0.10921085210993597</v>
      </c>
      <c r="BA1129" s="710">
        <v>0.10918478440170236</v>
      </c>
      <c r="BB1129" s="710">
        <v>0.14478563058797092</v>
      </c>
      <c r="BC1129" s="710">
        <v>0.12989584721719757</v>
      </c>
      <c r="BD1129" s="710">
        <v>0.10399810638664142</v>
      </c>
      <c r="BE1129" s="710">
        <v>0.1367703451214316</v>
      </c>
      <c r="BF1129" s="710">
        <v>0.1498942822439156</v>
      </c>
      <c r="BG1129" s="710">
        <v>0.19520928509692553</v>
      </c>
      <c r="BH1129" s="710">
        <v>0.14602124917945103</v>
      </c>
      <c r="BI1129" s="710">
        <v>0.15146895787139689</v>
      </c>
      <c r="BJ1129" s="710">
        <v>0.15343190051894645</v>
      </c>
      <c r="BK1129" s="710">
        <v>8.7549905144831103E-2</v>
      </c>
      <c r="BL1129" s="710">
        <v>8.5547889503921934E-2</v>
      </c>
      <c r="BM1129" s="710">
        <v>8.1544734210323877E-2</v>
      </c>
      <c r="BN1129" s="710">
        <v>8.3685093831053242E-2</v>
      </c>
      <c r="BO1129" s="710">
        <v>7.8452020534421477E-2</v>
      </c>
      <c r="BP1129" s="389">
        <v>0.12257734012579333</v>
      </c>
      <c r="BQ1129" s="389">
        <v>9.5571946736775479E-2</v>
      </c>
      <c r="BR1129" s="389">
        <v>8.3588263173768801E-2</v>
      </c>
      <c r="BS1129" s="389">
        <v>0.13970465043919486</v>
      </c>
      <c r="BT1129" s="389">
        <v>0.16237853694310334</v>
      </c>
      <c r="BU1129" s="389">
        <v>0.17768780926675665</v>
      </c>
      <c r="BV1129" s="389">
        <v>0.18188289731268908</v>
      </c>
      <c r="BW1129" s="389">
        <v>0.37472175229276111</v>
      </c>
      <c r="BX1129" s="389"/>
      <c r="BY1129" s="389"/>
      <c r="BZ1129" s="389"/>
      <c r="CA1129" s="389"/>
      <c r="CB1129" s="389"/>
      <c r="CC1129" s="389"/>
      <c r="CD1129" s="389"/>
      <c r="CE1129" s="389"/>
      <c r="CF1129" s="389"/>
      <c r="CG1129" s="389"/>
      <c r="CH1129" s="389"/>
      <c r="CI1129" s="389"/>
      <c r="CJ1129" s="389"/>
      <c r="CK1129" s="389"/>
      <c r="CL1129" s="389"/>
      <c r="CM1129" s="389"/>
      <c r="CN1129" s="389"/>
      <c r="CO1129" s="389"/>
      <c r="CP1129" s="389"/>
      <c r="CQ1129" s="389"/>
      <c r="CR1129" s="389"/>
      <c r="CS1129" s="389"/>
      <c r="CT1129" s="389"/>
      <c r="CU1129" s="389"/>
      <c r="CV1129" s="389"/>
      <c r="CW1129" s="389"/>
      <c r="CX1129" s="389"/>
      <c r="CY1129" s="389"/>
      <c r="CZ1129" s="389"/>
      <c r="DA1129" s="389"/>
      <c r="DB1129" s="389"/>
      <c r="DC1129" s="389"/>
      <c r="DD1129" s="389"/>
      <c r="DE1129" s="389"/>
      <c r="DF1129" s="389"/>
      <c r="DG1129" s="389"/>
      <c r="DH1129" s="389"/>
      <c r="DI1129" s="389"/>
      <c r="DJ1129" s="389"/>
      <c r="DK1129" s="389"/>
      <c r="DL1129" s="389"/>
      <c r="DM1129" s="389"/>
      <c r="DN1129" s="389"/>
      <c r="DO1129" s="389"/>
      <c r="DP1129" s="389"/>
      <c r="DQ1129" s="389"/>
      <c r="DR1129" s="389"/>
      <c r="DS1129" s="389"/>
      <c r="DT1129" s="389"/>
      <c r="DU1129" s="389"/>
      <c r="DV1129" s="389"/>
      <c r="DW1129" s="389"/>
      <c r="DX1129" s="389"/>
      <c r="DY1129" s="389"/>
      <c r="DZ1129" s="389"/>
      <c r="EA1129" s="389"/>
      <c r="EB1129" s="389"/>
      <c r="EC1129" s="389"/>
      <c r="ED1129" s="389"/>
      <c r="EE1129" s="389"/>
      <c r="EF1129" s="389"/>
      <c r="EG1129" s="389"/>
      <c r="EH1129" s="389"/>
      <c r="EI1129" s="389"/>
      <c r="EJ1129" s="389"/>
      <c r="EK1129" s="389"/>
      <c r="EL1129" s="389"/>
      <c r="EM1129" s="389"/>
      <c r="EN1129" s="389"/>
      <c r="EO1129" s="389"/>
      <c r="EP1129" s="389"/>
      <c r="EQ1129" s="389"/>
      <c r="ER1129" s="389"/>
      <c r="ES1129" s="389"/>
      <c r="ET1129" s="389"/>
      <c r="EU1129" s="389"/>
      <c r="EV1129" s="389"/>
      <c r="EW1129" s="389"/>
      <c r="EX1129" s="389"/>
      <c r="EY1129" s="389"/>
      <c r="EZ1129" s="389"/>
      <c r="FA1129" s="389"/>
      <c r="FB1129" s="389"/>
      <c r="FC1129" s="389"/>
      <c r="FD1129" s="389"/>
      <c r="FE1129" s="389"/>
      <c r="FF1129" s="389"/>
      <c r="FG1129" s="389"/>
      <c r="FH1129" s="389"/>
      <c r="FI1129" s="389"/>
      <c r="FJ1129" s="389"/>
      <c r="FK1129" s="389"/>
      <c r="FL1129" s="389"/>
      <c r="FM1129" s="389"/>
      <c r="FN1129" s="389"/>
      <c r="FO1129" s="389"/>
      <c r="FP1129" s="389"/>
      <c r="FQ1129" s="389"/>
      <c r="FR1129" s="389"/>
      <c r="FS1129" s="389"/>
      <c r="FT1129" s="389"/>
      <c r="FU1129" s="389"/>
      <c r="FV1129" s="389"/>
    </row>
    <row r="1130" spans="3:178" outlineLevel="1" x14ac:dyDescent="0.2">
      <c r="E1130" s="373">
        <v>8</v>
      </c>
      <c r="F1130" s="394"/>
      <c r="G1130" s="394"/>
      <c r="H1130" s="399">
        <v>0.12919231039747711</v>
      </c>
      <c r="J1130" s="370"/>
      <c r="K1130" s="390"/>
      <c r="L1130" s="390"/>
      <c r="M1130" s="390"/>
      <c r="N1130" s="390"/>
      <c r="O1130" s="390"/>
      <c r="P1130" s="390"/>
      <c r="Q1130" s="390"/>
      <c r="R1130" s="390"/>
      <c r="S1130" s="390"/>
      <c r="T1130" s="390"/>
      <c r="U1130" s="390"/>
      <c r="V1130" s="390"/>
      <c r="W1130" s="390"/>
      <c r="X1130" s="390"/>
      <c r="Y1130" s="390"/>
      <c r="Z1130" s="390"/>
      <c r="AA1130" s="390"/>
      <c r="AB1130" s="390"/>
      <c r="AC1130" s="390"/>
      <c r="AD1130" s="390"/>
      <c r="AE1130" s="390"/>
      <c r="AF1130" s="390"/>
      <c r="AG1130" s="390"/>
      <c r="AH1130" s="390"/>
      <c r="AI1130" s="390"/>
      <c r="AJ1130" s="390"/>
      <c r="AK1130" s="390"/>
      <c r="AL1130" s="710">
        <v>0.18271246573133365</v>
      </c>
      <c r="AM1130" s="710">
        <v>0.14255817525535674</v>
      </c>
      <c r="AN1130" s="710">
        <v>0.12805129551164274</v>
      </c>
      <c r="AO1130" s="710">
        <v>0.12770337381051552</v>
      </c>
      <c r="AP1130" s="710">
        <v>0.14109298328163861</v>
      </c>
      <c r="AQ1130" s="710">
        <v>0.16595255347972654</v>
      </c>
      <c r="AR1130" s="710">
        <v>0.15816796013681267</v>
      </c>
      <c r="AS1130" s="710">
        <v>0.14891100132210702</v>
      </c>
      <c r="AT1130" s="710">
        <v>0.14195989855761609</v>
      </c>
      <c r="AU1130" s="710">
        <v>0.13459147099700094</v>
      </c>
      <c r="AV1130" s="710">
        <v>0.11810223003481198</v>
      </c>
      <c r="AW1130" s="710">
        <v>0.12196929421809805</v>
      </c>
      <c r="AX1130" s="710">
        <v>0.10725417208399381</v>
      </c>
      <c r="AY1130" s="710">
        <v>0.1023342839467053</v>
      </c>
      <c r="AZ1130" s="710">
        <v>0.10004952071026847</v>
      </c>
      <c r="BA1130" s="710">
        <v>0.10195968460294942</v>
      </c>
      <c r="BB1130" s="710">
        <v>0.13661535498162089</v>
      </c>
      <c r="BC1130" s="710">
        <v>0.12292694072621337</v>
      </c>
      <c r="BD1130" s="710">
        <v>9.8381821311757614E-2</v>
      </c>
      <c r="BE1130" s="710">
        <v>0.13052833404345973</v>
      </c>
      <c r="BF1130" s="710">
        <v>0.14188672454901255</v>
      </c>
      <c r="BG1130" s="710">
        <v>0.18512573568753343</v>
      </c>
      <c r="BH1130" s="710">
        <v>0.13624759913447279</v>
      </c>
      <c r="BI1130" s="710">
        <v>0.14128325942350334</v>
      </c>
      <c r="BJ1130" s="710">
        <v>0.14356702242240282</v>
      </c>
      <c r="BK1130" s="710">
        <v>8.1547130277203617E-2</v>
      </c>
      <c r="BL1130" s="710">
        <v>7.9146882132270002E-2</v>
      </c>
      <c r="BM1130" s="710">
        <v>7.5313485652742512E-2</v>
      </c>
      <c r="BN1130" s="710">
        <v>7.7175405584091944E-2</v>
      </c>
      <c r="BO1130" s="710">
        <v>0.13778465183625116</v>
      </c>
      <c r="BP1130" s="389">
        <v>0.12086973845234368</v>
      </c>
      <c r="BQ1130" s="389">
        <v>9.3892256384040501E-2</v>
      </c>
      <c r="BR1130" s="389">
        <v>0.12411133611960877</v>
      </c>
      <c r="BS1130" s="389">
        <v>0.13419975586989302</v>
      </c>
      <c r="BT1130" s="389">
        <v>0.15449489702377314</v>
      </c>
      <c r="BU1130" s="389">
        <v>0.16759446693657221</v>
      </c>
      <c r="BV1130" s="389">
        <v>0.17405232247730912</v>
      </c>
      <c r="BW1130" s="389"/>
      <c r="BX1130" s="389"/>
      <c r="BY1130" s="389"/>
      <c r="BZ1130" s="389"/>
      <c r="CA1130" s="389"/>
      <c r="CB1130" s="389"/>
      <c r="CC1130" s="389"/>
      <c r="CD1130" s="389"/>
      <c r="CE1130" s="389"/>
      <c r="CF1130" s="389"/>
      <c r="CG1130" s="389"/>
      <c r="CH1130" s="389"/>
      <c r="CI1130" s="389"/>
      <c r="CJ1130" s="389"/>
      <c r="CK1130" s="389"/>
      <c r="CL1130" s="389"/>
      <c r="CM1130" s="389"/>
      <c r="CN1130" s="389"/>
      <c r="CO1130" s="389"/>
      <c r="CP1130" s="389"/>
      <c r="CQ1130" s="389"/>
      <c r="CR1130" s="389"/>
      <c r="CS1130" s="389"/>
      <c r="CT1130" s="389"/>
      <c r="CU1130" s="389"/>
      <c r="CV1130" s="389"/>
      <c r="CW1130" s="389"/>
      <c r="CX1130" s="389"/>
      <c r="CY1130" s="389"/>
      <c r="CZ1130" s="389"/>
      <c r="DA1130" s="389"/>
      <c r="DB1130" s="389"/>
      <c r="DC1130" s="389"/>
      <c r="DD1130" s="389"/>
      <c r="DE1130" s="389"/>
      <c r="DF1130" s="389"/>
      <c r="DG1130" s="389"/>
      <c r="DH1130" s="389"/>
      <c r="DI1130" s="389"/>
      <c r="DJ1130" s="389"/>
      <c r="DK1130" s="389"/>
      <c r="DL1130" s="389"/>
      <c r="DM1130" s="389"/>
      <c r="DN1130" s="389"/>
      <c r="DO1130" s="389"/>
      <c r="DP1130" s="389"/>
      <c r="DQ1130" s="389"/>
      <c r="DR1130" s="389"/>
      <c r="DS1130" s="389"/>
      <c r="DT1130" s="389"/>
      <c r="DU1130" s="389"/>
      <c r="DV1130" s="389"/>
      <c r="DW1130" s="389"/>
      <c r="DX1130" s="389"/>
      <c r="DY1130" s="389"/>
      <c r="DZ1130" s="389"/>
      <c r="EA1130" s="389"/>
      <c r="EB1130" s="389"/>
      <c r="EC1130" s="389"/>
      <c r="ED1130" s="389"/>
      <c r="EE1130" s="389"/>
      <c r="EF1130" s="389"/>
      <c r="EG1130" s="389"/>
      <c r="EH1130" s="389"/>
      <c r="EI1130" s="389"/>
      <c r="EJ1130" s="389"/>
      <c r="EK1130" s="389"/>
      <c r="EL1130" s="389"/>
      <c r="EM1130" s="389"/>
      <c r="EN1130" s="389"/>
      <c r="EO1130" s="389"/>
      <c r="EP1130" s="389"/>
      <c r="EQ1130" s="389"/>
      <c r="ER1130" s="389"/>
      <c r="ES1130" s="389"/>
      <c r="ET1130" s="389"/>
      <c r="EU1130" s="389"/>
      <c r="EV1130" s="389"/>
      <c r="EW1130" s="389"/>
      <c r="EX1130" s="389"/>
      <c r="EY1130" s="389"/>
      <c r="EZ1130" s="389"/>
      <c r="FA1130" s="389"/>
      <c r="FB1130" s="389"/>
      <c r="FC1130" s="389"/>
      <c r="FD1130" s="389"/>
      <c r="FE1130" s="389"/>
      <c r="FF1130" s="389"/>
      <c r="FG1130" s="389"/>
      <c r="FH1130" s="389"/>
      <c r="FI1130" s="389"/>
      <c r="FJ1130" s="389"/>
      <c r="FK1130" s="389"/>
      <c r="FL1130" s="389"/>
      <c r="FM1130" s="389"/>
      <c r="FN1130" s="389"/>
      <c r="FO1130" s="389"/>
      <c r="FP1130" s="389"/>
      <c r="FQ1130" s="389"/>
      <c r="FR1130" s="389"/>
      <c r="FS1130" s="389"/>
      <c r="FT1130" s="389"/>
      <c r="FU1130" s="389"/>
      <c r="FV1130" s="389"/>
    </row>
    <row r="1131" spans="3:178" outlineLevel="1" x14ac:dyDescent="0.2">
      <c r="E1131" s="373">
        <v>9</v>
      </c>
      <c r="F1131" s="394"/>
      <c r="G1131" s="394"/>
      <c r="H1131" s="399">
        <v>0.12314233112038576</v>
      </c>
      <c r="J1131" s="370"/>
      <c r="K1131" s="390"/>
      <c r="L1131" s="390"/>
      <c r="M1131" s="390"/>
      <c r="N1131" s="390"/>
      <c r="O1131" s="390"/>
      <c r="P1131" s="390"/>
      <c r="Q1131" s="390"/>
      <c r="R1131" s="390"/>
      <c r="S1131" s="390"/>
      <c r="T1131" s="390"/>
      <c r="U1131" s="390"/>
      <c r="V1131" s="390"/>
      <c r="W1131" s="390"/>
      <c r="X1131" s="390"/>
      <c r="Y1131" s="390"/>
      <c r="Z1131" s="390"/>
      <c r="AA1131" s="390"/>
      <c r="AB1131" s="390"/>
      <c r="AC1131" s="390"/>
      <c r="AD1131" s="390"/>
      <c r="AE1131" s="390"/>
      <c r="AF1131" s="390"/>
      <c r="AG1131" s="390"/>
      <c r="AH1131" s="390"/>
      <c r="AI1131" s="390"/>
      <c r="AJ1131" s="390"/>
      <c r="AK1131" s="390"/>
      <c r="AL1131" s="710">
        <v>0.17271407837445574</v>
      </c>
      <c r="AM1131" s="710">
        <v>0.13401428461715689</v>
      </c>
      <c r="AN1131" s="710">
        <v>0.11900521204394615</v>
      </c>
      <c r="AO1131" s="710">
        <v>0.11801928807151325</v>
      </c>
      <c r="AP1131" s="710">
        <v>0.13187435781710632</v>
      </c>
      <c r="AQ1131" s="710">
        <v>0.15513058819822942</v>
      </c>
      <c r="AR1131" s="710">
        <v>0.14990364081462576</v>
      </c>
      <c r="AS1131" s="710">
        <v>0.14009115579987474</v>
      </c>
      <c r="AT1131" s="710">
        <v>0.13338088445078458</v>
      </c>
      <c r="AU1131" s="710">
        <v>0.12736815156169995</v>
      </c>
      <c r="AV1131" s="710">
        <v>0.11148450694516251</v>
      </c>
      <c r="AW1131" s="710">
        <v>0.11409147294314759</v>
      </c>
      <c r="AX1131" s="710">
        <v>9.9560083352627921E-2</v>
      </c>
      <c r="AY1131" s="710">
        <v>9.4850089780151803E-2</v>
      </c>
      <c r="AZ1131" s="710">
        <v>9.4018605638286581E-2</v>
      </c>
      <c r="BA1131" s="710">
        <v>9.6252185675167426E-2</v>
      </c>
      <c r="BB1131" s="710">
        <v>0.13067625483555112</v>
      </c>
      <c r="BC1131" s="710">
        <v>0.11767169976579904</v>
      </c>
      <c r="BD1131" s="710">
        <v>9.4336374591151656E-2</v>
      </c>
      <c r="BE1131" s="710">
        <v>0.12513847464848743</v>
      </c>
      <c r="BF1131" s="710">
        <v>0.13414908452921859</v>
      </c>
      <c r="BG1131" s="710">
        <v>0.17718236819360414</v>
      </c>
      <c r="BH1131" s="710">
        <v>0.1284675791981717</v>
      </c>
      <c r="BI1131" s="710">
        <v>0.13282982261640799</v>
      </c>
      <c r="BJ1131" s="710">
        <v>0.13539116811906393</v>
      </c>
      <c r="BK1131" s="710">
        <v>7.7073364102273695E-2</v>
      </c>
      <c r="BL1131" s="710">
        <v>7.3900154778456933E-2</v>
      </c>
      <c r="BM1131" s="710">
        <v>7.0261815011411127E-2</v>
      </c>
      <c r="BN1131" s="710">
        <v>0.13288918272898337</v>
      </c>
      <c r="BO1131" s="710">
        <v>0.13265104646571016</v>
      </c>
      <c r="BP1131" s="710">
        <v>0.11611691379457552</v>
      </c>
      <c r="BQ1131" s="389">
        <v>0.11392682392463302</v>
      </c>
      <c r="BR1131" s="389">
        <v>0.11754060924641303</v>
      </c>
      <c r="BS1131" s="389">
        <v>0.1279289629257318</v>
      </c>
      <c r="BT1131" s="389">
        <v>0.14511397665464768</v>
      </c>
      <c r="BU1131" s="389">
        <v>0.15811965811965811</v>
      </c>
      <c r="BV1131" s="389"/>
      <c r="BW1131" s="389"/>
      <c r="BX1131" s="389"/>
      <c r="BY1131" s="389"/>
      <c r="BZ1131" s="389"/>
      <c r="CA1131" s="389"/>
      <c r="CB1131" s="389"/>
      <c r="CC1131" s="389"/>
      <c r="CD1131" s="389"/>
      <c r="CE1131" s="389"/>
      <c r="CF1131" s="389"/>
      <c r="CG1131" s="389"/>
      <c r="CH1131" s="389"/>
      <c r="CI1131" s="389"/>
      <c r="CJ1131" s="389"/>
      <c r="CK1131" s="389"/>
      <c r="CL1131" s="389"/>
      <c r="CM1131" s="389"/>
      <c r="CN1131" s="389"/>
      <c r="CO1131" s="389"/>
      <c r="CP1131" s="389"/>
      <c r="CQ1131" s="389"/>
      <c r="CR1131" s="389"/>
      <c r="CS1131" s="389"/>
      <c r="CT1131" s="389"/>
      <c r="CU1131" s="389"/>
      <c r="CV1131" s="389"/>
      <c r="CW1131" s="389"/>
      <c r="CX1131" s="389"/>
      <c r="CY1131" s="389"/>
      <c r="CZ1131" s="389"/>
      <c r="DA1131" s="389"/>
      <c r="DB1131" s="389"/>
      <c r="DC1131" s="389"/>
      <c r="DD1131" s="389"/>
      <c r="DE1131" s="389"/>
      <c r="DF1131" s="389"/>
      <c r="DG1131" s="389"/>
      <c r="DH1131" s="389"/>
      <c r="DI1131" s="389"/>
      <c r="DJ1131" s="389"/>
      <c r="DK1131" s="389"/>
      <c r="DL1131" s="389"/>
      <c r="DM1131" s="389"/>
      <c r="DN1131" s="389"/>
      <c r="DO1131" s="389"/>
      <c r="DP1131" s="389"/>
      <c r="DQ1131" s="389"/>
      <c r="DR1131" s="389"/>
      <c r="DS1131" s="389"/>
      <c r="DT1131" s="389"/>
      <c r="DU1131" s="389"/>
      <c r="DV1131" s="389"/>
      <c r="DW1131" s="389"/>
      <c r="DX1131" s="389"/>
      <c r="DY1131" s="389"/>
      <c r="DZ1131" s="389"/>
      <c r="EA1131" s="389"/>
      <c r="EB1131" s="389"/>
      <c r="EC1131" s="389"/>
      <c r="ED1131" s="389"/>
      <c r="EE1131" s="389"/>
      <c r="EF1131" s="389"/>
      <c r="EG1131" s="389"/>
      <c r="EH1131" s="389"/>
      <c r="EI1131" s="389"/>
      <c r="EJ1131" s="389"/>
      <c r="EK1131" s="389"/>
      <c r="EL1131" s="389"/>
      <c r="EM1131" s="389"/>
      <c r="EN1131" s="389"/>
      <c r="EO1131" s="389"/>
      <c r="EP1131" s="389"/>
      <c r="EQ1131" s="389"/>
      <c r="ER1131" s="389"/>
      <c r="ES1131" s="389"/>
      <c r="ET1131" s="389"/>
      <c r="EU1131" s="389"/>
      <c r="EV1131" s="389"/>
      <c r="EW1131" s="389"/>
      <c r="EX1131" s="389"/>
      <c r="EY1131" s="389"/>
      <c r="EZ1131" s="389"/>
      <c r="FA1131" s="389"/>
      <c r="FB1131" s="389"/>
      <c r="FC1131" s="389"/>
      <c r="FD1131" s="389"/>
      <c r="FE1131" s="389"/>
      <c r="FF1131" s="389"/>
      <c r="FG1131" s="389"/>
      <c r="FH1131" s="389"/>
      <c r="FI1131" s="389"/>
      <c r="FJ1131" s="389"/>
      <c r="FK1131" s="389"/>
      <c r="FL1131" s="389"/>
      <c r="FM1131" s="389"/>
      <c r="FN1131" s="389"/>
      <c r="FO1131" s="389"/>
      <c r="FP1131" s="389"/>
      <c r="FQ1131" s="389"/>
      <c r="FR1131" s="389"/>
      <c r="FS1131" s="389"/>
      <c r="FT1131" s="389"/>
      <c r="FU1131" s="389"/>
      <c r="FV1131" s="389"/>
    </row>
    <row r="1132" spans="3:178" outlineLevel="1" x14ac:dyDescent="0.2">
      <c r="E1132" s="373">
        <v>10</v>
      </c>
      <c r="F1132" s="394"/>
      <c r="G1132" s="394"/>
      <c r="H1132" s="399">
        <v>0.11830307230773505</v>
      </c>
      <c r="J1132" s="370"/>
      <c r="K1132" s="390"/>
      <c r="L1132" s="390"/>
      <c r="M1132" s="390"/>
      <c r="N1132" s="390"/>
      <c r="O1132" s="390"/>
      <c r="P1132" s="390"/>
      <c r="Q1132" s="390"/>
      <c r="R1132" s="390"/>
      <c r="S1132" s="390"/>
      <c r="T1132" s="390"/>
      <c r="U1132" s="390"/>
      <c r="V1132" s="390"/>
      <c r="W1132" s="390"/>
      <c r="X1132" s="390"/>
      <c r="Y1132" s="390"/>
      <c r="Z1132" s="390"/>
      <c r="AA1132" s="390"/>
      <c r="AB1132" s="390"/>
      <c r="AC1132" s="390"/>
      <c r="AD1132" s="390"/>
      <c r="AE1132" s="390"/>
      <c r="AF1132" s="390"/>
      <c r="AG1132" s="390"/>
      <c r="AH1132" s="390"/>
      <c r="AI1132" s="390"/>
      <c r="AJ1132" s="390"/>
      <c r="AK1132" s="390"/>
      <c r="AL1132" s="710">
        <v>0.16207063376874697</v>
      </c>
      <c r="AM1132" s="710">
        <v>0.12673757775900468</v>
      </c>
      <c r="AN1132" s="710">
        <v>0.11156211331508493</v>
      </c>
      <c r="AO1132" s="710">
        <v>0.11059402133863061</v>
      </c>
      <c r="AP1132" s="710">
        <v>0.12382726600535833</v>
      </c>
      <c r="AQ1132" s="710">
        <v>0.14786868718691912</v>
      </c>
      <c r="AR1132" s="710">
        <v>0.14169140753858708</v>
      </c>
      <c r="AS1132" s="710">
        <v>0.1325412288636838</v>
      </c>
      <c r="AT1132" s="710">
        <v>0.12622840386749087</v>
      </c>
      <c r="AU1132" s="710">
        <v>0.12157120912881282</v>
      </c>
      <c r="AV1132" s="710">
        <v>0.10509082135594389</v>
      </c>
      <c r="AW1132" s="710">
        <v>0.10737357627309781</v>
      </c>
      <c r="AX1132" s="710">
        <v>9.2079719308244434E-2</v>
      </c>
      <c r="AY1132" s="710">
        <v>8.9131320447240953E-2</v>
      </c>
      <c r="AZ1132" s="710">
        <v>8.8606699444660611E-2</v>
      </c>
      <c r="BA1132" s="710">
        <v>9.1765365708818575E-2</v>
      </c>
      <c r="BB1132" s="710">
        <v>0.12558789065635081</v>
      </c>
      <c r="BC1132" s="710">
        <v>0.11314000647384756</v>
      </c>
      <c r="BD1132" s="710">
        <v>9.0721294542950595E-2</v>
      </c>
      <c r="BE1132" s="710">
        <v>0.12036642522368982</v>
      </c>
      <c r="BF1132" s="710">
        <v>0.12674884160331099</v>
      </c>
      <c r="BG1132" s="710">
        <v>0.16886858459892168</v>
      </c>
      <c r="BH1132" s="710">
        <v>0.12234081349833459</v>
      </c>
      <c r="BI1132" s="710">
        <v>0.12587767923133777</v>
      </c>
      <c r="BJ1132" s="710">
        <v>0.12858611573484774</v>
      </c>
      <c r="BK1132" s="710">
        <v>7.327915734632047E-2</v>
      </c>
      <c r="BL1132" s="710">
        <v>6.9466670164484906E-2</v>
      </c>
      <c r="BM1132" s="710">
        <v>0.1278047029258661</v>
      </c>
      <c r="BN1132" s="710">
        <v>0.12742206174032447</v>
      </c>
      <c r="BO1132" s="710">
        <v>0.12850467289719625</v>
      </c>
      <c r="BP1132" s="710">
        <v>0.13635199362495376</v>
      </c>
      <c r="BQ1132" s="389">
        <v>0.1075488692519292</v>
      </c>
      <c r="BR1132" s="389">
        <v>0.11129303287517774</v>
      </c>
      <c r="BS1132" s="389">
        <v>0.12026997917713793</v>
      </c>
      <c r="BT1132" s="389">
        <v>0.13768868789341807</v>
      </c>
      <c r="BU1132" s="389"/>
      <c r="BV1132" s="389"/>
      <c r="BW1132" s="389"/>
      <c r="BX1132" s="389"/>
      <c r="BY1132" s="389"/>
      <c r="BZ1132" s="389"/>
      <c r="CA1132" s="389"/>
      <c r="CB1132" s="389"/>
      <c r="CC1132" s="389"/>
      <c r="CD1132" s="389"/>
      <c r="CE1132" s="389"/>
      <c r="CF1132" s="389"/>
      <c r="CG1132" s="389"/>
      <c r="CH1132" s="389"/>
      <c r="CI1132" s="389"/>
      <c r="CJ1132" s="389"/>
      <c r="CK1132" s="389"/>
      <c r="CL1132" s="389"/>
      <c r="CM1132" s="389"/>
      <c r="CN1132" s="389"/>
      <c r="CO1132" s="389"/>
      <c r="CP1132" s="389"/>
      <c r="CQ1132" s="389"/>
      <c r="CR1132" s="389"/>
      <c r="CS1132" s="389"/>
      <c r="CT1132" s="389"/>
      <c r="CU1132" s="389"/>
      <c r="CV1132" s="389"/>
      <c r="CW1132" s="389"/>
      <c r="CX1132" s="389"/>
      <c r="CY1132" s="389"/>
      <c r="CZ1132" s="389"/>
      <c r="DA1132" s="389"/>
      <c r="DB1132" s="389"/>
      <c r="DC1132" s="389"/>
      <c r="DD1132" s="389"/>
      <c r="DE1132" s="389"/>
      <c r="DF1132" s="389"/>
      <c r="DG1132" s="389"/>
      <c r="DH1132" s="389"/>
      <c r="DI1132" s="389"/>
      <c r="DJ1132" s="389"/>
      <c r="DK1132" s="389"/>
      <c r="DL1132" s="389"/>
      <c r="DM1132" s="389"/>
      <c r="DN1132" s="389"/>
      <c r="DO1132" s="389"/>
      <c r="DP1132" s="389"/>
      <c r="DQ1132" s="389"/>
      <c r="DR1132" s="389"/>
      <c r="DS1132" s="389"/>
      <c r="DT1132" s="389"/>
      <c r="DU1132" s="389"/>
      <c r="DV1132" s="389"/>
      <c r="DW1132" s="389"/>
      <c r="DX1132" s="389"/>
      <c r="DY1132" s="389"/>
      <c r="DZ1132" s="389"/>
      <c r="EA1132" s="389"/>
      <c r="EB1132" s="389"/>
      <c r="EC1132" s="389"/>
      <c r="ED1132" s="389"/>
      <c r="EE1132" s="389"/>
      <c r="EF1132" s="389"/>
      <c r="EG1132" s="389"/>
      <c r="EH1132" s="389"/>
      <c r="EI1132" s="389"/>
      <c r="EJ1132" s="389"/>
      <c r="EK1132" s="389"/>
      <c r="EL1132" s="389"/>
      <c r="EM1132" s="389"/>
      <c r="EN1132" s="389"/>
      <c r="EO1132" s="389"/>
      <c r="EP1132" s="389"/>
      <c r="EQ1132" s="389"/>
      <c r="ER1132" s="389"/>
      <c r="ES1132" s="389"/>
      <c r="ET1132" s="389"/>
      <c r="EU1132" s="389"/>
      <c r="EV1132" s="389"/>
      <c r="EW1132" s="389"/>
      <c r="EX1132" s="389"/>
      <c r="EY1132" s="389"/>
      <c r="EZ1132" s="389"/>
      <c r="FA1132" s="389"/>
      <c r="FB1132" s="389"/>
      <c r="FC1132" s="389"/>
      <c r="FD1132" s="389"/>
      <c r="FE1132" s="389"/>
      <c r="FF1132" s="389"/>
      <c r="FG1132" s="389"/>
      <c r="FH1132" s="389"/>
      <c r="FI1132" s="389"/>
      <c r="FJ1132" s="389"/>
      <c r="FK1132" s="389"/>
      <c r="FL1132" s="389"/>
      <c r="FM1132" s="389"/>
      <c r="FN1132" s="389"/>
      <c r="FO1132" s="389"/>
      <c r="FP1132" s="389"/>
      <c r="FQ1132" s="389"/>
      <c r="FR1132" s="389"/>
      <c r="FS1132" s="389"/>
      <c r="FT1132" s="389"/>
      <c r="FU1132" s="389"/>
      <c r="FV1132" s="389"/>
    </row>
    <row r="1133" spans="3:178" outlineLevel="1" x14ac:dyDescent="0.2">
      <c r="E1133" s="373">
        <v>11</v>
      </c>
      <c r="F1133" s="394"/>
      <c r="G1133" s="394"/>
      <c r="H1133" s="399">
        <v>0.11472252643007243</v>
      </c>
      <c r="J1133" s="370"/>
      <c r="K1133" s="390"/>
      <c r="L1133" s="390"/>
      <c r="M1133" s="390"/>
      <c r="N1133" s="390"/>
      <c r="O1133" s="390"/>
      <c r="P1133" s="390"/>
      <c r="Q1133" s="390"/>
      <c r="R1133" s="390"/>
      <c r="S1133" s="390"/>
      <c r="T1133" s="390"/>
      <c r="U1133" s="390"/>
      <c r="V1133" s="390"/>
      <c r="W1133" s="390"/>
      <c r="X1133" s="390"/>
      <c r="Y1133" s="390"/>
      <c r="Z1133" s="390"/>
      <c r="AA1133" s="390"/>
      <c r="AB1133" s="390"/>
      <c r="AC1133" s="390"/>
      <c r="AD1133" s="390"/>
      <c r="AE1133" s="390"/>
      <c r="AF1133" s="390"/>
      <c r="AG1133" s="390"/>
      <c r="AH1133" s="390"/>
      <c r="AI1133" s="390"/>
      <c r="AJ1133" s="390"/>
      <c r="AK1133" s="390"/>
      <c r="AL1133" s="710">
        <v>0.15303983228511531</v>
      </c>
      <c r="AM1133" s="710">
        <v>0.11886567851931495</v>
      </c>
      <c r="AN1133" s="710">
        <v>0.10523454197757696</v>
      </c>
      <c r="AO1133" s="710">
        <v>0.10467463394316107</v>
      </c>
      <c r="AP1133" s="710">
        <v>0.11802721415059009</v>
      </c>
      <c r="AQ1133" s="710">
        <v>0.14120538105289687</v>
      </c>
      <c r="AR1133" s="710">
        <v>0.13467715332395785</v>
      </c>
      <c r="AS1133" s="710">
        <v>0.12586110917820612</v>
      </c>
      <c r="AT1133" s="710">
        <v>0.12036376604850214</v>
      </c>
      <c r="AU1133" s="710">
        <v>0.11542681588764538</v>
      </c>
      <c r="AV1133" s="710">
        <v>9.8542032881811598E-2</v>
      </c>
      <c r="AW1133" s="710">
        <v>0.10020459781225331</v>
      </c>
      <c r="AX1133" s="710">
        <v>8.6807843696012257E-2</v>
      </c>
      <c r="AY1133" s="710">
        <v>8.4121738868015633E-2</v>
      </c>
      <c r="AZ1133" s="710">
        <v>8.4627356655229746E-2</v>
      </c>
      <c r="BA1133" s="710">
        <v>8.7773415591699377E-2</v>
      </c>
      <c r="BB1133" s="710">
        <v>0.12159103677426604</v>
      </c>
      <c r="BC1133" s="710">
        <v>0.10876063900683562</v>
      </c>
      <c r="BD1133" s="710">
        <v>8.682647615768635E-2</v>
      </c>
      <c r="BE1133" s="710">
        <v>0.1154026416702173</v>
      </c>
      <c r="BF1133" s="710">
        <v>0.11979846146925188</v>
      </c>
      <c r="BG1133" s="710">
        <v>0.16166604930649875</v>
      </c>
      <c r="BH1133" s="710">
        <v>0.11604385986239089</v>
      </c>
      <c r="BI1133" s="710">
        <v>0.12001108647450111</v>
      </c>
      <c r="BJ1133" s="710">
        <v>0.12307842945265837</v>
      </c>
      <c r="BK1133" s="710">
        <v>6.9400005662995159E-2</v>
      </c>
      <c r="BL1133" s="710">
        <v>0.12660353104750913</v>
      </c>
      <c r="BM1133" s="710">
        <v>0.12254788829909993</v>
      </c>
      <c r="BN1133" s="710">
        <v>0.1231755072979708</v>
      </c>
      <c r="BO1133" s="710">
        <v>0.15466631565091485</v>
      </c>
      <c r="BP1133" s="710">
        <v>0.13048922787944331</v>
      </c>
      <c r="BQ1133" s="389">
        <v>0.10207161810170647</v>
      </c>
      <c r="BR1133" s="389">
        <v>0.10498082640355035</v>
      </c>
      <c r="BS1133" s="389">
        <v>0.11399918623297671</v>
      </c>
      <c r="BT1133" s="389"/>
      <c r="BU1133" s="389"/>
      <c r="BV1133" s="389"/>
      <c r="BW1133" s="389"/>
      <c r="BX1133" s="389"/>
      <c r="BY1133" s="389"/>
      <c r="BZ1133" s="389"/>
      <c r="CA1133" s="389"/>
      <c r="CB1133" s="389"/>
      <c r="CC1133" s="389"/>
      <c r="CD1133" s="389"/>
      <c r="CE1133" s="389"/>
      <c r="CF1133" s="389"/>
      <c r="CG1133" s="389"/>
      <c r="CH1133" s="389"/>
      <c r="CI1133" s="389"/>
      <c r="CJ1133" s="389"/>
      <c r="CK1133" s="389"/>
      <c r="CL1133" s="389"/>
      <c r="CM1133" s="389"/>
      <c r="CN1133" s="389"/>
      <c r="CO1133" s="389"/>
      <c r="CP1133" s="389"/>
      <c r="CQ1133" s="389"/>
      <c r="CR1133" s="389"/>
      <c r="CS1133" s="389"/>
      <c r="CT1133" s="389"/>
      <c r="CU1133" s="389"/>
      <c r="CV1133" s="389"/>
      <c r="CW1133" s="389"/>
      <c r="CX1133" s="389"/>
      <c r="CY1133" s="389"/>
      <c r="CZ1133" s="389"/>
      <c r="DA1133" s="389"/>
      <c r="DB1133" s="389"/>
      <c r="DC1133" s="389"/>
      <c r="DD1133" s="389"/>
      <c r="DE1133" s="389"/>
      <c r="DF1133" s="389"/>
      <c r="DG1133" s="389"/>
      <c r="DH1133" s="389"/>
      <c r="DI1133" s="389"/>
      <c r="DJ1133" s="389"/>
      <c r="DK1133" s="389"/>
      <c r="DL1133" s="389"/>
      <c r="DM1133" s="389"/>
      <c r="DN1133" s="389"/>
      <c r="DO1133" s="389"/>
      <c r="DP1133" s="389"/>
      <c r="DQ1133" s="389"/>
      <c r="DR1133" s="389"/>
      <c r="DS1133" s="389"/>
      <c r="DT1133" s="389"/>
      <c r="DU1133" s="389"/>
      <c r="DV1133" s="389"/>
      <c r="DW1133" s="389"/>
      <c r="DX1133" s="389"/>
      <c r="DY1133" s="389"/>
      <c r="DZ1133" s="389"/>
      <c r="EA1133" s="389"/>
      <c r="EB1133" s="389"/>
      <c r="EC1133" s="389"/>
      <c r="ED1133" s="389"/>
      <c r="EE1133" s="389"/>
      <c r="EF1133" s="389"/>
      <c r="EG1133" s="389"/>
      <c r="EH1133" s="389"/>
      <c r="EI1133" s="389"/>
      <c r="EJ1133" s="389"/>
      <c r="EK1133" s="389"/>
      <c r="EL1133" s="389"/>
      <c r="EM1133" s="389"/>
      <c r="EN1133" s="389"/>
      <c r="EO1133" s="389"/>
      <c r="EP1133" s="389"/>
      <c r="EQ1133" s="389"/>
      <c r="ER1133" s="389"/>
      <c r="ES1133" s="389"/>
      <c r="ET1133" s="389"/>
      <c r="EU1133" s="389"/>
      <c r="EV1133" s="389"/>
      <c r="EW1133" s="389"/>
      <c r="EX1133" s="389"/>
      <c r="EY1133" s="389"/>
      <c r="EZ1133" s="389"/>
      <c r="FA1133" s="389"/>
      <c r="FB1133" s="389"/>
      <c r="FC1133" s="389"/>
      <c r="FD1133" s="389"/>
      <c r="FE1133" s="389"/>
      <c r="FF1133" s="389"/>
      <c r="FG1133" s="389"/>
      <c r="FH1133" s="389"/>
      <c r="FI1133" s="389"/>
      <c r="FJ1133" s="389"/>
      <c r="FK1133" s="389"/>
      <c r="FL1133" s="389"/>
      <c r="FM1133" s="389"/>
      <c r="FN1133" s="389"/>
      <c r="FO1133" s="389"/>
      <c r="FP1133" s="389"/>
      <c r="FQ1133" s="389"/>
      <c r="FR1133" s="389"/>
      <c r="FS1133" s="389"/>
      <c r="FT1133" s="389"/>
      <c r="FU1133" s="389"/>
      <c r="FV1133" s="389"/>
    </row>
    <row r="1134" spans="3:178" outlineLevel="1" x14ac:dyDescent="0.2">
      <c r="E1134" s="373">
        <v>12</v>
      </c>
      <c r="F1134" s="394"/>
      <c r="G1134" s="394"/>
      <c r="H1134" s="399">
        <v>0.11134499659705738</v>
      </c>
      <c r="J1134" s="370"/>
      <c r="K1134" s="390"/>
      <c r="L1134" s="390"/>
      <c r="M1134" s="390"/>
      <c r="N1134" s="390"/>
      <c r="O1134" s="390"/>
      <c r="P1134" s="390"/>
      <c r="Q1134" s="390"/>
      <c r="R1134" s="390"/>
      <c r="S1134" s="390"/>
      <c r="T1134" s="390"/>
      <c r="U1134" s="390"/>
      <c r="V1134" s="390"/>
      <c r="W1134" s="390"/>
      <c r="X1134" s="390"/>
      <c r="Y1134" s="390"/>
      <c r="Z1134" s="390"/>
      <c r="AA1134" s="390"/>
      <c r="AB1134" s="390"/>
      <c r="AC1134" s="390"/>
      <c r="AD1134" s="390"/>
      <c r="AE1134" s="390"/>
      <c r="AF1134" s="390"/>
      <c r="AG1134" s="390"/>
      <c r="AH1134" s="390"/>
      <c r="AI1134" s="390"/>
      <c r="AJ1134" s="390"/>
      <c r="AK1134" s="390"/>
      <c r="AL1134" s="710">
        <v>0.14223512336719885</v>
      </c>
      <c r="AM1134" s="710">
        <v>0.11247216035634744</v>
      </c>
      <c r="AN1134" s="710">
        <v>9.9881885335033185E-2</v>
      </c>
      <c r="AO1134" s="710">
        <v>9.9796546089519725E-2</v>
      </c>
      <c r="AP1134" s="710">
        <v>0.11249603887187071</v>
      </c>
      <c r="AQ1134" s="710">
        <v>0.13482561986074793</v>
      </c>
      <c r="AR1134" s="710">
        <v>0.12788860530930429</v>
      </c>
      <c r="AS1134" s="710">
        <v>0.12010298517848444</v>
      </c>
      <c r="AT1134" s="710">
        <v>0.11404343002060549</v>
      </c>
      <c r="AU1134" s="710">
        <v>0.1094835783775876</v>
      </c>
      <c r="AV1134" s="710">
        <v>9.2044945369317205E-2</v>
      </c>
      <c r="AW1134" s="710">
        <v>9.5065487409985022E-2</v>
      </c>
      <c r="AX1134" s="710">
        <v>8.1981227848326718E-2</v>
      </c>
      <c r="AY1134" s="710">
        <v>8.0470176391592346E-2</v>
      </c>
      <c r="AZ1134" s="710">
        <v>8.1426196455732028E-2</v>
      </c>
      <c r="BA1134" s="710">
        <v>8.4853683481244432E-2</v>
      </c>
      <c r="BB1134" s="710">
        <v>0.11746576991605001</v>
      </c>
      <c r="BC1134" s="710">
        <v>0.10401949770559227</v>
      </c>
      <c r="BD1134" s="710">
        <v>8.3189877775865034E-2</v>
      </c>
      <c r="BE1134" s="710">
        <v>0.11141883255219429</v>
      </c>
      <c r="BF1134" s="710">
        <v>0.11428764226910793</v>
      </c>
      <c r="BG1134" s="710">
        <v>0.15503971683746964</v>
      </c>
      <c r="BH1134" s="710">
        <v>0.11074372128078579</v>
      </c>
      <c r="BI1134" s="710">
        <v>0.1147681079083518</v>
      </c>
      <c r="BJ1134" s="710">
        <v>0.11823166552433173</v>
      </c>
      <c r="BK1134" s="710">
        <v>0.12738907608233996</v>
      </c>
      <c r="BL1134" s="710">
        <v>0.12169784097169391</v>
      </c>
      <c r="BM1134" s="710">
        <v>0.11854758058312177</v>
      </c>
      <c r="BN1134" s="710">
        <v>0.11966637847734324</v>
      </c>
      <c r="BO1134" s="710">
        <v>0.14742661576938265</v>
      </c>
      <c r="BP1134" s="710">
        <v>0.12414264165978883</v>
      </c>
      <c r="BQ1134" s="389">
        <v>9.710557705883785E-2</v>
      </c>
      <c r="BR1134" s="389">
        <v>0.10017665560773838</v>
      </c>
      <c r="BS1134" s="389"/>
      <c r="BT1134" s="389"/>
      <c r="BU1134" s="389"/>
      <c r="BV1134" s="389"/>
      <c r="BW1134" s="389"/>
      <c r="BX1134" s="389"/>
      <c r="BY1134" s="389"/>
      <c r="BZ1134" s="389"/>
      <c r="CA1134" s="389"/>
      <c r="CB1134" s="389"/>
      <c r="CC1134" s="389"/>
      <c r="CD1134" s="389"/>
      <c r="CE1134" s="389"/>
      <c r="CF1134" s="389"/>
      <c r="CG1134" s="389"/>
      <c r="CH1134" s="389"/>
      <c r="CI1134" s="389"/>
      <c r="CJ1134" s="389"/>
      <c r="CK1134" s="389"/>
      <c r="CL1134" s="389"/>
      <c r="CM1134" s="389"/>
      <c r="CN1134" s="389"/>
      <c r="CO1134" s="389"/>
      <c r="CP1134" s="389"/>
      <c r="CQ1134" s="389"/>
      <c r="CR1134" s="389"/>
      <c r="CS1134" s="389"/>
      <c r="CT1134" s="389"/>
      <c r="CU1134" s="389"/>
      <c r="CV1134" s="389"/>
      <c r="CW1134" s="389"/>
      <c r="CX1134" s="389"/>
      <c r="CY1134" s="389"/>
      <c r="CZ1134" s="389"/>
      <c r="DA1134" s="389"/>
      <c r="DB1134" s="389"/>
      <c r="DC1134" s="389"/>
      <c r="DD1134" s="389"/>
      <c r="DE1134" s="389"/>
      <c r="DF1134" s="389"/>
      <c r="DG1134" s="389"/>
      <c r="DH1134" s="389"/>
      <c r="DI1134" s="389"/>
      <c r="DJ1134" s="389"/>
      <c r="DK1134" s="389"/>
      <c r="DL1134" s="389"/>
      <c r="DM1134" s="389"/>
      <c r="DN1134" s="389"/>
      <c r="DO1134" s="389"/>
      <c r="DP1134" s="389"/>
      <c r="DQ1134" s="389"/>
      <c r="DR1134" s="389"/>
      <c r="DS1134" s="389"/>
      <c r="DT1134" s="389"/>
      <c r="DU1134" s="389"/>
      <c r="DV1134" s="389"/>
      <c r="DW1134" s="389"/>
      <c r="DX1134" s="389"/>
      <c r="DY1134" s="389"/>
      <c r="DZ1134" s="389"/>
      <c r="EA1134" s="389"/>
      <c r="EB1134" s="389"/>
      <c r="EC1134" s="389"/>
      <c r="ED1134" s="389"/>
      <c r="EE1134" s="389"/>
      <c r="EF1134" s="389"/>
      <c r="EG1134" s="389"/>
      <c r="EH1134" s="389"/>
      <c r="EI1134" s="389"/>
      <c r="EJ1134" s="389"/>
      <c r="EK1134" s="389"/>
      <c r="EL1134" s="389"/>
      <c r="EM1134" s="389"/>
      <c r="EN1134" s="389"/>
      <c r="EO1134" s="389"/>
      <c r="EP1134" s="389"/>
      <c r="EQ1134" s="389"/>
      <c r="ER1134" s="389"/>
      <c r="ES1134" s="389"/>
      <c r="ET1134" s="389"/>
      <c r="EU1134" s="389"/>
      <c r="EV1134" s="389"/>
      <c r="EW1134" s="389"/>
      <c r="EX1134" s="389"/>
      <c r="EY1134" s="389"/>
      <c r="EZ1134" s="389"/>
      <c r="FA1134" s="389"/>
      <c r="FB1134" s="389"/>
      <c r="FC1134" s="389"/>
      <c r="FD1134" s="389"/>
      <c r="FE1134" s="389"/>
      <c r="FF1134" s="389"/>
      <c r="FG1134" s="389"/>
      <c r="FH1134" s="389"/>
      <c r="FI1134" s="389"/>
      <c r="FJ1134" s="389"/>
      <c r="FK1134" s="389"/>
      <c r="FL1134" s="389"/>
      <c r="FM1134" s="389"/>
      <c r="FN1134" s="389"/>
      <c r="FO1134" s="389"/>
      <c r="FP1134" s="389"/>
      <c r="FQ1134" s="389"/>
      <c r="FR1134" s="389"/>
      <c r="FS1134" s="389"/>
      <c r="FT1134" s="389"/>
      <c r="FU1134" s="389"/>
      <c r="FV1134" s="389"/>
    </row>
    <row r="1135" spans="3:178" outlineLevel="1" x14ac:dyDescent="0.2">
      <c r="E1135" s="373">
        <v>13</v>
      </c>
      <c r="F1135" s="394"/>
      <c r="G1135" s="394"/>
      <c r="H1135" s="399">
        <v>0.10919361898425919</v>
      </c>
      <c r="J1135" s="370"/>
      <c r="K1135" s="390"/>
      <c r="L1135" s="390"/>
      <c r="M1135" s="390"/>
      <c r="N1135" s="390"/>
      <c r="O1135" s="390"/>
      <c r="P1135" s="390"/>
      <c r="Q1135" s="390"/>
      <c r="R1135" s="390"/>
      <c r="S1135" s="390"/>
      <c r="T1135" s="390"/>
      <c r="U1135" s="390"/>
      <c r="V1135" s="390"/>
      <c r="W1135" s="390"/>
      <c r="X1135" s="390"/>
      <c r="Y1135" s="390"/>
      <c r="Z1135" s="390"/>
      <c r="AA1135" s="390"/>
      <c r="AB1135" s="390"/>
      <c r="AC1135" s="390"/>
      <c r="AD1135" s="390"/>
      <c r="AE1135" s="390"/>
      <c r="AF1135" s="390"/>
      <c r="AG1135" s="390"/>
      <c r="AH1135" s="390"/>
      <c r="AI1135" s="390"/>
      <c r="AJ1135" s="390"/>
      <c r="AK1135" s="390"/>
      <c r="AL1135" s="710">
        <v>0.13433317206902112</v>
      </c>
      <c r="AM1135" s="710">
        <v>0.10650103678672913</v>
      </c>
      <c r="AN1135" s="710">
        <v>9.5513517567212866E-2</v>
      </c>
      <c r="AO1135" s="710">
        <v>9.5310948063182854E-2</v>
      </c>
      <c r="AP1135" s="710">
        <v>0.10661916513823137</v>
      </c>
      <c r="AQ1135" s="710">
        <v>0.12868214612016005</v>
      </c>
      <c r="AR1135" s="710">
        <v>0.12231539837144295</v>
      </c>
      <c r="AS1135" s="710">
        <v>0.1138403729733491</v>
      </c>
      <c r="AT1135" s="710">
        <v>0.10738627357742907</v>
      </c>
      <c r="AU1135" s="710">
        <v>0.10326603759783483</v>
      </c>
      <c r="AV1135" s="710">
        <v>8.7374625168028131E-2</v>
      </c>
      <c r="AW1135" s="710">
        <v>9.0135807839157117E-2</v>
      </c>
      <c r="AX1135" s="710">
        <v>7.8383528950789885E-2</v>
      </c>
      <c r="AY1135" s="710">
        <v>7.7256197848294184E-2</v>
      </c>
      <c r="AZ1135" s="710">
        <v>7.8614127551200882E-2</v>
      </c>
      <c r="BA1135" s="710">
        <v>8.1521559829764778E-2</v>
      </c>
      <c r="BB1135" s="710">
        <v>0.11342076116791602</v>
      </c>
      <c r="BC1135" s="710">
        <v>0.10005902625716408</v>
      </c>
      <c r="BD1135" s="710">
        <v>7.9273541056980548E-2</v>
      </c>
      <c r="BE1135" s="710">
        <v>0.10696634000852151</v>
      </c>
      <c r="BF1135" s="710">
        <v>0.10886679562733366</v>
      </c>
      <c r="BG1135" s="710">
        <v>0.14892785117504218</v>
      </c>
      <c r="BH1135" s="710">
        <v>0.10636746006661642</v>
      </c>
      <c r="BI1135" s="710">
        <v>0.1101949371766445</v>
      </c>
      <c r="BJ1135" s="710">
        <v>0.19328307059629884</v>
      </c>
      <c r="BK1135" s="710">
        <v>0.12215080556106124</v>
      </c>
      <c r="BL1135" s="710">
        <v>0.11721188908418374</v>
      </c>
      <c r="BM1135" s="710">
        <v>0.11395748390901864</v>
      </c>
      <c r="BN1135" s="710">
        <v>0.1146315414738341</v>
      </c>
      <c r="BO1135" s="710">
        <v>0.14137159405028302</v>
      </c>
      <c r="BP1135" s="710">
        <v>0.11771067535646185</v>
      </c>
      <c r="BQ1135" s="389">
        <v>9.2748119477105095E-2</v>
      </c>
      <c r="BR1135" s="389"/>
      <c r="BS1135" s="389"/>
      <c r="BT1135" s="389"/>
      <c r="BU1135" s="389"/>
      <c r="BV1135" s="389"/>
      <c r="BW1135" s="389"/>
      <c r="BX1135" s="389"/>
      <c r="BY1135" s="389"/>
      <c r="BZ1135" s="389"/>
      <c r="CA1135" s="389"/>
      <c r="CB1135" s="389"/>
      <c r="CC1135" s="389"/>
      <c r="CD1135" s="389"/>
      <c r="CE1135" s="389"/>
      <c r="CF1135" s="389"/>
      <c r="CG1135" s="389"/>
      <c r="CH1135" s="389"/>
      <c r="CI1135" s="389"/>
      <c r="CJ1135" s="389"/>
      <c r="CK1135" s="389"/>
      <c r="CL1135" s="389"/>
      <c r="CM1135" s="389"/>
      <c r="CN1135" s="389"/>
      <c r="CO1135" s="389"/>
      <c r="CP1135" s="389"/>
      <c r="CQ1135" s="389"/>
      <c r="CR1135" s="389"/>
      <c r="CS1135" s="389"/>
      <c r="CT1135" s="389"/>
      <c r="CU1135" s="389"/>
      <c r="CV1135" s="389"/>
      <c r="CW1135" s="389"/>
      <c r="CX1135" s="389"/>
      <c r="CY1135" s="389"/>
      <c r="CZ1135" s="389"/>
      <c r="DA1135" s="389"/>
      <c r="DB1135" s="389"/>
      <c r="DC1135" s="389"/>
      <c r="DD1135" s="389"/>
      <c r="DE1135" s="389"/>
      <c r="DF1135" s="389"/>
      <c r="DG1135" s="389"/>
      <c r="DH1135" s="389"/>
      <c r="DI1135" s="389"/>
      <c r="DJ1135" s="389"/>
      <c r="DK1135" s="389"/>
      <c r="DL1135" s="389"/>
      <c r="DM1135" s="389"/>
      <c r="DN1135" s="389"/>
      <c r="DO1135" s="389"/>
      <c r="DP1135" s="389"/>
      <c r="DQ1135" s="389"/>
      <c r="DR1135" s="389"/>
      <c r="DS1135" s="389"/>
      <c r="DT1135" s="389"/>
      <c r="DU1135" s="389"/>
      <c r="DV1135" s="389"/>
      <c r="DW1135" s="389"/>
      <c r="DX1135" s="389"/>
      <c r="DY1135" s="389"/>
      <c r="DZ1135" s="389"/>
      <c r="EA1135" s="389"/>
      <c r="EB1135" s="389"/>
      <c r="EC1135" s="389"/>
      <c r="ED1135" s="389"/>
      <c r="EE1135" s="389"/>
      <c r="EF1135" s="389"/>
      <c r="EG1135" s="389"/>
      <c r="EH1135" s="389"/>
      <c r="EI1135" s="389"/>
      <c r="EJ1135" s="389"/>
      <c r="EK1135" s="389"/>
      <c r="EL1135" s="389"/>
      <c r="EM1135" s="389"/>
      <c r="EN1135" s="389"/>
      <c r="EO1135" s="389"/>
      <c r="EP1135" s="389"/>
      <c r="EQ1135" s="389"/>
      <c r="ER1135" s="389"/>
      <c r="ES1135" s="389"/>
      <c r="ET1135" s="389"/>
      <c r="EU1135" s="389"/>
      <c r="EV1135" s="389"/>
      <c r="EW1135" s="389"/>
      <c r="EX1135" s="389"/>
      <c r="EY1135" s="389"/>
      <c r="EZ1135" s="389"/>
      <c r="FA1135" s="389"/>
      <c r="FB1135" s="389"/>
      <c r="FC1135" s="389"/>
      <c r="FD1135" s="389"/>
      <c r="FE1135" s="389"/>
      <c r="FF1135" s="389"/>
      <c r="FG1135" s="389"/>
      <c r="FH1135" s="389"/>
      <c r="FI1135" s="389"/>
      <c r="FJ1135" s="389"/>
      <c r="FK1135" s="389"/>
      <c r="FL1135" s="389"/>
      <c r="FM1135" s="389"/>
      <c r="FN1135" s="389"/>
      <c r="FO1135" s="389"/>
      <c r="FP1135" s="389"/>
      <c r="FQ1135" s="389"/>
      <c r="FR1135" s="389"/>
      <c r="FS1135" s="389"/>
      <c r="FT1135" s="389"/>
      <c r="FU1135" s="389"/>
      <c r="FV1135" s="389"/>
    </row>
    <row r="1136" spans="3:178" outlineLevel="1" x14ac:dyDescent="0.2">
      <c r="E1136" s="373">
        <v>14</v>
      </c>
      <c r="F1136" s="394"/>
      <c r="G1136" s="394"/>
      <c r="H1136" s="399">
        <v>0.10745586694330586</v>
      </c>
      <c r="J1136" s="370"/>
      <c r="K1136" s="390"/>
      <c r="L1136" s="390"/>
      <c r="M1136" s="390"/>
      <c r="N1136" s="390"/>
      <c r="O1136" s="390"/>
      <c r="P1136" s="390"/>
      <c r="Q1136" s="390"/>
      <c r="R1136" s="390"/>
      <c r="S1136" s="390"/>
      <c r="T1136" s="390"/>
      <c r="U1136" s="390"/>
      <c r="V1136" s="390"/>
      <c r="W1136" s="390"/>
      <c r="X1136" s="390"/>
      <c r="Y1136" s="390"/>
      <c r="Z1136" s="390"/>
      <c r="AA1136" s="390"/>
      <c r="AB1136" s="390"/>
      <c r="AC1136" s="390"/>
      <c r="AD1136" s="390"/>
      <c r="AE1136" s="390"/>
      <c r="AF1136" s="390"/>
      <c r="AG1136" s="390"/>
      <c r="AH1136" s="390"/>
      <c r="AI1136" s="390"/>
      <c r="AJ1136" s="390"/>
      <c r="AK1136" s="390"/>
      <c r="AL1136" s="710">
        <v>0.12739880664408967</v>
      </c>
      <c r="AM1136" s="710">
        <v>0.10206589355656248</v>
      </c>
      <c r="AN1136" s="710">
        <v>9.0995162923244222E-2</v>
      </c>
      <c r="AO1136" s="710">
        <v>9.1025599948736019E-2</v>
      </c>
      <c r="AP1136" s="710">
        <v>0.10178898950421079</v>
      </c>
      <c r="AQ1136" s="710">
        <v>0.12373586213414826</v>
      </c>
      <c r="AR1136" s="710">
        <v>0.11634286507977847</v>
      </c>
      <c r="AS1136" s="710">
        <v>0.10752557233317096</v>
      </c>
      <c r="AT1136" s="710">
        <v>0.1006102393406245</v>
      </c>
      <c r="AU1136" s="710">
        <v>9.8676029551605593E-2</v>
      </c>
      <c r="AV1136" s="710">
        <v>8.2911108813290599E-2</v>
      </c>
      <c r="AW1136" s="710">
        <v>8.5866640890564339E-2</v>
      </c>
      <c r="AX1136" s="710">
        <v>7.5231089817799704E-2</v>
      </c>
      <c r="AY1136" s="710">
        <v>7.4042219304996007E-2</v>
      </c>
      <c r="AZ1136" s="710">
        <v>7.5589827031233417E-2</v>
      </c>
      <c r="BA1136" s="710">
        <v>7.8387384117976966E-2</v>
      </c>
      <c r="BB1136" s="710">
        <v>0.10940785566381483</v>
      </c>
      <c r="BC1136" s="710">
        <v>9.5565414421447475E-2</v>
      </c>
      <c r="BD1136" s="710">
        <v>7.6088827681184371E-2</v>
      </c>
      <c r="BE1136" s="710">
        <v>0.10302513847464849</v>
      </c>
      <c r="BF1136" s="710">
        <v>0.10497548247784426</v>
      </c>
      <c r="BG1136" s="710">
        <v>0.14335103099148042</v>
      </c>
      <c r="BH1136" s="710">
        <v>0.10196688629014612</v>
      </c>
      <c r="BI1136" s="710">
        <v>0.1820491500369549</v>
      </c>
      <c r="BJ1136" s="710">
        <v>0.18645353960638403</v>
      </c>
      <c r="BK1136" s="710">
        <v>0.11815839397457314</v>
      </c>
      <c r="BL1136" s="710">
        <v>0.11306697447467143</v>
      </c>
      <c r="BM1136" s="710">
        <v>0.10875195527861117</v>
      </c>
      <c r="BN1136" s="710">
        <v>0.10954584753089559</v>
      </c>
      <c r="BO1136" s="710">
        <v>0.13337501645386338</v>
      </c>
      <c r="BP1136" s="710">
        <v>0.11315707089392947</v>
      </c>
      <c r="BQ1136" s="389"/>
      <c r="BR1136" s="389"/>
      <c r="BS1136" s="389"/>
      <c r="BT1136" s="389"/>
      <c r="BU1136" s="389"/>
      <c r="BV1136" s="389"/>
      <c r="BW1136" s="389"/>
      <c r="BX1136" s="389"/>
      <c r="BY1136" s="389"/>
      <c r="BZ1136" s="389"/>
      <c r="CA1136" s="389"/>
      <c r="CB1136" s="389"/>
      <c r="CC1136" s="389"/>
      <c r="CD1136" s="389"/>
      <c r="CE1136" s="389"/>
      <c r="CF1136" s="389"/>
      <c r="CG1136" s="389"/>
      <c r="CH1136" s="389"/>
      <c r="CI1136" s="389"/>
      <c r="CJ1136" s="389"/>
      <c r="CK1136" s="389"/>
      <c r="CL1136" s="389"/>
      <c r="CM1136" s="389"/>
      <c r="CN1136" s="389"/>
      <c r="CO1136" s="389"/>
      <c r="CP1136" s="389"/>
      <c r="CQ1136" s="389"/>
      <c r="CR1136" s="389"/>
      <c r="CS1136" s="389"/>
      <c r="CT1136" s="389"/>
      <c r="CU1136" s="389"/>
      <c r="CV1136" s="389"/>
      <c r="CW1136" s="389"/>
      <c r="CX1136" s="389"/>
      <c r="CY1136" s="389"/>
      <c r="CZ1136" s="389"/>
      <c r="DA1136" s="389"/>
      <c r="DB1136" s="389"/>
      <c r="DC1136" s="389"/>
      <c r="DD1136" s="389"/>
      <c r="DE1136" s="389"/>
      <c r="DF1136" s="389"/>
      <c r="DG1136" s="389"/>
      <c r="DH1136" s="389"/>
      <c r="DI1136" s="389"/>
      <c r="DJ1136" s="389"/>
      <c r="DK1136" s="389"/>
      <c r="DL1136" s="389"/>
      <c r="DM1136" s="389"/>
      <c r="DN1136" s="389"/>
      <c r="DO1136" s="389"/>
      <c r="DP1136" s="389"/>
      <c r="DQ1136" s="389"/>
      <c r="DR1136" s="389"/>
      <c r="DS1136" s="389"/>
      <c r="DT1136" s="389"/>
      <c r="DU1136" s="389"/>
      <c r="DV1136" s="389"/>
      <c r="DW1136" s="389"/>
      <c r="DX1136" s="389"/>
      <c r="DY1136" s="389"/>
      <c r="DZ1136" s="389"/>
      <c r="EA1136" s="389"/>
      <c r="EB1136" s="389"/>
      <c r="EC1136" s="389"/>
      <c r="ED1136" s="389"/>
      <c r="EE1136" s="389"/>
      <c r="EF1136" s="389"/>
      <c r="EG1136" s="389"/>
      <c r="EH1136" s="389"/>
      <c r="EI1136" s="389"/>
      <c r="EJ1136" s="389"/>
      <c r="EK1136" s="389"/>
      <c r="EL1136" s="389"/>
      <c r="EM1136" s="389"/>
      <c r="EN1136" s="389"/>
      <c r="EO1136" s="389"/>
      <c r="EP1136" s="389"/>
      <c r="EQ1136" s="389"/>
      <c r="ER1136" s="389"/>
      <c r="ES1136" s="389"/>
      <c r="ET1136" s="389"/>
      <c r="EU1136" s="389"/>
      <c r="EV1136" s="389"/>
      <c r="EW1136" s="389"/>
      <c r="EX1136" s="389"/>
      <c r="EY1136" s="389"/>
      <c r="EZ1136" s="389"/>
      <c r="FA1136" s="389"/>
      <c r="FB1136" s="389"/>
      <c r="FC1136" s="389"/>
      <c r="FD1136" s="389"/>
      <c r="FE1136" s="389"/>
      <c r="FF1136" s="389"/>
      <c r="FG1136" s="389"/>
      <c r="FH1136" s="389"/>
      <c r="FI1136" s="389"/>
      <c r="FJ1136" s="389"/>
      <c r="FK1136" s="389"/>
      <c r="FL1136" s="389"/>
      <c r="FM1136" s="389"/>
      <c r="FN1136" s="389"/>
      <c r="FO1136" s="389"/>
      <c r="FP1136" s="389"/>
      <c r="FQ1136" s="389"/>
      <c r="FR1136" s="389"/>
      <c r="FS1136" s="389"/>
      <c r="FT1136" s="389"/>
      <c r="FU1136" s="389"/>
      <c r="FV1136" s="389"/>
    </row>
    <row r="1137" spans="5:178" outlineLevel="1" x14ac:dyDescent="0.2">
      <c r="E1137" s="373">
        <v>15</v>
      </c>
      <c r="F1137" s="394"/>
      <c r="G1137" s="394"/>
      <c r="H1137" s="399">
        <v>0.10524969339727691</v>
      </c>
      <c r="J1137" s="370"/>
      <c r="K1137" s="390"/>
      <c r="L1137" s="390"/>
      <c r="M1137" s="390"/>
      <c r="N1137" s="390"/>
      <c r="O1137" s="390"/>
      <c r="P1137" s="390"/>
      <c r="Q1137" s="390"/>
      <c r="R1137" s="390"/>
      <c r="S1137" s="390"/>
      <c r="T1137" s="390"/>
      <c r="U1137" s="390"/>
      <c r="V1137" s="390"/>
      <c r="W1137" s="390"/>
      <c r="X1137" s="390"/>
      <c r="Y1137" s="390"/>
      <c r="Z1137" s="390"/>
      <c r="AA1137" s="390"/>
      <c r="AB1137" s="390"/>
      <c r="AC1137" s="390"/>
      <c r="AD1137" s="390"/>
      <c r="AE1137" s="390"/>
      <c r="AF1137" s="390"/>
      <c r="AG1137" s="390"/>
      <c r="AH1137" s="390"/>
      <c r="AI1137" s="390"/>
      <c r="AJ1137" s="390"/>
      <c r="AK1137" s="390"/>
      <c r="AL1137" s="710">
        <v>0.12288340590227383</v>
      </c>
      <c r="AM1137" s="710">
        <v>9.7726749097611545E-2</v>
      </c>
      <c r="AN1137" s="710">
        <v>8.6767407851812972E-2</v>
      </c>
      <c r="AO1137" s="710">
        <v>8.6700201851911185E-2</v>
      </c>
      <c r="AP1137" s="710">
        <v>9.7659813514889046E-2</v>
      </c>
      <c r="AQ1137" s="710">
        <v>0.11858479569011689</v>
      </c>
      <c r="AR1137" s="710">
        <v>0.11085646821883084</v>
      </c>
      <c r="AS1137" s="710">
        <v>0.10152390230324961</v>
      </c>
      <c r="AT1137" s="710">
        <v>9.6152322079568864E-2</v>
      </c>
      <c r="AU1137" s="710">
        <v>9.3939726428205694E-2</v>
      </c>
      <c r="AV1137" s="710">
        <v>7.9360976114155726E-2</v>
      </c>
      <c r="AW1137" s="710">
        <v>8.206466579672321E-2</v>
      </c>
      <c r="AX1137" s="710">
        <v>7.2434858496446833E-2</v>
      </c>
      <c r="AY1137" s="710">
        <v>7.1099844582258237E-2</v>
      </c>
      <c r="AZ1137" s="710">
        <v>7.2052633440628205E-2</v>
      </c>
      <c r="BA1137" s="710">
        <v>7.5401669360958073E-2</v>
      </c>
      <c r="BB1137" s="710">
        <v>0.10592465368625499</v>
      </c>
      <c r="BC1137" s="710">
        <v>9.2061920447837925E-2</v>
      </c>
      <c r="BD1137" s="710">
        <v>7.249526596660355E-2</v>
      </c>
      <c r="BE1137" s="710">
        <v>9.9531316574350229E-2</v>
      </c>
      <c r="BF1137" s="710">
        <v>0.10092671735120788</v>
      </c>
      <c r="BG1137" s="710">
        <v>0.13855620035395316</v>
      </c>
      <c r="BH1137" s="710">
        <v>0.16641948894994044</v>
      </c>
      <c r="BI1137" s="710">
        <v>0.17574371766444938</v>
      </c>
      <c r="BJ1137" s="710">
        <v>0.18116616077548223</v>
      </c>
      <c r="BK1137" s="710">
        <v>0.1145340770733641</v>
      </c>
      <c r="BL1137" s="710">
        <v>0.10797764894147276</v>
      </c>
      <c r="BM1137" s="710">
        <v>0.10398235761725261</v>
      </c>
      <c r="BN1137" s="710">
        <v>0.10435843970909831</v>
      </c>
      <c r="BO1137" s="710">
        <v>0.12860339607739898</v>
      </c>
      <c r="BP1137" s="389"/>
      <c r="BQ1137" s="389"/>
      <c r="BR1137" s="389"/>
      <c r="BS1137" s="389"/>
      <c r="BT1137" s="389"/>
      <c r="BU1137" s="389"/>
      <c r="BV1137" s="389"/>
      <c r="BW1137" s="389"/>
      <c r="BX1137" s="389"/>
      <c r="BY1137" s="389"/>
      <c r="BZ1137" s="389"/>
      <c r="CA1137" s="389"/>
      <c r="CB1137" s="389"/>
      <c r="CC1137" s="389"/>
      <c r="CD1137" s="389"/>
      <c r="CE1137" s="389"/>
      <c r="CF1137" s="389"/>
      <c r="CG1137" s="389"/>
      <c r="CH1137" s="389"/>
      <c r="CI1137" s="389"/>
      <c r="CJ1137" s="389"/>
      <c r="CK1137" s="389"/>
      <c r="CL1137" s="389"/>
      <c r="CM1137" s="389"/>
      <c r="CN1137" s="389"/>
      <c r="CO1137" s="389"/>
      <c r="CP1137" s="389"/>
      <c r="CQ1137" s="389"/>
      <c r="CR1137" s="389"/>
      <c r="CS1137" s="389"/>
      <c r="CT1137" s="389"/>
      <c r="CU1137" s="389"/>
      <c r="CV1137" s="389"/>
      <c r="CW1137" s="389"/>
      <c r="CX1137" s="389"/>
      <c r="CY1137" s="389"/>
      <c r="CZ1137" s="389"/>
      <c r="DA1137" s="389"/>
      <c r="DB1137" s="389"/>
      <c r="DC1137" s="389"/>
      <c r="DD1137" s="389"/>
      <c r="DE1137" s="389"/>
      <c r="DF1137" s="389"/>
      <c r="DG1137" s="389"/>
      <c r="DH1137" s="389"/>
      <c r="DI1137" s="389"/>
      <c r="DJ1137" s="389"/>
      <c r="DK1137" s="389"/>
      <c r="DL1137" s="389"/>
      <c r="DM1137" s="389"/>
      <c r="DN1137" s="389"/>
      <c r="DO1137" s="389"/>
      <c r="DP1137" s="389"/>
      <c r="DQ1137" s="389"/>
      <c r="DR1137" s="389"/>
      <c r="DS1137" s="389"/>
      <c r="DT1137" s="389"/>
      <c r="DU1137" s="389"/>
      <c r="DV1137" s="389"/>
      <c r="DW1137" s="389"/>
      <c r="DX1137" s="389"/>
      <c r="DY1137" s="389"/>
      <c r="DZ1137" s="389"/>
      <c r="EA1137" s="389"/>
      <c r="EB1137" s="389"/>
      <c r="EC1137" s="389"/>
      <c r="ED1137" s="389"/>
      <c r="EE1137" s="389"/>
      <c r="EF1137" s="389"/>
      <c r="EG1137" s="389"/>
      <c r="EH1137" s="389"/>
      <c r="EI1137" s="389"/>
      <c r="EJ1137" s="389"/>
      <c r="EK1137" s="389"/>
      <c r="EL1137" s="389"/>
      <c r="EM1137" s="389"/>
      <c r="EN1137" s="389"/>
      <c r="EO1137" s="389"/>
      <c r="EP1137" s="389"/>
      <c r="EQ1137" s="389"/>
      <c r="ER1137" s="389"/>
      <c r="ES1137" s="389"/>
      <c r="ET1137" s="389"/>
      <c r="EU1137" s="389"/>
      <c r="EV1137" s="389"/>
      <c r="EW1137" s="389"/>
      <c r="EX1137" s="389"/>
      <c r="EY1137" s="389"/>
      <c r="EZ1137" s="389"/>
      <c r="FA1137" s="389"/>
      <c r="FB1137" s="389"/>
      <c r="FC1137" s="389"/>
      <c r="FD1137" s="389"/>
      <c r="FE1137" s="389"/>
      <c r="FF1137" s="389"/>
      <c r="FG1137" s="389"/>
      <c r="FH1137" s="389"/>
      <c r="FI1137" s="389"/>
      <c r="FJ1137" s="389"/>
      <c r="FK1137" s="389"/>
      <c r="FL1137" s="389"/>
      <c r="FM1137" s="389"/>
      <c r="FN1137" s="389"/>
      <c r="FO1137" s="389"/>
      <c r="FP1137" s="389"/>
      <c r="FQ1137" s="389"/>
      <c r="FR1137" s="389"/>
      <c r="FS1137" s="389"/>
      <c r="FT1137" s="389"/>
      <c r="FU1137" s="389"/>
      <c r="FV1137" s="389"/>
    </row>
    <row r="1138" spans="5:178" outlineLevel="1" x14ac:dyDescent="0.2">
      <c r="E1138" s="373">
        <v>16</v>
      </c>
      <c r="F1138" s="394"/>
      <c r="G1138" s="394"/>
      <c r="H1138" s="399">
        <v>0.10223447014264157</v>
      </c>
      <c r="J1138" s="370"/>
      <c r="K1138" s="390"/>
      <c r="L1138" s="390"/>
      <c r="M1138" s="390"/>
      <c r="N1138" s="390"/>
      <c r="O1138" s="390"/>
      <c r="P1138" s="390"/>
      <c r="Q1138" s="390"/>
      <c r="R1138" s="390"/>
      <c r="S1138" s="390"/>
      <c r="T1138" s="390"/>
      <c r="U1138" s="390"/>
      <c r="V1138" s="390"/>
      <c r="W1138" s="390"/>
      <c r="X1138" s="390"/>
      <c r="Y1138" s="390"/>
      <c r="Z1138" s="390"/>
      <c r="AA1138" s="390"/>
      <c r="AB1138" s="390"/>
      <c r="AC1138" s="390"/>
      <c r="AD1138" s="390"/>
      <c r="AE1138" s="390"/>
      <c r="AF1138" s="390"/>
      <c r="AG1138" s="390"/>
      <c r="AH1138" s="390"/>
      <c r="AI1138" s="390"/>
      <c r="AJ1138" s="390"/>
      <c r="AK1138" s="390"/>
      <c r="AL1138" s="710">
        <v>0.11611030478955008</v>
      </c>
      <c r="AM1138" s="710">
        <v>9.3752399969280392E-2</v>
      </c>
      <c r="AN1138" s="710">
        <v>8.2942742510030379E-2</v>
      </c>
      <c r="AO1138" s="710">
        <v>8.3247893370926918E-2</v>
      </c>
      <c r="AP1138" s="710">
        <v>9.3376993767825073E-2</v>
      </c>
      <c r="AQ1138" s="710">
        <v>0.11261459941400712</v>
      </c>
      <c r="AR1138" s="710">
        <v>0.1046755907425734</v>
      </c>
      <c r="AS1138" s="710">
        <v>9.693132001948368E-2</v>
      </c>
      <c r="AT1138" s="710">
        <v>9.1456649231256931E-2</v>
      </c>
      <c r="AU1138" s="710">
        <v>9.0520078999341669E-2</v>
      </c>
      <c r="AV1138" s="710">
        <v>7.6431254954675495E-2</v>
      </c>
      <c r="AW1138" s="710">
        <v>7.9068193900729791E-2</v>
      </c>
      <c r="AX1138" s="710">
        <v>6.9745489518585141E-2</v>
      </c>
      <c r="AY1138" s="710">
        <v>6.8549786489218834E-2</v>
      </c>
      <c r="AZ1138" s="710">
        <v>6.8957589048848647E-2</v>
      </c>
      <c r="BA1138" s="710">
        <v>7.2102537032760386E-2</v>
      </c>
      <c r="BB1138" s="710">
        <v>0.10273038090499045</v>
      </c>
      <c r="BC1138" s="710">
        <v>8.8653630114815585E-2</v>
      </c>
      <c r="BD1138" s="710">
        <v>7.0085212601136163E-2</v>
      </c>
      <c r="BE1138" s="710">
        <v>9.6144013634426928E-2</v>
      </c>
      <c r="BF1138" s="710">
        <v>9.6765486526609379E-2</v>
      </c>
      <c r="BG1138" s="710">
        <v>0.18631929867884925</v>
      </c>
      <c r="BH1138" s="710">
        <v>0.16226204079647955</v>
      </c>
      <c r="BI1138" s="710">
        <v>0.17234848484848486</v>
      </c>
      <c r="BJ1138" s="710">
        <v>0.17651522569274455</v>
      </c>
      <c r="BK1138" s="710">
        <v>0.11051335051108531</v>
      </c>
      <c r="BL1138" s="710">
        <v>0.10372779978488418</v>
      </c>
      <c r="BM1138" s="710">
        <v>9.8571685001410364E-2</v>
      </c>
      <c r="BN1138" s="710">
        <v>9.9679601281594879E-2</v>
      </c>
      <c r="BO1138" s="710"/>
      <c r="BP1138" s="389"/>
      <c r="BQ1138" s="389"/>
      <c r="BR1138" s="389"/>
      <c r="BS1138" s="389"/>
      <c r="BT1138" s="389"/>
      <c r="BU1138" s="389"/>
      <c r="BV1138" s="389"/>
      <c r="BW1138" s="389"/>
      <c r="BX1138" s="389"/>
      <c r="BY1138" s="389"/>
      <c r="BZ1138" s="389"/>
      <c r="CA1138" s="389"/>
      <c r="CB1138" s="389"/>
      <c r="CC1138" s="389"/>
      <c r="CD1138" s="389"/>
      <c r="CE1138" s="389"/>
      <c r="CF1138" s="389"/>
      <c r="CG1138" s="389"/>
      <c r="CH1138" s="389"/>
      <c r="CI1138" s="389"/>
      <c r="CJ1138" s="389"/>
      <c r="CK1138" s="389"/>
      <c r="CL1138" s="389"/>
      <c r="CM1138" s="389"/>
      <c r="CN1138" s="389"/>
      <c r="CO1138" s="389"/>
      <c r="CP1138" s="389"/>
      <c r="CQ1138" s="389"/>
      <c r="CR1138" s="389"/>
      <c r="CS1138" s="389"/>
      <c r="CT1138" s="389"/>
      <c r="CU1138" s="389"/>
      <c r="CV1138" s="389"/>
      <c r="CW1138" s="389"/>
      <c r="CX1138" s="389"/>
      <c r="CY1138" s="389"/>
      <c r="CZ1138" s="389"/>
      <c r="DA1138" s="389"/>
      <c r="DB1138" s="389"/>
      <c r="DC1138" s="389"/>
      <c r="DD1138" s="389"/>
      <c r="DE1138" s="389"/>
      <c r="DF1138" s="389"/>
      <c r="DG1138" s="389"/>
      <c r="DH1138" s="389"/>
      <c r="DI1138" s="389"/>
      <c r="DJ1138" s="389"/>
      <c r="DK1138" s="389"/>
      <c r="DL1138" s="389"/>
      <c r="DM1138" s="389"/>
      <c r="DN1138" s="389"/>
      <c r="DO1138" s="389"/>
      <c r="DP1138" s="389"/>
      <c r="DQ1138" s="389"/>
      <c r="DR1138" s="389"/>
      <c r="DS1138" s="389"/>
      <c r="DT1138" s="389"/>
      <c r="DU1138" s="389"/>
      <c r="DV1138" s="389"/>
      <c r="DW1138" s="389"/>
      <c r="DX1138" s="389"/>
      <c r="DY1138" s="389"/>
      <c r="DZ1138" s="389"/>
      <c r="EA1138" s="389"/>
      <c r="EB1138" s="389"/>
      <c r="EC1138" s="389"/>
      <c r="ED1138" s="389"/>
      <c r="EE1138" s="389"/>
      <c r="EF1138" s="389"/>
      <c r="EG1138" s="389"/>
      <c r="EH1138" s="389"/>
      <c r="EI1138" s="389"/>
      <c r="EJ1138" s="389"/>
      <c r="EK1138" s="389"/>
      <c r="EL1138" s="389"/>
      <c r="EM1138" s="389"/>
      <c r="EN1138" s="389"/>
      <c r="EO1138" s="389"/>
      <c r="EP1138" s="389"/>
      <c r="EQ1138" s="389"/>
      <c r="ER1138" s="389"/>
      <c r="ES1138" s="389"/>
      <c r="ET1138" s="389"/>
      <c r="EU1138" s="389"/>
      <c r="EV1138" s="389"/>
      <c r="EW1138" s="389"/>
      <c r="EX1138" s="389"/>
      <c r="EY1138" s="389"/>
      <c r="EZ1138" s="389"/>
      <c r="FA1138" s="389"/>
      <c r="FB1138" s="389"/>
      <c r="FC1138" s="389"/>
      <c r="FD1138" s="389"/>
      <c r="FE1138" s="389"/>
      <c r="FF1138" s="389"/>
      <c r="FG1138" s="389"/>
      <c r="FH1138" s="389"/>
      <c r="FI1138" s="389"/>
      <c r="FJ1138" s="389"/>
      <c r="FK1138" s="389"/>
      <c r="FL1138" s="389"/>
      <c r="FM1138" s="389"/>
      <c r="FN1138" s="389"/>
      <c r="FO1138" s="389"/>
      <c r="FP1138" s="389"/>
      <c r="FQ1138" s="389"/>
      <c r="FR1138" s="389"/>
      <c r="FS1138" s="389"/>
      <c r="FT1138" s="389"/>
      <c r="FU1138" s="389"/>
      <c r="FV1138" s="389"/>
    </row>
    <row r="1139" spans="5:178" outlineLevel="1" x14ac:dyDescent="0.2">
      <c r="E1139" s="373">
        <v>17</v>
      </c>
      <c r="F1139" s="394"/>
      <c r="G1139" s="394"/>
      <c r="H1139" s="399">
        <v>9.9801363587353698E-2</v>
      </c>
      <c r="J1139" s="370"/>
      <c r="K1139" s="390"/>
      <c r="L1139" s="390"/>
      <c r="M1139" s="390"/>
      <c r="N1139" s="390"/>
      <c r="O1139" s="390"/>
      <c r="P1139" s="390"/>
      <c r="Q1139" s="390"/>
      <c r="R1139" s="390"/>
      <c r="S1139" s="390"/>
      <c r="T1139" s="390"/>
      <c r="U1139" s="390"/>
      <c r="V1139" s="390"/>
      <c r="W1139" s="390"/>
      <c r="X1139" s="390"/>
      <c r="Y1139" s="390"/>
      <c r="Z1139" s="390"/>
      <c r="AA1139" s="390"/>
      <c r="AB1139" s="390"/>
      <c r="AC1139" s="390"/>
      <c r="AD1139" s="390"/>
      <c r="AE1139" s="390"/>
      <c r="AF1139" s="390"/>
      <c r="AG1139" s="390"/>
      <c r="AH1139" s="390"/>
      <c r="AI1139" s="390"/>
      <c r="AJ1139" s="390"/>
      <c r="AK1139" s="390"/>
      <c r="AL1139" s="710">
        <v>0.11062731817448798</v>
      </c>
      <c r="AM1139" s="710">
        <v>8.9106059442439142E-2</v>
      </c>
      <c r="AN1139" s="710">
        <v>7.9755521391878206E-2</v>
      </c>
      <c r="AO1139" s="710">
        <v>7.9715484925186639E-2</v>
      </c>
      <c r="AP1139" s="710">
        <v>8.8854105649288917E-2</v>
      </c>
      <c r="AQ1139" s="710">
        <v>0.10651838316373145</v>
      </c>
      <c r="AR1139" s="710">
        <v>0.10019619077382502</v>
      </c>
      <c r="AS1139" s="710">
        <v>9.2738849071045862E-2</v>
      </c>
      <c r="AT1139" s="710">
        <v>8.8365826596925032E-2</v>
      </c>
      <c r="AU1139" s="710">
        <v>8.7027284031892332E-2</v>
      </c>
      <c r="AV1139" s="710">
        <v>7.3794505911143282E-2</v>
      </c>
      <c r="AW1139" s="710">
        <v>7.6216712580348941E-2</v>
      </c>
      <c r="AX1139" s="710">
        <v>6.6878016634904808E-2</v>
      </c>
      <c r="AY1139" s="710">
        <v>6.6044995699606174E-2</v>
      </c>
      <c r="AZ1139" s="710">
        <v>6.6287007887941701E-2</v>
      </c>
      <c r="BA1139" s="710">
        <v>6.9479726831843225E-2</v>
      </c>
      <c r="BB1139" s="710">
        <v>9.9552159745742302E-2</v>
      </c>
      <c r="BC1139" s="710">
        <v>8.5359584150497922E-2</v>
      </c>
      <c r="BD1139" s="710">
        <v>6.7632122568428307E-2</v>
      </c>
      <c r="BE1139" s="710">
        <v>9.3289305496378358E-2</v>
      </c>
      <c r="BF1139" s="710">
        <v>0.13016779882135948</v>
      </c>
      <c r="BG1139" s="710">
        <v>0.18245050829320492</v>
      </c>
      <c r="BH1139" s="710">
        <v>0.15793440470691206</v>
      </c>
      <c r="BI1139" s="710">
        <v>0.16652808573540281</v>
      </c>
      <c r="BJ1139" s="710">
        <v>0.1711788896504455</v>
      </c>
      <c r="BK1139" s="710">
        <v>0.10623778916669026</v>
      </c>
      <c r="BL1139" s="710">
        <v>9.7930166058920742E-2</v>
      </c>
      <c r="BM1139" s="710">
        <v>9.4571377285432218E-2</v>
      </c>
      <c r="BN1139" s="710"/>
      <c r="BO1139" s="710"/>
      <c r="BP1139" s="389"/>
      <c r="BQ1139" s="389"/>
      <c r="BR1139" s="389"/>
      <c r="BS1139" s="389"/>
      <c r="BT1139" s="389"/>
      <c r="BU1139" s="389"/>
      <c r="BV1139" s="389"/>
      <c r="BW1139" s="389"/>
      <c r="BX1139" s="389"/>
      <c r="BY1139" s="389"/>
      <c r="BZ1139" s="389"/>
      <c r="CA1139" s="389"/>
      <c r="CB1139" s="389"/>
      <c r="CC1139" s="389"/>
      <c r="CD1139" s="389"/>
      <c r="CE1139" s="389"/>
      <c r="CF1139" s="389"/>
      <c r="CG1139" s="389"/>
      <c r="CH1139" s="389"/>
      <c r="CI1139" s="389"/>
      <c r="CJ1139" s="389"/>
      <c r="CK1139" s="389"/>
      <c r="CL1139" s="389"/>
      <c r="CM1139" s="389"/>
      <c r="CN1139" s="389"/>
      <c r="CO1139" s="389"/>
      <c r="CP1139" s="389"/>
      <c r="CQ1139" s="389"/>
      <c r="CR1139" s="389"/>
      <c r="CS1139" s="389"/>
      <c r="CT1139" s="389"/>
      <c r="CU1139" s="389"/>
      <c r="CV1139" s="389"/>
      <c r="CW1139" s="389"/>
      <c r="CX1139" s="389"/>
      <c r="CY1139" s="389"/>
      <c r="CZ1139" s="389"/>
      <c r="DA1139" s="389"/>
      <c r="DB1139" s="389"/>
      <c r="DC1139" s="389"/>
      <c r="DD1139" s="389"/>
      <c r="DE1139" s="389"/>
      <c r="DF1139" s="389"/>
      <c r="DG1139" s="389"/>
      <c r="DH1139" s="389"/>
      <c r="DI1139" s="389"/>
      <c r="DJ1139" s="389"/>
      <c r="DK1139" s="389"/>
      <c r="DL1139" s="389"/>
      <c r="DM1139" s="389"/>
      <c r="DN1139" s="389"/>
      <c r="DO1139" s="389"/>
      <c r="DP1139" s="389"/>
      <c r="DQ1139" s="389"/>
      <c r="DR1139" s="389"/>
      <c r="DS1139" s="389"/>
      <c r="DT1139" s="389"/>
      <c r="DU1139" s="389"/>
      <c r="DV1139" s="389"/>
      <c r="DW1139" s="389"/>
      <c r="DX1139" s="389"/>
      <c r="DY1139" s="389"/>
      <c r="DZ1139" s="389"/>
      <c r="EA1139" s="389"/>
      <c r="EB1139" s="389"/>
      <c r="EC1139" s="389"/>
      <c r="ED1139" s="389"/>
      <c r="EE1139" s="389"/>
      <c r="EF1139" s="389"/>
      <c r="EG1139" s="389"/>
      <c r="EH1139" s="389"/>
      <c r="EI1139" s="389"/>
      <c r="EJ1139" s="389"/>
      <c r="EK1139" s="389"/>
      <c r="EL1139" s="389"/>
      <c r="EM1139" s="389"/>
      <c r="EN1139" s="389"/>
      <c r="EO1139" s="389"/>
      <c r="EP1139" s="389"/>
      <c r="EQ1139" s="389"/>
      <c r="ER1139" s="389"/>
      <c r="ES1139" s="389"/>
      <c r="ET1139" s="389"/>
      <c r="EU1139" s="389"/>
      <c r="EV1139" s="389"/>
      <c r="EW1139" s="389"/>
      <c r="EX1139" s="389"/>
      <c r="EY1139" s="389"/>
      <c r="EZ1139" s="389"/>
      <c r="FA1139" s="389"/>
      <c r="FB1139" s="389"/>
      <c r="FC1139" s="389"/>
      <c r="FD1139" s="389"/>
      <c r="FE1139" s="389"/>
      <c r="FF1139" s="389"/>
      <c r="FG1139" s="389"/>
      <c r="FH1139" s="389"/>
      <c r="FI1139" s="389"/>
      <c r="FJ1139" s="389"/>
      <c r="FK1139" s="389"/>
      <c r="FL1139" s="389"/>
      <c r="FM1139" s="389"/>
      <c r="FN1139" s="389"/>
      <c r="FO1139" s="389"/>
      <c r="FP1139" s="389"/>
      <c r="FQ1139" s="389"/>
      <c r="FR1139" s="389"/>
      <c r="FS1139" s="389"/>
      <c r="FT1139" s="389"/>
      <c r="FU1139" s="389"/>
      <c r="FV1139" s="389"/>
    </row>
    <row r="1140" spans="5:178" outlineLevel="1" x14ac:dyDescent="0.2">
      <c r="E1140" s="373">
        <v>18</v>
      </c>
      <c r="F1140" s="394"/>
      <c r="G1140" s="394"/>
      <c r="H1140" s="399">
        <v>9.6314466144768837E-2</v>
      </c>
      <c r="J1140" s="370"/>
      <c r="K1140" s="390"/>
      <c r="L1140" s="390"/>
      <c r="M1140" s="390"/>
      <c r="N1140" s="390"/>
      <c r="O1140" s="390"/>
      <c r="P1140" s="390"/>
      <c r="Q1140" s="390"/>
      <c r="R1140" s="390"/>
      <c r="S1140" s="390"/>
      <c r="T1140" s="390"/>
      <c r="U1140" s="390"/>
      <c r="V1140" s="390"/>
      <c r="W1140" s="390"/>
      <c r="X1140" s="390"/>
      <c r="Y1140" s="390"/>
      <c r="Z1140" s="390"/>
      <c r="AA1140" s="390"/>
      <c r="AB1140" s="390"/>
      <c r="AC1140" s="390"/>
      <c r="AD1140" s="390"/>
      <c r="AE1140" s="390"/>
      <c r="AF1140" s="390"/>
      <c r="AG1140" s="390"/>
      <c r="AH1140" s="390"/>
      <c r="AI1140" s="390"/>
      <c r="AJ1140" s="390"/>
      <c r="AK1140" s="390"/>
      <c r="AL1140" s="710">
        <v>0.10224157393968715</v>
      </c>
      <c r="AM1140" s="710">
        <v>8.5400506873512014E-2</v>
      </c>
      <c r="AN1140" s="710">
        <v>7.6587048633244587E-2</v>
      </c>
      <c r="AO1140" s="710">
        <v>7.6215116465348759E-2</v>
      </c>
      <c r="AP1140" s="710">
        <v>8.3812669848372823E-2</v>
      </c>
      <c r="AQ1140" s="710">
        <v>0.1015878516744904</v>
      </c>
      <c r="AR1140" s="710">
        <v>9.5595256697397435E-2</v>
      </c>
      <c r="AS1140" s="710">
        <v>8.8929093312921856E-2</v>
      </c>
      <c r="AT1140" s="710">
        <v>8.5374068790616583E-2</v>
      </c>
      <c r="AU1140" s="710">
        <v>8.3680784141613632E-2</v>
      </c>
      <c r="AV1140" s="710">
        <v>7.0899252059421644E-2</v>
      </c>
      <c r="AW1140" s="710">
        <v>7.3429671515795922E-2</v>
      </c>
      <c r="AX1140" s="710">
        <v>6.4046164532388192E-2</v>
      </c>
      <c r="AY1140" s="710">
        <v>6.2996997268872687E-2</v>
      </c>
      <c r="AZ1140" s="710">
        <v>6.377560043861201E-2</v>
      </c>
      <c r="BA1140" s="710">
        <v>6.6955890600771992E-2</v>
      </c>
      <c r="BB1140" s="710">
        <v>9.6662867782789458E-2</v>
      </c>
      <c r="BC1140" s="710">
        <v>8.2617719301586096E-2</v>
      </c>
      <c r="BD1140" s="710">
        <v>6.496384919951799E-2</v>
      </c>
      <c r="BE1140" s="710">
        <v>9.3268001704303369E-2</v>
      </c>
      <c r="BF1140" s="710">
        <v>0.12580412974042918</v>
      </c>
      <c r="BG1140" s="710">
        <v>0.17833477384039181</v>
      </c>
      <c r="BH1140" s="710">
        <v>0.15409301986336341</v>
      </c>
      <c r="BI1140" s="710">
        <v>0.16073078344419808</v>
      </c>
      <c r="BJ1140" s="710">
        <v>0.16581807500244786</v>
      </c>
      <c r="BK1140" s="710">
        <v>0.10201885777387661</v>
      </c>
      <c r="BL1140" s="710">
        <v>9.4650961462787592E-2</v>
      </c>
      <c r="BM1140" s="710"/>
      <c r="BN1140" s="710"/>
      <c r="BO1140" s="710"/>
      <c r="BP1140" s="389"/>
      <c r="BQ1140" s="389"/>
      <c r="BR1140" s="389"/>
      <c r="BS1140" s="389"/>
      <c r="BT1140" s="389"/>
      <c r="BU1140" s="389"/>
      <c r="BV1140" s="389"/>
      <c r="BW1140" s="389"/>
      <c r="BX1140" s="389"/>
      <c r="BY1140" s="389"/>
      <c r="BZ1140" s="389"/>
      <c r="CA1140" s="389"/>
      <c r="CB1140" s="389"/>
      <c r="CC1140" s="389"/>
      <c r="CD1140" s="389"/>
      <c r="CE1140" s="389"/>
      <c r="CF1140" s="389"/>
      <c r="CG1140" s="389"/>
      <c r="CH1140" s="389"/>
      <c r="CI1140" s="389"/>
      <c r="CJ1140" s="389"/>
      <c r="CK1140" s="389"/>
      <c r="CL1140" s="389"/>
      <c r="CM1140" s="389"/>
      <c r="CN1140" s="389"/>
      <c r="CO1140" s="389"/>
      <c r="CP1140" s="389"/>
      <c r="CQ1140" s="389"/>
      <c r="CR1140" s="389"/>
      <c r="CS1140" s="389"/>
      <c r="CT1140" s="389"/>
      <c r="CU1140" s="389"/>
      <c r="CV1140" s="389"/>
      <c r="CW1140" s="389"/>
      <c r="CX1140" s="389"/>
      <c r="CY1140" s="389"/>
      <c r="CZ1140" s="389"/>
      <c r="DA1140" s="389"/>
      <c r="DB1140" s="389"/>
      <c r="DC1140" s="389"/>
      <c r="DD1140" s="389"/>
      <c r="DE1140" s="389"/>
      <c r="DF1140" s="389"/>
      <c r="DG1140" s="389"/>
      <c r="DH1140" s="389"/>
      <c r="DI1140" s="389"/>
      <c r="DJ1140" s="389"/>
      <c r="DK1140" s="389"/>
      <c r="DL1140" s="389"/>
      <c r="DM1140" s="389"/>
      <c r="DN1140" s="389"/>
      <c r="DO1140" s="389"/>
      <c r="DP1140" s="389"/>
      <c r="DQ1140" s="389"/>
      <c r="DR1140" s="389"/>
      <c r="DS1140" s="389"/>
      <c r="DT1140" s="389"/>
      <c r="DU1140" s="389"/>
      <c r="DV1140" s="389"/>
      <c r="DW1140" s="389"/>
      <c r="DX1140" s="389"/>
      <c r="DY1140" s="389"/>
      <c r="DZ1140" s="389"/>
      <c r="EA1140" s="389"/>
      <c r="EB1140" s="389"/>
      <c r="EC1140" s="389"/>
      <c r="ED1140" s="389"/>
      <c r="EE1140" s="389"/>
      <c r="EF1140" s="389"/>
      <c r="EG1140" s="389"/>
      <c r="EH1140" s="389"/>
      <c r="EI1140" s="389"/>
      <c r="EJ1140" s="389"/>
      <c r="EK1140" s="389"/>
      <c r="EL1140" s="389"/>
      <c r="EM1140" s="389"/>
      <c r="EN1140" s="389"/>
      <c r="EO1140" s="389"/>
      <c r="EP1140" s="389"/>
      <c r="EQ1140" s="389"/>
      <c r="ER1140" s="389"/>
      <c r="ES1140" s="389"/>
      <c r="ET1140" s="389"/>
      <c r="EU1140" s="389"/>
      <c r="EV1140" s="389"/>
      <c r="EW1140" s="389"/>
      <c r="EX1140" s="389"/>
      <c r="EY1140" s="389"/>
      <c r="EZ1140" s="389"/>
      <c r="FA1140" s="389"/>
      <c r="FB1140" s="389"/>
      <c r="FC1140" s="389"/>
      <c r="FD1140" s="389"/>
      <c r="FE1140" s="389"/>
      <c r="FF1140" s="389"/>
      <c r="FG1140" s="389"/>
      <c r="FH1140" s="389"/>
      <c r="FI1140" s="389"/>
      <c r="FJ1140" s="389"/>
      <c r="FK1140" s="389"/>
      <c r="FL1140" s="389"/>
      <c r="FM1140" s="389"/>
      <c r="FN1140" s="389"/>
      <c r="FO1140" s="389"/>
      <c r="FP1140" s="389"/>
      <c r="FQ1140" s="389"/>
      <c r="FR1140" s="389"/>
      <c r="FS1140" s="389"/>
      <c r="FT1140" s="389"/>
      <c r="FU1140" s="389"/>
      <c r="FV1140" s="389"/>
    </row>
    <row r="1141" spans="5:178" outlineLevel="1" x14ac:dyDescent="0.2">
      <c r="E1141" s="373">
        <v>19</v>
      </c>
      <c r="F1141" s="394"/>
      <c r="G1141" s="394"/>
      <c r="H1141" s="399">
        <v>9.381903238755665E-2</v>
      </c>
      <c r="J1141" s="370"/>
      <c r="K1141" s="390"/>
      <c r="L1141" s="390"/>
      <c r="M1141" s="390"/>
      <c r="N1141" s="390"/>
      <c r="O1141" s="390"/>
      <c r="P1141" s="390"/>
      <c r="Q1141" s="390"/>
      <c r="R1141" s="390"/>
      <c r="S1141" s="390"/>
      <c r="T1141" s="390"/>
      <c r="U1141" s="390"/>
      <c r="V1141" s="390"/>
      <c r="W1141" s="390"/>
      <c r="X1141" s="390"/>
      <c r="Y1141" s="390"/>
      <c r="Z1141" s="390"/>
      <c r="AA1141" s="390"/>
      <c r="AB1141" s="390"/>
      <c r="AC1141" s="390"/>
      <c r="AD1141" s="390"/>
      <c r="AE1141" s="390"/>
      <c r="AF1141" s="390"/>
      <c r="AG1141" s="390"/>
      <c r="AH1141" s="390"/>
      <c r="AI1141" s="390"/>
      <c r="AJ1141" s="390"/>
      <c r="AK1141" s="390"/>
      <c r="AL1141" s="710">
        <v>9.7726173197871316E-2</v>
      </c>
      <c r="AM1141" s="710">
        <v>8.1886951847016359E-2</v>
      </c>
      <c r="AN1141" s="710">
        <v>7.2893621808091794E-2</v>
      </c>
      <c r="AO1141" s="710">
        <v>7.1833648393194713E-2</v>
      </c>
      <c r="AP1141" s="710">
        <v>8.0326877094596544E-2</v>
      </c>
      <c r="AQ1141" s="710">
        <v>9.736618253993258E-2</v>
      </c>
      <c r="AR1141" s="710">
        <v>9.2053405559317319E-2</v>
      </c>
      <c r="AS1141" s="710">
        <v>8.6058729385568161E-2</v>
      </c>
      <c r="AT1141" s="710">
        <v>8.2758757330797267E-2</v>
      </c>
      <c r="AU1141" s="710">
        <v>8.0572013751737254E-2</v>
      </c>
      <c r="AV1141" s="710">
        <v>6.8003998207699992E-2</v>
      </c>
      <c r="AW1141" s="710">
        <v>7.0513749939587256E-2</v>
      </c>
      <c r="AX1141" s="710">
        <v>6.1036208524052935E-2</v>
      </c>
      <c r="AY1141" s="710">
        <v>6.0477117378117784E-2</v>
      </c>
      <c r="AZ1141" s="710">
        <v>6.1140391213611124E-2</v>
      </c>
      <c r="BA1141" s="710">
        <v>6.477846326416152E-2</v>
      </c>
      <c r="BB1141" s="710">
        <v>9.3853833929918612E-2</v>
      </c>
      <c r="BC1141" s="710">
        <v>8.0504198480549891E-2</v>
      </c>
      <c r="BD1141" s="710">
        <v>8.8526424513685656E-2</v>
      </c>
      <c r="BE1141" s="710">
        <v>9.0328078397954842E-2</v>
      </c>
      <c r="BF1141" s="710">
        <v>0.12301498043096855</v>
      </c>
      <c r="BG1141" s="710">
        <v>0.17430135407663497</v>
      </c>
      <c r="BH1141" s="710">
        <v>0.14898738178016582</v>
      </c>
      <c r="BI1141" s="710">
        <v>0.15500277161862527</v>
      </c>
      <c r="BJ1141" s="710">
        <v>0.15769117791050621</v>
      </c>
      <c r="BK1141" s="710">
        <v>9.7658351502109469E-2</v>
      </c>
      <c r="BL1141" s="710"/>
      <c r="BM1141" s="710"/>
      <c r="BN1141" s="710"/>
      <c r="BO1141" s="710"/>
      <c r="BP1141" s="389"/>
      <c r="BQ1141" s="389"/>
      <c r="BR1141" s="389"/>
      <c r="BS1141" s="389"/>
      <c r="BT1141" s="389"/>
      <c r="BU1141" s="389"/>
      <c r="BV1141" s="389"/>
      <c r="BW1141" s="389"/>
      <c r="BX1141" s="389"/>
      <c r="BY1141" s="389"/>
      <c r="BZ1141" s="389"/>
      <c r="CA1141" s="389"/>
      <c r="CB1141" s="389"/>
      <c r="CC1141" s="389"/>
      <c r="CD1141" s="389"/>
      <c r="CE1141" s="389"/>
      <c r="CF1141" s="389"/>
      <c r="CG1141" s="389"/>
      <c r="CH1141" s="389"/>
      <c r="CI1141" s="389"/>
      <c r="CJ1141" s="389"/>
      <c r="CK1141" s="389"/>
      <c r="CL1141" s="389"/>
      <c r="CM1141" s="389"/>
      <c r="CN1141" s="389"/>
      <c r="CO1141" s="389"/>
      <c r="CP1141" s="389"/>
      <c r="CQ1141" s="389"/>
      <c r="CR1141" s="389"/>
      <c r="CS1141" s="389"/>
      <c r="CT1141" s="389"/>
      <c r="CU1141" s="389"/>
      <c r="CV1141" s="389"/>
      <c r="CW1141" s="389"/>
      <c r="CX1141" s="389"/>
      <c r="CY1141" s="389"/>
      <c r="CZ1141" s="389"/>
      <c r="DA1141" s="389"/>
      <c r="DB1141" s="389"/>
      <c r="DC1141" s="389"/>
      <c r="DD1141" s="389"/>
      <c r="DE1141" s="389"/>
      <c r="DF1141" s="389"/>
      <c r="DG1141" s="389"/>
      <c r="DH1141" s="389"/>
      <c r="DI1141" s="389"/>
      <c r="DJ1141" s="389"/>
      <c r="DK1141" s="389"/>
      <c r="DL1141" s="389"/>
      <c r="DM1141" s="389"/>
      <c r="DN1141" s="389"/>
      <c r="DO1141" s="389"/>
      <c r="DP1141" s="389"/>
      <c r="DQ1141" s="389"/>
      <c r="DR1141" s="389"/>
      <c r="DS1141" s="389"/>
      <c r="DT1141" s="389"/>
      <c r="DU1141" s="389"/>
      <c r="DV1141" s="389"/>
      <c r="DW1141" s="389"/>
      <c r="DX1141" s="389"/>
      <c r="DY1141" s="389"/>
      <c r="DZ1141" s="389"/>
      <c r="EA1141" s="389"/>
      <c r="EB1141" s="389"/>
      <c r="EC1141" s="389"/>
      <c r="ED1141" s="389"/>
      <c r="EE1141" s="389"/>
      <c r="EF1141" s="389"/>
      <c r="EG1141" s="389"/>
      <c r="EH1141" s="389"/>
      <c r="EI1141" s="389"/>
      <c r="EJ1141" s="389"/>
      <c r="EK1141" s="389"/>
      <c r="EL1141" s="389"/>
      <c r="EM1141" s="389"/>
      <c r="EN1141" s="389"/>
      <c r="EO1141" s="389"/>
      <c r="EP1141" s="389"/>
      <c r="EQ1141" s="389"/>
      <c r="ER1141" s="389"/>
      <c r="ES1141" s="389"/>
      <c r="ET1141" s="389"/>
      <c r="EU1141" s="389"/>
      <c r="EV1141" s="389"/>
      <c r="EW1141" s="389"/>
      <c r="EX1141" s="389"/>
      <c r="EY1141" s="389"/>
      <c r="EZ1141" s="389"/>
      <c r="FA1141" s="389"/>
      <c r="FB1141" s="389"/>
      <c r="FC1141" s="389"/>
      <c r="FD1141" s="389"/>
      <c r="FE1141" s="389"/>
      <c r="FF1141" s="389"/>
      <c r="FG1141" s="389"/>
      <c r="FH1141" s="389"/>
      <c r="FI1141" s="389"/>
      <c r="FJ1141" s="389"/>
      <c r="FK1141" s="389"/>
      <c r="FL1141" s="389"/>
      <c r="FM1141" s="389"/>
      <c r="FN1141" s="389"/>
      <c r="FO1141" s="389"/>
      <c r="FP1141" s="389"/>
      <c r="FQ1141" s="389"/>
      <c r="FR1141" s="389"/>
      <c r="FS1141" s="389"/>
      <c r="FT1141" s="389"/>
      <c r="FU1141" s="389"/>
      <c r="FV1141" s="389"/>
    </row>
    <row r="1142" spans="5:178" outlineLevel="1" x14ac:dyDescent="0.2">
      <c r="E1142" s="373">
        <v>20</v>
      </c>
      <c r="F1142" s="394"/>
      <c r="G1142" s="394"/>
      <c r="H1142" s="399">
        <v>9.0428568850456831E-2</v>
      </c>
      <c r="J1142" s="370"/>
      <c r="K1142" s="390"/>
      <c r="L1142" s="390"/>
      <c r="M1142" s="390"/>
      <c r="N1142" s="390"/>
      <c r="O1142" s="390"/>
      <c r="P1142" s="390"/>
      <c r="Q1142" s="390"/>
      <c r="R1142" s="390"/>
      <c r="S1142" s="390"/>
      <c r="T1142" s="390"/>
      <c r="U1142" s="390"/>
      <c r="V1142" s="390"/>
      <c r="W1142" s="390"/>
      <c r="X1142" s="390"/>
      <c r="Y1142" s="390"/>
      <c r="Z1142" s="390"/>
      <c r="AA1142" s="390"/>
      <c r="AB1142" s="390"/>
      <c r="AC1142" s="390"/>
      <c r="AD1142" s="390"/>
      <c r="AE1142" s="390"/>
      <c r="AF1142" s="390"/>
      <c r="AG1142" s="390"/>
      <c r="AH1142" s="390"/>
      <c r="AI1142" s="390"/>
      <c r="AJ1142" s="390"/>
      <c r="AK1142" s="390"/>
      <c r="AL1142" s="710">
        <v>9.1275600709562976E-2</v>
      </c>
      <c r="AM1142" s="710">
        <v>7.7931802472928344E-2</v>
      </c>
      <c r="AN1142" s="710">
        <v>6.7653455322659262E-2</v>
      </c>
      <c r="AO1142" s="710">
        <v>6.8685719778283291E-2</v>
      </c>
      <c r="AP1142" s="710">
        <v>7.7081152712292461E-2</v>
      </c>
      <c r="AQ1142" s="710">
        <v>9.3995148230994613E-2</v>
      </c>
      <c r="AR1142" s="710">
        <v>8.8476830390471731E-2</v>
      </c>
      <c r="AS1142" s="710">
        <v>8.3153573168185932E-2</v>
      </c>
      <c r="AT1142" s="710">
        <v>7.9628308765255978E-2</v>
      </c>
      <c r="AU1142" s="710">
        <v>7.667690732206861E-2</v>
      </c>
      <c r="AV1142" s="710">
        <v>6.5091510702099065E-2</v>
      </c>
      <c r="AW1142" s="710">
        <v>6.7291737148196473E-2</v>
      </c>
      <c r="AX1142" s="710">
        <v>5.8382460327354981E-2</v>
      </c>
      <c r="AY1142" s="710">
        <v>5.8153395802212064E-2</v>
      </c>
      <c r="AZ1142" s="710">
        <v>5.9071132963107072E-2</v>
      </c>
      <c r="BA1142" s="710">
        <v>6.2683514235755994E-2</v>
      </c>
      <c r="BB1142" s="710">
        <v>9.0932438722932954E-2</v>
      </c>
      <c r="BC1142" s="710">
        <v>8.9053485405281893E-2</v>
      </c>
      <c r="BD1142" s="710">
        <v>8.5772077810294375E-2</v>
      </c>
      <c r="BE1142" s="710">
        <v>8.7473370259906258E-2</v>
      </c>
      <c r="BF1142" s="710">
        <v>0.11961851635251249</v>
      </c>
      <c r="BG1142" s="710">
        <v>0.16810717372515124</v>
      </c>
      <c r="BH1142" s="710">
        <v>0.14419780700688045</v>
      </c>
      <c r="BI1142" s="710">
        <v>0.14895140428677014</v>
      </c>
      <c r="BJ1142" s="710">
        <v>0.1513756976402624</v>
      </c>
      <c r="BK1142" s="710"/>
      <c r="BL1142" s="710"/>
      <c r="BM1142" s="710"/>
      <c r="BN1142" s="710"/>
      <c r="BO1142" s="710"/>
      <c r="BP1142" s="389"/>
      <c r="BQ1142" s="389"/>
      <c r="BR1142" s="389"/>
      <c r="BS1142" s="389"/>
      <c r="BT1142" s="389"/>
      <c r="BU1142" s="389"/>
      <c r="BV1142" s="389"/>
      <c r="BW1142" s="389"/>
      <c r="BX1142" s="389"/>
      <c r="BY1142" s="389"/>
      <c r="BZ1142" s="389"/>
      <c r="CA1142" s="389"/>
      <c r="CB1142" s="389"/>
      <c r="CC1142" s="389"/>
      <c r="CD1142" s="389"/>
      <c r="CE1142" s="389"/>
      <c r="CF1142" s="389"/>
      <c r="CG1142" s="389"/>
      <c r="CH1142" s="389"/>
      <c r="CI1142" s="389"/>
      <c r="CJ1142" s="389"/>
      <c r="CK1142" s="389"/>
      <c r="CL1142" s="389"/>
      <c r="CM1142" s="389"/>
      <c r="CN1142" s="389"/>
      <c r="CO1142" s="389"/>
      <c r="CP1142" s="389"/>
      <c r="CQ1142" s="389"/>
      <c r="CR1142" s="389"/>
      <c r="CS1142" s="389"/>
      <c r="CT1142" s="389"/>
      <c r="CU1142" s="389"/>
      <c r="CV1142" s="389"/>
      <c r="CW1142" s="389"/>
      <c r="CX1142" s="389"/>
      <c r="CY1142" s="389"/>
      <c r="CZ1142" s="389"/>
      <c r="DA1142" s="389"/>
      <c r="DB1142" s="389"/>
      <c r="DC1142" s="389"/>
      <c r="DD1142" s="389"/>
      <c r="DE1142" s="389"/>
      <c r="DF1142" s="389"/>
      <c r="DG1142" s="389"/>
      <c r="DH1142" s="389"/>
      <c r="DI1142" s="389"/>
      <c r="DJ1142" s="389"/>
      <c r="DK1142" s="389"/>
      <c r="DL1142" s="389"/>
      <c r="DM1142" s="389"/>
      <c r="DN1142" s="389"/>
      <c r="DO1142" s="389"/>
      <c r="DP1142" s="389"/>
      <c r="DQ1142" s="389"/>
      <c r="DR1142" s="389"/>
      <c r="DS1142" s="389"/>
      <c r="DT1142" s="389"/>
      <c r="DU1142" s="389"/>
      <c r="DV1142" s="389"/>
      <c r="DW1142" s="389"/>
      <c r="DX1142" s="389"/>
      <c r="DY1142" s="389"/>
      <c r="DZ1142" s="389"/>
      <c r="EA1142" s="389"/>
      <c r="EB1142" s="389"/>
      <c r="EC1142" s="389"/>
      <c r="ED1142" s="389"/>
      <c r="EE1142" s="389"/>
      <c r="EF1142" s="389"/>
      <c r="EG1142" s="389"/>
      <c r="EH1142" s="389"/>
      <c r="EI1142" s="389"/>
      <c r="EJ1142" s="389"/>
      <c r="EK1142" s="389"/>
      <c r="EL1142" s="389"/>
      <c r="EM1142" s="389"/>
      <c r="EN1142" s="389"/>
      <c r="EO1142" s="389"/>
      <c r="EP1142" s="389"/>
      <c r="EQ1142" s="389"/>
      <c r="ER1142" s="389"/>
      <c r="ES1142" s="389"/>
      <c r="ET1142" s="389"/>
      <c r="EU1142" s="389"/>
      <c r="EV1142" s="389"/>
      <c r="EW1142" s="389"/>
      <c r="EX1142" s="389"/>
      <c r="EY1142" s="389"/>
      <c r="EZ1142" s="389"/>
      <c r="FA1142" s="389"/>
      <c r="FB1142" s="389"/>
      <c r="FC1142" s="389"/>
      <c r="FD1142" s="389"/>
      <c r="FE1142" s="389"/>
      <c r="FF1142" s="389"/>
      <c r="FG1142" s="389"/>
      <c r="FH1142" s="389"/>
      <c r="FI1142" s="389"/>
      <c r="FJ1142" s="389"/>
      <c r="FK1142" s="389"/>
      <c r="FL1142" s="389"/>
      <c r="FM1142" s="389"/>
      <c r="FN1142" s="389"/>
      <c r="FO1142" s="389"/>
      <c r="FP1142" s="389"/>
      <c r="FQ1142" s="389"/>
      <c r="FR1142" s="389"/>
      <c r="FS1142" s="389"/>
      <c r="FT1142" s="389"/>
      <c r="FU1142" s="389"/>
      <c r="FV1142" s="389"/>
    </row>
    <row r="1143" spans="5:178" outlineLevel="1" x14ac:dyDescent="0.2">
      <c r="E1143" s="373">
        <v>21</v>
      </c>
      <c r="F1143" s="394"/>
      <c r="G1143" s="394"/>
      <c r="H1143" s="399">
        <v>8.4149617148352021E-2</v>
      </c>
      <c r="J1143" s="370"/>
      <c r="K1143" s="390"/>
      <c r="L1143" s="390"/>
      <c r="M1143" s="390"/>
      <c r="N1143" s="390"/>
      <c r="O1143" s="390"/>
      <c r="P1143" s="390"/>
      <c r="Q1143" s="390"/>
      <c r="R1143" s="390"/>
      <c r="S1143" s="390"/>
      <c r="T1143" s="390"/>
      <c r="U1143" s="390"/>
      <c r="V1143" s="390"/>
      <c r="W1143" s="390"/>
      <c r="X1143" s="390"/>
      <c r="Y1143" s="390"/>
      <c r="Z1143" s="390"/>
      <c r="AA1143" s="390"/>
      <c r="AB1143" s="390"/>
      <c r="AC1143" s="390"/>
      <c r="AD1143" s="390"/>
      <c r="AE1143" s="390"/>
      <c r="AF1143" s="390"/>
      <c r="AG1143" s="390"/>
      <c r="AH1143" s="390"/>
      <c r="AI1143" s="390"/>
      <c r="AJ1143" s="390"/>
      <c r="AK1143" s="390"/>
      <c r="AL1143" s="710">
        <v>8.5631349782293184E-2</v>
      </c>
      <c r="AM1143" s="710">
        <v>7.2306274479686655E-2</v>
      </c>
      <c r="AN1143" s="710">
        <v>6.4691214518729612E-2</v>
      </c>
      <c r="AO1143" s="710">
        <v>6.5569831149274296E-2</v>
      </c>
      <c r="AP1143" s="710">
        <v>7.3816222860270606E-2</v>
      </c>
      <c r="AQ1143" s="710">
        <v>9.05611039349737E-2</v>
      </c>
      <c r="AR1143" s="710">
        <v>8.5733631959997919E-2</v>
      </c>
      <c r="AS1143" s="710">
        <v>8.0787697446245907E-2</v>
      </c>
      <c r="AT1143" s="710">
        <v>7.6279917578063086E-2</v>
      </c>
      <c r="AU1143" s="710">
        <v>7.3787579547948207E-2</v>
      </c>
      <c r="AV1143" s="710">
        <v>6.2058387619343056E-2</v>
      </c>
      <c r="AW1143" s="710">
        <v>6.4553026275514319E-2</v>
      </c>
      <c r="AX1143" s="710">
        <v>5.6156161504621799E-2</v>
      </c>
      <c r="AY1143" s="710">
        <v>5.5814585125164094E-2</v>
      </c>
      <c r="AZ1143" s="710">
        <v>5.6878072936931839E-2</v>
      </c>
      <c r="BA1143" s="710">
        <v>6.0934974101811222E-2</v>
      </c>
      <c r="BB1143" s="710">
        <v>7.7657747315366218E-2</v>
      </c>
      <c r="BC1143" s="710">
        <v>8.5645195072259567E-2</v>
      </c>
      <c r="BD1143" s="710">
        <v>8.323291444310553E-2</v>
      </c>
      <c r="BE1143" s="710">
        <v>8.604601619088198E-2</v>
      </c>
      <c r="BF1143" s="710">
        <v>0.11541229924872914</v>
      </c>
      <c r="BG1143" s="710">
        <v>0.16353870848252872</v>
      </c>
      <c r="BH1143" s="710">
        <v>0.13811966643164522</v>
      </c>
      <c r="BI1143" s="710">
        <v>0.14437823355506282</v>
      </c>
      <c r="BJ1143" s="710"/>
      <c r="BK1143" s="710"/>
      <c r="BL1143" s="710"/>
      <c r="BM1143" s="710"/>
      <c r="BN1143" s="710"/>
      <c r="BO1143" s="710"/>
      <c r="BP1143" s="389"/>
      <c r="BQ1143" s="389"/>
      <c r="BR1143" s="389"/>
      <c r="BS1143" s="389"/>
      <c r="BT1143" s="389"/>
      <c r="BU1143" s="389"/>
      <c r="BV1143" s="389"/>
      <c r="BW1143" s="389"/>
      <c r="BX1143" s="389"/>
      <c r="BY1143" s="389"/>
      <c r="BZ1143" s="389"/>
      <c r="CA1143" s="389"/>
      <c r="CB1143" s="389"/>
      <c r="CC1143" s="389"/>
      <c r="CD1143" s="389"/>
      <c r="CE1143" s="389"/>
      <c r="CF1143" s="389"/>
      <c r="CG1143" s="389"/>
      <c r="CH1143" s="389"/>
      <c r="CI1143" s="389"/>
      <c r="CJ1143" s="389"/>
      <c r="CK1143" s="389"/>
      <c r="CL1143" s="389"/>
      <c r="CM1143" s="389"/>
      <c r="CN1143" s="389"/>
      <c r="CO1143" s="389"/>
      <c r="CP1143" s="389"/>
      <c r="CQ1143" s="389"/>
      <c r="CR1143" s="389"/>
      <c r="CS1143" s="389"/>
      <c r="CT1143" s="389"/>
      <c r="CU1143" s="389"/>
      <c r="CV1143" s="389"/>
      <c r="CW1143" s="389"/>
      <c r="CX1143" s="389"/>
      <c r="CY1143" s="389"/>
      <c r="CZ1143" s="389"/>
      <c r="DA1143" s="389"/>
      <c r="DB1143" s="389"/>
      <c r="DC1143" s="389"/>
      <c r="DD1143" s="389"/>
      <c r="DE1143" s="389"/>
      <c r="DF1143" s="389"/>
      <c r="DG1143" s="389"/>
      <c r="DH1143" s="389"/>
      <c r="DI1143" s="389"/>
      <c r="DJ1143" s="389"/>
      <c r="DK1143" s="389"/>
      <c r="DL1143" s="389"/>
      <c r="DM1143" s="389"/>
      <c r="DN1143" s="389"/>
      <c r="DO1143" s="389"/>
      <c r="DP1143" s="389"/>
      <c r="DQ1143" s="389"/>
      <c r="DR1143" s="389"/>
      <c r="DS1143" s="389"/>
      <c r="DT1143" s="389"/>
      <c r="DU1143" s="389"/>
      <c r="DV1143" s="389"/>
      <c r="DW1143" s="389"/>
      <c r="DX1143" s="389"/>
      <c r="DY1143" s="389"/>
      <c r="DZ1143" s="389"/>
      <c r="EA1143" s="389"/>
      <c r="EB1143" s="389"/>
      <c r="EC1143" s="389"/>
      <c r="ED1143" s="389"/>
      <c r="EE1143" s="389"/>
      <c r="EF1143" s="389"/>
      <c r="EG1143" s="389"/>
      <c r="EH1143" s="389"/>
      <c r="EI1143" s="389"/>
      <c r="EJ1143" s="389"/>
      <c r="EK1143" s="389"/>
      <c r="EL1143" s="389"/>
      <c r="EM1143" s="389"/>
      <c r="EN1143" s="389"/>
      <c r="EO1143" s="389"/>
      <c r="EP1143" s="389"/>
      <c r="EQ1143" s="389"/>
      <c r="ER1143" s="389"/>
      <c r="ES1143" s="389"/>
      <c r="ET1143" s="389"/>
      <c r="EU1143" s="389"/>
      <c r="EV1143" s="389"/>
      <c r="EW1143" s="389"/>
      <c r="EX1143" s="389"/>
      <c r="EY1143" s="389"/>
      <c r="EZ1143" s="389"/>
      <c r="FA1143" s="389"/>
      <c r="FB1143" s="389"/>
      <c r="FC1143" s="389"/>
      <c r="FD1143" s="389"/>
      <c r="FE1143" s="389"/>
      <c r="FF1143" s="389"/>
      <c r="FG1143" s="389"/>
      <c r="FH1143" s="389"/>
      <c r="FI1143" s="389"/>
      <c r="FJ1143" s="389"/>
      <c r="FK1143" s="389"/>
      <c r="FL1143" s="389"/>
      <c r="FM1143" s="389"/>
      <c r="FN1143" s="389"/>
      <c r="FO1143" s="389"/>
      <c r="FP1143" s="389"/>
      <c r="FQ1143" s="389"/>
      <c r="FR1143" s="389"/>
      <c r="FS1143" s="389"/>
      <c r="FT1143" s="389"/>
      <c r="FU1143" s="389"/>
      <c r="FV1143" s="389"/>
    </row>
    <row r="1144" spans="5:178" outlineLevel="1" x14ac:dyDescent="0.2">
      <c r="E1144" s="373">
        <v>22</v>
      </c>
      <c r="F1144" s="394"/>
      <c r="G1144" s="394"/>
      <c r="H1144" s="399">
        <v>7.8750695256038436E-2</v>
      </c>
      <c r="J1144" s="370"/>
      <c r="K1144" s="390"/>
      <c r="L1144" s="390"/>
      <c r="M1144" s="390"/>
      <c r="N1144" s="390"/>
      <c r="O1144" s="390"/>
      <c r="P1144" s="390"/>
      <c r="Q1144" s="390"/>
      <c r="R1144" s="390"/>
      <c r="S1144" s="390"/>
      <c r="T1144" s="390"/>
      <c r="U1144" s="390"/>
      <c r="V1144" s="390"/>
      <c r="W1144" s="390"/>
      <c r="X1144" s="390"/>
      <c r="Y1144" s="390"/>
      <c r="Z1144" s="390"/>
      <c r="AA1144" s="390"/>
      <c r="AB1144" s="390"/>
      <c r="AC1144" s="390"/>
      <c r="AD1144" s="390"/>
      <c r="AE1144" s="390"/>
      <c r="AF1144" s="390"/>
      <c r="AG1144" s="390"/>
      <c r="AH1144" s="390"/>
      <c r="AI1144" s="390"/>
      <c r="AJ1144" s="390"/>
      <c r="AK1144" s="390"/>
      <c r="AL1144" s="710">
        <v>7.8696984357361721E-2</v>
      </c>
      <c r="AM1144" s="710">
        <v>6.9330312571999078E-2</v>
      </c>
      <c r="AN1144" s="710">
        <v>6.1822715512392663E-2</v>
      </c>
      <c r="AO1144" s="710">
        <v>6.2854442344045372E-2</v>
      </c>
      <c r="AP1144" s="710">
        <v>7.0887388728309825E-2</v>
      </c>
      <c r="AQ1144" s="710">
        <v>8.7457862071138273E-2</v>
      </c>
      <c r="AR1144" s="710">
        <v>8.27994513603139E-2</v>
      </c>
      <c r="AS1144" s="710">
        <v>7.7447637603507063E-2</v>
      </c>
      <c r="AT1144" s="710">
        <v>7.3090030115707721E-2</v>
      </c>
      <c r="AU1144" s="710">
        <v>7.0879964889181482E-2</v>
      </c>
      <c r="AV1144" s="710">
        <v>5.9680143384000274E-2</v>
      </c>
      <c r="AW1144" s="710">
        <v>6.1975416042401692E-2</v>
      </c>
      <c r="AX1144" s="710">
        <v>5.3805189947815558E-2</v>
      </c>
      <c r="AY1144" s="710">
        <v>5.3505952650400618E-2</v>
      </c>
      <c r="AZ1144" s="710">
        <v>5.4720384846662661E-2</v>
      </c>
      <c r="BA1144" s="710">
        <v>6.655999472138828E-2</v>
      </c>
      <c r="BB1144" s="710">
        <v>7.4912919950560999E-2</v>
      </c>
      <c r="BC1144" s="710">
        <v>8.3607837163693133E-2</v>
      </c>
      <c r="BD1144" s="710">
        <v>8.0822861077638142E-2</v>
      </c>
      <c r="BE1144" s="710">
        <v>8.3233915636983388E-2</v>
      </c>
      <c r="BF1144" s="710">
        <v>0.11183589005353367</v>
      </c>
      <c r="BG1144" s="710">
        <v>0.15783841626538256</v>
      </c>
      <c r="BH1144" s="710">
        <v>0.13350027959446645</v>
      </c>
      <c r="BI1144" s="710"/>
      <c r="BJ1144" s="710"/>
      <c r="BK1144" s="710"/>
      <c r="BL1144" s="710"/>
      <c r="BM1144" s="710"/>
      <c r="BN1144" s="710"/>
      <c r="BO1144" s="710"/>
      <c r="BP1144" s="389"/>
      <c r="BQ1144" s="389"/>
      <c r="BR1144" s="389"/>
      <c r="BS1144" s="389"/>
      <c r="BT1144" s="389"/>
      <c r="BU1144" s="389"/>
      <c r="BV1144" s="389"/>
      <c r="BW1144" s="389"/>
      <c r="BX1144" s="389"/>
      <c r="BY1144" s="389"/>
      <c r="BZ1144" s="389"/>
      <c r="CA1144" s="389"/>
      <c r="CB1144" s="389"/>
      <c r="CC1144" s="389"/>
      <c r="CD1144" s="389"/>
      <c r="CE1144" s="389"/>
      <c r="CF1144" s="389"/>
      <c r="CG1144" s="389"/>
      <c r="CH1144" s="389"/>
      <c r="CI1144" s="389"/>
      <c r="CJ1144" s="389"/>
      <c r="CK1144" s="389"/>
      <c r="CL1144" s="389"/>
      <c r="CM1144" s="389"/>
      <c r="CN1144" s="389"/>
      <c r="CO1144" s="389"/>
      <c r="CP1144" s="389"/>
      <c r="CQ1144" s="389"/>
      <c r="CR1144" s="389"/>
      <c r="CS1144" s="389"/>
      <c r="CT1144" s="389"/>
      <c r="CU1144" s="389"/>
      <c r="CV1144" s="389"/>
      <c r="CW1144" s="389"/>
      <c r="CX1144" s="389"/>
      <c r="CY1144" s="389"/>
      <c r="CZ1144" s="389"/>
      <c r="DA1144" s="389"/>
      <c r="DB1144" s="389"/>
      <c r="DC1144" s="389"/>
      <c r="DD1144" s="389"/>
      <c r="DE1144" s="389"/>
      <c r="DF1144" s="389"/>
      <c r="DG1144" s="389"/>
      <c r="DH1144" s="389"/>
      <c r="DI1144" s="389"/>
      <c r="DJ1144" s="389"/>
      <c r="DK1144" s="389"/>
      <c r="DL1144" s="389"/>
      <c r="DM1144" s="389"/>
      <c r="DN1144" s="389"/>
      <c r="DO1144" s="389"/>
      <c r="DP1144" s="389"/>
      <c r="DQ1144" s="389"/>
      <c r="DR1144" s="389"/>
      <c r="DS1144" s="389"/>
      <c r="DT1144" s="389"/>
      <c r="DU1144" s="389"/>
      <c r="DV1144" s="389"/>
      <c r="DW1144" s="389"/>
      <c r="DX1144" s="389"/>
      <c r="DY1144" s="389"/>
      <c r="DZ1144" s="389"/>
      <c r="EA1144" s="389"/>
      <c r="EB1144" s="389"/>
      <c r="EC1144" s="389"/>
      <c r="ED1144" s="389"/>
      <c r="EE1144" s="389"/>
      <c r="EF1144" s="389"/>
      <c r="EG1144" s="389"/>
      <c r="EH1144" s="389"/>
      <c r="EI1144" s="389"/>
      <c r="EJ1144" s="389"/>
      <c r="EK1144" s="389"/>
      <c r="EL1144" s="389"/>
      <c r="EM1144" s="389"/>
      <c r="EN1144" s="389"/>
      <c r="EO1144" s="389"/>
      <c r="EP1144" s="389"/>
      <c r="EQ1144" s="389"/>
      <c r="ER1144" s="389"/>
      <c r="ES1144" s="389"/>
      <c r="ET1144" s="389"/>
      <c r="EU1144" s="389"/>
      <c r="EV1144" s="389"/>
      <c r="EW1144" s="389"/>
      <c r="EX1144" s="389"/>
      <c r="EY1144" s="389"/>
      <c r="EZ1144" s="389"/>
      <c r="FA1144" s="389"/>
      <c r="FB1144" s="389"/>
      <c r="FC1144" s="389"/>
      <c r="FD1144" s="389"/>
      <c r="FE1144" s="389"/>
      <c r="FF1144" s="389"/>
      <c r="FG1144" s="389"/>
      <c r="FH1144" s="389"/>
      <c r="FI1144" s="389"/>
      <c r="FJ1144" s="389"/>
      <c r="FK1144" s="389"/>
      <c r="FL1144" s="389"/>
      <c r="FM1144" s="389"/>
      <c r="FN1144" s="389"/>
      <c r="FO1144" s="389"/>
      <c r="FP1144" s="389"/>
      <c r="FQ1144" s="389"/>
      <c r="FR1144" s="389"/>
      <c r="FS1144" s="389"/>
      <c r="FT1144" s="389"/>
      <c r="FU1144" s="389"/>
      <c r="FV1144" s="389"/>
    </row>
    <row r="1145" spans="5:178" outlineLevel="1" x14ac:dyDescent="0.2">
      <c r="E1145" s="373">
        <v>23</v>
      </c>
      <c r="F1145" s="394"/>
      <c r="G1145" s="394"/>
      <c r="H1145" s="399">
        <v>7.4217767497223475E-2</v>
      </c>
      <c r="J1145" s="370"/>
      <c r="K1145" s="390"/>
      <c r="L1145" s="390"/>
      <c r="M1145" s="390"/>
      <c r="N1145" s="390"/>
      <c r="O1145" s="390"/>
      <c r="P1145" s="390"/>
      <c r="Q1145" s="390"/>
      <c r="R1145" s="390"/>
      <c r="S1145" s="390"/>
      <c r="T1145" s="390"/>
      <c r="U1145" s="390"/>
      <c r="V1145" s="390"/>
      <c r="W1145" s="390"/>
      <c r="X1145" s="390"/>
      <c r="Y1145" s="390"/>
      <c r="Z1145" s="390"/>
      <c r="AA1145" s="390"/>
      <c r="AB1145" s="390"/>
      <c r="AC1145" s="390"/>
      <c r="AD1145" s="390"/>
      <c r="AE1145" s="390"/>
      <c r="AF1145" s="390"/>
      <c r="AG1145" s="390"/>
      <c r="AH1145" s="390"/>
      <c r="AI1145" s="390"/>
      <c r="AJ1145" s="390"/>
      <c r="AK1145" s="390"/>
      <c r="AL1145" s="710">
        <v>7.6439283986453804E-2</v>
      </c>
      <c r="AM1145" s="710">
        <v>6.6239152138852619E-2</v>
      </c>
      <c r="AN1145" s="710">
        <v>5.9301061157148748E-2</v>
      </c>
      <c r="AO1145" s="710">
        <v>6.0411393418986895E-2</v>
      </c>
      <c r="AP1145" s="710">
        <v>6.7977760066066817E-2</v>
      </c>
      <c r="AQ1145" s="710">
        <v>8.4244352729907684E-2</v>
      </c>
      <c r="AR1145" s="710">
        <v>7.934441029914753E-2</v>
      </c>
      <c r="AS1145" s="710">
        <v>7.4455500661053511E-2</v>
      </c>
      <c r="AT1145" s="710">
        <v>6.9781264859724204E-2</v>
      </c>
      <c r="AU1145" s="710">
        <v>6.8045497769000068E-2</v>
      </c>
      <c r="AV1145" s="710">
        <v>5.7181263571502432E-2</v>
      </c>
      <c r="AW1145" s="710">
        <v>5.967167689655728E-2</v>
      </c>
      <c r="AX1145" s="710">
        <v>5.1436408000427453E-2</v>
      </c>
      <c r="AY1145" s="710">
        <v>5.1318032984775094E-2</v>
      </c>
      <c r="AZ1145" s="710">
        <v>7.016023486965442E-2</v>
      </c>
      <c r="BA1145" s="710">
        <v>6.4399063046418792E-2</v>
      </c>
      <c r="BB1145" s="710">
        <v>7.3259602882871311E-2</v>
      </c>
      <c r="BC1145" s="710">
        <v>8.1418153430187171E-2</v>
      </c>
      <c r="BD1145" s="710">
        <v>7.744448269925977E-2</v>
      </c>
      <c r="BE1145" s="710">
        <v>8.0251384746484869E-2</v>
      </c>
      <c r="BF1145" s="710">
        <v>0.10661748166809124</v>
      </c>
      <c r="BG1145" s="710">
        <v>0.1533934230563444</v>
      </c>
      <c r="BH1145" s="710"/>
      <c r="BI1145" s="710"/>
      <c r="BJ1145" s="710"/>
      <c r="BK1145" s="710"/>
      <c r="BL1145" s="710"/>
      <c r="BM1145" s="710"/>
      <c r="BN1145" s="710"/>
      <c r="BO1145" s="710"/>
      <c r="BP1145" s="389"/>
      <c r="BQ1145" s="389"/>
      <c r="BR1145" s="389"/>
      <c r="BS1145" s="389"/>
      <c r="BT1145" s="389"/>
      <c r="BU1145" s="389"/>
      <c r="BV1145" s="389"/>
      <c r="BW1145" s="389"/>
      <c r="BX1145" s="389"/>
      <c r="BY1145" s="389"/>
      <c r="BZ1145" s="389"/>
      <c r="CA1145" s="389"/>
      <c r="CB1145" s="389"/>
      <c r="CC1145" s="389"/>
      <c r="CD1145" s="389"/>
      <c r="CE1145" s="389"/>
      <c r="CF1145" s="389"/>
      <c r="CG1145" s="389"/>
      <c r="CH1145" s="389"/>
      <c r="CI1145" s="389"/>
      <c r="CJ1145" s="389"/>
      <c r="CK1145" s="389"/>
      <c r="CL1145" s="389"/>
      <c r="CM1145" s="389"/>
      <c r="CN1145" s="389"/>
      <c r="CO1145" s="389"/>
      <c r="CP1145" s="389"/>
      <c r="CQ1145" s="389"/>
      <c r="CR1145" s="389"/>
      <c r="CS1145" s="389"/>
      <c r="CT1145" s="389"/>
      <c r="CU1145" s="389"/>
      <c r="CV1145" s="389"/>
      <c r="CW1145" s="389"/>
      <c r="CX1145" s="389"/>
      <c r="CY1145" s="389"/>
      <c r="CZ1145" s="389"/>
      <c r="DA1145" s="389"/>
      <c r="DB1145" s="389"/>
      <c r="DC1145" s="389"/>
      <c r="DD1145" s="389"/>
      <c r="DE1145" s="389"/>
      <c r="DF1145" s="389"/>
      <c r="DG1145" s="389"/>
      <c r="DH1145" s="389"/>
      <c r="DI1145" s="389"/>
      <c r="DJ1145" s="389"/>
      <c r="DK1145" s="389"/>
      <c r="DL1145" s="389"/>
      <c r="DM1145" s="389"/>
      <c r="DN1145" s="389"/>
      <c r="DO1145" s="389"/>
      <c r="DP1145" s="389"/>
      <c r="DQ1145" s="389"/>
      <c r="DR1145" s="389"/>
      <c r="DS1145" s="389"/>
      <c r="DT1145" s="389"/>
      <c r="DU1145" s="389"/>
      <c r="DV1145" s="389"/>
      <c r="DW1145" s="389"/>
      <c r="DX1145" s="389"/>
      <c r="DY1145" s="389"/>
      <c r="DZ1145" s="389"/>
      <c r="EA1145" s="389"/>
      <c r="EB1145" s="389"/>
      <c r="EC1145" s="389"/>
      <c r="ED1145" s="389"/>
      <c r="EE1145" s="389"/>
      <c r="EF1145" s="389"/>
      <c r="EG1145" s="389"/>
      <c r="EH1145" s="389"/>
      <c r="EI1145" s="389"/>
      <c r="EJ1145" s="389"/>
      <c r="EK1145" s="389"/>
      <c r="EL1145" s="389"/>
      <c r="EM1145" s="389"/>
      <c r="EN1145" s="389"/>
      <c r="EO1145" s="389"/>
      <c r="EP1145" s="389"/>
      <c r="EQ1145" s="389"/>
      <c r="ER1145" s="389"/>
      <c r="ES1145" s="389"/>
      <c r="ET1145" s="389"/>
      <c r="EU1145" s="389"/>
      <c r="EV1145" s="389"/>
      <c r="EW1145" s="389"/>
      <c r="EX1145" s="389"/>
      <c r="EY1145" s="389"/>
      <c r="EZ1145" s="389"/>
      <c r="FA1145" s="389"/>
      <c r="FB1145" s="389"/>
      <c r="FC1145" s="389"/>
      <c r="FD1145" s="389"/>
      <c r="FE1145" s="389"/>
      <c r="FF1145" s="389"/>
      <c r="FG1145" s="389"/>
      <c r="FH1145" s="389"/>
      <c r="FI1145" s="389"/>
      <c r="FJ1145" s="389"/>
      <c r="FK1145" s="389"/>
      <c r="FL1145" s="389"/>
      <c r="FM1145" s="389"/>
      <c r="FN1145" s="389"/>
      <c r="FO1145" s="389"/>
      <c r="FP1145" s="389"/>
      <c r="FQ1145" s="389"/>
      <c r="FR1145" s="389"/>
      <c r="FS1145" s="389"/>
      <c r="FT1145" s="389"/>
      <c r="FU1145" s="389"/>
      <c r="FV1145" s="389"/>
    </row>
    <row r="1146" spans="5:178" outlineLevel="1" x14ac:dyDescent="0.2">
      <c r="E1146" s="373">
        <v>24</v>
      </c>
      <c r="F1146" s="394"/>
      <c r="G1146" s="394"/>
      <c r="H1146" s="399">
        <v>6.842949704542993E-2</v>
      </c>
      <c r="J1146" s="370"/>
      <c r="K1146" s="390"/>
      <c r="L1146" s="390"/>
      <c r="M1146" s="390"/>
      <c r="N1146" s="390"/>
      <c r="O1146" s="390"/>
      <c r="P1146" s="390"/>
      <c r="Q1146" s="390"/>
      <c r="R1146" s="390"/>
      <c r="S1146" s="390"/>
      <c r="T1146" s="390"/>
      <c r="U1146" s="390"/>
      <c r="V1146" s="390"/>
      <c r="W1146" s="390"/>
      <c r="X1146" s="390"/>
      <c r="Y1146" s="390"/>
      <c r="Z1146" s="390"/>
      <c r="AA1146" s="390"/>
      <c r="AB1146" s="390"/>
      <c r="AC1146" s="390"/>
      <c r="AD1146" s="390"/>
      <c r="AE1146" s="390"/>
      <c r="AF1146" s="390"/>
      <c r="AG1146" s="390"/>
      <c r="AH1146" s="390"/>
      <c r="AI1146" s="390"/>
      <c r="AJ1146" s="390"/>
      <c r="AK1146" s="390"/>
      <c r="AL1146" s="710">
        <v>7.337526205450734E-2</v>
      </c>
      <c r="AM1146" s="710">
        <v>6.328238998540818E-2</v>
      </c>
      <c r="AN1146" s="710">
        <v>5.6882522779256817E-2</v>
      </c>
      <c r="AO1146" s="710">
        <v>5.7728044599660376E-2</v>
      </c>
      <c r="AP1146" s="710">
        <v>6.5010514994670476E-2</v>
      </c>
      <c r="AQ1146" s="710">
        <v>8.0290476040452405E-2</v>
      </c>
      <c r="AR1146" s="710">
        <v>7.5819921176450158E-2</v>
      </c>
      <c r="AS1146" s="710">
        <v>7.078491406304363E-2</v>
      </c>
      <c r="AT1146" s="710">
        <v>6.6492312569345374E-2</v>
      </c>
      <c r="AU1146" s="710">
        <v>6.4698997878721382E-2</v>
      </c>
      <c r="AV1146" s="710">
        <v>5.4251542412022194E-2</v>
      </c>
      <c r="AW1146" s="710">
        <v>5.6804085512219486E-2</v>
      </c>
      <c r="AX1146" s="710">
        <v>4.9281350740021726E-2</v>
      </c>
      <c r="AY1146" s="710">
        <v>6.781042053324883E-2</v>
      </c>
      <c r="AZ1146" s="710">
        <v>6.7383537901029328E-2</v>
      </c>
      <c r="BA1146" s="710">
        <v>6.3046418791857739E-2</v>
      </c>
      <c r="BB1146" s="710">
        <v>7.1847060145427702E-2</v>
      </c>
      <c r="BC1146" s="710">
        <v>7.7762333631638078E-2</v>
      </c>
      <c r="BD1146" s="710">
        <v>7.5034429333792396E-2</v>
      </c>
      <c r="BE1146" s="710">
        <v>7.6459309757136773E-2</v>
      </c>
      <c r="BF1146" s="710">
        <v>0.10297359305411849</v>
      </c>
      <c r="BG1146" s="710"/>
      <c r="BH1146" s="710"/>
      <c r="BI1146" s="710"/>
      <c r="BJ1146" s="710"/>
      <c r="BK1146" s="710"/>
      <c r="BL1146" s="710"/>
      <c r="BM1146" s="710"/>
      <c r="BN1146" s="710"/>
      <c r="BO1146" s="710"/>
      <c r="BP1146" s="389"/>
      <c r="BQ1146" s="389"/>
      <c r="BR1146" s="389"/>
      <c r="BS1146" s="389"/>
      <c r="BT1146" s="389"/>
      <c r="BU1146" s="389"/>
      <c r="BV1146" s="389"/>
      <c r="BW1146" s="389"/>
      <c r="BX1146" s="389"/>
      <c r="BY1146" s="389"/>
      <c r="BZ1146" s="389"/>
      <c r="CA1146" s="389"/>
      <c r="CB1146" s="389"/>
      <c r="CC1146" s="389"/>
      <c r="CD1146" s="389"/>
      <c r="CE1146" s="389"/>
      <c r="CF1146" s="389"/>
      <c r="CG1146" s="389"/>
      <c r="CH1146" s="389"/>
      <c r="CI1146" s="389"/>
      <c r="CJ1146" s="389"/>
      <c r="CK1146" s="389"/>
      <c r="CL1146" s="389"/>
      <c r="CM1146" s="389"/>
      <c r="CN1146" s="389"/>
      <c r="CO1146" s="389"/>
      <c r="CP1146" s="389"/>
      <c r="CQ1146" s="389"/>
      <c r="CR1146" s="389"/>
      <c r="CS1146" s="389"/>
      <c r="CT1146" s="389"/>
      <c r="CU1146" s="389"/>
      <c r="CV1146" s="389"/>
      <c r="CW1146" s="389"/>
      <c r="CX1146" s="389"/>
      <c r="CY1146" s="389"/>
      <c r="CZ1146" s="389"/>
      <c r="DA1146" s="389"/>
      <c r="DB1146" s="389"/>
      <c r="DC1146" s="389"/>
      <c r="DD1146" s="389"/>
      <c r="DE1146" s="389"/>
      <c r="DF1146" s="389"/>
      <c r="DG1146" s="389"/>
      <c r="DH1146" s="389"/>
      <c r="DI1146" s="389"/>
      <c r="DJ1146" s="389"/>
      <c r="DK1146" s="389"/>
      <c r="DL1146" s="389"/>
      <c r="DM1146" s="389"/>
      <c r="DN1146" s="389"/>
      <c r="DO1146" s="389"/>
      <c r="DP1146" s="389"/>
      <c r="DQ1146" s="389"/>
      <c r="DR1146" s="389"/>
      <c r="DS1146" s="389"/>
      <c r="DT1146" s="389"/>
      <c r="DU1146" s="389"/>
      <c r="DV1146" s="389"/>
      <c r="DW1146" s="389"/>
      <c r="DX1146" s="389"/>
      <c r="DY1146" s="389"/>
      <c r="DZ1146" s="389"/>
      <c r="EA1146" s="389"/>
      <c r="EB1146" s="389"/>
      <c r="EC1146" s="389"/>
      <c r="ED1146" s="389"/>
      <c r="EE1146" s="389"/>
      <c r="EF1146" s="389"/>
      <c r="EG1146" s="389"/>
      <c r="EH1146" s="389"/>
      <c r="EI1146" s="389"/>
      <c r="EJ1146" s="389"/>
      <c r="EK1146" s="389"/>
      <c r="EL1146" s="389"/>
      <c r="EM1146" s="389"/>
      <c r="EN1146" s="389"/>
      <c r="EO1146" s="389"/>
      <c r="EP1146" s="389"/>
      <c r="EQ1146" s="389"/>
      <c r="ER1146" s="389"/>
      <c r="ES1146" s="389"/>
      <c r="ET1146" s="389"/>
      <c r="EU1146" s="389"/>
      <c r="EV1146" s="389"/>
      <c r="EW1146" s="389"/>
      <c r="EX1146" s="389"/>
      <c r="EY1146" s="389"/>
      <c r="EZ1146" s="389"/>
      <c r="FA1146" s="389"/>
      <c r="FB1146" s="389"/>
      <c r="FC1146" s="389"/>
      <c r="FD1146" s="389"/>
      <c r="FE1146" s="389"/>
      <c r="FF1146" s="389"/>
      <c r="FG1146" s="389"/>
      <c r="FH1146" s="389"/>
      <c r="FI1146" s="389"/>
      <c r="FJ1146" s="389"/>
      <c r="FK1146" s="389"/>
      <c r="FL1146" s="389"/>
      <c r="FM1146" s="389"/>
      <c r="FN1146" s="389"/>
      <c r="FO1146" s="389"/>
      <c r="FP1146" s="389"/>
      <c r="FQ1146" s="389"/>
      <c r="FR1146" s="389"/>
      <c r="FS1146" s="389"/>
      <c r="FT1146" s="389"/>
      <c r="FU1146" s="389"/>
      <c r="FV1146" s="389"/>
    </row>
    <row r="1147" spans="5:178" outlineLevel="1" x14ac:dyDescent="0.2">
      <c r="E1147" s="373">
        <v>25</v>
      </c>
      <c r="F1147" s="394"/>
      <c r="G1147" s="394"/>
      <c r="H1147" s="399">
        <v>6.4453276897052866E-2</v>
      </c>
      <c r="J1147" s="370"/>
      <c r="K1147" s="390"/>
      <c r="L1147" s="390"/>
      <c r="M1147" s="390"/>
      <c r="N1147" s="390"/>
      <c r="O1147" s="390"/>
      <c r="P1147" s="390"/>
      <c r="Q1147" s="390"/>
      <c r="R1147" s="390"/>
      <c r="S1147" s="390"/>
      <c r="T1147" s="390"/>
      <c r="U1147" s="390"/>
      <c r="V1147" s="390"/>
      <c r="W1147" s="390"/>
      <c r="X1147" s="390"/>
      <c r="Y1147" s="390"/>
      <c r="Z1147" s="390"/>
      <c r="AA1147" s="390"/>
      <c r="AB1147" s="390"/>
      <c r="AC1147" s="390"/>
      <c r="AD1147" s="390"/>
      <c r="AE1147" s="390"/>
      <c r="AF1147" s="390"/>
      <c r="AG1147" s="390"/>
      <c r="AH1147" s="390"/>
      <c r="AI1147" s="390"/>
      <c r="AJ1147" s="390"/>
      <c r="AK1147" s="390"/>
      <c r="AL1147" s="710">
        <v>6.9988711498145464E-2</v>
      </c>
      <c r="AM1147" s="710">
        <v>5.8655249212810075E-2</v>
      </c>
      <c r="AN1147" s="710">
        <v>5.2804754583973899E-2</v>
      </c>
      <c r="AO1147" s="710">
        <v>5.3314536541603924E-2</v>
      </c>
      <c r="AP1147" s="710">
        <v>6.0074709277202147E-2</v>
      </c>
      <c r="AQ1147" s="710">
        <v>7.5422954538294326E-2</v>
      </c>
      <c r="AR1147" s="710">
        <v>7.1028004930812363E-2</v>
      </c>
      <c r="AS1147" s="710">
        <v>6.6383689374434632E-2</v>
      </c>
      <c r="AT1147" s="710">
        <v>6.2272150895546045E-2</v>
      </c>
      <c r="AU1147" s="710">
        <v>6.0621022602589419E-2</v>
      </c>
      <c r="AV1147" s="710">
        <v>5.1183952021507599E-2</v>
      </c>
      <c r="AW1147" s="710">
        <v>5.3549852592914796E-2</v>
      </c>
      <c r="AX1147" s="710">
        <v>6.5649099684756088E-2</v>
      </c>
      <c r="AY1147" s="710">
        <v>6.3902343337407394E-2</v>
      </c>
      <c r="AZ1147" s="710">
        <v>6.6746843054720381E-2</v>
      </c>
      <c r="BA1147" s="710">
        <v>6.8572465441588862E-2</v>
      </c>
      <c r="BB1147" s="710">
        <v>6.9262749000786536E-2</v>
      </c>
      <c r="BC1147" s="710">
        <v>7.4373084026733177E-2</v>
      </c>
      <c r="BD1147" s="710">
        <v>7.1526940953692553E-2</v>
      </c>
      <c r="BE1147" s="710">
        <v>7.3732424371538138E-2</v>
      </c>
      <c r="BF1147" s="710"/>
      <c r="BG1147" s="710"/>
      <c r="BH1147" s="710"/>
      <c r="BI1147" s="710"/>
      <c r="BJ1147" s="710"/>
      <c r="BK1147" s="710"/>
      <c r="BL1147" s="710"/>
      <c r="BM1147" s="710"/>
      <c r="BN1147" s="710"/>
      <c r="BO1147" s="710"/>
      <c r="BP1147" s="389"/>
      <c r="BQ1147" s="389"/>
      <c r="BR1147" s="389"/>
      <c r="BS1147" s="389"/>
      <c r="BT1147" s="389"/>
      <c r="BU1147" s="389"/>
      <c r="BV1147" s="389"/>
      <c r="BW1147" s="389"/>
      <c r="BX1147" s="389"/>
      <c r="BY1147" s="389"/>
      <c r="BZ1147" s="389"/>
      <c r="CA1147" s="389"/>
      <c r="CB1147" s="389"/>
      <c r="CC1147" s="389"/>
      <c r="CD1147" s="389"/>
      <c r="CE1147" s="389"/>
      <c r="CF1147" s="389"/>
      <c r="CG1147" s="389"/>
      <c r="CH1147" s="389"/>
      <c r="CI1147" s="389"/>
      <c r="CJ1147" s="389"/>
      <c r="CK1147" s="389"/>
      <c r="CL1147" s="389"/>
      <c r="CM1147" s="389"/>
      <c r="CN1147" s="389"/>
      <c r="CO1147" s="389"/>
      <c r="CP1147" s="389"/>
      <c r="CQ1147" s="389"/>
      <c r="CR1147" s="389"/>
      <c r="CS1147" s="389"/>
      <c r="CT1147" s="389"/>
      <c r="CU1147" s="389"/>
      <c r="CV1147" s="389"/>
      <c r="CW1147" s="389"/>
      <c r="CX1147" s="389"/>
      <c r="CY1147" s="389"/>
      <c r="CZ1147" s="389"/>
      <c r="DA1147" s="389"/>
      <c r="DB1147" s="389"/>
      <c r="DC1147" s="389"/>
      <c r="DD1147" s="389"/>
      <c r="DE1147" s="389"/>
      <c r="DF1147" s="389"/>
      <c r="DG1147" s="389"/>
      <c r="DH1147" s="389"/>
      <c r="DI1147" s="389"/>
      <c r="DJ1147" s="389"/>
      <c r="DK1147" s="389"/>
      <c r="DL1147" s="389"/>
      <c r="DM1147" s="389"/>
      <c r="DN1147" s="389"/>
      <c r="DO1147" s="389"/>
      <c r="DP1147" s="389"/>
      <c r="DQ1147" s="389"/>
      <c r="DR1147" s="389"/>
      <c r="DS1147" s="389"/>
      <c r="DT1147" s="389"/>
      <c r="DU1147" s="389"/>
      <c r="DV1147" s="389"/>
      <c r="DW1147" s="389"/>
      <c r="DX1147" s="389"/>
      <c r="DY1147" s="389"/>
      <c r="DZ1147" s="389"/>
      <c r="EA1147" s="389"/>
      <c r="EB1147" s="389"/>
      <c r="EC1147" s="389"/>
      <c r="ED1147" s="389"/>
      <c r="EE1147" s="389"/>
      <c r="EF1147" s="389"/>
      <c r="EG1147" s="389"/>
      <c r="EH1147" s="389"/>
      <c r="EI1147" s="389"/>
      <c r="EJ1147" s="389"/>
      <c r="EK1147" s="389"/>
      <c r="EL1147" s="389"/>
      <c r="EM1147" s="389"/>
      <c r="EN1147" s="389"/>
      <c r="EO1147" s="389"/>
      <c r="EP1147" s="389"/>
      <c r="EQ1147" s="389"/>
      <c r="ER1147" s="389"/>
      <c r="ES1147" s="389"/>
      <c r="ET1147" s="389"/>
      <c r="EU1147" s="389"/>
      <c r="EV1147" s="389"/>
      <c r="EW1147" s="389"/>
      <c r="EX1147" s="389"/>
      <c r="EY1147" s="389"/>
      <c r="EZ1147" s="389"/>
      <c r="FA1147" s="389"/>
      <c r="FB1147" s="389"/>
      <c r="FC1147" s="389"/>
      <c r="FD1147" s="389"/>
      <c r="FE1147" s="389"/>
      <c r="FF1147" s="389"/>
      <c r="FG1147" s="389"/>
      <c r="FH1147" s="389"/>
      <c r="FI1147" s="389"/>
      <c r="FJ1147" s="389"/>
      <c r="FK1147" s="389"/>
      <c r="FL1147" s="389"/>
      <c r="FM1147" s="389"/>
      <c r="FN1147" s="389"/>
      <c r="FO1147" s="389"/>
      <c r="FP1147" s="389"/>
      <c r="FQ1147" s="389"/>
      <c r="FR1147" s="389"/>
      <c r="FS1147" s="389"/>
      <c r="FT1147" s="389"/>
      <c r="FU1147" s="389"/>
      <c r="FV1147" s="389"/>
    </row>
    <row r="1148" spans="5:178" outlineLevel="1" x14ac:dyDescent="0.2">
      <c r="E1148" s="373">
        <v>26</v>
      </c>
      <c r="F1148" s="394"/>
      <c r="G1148" s="394"/>
      <c r="H1148" s="399">
        <v>6.1391498822002614E-2</v>
      </c>
      <c r="J1148" s="370"/>
      <c r="K1148" s="390"/>
      <c r="L1148" s="390"/>
      <c r="M1148" s="390"/>
      <c r="N1148" s="390"/>
      <c r="O1148" s="390"/>
      <c r="P1148" s="390"/>
      <c r="Q1148" s="390"/>
      <c r="R1148" s="390"/>
      <c r="S1148" s="390"/>
      <c r="T1148" s="390"/>
      <c r="U1148" s="390"/>
      <c r="V1148" s="390"/>
      <c r="W1148" s="390"/>
      <c r="X1148" s="390"/>
      <c r="Y1148" s="390"/>
      <c r="Z1148" s="390"/>
      <c r="AA1148" s="390"/>
      <c r="AB1148" s="390"/>
      <c r="AC1148" s="390"/>
      <c r="AD1148" s="390"/>
      <c r="AE1148" s="390"/>
      <c r="AF1148" s="390"/>
      <c r="AG1148" s="390"/>
      <c r="AH1148" s="390"/>
      <c r="AI1148" s="390"/>
      <c r="AJ1148" s="390"/>
      <c r="AK1148" s="390"/>
      <c r="AL1148" s="710">
        <v>6.7892275439445246E-2</v>
      </c>
      <c r="AM1148" s="710">
        <v>5.4834498118424085E-2</v>
      </c>
      <c r="AN1148" s="710">
        <v>4.9336308073043608E-2</v>
      </c>
      <c r="AO1148" s="710">
        <v>4.9573868187497996E-2</v>
      </c>
      <c r="AP1148" s="710">
        <v>5.6742560281168079E-2</v>
      </c>
      <c r="AQ1148" s="710">
        <v>7.1201285403736492E-2</v>
      </c>
      <c r="AR1148" s="710">
        <v>6.7434067746584017E-2</v>
      </c>
      <c r="AS1148" s="710">
        <v>6.2782687356481806E-2</v>
      </c>
      <c r="AT1148" s="710">
        <v>5.9280393089237597E-2</v>
      </c>
      <c r="AU1148" s="710">
        <v>5.7329383366249723E-2</v>
      </c>
      <c r="AV1148" s="710">
        <v>4.8461034708578911E-2</v>
      </c>
      <c r="AW1148" s="710">
        <v>6.4246935060332189E-2</v>
      </c>
      <c r="AX1148" s="710">
        <v>6.2158263130710455E-2</v>
      </c>
      <c r="AY1148" s="710">
        <v>6.1367374345510241E-2</v>
      </c>
      <c r="AZ1148" s="710">
        <v>6.372254253475293E-2</v>
      </c>
      <c r="BA1148" s="710">
        <v>6.5075385173699318E-2</v>
      </c>
      <c r="BB1148" s="710">
        <v>6.6228992439686024E-2</v>
      </c>
      <c r="BC1148" s="710">
        <v>7.0622060587596874E-2</v>
      </c>
      <c r="BD1148" s="710">
        <v>6.8148562575314167E-2</v>
      </c>
      <c r="BE1148" s="710"/>
      <c r="BF1148" s="710"/>
      <c r="BG1148" s="710"/>
      <c r="BH1148" s="710"/>
      <c r="BI1148" s="710"/>
      <c r="BJ1148" s="710"/>
      <c r="BK1148" s="710"/>
      <c r="BL1148" s="710"/>
      <c r="BM1148" s="710"/>
      <c r="BN1148" s="710"/>
      <c r="BO1148" s="710"/>
      <c r="BP1148" s="389"/>
      <c r="BQ1148" s="389"/>
      <c r="BR1148" s="389"/>
      <c r="BS1148" s="389"/>
      <c r="BT1148" s="389"/>
      <c r="BU1148" s="389"/>
      <c r="BV1148" s="389"/>
      <c r="BW1148" s="389"/>
      <c r="BX1148" s="389"/>
      <c r="BY1148" s="389"/>
      <c r="BZ1148" s="389"/>
      <c r="CA1148" s="389"/>
      <c r="CB1148" s="389"/>
      <c r="CC1148" s="389"/>
      <c r="CD1148" s="389"/>
      <c r="CE1148" s="389"/>
      <c r="CF1148" s="389"/>
      <c r="CG1148" s="389"/>
      <c r="CH1148" s="389"/>
      <c r="CI1148" s="389"/>
      <c r="CJ1148" s="389"/>
      <c r="CK1148" s="389"/>
      <c r="CL1148" s="389"/>
      <c r="CM1148" s="389"/>
      <c r="CN1148" s="389"/>
      <c r="CO1148" s="389"/>
      <c r="CP1148" s="389"/>
      <c r="CQ1148" s="389"/>
      <c r="CR1148" s="389"/>
      <c r="CS1148" s="389"/>
      <c r="CT1148" s="389"/>
      <c r="CU1148" s="389"/>
      <c r="CV1148" s="389"/>
      <c r="CW1148" s="389"/>
      <c r="CX1148" s="389"/>
      <c r="CY1148" s="389"/>
      <c r="CZ1148" s="389"/>
      <c r="DA1148" s="389"/>
      <c r="DB1148" s="389"/>
      <c r="DC1148" s="389"/>
      <c r="DD1148" s="389"/>
      <c r="DE1148" s="389"/>
      <c r="DF1148" s="389"/>
      <c r="DG1148" s="389"/>
      <c r="DH1148" s="389"/>
      <c r="DI1148" s="389"/>
      <c r="DJ1148" s="389"/>
      <c r="DK1148" s="389"/>
      <c r="DL1148" s="389"/>
      <c r="DM1148" s="389"/>
      <c r="DN1148" s="389"/>
      <c r="DO1148" s="389"/>
      <c r="DP1148" s="389"/>
      <c r="DQ1148" s="389"/>
      <c r="DR1148" s="389"/>
      <c r="DS1148" s="389"/>
      <c r="DT1148" s="389"/>
      <c r="DU1148" s="389"/>
      <c r="DV1148" s="389"/>
      <c r="DW1148" s="389"/>
      <c r="DX1148" s="389"/>
      <c r="DY1148" s="389"/>
      <c r="DZ1148" s="389"/>
      <c r="EA1148" s="389"/>
      <c r="EB1148" s="389"/>
      <c r="EC1148" s="389"/>
      <c r="ED1148" s="389"/>
      <c r="EE1148" s="389"/>
      <c r="EF1148" s="389"/>
      <c r="EG1148" s="389"/>
      <c r="EH1148" s="389"/>
      <c r="EI1148" s="389"/>
      <c r="EJ1148" s="389"/>
      <c r="EK1148" s="389"/>
      <c r="EL1148" s="389"/>
      <c r="EM1148" s="389"/>
      <c r="EN1148" s="389"/>
      <c r="EO1148" s="389"/>
      <c r="EP1148" s="389"/>
      <c r="EQ1148" s="389"/>
      <c r="ER1148" s="389"/>
      <c r="ES1148" s="389"/>
      <c r="ET1148" s="389"/>
      <c r="EU1148" s="389"/>
      <c r="EV1148" s="389"/>
      <c r="EW1148" s="389"/>
      <c r="EX1148" s="389"/>
      <c r="EY1148" s="389"/>
      <c r="EZ1148" s="389"/>
      <c r="FA1148" s="389"/>
      <c r="FB1148" s="389"/>
      <c r="FC1148" s="389"/>
      <c r="FD1148" s="389"/>
      <c r="FE1148" s="389"/>
      <c r="FF1148" s="389"/>
      <c r="FG1148" s="389"/>
      <c r="FH1148" s="389"/>
      <c r="FI1148" s="389"/>
      <c r="FJ1148" s="389"/>
      <c r="FK1148" s="389"/>
      <c r="FL1148" s="389"/>
      <c r="FM1148" s="389"/>
      <c r="FN1148" s="389"/>
      <c r="FO1148" s="389"/>
      <c r="FP1148" s="389"/>
      <c r="FQ1148" s="389"/>
      <c r="FR1148" s="389"/>
      <c r="FS1148" s="389"/>
      <c r="FT1148" s="389"/>
      <c r="FU1148" s="389"/>
      <c r="FV1148" s="389"/>
    </row>
    <row r="1149" spans="5:178" outlineLevel="1" x14ac:dyDescent="0.2">
      <c r="E1149" s="373">
        <v>27</v>
      </c>
      <c r="F1149" s="394"/>
      <c r="G1149" s="394"/>
      <c r="H1149" s="399">
        <v>5.8824991887238713E-2</v>
      </c>
      <c r="J1149" s="370"/>
      <c r="K1149" s="390"/>
      <c r="L1149" s="390"/>
      <c r="M1149" s="390"/>
      <c r="N1149" s="390"/>
      <c r="O1149" s="390"/>
      <c r="P1149" s="390"/>
      <c r="Q1149" s="390"/>
      <c r="R1149" s="390"/>
      <c r="S1149" s="390"/>
      <c r="T1149" s="390"/>
      <c r="U1149" s="390"/>
      <c r="V1149" s="390"/>
      <c r="W1149" s="390"/>
      <c r="X1149" s="390"/>
      <c r="Y1149" s="390"/>
      <c r="Z1149" s="390"/>
      <c r="AA1149" s="390"/>
      <c r="AB1149" s="390"/>
      <c r="AC1149" s="390"/>
      <c r="AD1149" s="390"/>
      <c r="AE1149" s="390"/>
      <c r="AF1149" s="390"/>
      <c r="AG1149" s="390"/>
      <c r="AH1149" s="390"/>
      <c r="AI1149" s="390"/>
      <c r="AJ1149" s="390"/>
      <c r="AK1149" s="390"/>
      <c r="AL1149" s="710">
        <v>6.5957103692952754E-2</v>
      </c>
      <c r="AM1149" s="710">
        <v>5.2396129329544579E-2</v>
      </c>
      <c r="AN1149" s="710">
        <v>4.6355318909595412E-2</v>
      </c>
      <c r="AO1149" s="710">
        <v>4.6610169491525424E-2</v>
      </c>
      <c r="AP1149" s="710">
        <v>5.3842534353783958E-2</v>
      </c>
      <c r="AQ1149" s="710">
        <v>6.7940518572193687E-2</v>
      </c>
      <c r="AR1149" s="710">
        <v>6.4135284823862354E-2</v>
      </c>
      <c r="AS1149" s="710">
        <v>5.9825342704056782E-2</v>
      </c>
      <c r="AT1149" s="710">
        <v>5.6665081629418294E-2</v>
      </c>
      <c r="AU1149" s="710">
        <v>5.4348621168897666E-2</v>
      </c>
      <c r="AV1149" s="710">
        <v>5.5768103953400198E-2</v>
      </c>
      <c r="AW1149" s="710">
        <v>6.2249287129669907E-2</v>
      </c>
      <c r="AX1149" s="710">
        <v>6.0074447432632197E-2</v>
      </c>
      <c r="AY1149" s="710">
        <v>5.8787138050186351E-2</v>
      </c>
      <c r="AZ1149" s="710">
        <v>6.0486010399349158E-2</v>
      </c>
      <c r="BA1149" s="710">
        <v>6.2139157401603376E-2</v>
      </c>
      <c r="BB1149" s="710">
        <v>6.297051317035586E-2</v>
      </c>
      <c r="BC1149" s="710">
        <v>6.8299091757268796E-2</v>
      </c>
      <c r="BD1149" s="710"/>
      <c r="BE1149" s="710"/>
      <c r="BF1149" s="710"/>
      <c r="BG1149" s="710"/>
      <c r="BH1149" s="710"/>
      <c r="BI1149" s="710"/>
      <c r="BJ1149" s="710"/>
      <c r="BK1149" s="710"/>
      <c r="BL1149" s="710"/>
      <c r="BM1149" s="710"/>
      <c r="BN1149" s="710"/>
      <c r="BO1149" s="710"/>
      <c r="BP1149" s="389"/>
      <c r="BQ1149" s="389"/>
      <c r="BR1149" s="389"/>
      <c r="BS1149" s="389"/>
      <c r="BT1149" s="389"/>
      <c r="BU1149" s="389"/>
      <c r="BV1149" s="389"/>
      <c r="BW1149" s="389"/>
      <c r="BX1149" s="389"/>
      <c r="BY1149" s="389"/>
      <c r="BZ1149" s="389"/>
      <c r="CA1149" s="389"/>
      <c r="CB1149" s="389"/>
      <c r="CC1149" s="389"/>
      <c r="CD1149" s="389"/>
      <c r="CE1149" s="389"/>
      <c r="CF1149" s="389"/>
      <c r="CG1149" s="389"/>
      <c r="CH1149" s="389"/>
      <c r="CI1149" s="389"/>
      <c r="CJ1149" s="389"/>
      <c r="CK1149" s="389"/>
      <c r="CL1149" s="389"/>
      <c r="CM1149" s="389"/>
      <c r="CN1149" s="389"/>
      <c r="CO1149" s="389"/>
      <c r="CP1149" s="389"/>
      <c r="CQ1149" s="389"/>
      <c r="CR1149" s="389"/>
      <c r="CS1149" s="389"/>
      <c r="CT1149" s="389"/>
      <c r="CU1149" s="389"/>
      <c r="CV1149" s="389"/>
      <c r="CW1149" s="389"/>
      <c r="CX1149" s="389"/>
      <c r="CY1149" s="389"/>
      <c r="CZ1149" s="389"/>
      <c r="DA1149" s="389"/>
      <c r="DB1149" s="389"/>
      <c r="DC1149" s="389"/>
      <c r="DD1149" s="389"/>
      <c r="DE1149" s="389"/>
      <c r="DF1149" s="389"/>
      <c r="DG1149" s="389"/>
      <c r="DH1149" s="389"/>
      <c r="DI1149" s="389"/>
      <c r="DJ1149" s="389"/>
      <c r="DK1149" s="389"/>
      <c r="DL1149" s="389"/>
      <c r="DM1149" s="389"/>
      <c r="DN1149" s="389"/>
      <c r="DO1149" s="389"/>
      <c r="DP1149" s="389"/>
      <c r="DQ1149" s="389"/>
      <c r="DR1149" s="389"/>
      <c r="DS1149" s="389"/>
      <c r="DT1149" s="389"/>
      <c r="DU1149" s="389"/>
      <c r="DV1149" s="389"/>
      <c r="DW1149" s="389"/>
      <c r="DX1149" s="389"/>
      <c r="DY1149" s="389"/>
      <c r="DZ1149" s="389"/>
      <c r="EA1149" s="389"/>
      <c r="EB1149" s="389"/>
      <c r="EC1149" s="389"/>
      <c r="ED1149" s="389"/>
      <c r="EE1149" s="389"/>
      <c r="EF1149" s="389"/>
      <c r="EG1149" s="389"/>
      <c r="EH1149" s="389"/>
      <c r="EI1149" s="389"/>
      <c r="EJ1149" s="389"/>
      <c r="EK1149" s="389"/>
      <c r="EL1149" s="389"/>
      <c r="EM1149" s="389"/>
      <c r="EN1149" s="389"/>
      <c r="EO1149" s="389"/>
      <c r="EP1149" s="389"/>
      <c r="EQ1149" s="389"/>
      <c r="ER1149" s="389"/>
      <c r="ES1149" s="389"/>
      <c r="ET1149" s="389"/>
      <c r="EU1149" s="389"/>
      <c r="EV1149" s="389"/>
      <c r="EW1149" s="389"/>
      <c r="EX1149" s="389"/>
      <c r="EY1149" s="389"/>
      <c r="EZ1149" s="389"/>
      <c r="FA1149" s="389"/>
      <c r="FB1149" s="389"/>
      <c r="FC1149" s="389"/>
      <c r="FD1149" s="389"/>
      <c r="FE1149" s="389"/>
      <c r="FF1149" s="389"/>
      <c r="FG1149" s="389"/>
      <c r="FH1149" s="389"/>
      <c r="FI1149" s="389"/>
      <c r="FJ1149" s="389"/>
      <c r="FK1149" s="389"/>
      <c r="FL1149" s="389"/>
      <c r="FM1149" s="389"/>
      <c r="FN1149" s="389"/>
      <c r="FO1149" s="389"/>
      <c r="FP1149" s="389"/>
      <c r="FQ1149" s="389"/>
      <c r="FR1149" s="389"/>
      <c r="FS1149" s="389"/>
      <c r="FT1149" s="389"/>
      <c r="FU1149" s="389"/>
      <c r="FV1149" s="389"/>
    </row>
    <row r="1150" spans="5:178" outlineLevel="1" x14ac:dyDescent="0.2">
      <c r="E1150" s="373">
        <v>28</v>
      </c>
      <c r="F1150" s="394"/>
      <c r="G1150" s="394"/>
      <c r="H1150" s="399">
        <v>5.619553645008582E-2</v>
      </c>
      <c r="J1150" s="370"/>
      <c r="K1150" s="390"/>
      <c r="L1150" s="390"/>
      <c r="M1150" s="390"/>
      <c r="N1150" s="390"/>
      <c r="O1150" s="390"/>
      <c r="P1150" s="390"/>
      <c r="Q1150" s="390"/>
      <c r="R1150" s="390"/>
      <c r="S1150" s="390"/>
      <c r="T1150" s="390"/>
      <c r="U1150" s="390"/>
      <c r="V1150" s="390"/>
      <c r="W1150" s="390"/>
      <c r="X1150" s="390"/>
      <c r="Y1150" s="390"/>
      <c r="Z1150" s="390"/>
      <c r="AA1150" s="390"/>
      <c r="AB1150" s="390"/>
      <c r="AC1150" s="390"/>
      <c r="AD1150" s="390"/>
      <c r="AE1150" s="390"/>
      <c r="AF1150" s="390"/>
      <c r="AG1150" s="390"/>
      <c r="AH1150" s="390"/>
      <c r="AI1150" s="390"/>
      <c r="AJ1150" s="390"/>
      <c r="AK1150" s="390"/>
      <c r="AL1150" s="710">
        <v>6.418319625866796E-2</v>
      </c>
      <c r="AM1150" s="710">
        <v>4.9612164964288455E-2</v>
      </c>
      <c r="AN1150" s="710">
        <v>4.3993025610259105E-2</v>
      </c>
      <c r="AO1150" s="710">
        <v>4.4159110569991347E-2</v>
      </c>
      <c r="AP1150" s="710">
        <v>5.1355426025332017E-2</v>
      </c>
      <c r="AQ1150" s="710">
        <v>6.4868781701899747E-2</v>
      </c>
      <c r="AR1150" s="710">
        <v>6.1218466239561085E-2</v>
      </c>
      <c r="AS1150" s="710">
        <v>5.7546447707188086E-2</v>
      </c>
      <c r="AT1150" s="710">
        <v>5.4208273894436519E-2</v>
      </c>
      <c r="AU1150" s="710">
        <v>5.8993489869065906E-2</v>
      </c>
      <c r="AV1150" s="710">
        <v>5.3493261641333195E-2</v>
      </c>
      <c r="AW1150" s="710">
        <v>6.0380519710663251E-2</v>
      </c>
      <c r="AX1150" s="710">
        <v>5.7545371970007302E-2</v>
      </c>
      <c r="AY1150" s="710">
        <v>5.6086188945724501E-2</v>
      </c>
      <c r="AZ1150" s="710">
        <v>5.7992288917972479E-2</v>
      </c>
      <c r="BA1150" s="710">
        <v>5.9301903599353369E-2</v>
      </c>
      <c r="BB1150" s="710">
        <v>6.0386202025714701E-2</v>
      </c>
      <c r="BC1150" s="710"/>
      <c r="BD1150" s="710"/>
      <c r="BE1150" s="710"/>
      <c r="BF1150" s="710"/>
      <c r="BG1150" s="710"/>
      <c r="BH1150" s="710"/>
      <c r="BI1150" s="710"/>
      <c r="BJ1150" s="710"/>
      <c r="BK1150" s="710"/>
      <c r="BL1150" s="710"/>
      <c r="BM1150" s="710"/>
      <c r="BN1150" s="710"/>
      <c r="BO1150" s="710"/>
      <c r="BP1150" s="389"/>
      <c r="BQ1150" s="389"/>
      <c r="BR1150" s="389"/>
      <c r="BS1150" s="389"/>
      <c r="BT1150" s="389"/>
      <c r="BU1150" s="389"/>
      <c r="BV1150" s="389"/>
      <c r="BW1150" s="389"/>
      <c r="BX1150" s="389"/>
      <c r="BY1150" s="389"/>
      <c r="BZ1150" s="389"/>
      <c r="CA1150" s="389"/>
      <c r="CB1150" s="389"/>
      <c r="CC1150" s="389"/>
      <c r="CD1150" s="389"/>
      <c r="CE1150" s="389"/>
      <c r="CF1150" s="389"/>
      <c r="CG1150" s="389"/>
      <c r="CH1150" s="389"/>
      <c r="CI1150" s="389"/>
      <c r="CJ1150" s="389"/>
      <c r="CK1150" s="389"/>
      <c r="CL1150" s="389"/>
      <c r="CM1150" s="389"/>
      <c r="CN1150" s="389"/>
      <c r="CO1150" s="389"/>
      <c r="CP1150" s="389"/>
      <c r="CQ1150" s="389"/>
      <c r="CR1150" s="389"/>
      <c r="CS1150" s="389"/>
      <c r="CT1150" s="389"/>
      <c r="CU1150" s="389"/>
      <c r="CV1150" s="389"/>
      <c r="CW1150" s="389"/>
      <c r="CX1150" s="389"/>
      <c r="CY1150" s="389"/>
      <c r="CZ1150" s="389"/>
      <c r="DA1150" s="389"/>
      <c r="DB1150" s="389"/>
      <c r="DC1150" s="389"/>
      <c r="DD1150" s="389"/>
      <c r="DE1150" s="389"/>
      <c r="DF1150" s="389"/>
      <c r="DG1150" s="389"/>
      <c r="DH1150" s="389"/>
      <c r="DI1150" s="389"/>
      <c r="DJ1150" s="389"/>
      <c r="DK1150" s="389"/>
      <c r="DL1150" s="389"/>
      <c r="DM1150" s="389"/>
      <c r="DN1150" s="389"/>
      <c r="DO1150" s="389"/>
      <c r="DP1150" s="389"/>
      <c r="DQ1150" s="389"/>
      <c r="DR1150" s="389"/>
      <c r="DS1150" s="389"/>
      <c r="DT1150" s="389"/>
      <c r="DU1150" s="389"/>
      <c r="DV1150" s="389"/>
      <c r="DW1150" s="389"/>
      <c r="DX1150" s="389"/>
      <c r="DY1150" s="389"/>
      <c r="DZ1150" s="389"/>
      <c r="EA1150" s="389"/>
      <c r="EB1150" s="389"/>
      <c r="EC1150" s="389"/>
      <c r="ED1150" s="389"/>
      <c r="EE1150" s="389"/>
      <c r="EF1150" s="389"/>
      <c r="EG1150" s="389"/>
      <c r="EH1150" s="389"/>
      <c r="EI1150" s="389"/>
      <c r="EJ1150" s="389"/>
      <c r="EK1150" s="389"/>
      <c r="EL1150" s="389"/>
      <c r="EM1150" s="389"/>
      <c r="EN1150" s="389"/>
      <c r="EO1150" s="389"/>
      <c r="EP1150" s="389"/>
      <c r="EQ1150" s="389"/>
      <c r="ER1150" s="389"/>
      <c r="ES1150" s="389"/>
      <c r="ET1150" s="389"/>
      <c r="EU1150" s="389"/>
      <c r="EV1150" s="389"/>
      <c r="EW1150" s="389"/>
      <c r="EX1150" s="389"/>
      <c r="EY1150" s="389"/>
      <c r="EZ1150" s="389"/>
      <c r="FA1150" s="389"/>
      <c r="FB1150" s="389"/>
      <c r="FC1150" s="389"/>
      <c r="FD1150" s="389"/>
      <c r="FE1150" s="389"/>
      <c r="FF1150" s="389"/>
      <c r="FG1150" s="389"/>
      <c r="FH1150" s="389"/>
      <c r="FI1150" s="389"/>
      <c r="FJ1150" s="389"/>
      <c r="FK1150" s="389"/>
      <c r="FL1150" s="389"/>
      <c r="FM1150" s="389"/>
      <c r="FN1150" s="389"/>
      <c r="FO1150" s="389"/>
      <c r="FP1150" s="389"/>
      <c r="FQ1150" s="389"/>
      <c r="FR1150" s="389"/>
      <c r="FS1150" s="389"/>
      <c r="FT1150" s="389"/>
      <c r="FU1150" s="389"/>
      <c r="FV1150" s="389"/>
    </row>
    <row r="1151" spans="5:178" outlineLevel="1" x14ac:dyDescent="0.2">
      <c r="E1151" s="373">
        <v>29</v>
      </c>
      <c r="F1151" s="394"/>
      <c r="G1151" s="394"/>
      <c r="H1151" s="399">
        <v>5.4066339148323643E-2</v>
      </c>
      <c r="J1151" s="370"/>
      <c r="K1151" s="390"/>
      <c r="L1151" s="390"/>
      <c r="M1151" s="390"/>
      <c r="N1151" s="390"/>
      <c r="O1151" s="390"/>
      <c r="P1151" s="390"/>
      <c r="Q1151" s="390"/>
      <c r="R1151" s="390"/>
      <c r="S1151" s="390"/>
      <c r="T1151" s="390"/>
      <c r="U1151" s="390"/>
      <c r="V1151" s="390"/>
      <c r="W1151" s="390"/>
      <c r="X1151" s="390"/>
      <c r="Y1151" s="390"/>
      <c r="Z1151" s="390"/>
      <c r="AA1151" s="390"/>
      <c r="AB1151" s="390"/>
      <c r="AC1151" s="390"/>
      <c r="AD1151" s="390"/>
      <c r="AE1151" s="390"/>
      <c r="AF1151" s="390"/>
      <c r="AG1151" s="390"/>
      <c r="AH1151" s="390"/>
      <c r="AI1151" s="390"/>
      <c r="AJ1151" s="390"/>
      <c r="AK1151" s="390"/>
      <c r="AL1151" s="710">
        <v>6.1119174326721495E-2</v>
      </c>
      <c r="AM1151" s="710">
        <v>4.6981798632977495E-2</v>
      </c>
      <c r="AN1151" s="710">
        <v>4.1705725748996961E-2</v>
      </c>
      <c r="AO1151" s="710">
        <v>4.2060491493383742E-2</v>
      </c>
      <c r="AP1151" s="710">
        <v>4.9175605212364484E-2</v>
      </c>
      <c r="AQ1151" s="710">
        <v>6.2458649695976809E-2</v>
      </c>
      <c r="AR1151" s="710">
        <v>5.8961404239804158E-2</v>
      </c>
      <c r="AS1151" s="710">
        <v>5.5337137290376454E-2</v>
      </c>
      <c r="AT1151" s="710">
        <v>5.5753685211602476E-2</v>
      </c>
      <c r="AU1151" s="710">
        <v>5.7585399751298366E-2</v>
      </c>
      <c r="AV1151" s="710">
        <v>5.2321373177541104E-2</v>
      </c>
      <c r="AW1151" s="710">
        <v>5.9027274338279125E-2</v>
      </c>
      <c r="AX1151" s="710">
        <v>5.5390314709601582E-2</v>
      </c>
      <c r="AY1151" s="710">
        <v>5.4441476921219804E-2</v>
      </c>
      <c r="AZ1151" s="710">
        <v>5.530402178911252E-2</v>
      </c>
      <c r="BA1151" s="710">
        <v>5.7437893833921679E-2</v>
      </c>
      <c r="BB1151" s="710"/>
      <c r="BC1151" s="710"/>
      <c r="BD1151" s="710"/>
      <c r="BE1151" s="710"/>
      <c r="BF1151" s="710"/>
      <c r="BG1151" s="710"/>
      <c r="BH1151" s="710"/>
      <c r="BI1151" s="710"/>
      <c r="BJ1151" s="710"/>
      <c r="BK1151" s="710"/>
      <c r="BL1151" s="710"/>
      <c r="BM1151" s="710"/>
      <c r="BN1151" s="710"/>
      <c r="BO1151" s="710"/>
      <c r="BP1151" s="389"/>
      <c r="BQ1151" s="389"/>
      <c r="BR1151" s="389"/>
      <c r="BS1151" s="389"/>
      <c r="BT1151" s="389"/>
      <c r="BU1151" s="389"/>
      <c r="BV1151" s="389"/>
      <c r="BW1151" s="389"/>
      <c r="BX1151" s="389"/>
      <c r="BY1151" s="389"/>
      <c r="BZ1151" s="389"/>
      <c r="CA1151" s="389"/>
      <c r="CB1151" s="389"/>
      <c r="CC1151" s="389"/>
      <c r="CD1151" s="389"/>
      <c r="CE1151" s="389"/>
      <c r="CF1151" s="389"/>
      <c r="CG1151" s="389"/>
      <c r="CH1151" s="389"/>
      <c r="CI1151" s="389"/>
      <c r="CJ1151" s="389"/>
      <c r="CK1151" s="389"/>
      <c r="CL1151" s="389"/>
      <c r="CM1151" s="389"/>
      <c r="CN1151" s="389"/>
      <c r="CO1151" s="389"/>
      <c r="CP1151" s="389"/>
      <c r="CQ1151" s="389"/>
      <c r="CR1151" s="389"/>
      <c r="CS1151" s="389"/>
      <c r="CT1151" s="389"/>
      <c r="CU1151" s="389"/>
      <c r="CV1151" s="389"/>
      <c r="CW1151" s="389"/>
      <c r="CX1151" s="389"/>
      <c r="CY1151" s="389"/>
      <c r="CZ1151" s="389"/>
      <c r="DA1151" s="389"/>
      <c r="DB1151" s="389"/>
      <c r="DC1151" s="389"/>
      <c r="DD1151" s="389"/>
      <c r="DE1151" s="389"/>
      <c r="DF1151" s="389"/>
      <c r="DG1151" s="389"/>
      <c r="DH1151" s="389"/>
      <c r="DI1151" s="389"/>
      <c r="DJ1151" s="389"/>
      <c r="DK1151" s="389"/>
      <c r="DL1151" s="389"/>
      <c r="DM1151" s="389"/>
      <c r="DN1151" s="389"/>
      <c r="DO1151" s="389"/>
      <c r="DP1151" s="389"/>
      <c r="DQ1151" s="389"/>
      <c r="DR1151" s="389"/>
      <c r="DS1151" s="389"/>
      <c r="DT1151" s="389"/>
      <c r="DU1151" s="389"/>
      <c r="DV1151" s="389"/>
      <c r="DW1151" s="389"/>
      <c r="DX1151" s="389"/>
      <c r="DY1151" s="389"/>
      <c r="DZ1151" s="389"/>
      <c r="EA1151" s="389"/>
      <c r="EB1151" s="389"/>
      <c r="EC1151" s="389"/>
      <c r="ED1151" s="389"/>
      <c r="EE1151" s="389"/>
      <c r="EF1151" s="389"/>
      <c r="EG1151" s="389"/>
      <c r="EH1151" s="389"/>
      <c r="EI1151" s="389"/>
      <c r="EJ1151" s="389"/>
      <c r="EK1151" s="389"/>
      <c r="EL1151" s="389"/>
      <c r="EM1151" s="389"/>
      <c r="EN1151" s="389"/>
      <c r="EO1151" s="389"/>
      <c r="EP1151" s="389"/>
      <c r="EQ1151" s="389"/>
      <c r="ER1151" s="389"/>
      <c r="ES1151" s="389"/>
      <c r="ET1151" s="389"/>
      <c r="EU1151" s="389"/>
      <c r="EV1151" s="389"/>
      <c r="EW1151" s="389"/>
      <c r="EX1151" s="389"/>
      <c r="EY1151" s="389"/>
      <c r="EZ1151" s="389"/>
      <c r="FA1151" s="389"/>
      <c r="FB1151" s="389"/>
      <c r="FC1151" s="389"/>
      <c r="FD1151" s="389"/>
      <c r="FE1151" s="389"/>
      <c r="FF1151" s="389"/>
      <c r="FG1151" s="389"/>
      <c r="FH1151" s="389"/>
      <c r="FI1151" s="389"/>
      <c r="FJ1151" s="389"/>
      <c r="FK1151" s="389"/>
      <c r="FL1151" s="389"/>
      <c r="FM1151" s="389"/>
      <c r="FN1151" s="389"/>
      <c r="FO1151" s="389"/>
      <c r="FP1151" s="389"/>
      <c r="FQ1151" s="389"/>
      <c r="FR1151" s="389"/>
      <c r="FS1151" s="389"/>
      <c r="FT1151" s="389"/>
      <c r="FU1151" s="389"/>
      <c r="FV1151" s="389"/>
    </row>
    <row r="1152" spans="5:178" outlineLevel="1" x14ac:dyDescent="0.2">
      <c r="E1152" s="373">
        <v>30</v>
      </c>
      <c r="F1152" s="394"/>
      <c r="G1152" s="394"/>
      <c r="H1152" s="399">
        <v>5.2097590743706526E-2</v>
      </c>
      <c r="J1152" s="370"/>
      <c r="K1152" s="390"/>
      <c r="L1152" s="390"/>
      <c r="M1152" s="390"/>
      <c r="N1152" s="390"/>
      <c r="O1152" s="390"/>
      <c r="P1152" s="390"/>
      <c r="Q1152" s="390"/>
      <c r="R1152" s="390"/>
      <c r="S1152" s="390"/>
      <c r="T1152" s="390"/>
      <c r="U1152" s="390"/>
      <c r="V1152" s="390"/>
      <c r="W1152" s="390"/>
      <c r="X1152" s="390"/>
      <c r="Y1152" s="390"/>
      <c r="Z1152" s="390"/>
      <c r="AA1152" s="390"/>
      <c r="AB1152" s="390"/>
      <c r="AC1152" s="390"/>
      <c r="AD1152" s="390"/>
      <c r="AE1152" s="390"/>
      <c r="AF1152" s="390"/>
      <c r="AG1152" s="390"/>
      <c r="AH1152" s="390"/>
      <c r="AI1152" s="390"/>
      <c r="AJ1152" s="390"/>
      <c r="AK1152" s="390"/>
      <c r="AL1152" s="710">
        <v>5.8216416706982743E-2</v>
      </c>
      <c r="AM1152" s="710">
        <v>4.4428231318639121E-2</v>
      </c>
      <c r="AN1152" s="710">
        <v>3.974652217930931E-2</v>
      </c>
      <c r="AO1152" s="710">
        <v>4.0354362244080615E-2</v>
      </c>
      <c r="AP1152" s="710">
        <v>4.7149428157139156E-2</v>
      </c>
      <c r="AQ1152" s="710">
        <v>6.0174537664219777E-2</v>
      </c>
      <c r="AR1152" s="710">
        <v>5.71904786707641E-2</v>
      </c>
      <c r="AS1152" s="710">
        <v>5.7772597592373527E-2</v>
      </c>
      <c r="AT1152" s="710">
        <v>5.4148834997622443E-2</v>
      </c>
      <c r="AU1152" s="710">
        <v>5.6268744056762493E-2</v>
      </c>
      <c r="AV1152" s="710">
        <v>5.0787577982283803E-2</v>
      </c>
      <c r="AW1152" s="710">
        <v>5.6932966023875112E-2</v>
      </c>
      <c r="AX1152" s="710">
        <v>5.2985911981049745E-2</v>
      </c>
      <c r="AY1152" s="710">
        <v>5.2072488041887348E-2</v>
      </c>
      <c r="AZ1152" s="710">
        <v>5.3234763538608468E-2</v>
      </c>
      <c r="BA1152" s="710"/>
      <c r="BB1152" s="710"/>
      <c r="BC1152" s="710"/>
      <c r="BD1152" s="710"/>
      <c r="BE1152" s="710"/>
      <c r="BF1152" s="710"/>
      <c r="BG1152" s="710"/>
      <c r="BH1152" s="710"/>
      <c r="BI1152" s="710"/>
      <c r="BJ1152" s="710"/>
      <c r="BK1152" s="710"/>
      <c r="BL1152" s="710"/>
      <c r="BM1152" s="710"/>
      <c r="BN1152" s="710"/>
      <c r="BO1152" s="710"/>
      <c r="BP1152" s="389"/>
      <c r="BQ1152" s="389"/>
      <c r="BR1152" s="389"/>
      <c r="BS1152" s="389"/>
      <c r="BT1152" s="389"/>
      <c r="BU1152" s="389"/>
      <c r="BV1152" s="389"/>
      <c r="BW1152" s="389"/>
      <c r="BX1152" s="389"/>
      <c r="BY1152" s="389"/>
      <c r="BZ1152" s="389"/>
      <c r="CA1152" s="389"/>
      <c r="CB1152" s="389"/>
      <c r="CC1152" s="389"/>
      <c r="CD1152" s="389"/>
      <c r="CE1152" s="389"/>
      <c r="CF1152" s="389"/>
      <c r="CG1152" s="389"/>
      <c r="CH1152" s="389"/>
      <c r="CI1152" s="389"/>
      <c r="CJ1152" s="389"/>
      <c r="CK1152" s="389"/>
      <c r="CL1152" s="389"/>
      <c r="CM1152" s="389"/>
      <c r="CN1152" s="389"/>
      <c r="CO1152" s="389"/>
      <c r="CP1152" s="389"/>
      <c r="CQ1152" s="389"/>
      <c r="CR1152" s="389"/>
      <c r="CS1152" s="389"/>
      <c r="CT1152" s="389"/>
      <c r="CU1152" s="389"/>
      <c r="CV1152" s="389"/>
      <c r="CW1152" s="389"/>
      <c r="CX1152" s="389"/>
      <c r="CY1152" s="389"/>
      <c r="CZ1152" s="389"/>
      <c r="DA1152" s="389"/>
      <c r="DB1152" s="389"/>
      <c r="DC1152" s="389"/>
      <c r="DD1152" s="389"/>
      <c r="DE1152" s="389"/>
      <c r="DF1152" s="389"/>
      <c r="DG1152" s="389"/>
      <c r="DH1152" s="389"/>
      <c r="DI1152" s="389"/>
      <c r="DJ1152" s="389"/>
      <c r="DK1152" s="389"/>
      <c r="DL1152" s="389"/>
      <c r="DM1152" s="389"/>
      <c r="DN1152" s="389"/>
      <c r="DO1152" s="389"/>
      <c r="DP1152" s="389"/>
      <c r="DQ1152" s="389"/>
      <c r="DR1152" s="389"/>
      <c r="DS1152" s="389"/>
      <c r="DT1152" s="389"/>
      <c r="DU1152" s="389"/>
      <c r="DV1152" s="389"/>
      <c r="DW1152" s="389"/>
      <c r="DX1152" s="389"/>
      <c r="DY1152" s="389"/>
      <c r="DZ1152" s="389"/>
      <c r="EA1152" s="389"/>
      <c r="EB1152" s="389"/>
      <c r="EC1152" s="389"/>
      <c r="ED1152" s="389"/>
      <c r="EE1152" s="389"/>
      <c r="EF1152" s="389"/>
      <c r="EG1152" s="389"/>
      <c r="EH1152" s="389"/>
      <c r="EI1152" s="389"/>
      <c r="EJ1152" s="389"/>
      <c r="EK1152" s="389"/>
      <c r="EL1152" s="389"/>
      <c r="EM1152" s="389"/>
      <c r="EN1152" s="389"/>
      <c r="EO1152" s="389"/>
      <c r="EP1152" s="389"/>
      <c r="EQ1152" s="389"/>
      <c r="ER1152" s="389"/>
      <c r="ES1152" s="389"/>
      <c r="ET1152" s="389"/>
      <c r="EU1152" s="389"/>
      <c r="EV1152" s="389"/>
      <c r="EW1152" s="389"/>
      <c r="EX1152" s="389"/>
      <c r="EY1152" s="389"/>
      <c r="EZ1152" s="389"/>
      <c r="FA1152" s="389"/>
      <c r="FB1152" s="389"/>
      <c r="FC1152" s="389"/>
      <c r="FD1152" s="389"/>
      <c r="FE1152" s="389"/>
      <c r="FF1152" s="389"/>
      <c r="FG1152" s="389"/>
      <c r="FH1152" s="389"/>
      <c r="FI1152" s="389"/>
      <c r="FJ1152" s="389"/>
      <c r="FK1152" s="389"/>
      <c r="FL1152" s="389"/>
      <c r="FM1152" s="389"/>
      <c r="FN1152" s="389"/>
      <c r="FO1152" s="389"/>
      <c r="FP1152" s="389"/>
      <c r="FQ1152" s="389"/>
      <c r="FR1152" s="389"/>
      <c r="FS1152" s="389"/>
      <c r="FT1152" s="389"/>
      <c r="FU1152" s="389"/>
      <c r="FV1152" s="389"/>
    </row>
    <row r="1153" spans="3:178" outlineLevel="1" x14ac:dyDescent="0.2">
      <c r="E1153" s="373">
        <v>31</v>
      </c>
      <c r="F1153" s="394"/>
      <c r="G1153" s="394"/>
      <c r="H1153" s="399">
        <v>5.0684023959724087E-2</v>
      </c>
      <c r="J1153" s="370"/>
      <c r="K1153" s="390"/>
      <c r="L1153" s="390"/>
      <c r="M1153" s="390"/>
      <c r="N1153" s="390"/>
      <c r="O1153" s="390"/>
      <c r="P1153" s="390"/>
      <c r="Q1153" s="390"/>
      <c r="R1153" s="390"/>
      <c r="S1153" s="390"/>
      <c r="T1153" s="390"/>
      <c r="U1153" s="390"/>
      <c r="V1153" s="390"/>
      <c r="W1153" s="390"/>
      <c r="X1153" s="390"/>
      <c r="Y1153" s="390"/>
      <c r="Z1153" s="390"/>
      <c r="AA1153" s="390"/>
      <c r="AB1153" s="390"/>
      <c r="AC1153" s="390"/>
      <c r="AD1153" s="390"/>
      <c r="AE1153" s="390"/>
      <c r="AF1153" s="390"/>
      <c r="AG1153" s="390"/>
      <c r="AH1153" s="390"/>
      <c r="AI1153" s="390"/>
      <c r="AJ1153" s="390"/>
      <c r="AK1153" s="390"/>
      <c r="AL1153" s="710">
        <v>5.5313659087243991E-2</v>
      </c>
      <c r="AM1153" s="710">
        <v>4.2143460563704785E-2</v>
      </c>
      <c r="AN1153" s="710">
        <v>3.8040421463121976E-2</v>
      </c>
      <c r="AO1153" s="710">
        <v>3.8752362948960305E-2</v>
      </c>
      <c r="AP1153" s="710">
        <v>4.5219278450502706E-2</v>
      </c>
      <c r="AQ1153" s="710">
        <v>5.7827415645379791E-2</v>
      </c>
      <c r="AR1153" s="710">
        <v>6.2989391808601136E-2</v>
      </c>
      <c r="AS1153" s="710">
        <v>5.6172152251061168E-2</v>
      </c>
      <c r="AT1153" s="710">
        <v>5.2722301474084639E-2</v>
      </c>
      <c r="AU1153" s="710">
        <v>5.4860653938994954E-2</v>
      </c>
      <c r="AV1153" s="710">
        <v>4.8616137593492571E-2</v>
      </c>
      <c r="AW1153" s="710">
        <v>5.4999758349040646E-2</v>
      </c>
      <c r="AX1153" s="710">
        <v>5.1204872922863201E-2</v>
      </c>
      <c r="AY1153" s="710">
        <v>5.0714468939085301E-2</v>
      </c>
      <c r="AZ1153" s="710"/>
      <c r="BA1153" s="710"/>
      <c r="BB1153" s="710"/>
      <c r="BC1153" s="710"/>
      <c r="BD1153" s="710"/>
      <c r="BE1153" s="710"/>
      <c r="BF1153" s="710"/>
      <c r="BG1153" s="710"/>
      <c r="BH1153" s="710"/>
      <c r="BI1153" s="710"/>
      <c r="BJ1153" s="710"/>
      <c r="BK1153" s="710"/>
      <c r="BL1153" s="710"/>
      <c r="BM1153" s="710"/>
      <c r="BN1153" s="710"/>
      <c r="BO1153" s="710"/>
      <c r="BP1153" s="389"/>
      <c r="BQ1153" s="389"/>
      <c r="BR1153" s="389"/>
      <c r="BS1153" s="389"/>
      <c r="BT1153" s="389"/>
      <c r="BU1153" s="389"/>
      <c r="BV1153" s="389"/>
      <c r="BW1153" s="389"/>
      <c r="BX1153" s="389"/>
      <c r="BY1153" s="389"/>
      <c r="BZ1153" s="389"/>
      <c r="CA1153" s="389"/>
      <c r="CB1153" s="389"/>
      <c r="CC1153" s="389"/>
      <c r="CD1153" s="389"/>
      <c r="CE1153" s="389"/>
      <c r="CF1153" s="389"/>
      <c r="CG1153" s="389"/>
      <c r="CH1153" s="389"/>
      <c r="CI1153" s="389"/>
      <c r="CJ1153" s="389"/>
      <c r="CK1153" s="389"/>
      <c r="CL1153" s="389"/>
      <c r="CM1153" s="389"/>
      <c r="CN1153" s="389"/>
      <c r="CO1153" s="389"/>
      <c r="CP1153" s="389"/>
      <c r="CQ1153" s="389"/>
      <c r="CR1153" s="389"/>
      <c r="CS1153" s="389"/>
      <c r="CT1153" s="389"/>
      <c r="CU1153" s="389"/>
      <c r="CV1153" s="389"/>
      <c r="CW1153" s="389"/>
      <c r="CX1153" s="389"/>
      <c r="CY1153" s="389"/>
      <c r="CZ1153" s="389"/>
      <c r="DA1153" s="389"/>
      <c r="DB1153" s="389"/>
      <c r="DC1153" s="389"/>
      <c r="DD1153" s="389"/>
      <c r="DE1153" s="389"/>
      <c r="DF1153" s="389"/>
      <c r="DG1153" s="389"/>
      <c r="DH1153" s="389"/>
      <c r="DI1153" s="389"/>
      <c r="DJ1153" s="389"/>
      <c r="DK1153" s="389"/>
      <c r="DL1153" s="389"/>
      <c r="DM1153" s="389"/>
      <c r="DN1153" s="389"/>
      <c r="DO1153" s="389"/>
      <c r="DP1153" s="389"/>
      <c r="DQ1153" s="389"/>
      <c r="DR1153" s="389"/>
      <c r="DS1153" s="389"/>
      <c r="DT1153" s="389"/>
      <c r="DU1153" s="389"/>
      <c r="DV1153" s="389"/>
      <c r="DW1153" s="389"/>
      <c r="DX1153" s="389"/>
      <c r="DY1153" s="389"/>
      <c r="DZ1153" s="389"/>
      <c r="EA1153" s="389"/>
      <c r="EB1153" s="389"/>
      <c r="EC1153" s="389"/>
      <c r="ED1153" s="389"/>
      <c r="EE1153" s="389"/>
      <c r="EF1153" s="389"/>
      <c r="EG1153" s="389"/>
      <c r="EH1153" s="389"/>
      <c r="EI1153" s="389"/>
      <c r="EJ1153" s="389"/>
      <c r="EK1153" s="389"/>
      <c r="EL1153" s="389"/>
      <c r="EM1153" s="389"/>
      <c r="EN1153" s="389"/>
      <c r="EO1153" s="389"/>
      <c r="EP1153" s="389"/>
      <c r="EQ1153" s="389"/>
      <c r="ER1153" s="389"/>
      <c r="ES1153" s="389"/>
      <c r="ET1153" s="389"/>
      <c r="EU1153" s="389"/>
      <c r="EV1153" s="389"/>
      <c r="EW1153" s="389"/>
      <c r="EX1153" s="389"/>
      <c r="EY1153" s="389"/>
      <c r="EZ1153" s="389"/>
      <c r="FA1153" s="389"/>
      <c r="FB1153" s="389"/>
      <c r="FC1153" s="389"/>
      <c r="FD1153" s="389"/>
      <c r="FE1153" s="389"/>
      <c r="FF1153" s="389"/>
      <c r="FG1153" s="389"/>
      <c r="FH1153" s="389"/>
      <c r="FI1153" s="389"/>
      <c r="FJ1153" s="389"/>
      <c r="FK1153" s="389"/>
      <c r="FL1153" s="389"/>
      <c r="FM1153" s="389"/>
      <c r="FN1153" s="389"/>
      <c r="FO1153" s="389"/>
      <c r="FP1153" s="389"/>
      <c r="FQ1153" s="389"/>
      <c r="FR1153" s="389"/>
      <c r="FS1153" s="389"/>
      <c r="FT1153" s="389"/>
      <c r="FU1153" s="389"/>
      <c r="FV1153" s="389"/>
    </row>
    <row r="1154" spans="3:178" outlineLevel="1" x14ac:dyDescent="0.2">
      <c r="E1154" s="373">
        <v>32</v>
      </c>
      <c r="F1154" s="394"/>
      <c r="G1154" s="394"/>
      <c r="H1154" s="399">
        <v>4.9697997538260576E-2</v>
      </c>
      <c r="J1154" s="370"/>
      <c r="K1154" s="390"/>
      <c r="L1154" s="390"/>
      <c r="M1154" s="390"/>
      <c r="N1154" s="390"/>
      <c r="O1154" s="390"/>
      <c r="P1154" s="390"/>
      <c r="Q1154" s="390"/>
      <c r="R1154" s="390"/>
      <c r="S1154" s="390"/>
      <c r="T1154" s="390"/>
      <c r="U1154" s="390"/>
      <c r="V1154" s="390"/>
      <c r="W1154" s="390"/>
      <c r="X1154" s="390"/>
      <c r="Y1154" s="390"/>
      <c r="Z1154" s="390"/>
      <c r="AA1154" s="390"/>
      <c r="AB1154" s="390"/>
      <c r="AC1154" s="390"/>
      <c r="AD1154" s="390"/>
      <c r="AE1154" s="390"/>
      <c r="AF1154" s="390"/>
      <c r="AG1154" s="390"/>
      <c r="AH1154" s="390"/>
      <c r="AI1154" s="390"/>
      <c r="AJ1154" s="390"/>
      <c r="AK1154" s="390"/>
      <c r="AL1154" s="710">
        <v>5.3055958716336074E-2</v>
      </c>
      <c r="AM1154" s="710">
        <v>4.0396282927578527E-2</v>
      </c>
      <c r="AN1154" s="710">
        <v>3.6559301061157151E-2</v>
      </c>
      <c r="AO1154" s="710">
        <v>3.7030213706705971E-2</v>
      </c>
      <c r="AP1154" s="710">
        <v>4.3577210789632885E-2</v>
      </c>
      <c r="AQ1154" s="710">
        <v>6.6633061340222427E-2</v>
      </c>
      <c r="AR1154" s="710">
        <v>6.1079570116499123E-2</v>
      </c>
      <c r="AS1154" s="710">
        <v>5.4519518474706007E-2</v>
      </c>
      <c r="AT1154" s="710">
        <v>5.1176890156918689E-2</v>
      </c>
      <c r="AU1154" s="710">
        <v>5.2812522858605805E-2</v>
      </c>
      <c r="AV1154" s="710">
        <v>4.6961706821080203E-2</v>
      </c>
      <c r="AW1154" s="710">
        <v>5.2438258179884976E-2</v>
      </c>
      <c r="AX1154" s="710">
        <v>4.9833472848059557E-2</v>
      </c>
      <c r="AY1154" s="710"/>
      <c r="AZ1154" s="710"/>
      <c r="BA1154" s="710"/>
      <c r="BB1154" s="710"/>
      <c r="BC1154" s="710"/>
      <c r="BD1154" s="710"/>
      <c r="BE1154" s="710"/>
      <c r="BF1154" s="710"/>
      <c r="BG1154" s="710"/>
      <c r="BH1154" s="710"/>
      <c r="BI1154" s="710"/>
      <c r="BJ1154" s="710"/>
      <c r="BK1154" s="710"/>
      <c r="BL1154" s="710"/>
      <c r="BM1154" s="710"/>
      <c r="BN1154" s="710"/>
      <c r="BO1154" s="710"/>
      <c r="BP1154" s="389"/>
      <c r="BQ1154" s="389"/>
      <c r="BR1154" s="389"/>
      <c r="BS1154" s="389"/>
      <c r="BT1154" s="389"/>
      <c r="BU1154" s="389"/>
      <c r="BV1154" s="389"/>
      <c r="BW1154" s="389"/>
      <c r="BX1154" s="389"/>
      <c r="BY1154" s="389"/>
      <c r="BZ1154" s="389"/>
      <c r="CA1154" s="389"/>
      <c r="CB1154" s="389"/>
      <c r="CC1154" s="389"/>
      <c r="CD1154" s="389"/>
      <c r="CE1154" s="389"/>
      <c r="CF1154" s="389"/>
      <c r="CG1154" s="389"/>
      <c r="CH1154" s="389"/>
      <c r="CI1154" s="389"/>
      <c r="CJ1154" s="389"/>
      <c r="CK1154" s="389"/>
      <c r="CL1154" s="389"/>
      <c r="CM1154" s="389"/>
      <c r="CN1154" s="389"/>
      <c r="CO1154" s="389"/>
      <c r="CP1154" s="389"/>
      <c r="CQ1154" s="389"/>
      <c r="CR1154" s="389"/>
      <c r="CS1154" s="389"/>
      <c r="CT1154" s="389"/>
      <c r="CU1154" s="389"/>
      <c r="CV1154" s="389"/>
      <c r="CW1154" s="389"/>
      <c r="CX1154" s="389"/>
      <c r="CY1154" s="389"/>
      <c r="CZ1154" s="389"/>
      <c r="DA1154" s="389"/>
      <c r="DB1154" s="389"/>
      <c r="DC1154" s="389"/>
      <c r="DD1154" s="389"/>
      <c r="DE1154" s="389"/>
      <c r="DF1154" s="389"/>
      <c r="DG1154" s="389"/>
      <c r="DH1154" s="389"/>
      <c r="DI1154" s="389"/>
      <c r="DJ1154" s="389"/>
      <c r="DK1154" s="389"/>
      <c r="DL1154" s="389"/>
      <c r="DM1154" s="389"/>
      <c r="DN1154" s="389"/>
      <c r="DO1154" s="389"/>
      <c r="DP1154" s="389"/>
      <c r="DQ1154" s="389"/>
      <c r="DR1154" s="389"/>
      <c r="DS1154" s="389"/>
      <c r="DT1154" s="389"/>
      <c r="DU1154" s="389"/>
      <c r="DV1154" s="389"/>
      <c r="DW1154" s="389"/>
      <c r="DX1154" s="389"/>
      <c r="DY1154" s="389"/>
      <c r="DZ1154" s="389"/>
      <c r="EA1154" s="389"/>
      <c r="EB1154" s="389"/>
      <c r="EC1154" s="389"/>
      <c r="ED1154" s="389"/>
      <c r="EE1154" s="389"/>
      <c r="EF1154" s="389"/>
      <c r="EG1154" s="389"/>
      <c r="EH1154" s="389"/>
      <c r="EI1154" s="389"/>
      <c r="EJ1154" s="389"/>
      <c r="EK1154" s="389"/>
      <c r="EL1154" s="389"/>
      <c r="EM1154" s="389"/>
      <c r="EN1154" s="389"/>
      <c r="EO1154" s="389"/>
      <c r="EP1154" s="389"/>
      <c r="EQ1154" s="389"/>
      <c r="ER1154" s="389"/>
      <c r="ES1154" s="389"/>
      <c r="ET1154" s="389"/>
      <c r="EU1154" s="389"/>
      <c r="EV1154" s="389"/>
      <c r="EW1154" s="389"/>
      <c r="EX1154" s="389"/>
      <c r="EY1154" s="389"/>
      <c r="EZ1154" s="389"/>
      <c r="FA1154" s="389"/>
      <c r="FB1154" s="389"/>
      <c r="FC1154" s="389"/>
      <c r="FD1154" s="389"/>
      <c r="FE1154" s="389"/>
      <c r="FF1154" s="389"/>
      <c r="FG1154" s="389"/>
      <c r="FH1154" s="389"/>
      <c r="FI1154" s="389"/>
      <c r="FJ1154" s="389"/>
      <c r="FK1154" s="389"/>
      <c r="FL1154" s="389"/>
      <c r="FM1154" s="389"/>
      <c r="FN1154" s="389"/>
      <c r="FO1154" s="389"/>
      <c r="FP1154" s="389"/>
      <c r="FQ1154" s="389"/>
      <c r="FR1154" s="389"/>
      <c r="FS1154" s="389"/>
      <c r="FT1154" s="389"/>
      <c r="FU1154" s="389"/>
      <c r="FV1154" s="389"/>
    </row>
    <row r="1155" spans="3:178" outlineLevel="1" x14ac:dyDescent="0.2">
      <c r="E1155" s="373">
        <v>33</v>
      </c>
      <c r="F1155" s="394"/>
      <c r="G1155" s="394"/>
      <c r="H1155" s="399">
        <v>4.8264014419276004E-2</v>
      </c>
      <c r="J1155" s="370"/>
      <c r="K1155" s="390"/>
      <c r="L1155" s="390"/>
      <c r="M1155" s="390"/>
      <c r="N1155" s="390"/>
      <c r="O1155" s="390"/>
      <c r="P1155" s="390"/>
      <c r="Q1155" s="390"/>
      <c r="R1155" s="390"/>
      <c r="S1155" s="390"/>
      <c r="T1155" s="390"/>
      <c r="U1155" s="390"/>
      <c r="V1155" s="390"/>
      <c r="W1155" s="390"/>
      <c r="X1155" s="390"/>
      <c r="Y1155" s="390"/>
      <c r="Z1155" s="390"/>
      <c r="AA1155" s="390"/>
      <c r="AB1155" s="390"/>
      <c r="AC1155" s="390"/>
      <c r="AD1155" s="390"/>
      <c r="AE1155" s="390"/>
      <c r="AF1155" s="390"/>
      <c r="AG1155" s="390"/>
      <c r="AH1155" s="390"/>
      <c r="AI1155" s="390"/>
      <c r="AJ1155" s="390"/>
      <c r="AK1155" s="390"/>
      <c r="AL1155" s="710">
        <v>5.0798258345428157E-2</v>
      </c>
      <c r="AM1155" s="710">
        <v>3.8821903079640584E-2</v>
      </c>
      <c r="AN1155" s="710">
        <v>3.5096929018710865E-2</v>
      </c>
      <c r="AO1155" s="710">
        <v>3.575662426708532E-2</v>
      </c>
      <c r="AP1155" s="710">
        <v>4.6400414838145901E-2</v>
      </c>
      <c r="AQ1155" s="710">
        <v>6.4333196811694651E-2</v>
      </c>
      <c r="AR1155" s="710">
        <v>5.9951039116620655E-2</v>
      </c>
      <c r="AS1155" s="710">
        <v>5.2779903973279522E-2</v>
      </c>
      <c r="AT1155" s="710">
        <v>4.877952131875099E-2</v>
      </c>
      <c r="AU1155" s="710">
        <v>5.0691244239631339E-2</v>
      </c>
      <c r="AV1155" s="710">
        <v>4.4738565470651089E-2</v>
      </c>
      <c r="AW1155" s="710">
        <v>5.1020572551673027E-2</v>
      </c>
      <c r="AX1155" s="710"/>
      <c r="AY1155" s="710"/>
      <c r="AZ1155" s="710"/>
      <c r="BA1155" s="710"/>
      <c r="BB1155" s="710"/>
      <c r="BC1155" s="710"/>
      <c r="BD1155" s="710"/>
      <c r="BE1155" s="710"/>
      <c r="BF1155" s="710"/>
      <c r="BG1155" s="710"/>
      <c r="BH1155" s="710"/>
      <c r="BI1155" s="710"/>
      <c r="BJ1155" s="710"/>
      <c r="BK1155" s="710"/>
      <c r="BL1155" s="710"/>
      <c r="BM1155" s="710"/>
      <c r="BN1155" s="710"/>
      <c r="BO1155" s="710"/>
      <c r="BP1155" s="389"/>
      <c r="BQ1155" s="389"/>
      <c r="BR1155" s="389"/>
      <c r="BS1155" s="389"/>
      <c r="BT1155" s="389"/>
      <c r="BU1155" s="389"/>
      <c r="BV1155" s="389"/>
      <c r="BW1155" s="389"/>
      <c r="BX1155" s="389"/>
      <c r="BY1155" s="389"/>
      <c r="BZ1155" s="389"/>
      <c r="CA1155" s="389"/>
      <c r="CB1155" s="389"/>
      <c r="CC1155" s="389"/>
      <c r="CD1155" s="389"/>
      <c r="CE1155" s="389"/>
      <c r="CF1155" s="389"/>
      <c r="CG1155" s="389"/>
      <c r="CH1155" s="389"/>
      <c r="CI1155" s="389"/>
      <c r="CJ1155" s="389"/>
      <c r="CK1155" s="389"/>
      <c r="CL1155" s="389"/>
      <c r="CM1155" s="389"/>
      <c r="CN1155" s="389"/>
      <c r="CO1155" s="389"/>
      <c r="CP1155" s="389"/>
      <c r="CQ1155" s="389"/>
      <c r="CR1155" s="389"/>
      <c r="CS1155" s="389"/>
      <c r="CT1155" s="389"/>
      <c r="CU1155" s="389"/>
      <c r="CV1155" s="389"/>
      <c r="CW1155" s="389"/>
      <c r="CX1155" s="389"/>
      <c r="CY1155" s="389"/>
      <c r="CZ1155" s="389"/>
      <c r="DA1155" s="389"/>
      <c r="DB1155" s="389"/>
      <c r="DC1155" s="389"/>
      <c r="DD1155" s="389"/>
      <c r="DE1155" s="389"/>
      <c r="DF1155" s="389"/>
      <c r="DG1155" s="389"/>
      <c r="DH1155" s="389"/>
      <c r="DI1155" s="389"/>
      <c r="DJ1155" s="389"/>
      <c r="DK1155" s="389"/>
      <c r="DL1155" s="389"/>
      <c r="DM1155" s="389"/>
      <c r="DN1155" s="389"/>
      <c r="DO1155" s="389"/>
      <c r="DP1155" s="389"/>
      <c r="DQ1155" s="389"/>
      <c r="DR1155" s="389"/>
      <c r="DS1155" s="389"/>
      <c r="DT1155" s="389"/>
      <c r="DU1155" s="389"/>
      <c r="DV1155" s="389"/>
      <c r="DW1155" s="389"/>
      <c r="DX1155" s="389"/>
      <c r="DY1155" s="389"/>
      <c r="DZ1155" s="389"/>
      <c r="EA1155" s="389"/>
      <c r="EB1155" s="389"/>
      <c r="EC1155" s="389"/>
      <c r="ED1155" s="389"/>
      <c r="EE1155" s="389"/>
      <c r="EF1155" s="389"/>
      <c r="EG1155" s="389"/>
      <c r="EH1155" s="389"/>
      <c r="EI1155" s="389"/>
      <c r="EJ1155" s="389"/>
      <c r="EK1155" s="389"/>
      <c r="EL1155" s="389"/>
      <c r="EM1155" s="389"/>
      <c r="EN1155" s="389"/>
      <c r="EO1155" s="389"/>
      <c r="EP1155" s="389"/>
      <c r="EQ1155" s="389"/>
      <c r="ER1155" s="389"/>
      <c r="ES1155" s="389"/>
      <c r="ET1155" s="389"/>
      <c r="EU1155" s="389"/>
      <c r="EV1155" s="389"/>
      <c r="EW1155" s="389"/>
      <c r="EX1155" s="389"/>
      <c r="EY1155" s="389"/>
      <c r="EZ1155" s="389"/>
      <c r="FA1155" s="389"/>
      <c r="FB1155" s="389"/>
      <c r="FC1155" s="389"/>
      <c r="FD1155" s="389"/>
      <c r="FE1155" s="389"/>
      <c r="FF1155" s="389"/>
      <c r="FG1155" s="389"/>
      <c r="FH1155" s="389"/>
      <c r="FI1155" s="389"/>
      <c r="FJ1155" s="389"/>
      <c r="FK1155" s="389"/>
      <c r="FL1155" s="389"/>
      <c r="FM1155" s="389"/>
      <c r="FN1155" s="389"/>
      <c r="FO1155" s="389"/>
      <c r="FP1155" s="389"/>
      <c r="FQ1155" s="389"/>
      <c r="FR1155" s="389"/>
      <c r="FS1155" s="389"/>
      <c r="FT1155" s="389"/>
      <c r="FU1155" s="389"/>
      <c r="FV1155" s="389"/>
    </row>
    <row r="1156" spans="3:178" outlineLevel="1" x14ac:dyDescent="0.2">
      <c r="E1156" s="373">
        <v>34</v>
      </c>
      <c r="F1156" s="394"/>
      <c r="G1156" s="394"/>
      <c r="H1156" s="399">
        <v>4.6526426113100226E-2</v>
      </c>
      <c r="J1156" s="370"/>
      <c r="K1156" s="390"/>
      <c r="L1156" s="390"/>
      <c r="M1156" s="390"/>
      <c r="N1156" s="390"/>
      <c r="O1156" s="390"/>
      <c r="P1156" s="390"/>
      <c r="Q1156" s="390"/>
      <c r="R1156" s="390"/>
      <c r="S1156" s="390"/>
      <c r="T1156" s="390"/>
      <c r="U1156" s="390"/>
      <c r="V1156" s="390"/>
      <c r="W1156" s="390"/>
      <c r="X1156" s="390"/>
      <c r="Y1156" s="390"/>
      <c r="Z1156" s="390"/>
      <c r="AA1156" s="390"/>
      <c r="AB1156" s="390"/>
      <c r="AC1156" s="390"/>
      <c r="AD1156" s="390"/>
      <c r="AE1156" s="390"/>
      <c r="AF1156" s="390"/>
      <c r="AG1156" s="390"/>
      <c r="AH1156" s="390"/>
      <c r="AI1156" s="390"/>
      <c r="AJ1156" s="390"/>
      <c r="AK1156" s="390"/>
      <c r="AL1156" s="710">
        <v>4.9185615223351076E-2</v>
      </c>
      <c r="AM1156" s="710">
        <v>3.7228323477459489E-2</v>
      </c>
      <c r="AN1156" s="710">
        <v>3.3615808616746033E-2</v>
      </c>
      <c r="AO1156" s="710">
        <v>3.4763384704110729E-2</v>
      </c>
      <c r="AP1156" s="710">
        <v>4.4825566321288306E-2</v>
      </c>
      <c r="AQ1156" s="710">
        <v>6.271068964430862E-2</v>
      </c>
      <c r="AR1156" s="710">
        <v>5.8666249978297481E-2</v>
      </c>
      <c r="AS1156" s="710">
        <v>5.1388212372138337E-2</v>
      </c>
      <c r="AT1156" s="710">
        <v>4.7273735932794422E-2</v>
      </c>
      <c r="AU1156" s="710">
        <v>4.8807695121059175E-2</v>
      </c>
      <c r="AV1156" s="710">
        <v>4.3325405852548855E-2</v>
      </c>
      <c r="AW1156" s="710"/>
      <c r="AX1156" s="710"/>
      <c r="AY1156" s="710"/>
      <c r="AZ1156" s="710"/>
      <c r="BA1156" s="710"/>
      <c r="BB1156" s="710"/>
      <c r="BC1156" s="710"/>
      <c r="BD1156" s="710"/>
      <c r="BE1156" s="710"/>
      <c r="BF1156" s="710"/>
      <c r="BG1156" s="710"/>
      <c r="BH1156" s="710"/>
      <c r="BI1156" s="710"/>
      <c r="BJ1156" s="710"/>
      <c r="BK1156" s="710"/>
      <c r="BL1156" s="710"/>
      <c r="BM1156" s="710"/>
      <c r="BN1156" s="710"/>
      <c r="BO1156" s="710"/>
      <c r="BP1156" s="389"/>
      <c r="BQ1156" s="389"/>
      <c r="BR1156" s="389"/>
      <c r="BS1156" s="389"/>
      <c r="BT1156" s="389"/>
      <c r="BU1156" s="389"/>
      <c r="BV1156" s="389"/>
      <c r="BW1156" s="389"/>
      <c r="BX1156" s="389"/>
      <c r="BY1156" s="389"/>
      <c r="BZ1156" s="389"/>
      <c r="CA1156" s="389"/>
      <c r="CB1156" s="389"/>
      <c r="CC1156" s="389"/>
      <c r="CD1156" s="389"/>
      <c r="CE1156" s="389"/>
      <c r="CF1156" s="389"/>
      <c r="CG1156" s="389"/>
      <c r="CH1156" s="389"/>
      <c r="CI1156" s="389"/>
      <c r="CJ1156" s="389"/>
      <c r="CK1156" s="389"/>
      <c r="CL1156" s="389"/>
      <c r="CM1156" s="389"/>
      <c r="CN1156" s="389"/>
      <c r="CO1156" s="389"/>
      <c r="CP1156" s="389"/>
      <c r="CQ1156" s="389"/>
      <c r="CR1156" s="389"/>
      <c r="CS1156" s="389"/>
      <c r="CT1156" s="389"/>
      <c r="CU1156" s="389"/>
      <c r="CV1156" s="389"/>
      <c r="CW1156" s="389"/>
      <c r="CX1156" s="389"/>
      <c r="CY1156" s="389"/>
      <c r="CZ1156" s="389"/>
      <c r="DA1156" s="389"/>
      <c r="DB1156" s="389"/>
      <c r="DC1156" s="389"/>
      <c r="DD1156" s="389"/>
      <c r="DE1156" s="389"/>
      <c r="DF1156" s="389"/>
      <c r="DG1156" s="389"/>
      <c r="DH1156" s="389"/>
      <c r="DI1156" s="389"/>
      <c r="DJ1156" s="389"/>
      <c r="DK1156" s="389"/>
      <c r="DL1156" s="389"/>
      <c r="DM1156" s="389"/>
      <c r="DN1156" s="389"/>
      <c r="DO1156" s="389"/>
      <c r="DP1156" s="389"/>
      <c r="DQ1156" s="389"/>
      <c r="DR1156" s="389"/>
      <c r="DS1156" s="389"/>
      <c r="DT1156" s="389"/>
      <c r="DU1156" s="389"/>
      <c r="DV1156" s="389"/>
      <c r="DW1156" s="389"/>
      <c r="DX1156" s="389"/>
      <c r="DY1156" s="389"/>
      <c r="DZ1156" s="389"/>
      <c r="EA1156" s="389"/>
      <c r="EB1156" s="389"/>
      <c r="EC1156" s="389"/>
      <c r="ED1156" s="389"/>
      <c r="EE1156" s="389"/>
      <c r="EF1156" s="389"/>
      <c r="EG1156" s="389"/>
      <c r="EH1156" s="389"/>
      <c r="EI1156" s="389"/>
      <c r="EJ1156" s="389"/>
      <c r="EK1156" s="389"/>
      <c r="EL1156" s="389"/>
      <c r="EM1156" s="389"/>
      <c r="EN1156" s="389"/>
      <c r="EO1156" s="389"/>
      <c r="EP1156" s="389"/>
      <c r="EQ1156" s="389"/>
      <c r="ER1156" s="389"/>
      <c r="ES1156" s="389"/>
      <c r="ET1156" s="389"/>
      <c r="EU1156" s="389"/>
      <c r="EV1156" s="389"/>
      <c r="EW1156" s="389"/>
      <c r="EX1156" s="389"/>
      <c r="EY1156" s="389"/>
      <c r="EZ1156" s="389"/>
      <c r="FA1156" s="389"/>
      <c r="FB1156" s="389"/>
      <c r="FC1156" s="389"/>
      <c r="FD1156" s="389"/>
      <c r="FE1156" s="389"/>
      <c r="FF1156" s="389"/>
      <c r="FG1156" s="389"/>
      <c r="FH1156" s="389"/>
      <c r="FI1156" s="389"/>
      <c r="FJ1156" s="389"/>
      <c r="FK1156" s="389"/>
      <c r="FL1156" s="389"/>
      <c r="FM1156" s="389"/>
      <c r="FN1156" s="389"/>
      <c r="FO1156" s="389"/>
      <c r="FP1156" s="389"/>
      <c r="FQ1156" s="389"/>
      <c r="FR1156" s="389"/>
      <c r="FS1156" s="389"/>
      <c r="FT1156" s="389"/>
      <c r="FU1156" s="389"/>
      <c r="FV1156" s="389"/>
    </row>
    <row r="1157" spans="3:178" outlineLevel="1" x14ac:dyDescent="0.2">
      <c r="E1157" s="373">
        <v>35</v>
      </c>
      <c r="F1157" s="394"/>
      <c r="G1157" s="394"/>
      <c r="H1157" s="399">
        <v>4.5196979901498666E-2</v>
      </c>
      <c r="J1157" s="370"/>
      <c r="K1157" s="390"/>
      <c r="L1157" s="390"/>
      <c r="M1157" s="390"/>
      <c r="N1157" s="390"/>
      <c r="O1157" s="390"/>
      <c r="P1157" s="390"/>
      <c r="Q1157" s="390"/>
      <c r="R1157" s="390"/>
      <c r="S1157" s="390"/>
      <c r="T1157" s="390"/>
      <c r="U1157" s="390"/>
      <c r="V1157" s="390"/>
      <c r="W1157" s="390"/>
      <c r="X1157" s="390"/>
      <c r="Y1157" s="390"/>
      <c r="Z1157" s="390"/>
      <c r="AA1157" s="390"/>
      <c r="AB1157" s="390"/>
      <c r="AC1157" s="390"/>
      <c r="AD1157" s="390"/>
      <c r="AE1157" s="390"/>
      <c r="AF1157" s="390"/>
      <c r="AG1157" s="390"/>
      <c r="AH1157" s="390"/>
      <c r="AI1157" s="390"/>
      <c r="AJ1157" s="390"/>
      <c r="AK1157" s="390"/>
      <c r="AL1157" s="710">
        <v>4.6927914852443152E-2</v>
      </c>
      <c r="AM1157" s="710">
        <v>3.5865140926196144E-2</v>
      </c>
      <c r="AN1157" s="710">
        <v>3.1778469383928906E-2</v>
      </c>
      <c r="AO1157" s="710">
        <v>3.3409695299734067E-2</v>
      </c>
      <c r="AP1157" s="710">
        <v>4.4076553002295051E-2</v>
      </c>
      <c r="AQ1157" s="710">
        <v>6.1198449954317759E-2</v>
      </c>
      <c r="AR1157" s="710">
        <v>5.6183481778564859E-2</v>
      </c>
      <c r="AS1157" s="710">
        <v>4.978776703082597E-2</v>
      </c>
      <c r="AT1157" s="710">
        <v>4.5233000475511174E-2</v>
      </c>
      <c r="AU1157" s="710">
        <v>4.7509326311169629E-2</v>
      </c>
      <c r="AV1157" s="710"/>
      <c r="AW1157" s="710"/>
      <c r="AX1157" s="710"/>
      <c r="AY1157" s="710"/>
      <c r="AZ1157" s="710"/>
      <c r="BA1157" s="710"/>
      <c r="BB1157" s="710"/>
      <c r="BC1157" s="710"/>
      <c r="BD1157" s="710"/>
      <c r="BE1157" s="710"/>
      <c r="BF1157" s="710"/>
      <c r="BG1157" s="710"/>
      <c r="BH1157" s="710"/>
      <c r="BI1157" s="710"/>
      <c r="BJ1157" s="710"/>
      <c r="BK1157" s="710"/>
      <c r="BL1157" s="710"/>
      <c r="BM1157" s="710"/>
      <c r="BN1157" s="710"/>
      <c r="BO1157" s="710"/>
      <c r="BP1157" s="389"/>
      <c r="BQ1157" s="389"/>
      <c r="BR1157" s="389"/>
      <c r="BS1157" s="389"/>
      <c r="BT1157" s="389"/>
      <c r="BU1157" s="389"/>
      <c r="BV1157" s="389"/>
      <c r="BW1157" s="389"/>
      <c r="BX1157" s="389"/>
      <c r="BY1157" s="389"/>
      <c r="BZ1157" s="389"/>
      <c r="CA1157" s="389"/>
      <c r="CB1157" s="389"/>
      <c r="CC1157" s="389"/>
      <c r="CD1157" s="389"/>
      <c r="CE1157" s="389"/>
      <c r="CF1157" s="389"/>
      <c r="CG1157" s="389"/>
      <c r="CH1157" s="389"/>
      <c r="CI1157" s="389"/>
      <c r="CJ1157" s="389"/>
      <c r="CK1157" s="389"/>
      <c r="CL1157" s="389"/>
      <c r="CM1157" s="389"/>
      <c r="CN1157" s="389"/>
      <c r="CO1157" s="389"/>
      <c r="CP1157" s="389"/>
      <c r="CQ1157" s="389"/>
      <c r="CR1157" s="389"/>
      <c r="CS1157" s="389"/>
      <c r="CT1157" s="389"/>
      <c r="CU1157" s="389"/>
      <c r="CV1157" s="389"/>
      <c r="CW1157" s="389"/>
      <c r="CX1157" s="389"/>
      <c r="CY1157" s="389"/>
      <c r="CZ1157" s="389"/>
      <c r="DA1157" s="389"/>
      <c r="DB1157" s="389"/>
      <c r="DC1157" s="389"/>
      <c r="DD1157" s="389"/>
      <c r="DE1157" s="389"/>
      <c r="DF1157" s="389"/>
      <c r="DG1157" s="389"/>
      <c r="DH1157" s="389"/>
      <c r="DI1157" s="389"/>
      <c r="DJ1157" s="389"/>
      <c r="DK1157" s="389"/>
      <c r="DL1157" s="389"/>
      <c r="DM1157" s="389"/>
      <c r="DN1157" s="389"/>
      <c r="DO1157" s="389"/>
      <c r="DP1157" s="389"/>
      <c r="DQ1157" s="389"/>
      <c r="DR1157" s="389"/>
      <c r="DS1157" s="389"/>
      <c r="DT1157" s="389"/>
      <c r="DU1157" s="389"/>
      <c r="DV1157" s="389"/>
      <c r="DW1157" s="389"/>
      <c r="DX1157" s="389"/>
      <c r="DY1157" s="389"/>
      <c r="DZ1157" s="389"/>
      <c r="EA1157" s="389"/>
      <c r="EB1157" s="389"/>
      <c r="EC1157" s="389"/>
      <c r="ED1157" s="389"/>
      <c r="EE1157" s="389"/>
      <c r="EF1157" s="389"/>
      <c r="EG1157" s="389"/>
      <c r="EH1157" s="389"/>
      <c r="EI1157" s="389"/>
      <c r="EJ1157" s="389"/>
      <c r="EK1157" s="389"/>
      <c r="EL1157" s="389"/>
      <c r="EM1157" s="389"/>
      <c r="EN1157" s="389"/>
      <c r="EO1157" s="389"/>
      <c r="EP1157" s="389"/>
      <c r="EQ1157" s="389"/>
      <c r="ER1157" s="389"/>
      <c r="ES1157" s="389"/>
      <c r="ET1157" s="389"/>
      <c r="EU1157" s="389"/>
      <c r="EV1157" s="389"/>
      <c r="EW1157" s="389"/>
      <c r="EX1157" s="389"/>
      <c r="EY1157" s="389"/>
      <c r="EZ1157" s="389"/>
      <c r="FA1157" s="389"/>
      <c r="FB1157" s="389"/>
      <c r="FC1157" s="389"/>
      <c r="FD1157" s="389"/>
      <c r="FE1157" s="389"/>
      <c r="FF1157" s="389"/>
      <c r="FG1157" s="389"/>
      <c r="FH1157" s="389"/>
      <c r="FI1157" s="389"/>
      <c r="FJ1157" s="389"/>
      <c r="FK1157" s="389"/>
      <c r="FL1157" s="389"/>
      <c r="FM1157" s="389"/>
      <c r="FN1157" s="389"/>
      <c r="FO1157" s="389"/>
      <c r="FP1157" s="389"/>
      <c r="FQ1157" s="389"/>
      <c r="FR1157" s="389"/>
      <c r="FS1157" s="389"/>
      <c r="FT1157" s="389"/>
      <c r="FU1157" s="389"/>
      <c r="FV1157" s="389"/>
    </row>
    <row r="1158" spans="3:178" outlineLevel="1" x14ac:dyDescent="0.2">
      <c r="E1158" s="373">
        <v>36</v>
      </c>
      <c r="F1158" s="394"/>
      <c r="G1158" s="394"/>
      <c r="H1158" s="399">
        <v>4.3582558877236305E-2</v>
      </c>
      <c r="J1158" s="370"/>
      <c r="K1158" s="390"/>
      <c r="L1158" s="390"/>
      <c r="M1158" s="390"/>
      <c r="N1158" s="390"/>
      <c r="O1158" s="390"/>
      <c r="P1158" s="390"/>
      <c r="Q1158" s="390"/>
      <c r="R1158" s="390"/>
      <c r="S1158" s="390"/>
      <c r="T1158" s="390"/>
      <c r="U1158" s="390"/>
      <c r="V1158" s="390"/>
      <c r="W1158" s="390"/>
      <c r="X1158" s="390"/>
      <c r="Y1158" s="390"/>
      <c r="Z1158" s="390"/>
      <c r="AA1158" s="390"/>
      <c r="AB1158" s="390"/>
      <c r="AC1158" s="390"/>
      <c r="AD1158" s="390"/>
      <c r="AE1158" s="390"/>
      <c r="AF1158" s="390"/>
      <c r="AG1158" s="390"/>
      <c r="AH1158" s="390"/>
      <c r="AI1158" s="390"/>
      <c r="AJ1158" s="390"/>
      <c r="AK1158" s="390"/>
      <c r="AL1158" s="710">
        <v>4.5637800354781488E-2</v>
      </c>
      <c r="AM1158" s="710">
        <v>3.7362721757161509E-2</v>
      </c>
      <c r="AN1158" s="710">
        <v>3.058794855450148E-2</v>
      </c>
      <c r="AO1158" s="710">
        <v>3.2312325782576659E-2</v>
      </c>
      <c r="AP1158" s="710">
        <v>4.2616937303744107E-2</v>
      </c>
      <c r="AQ1158" s="710">
        <v>5.8835575438707037E-2</v>
      </c>
      <c r="AR1158" s="710">
        <v>5.4291022101845582E-2</v>
      </c>
      <c r="AS1158" s="710">
        <v>4.72479298587433E-2</v>
      </c>
      <c r="AT1158" s="710">
        <v>4.3350768743065461E-2</v>
      </c>
      <c r="AU1158" s="710"/>
      <c r="AV1158" s="710"/>
      <c r="AW1158" s="710"/>
      <c r="AX1158" s="710"/>
      <c r="AY1158" s="710"/>
      <c r="AZ1158" s="710"/>
      <c r="BA1158" s="710"/>
      <c r="BB1158" s="710"/>
      <c r="BC1158" s="710"/>
      <c r="BD1158" s="710"/>
      <c r="BE1158" s="710"/>
      <c r="BF1158" s="710"/>
      <c r="BG1158" s="710"/>
      <c r="BH1158" s="710"/>
      <c r="BI1158" s="710"/>
      <c r="BJ1158" s="710"/>
      <c r="BK1158" s="710"/>
      <c r="BL1158" s="710"/>
      <c r="BM1158" s="710"/>
      <c r="BN1158" s="710"/>
      <c r="BO1158" s="710"/>
      <c r="BP1158" s="389"/>
      <c r="BQ1158" s="389"/>
      <c r="BR1158" s="389"/>
      <c r="BS1158" s="389"/>
      <c r="BT1158" s="389"/>
      <c r="BU1158" s="389"/>
      <c r="BV1158" s="389"/>
      <c r="BW1158" s="389"/>
      <c r="BX1158" s="389"/>
      <c r="BY1158" s="389"/>
      <c r="BZ1158" s="389"/>
      <c r="CA1158" s="389"/>
      <c r="CB1158" s="389"/>
      <c r="CC1158" s="389"/>
      <c r="CD1158" s="389"/>
      <c r="CE1158" s="389"/>
      <c r="CF1158" s="389"/>
      <c r="CG1158" s="389"/>
      <c r="CH1158" s="389"/>
      <c r="CI1158" s="389"/>
      <c r="CJ1158" s="389"/>
      <c r="CK1158" s="389"/>
      <c r="CL1158" s="389"/>
      <c r="CM1158" s="389"/>
      <c r="CN1158" s="389"/>
      <c r="CO1158" s="389"/>
      <c r="CP1158" s="389"/>
      <c r="CQ1158" s="389"/>
      <c r="CR1158" s="389"/>
      <c r="CS1158" s="389"/>
      <c r="CT1158" s="389"/>
      <c r="CU1158" s="389"/>
      <c r="CV1158" s="389"/>
      <c r="CW1158" s="389"/>
      <c r="CX1158" s="389"/>
      <c r="CY1158" s="389"/>
      <c r="CZ1158" s="389"/>
      <c r="DA1158" s="389"/>
      <c r="DB1158" s="389"/>
      <c r="DC1158" s="389"/>
      <c r="DD1158" s="389"/>
      <c r="DE1158" s="389"/>
      <c r="DF1158" s="389"/>
      <c r="DG1158" s="389"/>
      <c r="DH1158" s="389"/>
      <c r="DI1158" s="389"/>
      <c r="DJ1158" s="389"/>
      <c r="DK1158" s="389"/>
      <c r="DL1158" s="389"/>
      <c r="DM1158" s="389"/>
      <c r="DN1158" s="389"/>
      <c r="DO1158" s="389"/>
      <c r="DP1158" s="389"/>
      <c r="DQ1158" s="389"/>
      <c r="DR1158" s="389"/>
      <c r="DS1158" s="389"/>
      <c r="DT1158" s="389"/>
      <c r="DU1158" s="389"/>
      <c r="DV1158" s="389"/>
      <c r="DW1158" s="389"/>
      <c r="DX1158" s="389"/>
      <c r="DY1158" s="389"/>
      <c r="DZ1158" s="389"/>
      <c r="EA1158" s="389"/>
      <c r="EB1158" s="389"/>
      <c r="EC1158" s="389"/>
      <c r="ED1158" s="389"/>
      <c r="EE1158" s="389"/>
      <c r="EF1158" s="389"/>
      <c r="EG1158" s="389"/>
      <c r="EH1158" s="389"/>
      <c r="EI1158" s="389"/>
      <c r="EJ1158" s="389"/>
      <c r="EK1158" s="389"/>
      <c r="EL1158" s="389"/>
      <c r="EM1158" s="389"/>
      <c r="EN1158" s="389"/>
      <c r="EO1158" s="389"/>
      <c r="EP1158" s="389"/>
      <c r="EQ1158" s="389"/>
      <c r="ER1158" s="389"/>
      <c r="ES1158" s="389"/>
      <c r="ET1158" s="389"/>
      <c r="EU1158" s="389"/>
      <c r="EV1158" s="389"/>
      <c r="EW1158" s="389"/>
      <c r="EX1158" s="389"/>
      <c r="EY1158" s="389"/>
      <c r="EZ1158" s="389"/>
      <c r="FA1158" s="389"/>
      <c r="FB1158" s="389"/>
      <c r="FC1158" s="389"/>
      <c r="FD1158" s="389"/>
      <c r="FE1158" s="389"/>
      <c r="FF1158" s="389"/>
      <c r="FG1158" s="389"/>
      <c r="FH1158" s="389"/>
      <c r="FI1158" s="389"/>
      <c r="FJ1158" s="389"/>
      <c r="FK1158" s="389"/>
      <c r="FL1158" s="389"/>
      <c r="FM1158" s="389"/>
      <c r="FN1158" s="389"/>
      <c r="FO1158" s="389"/>
      <c r="FP1158" s="389"/>
      <c r="FQ1158" s="389"/>
      <c r="FR1158" s="389"/>
      <c r="FS1158" s="389"/>
      <c r="FT1158" s="389"/>
      <c r="FU1158" s="389"/>
      <c r="FV1158" s="389"/>
    </row>
    <row r="1159" spans="3:178" outlineLevel="1" x14ac:dyDescent="0.2">
      <c r="E1159" s="373">
        <v>37</v>
      </c>
      <c r="F1159" s="394"/>
      <c r="G1159" s="394"/>
      <c r="H1159" s="399">
        <v>4.2785860034774061E-2</v>
      </c>
      <c r="J1159" s="370"/>
      <c r="K1159" s="390"/>
      <c r="L1159" s="390"/>
      <c r="M1159" s="390"/>
      <c r="N1159" s="390"/>
      <c r="O1159" s="390"/>
      <c r="P1159" s="390"/>
      <c r="Q1159" s="390"/>
      <c r="R1159" s="390"/>
      <c r="S1159" s="390"/>
      <c r="T1159" s="390"/>
      <c r="U1159" s="390"/>
      <c r="V1159" s="390"/>
      <c r="W1159" s="390"/>
      <c r="X1159" s="390"/>
      <c r="Y1159" s="390"/>
      <c r="Z1159" s="390"/>
      <c r="AA1159" s="390"/>
      <c r="AB1159" s="390"/>
      <c r="AC1159" s="390"/>
      <c r="AD1159" s="390"/>
      <c r="AE1159" s="390"/>
      <c r="AF1159" s="390"/>
      <c r="AG1159" s="390"/>
      <c r="AH1159" s="390"/>
      <c r="AI1159" s="390"/>
      <c r="AJ1159" s="390"/>
      <c r="AK1159" s="390"/>
      <c r="AL1159" s="710">
        <v>5.128205128205128E-2</v>
      </c>
      <c r="AM1159" s="710">
        <v>3.5884340680439289E-2</v>
      </c>
      <c r="AN1159" s="710">
        <v>2.9650530578574374E-2</v>
      </c>
      <c r="AO1159" s="710">
        <v>3.0926596392297587E-2</v>
      </c>
      <c r="AP1159" s="710">
        <v>4.0696390331966543E-2</v>
      </c>
      <c r="AQ1159" s="710">
        <v>5.6929523329447715E-2</v>
      </c>
      <c r="AR1159" s="710">
        <v>5.1304755456013332E-2</v>
      </c>
      <c r="AS1159" s="710">
        <v>4.5612692227402406E-2</v>
      </c>
      <c r="AT1159" s="710"/>
      <c r="AU1159" s="710"/>
      <c r="AV1159" s="710"/>
      <c r="AW1159" s="710"/>
      <c r="AX1159" s="710"/>
      <c r="AY1159" s="710"/>
      <c r="AZ1159" s="710"/>
      <c r="BA1159" s="710"/>
      <c r="BB1159" s="710"/>
      <c r="BC1159" s="710"/>
      <c r="BD1159" s="710"/>
      <c r="BE1159" s="710"/>
      <c r="BF1159" s="710"/>
      <c r="BG1159" s="710"/>
      <c r="BH1159" s="710"/>
      <c r="BI1159" s="710"/>
      <c r="BJ1159" s="710"/>
      <c r="BK1159" s="710"/>
      <c r="BL1159" s="710"/>
      <c r="BM1159" s="710"/>
      <c r="BN1159" s="710"/>
      <c r="BO1159" s="710"/>
      <c r="BP1159" s="389"/>
      <c r="BQ1159" s="389"/>
      <c r="BR1159" s="389"/>
      <c r="BS1159" s="389"/>
      <c r="BT1159" s="389"/>
      <c r="BU1159" s="389"/>
      <c r="BV1159" s="389"/>
      <c r="BW1159" s="389"/>
      <c r="BX1159" s="389"/>
      <c r="BY1159" s="389"/>
      <c r="BZ1159" s="389"/>
      <c r="CA1159" s="389"/>
      <c r="CB1159" s="389"/>
      <c r="CC1159" s="389"/>
      <c r="CD1159" s="389"/>
      <c r="CE1159" s="389"/>
      <c r="CF1159" s="389"/>
      <c r="CG1159" s="389"/>
      <c r="CH1159" s="389"/>
      <c r="CI1159" s="389"/>
      <c r="CJ1159" s="389"/>
      <c r="CK1159" s="389"/>
      <c r="CL1159" s="389"/>
      <c r="CM1159" s="389"/>
      <c r="CN1159" s="389"/>
      <c r="CO1159" s="389"/>
      <c r="CP1159" s="389"/>
      <c r="CQ1159" s="389"/>
      <c r="CR1159" s="389"/>
      <c r="CS1159" s="389"/>
      <c r="CT1159" s="389"/>
      <c r="CU1159" s="389"/>
      <c r="CV1159" s="389"/>
      <c r="CW1159" s="389"/>
      <c r="CX1159" s="389"/>
      <c r="CY1159" s="389"/>
      <c r="CZ1159" s="389"/>
      <c r="DA1159" s="389"/>
      <c r="DB1159" s="389"/>
      <c r="DC1159" s="389"/>
      <c r="DD1159" s="389"/>
      <c r="DE1159" s="389"/>
      <c r="DF1159" s="389"/>
      <c r="DG1159" s="389"/>
      <c r="DH1159" s="389"/>
      <c r="DI1159" s="389"/>
      <c r="DJ1159" s="389"/>
      <c r="DK1159" s="389"/>
      <c r="DL1159" s="389"/>
      <c r="DM1159" s="389"/>
      <c r="DN1159" s="389"/>
      <c r="DO1159" s="389"/>
      <c r="DP1159" s="389"/>
      <c r="DQ1159" s="389"/>
      <c r="DR1159" s="389"/>
      <c r="DS1159" s="389"/>
      <c r="DT1159" s="389"/>
      <c r="DU1159" s="389"/>
      <c r="DV1159" s="389"/>
      <c r="DW1159" s="389"/>
      <c r="DX1159" s="389"/>
      <c r="DY1159" s="389"/>
      <c r="DZ1159" s="389"/>
      <c r="EA1159" s="389"/>
      <c r="EB1159" s="389"/>
      <c r="EC1159" s="389"/>
      <c r="ED1159" s="389"/>
      <c r="EE1159" s="389"/>
      <c r="EF1159" s="389"/>
      <c r="EG1159" s="389"/>
      <c r="EH1159" s="389"/>
      <c r="EI1159" s="389"/>
      <c r="EJ1159" s="389"/>
      <c r="EK1159" s="389"/>
      <c r="EL1159" s="389"/>
      <c r="EM1159" s="389"/>
      <c r="EN1159" s="389"/>
      <c r="EO1159" s="389"/>
      <c r="EP1159" s="389"/>
      <c r="EQ1159" s="389"/>
      <c r="ER1159" s="389"/>
      <c r="ES1159" s="389"/>
      <c r="ET1159" s="389"/>
      <c r="EU1159" s="389"/>
      <c r="EV1159" s="389"/>
      <c r="EW1159" s="389"/>
      <c r="EX1159" s="389"/>
      <c r="EY1159" s="389"/>
      <c r="EZ1159" s="389"/>
      <c r="FA1159" s="389"/>
      <c r="FB1159" s="389"/>
      <c r="FC1159" s="389"/>
      <c r="FD1159" s="389"/>
      <c r="FE1159" s="389"/>
      <c r="FF1159" s="389"/>
      <c r="FG1159" s="389"/>
      <c r="FH1159" s="389"/>
      <c r="FI1159" s="389"/>
      <c r="FJ1159" s="389"/>
      <c r="FK1159" s="389"/>
      <c r="FL1159" s="389"/>
      <c r="FM1159" s="389"/>
      <c r="FN1159" s="389"/>
      <c r="FO1159" s="389"/>
      <c r="FP1159" s="389"/>
      <c r="FQ1159" s="389"/>
      <c r="FR1159" s="389"/>
      <c r="FS1159" s="389"/>
      <c r="FT1159" s="389"/>
      <c r="FU1159" s="389"/>
      <c r="FV1159" s="389"/>
    </row>
    <row r="1160" spans="3:178" outlineLevel="1" x14ac:dyDescent="0.2">
      <c r="E1160" s="373">
        <v>38</v>
      </c>
      <c r="F1160" s="394"/>
      <c r="G1160" s="394"/>
      <c r="H1160" s="399">
        <v>4.1082049618145308E-2</v>
      </c>
      <c r="J1160" s="370"/>
      <c r="K1160" s="390"/>
      <c r="L1160" s="390"/>
      <c r="M1160" s="390"/>
      <c r="N1160" s="390"/>
      <c r="O1160" s="390"/>
      <c r="P1160" s="390"/>
      <c r="Q1160" s="390"/>
      <c r="R1160" s="390"/>
      <c r="S1160" s="390"/>
      <c r="T1160" s="390"/>
      <c r="U1160" s="390"/>
      <c r="V1160" s="390"/>
      <c r="W1160" s="390"/>
      <c r="X1160" s="390"/>
      <c r="Y1160" s="390"/>
      <c r="Z1160" s="390"/>
      <c r="AA1160" s="390"/>
      <c r="AB1160" s="390"/>
      <c r="AC1160" s="390"/>
      <c r="AD1160" s="390"/>
      <c r="AE1160" s="390"/>
      <c r="AF1160" s="390"/>
      <c r="AG1160" s="390"/>
      <c r="AH1160" s="390"/>
      <c r="AI1160" s="390"/>
      <c r="AJ1160" s="390"/>
      <c r="AK1160" s="390"/>
      <c r="AL1160" s="710">
        <v>5.047572972101274E-2</v>
      </c>
      <c r="AM1160" s="710">
        <v>3.4981952231011443E-2</v>
      </c>
      <c r="AN1160" s="710">
        <v>2.8300648693239342E-2</v>
      </c>
      <c r="AO1160" s="710">
        <v>2.9540867002018519E-2</v>
      </c>
      <c r="AP1160" s="710">
        <v>3.921756916369782E-2</v>
      </c>
      <c r="AQ1160" s="710">
        <v>5.505497621372988E-2</v>
      </c>
      <c r="AR1160" s="710">
        <v>5.0002604302307414E-2</v>
      </c>
      <c r="AS1160" s="710"/>
      <c r="AT1160" s="710"/>
      <c r="AU1160" s="710"/>
      <c r="AV1160" s="710"/>
      <c r="AW1160" s="710"/>
      <c r="AX1160" s="710"/>
      <c r="AY1160" s="710"/>
      <c r="AZ1160" s="710"/>
      <c r="BA1160" s="710"/>
      <c r="BB1160" s="710"/>
      <c r="BC1160" s="710"/>
      <c r="BD1160" s="710"/>
      <c r="BE1160" s="710"/>
      <c r="BF1160" s="710"/>
      <c r="BG1160" s="710"/>
      <c r="BH1160" s="710"/>
      <c r="BI1160" s="710"/>
      <c r="BJ1160" s="710"/>
      <c r="BK1160" s="710"/>
      <c r="BL1160" s="710"/>
      <c r="BM1160" s="710"/>
      <c r="BN1160" s="710"/>
      <c r="BO1160" s="710"/>
      <c r="BP1160" s="389"/>
      <c r="BQ1160" s="389"/>
      <c r="BR1160" s="389"/>
      <c r="BS1160" s="389"/>
      <c r="BT1160" s="389"/>
      <c r="BU1160" s="389"/>
      <c r="BV1160" s="389"/>
      <c r="BW1160" s="389"/>
      <c r="BX1160" s="389"/>
      <c r="BY1160" s="389"/>
      <c r="BZ1160" s="389"/>
      <c r="CA1160" s="389"/>
      <c r="CB1160" s="389"/>
      <c r="CC1160" s="389"/>
      <c r="CD1160" s="389"/>
      <c r="CE1160" s="389"/>
      <c r="CF1160" s="389"/>
      <c r="CG1160" s="389"/>
      <c r="CH1160" s="389"/>
      <c r="CI1160" s="389"/>
      <c r="CJ1160" s="389"/>
      <c r="CK1160" s="389"/>
      <c r="CL1160" s="389"/>
      <c r="CM1160" s="389"/>
      <c r="CN1160" s="389"/>
      <c r="CO1160" s="389"/>
      <c r="CP1160" s="389"/>
      <c r="CQ1160" s="389"/>
      <c r="CR1160" s="389"/>
      <c r="CS1160" s="389"/>
      <c r="CT1160" s="389"/>
      <c r="CU1160" s="389"/>
      <c r="CV1160" s="389"/>
      <c r="CW1160" s="389"/>
      <c r="CX1160" s="389"/>
      <c r="CY1160" s="389"/>
      <c r="CZ1160" s="389"/>
      <c r="DA1160" s="389"/>
      <c r="DB1160" s="389"/>
      <c r="DC1160" s="389"/>
      <c r="DD1160" s="389"/>
      <c r="DE1160" s="389"/>
      <c r="DF1160" s="389"/>
      <c r="DG1160" s="389"/>
      <c r="DH1160" s="389"/>
      <c r="DI1160" s="389"/>
      <c r="DJ1160" s="389"/>
      <c r="DK1160" s="389"/>
      <c r="DL1160" s="389"/>
      <c r="DM1160" s="389"/>
      <c r="DN1160" s="389"/>
      <c r="DO1160" s="389"/>
      <c r="DP1160" s="389"/>
      <c r="DQ1160" s="389"/>
      <c r="DR1160" s="389"/>
      <c r="DS1160" s="389"/>
      <c r="DT1160" s="389"/>
      <c r="DU1160" s="389"/>
      <c r="DV1160" s="389"/>
      <c r="DW1160" s="389"/>
      <c r="DX1160" s="389"/>
      <c r="DY1160" s="389"/>
      <c r="DZ1160" s="389"/>
      <c r="EA1160" s="389"/>
      <c r="EB1160" s="389"/>
      <c r="EC1160" s="389"/>
      <c r="ED1160" s="389"/>
      <c r="EE1160" s="389"/>
      <c r="EF1160" s="389"/>
      <c r="EG1160" s="389"/>
      <c r="EH1160" s="389"/>
      <c r="EI1160" s="389"/>
      <c r="EJ1160" s="389"/>
      <c r="EK1160" s="389"/>
      <c r="EL1160" s="389"/>
      <c r="EM1160" s="389"/>
      <c r="EN1160" s="389"/>
      <c r="EO1160" s="389"/>
      <c r="EP1160" s="389"/>
      <c r="EQ1160" s="389"/>
      <c r="ER1160" s="389"/>
      <c r="ES1160" s="389"/>
      <c r="ET1160" s="389"/>
      <c r="EU1160" s="389"/>
      <c r="EV1160" s="389"/>
      <c r="EW1160" s="389"/>
      <c r="EX1160" s="389"/>
      <c r="EY1160" s="389"/>
      <c r="EZ1160" s="389"/>
      <c r="FA1160" s="389"/>
      <c r="FB1160" s="389"/>
      <c r="FC1160" s="389"/>
      <c r="FD1160" s="389"/>
      <c r="FE1160" s="389"/>
      <c r="FF1160" s="389"/>
      <c r="FG1160" s="389"/>
      <c r="FH1160" s="389"/>
      <c r="FI1160" s="389"/>
      <c r="FJ1160" s="389"/>
      <c r="FK1160" s="389"/>
      <c r="FL1160" s="389"/>
      <c r="FM1160" s="389"/>
      <c r="FN1160" s="389"/>
      <c r="FO1160" s="389"/>
      <c r="FP1160" s="389"/>
      <c r="FQ1160" s="389"/>
      <c r="FR1160" s="389"/>
      <c r="FS1160" s="389"/>
      <c r="FT1160" s="389"/>
      <c r="FU1160" s="389"/>
      <c r="FV1160" s="389"/>
    </row>
    <row r="1161" spans="3:178" outlineLevel="1" x14ac:dyDescent="0.2">
      <c r="E1161" s="373">
        <v>39</v>
      </c>
      <c r="F1161" s="394"/>
      <c r="G1161" s="394"/>
      <c r="H1161" s="399">
        <v>3.8293776491102237E-2</v>
      </c>
      <c r="J1161" s="370"/>
      <c r="K1161" s="390"/>
      <c r="L1161" s="390"/>
      <c r="M1161" s="390"/>
      <c r="N1161" s="390"/>
      <c r="O1161" s="390"/>
      <c r="P1161" s="390"/>
      <c r="Q1161" s="390"/>
      <c r="R1161" s="390"/>
      <c r="S1161" s="390"/>
      <c r="T1161" s="390"/>
      <c r="U1161" s="390"/>
      <c r="V1161" s="390"/>
      <c r="W1161" s="390"/>
      <c r="X1161" s="390"/>
      <c r="Y1161" s="390"/>
      <c r="Z1161" s="390"/>
      <c r="AA1161" s="390"/>
      <c r="AB1161" s="390"/>
      <c r="AC1161" s="390"/>
      <c r="AD1161" s="390"/>
      <c r="AE1161" s="390"/>
      <c r="AF1161" s="390"/>
      <c r="AG1161" s="390"/>
      <c r="AH1161" s="390"/>
      <c r="AI1161" s="390"/>
      <c r="AJ1161" s="390"/>
      <c r="AK1161" s="390"/>
      <c r="AL1161" s="710">
        <v>4.9508143847766486E-2</v>
      </c>
      <c r="AM1161" s="710">
        <v>3.3829966976422703E-2</v>
      </c>
      <c r="AN1161" s="710">
        <v>2.6988263526941392E-2</v>
      </c>
      <c r="AO1161" s="710">
        <v>2.8419467495434302E-2</v>
      </c>
      <c r="AP1161" s="710">
        <v>3.7537090563392453E-2</v>
      </c>
      <c r="AQ1161" s="710">
        <v>5.3479726536656058E-2</v>
      </c>
      <c r="AR1161" s="710"/>
      <c r="AS1161" s="710"/>
      <c r="AT1161" s="710"/>
      <c r="AU1161" s="710"/>
      <c r="AV1161" s="710"/>
      <c r="AW1161" s="710"/>
      <c r="AX1161" s="710"/>
      <c r="AY1161" s="710"/>
      <c r="AZ1161" s="710"/>
      <c r="BA1161" s="710"/>
      <c r="BB1161" s="710"/>
      <c r="BC1161" s="710"/>
      <c r="BD1161" s="710"/>
      <c r="BE1161" s="710"/>
      <c r="BF1161" s="710"/>
      <c r="BG1161" s="710"/>
      <c r="BH1161" s="710"/>
      <c r="BI1161" s="710"/>
      <c r="BJ1161" s="710"/>
      <c r="BK1161" s="710"/>
      <c r="BL1161" s="710"/>
      <c r="BM1161" s="710"/>
      <c r="BN1161" s="710"/>
      <c r="BO1161" s="710"/>
      <c r="BP1161" s="389"/>
      <c r="BQ1161" s="389"/>
      <c r="BR1161" s="389"/>
      <c r="BS1161" s="389"/>
      <c r="BT1161" s="389"/>
      <c r="BU1161" s="389"/>
      <c r="BV1161" s="389"/>
      <c r="BW1161" s="389"/>
      <c r="BX1161" s="389"/>
      <c r="BY1161" s="389"/>
      <c r="BZ1161" s="389"/>
      <c r="CA1161" s="389"/>
      <c r="CB1161" s="389"/>
      <c r="CC1161" s="389"/>
      <c r="CD1161" s="389"/>
      <c r="CE1161" s="389"/>
      <c r="CF1161" s="389"/>
      <c r="CG1161" s="389"/>
      <c r="CH1161" s="389"/>
      <c r="CI1161" s="389"/>
      <c r="CJ1161" s="389"/>
      <c r="CK1161" s="389"/>
      <c r="CL1161" s="389"/>
      <c r="CM1161" s="389"/>
      <c r="CN1161" s="389"/>
      <c r="CO1161" s="389"/>
      <c r="CP1161" s="389"/>
      <c r="CQ1161" s="389"/>
      <c r="CR1161" s="389"/>
      <c r="CS1161" s="389"/>
      <c r="CT1161" s="389"/>
      <c r="CU1161" s="389"/>
      <c r="CV1161" s="389"/>
      <c r="CW1161" s="389"/>
      <c r="CX1161" s="389"/>
      <c r="CY1161" s="389"/>
      <c r="CZ1161" s="389"/>
      <c r="DA1161" s="389"/>
      <c r="DB1161" s="389"/>
      <c r="DC1161" s="389"/>
      <c r="DD1161" s="389"/>
      <c r="DE1161" s="389"/>
      <c r="DF1161" s="389"/>
      <c r="DG1161" s="389"/>
      <c r="DH1161" s="389"/>
      <c r="DI1161" s="389"/>
      <c r="DJ1161" s="389"/>
      <c r="DK1161" s="389"/>
      <c r="DL1161" s="389"/>
      <c r="DM1161" s="389"/>
      <c r="DN1161" s="389"/>
      <c r="DO1161" s="389"/>
      <c r="DP1161" s="389"/>
      <c r="DQ1161" s="389"/>
      <c r="DR1161" s="389"/>
      <c r="DS1161" s="389"/>
      <c r="DT1161" s="389"/>
      <c r="DU1161" s="389"/>
      <c r="DV1161" s="389"/>
      <c r="DW1161" s="389"/>
      <c r="DX1161" s="389"/>
      <c r="DY1161" s="389"/>
      <c r="DZ1161" s="389"/>
      <c r="EA1161" s="389"/>
      <c r="EB1161" s="389"/>
      <c r="EC1161" s="389"/>
      <c r="ED1161" s="389"/>
      <c r="EE1161" s="389"/>
      <c r="EF1161" s="389"/>
      <c r="EG1161" s="389"/>
      <c r="EH1161" s="389"/>
      <c r="EI1161" s="389"/>
      <c r="EJ1161" s="389"/>
      <c r="EK1161" s="389"/>
      <c r="EL1161" s="389"/>
      <c r="EM1161" s="389"/>
      <c r="EN1161" s="389"/>
      <c r="EO1161" s="389"/>
      <c r="EP1161" s="389"/>
      <c r="EQ1161" s="389"/>
      <c r="ER1161" s="389"/>
      <c r="ES1161" s="389"/>
      <c r="ET1161" s="389"/>
      <c r="EU1161" s="389"/>
      <c r="EV1161" s="389"/>
      <c r="EW1161" s="389"/>
      <c r="EX1161" s="389"/>
      <c r="EY1161" s="389"/>
      <c r="EZ1161" s="389"/>
      <c r="FA1161" s="389"/>
      <c r="FB1161" s="389"/>
      <c r="FC1161" s="389"/>
      <c r="FD1161" s="389"/>
      <c r="FE1161" s="389"/>
      <c r="FF1161" s="389"/>
      <c r="FG1161" s="389"/>
      <c r="FH1161" s="389"/>
      <c r="FI1161" s="389"/>
      <c r="FJ1161" s="389"/>
      <c r="FK1161" s="389"/>
      <c r="FL1161" s="389"/>
      <c r="FM1161" s="389"/>
      <c r="FN1161" s="389"/>
      <c r="FO1161" s="389"/>
      <c r="FP1161" s="389"/>
      <c r="FQ1161" s="389"/>
      <c r="FR1161" s="389"/>
      <c r="FS1161" s="389"/>
      <c r="FT1161" s="389"/>
      <c r="FU1161" s="389"/>
      <c r="FV1161" s="389"/>
    </row>
    <row r="1162" spans="3:178" outlineLevel="1" x14ac:dyDescent="0.2">
      <c r="E1162" s="373">
        <v>40</v>
      </c>
      <c r="F1162" s="394"/>
      <c r="G1162" s="394"/>
      <c r="H1162" s="399">
        <v>3.3754325551579131E-2</v>
      </c>
      <c r="J1162" s="370"/>
      <c r="K1162" s="390"/>
      <c r="L1162" s="390"/>
      <c r="M1162" s="390"/>
      <c r="N1162" s="390"/>
      <c r="O1162" s="390"/>
      <c r="P1162" s="390"/>
      <c r="Q1162" s="390"/>
      <c r="R1162" s="390"/>
      <c r="S1162" s="390"/>
      <c r="T1162" s="390"/>
      <c r="U1162" s="390"/>
      <c r="V1162" s="390"/>
      <c r="W1162" s="390"/>
      <c r="X1162" s="390"/>
      <c r="Y1162" s="390"/>
      <c r="Z1162" s="390"/>
      <c r="AA1162" s="390"/>
      <c r="AB1162" s="390"/>
      <c r="AC1162" s="390"/>
      <c r="AD1162" s="390"/>
      <c r="AE1162" s="390"/>
      <c r="AF1162" s="390"/>
      <c r="AG1162" s="390"/>
      <c r="AH1162" s="390"/>
      <c r="AI1162" s="390"/>
      <c r="AJ1162" s="390"/>
      <c r="AK1162" s="390"/>
      <c r="AL1162" s="710">
        <v>4.6766650540235447E-2</v>
      </c>
      <c r="AM1162" s="710">
        <v>3.2505183933645647E-2</v>
      </c>
      <c r="AN1162" s="710">
        <v>2.6050845551014286E-2</v>
      </c>
      <c r="AO1162" s="710">
        <v>2.7073788087533242E-2</v>
      </c>
      <c r="AP1162" s="710">
        <v>3.6375159645467031E-2</v>
      </c>
      <c r="AQ1162" s="710"/>
      <c r="AR1162" s="710"/>
      <c r="AS1162" s="710"/>
      <c r="AT1162" s="710"/>
      <c r="AU1162" s="710"/>
      <c r="AV1162" s="710"/>
      <c r="AW1162" s="710"/>
      <c r="AX1162" s="710"/>
      <c r="AY1162" s="710"/>
      <c r="AZ1162" s="710"/>
      <c r="BA1162" s="710"/>
      <c r="BB1162" s="710"/>
      <c r="BC1162" s="710"/>
      <c r="BD1162" s="710"/>
      <c r="BE1162" s="710"/>
      <c r="BF1162" s="710"/>
      <c r="BG1162" s="710"/>
      <c r="BH1162" s="710"/>
      <c r="BI1162" s="710"/>
      <c r="BJ1162" s="710"/>
      <c r="BK1162" s="710"/>
      <c r="BL1162" s="710"/>
      <c r="BM1162" s="710"/>
      <c r="BN1162" s="710"/>
      <c r="BO1162" s="710"/>
      <c r="BP1162" s="389"/>
      <c r="BQ1162" s="389"/>
      <c r="BR1162" s="389"/>
      <c r="BS1162" s="389"/>
      <c r="BT1162" s="389"/>
      <c r="BU1162" s="389"/>
      <c r="BV1162" s="389"/>
      <c r="BW1162" s="389"/>
      <c r="BX1162" s="389"/>
      <c r="BY1162" s="389"/>
      <c r="BZ1162" s="389"/>
      <c r="CA1162" s="389"/>
      <c r="CB1162" s="389"/>
      <c r="CC1162" s="389"/>
      <c r="CD1162" s="389"/>
      <c r="CE1162" s="389"/>
      <c r="CF1162" s="389"/>
      <c r="CG1162" s="389"/>
      <c r="CH1162" s="389"/>
      <c r="CI1162" s="389"/>
      <c r="CJ1162" s="389"/>
      <c r="CK1162" s="389"/>
      <c r="CL1162" s="389"/>
      <c r="CM1162" s="389"/>
      <c r="CN1162" s="389"/>
      <c r="CO1162" s="389"/>
      <c r="CP1162" s="389"/>
      <c r="CQ1162" s="389"/>
      <c r="CR1162" s="389"/>
      <c r="CS1162" s="389"/>
      <c r="CT1162" s="389"/>
      <c r="CU1162" s="389"/>
      <c r="CV1162" s="389"/>
      <c r="CW1162" s="389"/>
      <c r="CX1162" s="389"/>
      <c r="CY1162" s="389"/>
      <c r="CZ1162" s="389"/>
      <c r="DA1162" s="389"/>
      <c r="DB1162" s="389"/>
      <c r="DC1162" s="389"/>
      <c r="DD1162" s="389"/>
      <c r="DE1162" s="389"/>
      <c r="DF1162" s="389"/>
      <c r="DG1162" s="389"/>
      <c r="DH1162" s="389"/>
      <c r="DI1162" s="389"/>
      <c r="DJ1162" s="389"/>
      <c r="DK1162" s="389"/>
      <c r="DL1162" s="389"/>
      <c r="DM1162" s="389"/>
      <c r="DN1162" s="389"/>
      <c r="DO1162" s="389"/>
      <c r="DP1162" s="389"/>
      <c r="DQ1162" s="389"/>
      <c r="DR1162" s="389"/>
      <c r="DS1162" s="389"/>
      <c r="DT1162" s="389"/>
      <c r="DU1162" s="389"/>
      <c r="DV1162" s="389"/>
      <c r="DW1162" s="389"/>
      <c r="DX1162" s="389"/>
      <c r="DY1162" s="389"/>
      <c r="DZ1162" s="389"/>
      <c r="EA1162" s="389"/>
      <c r="EB1162" s="389"/>
      <c r="EC1162" s="389"/>
      <c r="ED1162" s="389"/>
      <c r="EE1162" s="389"/>
      <c r="EF1162" s="389"/>
      <c r="EG1162" s="389"/>
      <c r="EH1162" s="389"/>
      <c r="EI1162" s="389"/>
      <c r="EJ1162" s="389"/>
      <c r="EK1162" s="389"/>
      <c r="EL1162" s="389"/>
      <c r="EM1162" s="389"/>
      <c r="EN1162" s="389"/>
      <c r="EO1162" s="389"/>
      <c r="EP1162" s="389"/>
      <c r="EQ1162" s="389"/>
      <c r="ER1162" s="389"/>
      <c r="ES1162" s="389"/>
      <c r="ET1162" s="389"/>
      <c r="EU1162" s="389"/>
      <c r="EV1162" s="389"/>
      <c r="EW1162" s="389"/>
      <c r="EX1162" s="389"/>
      <c r="EY1162" s="389"/>
      <c r="EZ1162" s="389"/>
      <c r="FA1162" s="389"/>
      <c r="FB1162" s="389"/>
      <c r="FC1162" s="389"/>
      <c r="FD1162" s="389"/>
      <c r="FE1162" s="389"/>
      <c r="FF1162" s="389"/>
      <c r="FG1162" s="389"/>
      <c r="FH1162" s="389"/>
      <c r="FI1162" s="389"/>
      <c r="FJ1162" s="389"/>
      <c r="FK1162" s="389"/>
      <c r="FL1162" s="389"/>
      <c r="FM1162" s="389"/>
      <c r="FN1162" s="389"/>
      <c r="FO1162" s="389"/>
      <c r="FP1162" s="389"/>
      <c r="FQ1162" s="389"/>
      <c r="FR1162" s="389"/>
      <c r="FS1162" s="389"/>
      <c r="FT1162" s="389"/>
      <c r="FU1162" s="389"/>
      <c r="FV1162" s="389"/>
    </row>
    <row r="1163" spans="3:178" outlineLevel="1" x14ac:dyDescent="0.2">
      <c r="E1163" s="373">
        <v>41</v>
      </c>
      <c r="F1163" s="394"/>
      <c r="G1163" s="394"/>
      <c r="H1163" s="399">
        <v>3.2552395968812473E-2</v>
      </c>
      <c r="J1163" s="370"/>
      <c r="K1163" s="390"/>
      <c r="L1163" s="390"/>
      <c r="M1163" s="390"/>
      <c r="N1163" s="390"/>
      <c r="O1163" s="390"/>
      <c r="P1163" s="390"/>
      <c r="Q1163" s="390"/>
      <c r="R1163" s="390"/>
      <c r="S1163" s="390"/>
      <c r="T1163" s="390"/>
      <c r="U1163" s="390"/>
      <c r="V1163" s="390"/>
      <c r="W1163" s="390"/>
      <c r="X1163" s="390"/>
      <c r="Y1163" s="390"/>
      <c r="Z1163" s="390"/>
      <c r="AA1163" s="390"/>
      <c r="AB1163" s="390"/>
      <c r="AC1163" s="390"/>
      <c r="AD1163" s="390"/>
      <c r="AE1163" s="390"/>
      <c r="AF1163" s="390"/>
      <c r="AG1163" s="390"/>
      <c r="AH1163" s="390"/>
      <c r="AI1163" s="390"/>
      <c r="AJ1163" s="390"/>
      <c r="AK1163" s="390"/>
      <c r="AL1163" s="710">
        <v>4.6927914852443152E-2</v>
      </c>
      <c r="AM1163" s="710">
        <v>3.1429997696029492E-2</v>
      </c>
      <c r="AN1163" s="710">
        <v>2.5394652967865312E-2</v>
      </c>
      <c r="AO1163" s="710">
        <v>2.6457018358911923E-2</v>
      </c>
      <c r="AP1163" s="710"/>
      <c r="AQ1163" s="710"/>
      <c r="AR1163" s="710"/>
      <c r="AS1163" s="710"/>
      <c r="AT1163" s="710"/>
      <c r="AU1163" s="710"/>
      <c r="AV1163" s="710"/>
      <c r="AW1163" s="710"/>
      <c r="AX1163" s="710"/>
      <c r="AY1163" s="710"/>
      <c r="AZ1163" s="710"/>
      <c r="BA1163" s="710"/>
      <c r="BB1163" s="710"/>
      <c r="BC1163" s="710"/>
      <c r="BD1163" s="710"/>
      <c r="BE1163" s="710"/>
      <c r="BF1163" s="710"/>
      <c r="BG1163" s="710"/>
      <c r="BH1163" s="710"/>
      <c r="BI1163" s="710"/>
      <c r="BJ1163" s="710"/>
      <c r="BK1163" s="710"/>
      <c r="BL1163" s="710"/>
      <c r="BM1163" s="710"/>
      <c r="BN1163" s="710"/>
      <c r="BO1163" s="710"/>
      <c r="BP1163" s="389"/>
      <c r="BQ1163" s="389"/>
      <c r="BR1163" s="389"/>
      <c r="BS1163" s="389"/>
      <c r="BT1163" s="389"/>
      <c r="BU1163" s="389"/>
      <c r="BV1163" s="389"/>
      <c r="BW1163" s="389"/>
      <c r="BX1163" s="389"/>
      <c r="BY1163" s="389"/>
      <c r="BZ1163" s="389"/>
      <c r="CA1163" s="389"/>
      <c r="CB1163" s="389"/>
      <c r="CC1163" s="389"/>
      <c r="CD1163" s="389"/>
      <c r="CE1163" s="389"/>
      <c r="CF1163" s="389"/>
      <c r="CG1163" s="389"/>
      <c r="CH1163" s="389"/>
      <c r="CI1163" s="389"/>
      <c r="CJ1163" s="389"/>
      <c r="CK1163" s="389"/>
      <c r="CL1163" s="389"/>
      <c r="CM1163" s="389"/>
      <c r="CN1163" s="389"/>
      <c r="CO1163" s="389"/>
      <c r="CP1163" s="389"/>
      <c r="CQ1163" s="389"/>
      <c r="CR1163" s="389"/>
      <c r="CS1163" s="389"/>
      <c r="CT1163" s="389"/>
      <c r="CU1163" s="389"/>
      <c r="CV1163" s="389"/>
      <c r="CW1163" s="389"/>
      <c r="CX1163" s="389"/>
      <c r="CY1163" s="389"/>
      <c r="CZ1163" s="389"/>
      <c r="DA1163" s="389"/>
      <c r="DB1163" s="389"/>
      <c r="DC1163" s="389"/>
      <c r="DD1163" s="389"/>
      <c r="DE1163" s="389"/>
      <c r="DF1163" s="389"/>
      <c r="DG1163" s="389"/>
      <c r="DH1163" s="389"/>
      <c r="DI1163" s="389"/>
      <c r="DJ1163" s="389"/>
      <c r="DK1163" s="389"/>
      <c r="DL1163" s="389"/>
      <c r="DM1163" s="389"/>
      <c r="DN1163" s="389"/>
      <c r="DO1163" s="389"/>
      <c r="DP1163" s="389"/>
      <c r="DQ1163" s="389"/>
      <c r="DR1163" s="389"/>
      <c r="DS1163" s="389"/>
      <c r="DT1163" s="389"/>
      <c r="DU1163" s="389"/>
      <c r="DV1163" s="389"/>
      <c r="DW1163" s="389"/>
      <c r="DX1163" s="389"/>
      <c r="DY1163" s="389"/>
      <c r="DZ1163" s="389"/>
      <c r="EA1163" s="389"/>
      <c r="EB1163" s="389"/>
      <c r="EC1163" s="389"/>
      <c r="ED1163" s="389"/>
      <c r="EE1163" s="389"/>
      <c r="EF1163" s="389"/>
      <c r="EG1163" s="389"/>
      <c r="EH1163" s="389"/>
      <c r="EI1163" s="389"/>
      <c r="EJ1163" s="389"/>
      <c r="EK1163" s="389"/>
      <c r="EL1163" s="389"/>
      <c r="EM1163" s="389"/>
      <c r="EN1163" s="389"/>
      <c r="EO1163" s="389"/>
      <c r="EP1163" s="389"/>
      <c r="EQ1163" s="389"/>
      <c r="ER1163" s="389"/>
      <c r="ES1163" s="389"/>
      <c r="ET1163" s="389"/>
      <c r="EU1163" s="389"/>
      <c r="EV1163" s="389"/>
      <c r="EW1163" s="389"/>
      <c r="EX1163" s="389"/>
      <c r="EY1163" s="389"/>
      <c r="EZ1163" s="389"/>
      <c r="FA1163" s="389"/>
      <c r="FB1163" s="389"/>
      <c r="FC1163" s="389"/>
      <c r="FD1163" s="389"/>
      <c r="FE1163" s="389"/>
      <c r="FF1163" s="389"/>
      <c r="FG1163" s="389"/>
      <c r="FH1163" s="389"/>
      <c r="FI1163" s="389"/>
      <c r="FJ1163" s="389"/>
      <c r="FK1163" s="389"/>
      <c r="FL1163" s="389"/>
      <c r="FM1163" s="389"/>
      <c r="FN1163" s="389"/>
      <c r="FO1163" s="389"/>
      <c r="FP1163" s="389"/>
      <c r="FQ1163" s="389"/>
      <c r="FR1163" s="389"/>
      <c r="FS1163" s="389"/>
      <c r="FT1163" s="389"/>
      <c r="FU1163" s="389"/>
      <c r="FV1163" s="389"/>
    </row>
    <row r="1164" spans="3:178" outlineLevel="1" x14ac:dyDescent="0.2">
      <c r="E1164" s="373">
        <v>42</v>
      </c>
      <c r="F1164" s="394"/>
      <c r="G1164" s="394"/>
      <c r="H1164" s="399">
        <v>3.3306060834287547E-2</v>
      </c>
      <c r="J1164" s="370"/>
      <c r="K1164" s="390"/>
      <c r="L1164" s="390"/>
      <c r="M1164" s="390"/>
      <c r="N1164" s="390"/>
      <c r="O1164" s="390"/>
      <c r="P1164" s="390"/>
      <c r="Q1164" s="390"/>
      <c r="R1164" s="390"/>
      <c r="S1164" s="390"/>
      <c r="T1164" s="390"/>
      <c r="U1164" s="390"/>
      <c r="V1164" s="390"/>
      <c r="W1164" s="390"/>
      <c r="X1164" s="390"/>
      <c r="Y1164" s="390"/>
      <c r="Z1164" s="390"/>
      <c r="AA1164" s="390"/>
      <c r="AB1164" s="390"/>
      <c r="AC1164" s="390"/>
      <c r="AD1164" s="390"/>
      <c r="AE1164" s="390"/>
      <c r="AF1164" s="390"/>
      <c r="AG1164" s="390"/>
      <c r="AH1164" s="390"/>
      <c r="AI1164" s="390"/>
      <c r="AJ1164" s="390"/>
      <c r="AK1164" s="390"/>
      <c r="AL1164" s="710">
        <v>4.4992743105950653E-2</v>
      </c>
      <c r="AM1164" s="710">
        <v>3.0393210966899623E-2</v>
      </c>
      <c r="AN1164" s="710">
        <v>2.4532228430012373E-2</v>
      </c>
      <c r="AO1164" s="710"/>
      <c r="AP1164" s="710"/>
      <c r="AQ1164" s="710"/>
      <c r="AR1164" s="710"/>
      <c r="AS1164" s="710"/>
      <c r="AT1164" s="710"/>
      <c r="AU1164" s="710"/>
      <c r="AV1164" s="710"/>
      <c r="AW1164" s="710"/>
      <c r="AX1164" s="710"/>
      <c r="AY1164" s="710"/>
      <c r="AZ1164" s="710"/>
      <c r="BA1164" s="710"/>
      <c r="BB1164" s="710"/>
      <c r="BC1164" s="710"/>
      <c r="BD1164" s="710"/>
      <c r="BE1164" s="710"/>
      <c r="BF1164" s="710"/>
      <c r="BG1164" s="710"/>
      <c r="BH1164" s="710"/>
      <c r="BI1164" s="710"/>
      <c r="BJ1164" s="710"/>
      <c r="BK1164" s="710"/>
      <c r="BL1164" s="710"/>
      <c r="BM1164" s="710"/>
      <c r="BN1164" s="710"/>
      <c r="BO1164" s="710"/>
      <c r="BP1164" s="389"/>
      <c r="BQ1164" s="389"/>
      <c r="BR1164" s="389"/>
      <c r="BS1164" s="389"/>
      <c r="BT1164" s="389"/>
      <c r="BU1164" s="389"/>
      <c r="BV1164" s="389"/>
      <c r="BW1164" s="389"/>
      <c r="BX1164" s="389"/>
      <c r="BY1164" s="389"/>
      <c r="BZ1164" s="389"/>
      <c r="CA1164" s="389"/>
      <c r="CB1164" s="389"/>
      <c r="CC1164" s="389"/>
      <c r="CD1164" s="389"/>
      <c r="CE1164" s="389"/>
      <c r="CF1164" s="389"/>
      <c r="CG1164" s="389"/>
      <c r="CH1164" s="389"/>
      <c r="CI1164" s="389"/>
      <c r="CJ1164" s="389"/>
      <c r="CK1164" s="389"/>
      <c r="CL1164" s="389"/>
      <c r="CM1164" s="389"/>
      <c r="CN1164" s="389"/>
      <c r="CO1164" s="389"/>
      <c r="CP1164" s="389"/>
      <c r="CQ1164" s="389"/>
      <c r="CR1164" s="389"/>
      <c r="CS1164" s="389"/>
      <c r="CT1164" s="389"/>
      <c r="CU1164" s="389"/>
      <c r="CV1164" s="389"/>
      <c r="CW1164" s="389"/>
      <c r="CX1164" s="389"/>
      <c r="CY1164" s="389"/>
      <c r="CZ1164" s="389"/>
      <c r="DA1164" s="389"/>
      <c r="DB1164" s="389"/>
      <c r="DC1164" s="389"/>
      <c r="DD1164" s="389"/>
      <c r="DE1164" s="389"/>
      <c r="DF1164" s="389"/>
      <c r="DG1164" s="389"/>
      <c r="DH1164" s="389"/>
      <c r="DI1164" s="389"/>
      <c r="DJ1164" s="389"/>
      <c r="DK1164" s="389"/>
      <c r="DL1164" s="389"/>
      <c r="DM1164" s="389"/>
      <c r="DN1164" s="389"/>
      <c r="DO1164" s="389"/>
      <c r="DP1164" s="389"/>
      <c r="DQ1164" s="389"/>
      <c r="DR1164" s="389"/>
      <c r="DS1164" s="389"/>
      <c r="DT1164" s="389"/>
      <c r="DU1164" s="389"/>
      <c r="DV1164" s="389"/>
      <c r="DW1164" s="389"/>
      <c r="DX1164" s="389"/>
      <c r="DY1164" s="389"/>
      <c r="DZ1164" s="389"/>
      <c r="EA1164" s="389"/>
      <c r="EB1164" s="389"/>
      <c r="EC1164" s="389"/>
      <c r="ED1164" s="389"/>
      <c r="EE1164" s="389"/>
      <c r="EF1164" s="389"/>
      <c r="EG1164" s="389"/>
      <c r="EH1164" s="389"/>
      <c r="EI1164" s="389"/>
      <c r="EJ1164" s="389"/>
      <c r="EK1164" s="389"/>
      <c r="EL1164" s="389"/>
      <c r="EM1164" s="389"/>
      <c r="EN1164" s="389"/>
      <c r="EO1164" s="389"/>
      <c r="EP1164" s="389"/>
      <c r="EQ1164" s="389"/>
      <c r="ER1164" s="389"/>
      <c r="ES1164" s="389"/>
      <c r="ET1164" s="389"/>
      <c r="EU1164" s="389"/>
      <c r="EV1164" s="389"/>
      <c r="EW1164" s="389"/>
      <c r="EX1164" s="389"/>
      <c r="EY1164" s="389"/>
      <c r="EZ1164" s="389"/>
      <c r="FA1164" s="389"/>
      <c r="FB1164" s="389"/>
      <c r="FC1164" s="389"/>
      <c r="FD1164" s="389"/>
      <c r="FE1164" s="389"/>
      <c r="FF1164" s="389"/>
      <c r="FG1164" s="389"/>
      <c r="FH1164" s="389"/>
      <c r="FI1164" s="389"/>
      <c r="FJ1164" s="389"/>
      <c r="FK1164" s="389"/>
      <c r="FL1164" s="389"/>
      <c r="FM1164" s="389"/>
      <c r="FN1164" s="389"/>
      <c r="FO1164" s="389"/>
      <c r="FP1164" s="389"/>
      <c r="FQ1164" s="389"/>
      <c r="FR1164" s="389"/>
      <c r="FS1164" s="389"/>
      <c r="FT1164" s="389"/>
      <c r="FU1164" s="389"/>
      <c r="FV1164" s="389"/>
    </row>
    <row r="1165" spans="3:178" outlineLevel="1" x14ac:dyDescent="0.2">
      <c r="E1165" s="373">
        <v>43</v>
      </c>
      <c r="F1165" s="394"/>
      <c r="G1165" s="394"/>
      <c r="H1165" s="399">
        <v>3.7324348566674104E-2</v>
      </c>
      <c r="J1165" s="370"/>
      <c r="K1165" s="390"/>
      <c r="L1165" s="390"/>
      <c r="M1165" s="390"/>
      <c r="N1165" s="390"/>
      <c r="O1165" s="390"/>
      <c r="P1165" s="390"/>
      <c r="Q1165" s="390"/>
      <c r="R1165" s="390"/>
      <c r="S1165" s="390"/>
      <c r="T1165" s="390"/>
      <c r="U1165" s="390"/>
      <c r="V1165" s="390"/>
      <c r="W1165" s="390"/>
      <c r="X1165" s="390"/>
      <c r="Y1165" s="390"/>
      <c r="Z1165" s="390"/>
      <c r="AA1165" s="390"/>
      <c r="AB1165" s="390"/>
      <c r="AC1165" s="390"/>
      <c r="AD1165" s="390"/>
      <c r="AE1165" s="390"/>
      <c r="AF1165" s="390"/>
      <c r="AG1165" s="390"/>
      <c r="AH1165" s="390"/>
      <c r="AI1165" s="390"/>
      <c r="AJ1165" s="390"/>
      <c r="AK1165" s="390"/>
      <c r="AL1165" s="710">
        <v>4.4831478793742947E-2</v>
      </c>
      <c r="AM1165" s="710">
        <v>2.9817218339605253E-2</v>
      </c>
      <c r="AN1165" s="710"/>
      <c r="AO1165" s="710"/>
      <c r="AP1165" s="710"/>
      <c r="AQ1165" s="710"/>
      <c r="AR1165" s="710"/>
      <c r="AS1165" s="710"/>
      <c r="AT1165" s="710"/>
      <c r="AU1165" s="710"/>
      <c r="AV1165" s="710"/>
      <c r="AW1165" s="710"/>
      <c r="AX1165" s="710"/>
      <c r="AY1165" s="710"/>
      <c r="AZ1165" s="710"/>
      <c r="BA1165" s="710"/>
      <c r="BB1165" s="710"/>
      <c r="BC1165" s="710"/>
      <c r="BD1165" s="710"/>
      <c r="BE1165" s="710"/>
      <c r="BF1165" s="710"/>
      <c r="BG1165" s="710"/>
      <c r="BH1165" s="710"/>
      <c r="BI1165" s="710"/>
      <c r="BJ1165" s="710"/>
      <c r="BK1165" s="710"/>
      <c r="BL1165" s="710"/>
      <c r="BM1165" s="710"/>
      <c r="BN1165" s="710"/>
      <c r="BO1165" s="710"/>
      <c r="BP1165" s="389"/>
      <c r="BQ1165" s="389"/>
      <c r="BR1165" s="389"/>
      <c r="BS1165" s="389"/>
      <c r="BT1165" s="389"/>
      <c r="BU1165" s="389"/>
      <c r="BV1165" s="389"/>
      <c r="BW1165" s="389"/>
      <c r="BX1165" s="389"/>
      <c r="BY1165" s="389"/>
      <c r="BZ1165" s="389"/>
      <c r="CA1165" s="389"/>
      <c r="CB1165" s="389"/>
      <c r="CC1165" s="389"/>
      <c r="CD1165" s="389"/>
      <c r="CE1165" s="389"/>
      <c r="CF1165" s="389"/>
      <c r="CG1165" s="389"/>
      <c r="CH1165" s="389"/>
      <c r="CI1165" s="389"/>
      <c r="CJ1165" s="389"/>
      <c r="CK1165" s="389"/>
      <c r="CL1165" s="389"/>
      <c r="CM1165" s="389"/>
      <c r="CN1165" s="389"/>
      <c r="CO1165" s="389"/>
      <c r="CP1165" s="389"/>
      <c r="CQ1165" s="389"/>
      <c r="CR1165" s="389"/>
      <c r="CS1165" s="389"/>
      <c r="CT1165" s="389"/>
      <c r="CU1165" s="389"/>
      <c r="CV1165" s="389"/>
      <c r="CW1165" s="389"/>
      <c r="CX1165" s="389"/>
      <c r="CY1165" s="389"/>
      <c r="CZ1165" s="389"/>
      <c r="DA1165" s="389"/>
      <c r="DB1165" s="389"/>
      <c r="DC1165" s="389"/>
      <c r="DD1165" s="389"/>
      <c r="DE1165" s="389"/>
      <c r="DF1165" s="389"/>
      <c r="DG1165" s="389"/>
      <c r="DH1165" s="389"/>
      <c r="DI1165" s="389"/>
      <c r="DJ1165" s="389"/>
      <c r="DK1165" s="389"/>
      <c r="DL1165" s="389"/>
      <c r="DM1165" s="389"/>
      <c r="DN1165" s="389"/>
      <c r="DO1165" s="389"/>
      <c r="DP1165" s="389"/>
      <c r="DQ1165" s="389"/>
      <c r="DR1165" s="389"/>
      <c r="DS1165" s="389"/>
      <c r="DT1165" s="389"/>
      <c r="DU1165" s="389"/>
      <c r="DV1165" s="389"/>
      <c r="DW1165" s="389"/>
      <c r="DX1165" s="389"/>
      <c r="DY1165" s="389"/>
      <c r="DZ1165" s="389"/>
      <c r="EA1165" s="389"/>
      <c r="EB1165" s="389"/>
      <c r="EC1165" s="389"/>
      <c r="ED1165" s="389"/>
      <c r="EE1165" s="389"/>
      <c r="EF1165" s="389"/>
      <c r="EG1165" s="389"/>
      <c r="EH1165" s="389"/>
      <c r="EI1165" s="389"/>
      <c r="EJ1165" s="389"/>
      <c r="EK1165" s="389"/>
      <c r="EL1165" s="389"/>
      <c r="EM1165" s="389"/>
      <c r="EN1165" s="389"/>
      <c r="EO1165" s="389"/>
      <c r="EP1165" s="389"/>
      <c r="EQ1165" s="389"/>
      <c r="ER1165" s="389"/>
      <c r="ES1165" s="389"/>
      <c r="ET1165" s="389"/>
      <c r="EU1165" s="389"/>
      <c r="EV1165" s="389"/>
      <c r="EW1165" s="389"/>
      <c r="EX1165" s="389"/>
      <c r="EY1165" s="389"/>
      <c r="EZ1165" s="389"/>
      <c r="FA1165" s="389"/>
      <c r="FB1165" s="389"/>
      <c r="FC1165" s="389"/>
      <c r="FD1165" s="389"/>
      <c r="FE1165" s="389"/>
      <c r="FF1165" s="389"/>
      <c r="FG1165" s="389"/>
      <c r="FH1165" s="389"/>
      <c r="FI1165" s="389"/>
      <c r="FJ1165" s="389"/>
      <c r="FK1165" s="389"/>
      <c r="FL1165" s="389"/>
      <c r="FM1165" s="389"/>
      <c r="FN1165" s="389"/>
      <c r="FO1165" s="389"/>
      <c r="FP1165" s="389"/>
      <c r="FQ1165" s="389"/>
      <c r="FR1165" s="389"/>
      <c r="FS1165" s="389"/>
      <c r="FT1165" s="389"/>
      <c r="FU1165" s="389"/>
      <c r="FV1165" s="389"/>
    </row>
    <row r="1166" spans="3:178" outlineLevel="1" x14ac:dyDescent="0.2">
      <c r="C1166" s="155"/>
      <c r="D1166" s="155"/>
      <c r="E1166" s="374">
        <v>44</v>
      </c>
      <c r="F1166" s="400"/>
      <c r="G1166" s="400"/>
      <c r="H1166" s="402">
        <v>4.40251572327044E-2</v>
      </c>
      <c r="I1166" s="155"/>
      <c r="J1166" s="375"/>
      <c r="K1166" s="396"/>
      <c r="L1166" s="396"/>
      <c r="M1166" s="396"/>
      <c r="N1166" s="396"/>
      <c r="O1166" s="396"/>
      <c r="P1166" s="396"/>
      <c r="Q1166" s="396"/>
      <c r="R1166" s="396"/>
      <c r="S1166" s="396"/>
      <c r="T1166" s="396"/>
      <c r="U1166" s="396"/>
      <c r="V1166" s="396"/>
      <c r="W1166" s="396"/>
      <c r="X1166" s="396"/>
      <c r="Y1166" s="396"/>
      <c r="Z1166" s="396"/>
      <c r="AA1166" s="396"/>
      <c r="AB1166" s="396"/>
      <c r="AC1166" s="396"/>
      <c r="AD1166" s="396"/>
      <c r="AE1166" s="396"/>
      <c r="AF1166" s="396"/>
      <c r="AG1166" s="396"/>
      <c r="AH1166" s="396"/>
      <c r="AI1166" s="396"/>
      <c r="AJ1166" s="396"/>
      <c r="AK1166" s="396"/>
      <c r="AL1166" s="712">
        <v>4.40251572327044E-2</v>
      </c>
      <c r="AM1166" s="712"/>
      <c r="AN1166" s="712"/>
      <c r="AO1166" s="712"/>
      <c r="AP1166" s="712"/>
      <c r="AQ1166" s="712"/>
      <c r="AR1166" s="712"/>
      <c r="AS1166" s="712"/>
      <c r="AT1166" s="712"/>
      <c r="AU1166" s="712"/>
      <c r="AV1166" s="712"/>
      <c r="AW1166" s="712"/>
      <c r="AX1166" s="712"/>
      <c r="AY1166" s="712"/>
      <c r="AZ1166" s="712"/>
      <c r="BA1166" s="712"/>
      <c r="BB1166" s="712"/>
      <c r="BC1166" s="712"/>
      <c r="BD1166" s="712"/>
      <c r="BE1166" s="712"/>
      <c r="BF1166" s="712"/>
      <c r="BG1166" s="712"/>
      <c r="BH1166" s="712"/>
      <c r="BI1166" s="712"/>
      <c r="BJ1166" s="712"/>
      <c r="BK1166" s="712"/>
      <c r="BL1166" s="712"/>
      <c r="BM1166" s="712"/>
      <c r="BN1166" s="712"/>
      <c r="BO1166" s="712"/>
      <c r="BP1166" s="393"/>
      <c r="BQ1166" s="393"/>
      <c r="BR1166" s="393"/>
      <c r="BS1166" s="393"/>
      <c r="BT1166" s="393"/>
      <c r="BU1166" s="393"/>
      <c r="BV1166" s="393"/>
      <c r="BW1166" s="393"/>
      <c r="BX1166" s="393"/>
      <c r="BY1166" s="393"/>
      <c r="BZ1166" s="393"/>
      <c r="CA1166" s="393"/>
      <c r="CB1166" s="393"/>
      <c r="CC1166" s="393"/>
      <c r="CD1166" s="393"/>
      <c r="CE1166" s="393"/>
      <c r="CF1166" s="393"/>
      <c r="CG1166" s="393"/>
      <c r="CH1166" s="393"/>
      <c r="CI1166" s="393"/>
      <c r="CJ1166" s="393"/>
      <c r="CK1166" s="393"/>
      <c r="CL1166" s="393"/>
      <c r="CM1166" s="393"/>
      <c r="CN1166" s="393"/>
      <c r="CO1166" s="393"/>
      <c r="CP1166" s="393"/>
      <c r="CQ1166" s="393"/>
      <c r="CR1166" s="393"/>
      <c r="CS1166" s="393"/>
      <c r="CT1166" s="393"/>
      <c r="CU1166" s="393"/>
      <c r="CV1166" s="393"/>
      <c r="CW1166" s="393"/>
      <c r="CX1166" s="393"/>
      <c r="CY1166" s="393"/>
      <c r="CZ1166" s="393"/>
      <c r="DA1166" s="393"/>
      <c r="DB1166" s="393"/>
      <c r="DC1166" s="393"/>
      <c r="DD1166" s="393"/>
      <c r="DE1166" s="393"/>
      <c r="DF1166" s="393"/>
      <c r="DG1166" s="393"/>
      <c r="DH1166" s="393"/>
      <c r="DI1166" s="393"/>
      <c r="DJ1166" s="393"/>
      <c r="DK1166" s="393"/>
      <c r="DL1166" s="393"/>
      <c r="DM1166" s="393"/>
      <c r="DN1166" s="393"/>
      <c r="DO1166" s="393"/>
      <c r="DP1166" s="393"/>
      <c r="DQ1166" s="393"/>
      <c r="DR1166" s="393"/>
      <c r="DS1166" s="393"/>
      <c r="DT1166" s="393"/>
      <c r="DU1166" s="393"/>
      <c r="DV1166" s="393"/>
      <c r="DW1166" s="393"/>
      <c r="DX1166" s="393"/>
      <c r="DY1166" s="393"/>
      <c r="DZ1166" s="393"/>
      <c r="EA1166" s="393"/>
      <c r="EB1166" s="393"/>
      <c r="EC1166" s="393"/>
      <c r="ED1166" s="393"/>
      <c r="EE1166" s="393"/>
      <c r="EF1166" s="393"/>
      <c r="EG1166" s="393"/>
      <c r="EH1166" s="393"/>
      <c r="EI1166" s="393"/>
      <c r="EJ1166" s="393"/>
      <c r="EK1166" s="393"/>
      <c r="EL1166" s="393"/>
      <c r="EM1166" s="393"/>
      <c r="EN1166" s="393"/>
      <c r="EO1166" s="393"/>
      <c r="EP1166" s="393"/>
      <c r="EQ1166" s="393"/>
      <c r="ER1166" s="393"/>
      <c r="ES1166" s="393"/>
      <c r="ET1166" s="393"/>
      <c r="EU1166" s="393"/>
      <c r="EV1166" s="393"/>
      <c r="EW1166" s="393"/>
      <c r="EX1166" s="393"/>
      <c r="EY1166" s="393"/>
      <c r="EZ1166" s="393"/>
      <c r="FA1166" s="393"/>
      <c r="FB1166" s="393"/>
      <c r="FC1166" s="393"/>
      <c r="FD1166" s="393"/>
      <c r="FE1166" s="393"/>
      <c r="FF1166" s="393"/>
      <c r="FG1166" s="393"/>
      <c r="FH1166" s="393"/>
      <c r="FI1166" s="393"/>
      <c r="FJ1166" s="393"/>
      <c r="FK1166" s="393"/>
      <c r="FL1166" s="393"/>
      <c r="FM1166" s="393"/>
      <c r="FN1166" s="393"/>
      <c r="FO1166" s="393"/>
      <c r="FP1166" s="393"/>
      <c r="FQ1166" s="393"/>
      <c r="FR1166" s="393"/>
      <c r="FS1166" s="393"/>
      <c r="FT1166" s="393"/>
      <c r="FU1166" s="393"/>
      <c r="FV1166" s="393"/>
    </row>
    <row r="1167" spans="3:178" outlineLevel="1" x14ac:dyDescent="0.2"/>
    <row r="1168" spans="3:178" outlineLevel="1" x14ac:dyDescent="0.2">
      <c r="C1168" s="376" t="s">
        <v>766</v>
      </c>
      <c r="D1168" s="376"/>
      <c r="E1168" s="376"/>
      <c r="F1168" s="376"/>
      <c r="G1168" s="376"/>
      <c r="H1168" s="376"/>
      <c r="I1168" s="376"/>
      <c r="J1168" s="376"/>
      <c r="K1168" s="377">
        <v>1</v>
      </c>
      <c r="L1168" s="377">
        <v>2</v>
      </c>
      <c r="M1168" s="377">
        <v>3</v>
      </c>
      <c r="N1168" s="377">
        <v>4</v>
      </c>
      <c r="O1168" s="377">
        <v>5</v>
      </c>
      <c r="P1168" s="377">
        <v>6</v>
      </c>
      <c r="Q1168" s="377">
        <v>7</v>
      </c>
      <c r="R1168" s="377">
        <v>8</v>
      </c>
      <c r="S1168" s="377">
        <v>9</v>
      </c>
      <c r="T1168" s="377">
        <v>10</v>
      </c>
      <c r="U1168" s="377">
        <v>11</v>
      </c>
      <c r="V1168" s="377">
        <v>12</v>
      </c>
      <c r="W1168" s="377">
        <v>13</v>
      </c>
      <c r="X1168" s="377">
        <v>14</v>
      </c>
      <c r="Y1168" s="377">
        <v>15</v>
      </c>
      <c r="Z1168" s="377">
        <v>16</v>
      </c>
      <c r="AA1168" s="377">
        <v>17</v>
      </c>
      <c r="AB1168" s="377">
        <v>18</v>
      </c>
      <c r="AC1168" s="377">
        <v>19</v>
      </c>
      <c r="AD1168" s="377">
        <v>20</v>
      </c>
      <c r="AE1168" s="377">
        <v>21</v>
      </c>
      <c r="AF1168" s="377">
        <v>22</v>
      </c>
      <c r="AG1168" s="377">
        <v>23</v>
      </c>
      <c r="AH1168" s="377">
        <v>24</v>
      </c>
      <c r="AI1168" s="377">
        <v>25</v>
      </c>
      <c r="AJ1168" s="377">
        <v>26</v>
      </c>
      <c r="AK1168" s="377">
        <v>27</v>
      </c>
      <c r="AL1168" s="377">
        <v>28</v>
      </c>
      <c r="AM1168" s="377">
        <v>29</v>
      </c>
      <c r="AN1168" s="377">
        <v>30</v>
      </c>
      <c r="AO1168" s="377">
        <v>31</v>
      </c>
      <c r="AP1168" s="377">
        <v>32</v>
      </c>
      <c r="AQ1168" s="377">
        <v>33</v>
      </c>
      <c r="AR1168" s="377">
        <v>34</v>
      </c>
      <c r="AS1168" s="377">
        <v>35</v>
      </c>
      <c r="AT1168" s="377">
        <v>36</v>
      </c>
      <c r="AU1168" s="377">
        <v>37</v>
      </c>
      <c r="AV1168" s="377">
        <v>38</v>
      </c>
      <c r="AW1168" s="377">
        <v>39</v>
      </c>
      <c r="AX1168" s="377">
        <v>40</v>
      </c>
      <c r="AY1168" s="377">
        <v>41</v>
      </c>
      <c r="AZ1168" s="377">
        <v>42</v>
      </c>
      <c r="BA1168" s="377">
        <v>43</v>
      </c>
      <c r="BB1168" s="377">
        <v>44</v>
      </c>
      <c r="BC1168" s="377">
        <v>45</v>
      </c>
      <c r="BD1168" s="377">
        <v>46</v>
      </c>
      <c r="BE1168" s="377">
        <v>47</v>
      </c>
      <c r="BF1168" s="377">
        <v>48</v>
      </c>
      <c r="BG1168" s="377">
        <v>49</v>
      </c>
      <c r="BH1168" s="377">
        <v>50</v>
      </c>
      <c r="BI1168" s="377">
        <v>51</v>
      </c>
      <c r="BJ1168" s="377">
        <v>52</v>
      </c>
      <c r="BK1168" s="377">
        <v>53</v>
      </c>
      <c r="BL1168" s="377">
        <v>54</v>
      </c>
      <c r="BM1168" s="377">
        <v>55</v>
      </c>
      <c r="BN1168" s="377">
        <v>56</v>
      </c>
      <c r="BO1168" s="377">
        <v>57</v>
      </c>
      <c r="BP1168" s="377">
        <v>58</v>
      </c>
      <c r="BQ1168" s="377">
        <v>59</v>
      </c>
      <c r="BR1168" s="377">
        <v>60</v>
      </c>
      <c r="BS1168" s="377">
        <v>61</v>
      </c>
      <c r="BT1168" s="377">
        <v>62</v>
      </c>
      <c r="BU1168" s="377">
        <v>63</v>
      </c>
      <c r="BV1168" s="377">
        <v>64</v>
      </c>
      <c r="BW1168" s="377">
        <v>65</v>
      </c>
      <c r="BX1168" s="377">
        <v>66</v>
      </c>
      <c r="BY1168" s="377">
        <v>67</v>
      </c>
      <c r="BZ1168" s="377">
        <v>68</v>
      </c>
      <c r="CA1168" s="377">
        <v>69</v>
      </c>
      <c r="CB1168" s="377">
        <v>70</v>
      </c>
      <c r="CC1168" s="377">
        <v>71</v>
      </c>
      <c r="CD1168" s="377">
        <v>72</v>
      </c>
      <c r="CE1168" s="377">
        <v>73</v>
      </c>
      <c r="CF1168" s="377">
        <v>74</v>
      </c>
      <c r="CG1168" s="377">
        <v>75</v>
      </c>
      <c r="CH1168" s="377">
        <v>76</v>
      </c>
      <c r="CI1168" s="377">
        <v>77</v>
      </c>
      <c r="CJ1168" s="377">
        <v>78</v>
      </c>
      <c r="CK1168" s="377">
        <v>79</v>
      </c>
      <c r="CL1168" s="377">
        <v>80</v>
      </c>
      <c r="CM1168" s="377">
        <v>81</v>
      </c>
      <c r="CN1168" s="377">
        <v>82</v>
      </c>
      <c r="CO1168" s="377">
        <v>83</v>
      </c>
      <c r="CP1168" s="377">
        <v>84</v>
      </c>
      <c r="CQ1168" s="377">
        <v>85</v>
      </c>
      <c r="CR1168" s="377">
        <v>86</v>
      </c>
      <c r="CS1168" s="377">
        <v>87</v>
      </c>
      <c r="CT1168" s="377">
        <v>88</v>
      </c>
      <c r="CU1168" s="377">
        <v>89</v>
      </c>
      <c r="CV1168" s="377">
        <v>90</v>
      </c>
      <c r="CW1168" s="377">
        <v>91</v>
      </c>
      <c r="CX1168" s="377">
        <v>92</v>
      </c>
      <c r="CY1168" s="377">
        <v>93</v>
      </c>
      <c r="CZ1168" s="377">
        <v>94</v>
      </c>
      <c r="DA1168" s="377">
        <v>95</v>
      </c>
      <c r="DB1168" s="377">
        <v>96</v>
      </c>
      <c r="DC1168" s="377">
        <v>97</v>
      </c>
      <c r="DD1168" s="377">
        <v>98</v>
      </c>
      <c r="DE1168" s="377">
        <v>99</v>
      </c>
      <c r="DF1168" s="377">
        <v>100</v>
      </c>
      <c r="DG1168" s="377">
        <v>101</v>
      </c>
      <c r="DH1168" s="377">
        <v>102</v>
      </c>
      <c r="DI1168" s="377">
        <v>103</v>
      </c>
      <c r="DJ1168" s="377">
        <v>104</v>
      </c>
      <c r="DK1168" s="377">
        <v>105</v>
      </c>
      <c r="DL1168" s="377">
        <v>106</v>
      </c>
      <c r="DM1168" s="377">
        <v>107</v>
      </c>
      <c r="DN1168" s="377">
        <v>108</v>
      </c>
      <c r="DO1168" s="386"/>
      <c r="DP1168" s="386"/>
      <c r="DQ1168" s="386"/>
      <c r="DR1168" s="386"/>
      <c r="DS1168" s="386"/>
      <c r="DT1168" s="386"/>
      <c r="DU1168" s="386"/>
      <c r="DV1168" s="386"/>
      <c r="DW1168" s="386"/>
      <c r="DX1168" s="386"/>
      <c r="DY1168" s="386"/>
      <c r="DZ1168" s="386"/>
      <c r="EA1168" s="386"/>
      <c r="EB1168" s="386"/>
      <c r="EC1168" s="386"/>
      <c r="ED1168" s="386"/>
      <c r="EE1168" s="386"/>
      <c r="EF1168" s="386"/>
      <c r="EG1168" s="386"/>
      <c r="EH1168" s="386"/>
      <c r="EI1168" s="386"/>
      <c r="EJ1168" s="386"/>
      <c r="EK1168" s="386"/>
      <c r="EL1168" s="386"/>
      <c r="EM1168" s="386"/>
      <c r="EN1168" s="386"/>
      <c r="EO1168" s="386"/>
      <c r="EP1168" s="386"/>
      <c r="EQ1168" s="386"/>
      <c r="ER1168" s="386"/>
      <c r="ES1168" s="386"/>
      <c r="ET1168" s="386"/>
      <c r="EU1168" s="386"/>
      <c r="EV1168" s="386"/>
      <c r="EW1168" s="386"/>
      <c r="EX1168" s="386"/>
      <c r="EY1168" s="386"/>
      <c r="EZ1168" s="386"/>
      <c r="FA1168" s="386"/>
      <c r="FB1168" s="386"/>
      <c r="FC1168" s="386"/>
      <c r="FD1168" s="386"/>
      <c r="FE1168" s="386"/>
      <c r="FF1168" s="386"/>
      <c r="FG1168" s="386"/>
      <c r="FH1168" s="386"/>
      <c r="FI1168" s="386"/>
      <c r="FJ1168" s="386"/>
      <c r="FK1168" s="386"/>
      <c r="FL1168" s="386"/>
      <c r="FM1168" s="386"/>
      <c r="FN1168" s="386"/>
      <c r="FO1168" s="386"/>
      <c r="FP1168" s="386"/>
      <c r="FQ1168" s="386"/>
      <c r="FR1168" s="386"/>
      <c r="FS1168" s="386"/>
      <c r="FT1168" s="386"/>
      <c r="FU1168" s="386"/>
      <c r="FV1168" s="386"/>
    </row>
    <row r="1169" spans="3:178" outlineLevel="1" x14ac:dyDescent="0.2">
      <c r="C1169" s="378" t="s">
        <v>767</v>
      </c>
      <c r="D1169" s="378"/>
      <c r="E1169" s="378"/>
      <c r="F1169" s="378"/>
      <c r="G1169" s="378"/>
      <c r="H1169" s="378"/>
      <c r="I1169" s="378" t="s">
        <v>764</v>
      </c>
      <c r="J1169" s="378"/>
      <c r="K1169" s="379">
        <v>0.91366328787857176</v>
      </c>
      <c r="L1169" s="379">
        <v>0.57706937025816785</v>
      </c>
      <c r="M1169" s="379">
        <v>0.2592513834948581</v>
      </c>
      <c r="N1169" s="379">
        <v>0.18433638561599594</v>
      </c>
      <c r="O1169" s="379">
        <v>0.17706075698996174</v>
      </c>
      <c r="P1169" s="379">
        <v>0.15249666738898188</v>
      </c>
      <c r="Q1169" s="379">
        <v>0.14078284962184712</v>
      </c>
      <c r="R1169" s="379">
        <v>0.12919231039747711</v>
      </c>
      <c r="S1169" s="379">
        <v>0.12314233112038576</v>
      </c>
      <c r="T1169" s="379">
        <v>0.11830307230773505</v>
      </c>
      <c r="U1169" s="379">
        <v>0.11472252643007243</v>
      </c>
      <c r="V1169" s="379">
        <v>0.11134499659705738</v>
      </c>
      <c r="W1169" s="379">
        <v>0.10919361898425919</v>
      </c>
      <c r="X1169" s="379">
        <v>0.10745586694330586</v>
      </c>
      <c r="Y1169" s="379">
        <v>0.10524969339727691</v>
      </c>
      <c r="Z1169" s="379">
        <v>0.10223447014264157</v>
      </c>
      <c r="AA1169" s="379">
        <v>9.9801363587353698E-2</v>
      </c>
      <c r="AB1169" s="379">
        <v>9.6314466144768837E-2</v>
      </c>
      <c r="AC1169" s="379">
        <v>9.381903238755665E-2</v>
      </c>
      <c r="AD1169" s="379">
        <v>9.0428568850456831E-2</v>
      </c>
      <c r="AE1169" s="379">
        <v>8.4149617148352021E-2</v>
      </c>
      <c r="AF1169" s="379">
        <v>7.8750695256038436E-2</v>
      </c>
      <c r="AG1169" s="379">
        <v>7.4217767497223475E-2</v>
      </c>
      <c r="AH1169" s="379">
        <v>6.842949704542993E-2</v>
      </c>
      <c r="AI1169" s="379">
        <v>6.4453276897052866E-2</v>
      </c>
      <c r="AJ1169" s="379">
        <v>6.1391498822002614E-2</v>
      </c>
      <c r="AK1169" s="379">
        <v>5.8824991887238713E-2</v>
      </c>
      <c r="AL1169" s="379">
        <v>5.619553645008582E-2</v>
      </c>
      <c r="AM1169" s="379">
        <v>5.4066339148323643E-2</v>
      </c>
      <c r="AN1169" s="379">
        <v>5.2097590743706526E-2</v>
      </c>
      <c r="AO1169" s="379">
        <v>5.0684023959724087E-2</v>
      </c>
      <c r="AP1169" s="379">
        <v>4.9697997538260576E-2</v>
      </c>
      <c r="AQ1169" s="379">
        <v>4.8264014419276004E-2</v>
      </c>
      <c r="AR1169" s="379">
        <v>4.6526426113100226E-2</v>
      </c>
      <c r="AS1169" s="379">
        <v>4.5196979901498666E-2</v>
      </c>
      <c r="AT1169" s="379">
        <v>4.3582558877236305E-2</v>
      </c>
      <c r="AU1169" s="379">
        <v>4.2785860034774061E-2</v>
      </c>
      <c r="AV1169" s="379">
        <v>4.1082049618145308E-2</v>
      </c>
      <c r="AW1169" s="379">
        <v>3.8293776491102237E-2</v>
      </c>
      <c r="AX1169" s="379">
        <v>3.3754325551579131E-2</v>
      </c>
      <c r="AY1169" s="379">
        <v>3.2552395968812473E-2</v>
      </c>
      <c r="AZ1169" s="379">
        <v>3.3306060834287547E-2</v>
      </c>
      <c r="BA1169" s="379">
        <v>3.7324348566674104E-2</v>
      </c>
      <c r="BB1169" s="379">
        <v>4.40251572327044E-2</v>
      </c>
      <c r="BC1169" s="380">
        <v>3.8801991787743691E-2</v>
      </c>
      <c r="BD1169" s="379">
        <v>3.8136862564762383E-2</v>
      </c>
      <c r="BE1169" s="379">
        <v>3.7497075890493274E-2</v>
      </c>
      <c r="BF1169" s="379">
        <v>3.6881157163823793E-2</v>
      </c>
      <c r="BG1169" s="379">
        <v>3.6287745992275224E-2</v>
      </c>
      <c r="BH1169" s="379">
        <v>3.5715585234561559E-2</v>
      </c>
      <c r="BI1169" s="379">
        <v>3.5163511289093181E-2</v>
      </c>
      <c r="BJ1169" s="379">
        <v>3.4630445465469846E-2</v>
      </c>
      <c r="BK1169" s="379">
        <v>3.4115386299999065E-2</v>
      </c>
      <c r="BL1169" s="379">
        <v>3.3617402696354062E-2</v>
      </c>
      <c r="BM1169" s="379">
        <v>3.3135627789352001E-2</v>
      </c>
      <c r="BN1169" s="379">
        <v>3.2669253444044928E-2</v>
      </c>
      <c r="BO1169" s="379">
        <v>3.2217525314335395E-2</v>
      </c>
      <c r="BP1169" s="379">
        <v>3.1779738395522297E-2</v>
      </c>
      <c r="BQ1169" s="379">
        <v>3.1355233013855545E-2</v>
      </c>
      <c r="BR1169" s="379">
        <v>3.0943391203579022E-2</v>
      </c>
      <c r="BS1169" s="379">
        <v>3.0543633428273671E-2</v>
      </c>
      <c r="BT1169" s="379">
        <v>3.0155415608746589E-2</v>
      </c>
      <c r="BU1169" s="379">
        <v>2.9778226424385996E-2</v>
      </c>
      <c r="BV1169" s="379">
        <v>2.9411584858933922E-2</v>
      </c>
      <c r="BW1169" s="379">
        <v>2.9055037965114185E-2</v>
      </c>
      <c r="BX1169" s="379">
        <v>2.8708158825573572E-2</v>
      </c>
      <c r="BY1169" s="379">
        <v>2.8370544690219032E-2</v>
      </c>
      <c r="BZ1169" s="379">
        <v>2.8041815272317184E-2</v>
      </c>
      <c r="CA1169" s="379">
        <v>2.7721611187716384E-2</v>
      </c>
      <c r="CB1169" s="379">
        <v>2.7409592523293388E-2</v>
      </c>
      <c r="CC1169" s="379">
        <v>2.7105437522253702E-2</v>
      </c>
      <c r="CD1169" s="379">
        <v>2.6808841375254178E-2</v>
      </c>
      <c r="CE1169" s="379">
        <v>2.6519515107495437E-2</v>
      </c>
      <c r="CF1169" s="379">
        <v>2.6237184552969126E-2</v>
      </c>
      <c r="CG1169" s="379">
        <v>2.5961589407962581E-2</v>
      </c>
      <c r="CH1169" s="379">
        <v>2.569248235673267E-2</v>
      </c>
      <c r="CI1169" s="379">
        <v>2.5429628262979377E-2</v>
      </c>
      <c r="CJ1169" s="379">
        <v>2.5172803421385826E-2</v>
      </c>
      <c r="CK1169" s="379">
        <v>2.4921794864057333E-2</v>
      </c>
      <c r="CL1169" s="379">
        <v>2.4676399717196301E-2</v>
      </c>
      <c r="CM1169" s="379">
        <v>2.4436424603797819E-2</v>
      </c>
      <c r="CN1169" s="379">
        <v>2.4201685088552437E-2</v>
      </c>
      <c r="CO1169" s="379">
        <v>2.3972005161499998E-2</v>
      </c>
      <c r="CP1169" s="379">
        <v>2.3747216757300158E-2</v>
      </c>
      <c r="CQ1169" s="379">
        <v>2.3527159307271693E-2</v>
      </c>
      <c r="CR1169" s="379">
        <v>2.3311679321611933E-2</v>
      </c>
      <c r="CS1169" s="379">
        <v>2.3100629999438446E-2</v>
      </c>
      <c r="CT1169" s="379">
        <v>2.2893870864505384E-2</v>
      </c>
      <c r="CU1169" s="379">
        <v>2.2691267424633638E-2</v>
      </c>
      <c r="CV1169" s="379">
        <v>2.2492690853064819E-2</v>
      </c>
      <c r="CW1169" s="379">
        <v>2.2298017690102007E-2</v>
      </c>
      <c r="CX1169" s="379">
        <v>2.2107129563538868E-2</v>
      </c>
      <c r="CY1169" s="379">
        <v>2.1919912926504661E-2</v>
      </c>
      <c r="CZ1169" s="379">
        <v>2.173625881146601E-2</v>
      </c>
      <c r="DA1169" s="379">
        <v>2.1556062599230132E-2</v>
      </c>
      <c r="DB1169" s="379">
        <v>2.1379223801887816E-2</v>
      </c>
      <c r="DC1169" s="379">
        <v>2.1205645858719546E-2</v>
      </c>
      <c r="DD1169" s="379">
        <v>2.1035235944166206E-2</v>
      </c>
      <c r="DE1169" s="379">
        <v>2.0867904787036533E-2</v>
      </c>
      <c r="DF1169" s="379">
        <v>2.0703566500187464E-2</v>
      </c>
      <c r="DG1169" s="379">
        <v>2.0542138419973523E-2</v>
      </c>
      <c r="DH1169" s="379">
        <v>2.0383540954813942E-2</v>
      </c>
      <c r="DI1169" s="379">
        <v>2.0227697442276503E-2</v>
      </c>
      <c r="DJ1169" s="379">
        <v>2.0074534014121768E-2</v>
      </c>
      <c r="DK1169" s="379">
        <v>1.9923979468792256E-2</v>
      </c>
      <c r="DL1169" s="379">
        <v>1.9775965150869972E-2</v>
      </c>
      <c r="DM1169" s="379">
        <v>1.9630424837059367E-2</v>
      </c>
      <c r="DN1169" s="379">
        <v>1.9487294628285599E-2</v>
      </c>
      <c r="DO1169" s="356"/>
      <c r="DP1169" s="356"/>
      <c r="DQ1169" s="356"/>
      <c r="DR1169" s="356"/>
      <c r="DS1169" s="356"/>
      <c r="DT1169" s="356"/>
      <c r="DU1169" s="356"/>
      <c r="DV1169" s="356"/>
      <c r="DW1169" s="356"/>
      <c r="DX1169" s="356"/>
      <c r="DY1169" s="356"/>
      <c r="DZ1169" s="356"/>
      <c r="EA1169" s="356"/>
      <c r="EB1169" s="356"/>
      <c r="EC1169" s="356"/>
      <c r="ED1169" s="356"/>
      <c r="EE1169" s="356"/>
      <c r="EF1169" s="356"/>
      <c r="EG1169" s="356"/>
      <c r="EH1169" s="356"/>
      <c r="EI1169" s="356"/>
      <c r="EJ1169" s="356"/>
      <c r="EK1169" s="356"/>
      <c r="EL1169" s="356"/>
      <c r="EM1169" s="356"/>
      <c r="EN1169" s="356"/>
      <c r="EO1169" s="356"/>
      <c r="EP1169" s="356"/>
      <c r="EQ1169" s="356"/>
      <c r="ER1169" s="356"/>
      <c r="ES1169" s="356"/>
      <c r="ET1169" s="356"/>
      <c r="EU1169" s="356"/>
      <c r="EV1169" s="356"/>
      <c r="EW1169" s="356"/>
      <c r="EX1169" s="356"/>
      <c r="EY1169" s="356"/>
      <c r="EZ1169" s="356"/>
      <c r="FA1169" s="356"/>
      <c r="FB1169" s="356"/>
      <c r="FC1169" s="356"/>
      <c r="FD1169" s="356"/>
      <c r="FE1169" s="356"/>
      <c r="FF1169" s="356"/>
      <c r="FG1169" s="356"/>
      <c r="FH1169" s="356"/>
      <c r="FI1169" s="356"/>
      <c r="FJ1169" s="356"/>
      <c r="FK1169" s="356"/>
      <c r="FL1169" s="356"/>
      <c r="FM1169" s="356"/>
      <c r="FN1169" s="356"/>
      <c r="FO1169" s="356"/>
      <c r="FP1169" s="356"/>
      <c r="FQ1169" s="356"/>
      <c r="FR1169" s="356"/>
      <c r="FS1169" s="356"/>
      <c r="FT1169" s="356"/>
      <c r="FU1169" s="356"/>
      <c r="FV1169" s="356"/>
    </row>
    <row r="1170" spans="3:178" outlineLevel="1" x14ac:dyDescent="0.2">
      <c r="K1170" s="369">
        <v>0.76723837517378668</v>
      </c>
      <c r="L1170" s="369">
        <v>0.44475179722198593</v>
      </c>
      <c r="M1170" s="369">
        <v>0.32328921595710697</v>
      </c>
      <c r="N1170" s="369">
        <v>0.25781317453963642</v>
      </c>
      <c r="O1170" s="369">
        <v>0.21630595487501936</v>
      </c>
      <c r="P1170" s="369">
        <v>0.1874038948936069</v>
      </c>
      <c r="Q1170" s="369">
        <v>0.16600198609510344</v>
      </c>
      <c r="R1170" s="369">
        <v>0.149448823774015</v>
      </c>
      <c r="S1170" s="369">
        <v>0.13622352652848876</v>
      </c>
      <c r="T1170" s="369">
        <v>0.12538796975410918</v>
      </c>
      <c r="U1170" s="369">
        <v>0.1163304217962003</v>
      </c>
      <c r="V1170" s="369">
        <v>0.1086340591885184</v>
      </c>
      <c r="W1170" s="369">
        <v>0.10200455060858962</v>
      </c>
      <c r="X1170" s="369">
        <v>9.6227827031583613E-2</v>
      </c>
      <c r="Y1170" s="369">
        <v>9.1144271221520551E-2</v>
      </c>
      <c r="Z1170" s="369">
        <v>8.6632310266218746E-2</v>
      </c>
      <c r="AA1170" s="369">
        <v>8.259763126506435E-2</v>
      </c>
      <c r="AB1170" s="369">
        <v>7.8965886232866114E-2</v>
      </c>
      <c r="AC1170" s="369">
        <v>7.5677632256587413E-2</v>
      </c>
      <c r="AD1170" s="369">
        <v>7.2684744015214867E-2</v>
      </c>
      <c r="AE1170" s="369">
        <v>6.9947820219306095E-2</v>
      </c>
      <c r="AF1170" s="369">
        <v>6.7434275760427903E-2</v>
      </c>
      <c r="AG1170" s="369">
        <v>6.5116916229770824E-2</v>
      </c>
      <c r="AH1170" s="369">
        <v>6.2972857754500761E-2</v>
      </c>
      <c r="AI1170" s="369">
        <v>6.0982697983264882E-2</v>
      </c>
      <c r="AJ1170" s="369">
        <v>5.9129872378601074E-2</v>
      </c>
      <c r="AK1170" s="369">
        <v>5.7400149042769022E-2</v>
      </c>
      <c r="AL1170" s="369">
        <v>5.5781228363830447E-2</v>
      </c>
      <c r="AM1170" s="369">
        <v>5.4262422856392364E-2</v>
      </c>
      <c r="AN1170" s="369">
        <v>5.283439898724758E-2</v>
      </c>
      <c r="AO1170" s="369">
        <v>5.1488967366786605E-2</v>
      </c>
      <c r="AP1170" s="369">
        <v>5.0218911012716375E-2</v>
      </c>
      <c r="AQ1170" s="369">
        <v>4.9017843829741323E-2</v>
      </c>
      <c r="AR1170" s="369">
        <v>4.7880093254062457E-2</v>
      </c>
      <c r="AS1170" s="369">
        <v>4.6800602362098633E-2</v>
      </c>
      <c r="AT1170" s="369">
        <v>4.5774847762716515E-2</v>
      </c>
      <c r="AU1170" s="369">
        <v>4.4798770369205217E-2</v>
      </c>
      <c r="AV1170" s="369">
        <v>4.3868716743994965E-2</v>
      </c>
      <c r="AW1170" s="369">
        <v>4.2981389171049197E-2</v>
      </c>
      <c r="AX1170" s="369">
        <v>4.2133802971031663E-2</v>
      </c>
      <c r="AY1170" s="369">
        <v>4.1323249857126314E-2</v>
      </c>
      <c r="AZ1170" s="369">
        <v>4.054726635284657E-2</v>
      </c>
      <c r="BA1170" s="369">
        <v>3.9803606470849774E-2</v>
      </c>
      <c r="BB1170" s="369">
        <v>3.9090217993879628E-2</v>
      </c>
    </row>
    <row r="1171" spans="3:178" outlineLevel="1" x14ac:dyDescent="0.2">
      <c r="C1171" s="381" t="s">
        <v>768</v>
      </c>
      <c r="I1171" s="36">
        <v>1.0103311465410192</v>
      </c>
      <c r="J1171" s="370">
        <v>44</v>
      </c>
      <c r="K1171" s="369">
        <v>1.1908467008986854</v>
      </c>
      <c r="L1171" s="369">
        <v>1.2975087989810621</v>
      </c>
      <c r="M1171" s="369">
        <v>0.80191782063418648</v>
      </c>
      <c r="N1171" s="369">
        <v>0.71499986742398192</v>
      </c>
      <c r="O1171" s="369">
        <v>0.81856626227542684</v>
      </c>
      <c r="P1171" s="369">
        <v>0.81373264667501932</v>
      </c>
      <c r="Q1171" s="369">
        <v>0.84807930876918458</v>
      </c>
      <c r="R1171" s="369">
        <v>0.86445852924765587</v>
      </c>
      <c r="S1171" s="369">
        <v>0.9039725681645211</v>
      </c>
      <c r="T1171" s="369">
        <v>0.94349619456900136</v>
      </c>
      <c r="U1171" s="369">
        <v>0.98617820393581346</v>
      </c>
      <c r="V1171" s="369">
        <v>1.0249547649124897</v>
      </c>
      <c r="W1171" s="369">
        <v>1.0704779182181328</v>
      </c>
      <c r="X1171" s="369">
        <v>1.1166818399425877</v>
      </c>
      <c r="Y1171" s="369">
        <v>1.1547592842283416</v>
      </c>
      <c r="Z1171" s="369">
        <v>1.1800963154333275</v>
      </c>
      <c r="AA1171" s="369">
        <v>1.2082836040065215</v>
      </c>
      <c r="AB1171" s="369">
        <v>1.2196971469520737</v>
      </c>
      <c r="AC1171" s="369">
        <v>1.2397194466848571</v>
      </c>
      <c r="AD1171" s="369">
        <v>1.2441203456880539</v>
      </c>
      <c r="AE1171" s="369">
        <v>1.2030341600999044</v>
      </c>
      <c r="AF1171" s="369">
        <v>1.167814058473974</v>
      </c>
      <c r="AG1171" s="369">
        <v>1.1397617054735745</v>
      </c>
      <c r="AH1171" s="369">
        <v>1.0866506537181755</v>
      </c>
      <c r="AI1171" s="369">
        <v>1.0569108784714707</v>
      </c>
      <c r="AJ1171" s="369">
        <v>1.0382484580538349</v>
      </c>
      <c r="AK1171" s="369">
        <v>1.024822981616442</v>
      </c>
      <c r="AL1171" s="369">
        <v>1.0074273747353333</v>
      </c>
      <c r="AM1171" s="369">
        <v>0.99638638126079138</v>
      </c>
      <c r="AN1171" s="369">
        <v>0.98605438393045985</v>
      </c>
      <c r="AO1171" s="369">
        <v>0.9843666818693716</v>
      </c>
      <c r="AP1171" s="369">
        <v>0.98962714515406569</v>
      </c>
      <c r="AQ1171" s="369">
        <v>0.9846213266115158</v>
      </c>
      <c r="AR1171" s="369">
        <v>0.97172797609688499</v>
      </c>
      <c r="AS1171" s="369">
        <v>0.96573500383194522</v>
      </c>
      <c r="AT1171" s="369">
        <v>0.95210712885721871</v>
      </c>
      <c r="AU1171" s="369">
        <v>0.95506773248814802</v>
      </c>
      <c r="AV1171" s="369">
        <v>0.93647712236234693</v>
      </c>
      <c r="AW1171" s="369">
        <v>0.89093854874508394</v>
      </c>
      <c r="AX1171" s="369">
        <v>0.80112221474017686</v>
      </c>
      <c r="AY1171" s="369">
        <v>0.78775014262821141</v>
      </c>
      <c r="AZ1171" s="369">
        <v>0.82141322535666672</v>
      </c>
      <c r="BA1171" s="369">
        <v>0.93771273198594807</v>
      </c>
      <c r="BB1171" s="369">
        <v>1.1262448636023836</v>
      </c>
      <c r="BC1171" s="36"/>
      <c r="BD1171" s="36"/>
      <c r="BE1171" s="36"/>
      <c r="BF1171" s="36"/>
      <c r="BG1171" s="36"/>
      <c r="BH1171" s="36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/>
      <c r="BU1171" s="36"/>
      <c r="BV1171" s="36"/>
      <c r="BW1171" s="36"/>
      <c r="BX1171" s="36"/>
      <c r="BY1171" s="36"/>
      <c r="BZ1171" s="36"/>
      <c r="CA1171" s="36"/>
      <c r="CB1171" s="36"/>
      <c r="CC1171" s="36"/>
      <c r="CD1171" s="36"/>
      <c r="CE1171" s="36"/>
      <c r="CF1171" s="36"/>
      <c r="CG1171" s="36"/>
      <c r="CH1171" s="36"/>
      <c r="CI1171" s="36"/>
      <c r="CJ1171" s="36"/>
      <c r="CK1171" s="36"/>
      <c r="CL1171" s="36"/>
      <c r="CM1171" s="36"/>
      <c r="CN1171" s="36"/>
      <c r="CO1171" s="36"/>
      <c r="CP1171" s="36"/>
      <c r="CQ1171" s="36"/>
      <c r="CR1171" s="36"/>
      <c r="CS1171" s="36"/>
      <c r="CT1171" s="36"/>
      <c r="CU1171" s="36"/>
      <c r="CV1171" s="36"/>
      <c r="CW1171" s="36"/>
      <c r="CX1171" s="36"/>
      <c r="CY1171" s="36"/>
      <c r="CZ1171" s="36"/>
      <c r="DA1171" s="36"/>
      <c r="DB1171" s="36"/>
      <c r="DC1171" s="36"/>
      <c r="DD1171" s="36"/>
      <c r="DE1171" s="36"/>
      <c r="DF1171" s="36"/>
      <c r="DG1171" s="36"/>
      <c r="DH1171" s="36"/>
      <c r="DI1171" s="36"/>
      <c r="DJ1171" s="36"/>
      <c r="DK1171" s="36"/>
      <c r="DL1171" s="36"/>
      <c r="DM1171" s="36"/>
      <c r="DN1171" s="36"/>
      <c r="DO1171" s="36"/>
      <c r="DP1171" s="36"/>
      <c r="DQ1171" s="36"/>
      <c r="DR1171" s="36"/>
      <c r="DS1171" s="36"/>
      <c r="DT1171" s="36"/>
      <c r="DU1171" s="36"/>
      <c r="DV1171" s="36"/>
      <c r="DW1171" s="36"/>
      <c r="DX1171" s="36"/>
      <c r="DY1171" s="36"/>
      <c r="DZ1171" s="36"/>
      <c r="EA1171" s="36"/>
      <c r="EB1171" s="36"/>
      <c r="EC1171" s="36"/>
      <c r="ED1171" s="36"/>
      <c r="EE1171" s="36"/>
      <c r="EF1171" s="36"/>
      <c r="EG1171" s="36"/>
      <c r="EH1171" s="36"/>
      <c r="EI1171" s="36"/>
      <c r="EJ1171" s="36"/>
      <c r="EK1171" s="36"/>
      <c r="EL1171" s="36"/>
      <c r="EM1171" s="36"/>
      <c r="EN1171" s="36"/>
      <c r="EO1171" s="36"/>
      <c r="EP1171" s="36"/>
      <c r="EQ1171" s="36"/>
      <c r="ER1171" s="36"/>
      <c r="ES1171" s="36"/>
      <c r="ET1171" s="36"/>
      <c r="EU1171" s="36"/>
      <c r="EV1171" s="36"/>
      <c r="EW1171" s="36"/>
      <c r="EX1171" s="36"/>
      <c r="EY1171" s="36"/>
      <c r="EZ1171" s="36"/>
      <c r="FA1171" s="36"/>
      <c r="FB1171" s="36"/>
      <c r="FC1171" s="36"/>
      <c r="FD1171" s="36"/>
      <c r="FE1171" s="36"/>
      <c r="FF1171" s="36"/>
      <c r="FG1171" s="36"/>
      <c r="FH1171" s="36"/>
      <c r="FI1171" s="36"/>
      <c r="FJ1171" s="36"/>
      <c r="FK1171" s="36"/>
      <c r="FL1171" s="36"/>
      <c r="FM1171" s="36"/>
      <c r="FN1171" s="36"/>
      <c r="FO1171" s="36"/>
      <c r="FP1171" s="36"/>
      <c r="FQ1171" s="36"/>
      <c r="FR1171" s="36"/>
      <c r="FS1171" s="36"/>
      <c r="FT1171" s="36"/>
      <c r="FU1171" s="36"/>
      <c r="FV1171" s="36"/>
    </row>
    <row r="1172" spans="3:178" outlineLevel="1" x14ac:dyDescent="0.2">
      <c r="C1172" s="381" t="s">
        <v>769</v>
      </c>
      <c r="I1172" s="37">
        <v>0.01</v>
      </c>
      <c r="AC1172" s="36"/>
    </row>
    <row r="1173" spans="3:178" outlineLevel="1" x14ac:dyDescent="0.2">
      <c r="C1173" s="381"/>
      <c r="AC1173" s="36"/>
    </row>
    <row r="1174" spans="3:178" outlineLevel="1" x14ac:dyDescent="0.2">
      <c r="C1174" s="24" t="s">
        <v>724</v>
      </c>
      <c r="AC1174" s="382"/>
    </row>
    <row r="1175" spans="3:178" outlineLevel="2" x14ac:dyDescent="0.2"/>
    <row r="1176" spans="3:178" outlineLevel="2" x14ac:dyDescent="0.2"/>
    <row r="1177" spans="3:178" outlineLevel="2" x14ac:dyDescent="0.2"/>
    <row r="1178" spans="3:178" outlineLevel="2" x14ac:dyDescent="0.2"/>
    <row r="1179" spans="3:178" outlineLevel="2" x14ac:dyDescent="0.2"/>
    <row r="1180" spans="3:178" outlineLevel="2" x14ac:dyDescent="0.2"/>
    <row r="1181" spans="3:178" outlineLevel="2" x14ac:dyDescent="0.2"/>
    <row r="1182" spans="3:178" outlineLevel="2" x14ac:dyDescent="0.2"/>
    <row r="1183" spans="3:178" outlineLevel="2" x14ac:dyDescent="0.2"/>
    <row r="1184" spans="3:178" outlineLevel="2" x14ac:dyDescent="0.2"/>
    <row r="1185" spans="2:178" outlineLevel="2" x14ac:dyDescent="0.2"/>
    <row r="1186" spans="2:178" outlineLevel="2" x14ac:dyDescent="0.2"/>
    <row r="1187" spans="2:178" outlineLevel="2" x14ac:dyDescent="0.2"/>
    <row r="1188" spans="2:178" outlineLevel="2" x14ac:dyDescent="0.2"/>
    <row r="1189" spans="2:178" outlineLevel="2" x14ac:dyDescent="0.2"/>
    <row r="1190" spans="2:178" outlineLevel="2" x14ac:dyDescent="0.2"/>
    <row r="1191" spans="2:178" outlineLevel="2" x14ac:dyDescent="0.2"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  <c r="DF1191" s="36"/>
      <c r="DG1191" s="36"/>
      <c r="DH1191" s="36"/>
      <c r="DI1191" s="36"/>
      <c r="DJ1191" s="36"/>
      <c r="DK1191" s="36"/>
      <c r="DL1191" s="36"/>
      <c r="DM1191" s="36"/>
      <c r="DN1191" s="36"/>
      <c r="DO1191" s="36"/>
      <c r="DP1191" s="36"/>
      <c r="DQ1191" s="36"/>
      <c r="DR1191" s="36"/>
      <c r="DS1191" s="36"/>
      <c r="DT1191" s="36"/>
      <c r="DU1191" s="36"/>
      <c r="DV1191" s="36"/>
      <c r="DW1191" s="36"/>
      <c r="DX1191" s="36"/>
      <c r="DY1191" s="36"/>
      <c r="DZ1191" s="36"/>
      <c r="EA1191" s="36"/>
      <c r="EB1191" s="36"/>
      <c r="EC1191" s="36"/>
      <c r="ED1191" s="36"/>
      <c r="EE1191" s="36"/>
      <c r="EF1191" s="36"/>
      <c r="EG1191" s="36"/>
      <c r="EH1191" s="36"/>
      <c r="EI1191" s="36"/>
      <c r="EJ1191" s="36"/>
      <c r="EK1191" s="36"/>
      <c r="EL1191" s="36"/>
      <c r="EM1191" s="36"/>
      <c r="EN1191" s="36"/>
      <c r="EO1191" s="36"/>
      <c r="EP1191" s="36"/>
      <c r="EQ1191" s="36"/>
      <c r="ER1191" s="36"/>
      <c r="ES1191" s="36"/>
      <c r="ET1191" s="36"/>
      <c r="EU1191" s="36"/>
      <c r="EV1191" s="36"/>
      <c r="EW1191" s="36"/>
      <c r="EX1191" s="36"/>
      <c r="EY1191" s="36"/>
      <c r="EZ1191" s="36"/>
      <c r="FA1191" s="36"/>
      <c r="FB1191" s="36"/>
      <c r="FC1191" s="36"/>
      <c r="FD1191" s="36"/>
      <c r="FE1191" s="36"/>
      <c r="FF1191" s="36"/>
      <c r="FG1191" s="36"/>
      <c r="FH1191" s="36"/>
      <c r="FI1191" s="36"/>
      <c r="FJ1191" s="36"/>
      <c r="FK1191" s="36"/>
      <c r="FL1191" s="36"/>
      <c r="FM1191" s="36"/>
      <c r="FN1191" s="36"/>
      <c r="FO1191" s="36"/>
      <c r="FP1191" s="36"/>
      <c r="FQ1191" s="36"/>
      <c r="FR1191" s="36"/>
      <c r="FS1191" s="36"/>
      <c r="FT1191" s="36"/>
      <c r="FU1191" s="36"/>
      <c r="FV1191" s="36"/>
    </row>
    <row r="1192" spans="2:178" outlineLevel="2" x14ac:dyDescent="0.2">
      <c r="K1192" s="151"/>
      <c r="L1192" s="151"/>
      <c r="M1192" s="151"/>
      <c r="N1192" s="151"/>
      <c r="O1192" s="151"/>
      <c r="P1192" s="151"/>
      <c r="Q1192" s="151"/>
      <c r="R1192" s="151"/>
      <c r="S1192" s="151"/>
      <c r="T1192" s="151"/>
      <c r="U1192" s="151"/>
      <c r="V1192" s="151"/>
      <c r="W1192" s="151"/>
      <c r="X1192" s="151"/>
      <c r="Y1192" s="151"/>
      <c r="Z1192" s="151"/>
      <c r="AA1192" s="151"/>
      <c r="AB1192" s="151"/>
      <c r="AC1192" s="151"/>
    </row>
    <row r="1193" spans="2:178" outlineLevel="2" x14ac:dyDescent="0.2">
      <c r="E1193" s="24" t="s">
        <v>770</v>
      </c>
      <c r="K1193" s="151">
        <v>-9.0293169407667878E-2</v>
      </c>
      <c r="L1193" s="151">
        <v>-0.5497927939498497</v>
      </c>
      <c r="M1193" s="151">
        <v>-1.3499570953588396</v>
      </c>
      <c r="N1193" s="151">
        <v>-1.6909930077695452</v>
      </c>
      <c r="O1193" s="151">
        <v>-1.7312623454781928</v>
      </c>
      <c r="P1193" s="151">
        <v>-1.8806125363604591</v>
      </c>
      <c r="Q1193" s="151">
        <v>-1.9605366493402467</v>
      </c>
      <c r="R1193" s="151">
        <v>-2.0464532064522363</v>
      </c>
      <c r="S1193" s="151">
        <v>-2.0944144290270801</v>
      </c>
      <c r="T1193" s="151">
        <v>-2.134505537855437</v>
      </c>
      <c r="U1193" s="151">
        <v>-2.1652388797959805</v>
      </c>
      <c r="V1193" s="151">
        <v>-2.1951218203066678</v>
      </c>
      <c r="W1193" s="151">
        <v>-2.214632651588758</v>
      </c>
      <c r="X1193" s="151">
        <v>-2.2306750557713335</v>
      </c>
      <c r="Y1193" s="151">
        <v>-2.251419719513895</v>
      </c>
      <c r="Z1193" s="151">
        <v>-2.2804863768399093</v>
      </c>
      <c r="AA1193" s="151">
        <v>-2.3045734325581226</v>
      </c>
      <c r="AB1193" s="151">
        <v>-2.3401367518880405</v>
      </c>
      <c r="AC1193" s="151">
        <v>-2.3663875396336596</v>
      </c>
      <c r="AD1193" s="151">
        <v>-2.4031950344032307</v>
      </c>
      <c r="AE1193" s="151">
        <v>-2.4751589079890404</v>
      </c>
      <c r="AF1193" s="151">
        <v>-2.5414681726672597</v>
      </c>
      <c r="AG1193" s="151">
        <v>-2.6007517033328913</v>
      </c>
      <c r="AH1193" s="151">
        <v>-2.6819513039580847</v>
      </c>
      <c r="AI1193" s="151">
        <v>-2.7418147068700147</v>
      </c>
      <c r="AJ1193" s="151">
        <v>-2.7904839090826208</v>
      </c>
      <c r="AK1193" s="151">
        <v>-2.8331884822822144</v>
      </c>
      <c r="AL1193" s="151">
        <v>-2.8789179478329707</v>
      </c>
      <c r="AM1193" s="151">
        <v>-2.9175434836631702</v>
      </c>
      <c r="AN1193" s="151">
        <v>-2.9546365742151521</v>
      </c>
      <c r="AO1193" s="151">
        <v>-2.9821445273180185</v>
      </c>
      <c r="AP1193" s="151">
        <v>-3.0017906376719301</v>
      </c>
      <c r="AQ1193" s="151">
        <v>-3.0310690390853088</v>
      </c>
      <c r="AR1193" s="151">
        <v>-3.0677348243045777</v>
      </c>
      <c r="AS1193" s="151">
        <v>-3.0967250107147875</v>
      </c>
      <c r="AT1193" s="151">
        <v>-3.1330982344102543</v>
      </c>
      <c r="AU1193" s="151">
        <v>-3.1515476039988721</v>
      </c>
      <c r="AV1193" s="151">
        <v>-3.1921840018327856</v>
      </c>
      <c r="AW1193" s="151">
        <v>-3.2624678897039714</v>
      </c>
      <c r="AX1193" s="151">
        <v>-3.3886467053847316</v>
      </c>
      <c r="AY1193" s="151">
        <v>-3.4249043041636718</v>
      </c>
      <c r="AZ1193" s="151">
        <v>-3.4020158915213479</v>
      </c>
      <c r="BA1193" s="151">
        <v>-3.2881093887118915</v>
      </c>
      <c r="BB1193" s="151">
        <v>-3.1229940531649181</v>
      </c>
    </row>
    <row r="1194" spans="2:178" outlineLevel="1" x14ac:dyDescent="0.2"/>
    <row r="1196" spans="2:178" x14ac:dyDescent="0.2">
      <c r="B1196" s="362" t="s">
        <v>771</v>
      </c>
      <c r="C1196" s="362"/>
      <c r="D1196" s="362"/>
      <c r="E1196" s="362"/>
      <c r="F1196" s="362"/>
      <c r="G1196" s="362"/>
      <c r="H1196" s="362"/>
      <c r="I1196" s="362"/>
      <c r="J1196" s="362"/>
      <c r="K1196" s="362"/>
      <c r="L1196" s="362"/>
      <c r="M1196" s="362"/>
      <c r="N1196" s="362"/>
      <c r="O1196" s="362"/>
      <c r="P1196" s="362"/>
      <c r="Q1196" s="362"/>
      <c r="R1196" s="362"/>
      <c r="S1196" s="362"/>
      <c r="T1196" s="362"/>
      <c r="U1196" s="362"/>
      <c r="V1196" s="362"/>
      <c r="W1196" s="362"/>
      <c r="X1196" s="362"/>
      <c r="Y1196" s="362"/>
      <c r="Z1196" s="362"/>
      <c r="AA1196" s="362"/>
      <c r="AB1196" s="362"/>
      <c r="AC1196" s="362"/>
      <c r="AD1196" s="362"/>
      <c r="AE1196" s="362"/>
      <c r="AF1196" s="362"/>
      <c r="AG1196" s="362"/>
      <c r="AH1196" s="362"/>
      <c r="AI1196" s="362"/>
      <c r="AJ1196" s="362"/>
      <c r="AK1196" s="362"/>
      <c r="AL1196" s="362"/>
      <c r="AM1196" s="362"/>
      <c r="AN1196" s="362"/>
      <c r="AO1196" s="362"/>
      <c r="AP1196" s="362"/>
      <c r="AQ1196" s="362"/>
      <c r="AR1196" s="362"/>
      <c r="AS1196" s="362"/>
      <c r="AT1196" s="362"/>
      <c r="AU1196" s="362"/>
      <c r="AV1196" s="362"/>
      <c r="AW1196" s="362"/>
      <c r="AX1196" s="362"/>
      <c r="AY1196" s="362"/>
      <c r="AZ1196" s="362"/>
      <c r="BA1196" s="362"/>
      <c r="BB1196" s="362"/>
      <c r="BC1196" s="362"/>
      <c r="BD1196" s="362"/>
      <c r="BE1196" s="362"/>
      <c r="BF1196" s="362"/>
      <c r="BG1196" s="362"/>
      <c r="BH1196" s="362"/>
      <c r="BI1196" s="362"/>
      <c r="BJ1196" s="362"/>
      <c r="BK1196" s="362"/>
      <c r="BL1196" s="362"/>
      <c r="BM1196" s="362"/>
      <c r="BN1196" s="362"/>
      <c r="BO1196" s="362"/>
      <c r="BP1196" s="362"/>
      <c r="BQ1196" s="362"/>
      <c r="BR1196" s="362"/>
      <c r="BS1196" s="362"/>
      <c r="BT1196" s="362"/>
      <c r="BU1196" s="362"/>
      <c r="BV1196" s="362"/>
      <c r="BW1196" s="362"/>
      <c r="BX1196" s="362"/>
      <c r="BY1196" s="362"/>
      <c r="BZ1196" s="362"/>
      <c r="CA1196" s="362"/>
      <c r="CB1196" s="362"/>
      <c r="CC1196" s="362"/>
      <c r="CD1196" s="362"/>
      <c r="CE1196" s="362"/>
      <c r="CF1196" s="362"/>
      <c r="CG1196" s="362"/>
      <c r="CH1196" s="362"/>
      <c r="CI1196" s="362"/>
      <c r="CJ1196" s="362"/>
      <c r="CK1196" s="362"/>
      <c r="CL1196" s="362"/>
      <c r="CM1196" s="362"/>
      <c r="CN1196" s="362"/>
      <c r="CO1196" s="362"/>
      <c r="CP1196" s="362"/>
      <c r="CQ1196" s="362"/>
      <c r="CR1196" s="362"/>
      <c r="CS1196" s="362"/>
      <c r="CT1196" s="362"/>
      <c r="CU1196" s="362"/>
      <c r="CV1196" s="362"/>
      <c r="CW1196" s="362"/>
      <c r="CX1196" s="362"/>
      <c r="CY1196" s="362"/>
      <c r="CZ1196" s="362"/>
      <c r="DA1196" s="362"/>
      <c r="DB1196" s="362"/>
      <c r="DC1196" s="362"/>
      <c r="DD1196" s="362"/>
      <c r="DE1196" s="362"/>
      <c r="DF1196" s="362"/>
      <c r="DG1196" s="362"/>
      <c r="DH1196" s="362"/>
      <c r="DI1196" s="362"/>
      <c r="DJ1196" s="362"/>
      <c r="DK1196" s="362"/>
      <c r="DL1196" s="362"/>
      <c r="DM1196" s="362"/>
      <c r="DN1196" s="362"/>
      <c r="DO1196" s="362"/>
      <c r="DP1196" s="362"/>
      <c r="DQ1196" s="362"/>
      <c r="DR1196" s="362"/>
      <c r="DS1196" s="362"/>
      <c r="DT1196" s="362"/>
      <c r="DU1196" s="362"/>
      <c r="DV1196" s="362"/>
      <c r="DW1196" s="362"/>
      <c r="DX1196" s="362"/>
      <c r="DY1196" s="362"/>
      <c r="DZ1196" s="362"/>
      <c r="EA1196" s="362"/>
      <c r="EB1196" s="362"/>
      <c r="EC1196" s="362"/>
      <c r="ED1196" s="362"/>
      <c r="EE1196" s="362"/>
      <c r="EF1196" s="362"/>
      <c r="EG1196" s="362"/>
      <c r="EH1196" s="362"/>
      <c r="EI1196" s="362"/>
      <c r="EJ1196" s="362"/>
      <c r="EK1196" s="362"/>
      <c r="EL1196" s="362"/>
      <c r="EM1196" s="362"/>
      <c r="EN1196" s="362"/>
      <c r="EO1196" s="362"/>
      <c r="EP1196" s="362"/>
      <c r="EQ1196" s="362"/>
      <c r="ER1196" s="362"/>
      <c r="ES1196" s="362"/>
      <c r="ET1196" s="362"/>
      <c r="EU1196" s="362"/>
      <c r="EV1196" s="362"/>
      <c r="EW1196" s="362"/>
      <c r="EX1196" s="362"/>
      <c r="EY1196" s="362"/>
      <c r="EZ1196" s="362"/>
      <c r="FA1196" s="362"/>
      <c r="FB1196" s="362"/>
      <c r="FC1196" s="362"/>
      <c r="FD1196" s="362"/>
      <c r="FE1196" s="362"/>
      <c r="FF1196" s="362"/>
      <c r="FG1196" s="362"/>
      <c r="FH1196" s="362"/>
      <c r="FI1196" s="362"/>
      <c r="FJ1196" s="362"/>
      <c r="FK1196" s="362"/>
      <c r="FL1196" s="362"/>
      <c r="FM1196" s="362"/>
      <c r="FN1196" s="362"/>
      <c r="FO1196" s="362"/>
      <c r="FP1196" s="362"/>
      <c r="FQ1196" s="362"/>
      <c r="FR1196" s="362"/>
      <c r="FS1196" s="362"/>
      <c r="FT1196" s="362"/>
      <c r="FU1196" s="362"/>
      <c r="FV1196" s="362"/>
    </row>
    <row r="1197" spans="2:178" hidden="1" outlineLevel="1" x14ac:dyDescent="0.2"/>
    <row r="1198" spans="2:178" hidden="1" outlineLevel="1" x14ac:dyDescent="0.2">
      <c r="B1198" s="24" t="s">
        <v>683</v>
      </c>
      <c r="AN1198" s="381"/>
    </row>
    <row r="1199" spans="2:178" hidden="1" outlineLevel="1" x14ac:dyDescent="0.2">
      <c r="C1199" s="381" t="s">
        <v>744</v>
      </c>
      <c r="H1199" s="664">
        <v>44895</v>
      </c>
      <c r="I1199" s="357">
        <v>44895</v>
      </c>
      <c r="J1199" s="36" t="s">
        <v>426</v>
      </c>
    </row>
    <row r="1200" spans="2:178" hidden="1" outlineLevel="1" x14ac:dyDescent="0.2"/>
    <row r="1201" spans="2:178" hidden="1" outlineLevel="1" x14ac:dyDescent="0.2">
      <c r="B1201" s="24" t="s">
        <v>772</v>
      </c>
      <c r="AN1201" s="158">
        <v>14082.362999999999</v>
      </c>
      <c r="AO1201" s="158">
        <v>65467.11</v>
      </c>
      <c r="AP1201" s="158">
        <v>134708.31600000002</v>
      </c>
      <c r="AQ1201" s="158">
        <v>226762.93099999998</v>
      </c>
      <c r="AR1201" s="158">
        <v>338079.64399999997</v>
      </c>
      <c r="AS1201" s="158">
        <v>434067.46899999992</v>
      </c>
      <c r="AT1201" s="158">
        <v>490725.39899999998</v>
      </c>
      <c r="AU1201" s="158">
        <v>523084</v>
      </c>
      <c r="AV1201" s="158">
        <v>546963</v>
      </c>
      <c r="AW1201" s="158">
        <v>574689</v>
      </c>
      <c r="AX1201" s="158">
        <v>600559</v>
      </c>
      <c r="AY1201" s="158">
        <v>642957</v>
      </c>
      <c r="AZ1201" s="158">
        <v>678792</v>
      </c>
      <c r="BA1201" s="158">
        <v>723140</v>
      </c>
      <c r="BB1201" s="158">
        <v>756936</v>
      </c>
      <c r="BC1201" s="158">
        <v>790310</v>
      </c>
      <c r="BD1201" s="158">
        <v>853904</v>
      </c>
      <c r="BE1201" s="158">
        <v>897844</v>
      </c>
      <c r="BF1201" s="158">
        <v>924201</v>
      </c>
      <c r="BG1201" s="158">
        <v>952103</v>
      </c>
      <c r="BH1201" s="158">
        <v>999932</v>
      </c>
      <c r="BI1201" s="158">
        <v>1065246</v>
      </c>
      <c r="BJ1201" s="158">
        <v>1105735</v>
      </c>
      <c r="BK1201" s="158">
        <v>1151567</v>
      </c>
      <c r="BL1201" s="158">
        <v>1199624</v>
      </c>
      <c r="BM1201" s="158">
        <v>1170639</v>
      </c>
      <c r="BN1201" s="158">
        <v>1138872</v>
      </c>
      <c r="BO1201" s="158">
        <v>1140813</v>
      </c>
      <c r="BP1201" s="158">
        <v>1130115</v>
      </c>
      <c r="BQ1201" s="158">
        <v>1115243</v>
      </c>
      <c r="BR1201" s="158">
        <v>1112732</v>
      </c>
      <c r="BS1201" s="158">
        <v>1112529</v>
      </c>
      <c r="BT1201" s="158">
        <v>1102147</v>
      </c>
      <c r="BU1201" s="158">
        <v>1102672</v>
      </c>
      <c r="BV1201" s="158">
        <v>1103223</v>
      </c>
      <c r="BW1201" s="158">
        <v>1100960</v>
      </c>
      <c r="BX1201" s="158">
        <v>1102058</v>
      </c>
      <c r="BY1201" s="158">
        <v>1121501</v>
      </c>
      <c r="BZ1201" s="158">
        <v>1169003</v>
      </c>
      <c r="CA1201" s="158">
        <v>1209777</v>
      </c>
      <c r="CB1201" s="158">
        <v>1246255</v>
      </c>
      <c r="CC1201" s="158">
        <v>1169717</v>
      </c>
      <c r="CD1201" s="24">
        <v>1178470.1218411354</v>
      </c>
      <c r="CE1201" s="24">
        <v>1187022.0045566543</v>
      </c>
      <c r="CF1201" s="24">
        <v>1195381.6937702838</v>
      </c>
      <c r="CG1201" s="24">
        <v>1203557.6385916225</v>
      </c>
      <c r="CH1201" s="24">
        <v>1211557.7429395232</v>
      </c>
      <c r="CI1201" s="24">
        <v>1219389.4114617568</v>
      </c>
      <c r="CJ1201" s="24">
        <v>1227059.5907196214</v>
      </c>
      <c r="CK1201" s="24">
        <v>1234574.8062115998</v>
      </c>
      <c r="CL1201" s="24">
        <v>1241941.1957305467</v>
      </c>
      <c r="CM1201" s="24">
        <v>1249164.5394816741</v>
      </c>
      <c r="CN1201" s="24">
        <v>1256250.2873316093</v>
      </c>
      <c r="CO1201" s="24">
        <v>1263203.5835103465</v>
      </c>
      <c r="CP1201" s="24">
        <v>1270029.2890465599</v>
      </c>
      <c r="CQ1201" s="24">
        <v>1297087.4068154052</v>
      </c>
      <c r="CR1201" s="24">
        <v>1324227.7855216358</v>
      </c>
      <c r="CS1201" s="24">
        <v>1351449.2253927295</v>
      </c>
      <c r="CT1201" s="24">
        <v>1378750.5645728444</v>
      </c>
      <c r="CU1201" s="24">
        <v>1406130.6773011135</v>
      </c>
      <c r="CV1201" s="24">
        <v>1433588.4722063991</v>
      </c>
      <c r="CW1201" s="24">
        <v>1461122.8907092772</v>
      </c>
      <c r="CX1201" s="24">
        <v>1488732.9055229363</v>
      </c>
      <c r="CY1201" s="24">
        <v>1516417.5192453156</v>
      </c>
      <c r="CZ1201" s="24">
        <v>1544175.7630356587</v>
      </c>
      <c r="DA1201" s="24">
        <v>1572006.6953691365</v>
      </c>
      <c r="DB1201" s="24">
        <v>1599909.4008638803</v>
      </c>
      <c r="DC1201" s="24">
        <v>1627882.9891751369</v>
      </c>
      <c r="DD1201" s="24">
        <v>1655926.593951823</v>
      </c>
      <c r="DE1201" s="24">
        <v>1684039.3718510619</v>
      </c>
      <c r="DF1201" s="24">
        <v>1712220.5016067303</v>
      </c>
      <c r="DG1201" s="24">
        <v>1740469.1831483084</v>
      </c>
      <c r="DH1201" s="24">
        <v>1768784.6367666749</v>
      </c>
      <c r="DI1201" s="24">
        <v>1797166.1023237228</v>
      </c>
      <c r="DJ1201" s="24">
        <v>1825612.8385029293</v>
      </c>
      <c r="DK1201" s="24">
        <v>1854124.1220982783</v>
      </c>
      <c r="DL1201" s="24">
        <v>1882699.2473390107</v>
      </c>
      <c r="DM1201" s="24">
        <v>1911337.52524806</v>
      </c>
      <c r="DN1201" s="24">
        <v>1940038.2830319791</v>
      </c>
      <c r="DO1201" s="24">
        <v>1968800.8635005255</v>
      </c>
      <c r="DP1201" s="24">
        <v>1997624.6245140431</v>
      </c>
      <c r="DQ1201" s="24">
        <v>2026508.9384569791</v>
      </c>
      <c r="DR1201" s="24">
        <v>2055453.1917361063</v>
      </c>
      <c r="DS1201" s="24">
        <v>2084456.7843018051</v>
      </c>
      <c r="DT1201" s="24">
        <v>2113519.1291913232</v>
      </c>
      <c r="DU1201" s="24">
        <v>2142639.6520925215</v>
      </c>
      <c r="DV1201" s="24">
        <v>2171817.790927181</v>
      </c>
      <c r="DW1201" s="24">
        <v>2201052.9954525675</v>
      </c>
      <c r="DX1201" s="24">
        <v>2230344.7268804596</v>
      </c>
      <c r="DY1201" s="24">
        <v>2259692.4575124877</v>
      </c>
      <c r="DZ1201" s="24">
        <v>2289095.6703911116</v>
      </c>
      <c r="EA1201" s="24">
        <v>2318553.8589651897</v>
      </c>
      <c r="EB1201" s="24">
        <v>2348066.5267695901</v>
      </c>
      <c r="EC1201" s="24">
        <v>2377633.1871179543</v>
      </c>
      <c r="ED1201" s="24">
        <v>2407253.3628079956</v>
      </c>
      <c r="EE1201" s="24">
        <v>2436926.5858386829</v>
      </c>
      <c r="EF1201" s="24">
        <v>2466652.3971387767</v>
      </c>
      <c r="EG1201" s="24">
        <v>2496430.3463059906</v>
      </c>
      <c r="EH1201" s="24">
        <v>2526259.9913564632</v>
      </c>
      <c r="EI1201" s="24">
        <v>2556140.898483878</v>
      </c>
      <c r="EJ1201" s="24">
        <v>2586072.6418277994</v>
      </c>
      <c r="EK1201" s="24">
        <v>2616054.8032508441</v>
      </c>
      <c r="EL1201" s="24">
        <v>2646086.9721242129</v>
      </c>
      <c r="EM1201" s="24">
        <v>2676168.7451211954</v>
      </c>
      <c r="EN1201" s="24">
        <v>2706299.7260182831</v>
      </c>
      <c r="EO1201" s="24">
        <v>2736479.5255035856</v>
      </c>
      <c r="EP1201" s="24">
        <v>2766707.7609920958</v>
      </c>
      <c r="EQ1201" s="24">
        <v>2796984.0564476526</v>
      </c>
      <c r="ER1201" s="24">
        <v>2827308.0422111838</v>
      </c>
      <c r="ES1201" s="24">
        <v>2857679.354834992</v>
      </c>
      <c r="ET1201" s="24">
        <v>2888097.6369228214</v>
      </c>
      <c r="EU1201" s="24">
        <v>2918562.5369754331</v>
      </c>
      <c r="EV1201" s="24">
        <v>2949073.7092415118</v>
      </c>
      <c r="EW1201" s="24">
        <v>2979630.81357355</v>
      </c>
      <c r="EX1201" s="24">
        <v>3010233.515288664</v>
      </c>
      <c r="EY1201" s="24">
        <v>3040881.4850339736</v>
      </c>
      <c r="EZ1201" s="24">
        <v>3071574.3986565005</v>
      </c>
      <c r="FA1201" s="24">
        <v>3102311.9370772745</v>
      </c>
      <c r="FB1201" s="24">
        <v>3133093.7861695481</v>
      </c>
      <c r="FC1201" s="24">
        <v>3163919.6366409347</v>
      </c>
      <c r="FD1201" s="24">
        <v>3194789.183919332</v>
      </c>
      <c r="FE1201" s="24">
        <v>3225702.1280423943</v>
      </c>
      <c r="FF1201" s="24">
        <v>3256658.1735505732</v>
      </c>
      <c r="FG1201" s="24">
        <v>3287657.0293834009</v>
      </c>
      <c r="FH1201" s="24">
        <v>3318698.4087790269</v>
      </c>
      <c r="FI1201" s="24">
        <v>3349782.0291768364</v>
      </c>
      <c r="FJ1201" s="24">
        <v>3380907.6121230219</v>
      </c>
      <c r="FK1201" s="24">
        <v>3412074.8831789866</v>
      </c>
      <c r="FL1201" s="24">
        <v>3443283.5718325158</v>
      </c>
      <c r="FM1201" s="24">
        <v>3474533.4114115783</v>
      </c>
      <c r="FN1201" s="24">
        <v>3505824.1390006845</v>
      </c>
      <c r="FO1201" s="24">
        <v>3537155.4953596606</v>
      </c>
      <c r="FP1201" s="24">
        <v>3568527.2248447845</v>
      </c>
      <c r="FQ1201" s="24">
        <v>3599939.0753322379</v>
      </c>
      <c r="FR1201" s="24">
        <v>3631390.79814371</v>
      </c>
      <c r="FS1201" s="24">
        <v>3662882.1479740855</v>
      </c>
      <c r="FT1201" s="24">
        <v>3694412.8828212717</v>
      </c>
      <c r="FU1201" s="24">
        <v>3725982.7639178722</v>
      </c>
      <c r="FV1201" s="24">
        <v>3757591.5556647955</v>
      </c>
    </row>
    <row r="1202" spans="2:178" hidden="1" outlineLevel="1" x14ac:dyDescent="0.2"/>
    <row r="1203" spans="2:178" hidden="1" outlineLevel="1" x14ac:dyDescent="0.2">
      <c r="B1203" s="24" t="s">
        <v>724</v>
      </c>
      <c r="F1203" s="348" t="s">
        <v>725</v>
      </c>
      <c r="G1203" s="348" t="s">
        <v>726</v>
      </c>
      <c r="I1203" s="349" t="s">
        <v>750</v>
      </c>
    </row>
    <row r="1204" spans="2:178" hidden="1" outlineLevel="1" x14ac:dyDescent="0.2">
      <c r="C1204" s="24" t="s">
        <v>721</v>
      </c>
      <c r="F1204" s="36">
        <v>0.95844976290515693</v>
      </c>
      <c r="I1204" s="353">
        <v>43646</v>
      </c>
      <c r="J1204" s="352">
        <v>30</v>
      </c>
      <c r="AN1204" s="151">
        <v>-230226.61527516856</v>
      </c>
      <c r="AO1204" s="151">
        <v>38795.493541254604</v>
      </c>
      <c r="AP1204" s="151">
        <v>196163.33906378859</v>
      </c>
      <c r="AQ1204" s="151">
        <v>307817.60235767777</v>
      </c>
      <c r="AR1204" s="151">
        <v>394423.37733152963</v>
      </c>
      <c r="AS1204" s="151">
        <v>465185.44788021175</v>
      </c>
      <c r="AT1204" s="151">
        <v>525013.92605293344</v>
      </c>
      <c r="AU1204" s="151">
        <v>576839.71117410099</v>
      </c>
      <c r="AV1204" s="151">
        <v>622553.29340274574</v>
      </c>
      <c r="AW1204" s="151">
        <v>663445.48614795285</v>
      </c>
      <c r="AX1204" s="151">
        <v>700436.97407684952</v>
      </c>
      <c r="AY1204" s="151">
        <v>734207.55669663497</v>
      </c>
      <c r="AZ1204" s="151">
        <v>765273.48124719865</v>
      </c>
      <c r="BA1204" s="151">
        <v>794036.03486935655</v>
      </c>
      <c r="BB1204" s="151">
        <v>820813.3316704866</v>
      </c>
      <c r="BC1204" s="151">
        <v>845861.81999052409</v>
      </c>
      <c r="BD1204" s="151">
        <v>869391.25798676652</v>
      </c>
      <c r="BE1204" s="151">
        <v>891575.40221916884</v>
      </c>
      <c r="BF1204" s="151">
        <v>912559.80249072961</v>
      </c>
      <c r="BG1204" s="151">
        <v>932467.59496437595</v>
      </c>
      <c r="BH1204" s="151">
        <v>951403.88039189065</v>
      </c>
      <c r="BI1204" s="151">
        <v>969459.08289327263</v>
      </c>
      <c r="BJ1204" s="151">
        <v>986711.56150503317</v>
      </c>
      <c r="BK1204" s="151">
        <v>1003229.6655130582</v>
      </c>
      <c r="BL1204" s="151">
        <v>1019073.3699382278</v>
      </c>
      <c r="BM1204" s="151">
        <v>1034295.590063622</v>
      </c>
      <c r="BN1204" s="151">
        <v>1048943.2477417027</v>
      </c>
      <c r="BO1204" s="151">
        <v>1063058.1436857798</v>
      </c>
      <c r="BP1204" s="151">
        <v>1076677.676624157</v>
      </c>
      <c r="BQ1204" s="151">
        <v>1089835.4404869098</v>
      </c>
      <c r="BR1204" s="151">
        <v>1102561.7236356516</v>
      </c>
      <c r="BS1204" s="151">
        <v>1114883.9288069473</v>
      </c>
      <c r="BT1204" s="151">
        <v>1126826.9284158065</v>
      </c>
      <c r="BU1204" s="151">
        <v>1138413.3668031897</v>
      </c>
      <c r="BV1204" s="151">
        <v>1149663.9186596316</v>
      </c>
      <c r="BW1204" s="151">
        <v>1160597.5110355921</v>
      </c>
      <c r="BX1204" s="151">
        <v>1171231.5149271446</v>
      </c>
      <c r="BY1204" s="151">
        <v>1181581.9113071528</v>
      </c>
      <c r="BZ1204" s="151">
        <v>1191663.4355861556</v>
      </c>
      <c r="CA1204" s="151">
        <v>1201489.7037807992</v>
      </c>
      <c r="CB1204" s="151">
        <v>1211073.3231008437</v>
      </c>
      <c r="CC1204" s="151">
        <v>1220425.9892083139</v>
      </c>
      <c r="CD1204" s="251">
        <v>1178470.1218411354</v>
      </c>
      <c r="CE1204" s="251">
        <v>1187022.0045566543</v>
      </c>
      <c r="CF1204" s="251">
        <v>1195381.6937702838</v>
      </c>
      <c r="CG1204" s="251">
        <v>1203557.6385916225</v>
      </c>
      <c r="CH1204" s="251">
        <v>1211557.7429395232</v>
      </c>
      <c r="CI1204" s="251">
        <v>1219389.4114617568</v>
      </c>
      <c r="CJ1204" s="251">
        <v>1227059.5907196214</v>
      </c>
      <c r="CK1204" s="251">
        <v>1234574.8062115998</v>
      </c>
      <c r="CL1204" s="251">
        <v>1241941.1957305467</v>
      </c>
      <c r="CM1204" s="251">
        <v>1249164.5394816741</v>
      </c>
      <c r="CN1204" s="251">
        <v>1256250.2873316093</v>
      </c>
      <c r="CO1204" s="251">
        <v>1263203.5835103465</v>
      </c>
      <c r="CP1204" s="251">
        <v>1270029.2890465599</v>
      </c>
      <c r="CQ1204" s="251">
        <v>1276732.0021813782</v>
      </c>
      <c r="CR1204" s="251">
        <v>1283316.0769753307</v>
      </c>
      <c r="CS1204" s="251">
        <v>1289785.6402970445</v>
      </c>
      <c r="CT1204" s="251">
        <v>1296144.6073596918</v>
      </c>
      <c r="CU1204" s="251">
        <v>1302396.6959516623</v>
      </c>
      <c r="CV1204" s="251">
        <v>1308545.4394909802</v>
      </c>
      <c r="CW1204" s="251">
        <v>1314594.1990182376</v>
      </c>
      <c r="CX1204" s="251">
        <v>1320546.1742299679</v>
      </c>
      <c r="CY1204" s="251">
        <v>1326404.4136431348</v>
      </c>
      <c r="CZ1204" s="251">
        <v>1332171.8239715795</v>
      </c>
      <c r="DA1204" s="251">
        <v>1337851.1787866219</v>
      </c>
      <c r="DB1204" s="251">
        <v>1343445.1265264114</v>
      </c>
      <c r="DC1204" s="251">
        <v>1348956.1979119249</v>
      </c>
      <c r="DD1204" s="251">
        <v>1354386.8128215906</v>
      </c>
      <c r="DE1204" s="251">
        <v>1359739.2866712837</v>
      </c>
      <c r="DF1204" s="251">
        <v>1365015.8363417911</v>
      </c>
      <c r="DG1204" s="251">
        <v>1370218.5856917247</v>
      </c>
      <c r="DH1204" s="251">
        <v>1375349.5706901997</v>
      </c>
      <c r="DI1204" s="251">
        <v>1380410.744200316</v>
      </c>
      <c r="DJ1204" s="251">
        <v>1385403.9804415677</v>
      </c>
      <c r="DK1204" s="251">
        <v>1390331.0791567089</v>
      </c>
      <c r="DL1204" s="251">
        <v>1395193.7695062438</v>
      </c>
      <c r="DM1204" s="251">
        <v>1399993.7137116417</v>
      </c>
      <c r="DN1204" s="251">
        <v>1404732.5104664825</v>
      </c>
      <c r="DO1204" s="251">
        <v>1409411.6981330402</v>
      </c>
      <c r="DP1204" s="251">
        <v>1414032.7577403146</v>
      </c>
      <c r="DQ1204" s="251">
        <v>1418597.1157981104</v>
      </c>
      <c r="DR1204" s="251">
        <v>1423106.1469405622</v>
      </c>
      <c r="DS1204" s="251">
        <v>1427561.1764113461</v>
      </c>
      <c r="DT1204" s="251">
        <v>1431963.4824018306</v>
      </c>
      <c r="DU1204" s="251">
        <v>1436314.2982524815</v>
      </c>
      <c r="DV1204" s="251">
        <v>1440614.8145270126</v>
      </c>
      <c r="DW1204" s="251">
        <v>1444866.1809680003</v>
      </c>
      <c r="DX1204" s="251">
        <v>1449069.5083420095</v>
      </c>
      <c r="DY1204" s="251">
        <v>1453225.8701816301</v>
      </c>
      <c r="DZ1204" s="251">
        <v>1457336.3044312634</v>
      </c>
      <c r="EA1204" s="251">
        <v>1461401.8150029685</v>
      </c>
      <c r="EB1204" s="251">
        <v>1465423.3732482058</v>
      </c>
      <c r="EC1204" s="251">
        <v>1469401.9193508693</v>
      </c>
      <c r="ED1204" s="251">
        <v>1473338.3636466146</v>
      </c>
      <c r="EE1204" s="251">
        <v>1477233.5878731026</v>
      </c>
      <c r="EF1204" s="251">
        <v>1481088.4463554644</v>
      </c>
      <c r="EG1204" s="251">
        <v>1484903.7671309677</v>
      </c>
      <c r="EH1204" s="251">
        <v>1488680.35301659</v>
      </c>
      <c r="EI1204" s="251">
        <v>1492418.9826229461</v>
      </c>
      <c r="EJ1204" s="251">
        <v>1496120.4113177622</v>
      </c>
      <c r="EK1204" s="251">
        <v>1499785.3721418926</v>
      </c>
      <c r="EL1204" s="251">
        <v>1503414.5766806467</v>
      </c>
      <c r="EM1204" s="251">
        <v>1507008.7158930199</v>
      </c>
      <c r="EN1204" s="251">
        <v>1510568.4609012515</v>
      </c>
      <c r="EO1204" s="251">
        <v>1514094.4637429556</v>
      </c>
      <c r="EP1204" s="251">
        <v>1517587.3580879411</v>
      </c>
      <c r="EQ1204" s="251">
        <v>1521047.7599216925</v>
      </c>
      <c r="ER1204" s="251">
        <v>1524476.2681973472</v>
      </c>
      <c r="ES1204" s="251">
        <v>1527873.465457906</v>
      </c>
      <c r="ET1204" s="251">
        <v>1531239.9184302837</v>
      </c>
      <c r="EU1204" s="251">
        <v>1534576.178592724</v>
      </c>
      <c r="EV1204" s="251">
        <v>1537882.7827169914</v>
      </c>
      <c r="EW1204" s="251">
        <v>1541160.253386677</v>
      </c>
      <c r="EX1204" s="251">
        <v>1544409.0994928742</v>
      </c>
      <c r="EY1204" s="251">
        <v>1547629.8167083906</v>
      </c>
      <c r="EZ1204" s="251">
        <v>1550822.8879416098</v>
      </c>
      <c r="FA1204" s="251">
        <v>1553988.7837710381</v>
      </c>
      <c r="FB1204" s="251">
        <v>1557127.9628615144</v>
      </c>
      <c r="FC1204" s="251">
        <v>1560240.8723630083</v>
      </c>
      <c r="FD1204" s="251">
        <v>1563327.9482928661</v>
      </c>
      <c r="FE1204" s="251">
        <v>1566389.6159023263</v>
      </c>
      <c r="FF1204" s="251">
        <v>1569426.290028078</v>
      </c>
      <c r="FG1204" s="251">
        <v>1572438.3754295837</v>
      </c>
      <c r="FH1204" s="251">
        <v>1575426.2671128518</v>
      </c>
      <c r="FI1204" s="251">
        <v>1578390.3506413139</v>
      </c>
      <c r="FJ1204" s="251">
        <v>1581331.0024344134</v>
      </c>
      <c r="FK1204" s="251">
        <v>1584248.5900544808</v>
      </c>
      <c r="FL1204" s="251">
        <v>1587143.4724824496</v>
      </c>
      <c r="FM1204" s="251">
        <v>1590016.0003829256</v>
      </c>
      <c r="FN1204" s="251">
        <v>1592866.5163590997</v>
      </c>
      <c r="FO1204" s="251">
        <v>1595695.3551979682</v>
      </c>
      <c r="FP1204" s="251">
        <v>1598502.8441062984</v>
      </c>
      <c r="FQ1204" s="251">
        <v>1601289.3029377577</v>
      </c>
      <c r="FR1204" s="251">
        <v>1604055.0444115982</v>
      </c>
      <c r="FS1204" s="251">
        <v>1606800.374323271</v>
      </c>
      <c r="FT1204" s="251">
        <v>1609525.5917473265</v>
      </c>
      <c r="FU1204" s="251">
        <v>1612230.9892329366</v>
      </c>
      <c r="FV1204" s="251">
        <v>1614916.8529923556</v>
      </c>
    </row>
    <row r="1205" spans="2:178" hidden="1" outlineLevel="1" x14ac:dyDescent="0.2">
      <c r="C1205" s="24" t="s">
        <v>722</v>
      </c>
      <c r="F1205" s="36">
        <v>0.95346205488110669</v>
      </c>
      <c r="I1205" s="353">
        <v>44712</v>
      </c>
      <c r="J1205" s="352">
        <v>65</v>
      </c>
      <c r="AN1205" s="151" t="s">
        <v>10</v>
      </c>
      <c r="AO1205" s="151" t="s">
        <v>10</v>
      </c>
      <c r="AP1205" s="151" t="s">
        <v>10</v>
      </c>
      <c r="AQ1205" s="151" t="s">
        <v>10</v>
      </c>
      <c r="AR1205" s="151" t="s">
        <v>10</v>
      </c>
      <c r="AS1205" s="151" t="s">
        <v>10</v>
      </c>
      <c r="AT1205" s="151" t="s">
        <v>10</v>
      </c>
      <c r="AU1205" s="151" t="s">
        <v>10</v>
      </c>
      <c r="AV1205" s="151" t="s">
        <v>10</v>
      </c>
      <c r="AW1205" s="151" t="s">
        <v>10</v>
      </c>
      <c r="AX1205" s="151" t="s">
        <v>10</v>
      </c>
      <c r="AY1205" s="151" t="s">
        <v>10</v>
      </c>
      <c r="AZ1205" s="151" t="s">
        <v>10</v>
      </c>
      <c r="BA1205" s="151" t="s">
        <v>10</v>
      </c>
      <c r="BB1205" s="151" t="s">
        <v>10</v>
      </c>
      <c r="BC1205" s="151" t="s">
        <v>10</v>
      </c>
      <c r="BD1205" s="151" t="s">
        <v>10</v>
      </c>
      <c r="BE1205" s="151" t="s">
        <v>10</v>
      </c>
      <c r="BF1205" s="151" t="s">
        <v>10</v>
      </c>
      <c r="BG1205" s="151" t="s">
        <v>10</v>
      </c>
      <c r="BH1205" s="151" t="s">
        <v>10</v>
      </c>
      <c r="BI1205" s="151" t="s">
        <v>10</v>
      </c>
      <c r="BJ1205" s="151" t="s">
        <v>10</v>
      </c>
      <c r="BK1205" s="151" t="s">
        <v>10</v>
      </c>
      <c r="BL1205" s="151" t="s">
        <v>10</v>
      </c>
      <c r="BM1205" s="151" t="s">
        <v>10</v>
      </c>
      <c r="BN1205" s="151" t="s">
        <v>10</v>
      </c>
      <c r="BO1205" s="151" t="s">
        <v>10</v>
      </c>
      <c r="BP1205" s="151" t="s">
        <v>10</v>
      </c>
      <c r="BQ1205" s="151" t="s">
        <v>10</v>
      </c>
      <c r="BR1205" s="151" t="s">
        <v>10</v>
      </c>
      <c r="BS1205" s="151" t="s">
        <v>10</v>
      </c>
      <c r="BT1205" s="151" t="s">
        <v>10</v>
      </c>
      <c r="BU1205" s="151" t="s">
        <v>10</v>
      </c>
      <c r="BV1205" s="151" t="s">
        <v>10</v>
      </c>
      <c r="BW1205" s="151">
        <v>1072625.2038464469</v>
      </c>
      <c r="BX1205" s="151">
        <v>1125188.6573177972</v>
      </c>
      <c r="BY1205" s="151">
        <v>1157122.4375068671</v>
      </c>
      <c r="BZ1205" s="151">
        <v>1180327.9561365501</v>
      </c>
      <c r="CA1205" s="151">
        <v>1198647.5598253123</v>
      </c>
      <c r="CB1205" s="151">
        <v>1213826.6350088816</v>
      </c>
      <c r="CC1205" s="151">
        <v>1226810.2270161759</v>
      </c>
      <c r="CD1205" s="251">
        <v>1202366.9882732497</v>
      </c>
      <c r="CE1205" s="251">
        <v>1235146.3105742245</v>
      </c>
      <c r="CF1205" s="251">
        <v>1268052.5219953065</v>
      </c>
      <c r="CG1205" s="251">
        <v>1301083.2772700493</v>
      </c>
      <c r="CH1205" s="251">
        <v>1334236.3246295864</v>
      </c>
      <c r="CI1205" s="251">
        <v>1367509.5001608562</v>
      </c>
      <c r="CJ1205" s="251">
        <v>1400900.7226158907</v>
      </c>
      <c r="CK1205" s="251">
        <v>1434407.98862777</v>
      </c>
      <c r="CL1205" s="251">
        <v>1468029.3682937315</v>
      </c>
      <c r="CM1205" s="251">
        <v>1501763.0010906884</v>
      </c>
      <c r="CN1205" s="251">
        <v>1535607.0920921611</v>
      </c>
      <c r="CO1205" s="251">
        <v>1569559.9084591395</v>
      </c>
      <c r="CP1205" s="251">
        <v>1603619.7761802753</v>
      </c>
      <c r="CQ1205" s="251">
        <v>1637785.0770395254</v>
      </c>
      <c r="CR1205" s="251">
        <v>1672054.2457915363</v>
      </c>
      <c r="CS1205" s="251">
        <v>1706425.7675271959</v>
      </c>
      <c r="CT1205" s="251">
        <v>1740898.175213404</v>
      </c>
      <c r="CU1205" s="251">
        <v>1775470.0473928715</v>
      </c>
      <c r="CV1205" s="251">
        <v>1810140.0060309698</v>
      </c>
      <c r="CW1205" s="251">
        <v>1844906.7144979748</v>
      </c>
      <c r="CX1205" s="251">
        <v>1879768.8756762049</v>
      </c>
      <c r="CY1205" s="251">
        <v>1914725.230182366</v>
      </c>
      <c r="CZ1205" s="251">
        <v>1949774.554696484</v>
      </c>
      <c r="DA1205" s="251">
        <v>1984915.6603894124</v>
      </c>
      <c r="DB1205" s="251">
        <v>2020147.3914417701</v>
      </c>
      <c r="DC1205" s="251">
        <v>2055468.6236476297</v>
      </c>
      <c r="DD1205" s="251">
        <v>2090878.2630969989</v>
      </c>
      <c r="DE1205" s="251">
        <v>2126375.2449315106</v>
      </c>
      <c r="DF1205" s="251">
        <v>2161958.5321683101</v>
      </c>
      <c r="DG1205" s="251">
        <v>2197627.1145874616</v>
      </c>
      <c r="DH1205" s="251">
        <v>2233380.0076786247</v>
      </c>
      <c r="DI1205" s="251">
        <v>2269216.2516430686</v>
      </c>
      <c r="DJ1205" s="251">
        <v>2305134.9104473898</v>
      </c>
      <c r="DK1205" s="251">
        <v>2341135.0709256651</v>
      </c>
      <c r="DL1205" s="251">
        <v>2377215.8419268341</v>
      </c>
      <c r="DM1205" s="251">
        <v>2413376.3535046224</v>
      </c>
      <c r="DN1205" s="251">
        <v>2449615.7561472217</v>
      </c>
      <c r="DO1205" s="251">
        <v>2485933.2200444238</v>
      </c>
      <c r="DP1205" s="251">
        <v>2522327.9343898473</v>
      </c>
      <c r="DQ1205" s="251">
        <v>2558799.1067161681</v>
      </c>
      <c r="DR1205" s="251">
        <v>2595345.9622615427</v>
      </c>
      <c r="DS1205" s="251">
        <v>2631967.7433651472</v>
      </c>
      <c r="DT1205" s="251">
        <v>2668663.7088904707</v>
      </c>
      <c r="DU1205" s="251">
        <v>2705433.1336744688</v>
      </c>
      <c r="DV1205" s="251">
        <v>2742275.3080014247</v>
      </c>
      <c r="DW1205" s="251">
        <v>2779189.5370998578</v>
      </c>
      <c r="DX1205" s="251">
        <v>2816175.1406614832</v>
      </c>
      <c r="DY1205" s="251">
        <v>2853231.452380769</v>
      </c>
      <c r="DZ1205" s="251">
        <v>2890357.8195142369</v>
      </c>
      <c r="EA1205" s="251">
        <v>2927553.6024581902</v>
      </c>
      <c r="EB1205" s="251">
        <v>2964818.1743441704</v>
      </c>
      <c r="EC1205" s="251">
        <v>3002150.9206510182</v>
      </c>
      <c r="ED1205" s="251">
        <v>3039551.2388327694</v>
      </c>
      <c r="EE1205" s="251">
        <v>3077018.5379615487</v>
      </c>
      <c r="EF1205" s="251">
        <v>3114552.2383848038</v>
      </c>
      <c r="EG1205" s="251">
        <v>3152151.7713959552</v>
      </c>
      <c r="EH1205" s="251">
        <v>3189816.5789180612</v>
      </c>
      <c r="EI1205" s="251">
        <v>3227546.1131996694</v>
      </c>
      <c r="EJ1205" s="251">
        <v>3265339.8365223017</v>
      </c>
      <c r="EK1205" s="251">
        <v>3303197.2209190959</v>
      </c>
      <c r="EL1205" s="251">
        <v>3341117.7479040092</v>
      </c>
      <c r="EM1205" s="251">
        <v>3379100.9082110771</v>
      </c>
      <c r="EN1205" s="251">
        <v>3417146.2015432911</v>
      </c>
      <c r="EO1205" s="251">
        <v>3455253.1363306921</v>
      </c>
      <c r="EP1205" s="251">
        <v>3493421.2294971109</v>
      </c>
      <c r="EQ1205" s="251">
        <v>3531650.0062353676</v>
      </c>
      <c r="ER1205" s="251">
        <v>3569938.9997904012</v>
      </c>
      <c r="ES1205" s="251">
        <v>3608287.7512500277</v>
      </c>
      <c r="ET1205" s="251">
        <v>3646695.8093429971</v>
      </c>
      <c r="EU1205" s="251">
        <v>3685162.7302440098</v>
      </c>
      <c r="EV1205" s="251">
        <v>3723688.0773854596</v>
      </c>
      <c r="EW1205" s="251">
        <v>3762271.4212754634</v>
      </c>
      <c r="EX1205" s="251">
        <v>3800912.3393221209</v>
      </c>
      <c r="EY1205" s="251">
        <v>3839610.4156635329</v>
      </c>
      <c r="EZ1205" s="251">
        <v>3878365.2410035278</v>
      </c>
      <c r="FA1205" s="251">
        <v>3917176.4124526987</v>
      </c>
      <c r="FB1205" s="251">
        <v>3956043.5333746294</v>
      </c>
      <c r="FC1205" s="251">
        <v>3994966.2132370775</v>
      </c>
      <c r="FD1205" s="251">
        <v>4033944.0674679293</v>
      </c>
      <c r="FE1205" s="251">
        <v>4072976.7173156459</v>
      </c>
      <c r="FF1205" s="251">
        <v>4112063.7897142046</v>
      </c>
      <c r="FG1205" s="251">
        <v>4151204.9171521412</v>
      </c>
      <c r="FH1205" s="251">
        <v>4190399.7375457012</v>
      </c>
      <c r="FI1205" s="251">
        <v>4229647.8941158764</v>
      </c>
      <c r="FJ1205" s="251">
        <v>4268949.0352691757</v>
      </c>
      <c r="FK1205" s="251">
        <v>4308302.8144819662</v>
      </c>
      <c r="FL1205" s="251">
        <v>4347708.8901883177</v>
      </c>
      <c r="FM1205" s="251">
        <v>4387166.9256711584</v>
      </c>
      <c r="FN1205" s="251">
        <v>4426676.5889566643</v>
      </c>
      <c r="FO1205" s="251">
        <v>4466237.552711701</v>
      </c>
      <c r="FP1205" s="251">
        <v>4505849.4941442413</v>
      </c>
      <c r="FQ1205" s="251">
        <v>4545512.094906711</v>
      </c>
      <c r="FR1205" s="251">
        <v>4585225.0410020575</v>
      </c>
      <c r="FS1205" s="251">
        <v>4624988.0226924354</v>
      </c>
      <c r="FT1205" s="251">
        <v>4664800.7344106063</v>
      </c>
      <c r="FU1205" s="251">
        <v>4704662.8746736664</v>
      </c>
      <c r="FV1205" s="251">
        <v>4744574.1459992137</v>
      </c>
    </row>
    <row r="1206" spans="2:178" hidden="1" outlineLevel="1" x14ac:dyDescent="0.2">
      <c r="D1206" s="154" t="s">
        <v>728</v>
      </c>
      <c r="E1206" s="154"/>
      <c r="F1206" s="360">
        <v>1.083552144596877</v>
      </c>
      <c r="G1206" s="154"/>
      <c r="H1206" s="154"/>
      <c r="I1206" s="621">
        <v>44377</v>
      </c>
      <c r="J1206" s="622">
        <v>54</v>
      </c>
      <c r="K1206" s="154"/>
      <c r="L1206" s="154"/>
      <c r="M1206" s="154"/>
      <c r="N1206" s="154"/>
      <c r="O1206" s="154"/>
      <c r="P1206" s="154"/>
      <c r="Q1206" s="154"/>
      <c r="R1206" s="154"/>
      <c r="S1206" s="154"/>
      <c r="T1206" s="154"/>
      <c r="U1206" s="154"/>
      <c r="V1206" s="154"/>
      <c r="W1206" s="154"/>
      <c r="X1206" s="154"/>
      <c r="Y1206" s="154"/>
      <c r="Z1206" s="154"/>
      <c r="AA1206" s="154"/>
      <c r="AB1206" s="154"/>
      <c r="AC1206" s="154"/>
      <c r="AD1206" s="154"/>
      <c r="AE1206" s="154"/>
      <c r="AF1206" s="154"/>
      <c r="AG1206" s="154"/>
      <c r="AH1206" s="168" t="s">
        <v>10</v>
      </c>
      <c r="AI1206" s="168" t="s">
        <v>10</v>
      </c>
      <c r="AJ1206" s="168" t="s">
        <v>10</v>
      </c>
      <c r="AK1206" s="168" t="s">
        <v>10</v>
      </c>
      <c r="AL1206" s="168" t="s">
        <v>10</v>
      </c>
      <c r="AM1206" s="168" t="s">
        <v>10</v>
      </c>
      <c r="AN1206" s="168" t="s">
        <v>10</v>
      </c>
      <c r="AO1206" s="168" t="s">
        <v>10</v>
      </c>
      <c r="AP1206" s="168" t="s">
        <v>10</v>
      </c>
      <c r="AQ1206" s="168" t="s">
        <v>10</v>
      </c>
      <c r="AR1206" s="168" t="s">
        <v>10</v>
      </c>
      <c r="AS1206" s="168" t="s">
        <v>10</v>
      </c>
      <c r="AT1206" s="168" t="s">
        <v>10</v>
      </c>
      <c r="AU1206" s="168" t="s">
        <v>10</v>
      </c>
      <c r="AV1206" s="168" t="s">
        <v>10</v>
      </c>
      <c r="AW1206" s="168" t="s">
        <v>10</v>
      </c>
      <c r="AX1206" s="168" t="s">
        <v>10</v>
      </c>
      <c r="AY1206" s="168" t="s">
        <v>10</v>
      </c>
      <c r="AZ1206" s="168" t="s">
        <v>10</v>
      </c>
      <c r="BA1206" s="168" t="s">
        <v>10</v>
      </c>
      <c r="BB1206" s="168" t="s">
        <v>10</v>
      </c>
      <c r="BC1206" s="168" t="s">
        <v>10</v>
      </c>
      <c r="BD1206" s="168" t="s">
        <v>10</v>
      </c>
      <c r="BE1206" s="168" t="s">
        <v>10</v>
      </c>
      <c r="BF1206" s="168" t="s">
        <v>10</v>
      </c>
      <c r="BG1206" s="168" t="s">
        <v>10</v>
      </c>
      <c r="BH1206" s="168" t="s">
        <v>10</v>
      </c>
      <c r="BI1206" s="168" t="s">
        <v>10</v>
      </c>
      <c r="BJ1206" s="168" t="s">
        <v>10</v>
      </c>
      <c r="BK1206" s="168" t="s">
        <v>10</v>
      </c>
      <c r="BL1206" s="168">
        <v>1195145.4181077357</v>
      </c>
      <c r="BM1206" s="168">
        <v>1166335.4992629066</v>
      </c>
      <c r="BN1206" s="168">
        <v>1149805.8040201713</v>
      </c>
      <c r="BO1206" s="168">
        <v>1138220.0661361082</v>
      </c>
      <c r="BP1206" s="168">
        <v>1129313.9245602302</v>
      </c>
      <c r="BQ1206" s="168">
        <v>1122088.8321778807</v>
      </c>
      <c r="BR1206" s="168">
        <v>1116016.1784250324</v>
      </c>
      <c r="BS1206" s="168">
        <v>1110782.3776037332</v>
      </c>
      <c r="BT1206" s="168">
        <v>1106186.2154411862</v>
      </c>
      <c r="BU1206" s="168">
        <v>1102090.9255644856</v>
      </c>
      <c r="BV1206" s="168">
        <v>1098399.3478461015</v>
      </c>
      <c r="BW1206" s="168">
        <v>1095039.9997078392</v>
      </c>
      <c r="BX1206" s="168">
        <v>1091958.7726376553</v>
      </c>
      <c r="BY1206" s="168">
        <v>1089113.732042528</v>
      </c>
      <c r="BZ1206" s="168">
        <v>1086471.7258223188</v>
      </c>
      <c r="CA1206" s="168">
        <v>1084006.0961001003</v>
      </c>
      <c r="CB1206" s="168">
        <v>1081695.089992089</v>
      </c>
      <c r="CC1206" s="168">
        <v>1079520.7280358248</v>
      </c>
      <c r="CD1206" s="168">
        <v>1077467.980818979</v>
      </c>
      <c r="CE1206" s="168">
        <v>1075524.1583376098</v>
      </c>
      <c r="CF1206" s="168">
        <v>1073678.4494101116</v>
      </c>
      <c r="CG1206" s="168">
        <v>1071921.5689991037</v>
      </c>
      <c r="CH1206" s="168">
        <v>1070245.4844819636</v>
      </c>
      <c r="CI1206" s="168">
        <v>1068643.2005857925</v>
      </c>
      <c r="CJ1206" s="168">
        <v>1067108.5885304911</v>
      </c>
      <c r="CK1206" s="168">
        <v>1065636.2489138064</v>
      </c>
      <c r="CL1206" s="168">
        <v>1064221.4006519571</v>
      </c>
      <c r="CM1206" s="168">
        <v>1062859.7902564199</v>
      </c>
      <c r="CN1206" s="168">
        <v>1061547.6171397753</v>
      </c>
      <c r="CO1206" s="168">
        <v>1060281.4716709042</v>
      </c>
      <c r="CP1206" s="168">
        <v>1059058.2834564862</v>
      </c>
      <c r="CQ1206" s="168">
        <v>1057875.277889384</v>
      </c>
      <c r="CR1206" s="168">
        <v>1056729.9394286519</v>
      </c>
      <c r="CS1206" s="168">
        <v>1055619.980398427</v>
      </c>
      <c r="CT1206" s="168">
        <v>1054543.3143402399</v>
      </c>
      <c r="CU1206" s="168">
        <v>1053498.0331446335</v>
      </c>
      <c r="CV1206" s="168">
        <v>1052482.3873372106</v>
      </c>
      <c r="CW1206" s="168">
        <v>1051494.7690114612</v>
      </c>
      <c r="CX1206" s="168">
        <v>1050533.6969934618</v>
      </c>
      <c r="CY1206" s="168">
        <v>1049597.8038974807</v>
      </c>
      <c r="CZ1206" s="168">
        <v>1048685.8247907003</v>
      </c>
      <c r="DA1206" s="168">
        <v>1047796.5872331035</v>
      </c>
      <c r="DB1206" s="168">
        <v>1046929.0024972202</v>
      </c>
      <c r="DC1206" s="168">
        <v>1046082.0578040717</v>
      </c>
      <c r="DD1206" s="168">
        <v>1045254.8094375097</v>
      </c>
      <c r="DE1206" s="168">
        <v>1044446.3766204375</v>
      </c>
      <c r="DF1206" s="168">
        <v>1043655.9360540503</v>
      </c>
      <c r="DG1206" s="168">
        <v>1042882.7170358505</v>
      </c>
      <c r="DH1206" s="168">
        <v>1042125.9970844332</v>
      </c>
      <c r="DI1206" s="168">
        <v>1041385.0980092628</v>
      </c>
      <c r="DJ1206" s="168">
        <v>1040659.3823722539</v>
      </c>
      <c r="DK1206" s="168">
        <v>1039948.2502952589</v>
      </c>
      <c r="DL1206" s="168">
        <v>1039251.1365737058</v>
      </c>
      <c r="DM1206" s="168">
        <v>1038567.5080618344</v>
      </c>
      <c r="DN1206" s="168">
        <v>1037896.861299484</v>
      </c>
      <c r="DO1206" s="168">
        <v>1037238.720354147</v>
      </c>
      <c r="DP1206" s="168">
        <v>1036592.6348553146</v>
      </c>
      <c r="DQ1206" s="168">
        <v>1035958.1782009215</v>
      </c>
      <c r="DR1206" s="168">
        <v>1035334.9459181397</v>
      </c>
      <c r="DS1206" s="168">
        <v>1034722.5541628749</v>
      </c>
      <c r="DT1206" s="168">
        <v>1034120.6383441205</v>
      </c>
      <c r="DU1206" s="168">
        <v>1033528.8518609288</v>
      </c>
      <c r="DV1206" s="168">
        <v>1032946.8649411155</v>
      </c>
      <c r="DW1206" s="168">
        <v>1032374.3635720294</v>
      </c>
      <c r="DX1206" s="168">
        <v>1031811.0485147987</v>
      </c>
      <c r="DY1206" s="168">
        <v>1031256.6343943217</v>
      </c>
      <c r="DZ1206" s="168">
        <v>1030710.8488581578</v>
      </c>
      <c r="EA1206" s="168">
        <v>1030173.4317981652</v>
      </c>
      <c r="EB1206" s="168">
        <v>1029644.1346293245</v>
      </c>
      <c r="EC1206" s="168">
        <v>1029122.7196208108</v>
      </c>
      <c r="ED1206" s="168">
        <v>1028608.9592748499</v>
      </c>
      <c r="EE1206" s="168">
        <v>1028102.6357492782</v>
      </c>
      <c r="EF1206" s="168">
        <v>1027603.540320232</v>
      </c>
      <c r="EG1206" s="168">
        <v>1027111.4728816245</v>
      </c>
      <c r="EH1206" s="168">
        <v>1026626.2414784448</v>
      </c>
      <c r="EI1206" s="168">
        <v>1026147.6618711887</v>
      </c>
      <c r="EJ1206" s="168">
        <v>1025675.5571289419</v>
      </c>
      <c r="EK1206" s="168">
        <v>1025209.7572489098</v>
      </c>
      <c r="EL1206" s="168">
        <v>1024750.0988003296</v>
      </c>
      <c r="EM1206" s="168">
        <v>1024296.4245909572</v>
      </c>
      <c r="EN1206" s="168">
        <v>1023848.5833543909</v>
      </c>
      <c r="EO1206" s="168">
        <v>1023406.4294567183</v>
      </c>
      <c r="EP1206" s="168">
        <v>1022969.8226210683</v>
      </c>
      <c r="EQ1206" s="168">
        <v>1022538.6276687626</v>
      </c>
      <c r="ER1206" s="168">
        <v>1022112.7142758953</v>
      </c>
      <c r="ES1206" s="168">
        <v>1021691.9567442475</v>
      </c>
      <c r="ET1206" s="168">
        <v>1021276.2337855261</v>
      </c>
      <c r="EU1206" s="168">
        <v>1020865.4283180285</v>
      </c>
      <c r="EV1206" s="168">
        <v>1020459.4272748643</v>
      </c>
      <c r="EW1206" s="168">
        <v>1020058.1214229745</v>
      </c>
      <c r="EX1206" s="168">
        <v>1019661.4051922096</v>
      </c>
      <c r="EY1206" s="168">
        <v>1019269.1765138156</v>
      </c>
      <c r="EZ1206" s="168">
        <v>1018881.3366677173</v>
      </c>
      <c r="FA1206" s="168">
        <v>1018497.7901380101</v>
      </c>
      <c r="FB1206" s="168">
        <v>1018118.4444761686</v>
      </c>
      <c r="FC1206" s="168">
        <v>1017743.2101714486</v>
      </c>
      <c r="FD1206" s="168">
        <v>1017372.0005280662</v>
      </c>
      <c r="FE1206" s="168">
        <v>1017004.7315487085</v>
      </c>
      <c r="FF1206" s="168">
        <v>1016641.3218240003</v>
      </c>
      <c r="FG1206" s="168">
        <v>1016281.6924275693</v>
      </c>
      <c r="FH1206" s="168">
        <v>1015925.766816358</v>
      </c>
      <c r="FI1206" s="168">
        <v>1015573.470735891</v>
      </c>
      <c r="FJ1206" s="168">
        <v>1015224.7321301883</v>
      </c>
      <c r="FK1206" s="168">
        <v>1014879.4810560603</v>
      </c>
      <c r="FL1206" s="168">
        <v>1014537.6496015432</v>
      </c>
      <c r="FM1206" s="168">
        <v>1014199.1718082048</v>
      </c>
      <c r="FN1206" s="168">
        <v>1013863.9835971493</v>
      </c>
      <c r="FO1206" s="168">
        <v>1013532.0226984619</v>
      </c>
      <c r="FP1206" s="168">
        <v>1013203.2285839537</v>
      </c>
      <c r="FQ1206" s="168">
        <v>1012877.5424029734</v>
      </c>
      <c r="FR1206" s="168">
        <v>1012554.9069211612</v>
      </c>
      <c r="FS1206" s="168">
        <v>1012235.2664619583</v>
      </c>
      <c r="FT1206" s="168">
        <v>1011918.5668507464</v>
      </c>
      <c r="FU1206" s="168">
        <v>1011604.7553614445</v>
      </c>
      <c r="FV1206" s="168">
        <v>1011293.7806654745</v>
      </c>
    </row>
    <row r="1207" spans="2:178" hidden="1" outlineLevel="1" x14ac:dyDescent="0.2">
      <c r="D1207" s="155" t="s">
        <v>729</v>
      </c>
      <c r="E1207" s="155"/>
      <c r="F1207" s="361">
        <v>0.43963250111193591</v>
      </c>
      <c r="G1207" s="155"/>
      <c r="H1207" s="155"/>
      <c r="I1207" s="623">
        <v>43646</v>
      </c>
      <c r="J1207" s="624">
        <v>30</v>
      </c>
      <c r="K1207" s="155"/>
      <c r="L1207" s="155"/>
      <c r="M1207" s="155"/>
      <c r="N1207" s="155"/>
      <c r="O1207" s="155"/>
      <c r="P1207" s="155"/>
      <c r="Q1207" s="155"/>
      <c r="R1207" s="155"/>
      <c r="S1207" s="155"/>
      <c r="T1207" s="155"/>
      <c r="U1207" s="155"/>
      <c r="V1207" s="155"/>
      <c r="W1207" s="155"/>
      <c r="X1207" s="155"/>
      <c r="Y1207" s="155"/>
      <c r="Z1207" s="155"/>
      <c r="AA1207" s="155"/>
      <c r="AB1207" s="155"/>
      <c r="AC1207" s="155"/>
      <c r="AD1207" s="155"/>
      <c r="AE1207" s="155"/>
      <c r="AF1207" s="155"/>
      <c r="AG1207" s="155"/>
      <c r="AH1207" s="169" t="s">
        <v>10</v>
      </c>
      <c r="AI1207" s="169" t="s">
        <v>10</v>
      </c>
      <c r="AJ1207" s="169" t="s">
        <v>10</v>
      </c>
      <c r="AK1207" s="169" t="s">
        <v>10</v>
      </c>
      <c r="AL1207" s="169" t="s">
        <v>10</v>
      </c>
      <c r="AM1207" s="169" t="s">
        <v>10</v>
      </c>
      <c r="AN1207" s="169">
        <v>33559.702689650447</v>
      </c>
      <c r="AO1207" s="169">
        <v>75512.329012987495</v>
      </c>
      <c r="AP1207" s="169">
        <v>121350.48546651471</v>
      </c>
      <c r="AQ1207" s="169">
        <v>169909.48595990278</v>
      </c>
      <c r="AR1207" s="169">
        <v>220597.5191062607</v>
      </c>
      <c r="AS1207" s="169">
        <v>273049.43280260812</v>
      </c>
      <c r="AT1207" s="169">
        <v>327015.12222446414</v>
      </c>
      <c r="AU1207" s="169">
        <v>382311.52179391956</v>
      </c>
      <c r="AV1207" s="169">
        <v>438798.29506058665</v>
      </c>
      <c r="AW1207" s="169">
        <v>496364.12444553338</v>
      </c>
      <c r="AX1207" s="169">
        <v>554918.35827597429</v>
      </c>
      <c r="AY1207" s="169">
        <v>614385.61590591155</v>
      </c>
      <c r="AZ1207" s="169">
        <v>674702.14010307251</v>
      </c>
      <c r="BA1207" s="169">
        <v>735813.23797756387</v>
      </c>
      <c r="BB1207" s="169">
        <v>797671.43004246685</v>
      </c>
      <c r="BC1207" s="169">
        <v>860235.07675654849</v>
      </c>
      <c r="BD1207" s="169">
        <v>923467.33691172162</v>
      </c>
      <c r="BE1207" s="169">
        <v>987335.3626929319</v>
      </c>
      <c r="BF1207" s="169">
        <v>1051809.6673554406</v>
      </c>
      <c r="BG1207" s="169">
        <v>1116863.621289874</v>
      </c>
      <c r="BH1207" s="169">
        <v>1182473.0452415012</v>
      </c>
      <c r="BI1207" s="169">
        <v>1248615.878185502</v>
      </c>
      <c r="BJ1207" s="169">
        <v>1315271.9033632132</v>
      </c>
      <c r="BK1207" s="169">
        <v>1382422.5201923978</v>
      </c>
      <c r="BL1207" s="169">
        <v>1450050.5527673922</v>
      </c>
      <c r="BM1207" s="169">
        <v>1518140.0878423774</v>
      </c>
      <c r="BN1207" s="169">
        <v>1586676.336793131</v>
      </c>
      <c r="BO1207" s="169">
        <v>1655645.5172473462</v>
      </c>
      <c r="BP1207" s="169">
        <v>1725034.7509751928</v>
      </c>
      <c r="BQ1207" s="169">
        <v>1794831.975320291</v>
      </c>
      <c r="BR1207" s="169">
        <v>1865025.8659820396</v>
      </c>
      <c r="BS1207" s="169">
        <v>1935605.7693736835</v>
      </c>
      <c r="BT1207" s="169">
        <v>2006561.6431053104</v>
      </c>
      <c r="BU1207" s="169">
        <v>2077884.0033982324</v>
      </c>
      <c r="BV1207" s="169">
        <v>2149563.8784426507</v>
      </c>
      <c r="BW1207" s="169">
        <v>2221592.7668756885</v>
      </c>
      <c r="BX1207" s="169">
        <v>2293962.6006904952</v>
      </c>
      <c r="BY1207" s="169">
        <v>2366665.7119962773</v>
      </c>
      <c r="BZ1207" s="169">
        <v>2439694.80313823</v>
      </c>
      <c r="CA1207" s="169">
        <v>2513042.9197600284</v>
      </c>
      <c r="CB1207" s="169">
        <v>2586703.4264526386</v>
      </c>
      <c r="CC1207" s="169">
        <v>2660669.9846838107</v>
      </c>
      <c r="CD1207" s="169">
        <v>2734936.5327453623</v>
      </c>
      <c r="CE1207" s="169">
        <v>2809497.2674910147</v>
      </c>
      <c r="CF1207" s="169">
        <v>2884346.6276676492</v>
      </c>
      <c r="CG1207" s="169">
        <v>2959479.278668656</v>
      </c>
      <c r="CH1207" s="169">
        <v>3034890.0985595542</v>
      </c>
      <c r="CI1207" s="169">
        <v>3110574.1652450562</v>
      </c>
      <c r="CJ1207" s="169">
        <v>3186526.7446621372</v>
      </c>
      <c r="CK1207" s="169">
        <v>3262743.2798981159</v>
      </c>
      <c r="CL1207" s="169">
        <v>3339219.3811438726</v>
      </c>
      <c r="CM1207" s="169">
        <v>3415950.8164031776</v>
      </c>
      <c r="CN1207" s="169">
        <v>3492933.5028876229</v>
      </c>
      <c r="CO1207" s="169">
        <v>3570163.4990346404</v>
      </c>
      <c r="CP1207" s="169">
        <v>3647636.9970926549</v>
      </c>
      <c r="CQ1207" s="169">
        <v>3725350.316223606</v>
      </c>
      <c r="CR1207" s="169">
        <v>3803299.8960779984</v>
      </c>
      <c r="CS1207" s="169">
        <v>3881482.2908025142</v>
      </c>
      <c r="CT1207" s="169">
        <v>3959894.1634439114</v>
      </c>
      <c r="CU1207" s="169">
        <v>4038532.2807169221</v>
      </c>
      <c r="CV1207" s="169">
        <v>4117393.5081066391</v>
      </c>
      <c r="CW1207" s="169">
        <v>4196474.8052788721</v>
      </c>
      <c r="CX1207" s="169">
        <v>4275773.2217745939</v>
      </c>
      <c r="CY1207" s="169">
        <v>4355285.8929664372</v>
      </c>
      <c r="CZ1207" s="169">
        <v>4435010.0362576405</v>
      </c>
      <c r="DA1207" s="169">
        <v>4514942.9475052124</v>
      </c>
      <c r="DB1207" s="169">
        <v>4595081.9976510685</v>
      </c>
      <c r="DC1207" s="169">
        <v>4675424.6295459438</v>
      </c>
      <c r="DD1207" s="169">
        <v>4755968.3549525272</v>
      </c>
      <c r="DE1207" s="169">
        <v>4836710.7517151218</v>
      </c>
      <c r="DF1207" s="169">
        <v>4917649.4610844264</v>
      </c>
      <c r="DG1207" s="169">
        <v>4998782.1851868005</v>
      </c>
      <c r="DH1207" s="169">
        <v>5080106.6846283469</v>
      </c>
      <c r="DI1207" s="169">
        <v>5161620.7762248628</v>
      </c>
      <c r="DJ1207" s="169">
        <v>5243322.3308494063</v>
      </c>
      <c r="DK1207" s="169">
        <v>5325209.2713900218</v>
      </c>
      <c r="DL1207" s="169">
        <v>5407279.5708103608</v>
      </c>
      <c r="DM1207" s="169">
        <v>5489531.2503070533</v>
      </c>
      <c r="DN1207" s="169">
        <v>5571962.3775575208</v>
      </c>
      <c r="DO1207" s="169">
        <v>5654571.0650529778</v>
      </c>
      <c r="DP1207" s="169">
        <v>5737355.4685112583</v>
      </c>
      <c r="DQ1207" s="169">
        <v>5820313.7853647135</v>
      </c>
      <c r="DR1207" s="169">
        <v>5903444.2533190586</v>
      </c>
      <c r="DS1207" s="169">
        <v>5986745.1489784541</v>
      </c>
      <c r="DT1207" s="169">
        <v>6070214.7865337087</v>
      </c>
      <c r="DU1207" s="169">
        <v>6153851.5165093122</v>
      </c>
      <c r="DV1207" s="169">
        <v>6237653.7245666627</v>
      </c>
      <c r="DW1207" s="169">
        <v>6321619.8303597244</v>
      </c>
      <c r="DX1207" s="169">
        <v>6405748.2864408372</v>
      </c>
      <c r="DY1207" s="169">
        <v>6490037.5772133842</v>
      </c>
      <c r="DZ1207" s="169">
        <v>6574486.2179293605</v>
      </c>
      <c r="EA1207" s="169">
        <v>6659092.7537288666</v>
      </c>
      <c r="EB1207" s="169">
        <v>6743855.7587199192</v>
      </c>
      <c r="EC1207" s="169">
        <v>6828773.8350960389</v>
      </c>
      <c r="ED1207" s="169">
        <v>6913845.6122898469</v>
      </c>
      <c r="EE1207" s="169">
        <v>6999069.7461607857</v>
      </c>
      <c r="EF1207" s="169">
        <v>7084444.9182154527</v>
      </c>
      <c r="EG1207" s="169">
        <v>7169969.834858452</v>
      </c>
      <c r="EH1207" s="169">
        <v>7255643.2266728487</v>
      </c>
      <c r="EI1207" s="169">
        <v>7341463.8477283455</v>
      </c>
      <c r="EJ1207" s="169">
        <v>7427430.4749159236</v>
      </c>
      <c r="EK1207" s="169">
        <v>7513541.9073078511</v>
      </c>
      <c r="EL1207" s="169">
        <v>7599796.9655417241</v>
      </c>
      <c r="EM1207" s="169">
        <v>7686194.4912273809</v>
      </c>
      <c r="EN1207" s="169">
        <v>7772733.346375688</v>
      </c>
      <c r="EO1207" s="169">
        <v>7859412.4128482975</v>
      </c>
      <c r="EP1207" s="169">
        <v>7946230.5918270638</v>
      </c>
      <c r="EQ1207" s="169">
        <v>8033186.8033027099</v>
      </c>
      <c r="ER1207" s="169">
        <v>8120279.9855815256</v>
      </c>
      <c r="ES1207" s="169">
        <v>8207509.0948094223</v>
      </c>
      <c r="ET1207" s="169">
        <v>8294873.1045125872</v>
      </c>
      <c r="EU1207" s="169">
        <v>8382371.0051539652</v>
      </c>
      <c r="EV1207" s="169">
        <v>8470001.8037050497</v>
      </c>
      <c r="EW1207" s="169">
        <v>8557764.5232319664</v>
      </c>
      <c r="EX1207" s="169">
        <v>8645658.2024957277</v>
      </c>
      <c r="EY1207" s="169">
        <v>8733681.895565588</v>
      </c>
      <c r="EZ1207" s="169">
        <v>8821834.6714453846</v>
      </c>
      <c r="FA1207" s="169">
        <v>8910115.613711955</v>
      </c>
      <c r="FB1207" s="169">
        <v>8998523.8201653603</v>
      </c>
      <c r="FC1207" s="169">
        <v>9087058.4024903774</v>
      </c>
      <c r="FD1207" s="169">
        <v>9175718.4859288577</v>
      </c>
      <c r="FE1207" s="169">
        <v>9264503.2089622859</v>
      </c>
      <c r="FF1207" s="169">
        <v>9353411.7230045777</v>
      </c>
      <c r="FG1207" s="169">
        <v>9442443.1921041999</v>
      </c>
      <c r="FH1207" s="169">
        <v>9531596.79265563</v>
      </c>
      <c r="FI1207" s="169">
        <v>9620871.7131196707</v>
      </c>
      <c r="FJ1207" s="169">
        <v>9710267.1537522376</v>
      </c>
      <c r="FK1207" s="169">
        <v>9799782.3263412882</v>
      </c>
      <c r="FL1207" s="169">
        <v>9889416.4539516997</v>
      </c>
      <c r="FM1207" s="169">
        <v>9979168.7706776951</v>
      </c>
      <c r="FN1207" s="169">
        <v>10069038.521402624</v>
      </c>
      <c r="FO1207" s="169">
        <v>10159024.961565662</v>
      </c>
      <c r="FP1207" s="169">
        <v>10249127.356935322</v>
      </c>
      <c r="FQ1207" s="169">
        <v>10339344.983389586</v>
      </c>
      <c r="FR1207" s="169">
        <v>10429677.126702245</v>
      </c>
      <c r="FS1207" s="169">
        <v>10520123.082335206</v>
      </c>
      <c r="FT1207" s="169">
        <v>10610682.155236948</v>
      </c>
      <c r="FU1207" s="169">
        <v>10701353.659646288</v>
      </c>
      <c r="FV1207" s="169">
        <v>10792136.918901695</v>
      </c>
    </row>
    <row r="1208" spans="2:178" hidden="1" outlineLevel="1" x14ac:dyDescent="0.2"/>
    <row r="1209" spans="2:178" hidden="1" outlineLevel="1" x14ac:dyDescent="0.2">
      <c r="C1209" s="24" t="s">
        <v>730</v>
      </c>
      <c r="AN1209" s="151">
        <v>9.5526784423352531</v>
      </c>
      <c r="AO1209" s="151">
        <v>11.089303158105558</v>
      </c>
      <c r="AP1209" s="151">
        <v>11.810867097686558</v>
      </c>
      <c r="AQ1209" s="151">
        <v>12.331660393914769</v>
      </c>
      <c r="AR1209" s="151">
        <v>12.731036779844123</v>
      </c>
      <c r="AS1209" s="151">
        <v>12.980955259525462</v>
      </c>
      <c r="AT1209" s="151">
        <v>13.103639981488403</v>
      </c>
      <c r="AU1209" s="151">
        <v>13.167497342005042</v>
      </c>
      <c r="AV1209" s="151">
        <v>13.212136437434415</v>
      </c>
      <c r="AW1209" s="151">
        <v>13.261584303891564</v>
      </c>
      <c r="AX1209" s="151">
        <v>13.305616167132936</v>
      </c>
      <c r="AY1209" s="151">
        <v>13.373833126955596</v>
      </c>
      <c r="AZ1209" s="151">
        <v>13.428070026768928</v>
      </c>
      <c r="BA1209" s="151">
        <v>13.491358120016582</v>
      </c>
      <c r="BB1209" s="151">
        <v>13.537033984591886</v>
      </c>
      <c r="BC1209" s="151">
        <v>13.580180552535763</v>
      </c>
      <c r="BD1209" s="151">
        <v>13.657574054273999</v>
      </c>
      <c r="BE1209" s="151">
        <v>13.707751612816987</v>
      </c>
      <c r="BF1209" s="151">
        <v>13.736684859434597</v>
      </c>
      <c r="BG1209" s="151">
        <v>13.766428501198343</v>
      </c>
      <c r="BH1209" s="151">
        <v>13.815442555652169</v>
      </c>
      <c r="BI1209" s="151">
        <v>13.878716316368017</v>
      </c>
      <c r="BJ1209" s="151">
        <v>13.91602083018525</v>
      </c>
      <c r="BK1209" s="151">
        <v>13.956634181526315</v>
      </c>
      <c r="BL1209" s="151">
        <v>13.99751873232575</v>
      </c>
      <c r="BM1209" s="151">
        <v>13.973060311532361</v>
      </c>
      <c r="BN1209" s="151">
        <v>13.945548856834225</v>
      </c>
      <c r="BO1209" s="151">
        <v>13.947251724089162</v>
      </c>
      <c r="BP1209" s="151">
        <v>13.937829955421822</v>
      </c>
      <c r="BQ1209" s="151">
        <v>13.924582876351222</v>
      </c>
      <c r="BR1209" s="151">
        <v>13.922328810607072</v>
      </c>
      <c r="BS1209" s="151">
        <v>13.922146360098514</v>
      </c>
      <c r="BT1209" s="151">
        <v>13.912770653628233</v>
      </c>
      <c r="BU1209" s="151">
        <v>13.913246883205284</v>
      </c>
      <c r="BV1209" s="151">
        <v>13.913746453684803</v>
      </c>
      <c r="BW1209" s="151">
        <v>13.911693084436306</v>
      </c>
      <c r="BX1209" s="151">
        <v>13.912689898888951</v>
      </c>
      <c r="BY1209" s="151">
        <v>13.930178524604955</v>
      </c>
      <c r="BZ1209" s="151">
        <v>13.971661806746893</v>
      </c>
      <c r="CA1209" s="151">
        <v>14.005946603067388</v>
      </c>
      <c r="CB1209" s="151">
        <v>14.035653612286245</v>
      </c>
      <c r="CC1209" s="151">
        <v>13.97227239717429</v>
      </c>
    </row>
    <row r="1210" spans="2:178" hidden="1" outlineLevel="1" x14ac:dyDescent="0.2"/>
    <row r="1211" spans="2:178" hidden="1" outlineLevel="1" x14ac:dyDescent="0.2">
      <c r="C1211" s="24" t="s">
        <v>731</v>
      </c>
    </row>
    <row r="1212" spans="2:178" ht="14.25" hidden="1" outlineLevel="2" x14ac:dyDescent="0.35">
      <c r="C1212" s="355" t="s">
        <v>773</v>
      </c>
      <c r="D1212" s="355"/>
      <c r="E1212" s="355"/>
      <c r="F1212" s="355"/>
      <c r="G1212" s="355"/>
      <c r="H1212" s="355"/>
      <c r="I1212" s="355"/>
      <c r="K1212" s="355" t="s">
        <v>774</v>
      </c>
      <c r="L1212" s="355"/>
      <c r="M1212" s="355"/>
      <c r="N1212" s="355"/>
      <c r="O1212" s="355"/>
      <c r="P1212" s="355"/>
      <c r="Q1212" s="355"/>
    </row>
    <row r="1213" spans="2:178" hidden="1" outlineLevel="2" x14ac:dyDescent="0.2"/>
    <row r="1214" spans="2:178" hidden="1" outlineLevel="2" x14ac:dyDescent="0.2"/>
    <row r="1215" spans="2:178" hidden="1" outlineLevel="2" x14ac:dyDescent="0.2"/>
    <row r="1216" spans="2:178" hidden="1" outlineLevel="2" x14ac:dyDescent="0.2"/>
    <row r="1217" spans="3:9" hidden="1" outlineLevel="2" x14ac:dyDescent="0.2"/>
    <row r="1218" spans="3:9" hidden="1" outlineLevel="2" x14ac:dyDescent="0.2"/>
    <row r="1219" spans="3:9" hidden="1" outlineLevel="2" x14ac:dyDescent="0.2"/>
    <row r="1220" spans="3:9" hidden="1" outlineLevel="2" x14ac:dyDescent="0.2"/>
    <row r="1221" spans="3:9" hidden="1" outlineLevel="2" x14ac:dyDescent="0.2"/>
    <row r="1222" spans="3:9" hidden="1" outlineLevel="2" x14ac:dyDescent="0.2"/>
    <row r="1223" spans="3:9" hidden="1" outlineLevel="2" x14ac:dyDescent="0.2"/>
    <row r="1224" spans="3:9" hidden="1" outlineLevel="2" x14ac:dyDescent="0.2"/>
    <row r="1225" spans="3:9" hidden="1" outlineLevel="2" x14ac:dyDescent="0.2"/>
    <row r="1226" spans="3:9" hidden="1" outlineLevel="2" x14ac:dyDescent="0.2"/>
    <row r="1227" spans="3:9" hidden="1" outlineLevel="2" x14ac:dyDescent="0.2"/>
    <row r="1228" spans="3:9" ht="14.25" hidden="1" outlineLevel="2" x14ac:dyDescent="0.35">
      <c r="C1228" s="355" t="s">
        <v>775</v>
      </c>
      <c r="D1228" s="355"/>
      <c r="E1228" s="355"/>
      <c r="F1228" s="355"/>
      <c r="G1228" s="355"/>
      <c r="H1228" s="355"/>
      <c r="I1228" s="355"/>
    </row>
    <row r="1229" spans="3:9" hidden="1" outlineLevel="2" x14ac:dyDescent="0.2"/>
    <row r="1230" spans="3:9" hidden="1" outlineLevel="2" x14ac:dyDescent="0.2"/>
    <row r="1231" spans="3:9" hidden="1" outlineLevel="2" x14ac:dyDescent="0.2"/>
    <row r="1232" spans="3:9" hidden="1" outlineLevel="2" x14ac:dyDescent="0.2"/>
    <row r="1233" spans="3:9" hidden="1" outlineLevel="2" x14ac:dyDescent="0.2"/>
    <row r="1234" spans="3:9" hidden="1" outlineLevel="2" x14ac:dyDescent="0.2"/>
    <row r="1235" spans="3:9" hidden="1" outlineLevel="2" x14ac:dyDescent="0.2"/>
    <row r="1236" spans="3:9" hidden="1" outlineLevel="2" x14ac:dyDescent="0.2"/>
    <row r="1237" spans="3:9" hidden="1" outlineLevel="2" x14ac:dyDescent="0.2"/>
    <row r="1238" spans="3:9" hidden="1" outlineLevel="2" x14ac:dyDescent="0.2"/>
    <row r="1239" spans="3:9" hidden="1" outlineLevel="2" x14ac:dyDescent="0.2"/>
    <row r="1240" spans="3:9" hidden="1" outlineLevel="2" x14ac:dyDescent="0.2"/>
    <row r="1241" spans="3:9" hidden="1" outlineLevel="2" x14ac:dyDescent="0.2"/>
    <row r="1242" spans="3:9" hidden="1" outlineLevel="2" x14ac:dyDescent="0.2"/>
    <row r="1243" spans="3:9" hidden="1" outlineLevel="2" x14ac:dyDescent="0.2"/>
    <row r="1244" spans="3:9" ht="14.25" hidden="1" outlineLevel="2" x14ac:dyDescent="0.35">
      <c r="C1244" s="363" t="s">
        <v>776</v>
      </c>
      <c r="D1244" s="355"/>
      <c r="E1244" s="355"/>
      <c r="F1244" s="355"/>
      <c r="G1244" s="355"/>
      <c r="H1244" s="355"/>
      <c r="I1244" s="355"/>
    </row>
    <row r="1245" spans="3:9" hidden="1" outlineLevel="2" x14ac:dyDescent="0.2"/>
    <row r="1246" spans="3:9" hidden="1" outlineLevel="2" x14ac:dyDescent="0.2"/>
    <row r="1247" spans="3:9" hidden="1" outlineLevel="2" x14ac:dyDescent="0.2"/>
    <row r="1248" spans="3:9" hidden="1" outlineLevel="2" x14ac:dyDescent="0.2"/>
    <row r="1249" hidden="1" outlineLevel="2" x14ac:dyDescent="0.2"/>
    <row r="1250" hidden="1" outlineLevel="2" x14ac:dyDescent="0.2"/>
    <row r="1251" hidden="1" outlineLevel="2" x14ac:dyDescent="0.2"/>
    <row r="1252" hidden="1" outlineLevel="2" x14ac:dyDescent="0.2"/>
    <row r="1253" hidden="1" outlineLevel="2" x14ac:dyDescent="0.2"/>
    <row r="1254" hidden="1" outlineLevel="2" x14ac:dyDescent="0.2"/>
    <row r="1255" hidden="1" outlineLevel="2" x14ac:dyDescent="0.2"/>
    <row r="1256" hidden="1" outlineLevel="2" x14ac:dyDescent="0.2"/>
    <row r="1257" hidden="1" outlineLevel="2" x14ac:dyDescent="0.2"/>
    <row r="1258" hidden="1" outlineLevel="2" x14ac:dyDescent="0.2"/>
    <row r="1259" hidden="1" outlineLevel="2" x14ac:dyDescent="0.2"/>
    <row r="1260" hidden="1" outlineLevel="1" x14ac:dyDescent="0.2"/>
    <row r="1261" collapsed="1" x14ac:dyDescent="0.2"/>
  </sheetData>
  <phoneticPr fontId="30" type="noConversion"/>
  <dataValidations count="5">
    <dataValidation type="list" allowBlank="1" showInputMessage="1" showErrorMessage="1" sqref="F258" xr:uid="{1C25D664-3E65-4DF2-B664-0D46D96112E0}">
      <formula1>$AI$6:$CC$6</formula1>
    </dataValidation>
    <dataValidation type="list" allowBlank="1" showInputMessage="1" showErrorMessage="1" sqref="I288 I58" xr:uid="{2853036D-3D78-4926-843B-8A28453E4F22}">
      <formula1>$BQ$6:$FV$6</formula1>
    </dataValidation>
    <dataValidation type="list" allowBlank="1" showInputMessage="1" showErrorMessage="1" sqref="F189 F62" xr:uid="{060889E5-0D95-4A4A-8A45-03820C9001B0}">
      <formula1>$AI$6:$BX$6</formula1>
    </dataValidation>
    <dataValidation type="list" allowBlank="1" showInputMessage="1" showErrorMessage="1" sqref="I185" xr:uid="{9103A0D8-F357-4743-ABA2-4A931CC84F9E}">
      <formula1>$BY$6:$FV$6</formula1>
    </dataValidation>
    <dataValidation type="list" allowBlank="1" showInputMessage="1" showErrorMessage="1" sqref="I1199" xr:uid="{F7995114-BCDA-4803-A246-28BD152C14AC}">
      <formula1>$BX$6:$FV$6</formula1>
    </dataValidation>
  </dataValidations>
  <pageMargins left="0.6" right="0.6" top="1" bottom="1" header="0.5" footer="0.5"/>
  <pageSetup paperSize="9" scale="10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567CF-CE04-4A79-A5FD-04D8406D3A7A}">
  <sheetPr>
    <pageSetUpPr fitToPage="1"/>
  </sheetPr>
  <dimension ref="A1:FD373"/>
  <sheetViews>
    <sheetView showGridLines="0" topLeftCell="A2" zoomScaleNormal="100" workbookViewId="0">
      <pane xSplit="10" ySplit="6" topLeftCell="K8" activePane="bottomRight" state="frozen"/>
      <selection pane="topRight" activeCell="G18" sqref="G18"/>
      <selection pane="bottomLeft" activeCell="G18" sqref="G18"/>
      <selection pane="bottomRight" activeCell="I26" sqref="I26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143" width="12.42578125" style="24" customWidth="1"/>
    <col min="144" max="144" width="2.85546875" style="24" customWidth="1"/>
    <col min="145" max="158" width="12.42578125" style="24" customWidth="1"/>
    <col min="159" max="159" width="2.85546875" style="24" customWidth="1"/>
    <col min="160" max="162" width="13.42578125" style="24" customWidth="1"/>
    <col min="163" max="164" width="0" style="24" hidden="1" customWidth="1"/>
    <col min="165" max="16384" width="0" style="24" hidden="1"/>
  </cols>
  <sheetData>
    <row r="1" spans="2:158" hidden="1" x14ac:dyDescent="0.2">
      <c r="B1" s="24" t="s">
        <v>631</v>
      </c>
    </row>
    <row r="2" spans="2:158" ht="16.5" x14ac:dyDescent="0.3">
      <c r="B2" s="31" t="s">
        <v>400</v>
      </c>
    </row>
    <row r="3" spans="2:158" x14ac:dyDescent="0.2">
      <c r="B3" s="32" t="s">
        <v>777</v>
      </c>
    </row>
    <row r="5" spans="2:158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2019</v>
      </c>
      <c r="L5" s="26">
        <v>2020</v>
      </c>
      <c r="M5" s="26">
        <v>2020</v>
      </c>
      <c r="N5" s="26">
        <v>2020</v>
      </c>
      <c r="O5" s="26">
        <v>2020</v>
      </c>
      <c r="P5" s="26">
        <v>2020</v>
      </c>
      <c r="Q5" s="26">
        <v>2020</v>
      </c>
      <c r="R5" s="26">
        <v>2020</v>
      </c>
      <c r="S5" s="26">
        <v>2020</v>
      </c>
      <c r="T5" s="26">
        <v>2020</v>
      </c>
      <c r="U5" s="26">
        <v>2020</v>
      </c>
      <c r="V5" s="26">
        <v>2020</v>
      </c>
      <c r="W5" s="26">
        <v>2020</v>
      </c>
      <c r="X5" s="26">
        <v>2021</v>
      </c>
      <c r="Y5" s="26">
        <v>2021</v>
      </c>
      <c r="Z5" s="26">
        <v>2021</v>
      </c>
      <c r="AA5" s="26">
        <v>2021</v>
      </c>
      <c r="AB5" s="26">
        <v>2021</v>
      </c>
      <c r="AC5" s="26">
        <v>2021</v>
      </c>
      <c r="AD5" s="26">
        <v>2021</v>
      </c>
      <c r="AE5" s="26">
        <v>2021</v>
      </c>
      <c r="AF5" s="26">
        <v>2021</v>
      </c>
      <c r="AG5" s="26">
        <v>2021</v>
      </c>
      <c r="AH5" s="26">
        <v>2021</v>
      </c>
      <c r="AI5" s="26">
        <v>2021</v>
      </c>
      <c r="AJ5" s="26">
        <v>2022</v>
      </c>
      <c r="AK5" s="26">
        <v>2022</v>
      </c>
      <c r="AL5" s="26">
        <v>2022</v>
      </c>
      <c r="AM5" s="26">
        <v>2022</v>
      </c>
      <c r="AN5" s="26">
        <v>2022</v>
      </c>
      <c r="AO5" s="26">
        <v>2022</v>
      </c>
      <c r="AP5" s="26">
        <v>2022</v>
      </c>
      <c r="AQ5" s="26">
        <v>2022</v>
      </c>
      <c r="AR5" s="26">
        <v>2022</v>
      </c>
      <c r="AS5" s="26">
        <v>2022</v>
      </c>
      <c r="AT5" s="26">
        <v>2022</v>
      </c>
      <c r="AU5" s="26">
        <v>2022</v>
      </c>
      <c r="AV5" s="26">
        <v>2023</v>
      </c>
      <c r="AW5" s="26">
        <v>2023</v>
      </c>
      <c r="AX5" s="26">
        <v>2023</v>
      </c>
      <c r="AY5" s="26">
        <v>2023</v>
      </c>
      <c r="AZ5" s="26">
        <v>2023</v>
      </c>
      <c r="BA5" s="26">
        <v>2023</v>
      </c>
      <c r="BB5" s="26">
        <v>2023</v>
      </c>
      <c r="BC5" s="26">
        <v>2023</v>
      </c>
      <c r="BD5" s="26">
        <v>2023</v>
      </c>
      <c r="BE5" s="26">
        <v>2023</v>
      </c>
      <c r="BF5" s="26">
        <v>2023</v>
      </c>
      <c r="BG5" s="26">
        <v>2023</v>
      </c>
      <c r="BH5" s="26">
        <v>2024</v>
      </c>
      <c r="BI5" s="26">
        <v>2024</v>
      </c>
      <c r="BJ5" s="26">
        <v>2024</v>
      </c>
      <c r="BK5" s="26">
        <v>2024</v>
      </c>
      <c r="BL5" s="26">
        <v>2024</v>
      </c>
      <c r="BM5" s="26">
        <v>2024</v>
      </c>
      <c r="BN5" s="26">
        <v>2024</v>
      </c>
      <c r="BO5" s="26">
        <v>2024</v>
      </c>
      <c r="BP5" s="26">
        <v>2024</v>
      </c>
      <c r="BQ5" s="26">
        <v>2024</v>
      </c>
      <c r="BR5" s="26">
        <v>2024</v>
      </c>
      <c r="BS5" s="26">
        <v>2024</v>
      </c>
      <c r="BT5" s="26">
        <v>2025</v>
      </c>
      <c r="BU5" s="26">
        <v>2025</v>
      </c>
      <c r="BV5" s="26">
        <v>2025</v>
      </c>
      <c r="BW5" s="26">
        <v>2025</v>
      </c>
      <c r="BX5" s="26">
        <v>2025</v>
      </c>
      <c r="BY5" s="26">
        <v>2025</v>
      </c>
      <c r="BZ5" s="26">
        <v>2025</v>
      </c>
      <c r="CA5" s="26">
        <v>2025</v>
      </c>
      <c r="CB5" s="26">
        <v>2025</v>
      </c>
      <c r="CC5" s="26">
        <v>2025</v>
      </c>
      <c r="CD5" s="26">
        <v>2025</v>
      </c>
      <c r="CE5" s="26">
        <v>2025</v>
      </c>
      <c r="CF5" s="26">
        <v>2026</v>
      </c>
      <c r="CG5" s="26">
        <v>2026</v>
      </c>
      <c r="CH5" s="26">
        <v>2026</v>
      </c>
      <c r="CI5" s="26">
        <v>2026</v>
      </c>
      <c r="CJ5" s="26">
        <v>2026</v>
      </c>
      <c r="CK5" s="26">
        <v>2026</v>
      </c>
      <c r="CL5" s="26">
        <v>2026</v>
      </c>
      <c r="CM5" s="26">
        <v>2026</v>
      </c>
      <c r="CN5" s="26">
        <v>2026</v>
      </c>
      <c r="CO5" s="26">
        <v>2026</v>
      </c>
      <c r="CP5" s="26">
        <v>2026</v>
      </c>
      <c r="CQ5" s="26">
        <v>2026</v>
      </c>
      <c r="CR5" s="26">
        <v>2027</v>
      </c>
      <c r="CS5" s="26">
        <v>2027</v>
      </c>
      <c r="CT5" s="26">
        <v>2027</v>
      </c>
      <c r="CU5" s="26">
        <v>2027</v>
      </c>
      <c r="CV5" s="26">
        <v>2027</v>
      </c>
      <c r="CW5" s="26">
        <v>2027</v>
      </c>
      <c r="CX5" s="26">
        <v>2027</v>
      </c>
      <c r="CY5" s="26">
        <v>2027</v>
      </c>
      <c r="CZ5" s="26">
        <v>2027</v>
      </c>
      <c r="DA5" s="26">
        <v>2027</v>
      </c>
      <c r="DB5" s="26">
        <v>2027</v>
      </c>
      <c r="DC5" s="26">
        <v>2027</v>
      </c>
      <c r="DD5" s="26">
        <v>2028</v>
      </c>
      <c r="DE5" s="26">
        <v>2028</v>
      </c>
      <c r="DF5" s="26">
        <v>2028</v>
      </c>
      <c r="DG5" s="26">
        <v>2028</v>
      </c>
      <c r="DH5" s="26">
        <v>2028</v>
      </c>
      <c r="DI5" s="26">
        <v>2028</v>
      </c>
      <c r="DJ5" s="26">
        <v>2028</v>
      </c>
      <c r="DK5" s="26">
        <v>2028</v>
      </c>
      <c r="DL5" s="26">
        <v>2028</v>
      </c>
      <c r="DM5" s="26">
        <v>2028</v>
      </c>
      <c r="DN5" s="26">
        <v>2028</v>
      </c>
      <c r="DO5" s="26">
        <v>2028</v>
      </c>
      <c r="DP5" s="26">
        <v>2029</v>
      </c>
      <c r="DQ5" s="26">
        <v>2029</v>
      </c>
      <c r="DR5" s="26">
        <v>2029</v>
      </c>
      <c r="DS5" s="26">
        <v>2029</v>
      </c>
      <c r="DT5" s="26">
        <v>2029</v>
      </c>
      <c r="DU5" s="26">
        <v>2029</v>
      </c>
      <c r="DV5" s="26">
        <v>2029</v>
      </c>
      <c r="DW5" s="26">
        <v>2029</v>
      </c>
      <c r="DX5" s="26">
        <v>2029</v>
      </c>
      <c r="DY5" s="26">
        <v>2029</v>
      </c>
      <c r="DZ5" s="26">
        <v>2029</v>
      </c>
      <c r="EA5" s="26">
        <v>2029</v>
      </c>
      <c r="EB5" s="26">
        <v>2030</v>
      </c>
      <c r="EC5" s="26">
        <v>2030</v>
      </c>
      <c r="ED5" s="26">
        <v>2030</v>
      </c>
      <c r="EE5" s="26">
        <v>2030</v>
      </c>
      <c r="EF5" s="26">
        <v>2030</v>
      </c>
      <c r="EG5" s="26">
        <v>2030</v>
      </c>
      <c r="EH5" s="26">
        <v>2030</v>
      </c>
      <c r="EI5" s="26">
        <v>2030</v>
      </c>
      <c r="EJ5" s="26">
        <v>2030</v>
      </c>
      <c r="EK5" s="26">
        <v>2030</v>
      </c>
      <c r="EL5" s="26">
        <v>2030</v>
      </c>
      <c r="EM5" s="26">
        <v>2030</v>
      </c>
      <c r="EO5" s="26">
        <v>2019</v>
      </c>
      <c r="EP5" s="26">
        <v>2020</v>
      </c>
      <c r="EQ5" s="26">
        <v>2021</v>
      </c>
      <c r="ER5" s="227">
        <v>2022</v>
      </c>
      <c r="ES5" s="222">
        <v>2022</v>
      </c>
      <c r="ET5" s="26">
        <v>2022</v>
      </c>
      <c r="EU5" s="26">
        <v>2023</v>
      </c>
      <c r="EV5" s="26">
        <v>2024</v>
      </c>
      <c r="EW5" s="26">
        <v>2025</v>
      </c>
      <c r="EX5" s="26">
        <v>2026</v>
      </c>
      <c r="EY5" s="26">
        <v>2027</v>
      </c>
      <c r="EZ5" s="26">
        <v>2028</v>
      </c>
      <c r="FA5" s="26">
        <v>2029</v>
      </c>
      <c r="FB5" s="26">
        <v>2030</v>
      </c>
    </row>
    <row r="6" spans="2:158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v>43861</v>
      </c>
      <c r="M6" s="157">
        <v>43890</v>
      </c>
      <c r="N6" s="157">
        <v>43921</v>
      </c>
      <c r="O6" s="157">
        <v>43951</v>
      </c>
      <c r="P6" s="157">
        <v>43982</v>
      </c>
      <c r="Q6" s="157">
        <v>44012</v>
      </c>
      <c r="R6" s="157">
        <v>44043</v>
      </c>
      <c r="S6" s="157">
        <v>44074</v>
      </c>
      <c r="T6" s="157">
        <v>44104</v>
      </c>
      <c r="U6" s="157">
        <v>44135</v>
      </c>
      <c r="V6" s="157">
        <v>44165</v>
      </c>
      <c r="W6" s="157">
        <v>44196</v>
      </c>
      <c r="X6" s="157">
        <v>44227</v>
      </c>
      <c r="Y6" s="157">
        <v>44255</v>
      </c>
      <c r="Z6" s="157">
        <v>44286</v>
      </c>
      <c r="AA6" s="157">
        <v>44316</v>
      </c>
      <c r="AB6" s="157">
        <v>44347</v>
      </c>
      <c r="AC6" s="157">
        <v>44377</v>
      </c>
      <c r="AD6" s="157">
        <v>44408</v>
      </c>
      <c r="AE6" s="157">
        <v>44439</v>
      </c>
      <c r="AF6" s="157">
        <v>44469</v>
      </c>
      <c r="AG6" s="157">
        <v>44500</v>
      </c>
      <c r="AH6" s="157">
        <v>44530</v>
      </c>
      <c r="AI6" s="157">
        <v>44561</v>
      </c>
      <c r="AJ6" s="157">
        <v>44592</v>
      </c>
      <c r="AK6" s="157">
        <v>44620</v>
      </c>
      <c r="AL6" s="157">
        <v>44651</v>
      </c>
      <c r="AM6" s="157">
        <v>44681</v>
      </c>
      <c r="AN6" s="157">
        <v>44712</v>
      </c>
      <c r="AO6" s="157">
        <v>44742</v>
      </c>
      <c r="AP6" s="157">
        <v>44773</v>
      </c>
      <c r="AQ6" s="157">
        <v>44804</v>
      </c>
      <c r="AR6" s="157">
        <v>44834</v>
      </c>
      <c r="AS6" s="157">
        <v>44865</v>
      </c>
      <c r="AT6" s="157">
        <v>44895</v>
      </c>
      <c r="AU6" s="157">
        <v>44926</v>
      </c>
      <c r="AV6" s="157">
        <v>44957</v>
      </c>
      <c r="AW6" s="157">
        <v>44985</v>
      </c>
      <c r="AX6" s="157">
        <v>45016</v>
      </c>
      <c r="AY6" s="157">
        <v>45046</v>
      </c>
      <c r="AZ6" s="157">
        <v>45077</v>
      </c>
      <c r="BA6" s="157">
        <v>45107</v>
      </c>
      <c r="BB6" s="157">
        <v>45138</v>
      </c>
      <c r="BC6" s="157">
        <v>45169</v>
      </c>
      <c r="BD6" s="157">
        <v>45199</v>
      </c>
      <c r="BE6" s="157">
        <v>45230</v>
      </c>
      <c r="BF6" s="157">
        <v>45260</v>
      </c>
      <c r="BG6" s="157">
        <v>45291</v>
      </c>
      <c r="BH6" s="157">
        <v>45322</v>
      </c>
      <c r="BI6" s="157">
        <v>45351</v>
      </c>
      <c r="BJ6" s="157">
        <v>45382</v>
      </c>
      <c r="BK6" s="157">
        <v>45412</v>
      </c>
      <c r="BL6" s="157">
        <v>45443</v>
      </c>
      <c r="BM6" s="157">
        <v>45473</v>
      </c>
      <c r="BN6" s="157">
        <v>45504</v>
      </c>
      <c r="BO6" s="157">
        <v>45535</v>
      </c>
      <c r="BP6" s="157">
        <v>45565</v>
      </c>
      <c r="BQ6" s="157">
        <v>45596</v>
      </c>
      <c r="BR6" s="157">
        <v>45626</v>
      </c>
      <c r="BS6" s="157">
        <v>45657</v>
      </c>
      <c r="BT6" s="157">
        <v>45688</v>
      </c>
      <c r="BU6" s="157">
        <v>45716</v>
      </c>
      <c r="BV6" s="157">
        <v>45747</v>
      </c>
      <c r="BW6" s="157">
        <v>45777</v>
      </c>
      <c r="BX6" s="157">
        <v>45808</v>
      </c>
      <c r="BY6" s="157">
        <v>45838</v>
      </c>
      <c r="BZ6" s="157">
        <v>45869</v>
      </c>
      <c r="CA6" s="157">
        <v>45900</v>
      </c>
      <c r="CB6" s="157">
        <v>45930</v>
      </c>
      <c r="CC6" s="157">
        <v>45961</v>
      </c>
      <c r="CD6" s="157">
        <v>45991</v>
      </c>
      <c r="CE6" s="157">
        <v>46022</v>
      </c>
      <c r="CF6" s="157">
        <v>46053</v>
      </c>
      <c r="CG6" s="157">
        <v>46081</v>
      </c>
      <c r="CH6" s="157">
        <v>46112</v>
      </c>
      <c r="CI6" s="157">
        <v>46142</v>
      </c>
      <c r="CJ6" s="157">
        <v>46173</v>
      </c>
      <c r="CK6" s="157">
        <v>46203</v>
      </c>
      <c r="CL6" s="157">
        <v>46234</v>
      </c>
      <c r="CM6" s="157">
        <v>46265</v>
      </c>
      <c r="CN6" s="157">
        <v>46295</v>
      </c>
      <c r="CO6" s="157">
        <v>46326</v>
      </c>
      <c r="CP6" s="157">
        <v>46356</v>
      </c>
      <c r="CQ6" s="157">
        <v>46387</v>
      </c>
      <c r="CR6" s="157">
        <v>46418</v>
      </c>
      <c r="CS6" s="157">
        <v>46446</v>
      </c>
      <c r="CT6" s="157">
        <v>46477</v>
      </c>
      <c r="CU6" s="157">
        <v>46507</v>
      </c>
      <c r="CV6" s="157">
        <v>46538</v>
      </c>
      <c r="CW6" s="157">
        <v>46568</v>
      </c>
      <c r="CX6" s="157">
        <v>46599</v>
      </c>
      <c r="CY6" s="157">
        <v>46630</v>
      </c>
      <c r="CZ6" s="157">
        <v>46660</v>
      </c>
      <c r="DA6" s="157">
        <v>46691</v>
      </c>
      <c r="DB6" s="157">
        <v>46721</v>
      </c>
      <c r="DC6" s="157">
        <v>46752</v>
      </c>
      <c r="DD6" s="157">
        <v>46783</v>
      </c>
      <c r="DE6" s="157">
        <v>46812</v>
      </c>
      <c r="DF6" s="157">
        <v>46843</v>
      </c>
      <c r="DG6" s="157">
        <v>46873</v>
      </c>
      <c r="DH6" s="157">
        <v>46904</v>
      </c>
      <c r="DI6" s="157">
        <v>46934</v>
      </c>
      <c r="DJ6" s="157">
        <v>46965</v>
      </c>
      <c r="DK6" s="157">
        <v>46996</v>
      </c>
      <c r="DL6" s="157">
        <v>47026</v>
      </c>
      <c r="DM6" s="157">
        <v>47057</v>
      </c>
      <c r="DN6" s="157">
        <v>47087</v>
      </c>
      <c r="DO6" s="157">
        <v>47118</v>
      </c>
      <c r="DP6" s="157">
        <v>47149</v>
      </c>
      <c r="DQ6" s="157">
        <v>47177</v>
      </c>
      <c r="DR6" s="157">
        <v>47208</v>
      </c>
      <c r="DS6" s="157">
        <v>47238</v>
      </c>
      <c r="DT6" s="157">
        <v>47269</v>
      </c>
      <c r="DU6" s="157">
        <v>47299</v>
      </c>
      <c r="DV6" s="157">
        <v>47330</v>
      </c>
      <c r="DW6" s="157">
        <v>47361</v>
      </c>
      <c r="DX6" s="157">
        <v>47391</v>
      </c>
      <c r="DY6" s="157">
        <v>47422</v>
      </c>
      <c r="DZ6" s="157">
        <v>47452</v>
      </c>
      <c r="EA6" s="157">
        <v>47483</v>
      </c>
      <c r="EB6" s="157">
        <v>47514</v>
      </c>
      <c r="EC6" s="157">
        <v>47542</v>
      </c>
      <c r="ED6" s="157">
        <v>47573</v>
      </c>
      <c r="EE6" s="157">
        <v>47603</v>
      </c>
      <c r="EF6" s="157">
        <v>47634</v>
      </c>
      <c r="EG6" s="157">
        <v>47664</v>
      </c>
      <c r="EH6" s="157">
        <v>47695</v>
      </c>
      <c r="EI6" s="157">
        <v>47726</v>
      </c>
      <c r="EJ6" s="157">
        <v>47756</v>
      </c>
      <c r="EK6" s="157">
        <v>47787</v>
      </c>
      <c r="EL6" s="157">
        <v>47817</v>
      </c>
      <c r="EM6" s="157">
        <v>47848</v>
      </c>
      <c r="EO6" s="157">
        <v>43830</v>
      </c>
      <c r="EP6" s="157">
        <v>44196</v>
      </c>
      <c r="EQ6" s="157">
        <v>44561</v>
      </c>
      <c r="ER6" s="223">
        <v>44895</v>
      </c>
      <c r="ES6" s="224">
        <v>44926</v>
      </c>
      <c r="ET6" s="157">
        <v>44926</v>
      </c>
      <c r="EU6" s="157">
        <v>45291</v>
      </c>
      <c r="EV6" s="157">
        <v>45657</v>
      </c>
      <c r="EW6" s="157">
        <v>46022</v>
      </c>
      <c r="EX6" s="157">
        <v>46387</v>
      </c>
      <c r="EY6" s="157">
        <v>46752</v>
      </c>
      <c r="EZ6" s="157">
        <v>47118</v>
      </c>
      <c r="FA6" s="157">
        <v>47483</v>
      </c>
      <c r="FB6" s="157">
        <v>47848</v>
      </c>
    </row>
    <row r="7" spans="2:158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9" t="s">
        <v>55</v>
      </c>
      <c r="O7" s="29" t="s">
        <v>55</v>
      </c>
      <c r="P7" s="29" t="s">
        <v>55</v>
      </c>
      <c r="Q7" s="29" t="s">
        <v>55</v>
      </c>
      <c r="R7" s="29" t="s">
        <v>55</v>
      </c>
      <c r="S7" s="29" t="s">
        <v>55</v>
      </c>
      <c r="T7" s="29" t="s">
        <v>55</v>
      </c>
      <c r="U7" s="29" t="s">
        <v>55</v>
      </c>
      <c r="V7" s="29" t="s">
        <v>55</v>
      </c>
      <c r="W7" s="29" t="s">
        <v>55</v>
      </c>
      <c r="X7" s="29" t="s">
        <v>55</v>
      </c>
      <c r="Y7" s="29" t="s">
        <v>55</v>
      </c>
      <c r="Z7" s="29" t="s">
        <v>55</v>
      </c>
      <c r="AA7" s="29" t="s">
        <v>55</v>
      </c>
      <c r="AB7" s="29" t="s">
        <v>55</v>
      </c>
      <c r="AC7" s="29" t="s">
        <v>55</v>
      </c>
      <c r="AD7" s="29" t="s">
        <v>55</v>
      </c>
      <c r="AE7" s="29" t="s">
        <v>55</v>
      </c>
      <c r="AF7" s="29" t="s">
        <v>55</v>
      </c>
      <c r="AG7" s="29" t="s">
        <v>55</v>
      </c>
      <c r="AH7" s="29" t="s">
        <v>55</v>
      </c>
      <c r="AI7" s="29" t="s">
        <v>55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55</v>
      </c>
      <c r="AO7" s="29" t="s">
        <v>55</v>
      </c>
      <c r="AP7" s="29" t="s">
        <v>55</v>
      </c>
      <c r="AQ7" s="29" t="s">
        <v>55</v>
      </c>
      <c r="AR7" s="29" t="s">
        <v>55</v>
      </c>
      <c r="AS7" s="29" t="s">
        <v>55</v>
      </c>
      <c r="AT7" s="29" t="s">
        <v>55</v>
      </c>
      <c r="AU7" s="432" t="s">
        <v>56</v>
      </c>
      <c r="AV7" s="432" t="s">
        <v>57</v>
      </c>
      <c r="AW7" s="432" t="s">
        <v>57</v>
      </c>
      <c r="AX7" s="432" t="s">
        <v>57</v>
      </c>
      <c r="AY7" s="432" t="s">
        <v>57</v>
      </c>
      <c r="AZ7" s="432" t="s">
        <v>57</v>
      </c>
      <c r="BA7" s="432" t="s">
        <v>57</v>
      </c>
      <c r="BB7" s="432" t="s">
        <v>57</v>
      </c>
      <c r="BC7" s="432" t="s">
        <v>57</v>
      </c>
      <c r="BD7" s="432" t="s">
        <v>57</v>
      </c>
      <c r="BE7" s="432" t="s">
        <v>57</v>
      </c>
      <c r="BF7" s="432" t="s">
        <v>57</v>
      </c>
      <c r="BG7" s="432" t="s">
        <v>57</v>
      </c>
      <c r="BH7" s="432" t="s">
        <v>57</v>
      </c>
      <c r="BI7" s="432" t="s">
        <v>57</v>
      </c>
      <c r="BJ7" s="432" t="s">
        <v>57</v>
      </c>
      <c r="BK7" s="432" t="s">
        <v>57</v>
      </c>
      <c r="BL7" s="432" t="s">
        <v>57</v>
      </c>
      <c r="BM7" s="432" t="s">
        <v>57</v>
      </c>
      <c r="BN7" s="432" t="s">
        <v>57</v>
      </c>
      <c r="BO7" s="432" t="s">
        <v>57</v>
      </c>
      <c r="BP7" s="432" t="s">
        <v>57</v>
      </c>
      <c r="BQ7" s="432" t="s">
        <v>57</v>
      </c>
      <c r="BR7" s="432" t="s">
        <v>57</v>
      </c>
      <c r="BS7" s="432" t="s">
        <v>57</v>
      </c>
      <c r="BT7" s="432" t="s">
        <v>57</v>
      </c>
      <c r="BU7" s="432" t="s">
        <v>57</v>
      </c>
      <c r="BV7" s="432" t="s">
        <v>57</v>
      </c>
      <c r="BW7" s="432" t="s">
        <v>57</v>
      </c>
      <c r="BX7" s="432" t="s">
        <v>57</v>
      </c>
      <c r="BY7" s="432" t="s">
        <v>57</v>
      </c>
      <c r="BZ7" s="432" t="s">
        <v>57</v>
      </c>
      <c r="CA7" s="432" t="s">
        <v>57</v>
      </c>
      <c r="CB7" s="432" t="s">
        <v>57</v>
      </c>
      <c r="CC7" s="432" t="s">
        <v>57</v>
      </c>
      <c r="CD7" s="432" t="s">
        <v>57</v>
      </c>
      <c r="CE7" s="432" t="s">
        <v>57</v>
      </c>
      <c r="CF7" s="432" t="s">
        <v>57</v>
      </c>
      <c r="CG7" s="432" t="s">
        <v>57</v>
      </c>
      <c r="CH7" s="432" t="s">
        <v>57</v>
      </c>
      <c r="CI7" s="432" t="s">
        <v>57</v>
      </c>
      <c r="CJ7" s="432" t="s">
        <v>57</v>
      </c>
      <c r="CK7" s="432" t="s">
        <v>57</v>
      </c>
      <c r="CL7" s="432" t="s">
        <v>57</v>
      </c>
      <c r="CM7" s="432" t="s">
        <v>57</v>
      </c>
      <c r="CN7" s="432" t="s">
        <v>57</v>
      </c>
      <c r="CO7" s="432" t="s">
        <v>57</v>
      </c>
      <c r="CP7" s="432" t="s">
        <v>57</v>
      </c>
      <c r="CQ7" s="432" t="s">
        <v>57</v>
      </c>
      <c r="CR7" s="432" t="s">
        <v>57</v>
      </c>
      <c r="CS7" s="432" t="s">
        <v>57</v>
      </c>
      <c r="CT7" s="432" t="s">
        <v>57</v>
      </c>
      <c r="CU7" s="432" t="s">
        <v>57</v>
      </c>
      <c r="CV7" s="432" t="s">
        <v>57</v>
      </c>
      <c r="CW7" s="432" t="s">
        <v>57</v>
      </c>
      <c r="CX7" s="432" t="s">
        <v>57</v>
      </c>
      <c r="CY7" s="432" t="s">
        <v>57</v>
      </c>
      <c r="CZ7" s="432" t="s">
        <v>57</v>
      </c>
      <c r="DA7" s="432" t="s">
        <v>57</v>
      </c>
      <c r="DB7" s="432" t="s">
        <v>57</v>
      </c>
      <c r="DC7" s="432" t="s">
        <v>57</v>
      </c>
      <c r="DD7" s="432" t="s">
        <v>57</v>
      </c>
      <c r="DE7" s="432" t="s">
        <v>57</v>
      </c>
      <c r="DF7" s="432" t="s">
        <v>57</v>
      </c>
      <c r="DG7" s="432" t="s">
        <v>57</v>
      </c>
      <c r="DH7" s="432" t="s">
        <v>57</v>
      </c>
      <c r="DI7" s="432" t="s">
        <v>57</v>
      </c>
      <c r="DJ7" s="432" t="s">
        <v>57</v>
      </c>
      <c r="DK7" s="432" t="s">
        <v>57</v>
      </c>
      <c r="DL7" s="432" t="s">
        <v>57</v>
      </c>
      <c r="DM7" s="432" t="s">
        <v>57</v>
      </c>
      <c r="DN7" s="432" t="s">
        <v>57</v>
      </c>
      <c r="DO7" s="432" t="s">
        <v>57</v>
      </c>
      <c r="DP7" s="432" t="s">
        <v>57</v>
      </c>
      <c r="DQ7" s="432" t="s">
        <v>57</v>
      </c>
      <c r="DR7" s="432" t="s">
        <v>57</v>
      </c>
      <c r="DS7" s="432" t="s">
        <v>57</v>
      </c>
      <c r="DT7" s="432" t="s">
        <v>57</v>
      </c>
      <c r="DU7" s="432" t="s">
        <v>57</v>
      </c>
      <c r="DV7" s="432" t="s">
        <v>57</v>
      </c>
      <c r="DW7" s="432" t="s">
        <v>57</v>
      </c>
      <c r="DX7" s="432" t="s">
        <v>57</v>
      </c>
      <c r="DY7" s="432" t="s">
        <v>57</v>
      </c>
      <c r="DZ7" s="432" t="s">
        <v>57</v>
      </c>
      <c r="EA7" s="432" t="s">
        <v>57</v>
      </c>
      <c r="EB7" s="432" t="s">
        <v>57</v>
      </c>
      <c r="EC7" s="432" t="s">
        <v>57</v>
      </c>
      <c r="ED7" s="432" t="s">
        <v>57</v>
      </c>
      <c r="EE7" s="432" t="s">
        <v>57</v>
      </c>
      <c r="EF7" s="432" t="s">
        <v>57</v>
      </c>
      <c r="EG7" s="432" t="s">
        <v>57</v>
      </c>
      <c r="EH7" s="432" t="s">
        <v>57</v>
      </c>
      <c r="EI7" s="432" t="s">
        <v>57</v>
      </c>
      <c r="EJ7" s="432" t="s">
        <v>57</v>
      </c>
      <c r="EK7" s="432" t="s">
        <v>57</v>
      </c>
      <c r="EL7" s="432" t="s">
        <v>57</v>
      </c>
      <c r="EM7" s="432" t="s">
        <v>57</v>
      </c>
      <c r="EO7" s="29" t="s">
        <v>55</v>
      </c>
      <c r="EP7" s="29" t="s">
        <v>55</v>
      </c>
      <c r="EQ7" s="29" t="s">
        <v>55</v>
      </c>
      <c r="ER7" s="225" t="s">
        <v>55</v>
      </c>
      <c r="ES7" s="226" t="s">
        <v>56</v>
      </c>
      <c r="ET7" s="29" t="s">
        <v>56</v>
      </c>
      <c r="EU7" s="29" t="s">
        <v>57</v>
      </c>
      <c r="EV7" s="29" t="s">
        <v>57</v>
      </c>
      <c r="EW7" s="29" t="s">
        <v>57</v>
      </c>
      <c r="EX7" s="29" t="s">
        <v>57</v>
      </c>
      <c r="EY7" s="29" t="s">
        <v>57</v>
      </c>
      <c r="EZ7" s="29" t="s">
        <v>57</v>
      </c>
      <c r="FA7" s="29" t="s">
        <v>57</v>
      </c>
      <c r="FB7" s="29" t="s">
        <v>57</v>
      </c>
    </row>
    <row r="8" spans="2:158" ht="4.9000000000000004" customHeight="1" x14ac:dyDescent="0.2"/>
    <row r="9" spans="2:158" x14ac:dyDescent="0.2">
      <c r="B9" s="30" t="s">
        <v>777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</row>
    <row r="11" spans="2:158" x14ac:dyDescent="0.2">
      <c r="B11" s="35" t="s">
        <v>282</v>
      </c>
    </row>
    <row r="12" spans="2:158" x14ac:dyDescent="0.2">
      <c r="B12" s="635">
        <v>1</v>
      </c>
      <c r="C12" s="24" t="s">
        <v>595</v>
      </c>
      <c r="K12" s="24">
        <v>349.443467</v>
      </c>
      <c r="L12" s="24">
        <v>586.55714599999999</v>
      </c>
      <c r="M12" s="24">
        <v>3.3664299999999998</v>
      </c>
      <c r="N12" s="24">
        <v>0.55645800000000001</v>
      </c>
      <c r="O12" s="24">
        <v>84.191959999999995</v>
      </c>
      <c r="P12" s="24">
        <v>1116.402648</v>
      </c>
      <c r="Q12" s="24">
        <v>3.332408</v>
      </c>
      <c r="R12" s="24">
        <v>1116.372169</v>
      </c>
      <c r="S12" s="24">
        <v>0.29437099999999999</v>
      </c>
      <c r="T12" s="24">
        <v>936.00512700000002</v>
      </c>
      <c r="U12" s="24">
        <v>4.8929410000000004</v>
      </c>
      <c r="V12" s="24">
        <v>154.680578</v>
      </c>
      <c r="W12" s="24">
        <v>2163.1962410000001</v>
      </c>
      <c r="X12" s="24">
        <v>351.72041499999995</v>
      </c>
      <c r="Y12" s="24">
        <v>1020.214249</v>
      </c>
      <c r="Z12" s="24">
        <v>371.999684</v>
      </c>
      <c r="AA12" s="24">
        <v>1.0859210000000001</v>
      </c>
      <c r="AB12" s="24">
        <v>42.175797000000003</v>
      </c>
      <c r="AC12" s="24">
        <v>2169.5506449999998</v>
      </c>
      <c r="AD12" s="24">
        <v>207.054168</v>
      </c>
      <c r="AE12" s="24">
        <v>112.93928100000001</v>
      </c>
      <c r="AF12" s="24">
        <v>856.74305800000002</v>
      </c>
      <c r="AG12" s="24">
        <v>14.629823999999999</v>
      </c>
      <c r="AH12" s="24">
        <v>297.98453599999999</v>
      </c>
      <c r="AI12" s="24">
        <v>3866.5494799999997</v>
      </c>
      <c r="AJ12" s="24">
        <v>107.237685</v>
      </c>
      <c r="AK12" s="24">
        <v>105.693904</v>
      </c>
      <c r="AL12" s="24">
        <v>3807.6072479999998</v>
      </c>
      <c r="AM12" s="24">
        <v>194.86300299999999</v>
      </c>
      <c r="AN12" s="24">
        <v>0.94386100000000006</v>
      </c>
      <c r="AO12" s="24">
        <v>505.17461600000001</v>
      </c>
      <c r="AP12" s="24">
        <v>2.0124839999999997</v>
      </c>
      <c r="AQ12" s="24">
        <v>6.7479679999999993</v>
      </c>
      <c r="AR12" s="24">
        <v>454.64988299999999</v>
      </c>
      <c r="AS12" s="24">
        <v>400.863406</v>
      </c>
      <c r="AT12" s="24">
        <v>47.611143999999996</v>
      </c>
      <c r="AU12" s="24">
        <v>930.89193367604014</v>
      </c>
      <c r="AV12" s="24">
        <v>806.00240430281792</v>
      </c>
      <c r="AW12" s="24">
        <v>625.82485639533979</v>
      </c>
      <c r="AX12" s="24">
        <v>582.94966619416698</v>
      </c>
      <c r="AY12" s="24">
        <v>528.32741791642957</v>
      </c>
      <c r="AZ12" s="24">
        <v>178.48901679933215</v>
      </c>
      <c r="BA12" s="24">
        <v>63.725395102566225</v>
      </c>
      <c r="BB12" s="24">
        <v>206.84662057703741</v>
      </c>
      <c r="BC12" s="24">
        <v>210.79156926481073</v>
      </c>
      <c r="BD12" s="24">
        <v>206.28647977055334</v>
      </c>
      <c r="BE12" s="24">
        <v>145.71354713039</v>
      </c>
      <c r="BF12" s="24">
        <v>138.26798527269679</v>
      </c>
      <c r="BG12" s="24">
        <v>125.57152364779381</v>
      </c>
      <c r="BH12" s="24">
        <v>26.819173481263022</v>
      </c>
      <c r="BI12" s="24">
        <v>20.438146235531239</v>
      </c>
      <c r="BJ12" s="24">
        <v>16.211872510109831</v>
      </c>
      <c r="BK12" s="24">
        <v>15.891172183233717</v>
      </c>
      <c r="BL12" s="24">
        <v>24.348417795568846</v>
      </c>
      <c r="BM12" s="24">
        <v>27.100027952508615</v>
      </c>
      <c r="BN12" s="24">
        <v>219.51895376949102</v>
      </c>
      <c r="BO12" s="24">
        <v>207.09688924663101</v>
      </c>
      <c r="BP12" s="24">
        <v>203.05530402160107</v>
      </c>
      <c r="BQ12" s="24">
        <v>134.65796773240169</v>
      </c>
      <c r="BR12" s="24">
        <v>131.97920193631262</v>
      </c>
      <c r="BS12" s="24">
        <v>131.1076511370984</v>
      </c>
      <c r="BT12" s="24">
        <v>12.05038886683387</v>
      </c>
      <c r="BU12" s="24">
        <v>12.05038886683387</v>
      </c>
      <c r="BV12" s="24">
        <v>12.05038886683387</v>
      </c>
      <c r="BW12" s="24">
        <v>6.1806011885094545</v>
      </c>
      <c r="BX12" s="24">
        <v>6.1806011885094545</v>
      </c>
      <c r="BY12" s="24">
        <v>6.1806011885094545</v>
      </c>
      <c r="BZ12" s="24">
        <v>533.3333539193568</v>
      </c>
      <c r="CA12" s="24">
        <v>533.3333539193568</v>
      </c>
      <c r="CB12" s="24">
        <v>533.3333539193568</v>
      </c>
      <c r="CC12" s="24">
        <v>351.89797710011089</v>
      </c>
      <c r="CD12" s="24">
        <v>351.89797710011089</v>
      </c>
      <c r="CE12" s="24">
        <v>351.89797710011089</v>
      </c>
      <c r="CF12" s="24">
        <v>26.368968846686165</v>
      </c>
      <c r="CG12" s="24">
        <v>26.368968846686165</v>
      </c>
      <c r="CH12" s="24">
        <v>26.368968846686165</v>
      </c>
      <c r="CI12" s="24">
        <v>15.613573810421084</v>
      </c>
      <c r="CJ12" s="24">
        <v>15.613573810421084</v>
      </c>
      <c r="CK12" s="24">
        <v>15.613573810421084</v>
      </c>
      <c r="CL12" s="24">
        <v>629.65295975976574</v>
      </c>
      <c r="CM12" s="24">
        <v>629.65295975976574</v>
      </c>
      <c r="CN12" s="24">
        <v>629.65295975976574</v>
      </c>
      <c r="CO12" s="24">
        <v>414.71761509575373</v>
      </c>
      <c r="CP12" s="24">
        <v>414.71761509575373</v>
      </c>
      <c r="CQ12" s="24">
        <v>414.71761509575373</v>
      </c>
      <c r="CR12" s="24">
        <v>39.066769210208207</v>
      </c>
      <c r="CS12" s="24">
        <v>39.066769210208207</v>
      </c>
      <c r="CT12" s="24">
        <v>39.066769210208207</v>
      </c>
      <c r="CU12" s="24">
        <v>19.705334216907438</v>
      </c>
      <c r="CV12" s="24">
        <v>19.705334216907438</v>
      </c>
      <c r="CW12" s="24">
        <v>19.705334216907438</v>
      </c>
      <c r="CX12" s="24">
        <v>720.58757595612258</v>
      </c>
      <c r="CY12" s="24">
        <v>720.58757595612258</v>
      </c>
      <c r="CZ12" s="24">
        <v>720.58757595612258</v>
      </c>
      <c r="DA12" s="24">
        <v>474.58031511439498</v>
      </c>
      <c r="DB12" s="24">
        <v>474.58031511439498</v>
      </c>
      <c r="DC12" s="24">
        <v>474.58031511439498</v>
      </c>
      <c r="DD12" s="24">
        <v>45.043466340124198</v>
      </c>
      <c r="DE12" s="24">
        <v>45.043466340124198</v>
      </c>
      <c r="DF12" s="24">
        <v>45.043466340124198</v>
      </c>
      <c r="DG12" s="24">
        <v>22.604824988288023</v>
      </c>
      <c r="DH12" s="24">
        <v>22.604824988288023</v>
      </c>
      <c r="DI12" s="24">
        <v>22.604824988288023</v>
      </c>
      <c r="DJ12" s="24">
        <v>1253.7164570424236</v>
      </c>
      <c r="DK12" s="24">
        <v>1253.7164570424236</v>
      </c>
      <c r="DL12" s="24">
        <v>1253.7164570424236</v>
      </c>
      <c r="DM12" s="24">
        <v>826.60525447073155</v>
      </c>
      <c r="DN12" s="24">
        <v>826.60525447073155</v>
      </c>
      <c r="DO12" s="24">
        <v>826.60525447073155</v>
      </c>
      <c r="DP12" s="24">
        <v>68.566732718600392</v>
      </c>
      <c r="DQ12" s="24">
        <v>68.566732718600392</v>
      </c>
      <c r="DR12" s="24">
        <v>68.566732718600392</v>
      </c>
      <c r="DS12" s="24">
        <v>37.757907781266127</v>
      </c>
      <c r="DT12" s="24">
        <v>37.757907781266127</v>
      </c>
      <c r="DU12" s="24">
        <v>37.757907781266127</v>
      </c>
      <c r="DV12" s="24">
        <v>1403.8217018759676</v>
      </c>
      <c r="DW12" s="24">
        <v>1403.8217018759676</v>
      </c>
      <c r="DX12" s="24">
        <v>1403.8217018759676</v>
      </c>
      <c r="DY12" s="24">
        <v>924.47555690260924</v>
      </c>
      <c r="DZ12" s="24">
        <v>924.47555690260924</v>
      </c>
      <c r="EA12" s="24">
        <v>924.47555690260924</v>
      </c>
      <c r="EB12" s="24">
        <v>88.661783155487399</v>
      </c>
      <c r="EC12" s="24">
        <v>88.661783155487399</v>
      </c>
      <c r="ED12" s="24">
        <v>88.661783155487399</v>
      </c>
      <c r="EE12" s="24">
        <v>44.183699048298749</v>
      </c>
      <c r="EF12" s="24">
        <v>44.183699048298749</v>
      </c>
      <c r="EG12" s="24">
        <v>44.183699048298749</v>
      </c>
      <c r="EH12" s="24">
        <v>1545.2755492925226</v>
      </c>
      <c r="EI12" s="24">
        <v>1545.2755492925226</v>
      </c>
      <c r="EJ12" s="24">
        <v>1545.2755492925226</v>
      </c>
      <c r="EK12" s="24">
        <v>1017.5953124871623</v>
      </c>
      <c r="EL12" s="24">
        <v>1017.5953124871623</v>
      </c>
      <c r="EM12" s="24">
        <v>1017.5953124871623</v>
      </c>
    </row>
    <row r="13" spans="2:158" x14ac:dyDescent="0.2">
      <c r="B13" s="635">
        <v>2</v>
      </c>
      <c r="C13" s="24" t="s">
        <v>597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500</v>
      </c>
      <c r="T13" s="24">
        <v>125</v>
      </c>
      <c r="U13" s="24">
        <v>0</v>
      </c>
      <c r="V13" s="24">
        <v>125</v>
      </c>
      <c r="W13" s="24">
        <v>0</v>
      </c>
      <c r="X13" s="24">
        <v>0</v>
      </c>
      <c r="Y13" s="24">
        <v>92.22999999999999</v>
      </c>
      <c r="Z13" s="24">
        <v>0</v>
      </c>
      <c r="AA13" s="24">
        <v>150</v>
      </c>
      <c r="AB13" s="24">
        <v>52.253518</v>
      </c>
      <c r="AC13" s="24">
        <v>100</v>
      </c>
      <c r="AD13" s="24">
        <v>143.56169</v>
      </c>
      <c r="AE13" s="24">
        <v>210</v>
      </c>
      <c r="AF13" s="24">
        <v>482</v>
      </c>
      <c r="AG13" s="24">
        <v>558.97724199999993</v>
      </c>
      <c r="AH13" s="24">
        <v>496.23740299999997</v>
      </c>
      <c r="AI13" s="24">
        <v>472.319883</v>
      </c>
      <c r="AJ13" s="24">
        <v>0.10404099999999999</v>
      </c>
      <c r="AK13" s="24">
        <v>1.0241999999999999E-2</v>
      </c>
      <c r="AL13" s="24">
        <v>163.66775899999999</v>
      </c>
      <c r="AM13" s="24">
        <v>5.1469999999999997E-3</v>
      </c>
      <c r="AN13" s="24">
        <v>125.007733</v>
      </c>
      <c r="AO13" s="24">
        <v>700.94847299999992</v>
      </c>
      <c r="AP13" s="24">
        <v>95.003145000000004</v>
      </c>
      <c r="AQ13" s="24">
        <v>7.0691000000000004E-2</v>
      </c>
      <c r="AR13" s="24">
        <v>186.05895800000002</v>
      </c>
      <c r="AS13" s="24">
        <v>526.02177900000004</v>
      </c>
      <c r="AT13" s="24">
        <v>0.63343300000000002</v>
      </c>
      <c r="AU13" s="24">
        <v>421.20598294853579</v>
      </c>
      <c r="AV13" s="24">
        <v>407.08746506025614</v>
      </c>
      <c r="AW13" s="24">
        <v>342.15719458498506</v>
      </c>
      <c r="AX13" s="24">
        <v>131.10262485902007</v>
      </c>
      <c r="AY13" s="24">
        <v>117.7471272722854</v>
      </c>
      <c r="AZ13" s="24">
        <v>83.768596843357003</v>
      </c>
      <c r="BA13" s="24">
        <v>25.826890263775049</v>
      </c>
      <c r="BB13" s="24">
        <v>153.38261060201376</v>
      </c>
      <c r="BC13" s="24">
        <v>142.23147202806825</v>
      </c>
      <c r="BD13" s="24">
        <v>134.94825942414118</v>
      </c>
      <c r="BE13" s="24">
        <v>59.862174766066715</v>
      </c>
      <c r="BF13" s="24">
        <v>60.730854965903902</v>
      </c>
      <c r="BG13" s="24">
        <v>58.747763754844172</v>
      </c>
      <c r="BH13" s="24">
        <v>15.521457521079611</v>
      </c>
      <c r="BI13" s="24">
        <v>14.427148817258663</v>
      </c>
      <c r="BJ13" s="24">
        <v>13.435980638051966</v>
      </c>
      <c r="BK13" s="24">
        <v>0.25295588471177938</v>
      </c>
      <c r="BL13" s="24">
        <v>0.25295588471177938</v>
      </c>
      <c r="BM13" s="24">
        <v>0.25295588471177938</v>
      </c>
      <c r="BN13" s="24">
        <v>167.08129409715136</v>
      </c>
      <c r="BO13" s="24">
        <v>167.08129409715136</v>
      </c>
      <c r="BP13" s="24">
        <v>167.08129409715136</v>
      </c>
      <c r="BQ13" s="24">
        <v>70.776095211565604</v>
      </c>
      <c r="BR13" s="24">
        <v>70.776095211565604</v>
      </c>
      <c r="BS13" s="24">
        <v>70.776095211565604</v>
      </c>
      <c r="BT13" s="24">
        <v>16.9100161889865</v>
      </c>
      <c r="BU13" s="24">
        <v>16.9100161889865</v>
      </c>
      <c r="BV13" s="24">
        <v>16.9100161889865</v>
      </c>
      <c r="BW13" s="24">
        <v>0.3183606928891623</v>
      </c>
      <c r="BX13" s="24">
        <v>0.3183606928891623</v>
      </c>
      <c r="BY13" s="24">
        <v>0.3183606928891623</v>
      </c>
      <c r="BZ13" s="24">
        <v>201.4795097888634</v>
      </c>
      <c r="CA13" s="24">
        <v>201.4795097888634</v>
      </c>
      <c r="CB13" s="24">
        <v>201.4795097888634</v>
      </c>
      <c r="CC13" s="24">
        <v>85.316511268733379</v>
      </c>
      <c r="CD13" s="24">
        <v>85.316511268733379</v>
      </c>
      <c r="CE13" s="24">
        <v>85.316511268733379</v>
      </c>
      <c r="CF13" s="24">
        <v>20.384051739921031</v>
      </c>
      <c r="CG13" s="24">
        <v>20.384051739921031</v>
      </c>
      <c r="CH13" s="24">
        <v>20.384051739921031</v>
      </c>
      <c r="CI13" s="24">
        <v>0.38376550106654511</v>
      </c>
      <c r="CJ13" s="24">
        <v>0.38376550106654511</v>
      </c>
      <c r="CK13" s="24">
        <v>0.38376550106654511</v>
      </c>
      <c r="CL13" s="24">
        <v>235.87772548057546</v>
      </c>
      <c r="CM13" s="24">
        <v>235.87772548057546</v>
      </c>
      <c r="CN13" s="24">
        <v>235.87772548057546</v>
      </c>
      <c r="CO13" s="24">
        <v>99.85692732590114</v>
      </c>
      <c r="CP13" s="24">
        <v>99.85692732590114</v>
      </c>
      <c r="CQ13" s="24">
        <v>99.85692732590114</v>
      </c>
      <c r="CR13" s="24">
        <v>23.858087290855565</v>
      </c>
      <c r="CS13" s="24">
        <v>23.858087290855565</v>
      </c>
      <c r="CT13" s="24">
        <v>23.858087290855565</v>
      </c>
      <c r="CU13" s="24">
        <v>0.44917030924392792</v>
      </c>
      <c r="CV13" s="24">
        <v>0.44917030924392792</v>
      </c>
      <c r="CW13" s="24">
        <v>0.44917030924392792</v>
      </c>
      <c r="CX13" s="24">
        <v>270.2759411722875</v>
      </c>
      <c r="CY13" s="24">
        <v>270.2759411722875</v>
      </c>
      <c r="CZ13" s="24">
        <v>270.2759411722875</v>
      </c>
      <c r="DA13" s="24">
        <v>114.39734338306893</v>
      </c>
      <c r="DB13" s="24">
        <v>114.39734338306893</v>
      </c>
      <c r="DC13" s="24">
        <v>114.39734338306893</v>
      </c>
      <c r="DD13" s="24">
        <v>27.332122841790099</v>
      </c>
      <c r="DE13" s="24">
        <v>27.332122841790099</v>
      </c>
      <c r="DF13" s="24">
        <v>27.332122841790099</v>
      </c>
      <c r="DG13" s="24">
        <v>0.51457511742131079</v>
      </c>
      <c r="DH13" s="24">
        <v>0.51457511742131079</v>
      </c>
      <c r="DI13" s="24">
        <v>0.51457511742131079</v>
      </c>
      <c r="DJ13" s="24">
        <v>304.67415686399949</v>
      </c>
      <c r="DK13" s="24">
        <v>304.67415686399949</v>
      </c>
      <c r="DL13" s="24">
        <v>304.67415686399949</v>
      </c>
      <c r="DM13" s="24">
        <v>128.9377594402367</v>
      </c>
      <c r="DN13" s="24">
        <v>128.9377594402367</v>
      </c>
      <c r="DO13" s="24">
        <v>128.9377594402367</v>
      </c>
      <c r="DP13" s="24">
        <v>30.80615839272463</v>
      </c>
      <c r="DQ13" s="24">
        <v>30.80615839272463</v>
      </c>
      <c r="DR13" s="24">
        <v>30.80615839272463</v>
      </c>
      <c r="DS13" s="24">
        <v>0.57997992559869371</v>
      </c>
      <c r="DT13" s="24">
        <v>0.57997992559869371</v>
      </c>
      <c r="DU13" s="24">
        <v>0.57997992559869371</v>
      </c>
      <c r="DV13" s="24">
        <v>339.07237255571158</v>
      </c>
      <c r="DW13" s="24">
        <v>339.07237255571158</v>
      </c>
      <c r="DX13" s="24">
        <v>339.07237255571158</v>
      </c>
      <c r="DY13" s="24">
        <v>143.47817549740446</v>
      </c>
      <c r="DZ13" s="24">
        <v>143.47817549740446</v>
      </c>
      <c r="EA13" s="24">
        <v>143.47817549740446</v>
      </c>
      <c r="EB13" s="24">
        <v>34.280193943659164</v>
      </c>
      <c r="EC13" s="24">
        <v>34.280193943659164</v>
      </c>
      <c r="ED13" s="24">
        <v>34.280193943659164</v>
      </c>
      <c r="EE13" s="24">
        <v>0.64538473377607652</v>
      </c>
      <c r="EF13" s="24">
        <v>0.64538473377607652</v>
      </c>
      <c r="EG13" s="24">
        <v>0.64538473377607652</v>
      </c>
      <c r="EH13" s="24">
        <v>373.47058824742356</v>
      </c>
      <c r="EI13" s="24">
        <v>373.47058824742356</v>
      </c>
      <c r="EJ13" s="24">
        <v>373.47058824742356</v>
      </c>
      <c r="EK13" s="24">
        <v>158.01859155457225</v>
      </c>
      <c r="EL13" s="24">
        <v>158.01859155457225</v>
      </c>
      <c r="EM13" s="24">
        <v>158.01859155457225</v>
      </c>
    </row>
    <row r="14" spans="2:158" x14ac:dyDescent="0.2">
      <c r="B14" s="635">
        <v>3</v>
      </c>
      <c r="C14" s="24" t="s">
        <v>691</v>
      </c>
      <c r="K14" s="24">
        <v>0</v>
      </c>
      <c r="L14" s="24">
        <v>0</v>
      </c>
      <c r="M14" s="24">
        <v>0</v>
      </c>
      <c r="N14" s="24">
        <v>0</v>
      </c>
      <c r="O14" s="24">
        <v>135.86962299999999</v>
      </c>
      <c r="P14" s="24">
        <v>85.677469000000002</v>
      </c>
      <c r="Q14" s="24">
        <v>7.7006249999999996</v>
      </c>
      <c r="R14" s="24">
        <v>0</v>
      </c>
      <c r="S14" s="24">
        <v>0</v>
      </c>
      <c r="T14" s="24">
        <v>7.7006249999999996</v>
      </c>
      <c r="U14" s="24">
        <v>121.989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83.25</v>
      </c>
      <c r="AB14" s="24">
        <v>133.19999999999999</v>
      </c>
      <c r="AC14" s="24">
        <v>0</v>
      </c>
      <c r="AD14" s="24">
        <v>73.075000000000003</v>
      </c>
      <c r="AE14" s="24">
        <v>0</v>
      </c>
      <c r="AF14" s="24">
        <v>0</v>
      </c>
      <c r="AG14" s="24">
        <v>207.07050000000001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190.73488800000001</v>
      </c>
      <c r="AN14" s="24">
        <v>0</v>
      </c>
      <c r="AO14" s="24">
        <v>0</v>
      </c>
      <c r="AP14" s="24">
        <v>103.06900899999999</v>
      </c>
      <c r="AQ14" s="24">
        <v>0</v>
      </c>
      <c r="AR14" s="24">
        <v>0</v>
      </c>
      <c r="AS14" s="24">
        <v>118.63124999999999</v>
      </c>
      <c r="AT14" s="24">
        <v>225.11375000000001</v>
      </c>
      <c r="AU14" s="24">
        <v>0</v>
      </c>
      <c r="AV14" s="24">
        <v>0</v>
      </c>
      <c r="AW14" s="24">
        <v>0</v>
      </c>
      <c r="AX14" s="24">
        <v>0</v>
      </c>
      <c r="AY14" s="24">
        <v>190.73488800000001</v>
      </c>
      <c r="AZ14" s="24">
        <v>0</v>
      </c>
      <c r="BA14" s="24">
        <v>0</v>
      </c>
      <c r="BB14" s="24">
        <v>103.06900899999999</v>
      </c>
      <c r="BC14" s="24">
        <v>0</v>
      </c>
      <c r="BD14" s="24">
        <v>0</v>
      </c>
      <c r="BE14" s="24">
        <v>118.63124999999999</v>
      </c>
      <c r="BF14" s="24">
        <v>225.11375000000001</v>
      </c>
      <c r="BG14" s="24">
        <v>0</v>
      </c>
      <c r="BH14" s="24">
        <v>0</v>
      </c>
      <c r="BI14" s="24">
        <v>0</v>
      </c>
      <c r="BJ14" s="24">
        <v>0</v>
      </c>
      <c r="BK14" s="24">
        <v>190.73488800000001</v>
      </c>
      <c r="BL14" s="24">
        <v>0</v>
      </c>
      <c r="BM14" s="24">
        <v>0</v>
      </c>
      <c r="BN14" s="24">
        <v>103.06900899999999</v>
      </c>
      <c r="BO14" s="24">
        <v>0</v>
      </c>
      <c r="BP14" s="24">
        <v>0</v>
      </c>
      <c r="BQ14" s="24">
        <v>118.63124999999999</v>
      </c>
      <c r="BR14" s="24">
        <v>225.11375000000001</v>
      </c>
      <c r="BS14" s="24">
        <v>0</v>
      </c>
      <c r="BT14" s="24">
        <v>0</v>
      </c>
      <c r="BU14" s="24">
        <v>0</v>
      </c>
      <c r="BV14" s="24">
        <v>0</v>
      </c>
      <c r="BW14" s="24">
        <v>190.73488800000001</v>
      </c>
      <c r="BX14" s="24">
        <v>0</v>
      </c>
      <c r="BY14" s="24">
        <v>0</v>
      </c>
      <c r="BZ14" s="24">
        <v>103.06900899999999</v>
      </c>
      <c r="CA14" s="24">
        <v>0</v>
      </c>
      <c r="CB14" s="24">
        <v>0</v>
      </c>
      <c r="CC14" s="24">
        <v>118.63124999999999</v>
      </c>
      <c r="CD14" s="24">
        <v>225.11375000000001</v>
      </c>
      <c r="CE14" s="24">
        <v>0</v>
      </c>
      <c r="CF14" s="24">
        <v>0</v>
      </c>
      <c r="CG14" s="24">
        <v>0</v>
      </c>
      <c r="CH14" s="24">
        <v>0</v>
      </c>
      <c r="CI14" s="24">
        <v>190.73488800000001</v>
      </c>
      <c r="CJ14" s="24">
        <v>0</v>
      </c>
      <c r="CK14" s="24">
        <v>0</v>
      </c>
      <c r="CL14" s="24">
        <v>103.06900899999999</v>
      </c>
      <c r="CM14" s="24">
        <v>0</v>
      </c>
      <c r="CN14" s="24">
        <v>0</v>
      </c>
      <c r="CO14" s="24">
        <v>118.63124999999999</v>
      </c>
      <c r="CP14" s="24">
        <v>225.11375000000001</v>
      </c>
      <c r="CQ14" s="24">
        <v>0</v>
      </c>
      <c r="CR14" s="24">
        <v>0</v>
      </c>
      <c r="CS14" s="24">
        <v>0</v>
      </c>
      <c r="CT14" s="24">
        <v>0</v>
      </c>
      <c r="CU14" s="24">
        <v>190.73488800000001</v>
      </c>
      <c r="CV14" s="24">
        <v>0</v>
      </c>
      <c r="CW14" s="24">
        <v>0</v>
      </c>
      <c r="CX14" s="24">
        <v>103.06900899999999</v>
      </c>
      <c r="CY14" s="24">
        <v>0</v>
      </c>
      <c r="CZ14" s="24">
        <v>0</v>
      </c>
      <c r="DA14" s="24">
        <v>118.63124999999999</v>
      </c>
      <c r="DB14" s="24">
        <v>225.11375000000001</v>
      </c>
      <c r="DC14" s="24">
        <v>0</v>
      </c>
      <c r="DD14" s="24">
        <v>0</v>
      </c>
      <c r="DE14" s="24">
        <v>0</v>
      </c>
      <c r="DF14" s="24">
        <v>0</v>
      </c>
      <c r="DG14" s="24">
        <v>190.73488800000001</v>
      </c>
      <c r="DH14" s="24">
        <v>0</v>
      </c>
      <c r="DI14" s="24">
        <v>0</v>
      </c>
      <c r="DJ14" s="24">
        <v>103.06900899999999</v>
      </c>
      <c r="DK14" s="24">
        <v>0</v>
      </c>
      <c r="DL14" s="24">
        <v>0</v>
      </c>
      <c r="DM14" s="24">
        <v>118.63124999999999</v>
      </c>
      <c r="DN14" s="24">
        <v>225.11375000000001</v>
      </c>
      <c r="DO14" s="24">
        <v>0</v>
      </c>
      <c r="DP14" s="24">
        <v>0</v>
      </c>
      <c r="DQ14" s="24">
        <v>0</v>
      </c>
      <c r="DR14" s="24">
        <v>0</v>
      </c>
      <c r="DS14" s="24">
        <v>190.73488800000001</v>
      </c>
      <c r="DT14" s="24">
        <v>0</v>
      </c>
      <c r="DU14" s="24">
        <v>0</v>
      </c>
      <c r="DV14" s="24">
        <v>103.06900899999999</v>
      </c>
      <c r="DW14" s="24">
        <v>0</v>
      </c>
      <c r="DX14" s="24">
        <v>0</v>
      </c>
      <c r="DY14" s="24">
        <v>118.63124999999999</v>
      </c>
      <c r="DZ14" s="24">
        <v>225.11375000000001</v>
      </c>
      <c r="EA14" s="24">
        <v>0</v>
      </c>
      <c r="EB14" s="24">
        <v>0</v>
      </c>
      <c r="EC14" s="24">
        <v>0</v>
      </c>
      <c r="ED14" s="24">
        <v>0</v>
      </c>
      <c r="EE14" s="24">
        <v>190.73488800000001</v>
      </c>
      <c r="EF14" s="24">
        <v>0</v>
      </c>
      <c r="EG14" s="24">
        <v>0</v>
      </c>
      <c r="EH14" s="24">
        <v>103.06900899999999</v>
      </c>
      <c r="EI14" s="24">
        <v>0</v>
      </c>
      <c r="EJ14" s="24">
        <v>0</v>
      </c>
      <c r="EK14" s="24">
        <v>118.63124999999999</v>
      </c>
      <c r="EL14" s="24">
        <v>225.11375000000001</v>
      </c>
      <c r="EM14" s="24">
        <v>0</v>
      </c>
    </row>
    <row r="15" spans="2:158" x14ac:dyDescent="0.2">
      <c r="B15" s="635">
        <v>4</v>
      </c>
      <c r="C15" s="24" t="s">
        <v>198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8.4041499999999996</v>
      </c>
      <c r="Q15" s="24">
        <v>0</v>
      </c>
      <c r="R15" s="24">
        <v>72.5625</v>
      </c>
      <c r="S15" s="24">
        <v>185.39481699999999</v>
      </c>
      <c r="T15" s="24">
        <v>0</v>
      </c>
      <c r="U15" s="24">
        <v>0</v>
      </c>
      <c r="V15" s="24">
        <v>184.04293999999999</v>
      </c>
      <c r="W15" s="24">
        <v>26.481152000000002</v>
      </c>
      <c r="X15" s="24">
        <v>0</v>
      </c>
      <c r="Y15" s="24">
        <v>0</v>
      </c>
      <c r="Z15" s="24">
        <v>0</v>
      </c>
      <c r="AA15" s="24">
        <v>32.249749999999999</v>
      </c>
      <c r="AB15" s="24">
        <v>45.5</v>
      </c>
      <c r="AC15" s="24">
        <v>0</v>
      </c>
      <c r="AD15" s="24">
        <v>0</v>
      </c>
      <c r="AE15" s="24">
        <v>1.037844</v>
      </c>
      <c r="AF15" s="24">
        <v>109.22226499999999</v>
      </c>
      <c r="AG15" s="24">
        <v>17.400739000000002</v>
      </c>
      <c r="AH15" s="24">
        <v>2.2952249999999998</v>
      </c>
      <c r="AI15" s="24">
        <v>1.254691</v>
      </c>
      <c r="AJ15" s="24">
        <v>23.920047</v>
      </c>
      <c r="AK15" s="24">
        <v>0.75496799999999997</v>
      </c>
      <c r="AL15" s="24">
        <v>0.61867300000000003</v>
      </c>
      <c r="AM15" s="24">
        <v>27.616278999999999</v>
      </c>
      <c r="AN15" s="24">
        <v>6.2663270000000004</v>
      </c>
      <c r="AO15" s="24">
        <v>1.397653</v>
      </c>
      <c r="AP15" s="24">
        <v>18.579174999999999</v>
      </c>
      <c r="AQ15" s="24">
        <v>0.65768000000000004</v>
      </c>
      <c r="AR15" s="24">
        <v>0.77755700000000005</v>
      </c>
      <c r="AS15" s="24">
        <v>8.2757719999999999</v>
      </c>
      <c r="AT15" s="24">
        <v>200.606652</v>
      </c>
      <c r="AU15" s="24">
        <v>0</v>
      </c>
      <c r="AV15" s="24">
        <v>0</v>
      </c>
      <c r="AW15" s="24">
        <v>0</v>
      </c>
      <c r="AX15" s="24">
        <v>0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4">
        <v>0</v>
      </c>
      <c r="DZ15" s="24">
        <v>0</v>
      </c>
      <c r="EA15" s="24">
        <v>0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</row>
    <row r="16" spans="2:158" x14ac:dyDescent="0.2">
      <c r="C16" s="40" t="s">
        <v>84</v>
      </c>
      <c r="D16" s="40"/>
      <c r="E16" s="40"/>
      <c r="F16" s="40"/>
      <c r="G16" s="40"/>
      <c r="H16" s="40"/>
      <c r="I16" s="40"/>
      <c r="J16" s="40"/>
      <c r="K16" s="40">
        <v>349.443467</v>
      </c>
      <c r="L16" s="40">
        <v>586.55714599999999</v>
      </c>
      <c r="M16" s="40">
        <v>3.3664299999999998</v>
      </c>
      <c r="N16" s="40">
        <v>0.55645800000000001</v>
      </c>
      <c r="O16" s="40">
        <v>220.06158299999998</v>
      </c>
      <c r="P16" s="40">
        <v>1210.484267</v>
      </c>
      <c r="Q16" s="40">
        <v>11.033033</v>
      </c>
      <c r="R16" s="40">
        <v>1188.934669</v>
      </c>
      <c r="S16" s="40">
        <v>685.68918800000006</v>
      </c>
      <c r="T16" s="40">
        <v>1068.7057519999998</v>
      </c>
      <c r="U16" s="40">
        <v>126.88194100000001</v>
      </c>
      <c r="V16" s="40">
        <v>463.72351799999996</v>
      </c>
      <c r="W16" s="40">
        <v>2189.6773929999999</v>
      </c>
      <c r="X16" s="40">
        <v>351.72041499999995</v>
      </c>
      <c r="Y16" s="40">
        <v>1112.4442489999999</v>
      </c>
      <c r="Z16" s="40">
        <v>371.999684</v>
      </c>
      <c r="AA16" s="40">
        <v>266.58567099999999</v>
      </c>
      <c r="AB16" s="40">
        <v>273.12931500000002</v>
      </c>
      <c r="AC16" s="40">
        <v>2269.5506449999998</v>
      </c>
      <c r="AD16" s="40">
        <v>423.69085799999999</v>
      </c>
      <c r="AE16" s="40">
        <v>323.977125</v>
      </c>
      <c r="AF16" s="40">
        <v>1447.9653229999999</v>
      </c>
      <c r="AG16" s="40">
        <v>798.078305</v>
      </c>
      <c r="AH16" s="40">
        <v>796.51716399999998</v>
      </c>
      <c r="AI16" s="40">
        <v>4340.1240539999999</v>
      </c>
      <c r="AJ16" s="40">
        <v>131.26177300000001</v>
      </c>
      <c r="AK16" s="40">
        <v>106.45911400000001</v>
      </c>
      <c r="AL16" s="40">
        <v>3971.8936799999997</v>
      </c>
      <c r="AM16" s="40">
        <v>413.21931699999999</v>
      </c>
      <c r="AN16" s="40">
        <v>132.21792099999999</v>
      </c>
      <c r="AO16" s="40">
        <v>1207.5207419999999</v>
      </c>
      <c r="AP16" s="40">
        <v>218.66381299999998</v>
      </c>
      <c r="AQ16" s="40">
        <v>7.4763389999999994</v>
      </c>
      <c r="AR16" s="40">
        <v>641.48639800000001</v>
      </c>
      <c r="AS16" s="40">
        <v>1053.792207</v>
      </c>
      <c r="AT16" s="40">
        <v>473.96497900000003</v>
      </c>
      <c r="AU16" s="40">
        <v>1352.0979166245759</v>
      </c>
      <c r="AV16" s="40">
        <v>1213.0898693630741</v>
      </c>
      <c r="AW16" s="40">
        <v>967.98205098032486</v>
      </c>
      <c r="AX16" s="40">
        <v>714.05229105318699</v>
      </c>
      <c r="AY16" s="40">
        <v>836.80943318871505</v>
      </c>
      <c r="AZ16" s="40">
        <v>262.25761364268914</v>
      </c>
      <c r="BA16" s="40">
        <v>89.552285366341266</v>
      </c>
      <c r="BB16" s="40">
        <v>463.29824017905116</v>
      </c>
      <c r="BC16" s="40">
        <v>353.02304129287899</v>
      </c>
      <c r="BD16" s="40">
        <v>341.2347391946945</v>
      </c>
      <c r="BE16" s="40">
        <v>324.20697189645671</v>
      </c>
      <c r="BF16" s="40">
        <v>424.11259023860066</v>
      </c>
      <c r="BG16" s="40">
        <v>184.319287402638</v>
      </c>
      <c r="BH16" s="40">
        <v>42.340631002342633</v>
      </c>
      <c r="BI16" s="40">
        <v>34.865295052789904</v>
      </c>
      <c r="BJ16" s="40">
        <v>29.647853148161797</v>
      </c>
      <c r="BK16" s="40">
        <v>206.87901606794551</v>
      </c>
      <c r="BL16" s="40">
        <v>24.601373680280624</v>
      </c>
      <c r="BM16" s="40">
        <v>27.352983837220393</v>
      </c>
      <c r="BN16" s="40">
        <v>489.66925686664234</v>
      </c>
      <c r="BO16" s="40">
        <v>374.17818334378239</v>
      </c>
      <c r="BP16" s="40">
        <v>370.13659811875243</v>
      </c>
      <c r="BQ16" s="40">
        <v>324.06531294396729</v>
      </c>
      <c r="BR16" s="40">
        <v>427.86904714787823</v>
      </c>
      <c r="BS16" s="40">
        <v>201.883746348664</v>
      </c>
      <c r="BT16" s="40">
        <v>28.96040505582037</v>
      </c>
      <c r="BU16" s="40">
        <v>28.96040505582037</v>
      </c>
      <c r="BV16" s="40">
        <v>28.96040505582037</v>
      </c>
      <c r="BW16" s="40">
        <v>197.23384988139864</v>
      </c>
      <c r="BX16" s="40">
        <v>6.4989618813986167</v>
      </c>
      <c r="BY16" s="40">
        <v>6.4989618813986167</v>
      </c>
      <c r="BZ16" s="40">
        <v>837.88187270822027</v>
      </c>
      <c r="CA16" s="40">
        <v>734.81286370822022</v>
      </c>
      <c r="CB16" s="40">
        <v>734.81286370822022</v>
      </c>
      <c r="CC16" s="40">
        <v>555.84573836884431</v>
      </c>
      <c r="CD16" s="40">
        <v>662.32823836884427</v>
      </c>
      <c r="CE16" s="40">
        <v>437.21448836884429</v>
      </c>
      <c r="CF16" s="40">
        <v>46.753020586607192</v>
      </c>
      <c r="CG16" s="40">
        <v>46.753020586607192</v>
      </c>
      <c r="CH16" s="40">
        <v>46.753020586607192</v>
      </c>
      <c r="CI16" s="40">
        <v>206.73222731148763</v>
      </c>
      <c r="CJ16" s="40">
        <v>15.997339311487629</v>
      </c>
      <c r="CK16" s="40">
        <v>15.997339311487629</v>
      </c>
      <c r="CL16" s="40">
        <v>968.59969424034125</v>
      </c>
      <c r="CM16" s="40">
        <v>865.5306852403412</v>
      </c>
      <c r="CN16" s="40">
        <v>865.5306852403412</v>
      </c>
      <c r="CO16" s="40">
        <v>633.20579242165491</v>
      </c>
      <c r="CP16" s="40">
        <v>739.68829242165486</v>
      </c>
      <c r="CQ16" s="40">
        <v>514.57454242165488</v>
      </c>
      <c r="CR16" s="40">
        <v>62.924856501063772</v>
      </c>
      <c r="CS16" s="40">
        <v>62.924856501063772</v>
      </c>
      <c r="CT16" s="40">
        <v>62.924856501063772</v>
      </c>
      <c r="CU16" s="40">
        <v>210.88939252615137</v>
      </c>
      <c r="CV16" s="40">
        <v>20.154504526151367</v>
      </c>
      <c r="CW16" s="40">
        <v>20.154504526151367</v>
      </c>
      <c r="CX16" s="40">
        <v>1093.93252612841</v>
      </c>
      <c r="CY16" s="40">
        <v>990.86351712841008</v>
      </c>
      <c r="CZ16" s="40">
        <v>990.86351712841008</v>
      </c>
      <c r="DA16" s="40">
        <v>707.60890849746397</v>
      </c>
      <c r="DB16" s="40">
        <v>814.09140849746393</v>
      </c>
      <c r="DC16" s="40">
        <v>588.97765849746395</v>
      </c>
      <c r="DD16" s="40">
        <v>72.375589181914293</v>
      </c>
      <c r="DE16" s="40">
        <v>72.375589181914293</v>
      </c>
      <c r="DF16" s="40">
        <v>72.375589181914293</v>
      </c>
      <c r="DG16" s="40">
        <v>213.85428810570934</v>
      </c>
      <c r="DH16" s="40">
        <v>23.119400105709335</v>
      </c>
      <c r="DI16" s="40">
        <v>23.119400105709335</v>
      </c>
      <c r="DJ16" s="40">
        <v>1661.4596229064232</v>
      </c>
      <c r="DK16" s="40">
        <v>1558.3906139064231</v>
      </c>
      <c r="DL16" s="40">
        <v>1558.3906139064231</v>
      </c>
      <c r="DM16" s="40">
        <v>1074.1742639109682</v>
      </c>
      <c r="DN16" s="40">
        <v>1180.6567639109683</v>
      </c>
      <c r="DO16" s="40">
        <v>955.54301391096828</v>
      </c>
      <c r="DP16" s="40">
        <v>99.372891111325018</v>
      </c>
      <c r="DQ16" s="40">
        <v>99.372891111325018</v>
      </c>
      <c r="DR16" s="40">
        <v>99.372891111325018</v>
      </c>
      <c r="DS16" s="40">
        <v>229.07277570686483</v>
      </c>
      <c r="DT16" s="40">
        <v>38.337887706864819</v>
      </c>
      <c r="DU16" s="40">
        <v>38.337887706864819</v>
      </c>
      <c r="DV16" s="40">
        <v>1845.9630834316793</v>
      </c>
      <c r="DW16" s="40">
        <v>1742.8940744316792</v>
      </c>
      <c r="DX16" s="40">
        <v>1742.8940744316792</v>
      </c>
      <c r="DY16" s="40">
        <v>1186.5849824000136</v>
      </c>
      <c r="DZ16" s="40">
        <v>1293.0674824000137</v>
      </c>
      <c r="EA16" s="40">
        <v>1067.9537324000137</v>
      </c>
      <c r="EB16" s="40">
        <v>122.94197709914656</v>
      </c>
      <c r="EC16" s="40">
        <v>122.94197709914656</v>
      </c>
      <c r="ED16" s="40">
        <v>122.94197709914656</v>
      </c>
      <c r="EE16" s="40">
        <v>235.56397178207484</v>
      </c>
      <c r="EF16" s="40">
        <v>44.829083782074825</v>
      </c>
      <c r="EG16" s="40">
        <v>44.829083782074825</v>
      </c>
      <c r="EH16" s="40">
        <v>2021.8151465399462</v>
      </c>
      <c r="EI16" s="40">
        <v>1918.7461375399462</v>
      </c>
      <c r="EJ16" s="40">
        <v>1918.7461375399462</v>
      </c>
      <c r="EK16" s="40">
        <v>1294.2451540417346</v>
      </c>
      <c r="EL16" s="40">
        <v>1400.7276540417347</v>
      </c>
      <c r="EM16" s="40">
        <v>1175.6139040417347</v>
      </c>
    </row>
    <row r="18" spans="1:160" x14ac:dyDescent="0.2">
      <c r="B18" s="35" t="s">
        <v>204</v>
      </c>
    </row>
    <row r="19" spans="1:160" x14ac:dyDescent="0.2">
      <c r="B19" s="635">
        <v>1</v>
      </c>
      <c r="C19" s="24" t="s">
        <v>595</v>
      </c>
      <c r="K19" s="24">
        <v>3548.5433159999998</v>
      </c>
      <c r="L19" s="24">
        <v>0</v>
      </c>
      <c r="M19" s="24">
        <v>46.761316999999998</v>
      </c>
      <c r="N19" s="24">
        <v>49.062776999999997</v>
      </c>
      <c r="O19" s="24">
        <v>0</v>
      </c>
      <c r="P19" s="24">
        <v>0</v>
      </c>
      <c r="Q19" s="24">
        <v>0</v>
      </c>
      <c r="R19" s="24">
        <v>48.850309000000003</v>
      </c>
      <c r="S19" s="24">
        <v>22.493774999999999</v>
      </c>
      <c r="T19" s="24">
        <v>1194.780514</v>
      </c>
      <c r="U19" s="24">
        <v>547.94780600000001</v>
      </c>
      <c r="V19" s="24">
        <v>182.59392400000002</v>
      </c>
      <c r="W19" s="24">
        <v>2525.3383309999995</v>
      </c>
      <c r="X19" s="24">
        <v>0</v>
      </c>
      <c r="Y19" s="24">
        <v>2721.9169440000001</v>
      </c>
      <c r="Z19" s="24">
        <v>1629.8829790000002</v>
      </c>
      <c r="AA19" s="24">
        <v>323.31914700000004</v>
      </c>
      <c r="AB19" s="24">
        <v>5.0789580000000001</v>
      </c>
      <c r="AC19" s="24">
        <v>2031.1919089999999</v>
      </c>
      <c r="AD19" s="24">
        <v>964.47873900000013</v>
      </c>
      <c r="AE19" s="24">
        <v>2110.2103969999998</v>
      </c>
      <c r="AF19" s="24">
        <v>513.97634999999991</v>
      </c>
      <c r="AG19" s="24">
        <v>1299.1078149999998</v>
      </c>
      <c r="AH19" s="24">
        <v>348.52231599999999</v>
      </c>
      <c r="AI19" s="24">
        <v>4135.1187919999993</v>
      </c>
      <c r="AJ19" s="24">
        <v>300</v>
      </c>
      <c r="AK19" s="24">
        <v>602.51602100000002</v>
      </c>
      <c r="AL19" s="24">
        <v>1266.049888</v>
      </c>
      <c r="AM19" s="24">
        <v>1031.9760820000001</v>
      </c>
      <c r="AN19" s="24">
        <v>93.160009000000002</v>
      </c>
      <c r="AO19" s="24">
        <v>3539.1029600000002</v>
      </c>
      <c r="AP19" s="24">
        <v>2678.9570410000001</v>
      </c>
      <c r="AQ19" s="24">
        <v>138.92945900000001</v>
      </c>
      <c r="AR19" s="24">
        <v>612.188085</v>
      </c>
      <c r="AS19" s="24">
        <v>3.7083170000000001</v>
      </c>
      <c r="AT19" s="24">
        <v>66.477452</v>
      </c>
      <c r="AU19" s="24">
        <v>893.521698571652</v>
      </c>
      <c r="AV19" s="24">
        <v>924.25790560549171</v>
      </c>
      <c r="AW19" s="24">
        <v>1096.497877517857</v>
      </c>
      <c r="AX19" s="24">
        <v>1159.0836035856487</v>
      </c>
      <c r="AY19" s="24">
        <v>1034.5200134031511</v>
      </c>
      <c r="AZ19" s="24">
        <v>606.63659731393795</v>
      </c>
      <c r="BA19" s="24">
        <v>464.47790061317914</v>
      </c>
      <c r="BB19" s="24">
        <v>567.77429171719882</v>
      </c>
      <c r="BC19" s="24">
        <v>380.5978289717886</v>
      </c>
      <c r="BD19" s="24">
        <v>314.83019548998493</v>
      </c>
      <c r="BE19" s="24">
        <v>347.5059417154788</v>
      </c>
      <c r="BF19" s="24">
        <v>313.63649093551794</v>
      </c>
      <c r="BG19" s="24">
        <v>300.36444953414593</v>
      </c>
      <c r="BH19" s="24">
        <v>158.61044442989191</v>
      </c>
      <c r="BI19" s="24">
        <v>126.81374145813329</v>
      </c>
      <c r="BJ19" s="24">
        <v>117.91300517483441</v>
      </c>
      <c r="BK19" s="24">
        <v>62.69050200347295</v>
      </c>
      <c r="BL19" s="24">
        <v>43.130244184407907</v>
      </c>
      <c r="BM19" s="24">
        <v>36.766209538328951</v>
      </c>
      <c r="BN19" s="24">
        <v>218.47338602024823</v>
      </c>
      <c r="BO19" s="24">
        <v>227.29767555345933</v>
      </c>
      <c r="BP19" s="24">
        <v>230.16870541594156</v>
      </c>
      <c r="BQ19" s="24">
        <v>273.12281867703746</v>
      </c>
      <c r="BR19" s="24">
        <v>256.97352050456584</v>
      </c>
      <c r="BS19" s="24">
        <v>251.71925984858939</v>
      </c>
      <c r="BT19" s="24">
        <v>98.935523822200167</v>
      </c>
      <c r="BU19" s="24">
        <v>98.935523822200167</v>
      </c>
      <c r="BV19" s="24">
        <v>98.935523822200167</v>
      </c>
      <c r="BW19" s="24">
        <v>36.785494425929727</v>
      </c>
      <c r="BX19" s="24">
        <v>36.785494425929727</v>
      </c>
      <c r="BY19" s="24">
        <v>36.785494425929727</v>
      </c>
      <c r="BZ19" s="24">
        <v>533.9133153739441</v>
      </c>
      <c r="CA19" s="24">
        <v>533.9133153739441</v>
      </c>
      <c r="CB19" s="24">
        <v>533.9133153739441</v>
      </c>
      <c r="CC19" s="24">
        <v>669.26952947290943</v>
      </c>
      <c r="CD19" s="24">
        <v>669.26952947290943</v>
      </c>
      <c r="CE19" s="24">
        <v>669.26952947290943</v>
      </c>
      <c r="CF19" s="24">
        <v>264.38528936339844</v>
      </c>
      <c r="CG19" s="24">
        <v>264.38528936339844</v>
      </c>
      <c r="CH19" s="24">
        <v>264.38528936339844</v>
      </c>
      <c r="CI19" s="24">
        <v>92.768441268403819</v>
      </c>
      <c r="CJ19" s="24">
        <v>92.768441268403819</v>
      </c>
      <c r="CK19" s="24">
        <v>92.768441268403819</v>
      </c>
      <c r="CL19" s="24">
        <v>652.97911326925851</v>
      </c>
      <c r="CM19" s="24">
        <v>652.97911326925851</v>
      </c>
      <c r="CN19" s="24">
        <v>652.97911326925851</v>
      </c>
      <c r="CO19" s="24">
        <v>796.07478958857337</v>
      </c>
      <c r="CP19" s="24">
        <v>796.07478958857337</v>
      </c>
      <c r="CQ19" s="24">
        <v>796.07478958857337</v>
      </c>
      <c r="CR19" s="24">
        <v>312.67841744952153</v>
      </c>
      <c r="CS19" s="24">
        <v>312.67841744952153</v>
      </c>
      <c r="CT19" s="24">
        <v>312.67841744952153</v>
      </c>
      <c r="CU19" s="24">
        <v>117.12808627292473</v>
      </c>
      <c r="CV19" s="24">
        <v>117.12808627292473</v>
      </c>
      <c r="CW19" s="24">
        <v>117.12808627292473</v>
      </c>
      <c r="CX19" s="24">
        <v>747.93114735181348</v>
      </c>
      <c r="CY19" s="24">
        <v>747.93114735181348</v>
      </c>
      <c r="CZ19" s="24">
        <v>747.93114735181348</v>
      </c>
      <c r="DA19" s="24">
        <v>910.92801705319687</v>
      </c>
      <c r="DB19" s="24">
        <v>910.92801705319687</v>
      </c>
      <c r="DC19" s="24">
        <v>910.92801705319687</v>
      </c>
      <c r="DD19" s="24">
        <v>357.71516187430706</v>
      </c>
      <c r="DE19" s="24">
        <v>357.71516187430706</v>
      </c>
      <c r="DF19" s="24">
        <v>357.71516187430706</v>
      </c>
      <c r="DG19" s="24">
        <v>134.30844818021615</v>
      </c>
      <c r="DH19" s="24">
        <v>134.30844818021615</v>
      </c>
      <c r="DI19" s="24">
        <v>134.30844818021615</v>
      </c>
      <c r="DJ19" s="24">
        <v>1272.4791337230276</v>
      </c>
      <c r="DK19" s="24">
        <v>1272.4791337230276</v>
      </c>
      <c r="DL19" s="24">
        <v>1272.4791337230276</v>
      </c>
      <c r="DM19" s="24">
        <v>1576.4916249109046</v>
      </c>
      <c r="DN19" s="24">
        <v>1576.4916249109046</v>
      </c>
      <c r="DO19" s="24">
        <v>1576.4916249109046</v>
      </c>
      <c r="DP19" s="24">
        <v>621.28053558374302</v>
      </c>
      <c r="DQ19" s="24">
        <v>621.28053558374302</v>
      </c>
      <c r="DR19" s="24">
        <v>621.28053558374302</v>
      </c>
      <c r="DS19" s="24">
        <v>224.13547500623753</v>
      </c>
      <c r="DT19" s="24">
        <v>224.13547500623753</v>
      </c>
      <c r="DU19" s="24">
        <v>224.13547500623753</v>
      </c>
      <c r="DV19" s="24">
        <v>1458.8547796929913</v>
      </c>
      <c r="DW19" s="24">
        <v>1458.8547796929913</v>
      </c>
      <c r="DX19" s="24">
        <v>1458.8547796929913</v>
      </c>
      <c r="DY19" s="24">
        <v>1774.3202897504686</v>
      </c>
      <c r="DZ19" s="24">
        <v>1774.3202897504686</v>
      </c>
      <c r="EA19" s="24">
        <v>1774.3202897504686</v>
      </c>
      <c r="EB19" s="24">
        <v>696.56012334825505</v>
      </c>
      <c r="EC19" s="24">
        <v>696.56012334825505</v>
      </c>
      <c r="ED19" s="24">
        <v>696.56012334825505</v>
      </c>
      <c r="EE19" s="24">
        <v>262.37426754746514</v>
      </c>
      <c r="EF19" s="24">
        <v>262.37426754746514</v>
      </c>
      <c r="EG19" s="24">
        <v>262.37426754746514</v>
      </c>
      <c r="EH19" s="24">
        <v>1606.5579438214099</v>
      </c>
      <c r="EI19" s="24">
        <v>1606.5579438214099</v>
      </c>
      <c r="EJ19" s="24">
        <v>1606.5579438214099</v>
      </c>
      <c r="EK19" s="24">
        <v>1952.9808658065499</v>
      </c>
      <c r="EL19" s="24">
        <v>1952.9808658065499</v>
      </c>
      <c r="EM19" s="24">
        <v>1952.9808658065499</v>
      </c>
    </row>
    <row r="20" spans="1:160" x14ac:dyDescent="0.2">
      <c r="B20" s="635">
        <v>2</v>
      </c>
      <c r="C20" s="24" t="s">
        <v>597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233.68857800000001</v>
      </c>
      <c r="Z20" s="24">
        <v>0</v>
      </c>
      <c r="AA20" s="24">
        <v>0</v>
      </c>
      <c r="AB20" s="24">
        <v>17.120584999999998</v>
      </c>
      <c r="AC20" s="24">
        <v>0</v>
      </c>
      <c r="AD20" s="24">
        <v>1.6023149999999999</v>
      </c>
      <c r="AE20" s="24">
        <v>0</v>
      </c>
      <c r="AF20" s="24">
        <v>0</v>
      </c>
      <c r="AG20" s="24">
        <v>5.1196250000000001</v>
      </c>
      <c r="AH20" s="24">
        <v>0</v>
      </c>
      <c r="AI20" s="24">
        <v>139.169073</v>
      </c>
      <c r="AJ20" s="24">
        <v>0</v>
      </c>
      <c r="AK20" s="24">
        <v>0</v>
      </c>
      <c r="AL20" s="24">
        <v>45.092120999999999</v>
      </c>
      <c r="AM20" s="24">
        <v>0</v>
      </c>
      <c r="AN20" s="24">
        <v>0</v>
      </c>
      <c r="AO20" s="24">
        <v>14.885055999999999</v>
      </c>
      <c r="AP20" s="24">
        <v>0</v>
      </c>
      <c r="AQ20" s="24">
        <v>0</v>
      </c>
      <c r="AR20" s="24">
        <v>165.58764400000001</v>
      </c>
      <c r="AS20" s="24">
        <v>0</v>
      </c>
      <c r="AT20" s="24">
        <v>0</v>
      </c>
      <c r="AU20" s="24">
        <v>30.330546163042058</v>
      </c>
      <c r="AV20" s="24">
        <v>30.330546163042058</v>
      </c>
      <c r="AW20" s="24">
        <v>22.14058509175916</v>
      </c>
      <c r="AX20" s="24">
        <v>23.876392033655808</v>
      </c>
      <c r="AY20" s="24">
        <v>23.876392033655808</v>
      </c>
      <c r="AZ20" s="24">
        <v>39.246314201802015</v>
      </c>
      <c r="BA20" s="24">
        <v>68.681962944825173</v>
      </c>
      <c r="BB20" s="24">
        <v>70.009253392781929</v>
      </c>
      <c r="BC20" s="24">
        <v>35.476133504436255</v>
      </c>
      <c r="BD20" s="24">
        <v>4.9829844448894178</v>
      </c>
      <c r="BE20" s="24">
        <v>7.2032329038590737</v>
      </c>
      <c r="BF20" s="24">
        <v>5.6327829176911166</v>
      </c>
      <c r="BG20" s="24">
        <v>4.2736050499081966</v>
      </c>
      <c r="BH20" s="24">
        <v>44.96577918558831</v>
      </c>
      <c r="BI20" s="24">
        <v>44.77402617835974</v>
      </c>
      <c r="BJ20" s="24">
        <v>44.590362560286778</v>
      </c>
      <c r="BK20" s="24">
        <v>2.5900832798634967</v>
      </c>
      <c r="BL20" s="24">
        <v>2.5198366737392277</v>
      </c>
      <c r="BM20" s="24">
        <v>2.5317581594535135</v>
      </c>
      <c r="BN20" s="24">
        <v>2.257503971807743</v>
      </c>
      <c r="BO20" s="24">
        <v>2.2028610493725287</v>
      </c>
      <c r="BP20" s="24">
        <v>2.2091330243725285</v>
      </c>
      <c r="BQ20" s="24">
        <v>4.5937949947236039</v>
      </c>
      <c r="BR20" s="24">
        <v>4.4657857198885411</v>
      </c>
      <c r="BS20" s="24">
        <v>4.349841544888541</v>
      </c>
      <c r="BT20" s="24">
        <v>52.714744680357839</v>
      </c>
      <c r="BU20" s="24">
        <v>52.714744680357839</v>
      </c>
      <c r="BV20" s="24">
        <v>52.714744680357839</v>
      </c>
      <c r="BW20" s="24">
        <v>2.8207091417324892</v>
      </c>
      <c r="BX20" s="24">
        <v>2.8207091417324892</v>
      </c>
      <c r="BY20" s="24">
        <v>2.8207091417324892</v>
      </c>
      <c r="BZ20" s="24">
        <v>2.2879433781643841</v>
      </c>
      <c r="CA20" s="24">
        <v>2.2879433781643841</v>
      </c>
      <c r="CB20" s="24">
        <v>2.2879433781643841</v>
      </c>
      <c r="CC20" s="24">
        <v>5.0426837827705926</v>
      </c>
      <c r="CD20" s="24">
        <v>5.0426837827705926</v>
      </c>
      <c r="CE20" s="24">
        <v>5.0426837827705926</v>
      </c>
      <c r="CF20" s="24">
        <v>61.066966341963358</v>
      </c>
      <c r="CG20" s="24">
        <v>61.066966341963358</v>
      </c>
      <c r="CH20" s="24">
        <v>61.066966341963358</v>
      </c>
      <c r="CI20" s="24">
        <v>3.2721512420551595</v>
      </c>
      <c r="CJ20" s="24">
        <v>3.2721512420551595</v>
      </c>
      <c r="CK20" s="24">
        <v>3.2721512420551595</v>
      </c>
      <c r="CL20" s="24">
        <v>2.610707181791303</v>
      </c>
      <c r="CM20" s="24">
        <v>2.610707181791303</v>
      </c>
      <c r="CN20" s="24">
        <v>2.610707181791303</v>
      </c>
      <c r="CO20" s="24">
        <v>5.7355260206526424</v>
      </c>
      <c r="CP20" s="24">
        <v>5.7355260206526424</v>
      </c>
      <c r="CQ20" s="24">
        <v>5.7355260206526424</v>
      </c>
      <c r="CR20" s="24">
        <v>69.419188003568891</v>
      </c>
      <c r="CS20" s="24">
        <v>69.419188003568891</v>
      </c>
      <c r="CT20" s="24">
        <v>69.419188003568891</v>
      </c>
      <c r="CU20" s="24">
        <v>3.7235933423778294</v>
      </c>
      <c r="CV20" s="24">
        <v>3.7235933423778294</v>
      </c>
      <c r="CW20" s="24">
        <v>3.7235933423778294</v>
      </c>
      <c r="CX20" s="24">
        <v>2.9334709854182224</v>
      </c>
      <c r="CY20" s="24">
        <v>2.9334709854182224</v>
      </c>
      <c r="CZ20" s="24">
        <v>2.9334709854182224</v>
      </c>
      <c r="DA20" s="24">
        <v>6.428368258534694</v>
      </c>
      <c r="DB20" s="24">
        <v>6.428368258534694</v>
      </c>
      <c r="DC20" s="24">
        <v>6.428368258534694</v>
      </c>
      <c r="DD20" s="24">
        <v>77.771409665174403</v>
      </c>
      <c r="DE20" s="24">
        <v>77.771409665174403</v>
      </c>
      <c r="DF20" s="24">
        <v>77.771409665174403</v>
      </c>
      <c r="DG20" s="24">
        <v>4.1750354427004996</v>
      </c>
      <c r="DH20" s="24">
        <v>4.1750354427004996</v>
      </c>
      <c r="DI20" s="24">
        <v>4.1750354427004996</v>
      </c>
      <c r="DJ20" s="24">
        <v>3.2562347890451409</v>
      </c>
      <c r="DK20" s="24">
        <v>3.2562347890451409</v>
      </c>
      <c r="DL20" s="24">
        <v>3.2562347890451409</v>
      </c>
      <c r="DM20" s="24">
        <v>7.1212104964167446</v>
      </c>
      <c r="DN20" s="24">
        <v>7.1212104964167446</v>
      </c>
      <c r="DO20" s="24">
        <v>7.1212104964167446</v>
      </c>
      <c r="DP20" s="24">
        <v>86.123631326779929</v>
      </c>
      <c r="DQ20" s="24">
        <v>86.123631326779929</v>
      </c>
      <c r="DR20" s="24">
        <v>86.123631326779929</v>
      </c>
      <c r="DS20" s="24">
        <v>4.6264775430231699</v>
      </c>
      <c r="DT20" s="24">
        <v>4.6264775430231699</v>
      </c>
      <c r="DU20" s="24">
        <v>4.6264775430231699</v>
      </c>
      <c r="DV20" s="24">
        <v>3.5789985926720602</v>
      </c>
      <c r="DW20" s="24">
        <v>3.5789985926720602</v>
      </c>
      <c r="DX20" s="24">
        <v>3.5789985926720602</v>
      </c>
      <c r="DY20" s="24">
        <v>7.8140527342987962</v>
      </c>
      <c r="DZ20" s="24">
        <v>7.8140527342987962</v>
      </c>
      <c r="EA20" s="24">
        <v>7.8140527342987962</v>
      </c>
      <c r="EB20" s="24">
        <v>94.475852988385455</v>
      </c>
      <c r="EC20" s="24">
        <v>94.475852988385455</v>
      </c>
      <c r="ED20" s="24">
        <v>94.475852988385455</v>
      </c>
      <c r="EE20" s="24">
        <v>5.0779196433458393</v>
      </c>
      <c r="EF20" s="24">
        <v>5.0779196433458393</v>
      </c>
      <c r="EG20" s="24">
        <v>5.0779196433458393</v>
      </c>
      <c r="EH20" s="24">
        <v>3.9017623962989787</v>
      </c>
      <c r="EI20" s="24">
        <v>3.9017623962989787</v>
      </c>
      <c r="EJ20" s="24">
        <v>3.9017623962989787</v>
      </c>
      <c r="EK20" s="24">
        <v>8.5068949721808487</v>
      </c>
      <c r="EL20" s="24">
        <v>8.5068949721808487</v>
      </c>
      <c r="EM20" s="24">
        <v>8.5068949721808487</v>
      </c>
    </row>
    <row r="21" spans="1:160" x14ac:dyDescent="0.2">
      <c r="B21" s="151">
        <v>4</v>
      </c>
      <c r="C21" s="24" t="s">
        <v>198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-0.91438699999999995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13.824028</v>
      </c>
      <c r="AF21" s="24">
        <v>0</v>
      </c>
      <c r="AG21" s="24">
        <v>0</v>
      </c>
      <c r="AH21" s="24">
        <v>0</v>
      </c>
      <c r="AI21" s="24">
        <v>0</v>
      </c>
      <c r="AJ21" s="24">
        <v>0</v>
      </c>
      <c r="AK21" s="24">
        <v>0</v>
      </c>
      <c r="AL21" s="24">
        <v>0</v>
      </c>
      <c r="AM21" s="24">
        <v>0</v>
      </c>
      <c r="AN21" s="24">
        <v>16.473913</v>
      </c>
      <c r="AO21" s="24">
        <v>0</v>
      </c>
      <c r="AP21" s="24">
        <v>0</v>
      </c>
      <c r="AQ21" s="24">
        <v>0</v>
      </c>
      <c r="AR21" s="24">
        <v>0</v>
      </c>
      <c r="AS21" s="24">
        <v>0</v>
      </c>
      <c r="AT21" s="24">
        <v>0</v>
      </c>
      <c r="AU21" s="24">
        <v>0</v>
      </c>
      <c r="AV21" s="24">
        <v>0</v>
      </c>
      <c r="AW21" s="24">
        <v>0</v>
      </c>
      <c r="AX21" s="24">
        <v>0</v>
      </c>
      <c r="AY21" s="24">
        <v>0</v>
      </c>
      <c r="AZ21" s="24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4">
        <v>0</v>
      </c>
      <c r="DZ21" s="24">
        <v>0</v>
      </c>
      <c r="EA21" s="24">
        <v>0</v>
      </c>
      <c r="EB21" s="24">
        <v>0</v>
      </c>
      <c r="EC21" s="24">
        <v>0</v>
      </c>
      <c r="ED21" s="24">
        <v>0</v>
      </c>
      <c r="EE21" s="24">
        <v>0</v>
      </c>
      <c r="EF21" s="24">
        <v>0</v>
      </c>
      <c r="EG21" s="24">
        <v>0</v>
      </c>
      <c r="EH21" s="24">
        <v>0</v>
      </c>
      <c r="EI21" s="24">
        <v>0</v>
      </c>
      <c r="EJ21" s="24">
        <v>0</v>
      </c>
      <c r="EK21" s="24">
        <v>0</v>
      </c>
      <c r="EL21" s="24">
        <v>0</v>
      </c>
      <c r="EM21" s="24">
        <v>0</v>
      </c>
    </row>
    <row r="22" spans="1:160" x14ac:dyDescent="0.2">
      <c r="C22" s="40" t="s">
        <v>84</v>
      </c>
      <c r="D22" s="40"/>
      <c r="E22" s="40"/>
      <c r="F22" s="40"/>
      <c r="G22" s="40"/>
      <c r="H22" s="40"/>
      <c r="I22" s="40"/>
      <c r="J22" s="40"/>
      <c r="K22" s="40">
        <v>3548.5433159999998</v>
      </c>
      <c r="L22" s="40">
        <v>0</v>
      </c>
      <c r="M22" s="40">
        <v>46.761316999999998</v>
      </c>
      <c r="N22" s="40">
        <v>49.062776999999997</v>
      </c>
      <c r="O22" s="40">
        <v>0</v>
      </c>
      <c r="P22" s="40">
        <v>0</v>
      </c>
      <c r="Q22" s="40">
        <v>0</v>
      </c>
      <c r="R22" s="40">
        <v>48.850309000000003</v>
      </c>
      <c r="S22" s="40">
        <v>22.493774999999999</v>
      </c>
      <c r="T22" s="40">
        <v>1194.780514</v>
      </c>
      <c r="U22" s="40">
        <v>547.94780600000001</v>
      </c>
      <c r="V22" s="40">
        <v>182.59392400000002</v>
      </c>
      <c r="W22" s="40">
        <v>2524.4239439999997</v>
      </c>
      <c r="X22" s="40">
        <v>0</v>
      </c>
      <c r="Y22" s="40">
        <v>2955.6055219999998</v>
      </c>
      <c r="Z22" s="40">
        <v>1629.8829790000002</v>
      </c>
      <c r="AA22" s="40">
        <v>323.31914700000004</v>
      </c>
      <c r="AB22" s="40">
        <v>22.199542999999998</v>
      </c>
      <c r="AC22" s="40">
        <v>2031.1919089999999</v>
      </c>
      <c r="AD22" s="40">
        <v>966.08105400000011</v>
      </c>
      <c r="AE22" s="40">
        <v>2124.0344249999998</v>
      </c>
      <c r="AF22" s="40">
        <v>513.97634999999991</v>
      </c>
      <c r="AG22" s="40">
        <v>1304.2274399999999</v>
      </c>
      <c r="AH22" s="40">
        <v>348.52231599999999</v>
      </c>
      <c r="AI22" s="40">
        <v>4274.2878649999993</v>
      </c>
      <c r="AJ22" s="40">
        <v>300</v>
      </c>
      <c r="AK22" s="40">
        <v>602.51602100000002</v>
      </c>
      <c r="AL22" s="40">
        <v>1311.1420089999999</v>
      </c>
      <c r="AM22" s="40">
        <v>1031.9760820000001</v>
      </c>
      <c r="AN22" s="40">
        <v>109.633922</v>
      </c>
      <c r="AO22" s="40">
        <v>3553.9880160000002</v>
      </c>
      <c r="AP22" s="40">
        <v>2678.9570410000001</v>
      </c>
      <c r="AQ22" s="40">
        <v>138.92945900000001</v>
      </c>
      <c r="AR22" s="40">
        <v>777.77572899999996</v>
      </c>
      <c r="AS22" s="40">
        <v>3.7083170000000001</v>
      </c>
      <c r="AT22" s="40">
        <v>66.477452</v>
      </c>
      <c r="AU22" s="40">
        <v>923.85224473469407</v>
      </c>
      <c r="AV22" s="40">
        <v>954.58845176853379</v>
      </c>
      <c r="AW22" s="40">
        <v>1118.6384626096162</v>
      </c>
      <c r="AX22" s="40">
        <v>1182.9599956193044</v>
      </c>
      <c r="AY22" s="40">
        <v>1058.3964054368068</v>
      </c>
      <c r="AZ22" s="40">
        <v>645.88291151573992</v>
      </c>
      <c r="BA22" s="40">
        <v>533.1598635580043</v>
      </c>
      <c r="BB22" s="40">
        <v>637.78354510998076</v>
      </c>
      <c r="BC22" s="40">
        <v>416.07396247622484</v>
      </c>
      <c r="BD22" s="40">
        <v>319.81317993487437</v>
      </c>
      <c r="BE22" s="40">
        <v>354.70917461933789</v>
      </c>
      <c r="BF22" s="40">
        <v>319.26927385320903</v>
      </c>
      <c r="BG22" s="40">
        <v>304.63805458405415</v>
      </c>
      <c r="BH22" s="40">
        <v>203.57622361548022</v>
      </c>
      <c r="BI22" s="40">
        <v>171.58776763649303</v>
      </c>
      <c r="BJ22" s="40">
        <v>162.50336773512117</v>
      </c>
      <c r="BK22" s="40">
        <v>65.28058528333645</v>
      </c>
      <c r="BL22" s="40">
        <v>45.650080858147135</v>
      </c>
      <c r="BM22" s="40">
        <v>39.297967697782468</v>
      </c>
      <c r="BN22" s="40">
        <v>220.73088999205598</v>
      </c>
      <c r="BO22" s="40">
        <v>229.50053660283186</v>
      </c>
      <c r="BP22" s="40">
        <v>232.37783844031409</v>
      </c>
      <c r="BQ22" s="40">
        <v>277.71661367176108</v>
      </c>
      <c r="BR22" s="40">
        <v>261.43930622445436</v>
      </c>
      <c r="BS22" s="40">
        <v>256.06910139347792</v>
      </c>
      <c r="BT22" s="40">
        <v>151.65026850255799</v>
      </c>
      <c r="BU22" s="40">
        <v>151.65026850255799</v>
      </c>
      <c r="BV22" s="40">
        <v>151.65026850255799</v>
      </c>
      <c r="BW22" s="40">
        <v>39.606203567662213</v>
      </c>
      <c r="BX22" s="40">
        <v>39.606203567662213</v>
      </c>
      <c r="BY22" s="40">
        <v>39.606203567662213</v>
      </c>
      <c r="BZ22" s="40">
        <v>536.20125875210852</v>
      </c>
      <c r="CA22" s="40">
        <v>536.20125875210852</v>
      </c>
      <c r="CB22" s="40">
        <v>536.20125875210852</v>
      </c>
      <c r="CC22" s="40">
        <v>674.31221325568004</v>
      </c>
      <c r="CD22" s="40">
        <v>674.31221325568004</v>
      </c>
      <c r="CE22" s="40">
        <v>674.31221325568004</v>
      </c>
      <c r="CF22" s="40">
        <v>325.45225570536178</v>
      </c>
      <c r="CG22" s="40">
        <v>325.45225570536178</v>
      </c>
      <c r="CH22" s="40">
        <v>325.45225570536178</v>
      </c>
      <c r="CI22" s="40">
        <v>96.040592510458978</v>
      </c>
      <c r="CJ22" s="40">
        <v>96.040592510458978</v>
      </c>
      <c r="CK22" s="40">
        <v>96.040592510458978</v>
      </c>
      <c r="CL22" s="40">
        <v>655.58982045104983</v>
      </c>
      <c r="CM22" s="40">
        <v>655.58982045104983</v>
      </c>
      <c r="CN22" s="40">
        <v>655.58982045104983</v>
      </c>
      <c r="CO22" s="40">
        <v>801.810315609226</v>
      </c>
      <c r="CP22" s="40">
        <v>801.810315609226</v>
      </c>
      <c r="CQ22" s="40">
        <v>801.810315609226</v>
      </c>
      <c r="CR22" s="40">
        <v>382.09760545309041</v>
      </c>
      <c r="CS22" s="40">
        <v>382.09760545309041</v>
      </c>
      <c r="CT22" s="40">
        <v>382.09760545309041</v>
      </c>
      <c r="CU22" s="40">
        <v>120.85167961530256</v>
      </c>
      <c r="CV22" s="40">
        <v>120.85167961530256</v>
      </c>
      <c r="CW22" s="40">
        <v>120.85167961530256</v>
      </c>
      <c r="CX22" s="40">
        <v>750.86461833723172</v>
      </c>
      <c r="CY22" s="40">
        <v>750.86461833723172</v>
      </c>
      <c r="CZ22" s="40">
        <v>750.86461833723172</v>
      </c>
      <c r="DA22" s="40">
        <v>917.35638531173151</v>
      </c>
      <c r="DB22" s="40">
        <v>917.35638531173151</v>
      </c>
      <c r="DC22" s="40">
        <v>917.35638531173151</v>
      </c>
      <c r="DD22" s="40">
        <v>435.48657153948147</v>
      </c>
      <c r="DE22" s="40">
        <v>435.48657153948147</v>
      </c>
      <c r="DF22" s="40">
        <v>435.48657153948147</v>
      </c>
      <c r="DG22" s="40">
        <v>138.48348362291665</v>
      </c>
      <c r="DH22" s="40">
        <v>138.48348362291665</v>
      </c>
      <c r="DI22" s="40">
        <v>138.48348362291665</v>
      </c>
      <c r="DJ22" s="40">
        <v>1275.7353685120727</v>
      </c>
      <c r="DK22" s="40">
        <v>1275.7353685120727</v>
      </c>
      <c r="DL22" s="40">
        <v>1275.7353685120727</v>
      </c>
      <c r="DM22" s="40">
        <v>1583.6128354073214</v>
      </c>
      <c r="DN22" s="40">
        <v>1583.6128354073214</v>
      </c>
      <c r="DO22" s="40">
        <v>1583.6128354073214</v>
      </c>
      <c r="DP22" s="40">
        <v>707.40416691052292</v>
      </c>
      <c r="DQ22" s="40">
        <v>707.40416691052292</v>
      </c>
      <c r="DR22" s="40">
        <v>707.40416691052292</v>
      </c>
      <c r="DS22" s="40">
        <v>228.76195254926068</v>
      </c>
      <c r="DT22" s="40">
        <v>228.76195254926068</v>
      </c>
      <c r="DU22" s="40">
        <v>228.76195254926068</v>
      </c>
      <c r="DV22" s="40">
        <v>1462.4337782856633</v>
      </c>
      <c r="DW22" s="40">
        <v>1462.4337782856633</v>
      </c>
      <c r="DX22" s="40">
        <v>1462.4337782856633</v>
      </c>
      <c r="DY22" s="40">
        <v>1782.1343424847673</v>
      </c>
      <c r="DZ22" s="40">
        <v>1782.1343424847673</v>
      </c>
      <c r="EA22" s="40">
        <v>1782.1343424847673</v>
      </c>
      <c r="EB22" s="40">
        <v>791.03597633664049</v>
      </c>
      <c r="EC22" s="40">
        <v>791.03597633664049</v>
      </c>
      <c r="ED22" s="40">
        <v>791.03597633664049</v>
      </c>
      <c r="EE22" s="40">
        <v>267.452187190811</v>
      </c>
      <c r="EF22" s="40">
        <v>267.452187190811</v>
      </c>
      <c r="EG22" s="40">
        <v>267.452187190811</v>
      </c>
      <c r="EH22" s="40">
        <v>1610.459706217709</v>
      </c>
      <c r="EI22" s="40">
        <v>1610.459706217709</v>
      </c>
      <c r="EJ22" s="40">
        <v>1610.459706217709</v>
      </c>
      <c r="EK22" s="40">
        <v>1961.4877607787307</v>
      </c>
      <c r="EL22" s="40">
        <v>1961.4877607787307</v>
      </c>
      <c r="EM22" s="40">
        <v>1961.4877607787307</v>
      </c>
    </row>
    <row r="24" spans="1:160" x14ac:dyDescent="0.2">
      <c r="B24" s="254" t="s">
        <v>282</v>
      </c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  <c r="BK24" s="254"/>
      <c r="BL24" s="254"/>
      <c r="BM24" s="254"/>
      <c r="BN24" s="254"/>
      <c r="BO24" s="254"/>
      <c r="BP24" s="254"/>
      <c r="BQ24" s="254"/>
      <c r="BR24" s="254"/>
      <c r="BS24" s="254"/>
      <c r="BT24" s="254"/>
      <c r="BU24" s="254"/>
      <c r="BV24" s="254"/>
      <c r="BW24" s="254"/>
      <c r="BX24" s="254"/>
      <c r="BY24" s="254"/>
      <c r="BZ24" s="254"/>
      <c r="CA24" s="254"/>
      <c r="CB24" s="254"/>
      <c r="CC24" s="254"/>
      <c r="CD24" s="254"/>
      <c r="CE24" s="254"/>
      <c r="CF24" s="254"/>
      <c r="CG24" s="254"/>
      <c r="CH24" s="254"/>
      <c r="CI24" s="254"/>
      <c r="CJ24" s="254"/>
      <c r="CK24" s="254"/>
      <c r="CL24" s="254"/>
      <c r="CM24" s="254"/>
      <c r="CN24" s="254"/>
      <c r="CO24" s="254"/>
      <c r="CP24" s="254"/>
      <c r="CQ24" s="254"/>
      <c r="CR24" s="254"/>
      <c r="CS24" s="254"/>
      <c r="CT24" s="254"/>
      <c r="CU24" s="254"/>
      <c r="CV24" s="254"/>
      <c r="CW24" s="254"/>
      <c r="CX24" s="254"/>
      <c r="CY24" s="254"/>
      <c r="CZ24" s="254"/>
      <c r="DA24" s="254"/>
      <c r="DB24" s="254"/>
      <c r="DC24" s="254"/>
      <c r="DD24" s="254"/>
      <c r="DE24" s="254"/>
      <c r="DF24" s="254"/>
      <c r="DG24" s="254"/>
      <c r="DH24" s="254"/>
      <c r="DI24" s="254"/>
      <c r="DJ24" s="254"/>
      <c r="DK24" s="254"/>
      <c r="DL24" s="254"/>
      <c r="DM24" s="254"/>
      <c r="DN24" s="254"/>
      <c r="DO24" s="254"/>
      <c r="DP24" s="254"/>
      <c r="DQ24" s="254"/>
      <c r="DR24" s="254"/>
      <c r="DS24" s="254"/>
      <c r="DT24" s="254"/>
      <c r="DU24" s="254"/>
      <c r="DV24" s="254"/>
      <c r="DW24" s="254"/>
      <c r="DX24" s="254"/>
      <c r="DY24" s="254"/>
      <c r="DZ24" s="254"/>
      <c r="EA24" s="254"/>
      <c r="EB24" s="254"/>
      <c r="EC24" s="254"/>
      <c r="ED24" s="254"/>
      <c r="EE24" s="254"/>
      <c r="EF24" s="254"/>
      <c r="EG24" s="254"/>
      <c r="EH24" s="254"/>
      <c r="EI24" s="254"/>
      <c r="EJ24" s="254"/>
      <c r="EK24" s="254"/>
      <c r="EL24" s="254"/>
      <c r="EM24" s="254"/>
      <c r="EO24" s="254"/>
      <c r="EP24" s="254"/>
      <c r="EQ24" s="254"/>
      <c r="ER24" s="254"/>
      <c r="ES24" s="254"/>
      <c r="ET24" s="254"/>
      <c r="EU24" s="254"/>
      <c r="EV24" s="254"/>
      <c r="EW24" s="254"/>
      <c r="EX24" s="254"/>
      <c r="EY24" s="254"/>
      <c r="EZ24" s="254"/>
      <c r="FA24" s="254"/>
      <c r="FB24" s="254"/>
    </row>
    <row r="25" spans="1:160" x14ac:dyDescent="0.2">
      <c r="F25" s="626" t="s">
        <v>66</v>
      </c>
      <c r="G25" s="626" t="s">
        <v>778</v>
      </c>
      <c r="H25" s="626" t="s">
        <v>779</v>
      </c>
    </row>
    <row r="26" spans="1:160" x14ac:dyDescent="0.2">
      <c r="A26" s="635">
        <v>1</v>
      </c>
      <c r="B26" s="24" t="s">
        <v>780</v>
      </c>
      <c r="F26" s="24">
        <v>9600</v>
      </c>
      <c r="G26" s="627">
        <v>43799</v>
      </c>
      <c r="H26" s="24">
        <v>36</v>
      </c>
      <c r="I26" s="431">
        <v>13</v>
      </c>
      <c r="K26" s="158">
        <v>349.443467</v>
      </c>
      <c r="L26" s="158">
        <v>586.55714599999999</v>
      </c>
      <c r="M26" s="158">
        <v>3.3664299999999998</v>
      </c>
      <c r="N26" s="158">
        <v>0.55645800000000001</v>
      </c>
      <c r="O26" s="158">
        <v>84.191959999999995</v>
      </c>
      <c r="P26" s="158">
        <v>0.40264800000000001</v>
      </c>
      <c r="Q26" s="158">
        <v>3.332408</v>
      </c>
      <c r="R26" s="158">
        <v>0.37216900000000003</v>
      </c>
      <c r="S26" s="158">
        <v>0.29437099999999999</v>
      </c>
      <c r="T26" s="158">
        <v>0.34240999999999999</v>
      </c>
      <c r="U26" s="158">
        <v>0.39294099999999998</v>
      </c>
      <c r="V26" s="158">
        <v>0.56948900000000002</v>
      </c>
      <c r="W26" s="158">
        <v>2.1617850000000001</v>
      </c>
      <c r="X26" s="158">
        <v>0.39789999999999998</v>
      </c>
      <c r="Y26" s="158">
        <v>4.7374419999999997</v>
      </c>
      <c r="Z26" s="158">
        <v>5.2095440000000002</v>
      </c>
      <c r="AA26" s="158">
        <v>0.36180800000000002</v>
      </c>
      <c r="AB26" s="158">
        <v>9.1261320000000001</v>
      </c>
      <c r="AC26" s="158">
        <v>6.5032899999999998</v>
      </c>
      <c r="AD26" s="158">
        <v>0.19225999999999999</v>
      </c>
      <c r="AE26" s="158">
        <v>2.3779840000000001</v>
      </c>
      <c r="AF26" s="158">
        <v>5.0663169999999997</v>
      </c>
      <c r="AG26" s="158">
        <v>4.3554000000000002E-2</v>
      </c>
      <c r="AH26" s="158">
        <v>2.712294</v>
      </c>
      <c r="AI26" s="158">
        <v>4.3950420000000001</v>
      </c>
      <c r="AJ26" s="158">
        <v>8.6031999999999997E-2</v>
      </c>
      <c r="AK26" s="158">
        <v>2.4181339999999998</v>
      </c>
      <c r="AL26" s="158">
        <v>0.29481499999999999</v>
      </c>
      <c r="AM26" s="158">
        <v>5.2240000000000002E-2</v>
      </c>
      <c r="AN26" s="158">
        <v>8.3751999999999993E-2</v>
      </c>
      <c r="AO26" s="158">
        <v>0.131385</v>
      </c>
      <c r="AP26" s="158">
        <v>0.44544299999999998</v>
      </c>
      <c r="AQ26" s="158">
        <v>0.29120600000000002</v>
      </c>
      <c r="AR26" s="158">
        <v>74.754349000000005</v>
      </c>
      <c r="AS26" s="158">
        <v>0.406337</v>
      </c>
      <c r="AT26" s="158">
        <v>0.314191</v>
      </c>
      <c r="AU26" s="24">
        <v>0</v>
      </c>
      <c r="AV26" s="24">
        <v>0</v>
      </c>
      <c r="AW26" s="24">
        <v>0</v>
      </c>
      <c r="AX26" s="24">
        <v>0</v>
      </c>
      <c r="AY26" s="24">
        <v>0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>
        <v>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4">
        <v>0</v>
      </c>
      <c r="DZ26" s="24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</row>
    <row r="27" spans="1:160" x14ac:dyDescent="0.2">
      <c r="A27" s="635">
        <v>1</v>
      </c>
      <c r="B27" s="24" t="s">
        <v>781</v>
      </c>
      <c r="F27" s="24">
        <v>7440</v>
      </c>
      <c r="G27" s="627">
        <v>43971</v>
      </c>
      <c r="H27" s="24">
        <v>30</v>
      </c>
      <c r="I27" s="431">
        <v>11</v>
      </c>
      <c r="K27" s="158">
        <v>0</v>
      </c>
      <c r="L27" s="158">
        <v>0</v>
      </c>
      <c r="M27" s="158">
        <v>0</v>
      </c>
      <c r="N27" s="158">
        <v>0</v>
      </c>
      <c r="O27" s="158">
        <v>0</v>
      </c>
      <c r="P27" s="158">
        <v>1116</v>
      </c>
      <c r="Q27" s="158">
        <v>0</v>
      </c>
      <c r="R27" s="158">
        <v>1116</v>
      </c>
      <c r="S27" s="158">
        <v>0</v>
      </c>
      <c r="T27" s="158">
        <v>658.61291300000005</v>
      </c>
      <c r="U27" s="158">
        <v>0</v>
      </c>
      <c r="V27" s="158">
        <v>0</v>
      </c>
      <c r="W27" s="158">
        <v>238.300006</v>
      </c>
      <c r="X27" s="158">
        <v>0</v>
      </c>
      <c r="Y27" s="158">
        <v>0</v>
      </c>
      <c r="Z27" s="158">
        <v>0</v>
      </c>
      <c r="AA27" s="158">
        <v>0</v>
      </c>
      <c r="AB27" s="158">
        <v>0</v>
      </c>
      <c r="AC27" s="158">
        <v>41.193401000000001</v>
      </c>
      <c r="AD27" s="158">
        <v>0</v>
      </c>
      <c r="AE27" s="158">
        <v>0</v>
      </c>
      <c r="AF27" s="158">
        <v>0</v>
      </c>
      <c r="AG27" s="158">
        <v>0</v>
      </c>
      <c r="AH27" s="158">
        <v>0</v>
      </c>
      <c r="AI27" s="158">
        <v>151.03356400000001</v>
      </c>
      <c r="AJ27" s="158">
        <v>0</v>
      </c>
      <c r="AK27" s="158">
        <v>0</v>
      </c>
      <c r="AL27" s="158">
        <v>0</v>
      </c>
      <c r="AM27" s="158">
        <v>0</v>
      </c>
      <c r="AN27" s="158">
        <v>0</v>
      </c>
      <c r="AO27" s="158">
        <v>19.918944</v>
      </c>
      <c r="AP27" s="158">
        <v>0</v>
      </c>
      <c r="AQ27" s="158">
        <v>0</v>
      </c>
      <c r="AR27" s="158">
        <v>0</v>
      </c>
      <c r="AS27" s="158">
        <v>0</v>
      </c>
      <c r="AT27" s="158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4">
        <v>0</v>
      </c>
      <c r="DZ27" s="24">
        <v>0</v>
      </c>
      <c r="EA27" s="24">
        <v>0</v>
      </c>
      <c r="EB27" s="24">
        <v>0</v>
      </c>
      <c r="EC27" s="24">
        <v>0</v>
      </c>
      <c r="ED27" s="24">
        <v>0</v>
      </c>
      <c r="EE27" s="24">
        <v>0</v>
      </c>
      <c r="EF27" s="24">
        <v>0</v>
      </c>
      <c r="EG27" s="24">
        <v>0</v>
      </c>
      <c r="EH27" s="24">
        <v>0</v>
      </c>
      <c r="EI27" s="24">
        <v>0</v>
      </c>
      <c r="EJ27" s="24">
        <v>0</v>
      </c>
      <c r="EK27" s="24">
        <v>0</v>
      </c>
      <c r="EL27" s="24">
        <v>0</v>
      </c>
      <c r="EM27" s="24">
        <v>0</v>
      </c>
    </row>
    <row r="28" spans="1:160" x14ac:dyDescent="0.2">
      <c r="A28" s="635">
        <v>1</v>
      </c>
      <c r="B28" s="24" t="s">
        <v>782</v>
      </c>
      <c r="F28" s="24">
        <v>2999.9989999999998</v>
      </c>
      <c r="G28" s="627">
        <v>44022</v>
      </c>
      <c r="H28" s="24">
        <v>28</v>
      </c>
      <c r="I28" s="431">
        <v>10</v>
      </c>
      <c r="K28" s="158">
        <v>0</v>
      </c>
      <c r="L28" s="158">
        <v>0</v>
      </c>
      <c r="M28" s="158">
        <v>0</v>
      </c>
      <c r="N28" s="158">
        <v>0</v>
      </c>
      <c r="O28" s="158">
        <v>0</v>
      </c>
      <c r="P28" s="158">
        <v>0</v>
      </c>
      <c r="Q28" s="158">
        <v>0</v>
      </c>
      <c r="R28" s="158">
        <v>0</v>
      </c>
      <c r="S28" s="158">
        <v>0</v>
      </c>
      <c r="T28" s="158">
        <v>0</v>
      </c>
      <c r="U28" s="158">
        <v>0</v>
      </c>
      <c r="V28" s="158">
        <v>0</v>
      </c>
      <c r="W28" s="158">
        <v>93.846138999999994</v>
      </c>
      <c r="X28" s="158">
        <v>0</v>
      </c>
      <c r="Y28" s="158">
        <v>0</v>
      </c>
      <c r="Z28" s="158">
        <v>0</v>
      </c>
      <c r="AA28" s="158">
        <v>0</v>
      </c>
      <c r="AB28" s="158">
        <v>0</v>
      </c>
      <c r="AC28" s="158">
        <v>30.132213</v>
      </c>
      <c r="AD28" s="158">
        <v>0</v>
      </c>
      <c r="AE28" s="158">
        <v>0</v>
      </c>
      <c r="AF28" s="158">
        <v>0</v>
      </c>
      <c r="AG28" s="158">
        <v>0</v>
      </c>
      <c r="AH28" s="158">
        <v>0</v>
      </c>
      <c r="AI28" s="158">
        <v>0.26067800000000002</v>
      </c>
      <c r="AJ28" s="158">
        <v>0</v>
      </c>
      <c r="AK28" s="158">
        <v>0</v>
      </c>
      <c r="AL28" s="158">
        <v>0</v>
      </c>
      <c r="AM28" s="158">
        <v>0</v>
      </c>
      <c r="AN28" s="158">
        <v>0</v>
      </c>
      <c r="AO28" s="158">
        <v>0</v>
      </c>
      <c r="AP28" s="158">
        <v>0</v>
      </c>
      <c r="AQ28" s="158">
        <v>0</v>
      </c>
      <c r="AR28" s="158">
        <v>0</v>
      </c>
      <c r="AS28" s="158">
        <v>0</v>
      </c>
      <c r="AT28" s="158">
        <v>0</v>
      </c>
      <c r="AU28" s="24">
        <v>0</v>
      </c>
      <c r="AV28" s="24">
        <v>0</v>
      </c>
      <c r="AW28" s="24">
        <v>0</v>
      </c>
      <c r="AX28" s="24">
        <v>0</v>
      </c>
      <c r="AY28" s="24">
        <v>0</v>
      </c>
      <c r="AZ28" s="24">
        <v>0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0</v>
      </c>
      <c r="BU28" s="24">
        <v>0</v>
      </c>
      <c r="BV28" s="24">
        <v>0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4">
        <v>0</v>
      </c>
      <c r="DZ28" s="24">
        <v>0</v>
      </c>
      <c r="EA28" s="24">
        <v>0</v>
      </c>
      <c r="EB28" s="24">
        <v>0</v>
      </c>
      <c r="EC28" s="24">
        <v>0</v>
      </c>
      <c r="ED28" s="24">
        <v>0</v>
      </c>
      <c r="EE28" s="24">
        <v>0</v>
      </c>
      <c r="EF28" s="24">
        <v>0</v>
      </c>
      <c r="EG28" s="24">
        <v>0</v>
      </c>
      <c r="EH28" s="24">
        <v>0</v>
      </c>
      <c r="EI28" s="24">
        <v>0</v>
      </c>
      <c r="EJ28" s="24">
        <v>0</v>
      </c>
      <c r="EK28" s="24">
        <v>0</v>
      </c>
      <c r="EL28" s="24">
        <v>0</v>
      </c>
      <c r="EM28" s="24">
        <v>0</v>
      </c>
    </row>
    <row r="29" spans="1:160" x14ac:dyDescent="0.2">
      <c r="A29" s="635">
        <v>1</v>
      </c>
      <c r="B29" s="24" t="s">
        <v>783</v>
      </c>
      <c r="F29" s="24">
        <v>71.201999999999998</v>
      </c>
      <c r="G29" s="627">
        <v>44032</v>
      </c>
      <c r="H29" s="24">
        <v>28</v>
      </c>
      <c r="I29" s="431">
        <v>10</v>
      </c>
      <c r="K29" s="158">
        <v>0</v>
      </c>
      <c r="L29" s="158">
        <v>0</v>
      </c>
      <c r="M29" s="158">
        <v>0</v>
      </c>
      <c r="N29" s="158">
        <v>0</v>
      </c>
      <c r="O29" s="158">
        <v>0</v>
      </c>
      <c r="P29" s="158">
        <v>0</v>
      </c>
      <c r="Q29" s="158">
        <v>0</v>
      </c>
      <c r="R29" s="158">
        <v>0</v>
      </c>
      <c r="S29" s="158">
        <v>0</v>
      </c>
      <c r="T29" s="158">
        <v>0</v>
      </c>
      <c r="U29" s="158">
        <v>0</v>
      </c>
      <c r="V29" s="158">
        <v>0</v>
      </c>
      <c r="W29" s="158">
        <v>0</v>
      </c>
      <c r="X29" s="158">
        <v>0</v>
      </c>
      <c r="Y29" s="158">
        <v>0</v>
      </c>
      <c r="Z29" s="158">
        <v>0</v>
      </c>
      <c r="AA29" s="158">
        <v>0</v>
      </c>
      <c r="AB29" s="158">
        <v>0</v>
      </c>
      <c r="AC29" s="158">
        <v>0</v>
      </c>
      <c r="AD29" s="158">
        <v>0</v>
      </c>
      <c r="AE29" s="158">
        <v>0</v>
      </c>
      <c r="AF29" s="158">
        <v>0</v>
      </c>
      <c r="AG29" s="158">
        <v>0</v>
      </c>
      <c r="AH29" s="158">
        <v>0</v>
      </c>
      <c r="AI29" s="158">
        <v>0</v>
      </c>
      <c r="AJ29" s="158">
        <v>0</v>
      </c>
      <c r="AK29" s="158">
        <v>0</v>
      </c>
      <c r="AL29" s="158">
        <v>0</v>
      </c>
      <c r="AM29" s="158">
        <v>0</v>
      </c>
      <c r="AN29" s="158">
        <v>0</v>
      </c>
      <c r="AO29" s="158">
        <v>0</v>
      </c>
      <c r="AP29" s="158">
        <v>0</v>
      </c>
      <c r="AQ29" s="158">
        <v>0</v>
      </c>
      <c r="AR29" s="158">
        <v>0</v>
      </c>
      <c r="AS29" s="158">
        <v>0</v>
      </c>
      <c r="AT29" s="158">
        <v>0</v>
      </c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34"/>
      <c r="EL29" s="34"/>
      <c r="EM29" s="34"/>
      <c r="FD29" s="24" t="s">
        <v>695</v>
      </c>
    </row>
    <row r="30" spans="1:160" x14ac:dyDescent="0.2">
      <c r="A30" s="635">
        <v>2</v>
      </c>
      <c r="B30" s="24" t="s">
        <v>784</v>
      </c>
      <c r="F30" s="24">
        <v>500</v>
      </c>
      <c r="G30" s="627">
        <v>44064</v>
      </c>
      <c r="H30" s="24">
        <v>27</v>
      </c>
      <c r="I30" s="431">
        <v>10</v>
      </c>
      <c r="K30" s="158">
        <v>0</v>
      </c>
      <c r="L30" s="158">
        <v>0</v>
      </c>
      <c r="M30" s="158">
        <v>0</v>
      </c>
      <c r="N30" s="158">
        <v>0</v>
      </c>
      <c r="O30" s="158">
        <v>0</v>
      </c>
      <c r="P30" s="158">
        <v>0</v>
      </c>
      <c r="Q30" s="158">
        <v>0</v>
      </c>
      <c r="R30" s="158">
        <v>0</v>
      </c>
      <c r="S30" s="158">
        <v>250</v>
      </c>
      <c r="T30" s="158">
        <v>0</v>
      </c>
      <c r="U30" s="158">
        <v>0</v>
      </c>
      <c r="V30" s="158">
        <v>0</v>
      </c>
      <c r="W30" s="158">
        <v>0</v>
      </c>
      <c r="X30" s="158">
        <v>0</v>
      </c>
      <c r="Y30" s="158">
        <v>44.23</v>
      </c>
      <c r="Z30" s="158">
        <v>0</v>
      </c>
      <c r="AA30" s="158">
        <v>0</v>
      </c>
      <c r="AB30" s="158">
        <v>0</v>
      </c>
      <c r="AC30" s="158">
        <v>0</v>
      </c>
      <c r="AD30" s="158">
        <v>0</v>
      </c>
      <c r="AE30" s="158">
        <v>0</v>
      </c>
      <c r="AF30" s="158">
        <v>0</v>
      </c>
      <c r="AG30" s="158">
        <v>0</v>
      </c>
      <c r="AH30" s="158">
        <v>0</v>
      </c>
      <c r="AI30" s="158">
        <v>0</v>
      </c>
      <c r="AJ30" s="158">
        <v>0</v>
      </c>
      <c r="AK30" s="158">
        <v>0</v>
      </c>
      <c r="AL30" s="158">
        <v>0</v>
      </c>
      <c r="AM30" s="158">
        <v>0</v>
      </c>
      <c r="AN30" s="158">
        <v>0</v>
      </c>
      <c r="AO30" s="158">
        <v>0</v>
      </c>
      <c r="AP30" s="158">
        <v>0</v>
      </c>
      <c r="AQ30" s="158">
        <v>0</v>
      </c>
      <c r="AR30" s="158">
        <v>0</v>
      </c>
      <c r="AS30" s="158">
        <v>0</v>
      </c>
      <c r="AT30" s="158">
        <v>0</v>
      </c>
      <c r="AU30" s="24">
        <v>0</v>
      </c>
      <c r="AV30" s="24">
        <v>0</v>
      </c>
      <c r="AW30" s="24">
        <v>0</v>
      </c>
      <c r="AX30" s="24">
        <v>0</v>
      </c>
      <c r="AY30" s="24">
        <v>0</v>
      </c>
      <c r="AZ30" s="24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>
        <v>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4">
        <v>0</v>
      </c>
      <c r="DZ30" s="24">
        <v>0</v>
      </c>
      <c r="EA30" s="24">
        <v>0</v>
      </c>
      <c r="EB30" s="24">
        <v>0</v>
      </c>
      <c r="EC30" s="24">
        <v>0</v>
      </c>
      <c r="ED30" s="24">
        <v>0</v>
      </c>
      <c r="EE30" s="24">
        <v>0</v>
      </c>
      <c r="EF30" s="24">
        <v>0</v>
      </c>
      <c r="EG30" s="24">
        <v>0</v>
      </c>
      <c r="EH30" s="24">
        <v>0</v>
      </c>
      <c r="EI30" s="24">
        <v>0</v>
      </c>
      <c r="EJ30" s="24">
        <v>0</v>
      </c>
      <c r="EK30" s="24">
        <v>0</v>
      </c>
      <c r="EL30" s="24">
        <v>0</v>
      </c>
      <c r="EM30" s="24">
        <v>0</v>
      </c>
    </row>
    <row r="31" spans="1:160" x14ac:dyDescent="0.2">
      <c r="A31" s="635">
        <v>1</v>
      </c>
      <c r="B31" s="24" t="s">
        <v>785</v>
      </c>
      <c r="F31" s="24">
        <v>2999</v>
      </c>
      <c r="G31" s="627">
        <v>44095</v>
      </c>
      <c r="H31" s="24">
        <v>26</v>
      </c>
      <c r="I31" s="431">
        <v>9</v>
      </c>
      <c r="K31" s="158">
        <v>0</v>
      </c>
      <c r="L31" s="158">
        <v>0</v>
      </c>
      <c r="M31" s="158">
        <v>0</v>
      </c>
      <c r="N31" s="158">
        <v>0</v>
      </c>
      <c r="O31" s="158">
        <v>0</v>
      </c>
      <c r="P31" s="158">
        <v>0</v>
      </c>
      <c r="Q31" s="158">
        <v>0</v>
      </c>
      <c r="R31" s="158">
        <v>0</v>
      </c>
      <c r="S31" s="158">
        <v>0</v>
      </c>
      <c r="T31" s="158">
        <v>0</v>
      </c>
      <c r="U31" s="158">
        <v>4.5</v>
      </c>
      <c r="V31" s="158">
        <v>154.11108899999999</v>
      </c>
      <c r="W31" s="158">
        <v>5.3630500000000003</v>
      </c>
      <c r="X31" s="158">
        <v>0.315029</v>
      </c>
      <c r="Y31" s="158">
        <v>0.15420800000000001</v>
      </c>
      <c r="Z31" s="158">
        <v>0.115685</v>
      </c>
      <c r="AA31" s="158">
        <v>0.61321000000000003</v>
      </c>
      <c r="AB31" s="158">
        <v>6.1074000000000003E-2</v>
      </c>
      <c r="AC31" s="158">
        <v>4.7953999999999997E-2</v>
      </c>
      <c r="AD31" s="158">
        <v>7.7879000000000004E-2</v>
      </c>
      <c r="AE31" s="158">
        <v>3.4782E-2</v>
      </c>
      <c r="AF31" s="158">
        <v>3.3845E-2</v>
      </c>
      <c r="AG31" s="158">
        <v>5.5661000000000002E-2</v>
      </c>
      <c r="AH31" s="158">
        <v>5.3165999999999998E-2</v>
      </c>
      <c r="AI31" s="158">
        <v>3.0315999999999999E-2</v>
      </c>
      <c r="AJ31" s="158">
        <v>3.9283999999999999E-2</v>
      </c>
      <c r="AK31" s="158">
        <v>9.4769999999999993E-3</v>
      </c>
      <c r="AL31" s="158">
        <v>2.0566999999999998E-2</v>
      </c>
      <c r="AM31" s="158">
        <v>4.1787999999999999E-2</v>
      </c>
      <c r="AN31" s="158">
        <v>9.3349999999999995E-3</v>
      </c>
      <c r="AO31" s="158">
        <v>1.2739E-2</v>
      </c>
      <c r="AP31" s="158">
        <v>2.8402E-2</v>
      </c>
      <c r="AQ31" s="158">
        <v>1.6875000000000001E-2</v>
      </c>
      <c r="AR31" s="158">
        <v>1.8506000000000002E-2</v>
      </c>
      <c r="AS31" s="158">
        <v>4.6975000000000003E-2</v>
      </c>
      <c r="AT31" s="158">
        <v>2.0785999999999999E-2</v>
      </c>
      <c r="AU31" s="24">
        <v>0</v>
      </c>
      <c r="AV31" s="24">
        <v>0</v>
      </c>
      <c r="AW31" s="24">
        <v>0</v>
      </c>
      <c r="AX31" s="24">
        <v>0</v>
      </c>
      <c r="AY31" s="24">
        <v>0</v>
      </c>
      <c r="AZ31" s="24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4">
        <v>0</v>
      </c>
      <c r="DZ31" s="24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0</v>
      </c>
      <c r="EI31" s="24">
        <v>0</v>
      </c>
      <c r="EJ31" s="24">
        <v>0</v>
      </c>
      <c r="EK31" s="24">
        <v>0</v>
      </c>
      <c r="EL31" s="24">
        <v>0</v>
      </c>
      <c r="EM31" s="24">
        <v>0</v>
      </c>
    </row>
    <row r="32" spans="1:160" x14ac:dyDescent="0.2">
      <c r="A32" s="635">
        <v>1</v>
      </c>
      <c r="B32" s="24" t="s">
        <v>786</v>
      </c>
      <c r="F32" s="24">
        <v>4325</v>
      </c>
      <c r="G32" s="627">
        <v>44078</v>
      </c>
      <c r="H32" s="24">
        <v>26</v>
      </c>
      <c r="I32" s="431">
        <v>9</v>
      </c>
      <c r="K32" s="158">
        <v>0</v>
      </c>
      <c r="L32" s="158">
        <v>0</v>
      </c>
      <c r="M32" s="158">
        <v>0</v>
      </c>
      <c r="N32" s="158">
        <v>0</v>
      </c>
      <c r="O32" s="158">
        <v>0</v>
      </c>
      <c r="P32" s="158">
        <v>0</v>
      </c>
      <c r="Q32" s="158">
        <v>0</v>
      </c>
      <c r="R32" s="158">
        <v>0</v>
      </c>
      <c r="S32" s="158">
        <v>0</v>
      </c>
      <c r="T32" s="158">
        <v>187.24698699999999</v>
      </c>
      <c r="U32" s="158">
        <v>0</v>
      </c>
      <c r="V32" s="158">
        <v>0</v>
      </c>
      <c r="W32" s="158">
        <v>320.80358200000001</v>
      </c>
      <c r="X32" s="158">
        <v>0</v>
      </c>
      <c r="Y32" s="158">
        <v>0</v>
      </c>
      <c r="Z32" s="158">
        <v>9.279477</v>
      </c>
      <c r="AA32" s="158">
        <v>0</v>
      </c>
      <c r="AB32" s="158">
        <v>0</v>
      </c>
      <c r="AC32" s="158">
        <v>0.41213499999999997</v>
      </c>
      <c r="AD32" s="158">
        <v>0</v>
      </c>
      <c r="AE32" s="158">
        <v>0</v>
      </c>
      <c r="AF32" s="158">
        <v>0.88934299999999999</v>
      </c>
      <c r="AG32" s="158">
        <v>0</v>
      </c>
      <c r="AH32" s="158">
        <v>0</v>
      </c>
      <c r="AI32" s="158">
        <v>0.81903000000000004</v>
      </c>
      <c r="AJ32" s="158">
        <v>0</v>
      </c>
      <c r="AK32" s="158">
        <v>0</v>
      </c>
      <c r="AL32" s="158">
        <v>0</v>
      </c>
      <c r="AM32" s="158">
        <v>0</v>
      </c>
      <c r="AN32" s="158">
        <v>0</v>
      </c>
      <c r="AO32" s="158">
        <v>0</v>
      </c>
      <c r="AP32" s="158">
        <v>0</v>
      </c>
      <c r="AQ32" s="158">
        <v>0</v>
      </c>
      <c r="AR32" s="158">
        <v>0</v>
      </c>
      <c r="AS32" s="158">
        <v>0</v>
      </c>
      <c r="AT32" s="158">
        <v>0</v>
      </c>
      <c r="AU32" s="24">
        <v>0</v>
      </c>
      <c r="AV32" s="24">
        <v>0</v>
      </c>
      <c r="AW32" s="24">
        <v>0</v>
      </c>
      <c r="AX32" s="24">
        <v>0</v>
      </c>
      <c r="AY32" s="24">
        <v>0</v>
      </c>
      <c r="AZ32" s="24">
        <v>0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0</v>
      </c>
      <c r="BR32" s="24">
        <v>0</v>
      </c>
      <c r="BS32" s="24">
        <v>0</v>
      </c>
      <c r="BT32" s="24">
        <v>0</v>
      </c>
      <c r="BU32" s="24">
        <v>0</v>
      </c>
      <c r="BV32" s="24">
        <v>0</v>
      </c>
      <c r="BW32" s="24">
        <v>0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0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4">
        <v>0</v>
      </c>
      <c r="DZ32" s="24">
        <v>0</v>
      </c>
      <c r="EA32" s="24">
        <v>0</v>
      </c>
      <c r="EB32" s="24">
        <v>0</v>
      </c>
      <c r="EC32" s="24">
        <v>0</v>
      </c>
      <c r="ED32" s="24">
        <v>0</v>
      </c>
      <c r="EE32" s="24">
        <v>0</v>
      </c>
      <c r="EF32" s="24">
        <v>0</v>
      </c>
      <c r="EG32" s="24">
        <v>0</v>
      </c>
      <c r="EH32" s="24">
        <v>0</v>
      </c>
      <c r="EI32" s="24">
        <v>0</v>
      </c>
      <c r="EJ32" s="24">
        <v>0</v>
      </c>
      <c r="EK32" s="24">
        <v>0</v>
      </c>
      <c r="EL32" s="24">
        <v>0</v>
      </c>
      <c r="EM32" s="24">
        <v>0</v>
      </c>
    </row>
    <row r="33" spans="1:143" x14ac:dyDescent="0.2">
      <c r="A33" s="635">
        <v>1</v>
      </c>
      <c r="B33" s="24" t="s">
        <v>787</v>
      </c>
      <c r="F33" s="24">
        <v>8000</v>
      </c>
      <c r="G33" s="627">
        <v>44075</v>
      </c>
      <c r="H33" s="24">
        <v>26</v>
      </c>
      <c r="I33" s="431">
        <v>9</v>
      </c>
      <c r="K33" s="158">
        <v>0</v>
      </c>
      <c r="L33" s="158">
        <v>0</v>
      </c>
      <c r="M33" s="158">
        <v>0</v>
      </c>
      <c r="N33" s="158">
        <v>0</v>
      </c>
      <c r="O33" s="158">
        <v>0</v>
      </c>
      <c r="P33" s="158">
        <v>0</v>
      </c>
      <c r="Q33" s="158">
        <v>0</v>
      </c>
      <c r="R33" s="158">
        <v>0</v>
      </c>
      <c r="S33" s="158">
        <v>0</v>
      </c>
      <c r="T33" s="158">
        <v>89.802817000000005</v>
      </c>
      <c r="U33" s="158">
        <v>0</v>
      </c>
      <c r="V33" s="158">
        <v>0</v>
      </c>
      <c r="W33" s="158">
        <v>860.69316100000003</v>
      </c>
      <c r="X33" s="158">
        <v>0</v>
      </c>
      <c r="Y33" s="158">
        <v>0.56639700000000004</v>
      </c>
      <c r="Z33" s="158">
        <v>1.469317</v>
      </c>
      <c r="AA33" s="158">
        <v>0</v>
      </c>
      <c r="AB33" s="158">
        <v>0</v>
      </c>
      <c r="AC33" s="158">
        <v>0.91462500000000002</v>
      </c>
      <c r="AD33" s="158">
        <v>0</v>
      </c>
      <c r="AE33" s="158">
        <v>0</v>
      </c>
      <c r="AF33" s="158">
        <v>0.37030099999999999</v>
      </c>
      <c r="AG33" s="158">
        <v>0</v>
      </c>
      <c r="AH33" s="158">
        <v>0</v>
      </c>
      <c r="AI33" s="158">
        <v>1.7328730000000001</v>
      </c>
      <c r="AJ33" s="158">
        <v>0</v>
      </c>
      <c r="AK33" s="158">
        <v>0</v>
      </c>
      <c r="AL33" s="158">
        <v>4.0867149999999999</v>
      </c>
      <c r="AM33" s="158">
        <v>0</v>
      </c>
      <c r="AN33" s="158">
        <v>0</v>
      </c>
      <c r="AO33" s="158">
        <v>6.3595629999999996</v>
      </c>
      <c r="AP33" s="158">
        <v>0</v>
      </c>
      <c r="AQ33" s="158">
        <v>0</v>
      </c>
      <c r="AR33" s="158">
        <v>4.097626</v>
      </c>
      <c r="AS33" s="158">
        <v>0</v>
      </c>
      <c r="AT33" s="158">
        <v>0</v>
      </c>
      <c r="AU33" s="24">
        <v>0</v>
      </c>
      <c r="AV33" s="24">
        <v>0</v>
      </c>
      <c r="AW33" s="24">
        <v>0</v>
      </c>
      <c r="AX33" s="24">
        <v>0</v>
      </c>
      <c r="AY33" s="24">
        <v>0</v>
      </c>
      <c r="AZ33" s="24">
        <v>0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0</v>
      </c>
      <c r="BS33" s="24">
        <v>0</v>
      </c>
      <c r="BT33" s="24">
        <v>0</v>
      </c>
      <c r="BU33" s="24">
        <v>0</v>
      </c>
      <c r="BV33" s="24">
        <v>0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4">
        <v>0</v>
      </c>
      <c r="DZ33" s="24">
        <v>0</v>
      </c>
      <c r="EA33" s="24">
        <v>0</v>
      </c>
      <c r="EB33" s="24">
        <v>0</v>
      </c>
      <c r="EC33" s="24">
        <v>0</v>
      </c>
      <c r="ED33" s="24">
        <v>0</v>
      </c>
      <c r="EE33" s="24">
        <v>0</v>
      </c>
      <c r="EF33" s="24">
        <v>0</v>
      </c>
      <c r="EG33" s="24">
        <v>0</v>
      </c>
      <c r="EH33" s="24">
        <v>0</v>
      </c>
      <c r="EI33" s="24">
        <v>0</v>
      </c>
      <c r="EJ33" s="24">
        <v>0</v>
      </c>
      <c r="EK33" s="24">
        <v>0</v>
      </c>
      <c r="EL33" s="24">
        <v>0</v>
      </c>
      <c r="EM33" s="24">
        <v>0</v>
      </c>
    </row>
    <row r="34" spans="1:143" x14ac:dyDescent="0.2">
      <c r="A34" s="635">
        <v>2</v>
      </c>
      <c r="B34" s="24" t="s">
        <v>788</v>
      </c>
      <c r="F34" s="24">
        <v>500</v>
      </c>
      <c r="G34" s="627">
        <v>44075</v>
      </c>
      <c r="H34" s="24">
        <v>26</v>
      </c>
      <c r="I34" s="431">
        <v>9</v>
      </c>
      <c r="K34" s="158">
        <v>0</v>
      </c>
      <c r="L34" s="158">
        <v>0</v>
      </c>
      <c r="M34" s="158">
        <v>0</v>
      </c>
      <c r="N34" s="158">
        <v>0</v>
      </c>
      <c r="O34" s="158">
        <v>0</v>
      </c>
      <c r="P34" s="158">
        <v>0</v>
      </c>
      <c r="Q34" s="158">
        <v>0</v>
      </c>
      <c r="R34" s="158">
        <v>0</v>
      </c>
      <c r="S34" s="158">
        <v>125</v>
      </c>
      <c r="T34" s="158">
        <v>125</v>
      </c>
      <c r="U34" s="158">
        <v>0</v>
      </c>
      <c r="V34" s="158">
        <v>0</v>
      </c>
      <c r="W34" s="158">
        <v>0</v>
      </c>
      <c r="X34" s="158">
        <v>0</v>
      </c>
      <c r="Y34" s="158">
        <v>0</v>
      </c>
      <c r="Z34" s="158">
        <v>0</v>
      </c>
      <c r="AA34" s="158">
        <v>0</v>
      </c>
      <c r="AB34" s="158">
        <v>0</v>
      </c>
      <c r="AC34" s="158">
        <v>0</v>
      </c>
      <c r="AD34" s="158">
        <v>0</v>
      </c>
      <c r="AE34" s="158">
        <v>0</v>
      </c>
      <c r="AF34" s="158">
        <v>0</v>
      </c>
      <c r="AG34" s="158">
        <v>0</v>
      </c>
      <c r="AH34" s="158">
        <v>0</v>
      </c>
      <c r="AI34" s="158">
        <v>0</v>
      </c>
      <c r="AJ34" s="158">
        <v>0</v>
      </c>
      <c r="AK34" s="158">
        <v>0</v>
      </c>
      <c r="AL34" s="158">
        <v>0</v>
      </c>
      <c r="AM34" s="158">
        <v>0</v>
      </c>
      <c r="AN34" s="158">
        <v>0</v>
      </c>
      <c r="AO34" s="158">
        <v>0</v>
      </c>
      <c r="AP34" s="158">
        <v>0</v>
      </c>
      <c r="AQ34" s="158">
        <v>0</v>
      </c>
      <c r="AR34" s="158">
        <v>0</v>
      </c>
      <c r="AS34" s="158">
        <v>0</v>
      </c>
      <c r="AT34" s="158">
        <v>0</v>
      </c>
      <c r="AU34" s="24">
        <v>0</v>
      </c>
      <c r="AV34" s="24">
        <v>0</v>
      </c>
      <c r="AW34" s="24">
        <v>0</v>
      </c>
      <c r="AX34" s="24">
        <v>0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4">
        <v>0</v>
      </c>
      <c r="DZ34" s="24">
        <v>0</v>
      </c>
      <c r="EA34" s="24">
        <v>0</v>
      </c>
      <c r="EB34" s="24">
        <v>0</v>
      </c>
      <c r="EC34" s="24">
        <v>0</v>
      </c>
      <c r="ED34" s="24">
        <v>0</v>
      </c>
      <c r="EE34" s="24">
        <v>0</v>
      </c>
      <c r="EF34" s="24">
        <v>0</v>
      </c>
      <c r="EG34" s="24">
        <v>0</v>
      </c>
      <c r="EH34" s="24">
        <v>0</v>
      </c>
      <c r="EI34" s="24">
        <v>0</v>
      </c>
      <c r="EJ34" s="24">
        <v>0</v>
      </c>
      <c r="EK34" s="24">
        <v>0</v>
      </c>
      <c r="EL34" s="24">
        <v>0</v>
      </c>
      <c r="EM34" s="24">
        <v>0</v>
      </c>
    </row>
    <row r="35" spans="1:143" x14ac:dyDescent="0.2">
      <c r="A35" s="635">
        <v>2</v>
      </c>
      <c r="B35" s="24" t="s">
        <v>789</v>
      </c>
      <c r="F35" s="24">
        <v>500</v>
      </c>
      <c r="G35" s="627">
        <v>44097</v>
      </c>
      <c r="H35" s="24">
        <v>26</v>
      </c>
      <c r="I35" s="431">
        <v>9</v>
      </c>
      <c r="K35" s="158">
        <v>0</v>
      </c>
      <c r="L35" s="158">
        <v>0</v>
      </c>
      <c r="M35" s="158">
        <v>0</v>
      </c>
      <c r="N35" s="158">
        <v>0</v>
      </c>
      <c r="O35" s="158">
        <v>0</v>
      </c>
      <c r="P35" s="158">
        <v>0</v>
      </c>
      <c r="Q35" s="158">
        <v>0</v>
      </c>
      <c r="R35" s="158">
        <v>0</v>
      </c>
      <c r="S35" s="158">
        <v>125</v>
      </c>
      <c r="T35" s="158">
        <v>0</v>
      </c>
      <c r="U35" s="158">
        <v>0</v>
      </c>
      <c r="V35" s="158">
        <v>125</v>
      </c>
      <c r="W35" s="158">
        <v>0</v>
      </c>
      <c r="X35" s="158">
        <v>0</v>
      </c>
      <c r="Y35" s="158">
        <v>38</v>
      </c>
      <c r="Z35" s="158">
        <v>0</v>
      </c>
      <c r="AA35" s="158">
        <v>0</v>
      </c>
      <c r="AB35" s="158">
        <v>2.2535180000000001</v>
      </c>
      <c r="AC35" s="158">
        <v>0</v>
      </c>
      <c r="AD35" s="158">
        <v>0</v>
      </c>
      <c r="AE35" s="158">
        <v>0</v>
      </c>
      <c r="AF35" s="158">
        <v>0</v>
      </c>
      <c r="AG35" s="158">
        <v>0</v>
      </c>
      <c r="AH35" s="158">
        <v>0</v>
      </c>
      <c r="AI35" s="158">
        <v>0</v>
      </c>
      <c r="AJ35" s="158">
        <v>0</v>
      </c>
      <c r="AK35" s="158">
        <v>0</v>
      </c>
      <c r="AL35" s="158">
        <v>0</v>
      </c>
      <c r="AM35" s="158">
        <v>0</v>
      </c>
      <c r="AN35" s="158">
        <v>0</v>
      </c>
      <c r="AO35" s="158">
        <v>0</v>
      </c>
      <c r="AP35" s="158">
        <v>0</v>
      </c>
      <c r="AQ35" s="158">
        <v>0</v>
      </c>
      <c r="AR35" s="158">
        <v>0</v>
      </c>
      <c r="AS35" s="158">
        <v>0</v>
      </c>
      <c r="AT35" s="158">
        <v>0</v>
      </c>
      <c r="AU35" s="24">
        <v>0</v>
      </c>
      <c r="AV35" s="24">
        <v>0</v>
      </c>
      <c r="AW35" s="24">
        <v>0</v>
      </c>
      <c r="AX35" s="24">
        <v>0</v>
      </c>
      <c r="AY35" s="24">
        <v>0</v>
      </c>
      <c r="AZ35" s="24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4">
        <v>0</v>
      </c>
      <c r="DZ35" s="24">
        <v>0</v>
      </c>
      <c r="EA35" s="24">
        <v>0</v>
      </c>
      <c r="EB35" s="24">
        <v>0</v>
      </c>
      <c r="EC35" s="24">
        <v>0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 s="24">
        <v>0</v>
      </c>
      <c r="EL35" s="24">
        <v>0</v>
      </c>
      <c r="EM35" s="24">
        <v>0</v>
      </c>
    </row>
    <row r="36" spans="1:143" x14ac:dyDescent="0.2">
      <c r="A36" s="635">
        <v>1</v>
      </c>
      <c r="B36" s="24" t="s">
        <v>790</v>
      </c>
      <c r="F36" s="24">
        <v>5000</v>
      </c>
      <c r="G36" s="627">
        <v>44109</v>
      </c>
      <c r="H36" s="24">
        <v>25</v>
      </c>
      <c r="I36" s="431">
        <v>9</v>
      </c>
      <c r="K36" s="158">
        <v>0</v>
      </c>
      <c r="L36" s="158">
        <v>0</v>
      </c>
      <c r="M36" s="158">
        <v>0</v>
      </c>
      <c r="N36" s="158">
        <v>0</v>
      </c>
      <c r="O36" s="158">
        <v>0</v>
      </c>
      <c r="P36" s="158">
        <v>0</v>
      </c>
      <c r="Q36" s="158">
        <v>0</v>
      </c>
      <c r="R36" s="158">
        <v>0</v>
      </c>
      <c r="S36" s="158">
        <v>0</v>
      </c>
      <c r="T36" s="158">
        <v>0</v>
      </c>
      <c r="U36" s="158">
        <v>0</v>
      </c>
      <c r="V36" s="158">
        <v>0</v>
      </c>
      <c r="W36" s="158">
        <v>328.120677</v>
      </c>
      <c r="X36" s="158">
        <v>0</v>
      </c>
      <c r="Y36" s="158">
        <v>0</v>
      </c>
      <c r="Z36" s="158">
        <v>35.474110000000003</v>
      </c>
      <c r="AA36" s="158">
        <v>0</v>
      </c>
      <c r="AB36" s="158">
        <v>0</v>
      </c>
      <c r="AC36" s="158">
        <v>0</v>
      </c>
      <c r="AD36" s="158">
        <v>0.25434400000000001</v>
      </c>
      <c r="AE36" s="158">
        <v>0</v>
      </c>
      <c r="AF36" s="158">
        <v>0</v>
      </c>
      <c r="AG36" s="158">
        <v>0</v>
      </c>
      <c r="AH36" s="158">
        <v>0</v>
      </c>
      <c r="AI36" s="158">
        <v>0.65216300000000005</v>
      </c>
      <c r="AJ36" s="158">
        <v>0</v>
      </c>
      <c r="AK36" s="158">
        <v>0</v>
      </c>
      <c r="AL36" s="158">
        <v>0</v>
      </c>
      <c r="AM36" s="158">
        <v>0</v>
      </c>
      <c r="AN36" s="158">
        <v>0</v>
      </c>
      <c r="AO36" s="158">
        <v>0</v>
      </c>
      <c r="AP36" s="158">
        <v>0</v>
      </c>
      <c r="AQ36" s="158">
        <v>1.7810919999999999</v>
      </c>
      <c r="AR36" s="158">
        <v>0</v>
      </c>
      <c r="AS36" s="158">
        <v>0</v>
      </c>
      <c r="AT36" s="158">
        <v>0</v>
      </c>
      <c r="AU36" s="24">
        <v>0</v>
      </c>
      <c r="AV36" s="24">
        <v>0</v>
      </c>
      <c r="AW36" s="24">
        <v>0</v>
      </c>
      <c r="AX36" s="24">
        <v>0</v>
      </c>
      <c r="AY36" s="24">
        <v>0</v>
      </c>
      <c r="AZ36" s="24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>
        <v>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4">
        <v>0</v>
      </c>
      <c r="DZ36" s="24">
        <v>0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</row>
    <row r="37" spans="1:143" x14ac:dyDescent="0.2">
      <c r="A37" s="635">
        <v>1</v>
      </c>
      <c r="B37" s="24" t="s">
        <v>791</v>
      </c>
      <c r="F37" s="24">
        <v>9900</v>
      </c>
      <c r="G37" s="627">
        <v>44134</v>
      </c>
      <c r="H37" s="24">
        <v>25</v>
      </c>
      <c r="I37" s="431">
        <v>9</v>
      </c>
      <c r="K37" s="158">
        <v>0</v>
      </c>
      <c r="L37" s="158">
        <v>0</v>
      </c>
      <c r="M37" s="158">
        <v>0</v>
      </c>
      <c r="N37" s="158">
        <v>0</v>
      </c>
      <c r="O37" s="158">
        <v>0</v>
      </c>
      <c r="P37" s="158">
        <v>0</v>
      </c>
      <c r="Q37" s="158">
        <v>0</v>
      </c>
      <c r="R37" s="158">
        <v>0</v>
      </c>
      <c r="S37" s="158">
        <v>0</v>
      </c>
      <c r="T37" s="158">
        <v>0</v>
      </c>
      <c r="U37" s="158">
        <v>0</v>
      </c>
      <c r="V37" s="158">
        <v>0</v>
      </c>
      <c r="W37" s="158">
        <v>313.90784100000002</v>
      </c>
      <c r="X37" s="158">
        <v>0</v>
      </c>
      <c r="Y37" s="158">
        <v>135.44670199999999</v>
      </c>
      <c r="Z37" s="158">
        <v>233.45407700000001</v>
      </c>
      <c r="AA37" s="158">
        <v>0</v>
      </c>
      <c r="AB37" s="158">
        <v>0</v>
      </c>
      <c r="AC37" s="158">
        <v>1.1237170000000001</v>
      </c>
      <c r="AD37" s="158">
        <v>0</v>
      </c>
      <c r="AE37" s="158">
        <v>0</v>
      </c>
      <c r="AF37" s="158">
        <v>0.26819999999999999</v>
      </c>
      <c r="AG37" s="158">
        <v>0</v>
      </c>
      <c r="AH37" s="158">
        <v>0</v>
      </c>
      <c r="AI37" s="158">
        <v>0.27576299999999998</v>
      </c>
      <c r="AJ37" s="158">
        <v>0</v>
      </c>
      <c r="AK37" s="158">
        <v>0</v>
      </c>
      <c r="AL37" s="158">
        <v>3.9304480000000002</v>
      </c>
      <c r="AM37" s="158">
        <v>0</v>
      </c>
      <c r="AN37" s="158">
        <v>0</v>
      </c>
      <c r="AO37" s="158">
        <v>7.0161499999999997</v>
      </c>
      <c r="AP37" s="158">
        <v>0</v>
      </c>
      <c r="AQ37" s="158">
        <v>0</v>
      </c>
      <c r="AR37" s="158">
        <v>6.0675420000000004</v>
      </c>
      <c r="AS37" s="158">
        <v>0</v>
      </c>
      <c r="AT37" s="158">
        <v>0</v>
      </c>
      <c r="AU37" s="24">
        <v>0</v>
      </c>
      <c r="AV37" s="24">
        <v>0</v>
      </c>
      <c r="AW37" s="24">
        <v>0</v>
      </c>
      <c r="AX37" s="24">
        <v>0</v>
      </c>
      <c r="AY37" s="24">
        <v>0</v>
      </c>
      <c r="AZ37" s="24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4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0</v>
      </c>
      <c r="EK37" s="24">
        <v>0</v>
      </c>
      <c r="EL37" s="24">
        <v>0</v>
      </c>
      <c r="EM37" s="24">
        <v>0</v>
      </c>
    </row>
    <row r="38" spans="1:143" x14ac:dyDescent="0.2">
      <c r="A38" s="635">
        <v>1</v>
      </c>
      <c r="B38" s="24" t="s">
        <v>792</v>
      </c>
      <c r="F38" s="24">
        <v>5000</v>
      </c>
      <c r="G38" s="627">
        <v>44156</v>
      </c>
      <c r="H38" s="24">
        <v>24</v>
      </c>
      <c r="I38" s="431">
        <v>9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  <c r="R38" s="158">
        <v>0</v>
      </c>
      <c r="S38" s="158">
        <v>0</v>
      </c>
      <c r="T38" s="158">
        <v>0</v>
      </c>
      <c r="U38" s="158">
        <v>0</v>
      </c>
      <c r="V38" s="158">
        <v>0</v>
      </c>
      <c r="W38" s="158">
        <v>0</v>
      </c>
      <c r="X38" s="158">
        <v>0</v>
      </c>
      <c r="Y38" s="158">
        <v>0</v>
      </c>
      <c r="Z38" s="158">
        <v>0</v>
      </c>
      <c r="AA38" s="158">
        <v>0</v>
      </c>
      <c r="AB38" s="158">
        <v>0</v>
      </c>
      <c r="AC38" s="158">
        <v>0</v>
      </c>
      <c r="AD38" s="158">
        <v>0</v>
      </c>
      <c r="AE38" s="158">
        <v>0</v>
      </c>
      <c r="AF38" s="158">
        <v>0</v>
      </c>
      <c r="AG38" s="158">
        <v>0</v>
      </c>
      <c r="AH38" s="158">
        <v>0</v>
      </c>
      <c r="AI38" s="158">
        <v>0</v>
      </c>
      <c r="AJ38" s="158">
        <v>85.484814999999998</v>
      </c>
      <c r="AK38" s="158">
        <v>0</v>
      </c>
      <c r="AL38" s="158">
        <v>0</v>
      </c>
      <c r="AM38" s="158">
        <v>0</v>
      </c>
      <c r="AN38" s="158">
        <v>0</v>
      </c>
      <c r="AO38" s="158">
        <v>0</v>
      </c>
      <c r="AP38" s="158">
        <v>0</v>
      </c>
      <c r="AQ38" s="158">
        <v>0</v>
      </c>
      <c r="AR38" s="158">
        <v>0</v>
      </c>
      <c r="AS38" s="158">
        <v>0</v>
      </c>
      <c r="AT38" s="158">
        <v>0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4">
        <v>0</v>
      </c>
      <c r="DZ38" s="24">
        <v>0</v>
      </c>
      <c r="EA38" s="24">
        <v>0</v>
      </c>
      <c r="EB38" s="24">
        <v>0</v>
      </c>
      <c r="EC38" s="24">
        <v>0</v>
      </c>
      <c r="ED38" s="24">
        <v>0</v>
      </c>
      <c r="EE38" s="24">
        <v>0</v>
      </c>
      <c r="EF38" s="24">
        <v>0</v>
      </c>
      <c r="EG38" s="24">
        <v>0</v>
      </c>
      <c r="EH38" s="24">
        <v>0</v>
      </c>
      <c r="EI38" s="24">
        <v>0</v>
      </c>
      <c r="EJ38" s="24">
        <v>0</v>
      </c>
      <c r="EK38" s="24">
        <v>0</v>
      </c>
      <c r="EL38" s="24">
        <v>0</v>
      </c>
      <c r="EM38" s="24">
        <v>0</v>
      </c>
    </row>
    <row r="39" spans="1:143" x14ac:dyDescent="0.2">
      <c r="A39" s="635">
        <v>1</v>
      </c>
      <c r="B39" s="24" t="s">
        <v>793</v>
      </c>
      <c r="F39" s="24">
        <v>7080</v>
      </c>
      <c r="G39" s="627">
        <v>44167</v>
      </c>
      <c r="H39" s="24">
        <v>23</v>
      </c>
      <c r="I39" s="431">
        <v>8</v>
      </c>
      <c r="K39" s="158">
        <v>0</v>
      </c>
      <c r="L39" s="158">
        <v>0</v>
      </c>
      <c r="M39" s="158">
        <v>0</v>
      </c>
      <c r="N39" s="158">
        <v>0</v>
      </c>
      <c r="O39" s="158">
        <v>0</v>
      </c>
      <c r="P39" s="158">
        <v>0</v>
      </c>
      <c r="Q39" s="158">
        <v>0</v>
      </c>
      <c r="R39" s="158">
        <v>0</v>
      </c>
      <c r="S39" s="158">
        <v>0</v>
      </c>
      <c r="T39" s="158">
        <v>0</v>
      </c>
      <c r="U39" s="158">
        <v>0</v>
      </c>
      <c r="V39" s="158">
        <v>0</v>
      </c>
      <c r="W39" s="158">
        <v>0</v>
      </c>
      <c r="X39" s="158">
        <v>351.00748599999997</v>
      </c>
      <c r="Y39" s="158">
        <v>143.30950000000001</v>
      </c>
      <c r="Z39" s="158">
        <v>86.997473999999997</v>
      </c>
      <c r="AA39" s="158">
        <v>0.110903</v>
      </c>
      <c r="AB39" s="158">
        <v>32.988591</v>
      </c>
      <c r="AC39" s="158">
        <v>0.24262600000000001</v>
      </c>
      <c r="AD39" s="158">
        <v>1.7068E-2</v>
      </c>
      <c r="AE39" s="158">
        <v>6.1964999999999999E-2</v>
      </c>
      <c r="AF39" s="158">
        <v>0.29980699999999999</v>
      </c>
      <c r="AG39" s="158">
        <v>8.3105999999999999E-2</v>
      </c>
      <c r="AH39" s="158">
        <v>2.2193999999999998E-2</v>
      </c>
      <c r="AI39" s="158">
        <v>3.371041</v>
      </c>
      <c r="AJ39" s="158">
        <v>7.6949999999999996E-3</v>
      </c>
      <c r="AK39" s="158">
        <v>8.8257000000000002E-2</v>
      </c>
      <c r="AL39" s="158">
        <v>0.17769099999999999</v>
      </c>
      <c r="AM39" s="158">
        <v>3.4020000000000001E-3</v>
      </c>
      <c r="AN39" s="158">
        <v>1.1062000000000001E-2</v>
      </c>
      <c r="AO39" s="158">
        <v>1.1665999999999999E-2</v>
      </c>
      <c r="AP39" s="158">
        <v>5.6699999999999997E-3</v>
      </c>
      <c r="AQ39" s="158">
        <v>4.4910000000000002E-3</v>
      </c>
      <c r="AR39" s="158">
        <v>3.8095889999999999</v>
      </c>
      <c r="AS39" s="158">
        <v>0</v>
      </c>
      <c r="AT39" s="158">
        <v>1.9035E-2</v>
      </c>
      <c r="AU39" s="24">
        <v>1.2762080000000002</v>
      </c>
      <c r="AV39" s="24">
        <v>0</v>
      </c>
      <c r="AW39" s="24">
        <v>0</v>
      </c>
      <c r="AX39" s="24">
        <v>0</v>
      </c>
      <c r="AY39" s="24">
        <v>0</v>
      </c>
      <c r="AZ39" s="24">
        <v>0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>
        <v>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4">
        <v>0</v>
      </c>
      <c r="DZ39" s="24">
        <v>0</v>
      </c>
      <c r="EA39" s="24">
        <v>0</v>
      </c>
      <c r="EB39" s="24">
        <v>0</v>
      </c>
      <c r="EC39" s="24">
        <v>0</v>
      </c>
      <c r="ED39" s="24">
        <v>0</v>
      </c>
      <c r="EE39" s="24">
        <v>0</v>
      </c>
      <c r="EF39" s="24">
        <v>0</v>
      </c>
      <c r="EG39" s="24">
        <v>0</v>
      </c>
      <c r="EH39" s="24">
        <v>0</v>
      </c>
      <c r="EI39" s="24">
        <v>0</v>
      </c>
      <c r="EJ39" s="24">
        <v>0</v>
      </c>
      <c r="EK39" s="24">
        <v>0</v>
      </c>
      <c r="EL39" s="24">
        <v>0</v>
      </c>
      <c r="EM39" s="24">
        <v>0</v>
      </c>
    </row>
    <row r="40" spans="1:143" x14ac:dyDescent="0.2">
      <c r="A40" s="635">
        <v>1</v>
      </c>
      <c r="B40" s="24" t="s">
        <v>794</v>
      </c>
      <c r="F40" s="24">
        <v>2520</v>
      </c>
      <c r="G40" s="627">
        <v>44228</v>
      </c>
      <c r="H40" s="24">
        <v>21</v>
      </c>
      <c r="I40" s="431">
        <v>8</v>
      </c>
      <c r="K40" s="158">
        <v>0</v>
      </c>
      <c r="L40" s="158">
        <v>0</v>
      </c>
      <c r="M40" s="158">
        <v>0</v>
      </c>
      <c r="N40" s="158">
        <v>0</v>
      </c>
      <c r="O40" s="158">
        <v>0</v>
      </c>
      <c r="P40" s="158">
        <v>0</v>
      </c>
      <c r="Q40" s="158">
        <v>0</v>
      </c>
      <c r="R40" s="158">
        <v>0</v>
      </c>
      <c r="S40" s="158">
        <v>0</v>
      </c>
      <c r="T40" s="158">
        <v>0</v>
      </c>
      <c r="U40" s="158">
        <v>0</v>
      </c>
      <c r="V40" s="158">
        <v>0</v>
      </c>
      <c r="W40" s="158">
        <v>0</v>
      </c>
      <c r="X40" s="158">
        <v>0</v>
      </c>
      <c r="Y40" s="158">
        <v>736</v>
      </c>
      <c r="Z40" s="158">
        <v>0</v>
      </c>
      <c r="AA40" s="158">
        <v>0</v>
      </c>
      <c r="AB40" s="158">
        <v>0</v>
      </c>
      <c r="AC40" s="158">
        <v>14.622505</v>
      </c>
      <c r="AD40" s="158">
        <v>0</v>
      </c>
      <c r="AE40" s="158">
        <v>0</v>
      </c>
      <c r="AF40" s="158">
        <v>0</v>
      </c>
      <c r="AG40" s="158">
        <v>0</v>
      </c>
      <c r="AH40" s="158">
        <v>0</v>
      </c>
      <c r="AI40" s="158">
        <v>2.3088799999999998</v>
      </c>
      <c r="AJ40" s="158">
        <v>0</v>
      </c>
      <c r="AK40" s="158">
        <v>0</v>
      </c>
      <c r="AL40" s="158">
        <v>0</v>
      </c>
      <c r="AM40" s="158">
        <v>0</v>
      </c>
      <c r="AN40" s="158">
        <v>0</v>
      </c>
      <c r="AO40" s="158">
        <v>0.94122600000000001</v>
      </c>
      <c r="AP40" s="158">
        <v>0</v>
      </c>
      <c r="AQ40" s="158">
        <v>0</v>
      </c>
      <c r="AR40" s="158">
        <v>0</v>
      </c>
      <c r="AS40" s="158">
        <v>0</v>
      </c>
      <c r="AT40" s="158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>
        <v>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4">
        <v>0</v>
      </c>
      <c r="DZ40" s="24">
        <v>0</v>
      </c>
      <c r="EA40" s="24">
        <v>0</v>
      </c>
      <c r="EB40" s="24">
        <v>0</v>
      </c>
      <c r="EC40" s="24">
        <v>0</v>
      </c>
      <c r="ED40" s="24">
        <v>0</v>
      </c>
      <c r="EE40" s="24">
        <v>0</v>
      </c>
      <c r="EF40" s="24">
        <v>0</v>
      </c>
      <c r="EG40" s="24">
        <v>0</v>
      </c>
      <c r="EH40" s="24">
        <v>0</v>
      </c>
      <c r="EI40" s="24">
        <v>0</v>
      </c>
      <c r="EJ40" s="24">
        <v>0</v>
      </c>
      <c r="EK40" s="24">
        <v>0</v>
      </c>
      <c r="EL40" s="24">
        <v>0</v>
      </c>
      <c r="EM40" s="24">
        <v>0</v>
      </c>
    </row>
    <row r="41" spans="1:143" x14ac:dyDescent="0.2">
      <c r="A41" s="635">
        <v>1</v>
      </c>
      <c r="B41" s="24" t="s">
        <v>795</v>
      </c>
      <c r="F41" s="24">
        <v>8400</v>
      </c>
      <c r="G41" s="627">
        <v>44295</v>
      </c>
      <c r="H41" s="24">
        <v>19</v>
      </c>
      <c r="I41" s="431">
        <v>7</v>
      </c>
      <c r="K41" s="158">
        <v>0</v>
      </c>
      <c r="L41" s="158">
        <v>0</v>
      </c>
      <c r="M41" s="158">
        <v>0</v>
      </c>
      <c r="N41" s="158">
        <v>0</v>
      </c>
      <c r="O41" s="158">
        <v>0</v>
      </c>
      <c r="P41" s="158">
        <v>0</v>
      </c>
      <c r="Q41" s="158">
        <v>0</v>
      </c>
      <c r="R41" s="158">
        <v>0</v>
      </c>
      <c r="S41" s="158">
        <v>0</v>
      </c>
      <c r="T41" s="158">
        <v>0</v>
      </c>
      <c r="U41" s="158">
        <v>0</v>
      </c>
      <c r="V41" s="158">
        <v>0</v>
      </c>
      <c r="W41" s="158">
        <v>0</v>
      </c>
      <c r="X41" s="158">
        <v>0</v>
      </c>
      <c r="Y41" s="158">
        <v>0</v>
      </c>
      <c r="Z41" s="158">
        <v>0</v>
      </c>
      <c r="AA41" s="158">
        <v>0</v>
      </c>
      <c r="AB41" s="158">
        <v>0</v>
      </c>
      <c r="AC41" s="158">
        <v>1919.746009</v>
      </c>
      <c r="AD41" s="158">
        <v>0</v>
      </c>
      <c r="AE41" s="158">
        <v>0</v>
      </c>
      <c r="AF41" s="158">
        <v>145.09938</v>
      </c>
      <c r="AG41" s="158">
        <v>0</v>
      </c>
      <c r="AH41" s="158">
        <v>0</v>
      </c>
      <c r="AI41" s="158">
        <v>6.8694839999999999</v>
      </c>
      <c r="AJ41" s="158">
        <v>0</v>
      </c>
      <c r="AK41" s="158">
        <v>0</v>
      </c>
      <c r="AL41" s="158">
        <v>5.2226999999999997</v>
      </c>
      <c r="AM41" s="158">
        <v>0</v>
      </c>
      <c r="AN41" s="158">
        <v>0</v>
      </c>
      <c r="AO41" s="158">
        <v>12.792619999999999</v>
      </c>
      <c r="AP41" s="158">
        <v>0</v>
      </c>
      <c r="AQ41" s="158">
        <v>0</v>
      </c>
      <c r="AR41" s="158">
        <v>53.517774000000003</v>
      </c>
      <c r="AS41" s="158">
        <v>0</v>
      </c>
      <c r="AT41" s="158">
        <v>0</v>
      </c>
      <c r="AU41" s="24">
        <v>0</v>
      </c>
      <c r="AV41" s="24">
        <v>0</v>
      </c>
      <c r="AW41" s="24">
        <v>1.9414650251115957</v>
      </c>
      <c r="AX41" s="24">
        <v>1.9414650251115957</v>
      </c>
      <c r="AY41" s="24">
        <v>1.9414650251115957</v>
      </c>
      <c r="AZ41" s="24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>
        <v>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4">
        <v>0</v>
      </c>
      <c r="DZ41" s="24">
        <v>0</v>
      </c>
      <c r="EA41" s="24">
        <v>0</v>
      </c>
      <c r="EB41" s="24">
        <v>0</v>
      </c>
      <c r="EC41" s="24">
        <v>0</v>
      </c>
      <c r="ED41" s="24">
        <v>0</v>
      </c>
      <c r="EE41" s="24">
        <v>0</v>
      </c>
      <c r="EF41" s="24">
        <v>0</v>
      </c>
      <c r="EG41" s="24">
        <v>0</v>
      </c>
      <c r="EH41" s="24">
        <v>0</v>
      </c>
      <c r="EI41" s="24">
        <v>0</v>
      </c>
      <c r="EJ41" s="24">
        <v>0</v>
      </c>
      <c r="EK41" s="24">
        <v>0</v>
      </c>
      <c r="EL41" s="24">
        <v>0</v>
      </c>
      <c r="EM41" s="24">
        <v>0</v>
      </c>
    </row>
    <row r="42" spans="1:143" x14ac:dyDescent="0.2">
      <c r="A42" s="635">
        <v>2</v>
      </c>
      <c r="B42" s="24" t="s">
        <v>796</v>
      </c>
      <c r="F42" s="24">
        <v>350</v>
      </c>
      <c r="G42" s="627">
        <v>44301</v>
      </c>
      <c r="H42" s="24">
        <v>19</v>
      </c>
      <c r="I42" s="431">
        <v>7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150</v>
      </c>
      <c r="AB42" s="158">
        <v>0</v>
      </c>
      <c r="AC42" s="158">
        <v>0</v>
      </c>
      <c r="AD42" s="158">
        <v>23.711690000000001</v>
      </c>
      <c r="AE42" s="158">
        <v>0</v>
      </c>
      <c r="AF42" s="158">
        <v>0</v>
      </c>
      <c r="AG42" s="158">
        <v>25.907878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4">
        <v>0</v>
      </c>
      <c r="DZ42" s="24">
        <v>0</v>
      </c>
      <c r="EA42" s="24">
        <v>0</v>
      </c>
      <c r="EB42" s="24">
        <v>0</v>
      </c>
      <c r="EC42" s="24">
        <v>0</v>
      </c>
      <c r="ED42" s="24">
        <v>0</v>
      </c>
      <c r="EE42" s="24">
        <v>0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 s="24">
        <v>0</v>
      </c>
      <c r="EL42" s="24">
        <v>0</v>
      </c>
      <c r="EM42" s="24">
        <v>0</v>
      </c>
    </row>
    <row r="43" spans="1:143" x14ac:dyDescent="0.2">
      <c r="A43" s="635">
        <v>1</v>
      </c>
      <c r="B43" s="24" t="s">
        <v>797</v>
      </c>
      <c r="F43" s="24">
        <v>5160</v>
      </c>
      <c r="G43" s="627">
        <v>44319</v>
      </c>
      <c r="H43" s="24">
        <v>18</v>
      </c>
      <c r="I43" s="431">
        <v>7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154.61216999999999</v>
      </c>
      <c r="AD43" s="158">
        <v>10.537853</v>
      </c>
      <c r="AE43" s="158">
        <v>110.46455</v>
      </c>
      <c r="AF43" s="158">
        <v>1.7951790000000001</v>
      </c>
      <c r="AG43" s="158">
        <v>0.82200700000000004</v>
      </c>
      <c r="AH43" s="158">
        <v>0.53484299999999996</v>
      </c>
      <c r="AI43" s="158">
        <v>6.020086</v>
      </c>
      <c r="AJ43" s="158">
        <v>0.72058999999999995</v>
      </c>
      <c r="AK43" s="158">
        <v>0.64055899999999999</v>
      </c>
      <c r="AL43" s="158">
        <v>0.99622699999999997</v>
      </c>
      <c r="AM43" s="158">
        <v>0.33880700000000002</v>
      </c>
      <c r="AN43" s="158">
        <v>0.13753799999999999</v>
      </c>
      <c r="AO43" s="158">
        <v>1.449527</v>
      </c>
      <c r="AP43" s="158">
        <v>1.3047839999999999</v>
      </c>
      <c r="AQ43" s="158">
        <v>0.32714599999999999</v>
      </c>
      <c r="AR43" s="158">
        <v>5.8526569999999998</v>
      </c>
      <c r="AS43" s="158">
        <v>0.28633500000000001</v>
      </c>
      <c r="AT43" s="158">
        <v>0.15029400000000001</v>
      </c>
      <c r="AU43" s="24">
        <v>5.0098000000000004E-2</v>
      </c>
      <c r="AV43" s="24">
        <v>5.0098000000000004E-2</v>
      </c>
      <c r="AW43" s="24">
        <v>5.0098000000000004E-2</v>
      </c>
      <c r="AX43" s="24">
        <v>0.2690299691186418</v>
      </c>
      <c r="AY43" s="24">
        <v>0.2690299691186418</v>
      </c>
      <c r="AZ43" s="24">
        <v>0.2690299691186418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4">
        <v>0</v>
      </c>
      <c r="DZ43" s="24">
        <v>0</v>
      </c>
      <c r="EA43" s="24">
        <v>0</v>
      </c>
      <c r="EB43" s="24">
        <v>0</v>
      </c>
      <c r="EC43" s="24">
        <v>0</v>
      </c>
      <c r="ED43" s="24">
        <v>0</v>
      </c>
      <c r="EE43" s="24">
        <v>0</v>
      </c>
      <c r="EF43" s="24">
        <v>0</v>
      </c>
      <c r="EG43" s="24">
        <v>0</v>
      </c>
      <c r="EH43" s="24">
        <v>0</v>
      </c>
      <c r="EI43" s="24">
        <v>0</v>
      </c>
      <c r="EJ43" s="24">
        <v>0</v>
      </c>
      <c r="EK43" s="24">
        <v>0</v>
      </c>
      <c r="EL43" s="24">
        <v>0</v>
      </c>
      <c r="EM43" s="24">
        <v>0</v>
      </c>
    </row>
    <row r="44" spans="1:143" x14ac:dyDescent="0.2">
      <c r="A44" s="635">
        <v>1</v>
      </c>
      <c r="B44" s="24" t="s">
        <v>798</v>
      </c>
      <c r="F44" s="24">
        <v>5000</v>
      </c>
      <c r="G44" s="627">
        <v>44317</v>
      </c>
      <c r="H44" s="24">
        <v>18</v>
      </c>
      <c r="I44" s="431">
        <v>7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0</v>
      </c>
      <c r="X44" s="158">
        <v>0</v>
      </c>
      <c r="Y44" s="158">
        <v>0</v>
      </c>
      <c r="Z44" s="158">
        <v>0</v>
      </c>
      <c r="AA44" s="158">
        <v>0</v>
      </c>
      <c r="AB44" s="158">
        <v>0</v>
      </c>
      <c r="AC44" s="158">
        <v>0</v>
      </c>
      <c r="AD44" s="158">
        <v>195.97476399999999</v>
      </c>
      <c r="AE44" s="158">
        <v>0</v>
      </c>
      <c r="AF44" s="158">
        <v>0</v>
      </c>
      <c r="AG44" s="158">
        <v>0</v>
      </c>
      <c r="AH44" s="158">
        <v>0</v>
      </c>
      <c r="AI44" s="158">
        <v>88.336512999999997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4.2237539999999996</v>
      </c>
      <c r="AR44" s="158">
        <v>0</v>
      </c>
      <c r="AS44" s="158">
        <v>0</v>
      </c>
      <c r="AT44" s="158">
        <v>0</v>
      </c>
      <c r="AU44" s="24">
        <v>0</v>
      </c>
      <c r="AV44" s="24">
        <v>0</v>
      </c>
      <c r="AW44" s="24">
        <v>0</v>
      </c>
      <c r="AX44" s="24">
        <v>0.26136997670414225</v>
      </c>
      <c r="AY44" s="24">
        <v>0.26136997670414225</v>
      </c>
      <c r="AZ44" s="24">
        <v>0.26136997670414225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4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0</v>
      </c>
      <c r="EG44" s="24">
        <v>0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</row>
    <row r="45" spans="1:143" x14ac:dyDescent="0.2">
      <c r="A45" s="635">
        <v>2</v>
      </c>
      <c r="B45" s="24" t="s">
        <v>799</v>
      </c>
      <c r="F45" s="24">
        <v>400</v>
      </c>
      <c r="G45" s="627">
        <v>44337</v>
      </c>
      <c r="H45" s="24">
        <v>18</v>
      </c>
      <c r="I45" s="431">
        <v>7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10</v>
      </c>
      <c r="Z45" s="158">
        <v>0</v>
      </c>
      <c r="AA45" s="158">
        <v>0</v>
      </c>
      <c r="AB45" s="158">
        <v>50</v>
      </c>
      <c r="AC45" s="158">
        <v>100</v>
      </c>
      <c r="AD45" s="158">
        <v>14.85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9.8284669999999998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24">
        <v>0</v>
      </c>
      <c r="AV45" s="24">
        <v>0</v>
      </c>
      <c r="AW45" s="24">
        <v>0</v>
      </c>
      <c r="AX45" s="24">
        <v>0</v>
      </c>
      <c r="AY45" s="24">
        <v>0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4">
        <v>0</v>
      </c>
      <c r="DZ45" s="24">
        <v>0</v>
      </c>
      <c r="EA45" s="24">
        <v>0</v>
      </c>
      <c r="EB45" s="24">
        <v>0</v>
      </c>
      <c r="EC45" s="24">
        <v>0</v>
      </c>
      <c r="ED45" s="24">
        <v>0</v>
      </c>
      <c r="EE45" s="24">
        <v>0</v>
      </c>
      <c r="EF45" s="24">
        <v>0</v>
      </c>
      <c r="EG45" s="24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0</v>
      </c>
      <c r="EM45" s="24">
        <v>0</v>
      </c>
    </row>
    <row r="46" spans="1:143" x14ac:dyDescent="0.2">
      <c r="A46" s="635">
        <v>2</v>
      </c>
      <c r="B46" s="24" t="s">
        <v>800</v>
      </c>
      <c r="F46" s="24">
        <v>2850</v>
      </c>
      <c r="G46" s="627">
        <v>44393</v>
      </c>
      <c r="H46" s="24">
        <v>16</v>
      </c>
      <c r="I46" s="431">
        <v>6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210</v>
      </c>
      <c r="AF46" s="158">
        <v>282</v>
      </c>
      <c r="AG46" s="158">
        <v>533.06936399999995</v>
      </c>
      <c r="AH46" s="158">
        <v>171.237403</v>
      </c>
      <c r="AI46" s="158">
        <v>60.322560000000003</v>
      </c>
      <c r="AJ46" s="158">
        <v>0</v>
      </c>
      <c r="AK46" s="158">
        <v>0</v>
      </c>
      <c r="AL46" s="158">
        <v>0.37169999999999997</v>
      </c>
      <c r="AM46" s="158">
        <v>0</v>
      </c>
      <c r="AN46" s="158">
        <v>0</v>
      </c>
      <c r="AO46" s="158">
        <v>9.8280000000000006E-2</v>
      </c>
      <c r="AP46" s="158">
        <v>0</v>
      </c>
      <c r="AQ46" s="158">
        <v>0</v>
      </c>
      <c r="AR46" s="158">
        <v>7.3080000000000006E-2</v>
      </c>
      <c r="AS46" s="158">
        <v>0</v>
      </c>
      <c r="AT46" s="158">
        <v>0</v>
      </c>
      <c r="AU46" s="24">
        <v>0</v>
      </c>
      <c r="AV46" s="24">
        <v>0</v>
      </c>
      <c r="AW46" s="24">
        <v>0</v>
      </c>
      <c r="AX46" s="24">
        <v>0</v>
      </c>
      <c r="AY46" s="24">
        <v>0</v>
      </c>
      <c r="AZ46" s="24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4">
        <v>0</v>
      </c>
      <c r="DZ46" s="24">
        <v>0</v>
      </c>
      <c r="EA46" s="24">
        <v>0</v>
      </c>
      <c r="EB46" s="24">
        <v>0</v>
      </c>
      <c r="EC46" s="24">
        <v>0</v>
      </c>
      <c r="ED46" s="24">
        <v>0</v>
      </c>
      <c r="EE46" s="24">
        <v>0</v>
      </c>
      <c r="EF46" s="24">
        <v>0</v>
      </c>
      <c r="EG46" s="24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0</v>
      </c>
    </row>
    <row r="47" spans="1:143" x14ac:dyDescent="0.2">
      <c r="A47" s="635">
        <v>1</v>
      </c>
      <c r="B47" s="24" t="s">
        <v>801</v>
      </c>
      <c r="F47" s="24">
        <v>7000</v>
      </c>
      <c r="G47" s="627">
        <v>44417</v>
      </c>
      <c r="H47" s="24">
        <v>15</v>
      </c>
      <c r="I47" s="431">
        <v>6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602.92068600000005</v>
      </c>
      <c r="AG47" s="158">
        <v>13.625496</v>
      </c>
      <c r="AH47" s="158">
        <v>294.66203899999999</v>
      </c>
      <c r="AI47" s="158">
        <v>94.882789000000002</v>
      </c>
      <c r="AJ47" s="158">
        <v>0.26762399999999997</v>
      </c>
      <c r="AK47" s="158">
        <v>0.16839899999999999</v>
      </c>
      <c r="AL47" s="158">
        <v>1.6800980000000001</v>
      </c>
      <c r="AM47" s="158">
        <v>0.27527000000000001</v>
      </c>
      <c r="AN47" s="158">
        <v>5.5890000000000002E-2</v>
      </c>
      <c r="AO47" s="158">
        <v>7.2251999999999997E-2</v>
      </c>
      <c r="AP47" s="158">
        <v>7.2414000000000006E-2</v>
      </c>
      <c r="AQ47" s="158">
        <v>3.2156999999999998E-2</v>
      </c>
      <c r="AR47" s="158">
        <v>1.2149999999999999E-2</v>
      </c>
      <c r="AS47" s="158">
        <v>7.3062000000000002E-2</v>
      </c>
      <c r="AT47" s="158">
        <v>4.6198000000000003E-2</v>
      </c>
      <c r="AU47" s="24">
        <v>1.5399333333333334E-2</v>
      </c>
      <c r="AV47" s="24">
        <v>1.5399333333333334E-2</v>
      </c>
      <c r="AW47" s="24">
        <v>1.5399333333333334E-2</v>
      </c>
      <c r="AX47" s="24">
        <v>5.1516735555455346</v>
      </c>
      <c r="AY47" s="24">
        <v>5.1516735555455346</v>
      </c>
      <c r="AZ47" s="24">
        <v>5.1516735555455346</v>
      </c>
      <c r="BA47" s="24">
        <v>0.91386543797496433</v>
      </c>
      <c r="BB47" s="24">
        <v>0.91386543797496433</v>
      </c>
      <c r="BC47" s="24">
        <v>0.91386543797496433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4">
        <v>0</v>
      </c>
      <c r="DZ47" s="24">
        <v>0</v>
      </c>
      <c r="EA47" s="24">
        <v>0</v>
      </c>
      <c r="EB47" s="24">
        <v>0</v>
      </c>
      <c r="EC47" s="24">
        <v>0</v>
      </c>
      <c r="ED47" s="24">
        <v>0</v>
      </c>
      <c r="EE47" s="24">
        <v>0</v>
      </c>
      <c r="EF47" s="24">
        <v>0</v>
      </c>
      <c r="EG47" s="24">
        <v>0</v>
      </c>
      <c r="EH47" s="24">
        <v>0</v>
      </c>
      <c r="EI47" s="24">
        <v>0</v>
      </c>
      <c r="EJ47" s="24">
        <v>0</v>
      </c>
      <c r="EK47" s="24">
        <v>0</v>
      </c>
      <c r="EL47" s="24">
        <v>0</v>
      </c>
      <c r="EM47" s="24">
        <v>0</v>
      </c>
    </row>
    <row r="48" spans="1:143" x14ac:dyDescent="0.2">
      <c r="A48" s="635">
        <v>2</v>
      </c>
      <c r="B48" s="24" t="s">
        <v>802</v>
      </c>
      <c r="F48" s="24">
        <v>420</v>
      </c>
      <c r="G48" s="627">
        <v>44428</v>
      </c>
      <c r="H48" s="24">
        <v>15</v>
      </c>
      <c r="I48" s="431">
        <v>6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105</v>
      </c>
      <c r="AE48" s="158">
        <v>0</v>
      </c>
      <c r="AF48" s="158">
        <v>0</v>
      </c>
      <c r="AG48" s="158">
        <v>0</v>
      </c>
      <c r="AH48" s="158">
        <v>0</v>
      </c>
      <c r="AI48" s="158">
        <v>11.157026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24">
        <v>0</v>
      </c>
      <c r="AV48" s="24">
        <v>0</v>
      </c>
      <c r="AW48" s="24">
        <v>0</v>
      </c>
      <c r="AX48" s="24">
        <v>0</v>
      </c>
      <c r="AY48" s="24">
        <v>0</v>
      </c>
      <c r="AZ48" s="24">
        <v>0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>
        <v>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4">
        <v>0</v>
      </c>
      <c r="DZ48" s="24">
        <v>0</v>
      </c>
      <c r="EA48" s="24">
        <v>0</v>
      </c>
      <c r="EB48" s="24">
        <v>0</v>
      </c>
      <c r="EC48" s="24">
        <v>0</v>
      </c>
      <c r="ED48" s="24">
        <v>0</v>
      </c>
      <c r="EE48" s="24">
        <v>0</v>
      </c>
      <c r="EF48" s="24">
        <v>0</v>
      </c>
      <c r="EG48" s="24">
        <v>0</v>
      </c>
      <c r="EH48" s="24">
        <v>0</v>
      </c>
      <c r="EI48" s="24">
        <v>0</v>
      </c>
      <c r="EJ48" s="24">
        <v>0</v>
      </c>
      <c r="EK48" s="24">
        <v>0</v>
      </c>
      <c r="EL48" s="24">
        <v>0</v>
      </c>
      <c r="EM48" s="24">
        <v>0</v>
      </c>
    </row>
    <row r="49" spans="1:143" x14ac:dyDescent="0.2">
      <c r="A49" s="635">
        <v>1</v>
      </c>
      <c r="B49" s="24" t="s">
        <v>803</v>
      </c>
      <c r="F49" s="24">
        <v>2700.8049999999998</v>
      </c>
      <c r="G49" s="627">
        <v>44439</v>
      </c>
      <c r="H49" s="24">
        <v>14</v>
      </c>
      <c r="I49" s="431">
        <v>5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100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1.2033</v>
      </c>
      <c r="AM49" s="158">
        <v>0</v>
      </c>
      <c r="AN49" s="158">
        <v>0</v>
      </c>
      <c r="AO49" s="158">
        <v>1.17306</v>
      </c>
      <c r="AP49" s="158">
        <v>0</v>
      </c>
      <c r="AQ49" s="158">
        <v>0</v>
      </c>
      <c r="AR49" s="158">
        <v>0.50526000000000004</v>
      </c>
      <c r="AS49" s="158">
        <v>0</v>
      </c>
      <c r="AT49" s="158">
        <v>0</v>
      </c>
      <c r="AU49" s="24">
        <v>0.23113338339566533</v>
      </c>
      <c r="AV49" s="24">
        <v>0.23113338339566533</v>
      </c>
      <c r="AW49" s="24">
        <v>0.23113338339566533</v>
      </c>
      <c r="AX49" s="24">
        <v>0.52536486819048056</v>
      </c>
      <c r="AY49" s="24">
        <v>0.52536486819048056</v>
      </c>
      <c r="AZ49" s="24">
        <v>0.52536486819048056</v>
      </c>
      <c r="BA49" s="24">
        <v>0.52536486819048056</v>
      </c>
      <c r="BB49" s="24">
        <v>9.3195500489104952E-2</v>
      </c>
      <c r="BC49" s="24">
        <v>9.3195500489104952E-2</v>
      </c>
      <c r="BD49" s="24">
        <v>9.3195500489104952E-2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4">
        <v>0</v>
      </c>
      <c r="DZ49" s="24">
        <v>0</v>
      </c>
      <c r="EA49" s="24">
        <v>0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0</v>
      </c>
      <c r="EM49" s="24">
        <v>0</v>
      </c>
    </row>
    <row r="50" spans="1:143" x14ac:dyDescent="0.2">
      <c r="A50" s="635">
        <v>1</v>
      </c>
      <c r="B50" s="24" t="s">
        <v>804</v>
      </c>
      <c r="F50" s="24">
        <v>9600</v>
      </c>
      <c r="G50" s="627">
        <v>44456</v>
      </c>
      <c r="H50" s="24">
        <v>14</v>
      </c>
      <c r="I50" s="431">
        <v>5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1657.9150970000001</v>
      </c>
      <c r="AJ50" s="158">
        <v>0</v>
      </c>
      <c r="AK50" s="158">
        <v>0</v>
      </c>
      <c r="AL50" s="158">
        <v>3.0636730000000001</v>
      </c>
      <c r="AM50" s="158">
        <v>0</v>
      </c>
      <c r="AN50" s="158">
        <v>0</v>
      </c>
      <c r="AO50" s="158">
        <v>2.2753169999999998</v>
      </c>
      <c r="AP50" s="158">
        <v>0</v>
      </c>
      <c r="AQ50" s="158">
        <v>0</v>
      </c>
      <c r="AR50" s="158">
        <v>3.8364120000000002</v>
      </c>
      <c r="AS50" s="158">
        <v>0</v>
      </c>
      <c r="AT50" s="158">
        <v>0</v>
      </c>
      <c r="AU50" s="24">
        <v>1.2788040000000001</v>
      </c>
      <c r="AV50" s="24">
        <v>3.7452779948511505</v>
      </c>
      <c r="AW50" s="24">
        <v>3.7452779948511505</v>
      </c>
      <c r="AX50" s="24">
        <v>3.7452779948511505</v>
      </c>
      <c r="AY50" s="24">
        <v>8.5129956183498781</v>
      </c>
      <c r="AZ50" s="24">
        <v>8.5129956183498781</v>
      </c>
      <c r="BA50" s="24">
        <v>8.5129956183498781</v>
      </c>
      <c r="BB50" s="24">
        <v>1.5101369264494153</v>
      </c>
      <c r="BC50" s="24">
        <v>1.5101369264494153</v>
      </c>
      <c r="BD50" s="24">
        <v>1.5101369264494153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4">
        <v>0</v>
      </c>
      <c r="DZ50" s="24">
        <v>0</v>
      </c>
      <c r="EA50" s="24">
        <v>0</v>
      </c>
      <c r="EB50" s="24">
        <v>0</v>
      </c>
      <c r="EC50" s="24">
        <v>0</v>
      </c>
      <c r="ED50" s="24">
        <v>0</v>
      </c>
      <c r="EE50" s="24">
        <v>0</v>
      </c>
      <c r="EF50" s="24">
        <v>0</v>
      </c>
      <c r="EG50" s="24">
        <v>0</v>
      </c>
      <c r="EH50" s="24">
        <v>0</v>
      </c>
      <c r="EI50" s="24">
        <v>0</v>
      </c>
      <c r="EJ50" s="24">
        <v>0</v>
      </c>
      <c r="EK50" s="24">
        <v>0</v>
      </c>
      <c r="EL50" s="24">
        <v>0</v>
      </c>
      <c r="EM50" s="24">
        <v>0</v>
      </c>
    </row>
    <row r="51" spans="1:143" x14ac:dyDescent="0.2">
      <c r="A51" s="635">
        <v>1</v>
      </c>
      <c r="B51" s="24" t="s">
        <v>805</v>
      </c>
      <c r="F51" s="24">
        <v>10751.425999999999</v>
      </c>
      <c r="G51" s="627">
        <v>44456</v>
      </c>
      <c r="H51" s="24">
        <v>14</v>
      </c>
      <c r="I51" s="431">
        <v>5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1621.0902329999999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37.625802999999998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24">
        <v>0</v>
      </c>
      <c r="AV51" s="24">
        <v>3.7264639640523356</v>
      </c>
      <c r="AW51" s="24">
        <v>3.7264639640523356</v>
      </c>
      <c r="AX51" s="24">
        <v>3.7264639640523356</v>
      </c>
      <c r="AY51" s="24">
        <v>8.4702314331614925</v>
      </c>
      <c r="AZ51" s="24">
        <v>8.4702314331614925</v>
      </c>
      <c r="BA51" s="24">
        <v>8.4702314331614925</v>
      </c>
      <c r="BB51" s="24">
        <v>1.5025509040810612</v>
      </c>
      <c r="BC51" s="24">
        <v>1.5025509040810612</v>
      </c>
      <c r="BD51" s="24">
        <v>1.5025509040810612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4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</row>
    <row r="52" spans="1:143" x14ac:dyDescent="0.2">
      <c r="A52" s="635">
        <v>2</v>
      </c>
      <c r="B52" s="24" t="s">
        <v>806</v>
      </c>
      <c r="F52" s="24">
        <v>600</v>
      </c>
      <c r="G52" s="627">
        <v>44483</v>
      </c>
      <c r="H52" s="24">
        <v>13</v>
      </c>
      <c r="I52" s="431">
        <v>5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0</v>
      </c>
      <c r="Y52" s="158">
        <v>0</v>
      </c>
      <c r="Z52" s="158">
        <v>0</v>
      </c>
      <c r="AA52" s="158">
        <v>0</v>
      </c>
      <c r="AB52" s="158">
        <v>0</v>
      </c>
      <c r="AC52" s="158">
        <v>0</v>
      </c>
      <c r="AD52" s="158">
        <v>0</v>
      </c>
      <c r="AE52" s="158">
        <v>0</v>
      </c>
      <c r="AF52" s="158">
        <v>200</v>
      </c>
      <c r="AG52" s="158">
        <v>0</v>
      </c>
      <c r="AH52" s="158">
        <v>200</v>
      </c>
      <c r="AI52" s="158">
        <v>0</v>
      </c>
      <c r="AJ52" s="158">
        <v>0</v>
      </c>
      <c r="AK52" s="158">
        <v>0</v>
      </c>
      <c r="AL52" s="158">
        <v>0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0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4">
        <v>0</v>
      </c>
      <c r="DZ52" s="24">
        <v>0</v>
      </c>
      <c r="EA52" s="24">
        <v>0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4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0</v>
      </c>
      <c r="EM52" s="24">
        <v>0</v>
      </c>
    </row>
    <row r="53" spans="1:143" x14ac:dyDescent="0.2">
      <c r="A53" s="635">
        <v>2</v>
      </c>
      <c r="B53" s="24" t="s">
        <v>807</v>
      </c>
      <c r="F53" s="24">
        <v>1050</v>
      </c>
      <c r="G53" s="627">
        <v>44490</v>
      </c>
      <c r="H53" s="24">
        <v>13</v>
      </c>
      <c r="I53" s="431">
        <v>5</v>
      </c>
      <c r="K53" s="158">
        <v>0</v>
      </c>
      <c r="L53" s="158">
        <v>0</v>
      </c>
      <c r="M53" s="158">
        <v>0</v>
      </c>
      <c r="N53" s="158">
        <v>0</v>
      </c>
      <c r="O53" s="158">
        <v>0</v>
      </c>
      <c r="P53" s="158">
        <v>0</v>
      </c>
      <c r="Q53" s="158">
        <v>0</v>
      </c>
      <c r="R53" s="158">
        <v>0</v>
      </c>
      <c r="S53" s="158">
        <v>0</v>
      </c>
      <c r="T53" s="158">
        <v>0</v>
      </c>
      <c r="U53" s="158">
        <v>0</v>
      </c>
      <c r="V53" s="158">
        <v>0</v>
      </c>
      <c r="W53" s="158">
        <v>0</v>
      </c>
      <c r="X53" s="158">
        <v>0</v>
      </c>
      <c r="Y53" s="158">
        <v>0</v>
      </c>
      <c r="Z53" s="158">
        <v>0</v>
      </c>
      <c r="AA53" s="158">
        <v>0</v>
      </c>
      <c r="AB53" s="158">
        <v>0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1.352886</v>
      </c>
      <c r="AJ53" s="158">
        <v>0.10404099999999999</v>
      </c>
      <c r="AK53" s="158">
        <v>1.0241999999999999E-2</v>
      </c>
      <c r="AL53" s="158">
        <v>0.46759200000000001</v>
      </c>
      <c r="AM53" s="158">
        <v>5.1469999999999997E-3</v>
      </c>
      <c r="AN53" s="158">
        <v>7.7330000000000003E-3</v>
      </c>
      <c r="AO53" s="158">
        <v>3.4759999999999999E-3</v>
      </c>
      <c r="AP53" s="158">
        <v>3.1449999999999998E-3</v>
      </c>
      <c r="AQ53" s="158">
        <v>2.0569999999999998E-3</v>
      </c>
      <c r="AR53" s="158">
        <v>7.0679999999999996E-3</v>
      </c>
      <c r="AS53" s="158">
        <v>1.1089999999999999E-2</v>
      </c>
      <c r="AT53" s="158">
        <v>9.8900000000000008E-4</v>
      </c>
      <c r="AU53" s="24">
        <v>4.0263333333333332E-3</v>
      </c>
      <c r="AV53" s="24">
        <v>4.0263333333333332E-3</v>
      </c>
      <c r="AW53" s="24">
        <v>0</v>
      </c>
      <c r="AX53" s="24">
        <v>0</v>
      </c>
      <c r="AY53" s="24">
        <v>0</v>
      </c>
      <c r="AZ53" s="24">
        <v>0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4">
        <v>0</v>
      </c>
      <c r="DZ53" s="24">
        <v>0</v>
      </c>
      <c r="EA53" s="24">
        <v>0</v>
      </c>
      <c r="EB53" s="24">
        <v>0</v>
      </c>
      <c r="EC53" s="24">
        <v>0</v>
      </c>
      <c r="ED53" s="24">
        <v>0</v>
      </c>
      <c r="EE53" s="24">
        <v>0</v>
      </c>
      <c r="EF53" s="24">
        <v>0</v>
      </c>
      <c r="EG53" s="24">
        <v>0</v>
      </c>
      <c r="EH53" s="24">
        <v>0</v>
      </c>
      <c r="EI53" s="24">
        <v>0</v>
      </c>
      <c r="EJ53" s="24">
        <v>0</v>
      </c>
      <c r="EK53" s="24">
        <v>0</v>
      </c>
      <c r="EL53" s="24">
        <v>0</v>
      </c>
      <c r="EM53" s="24">
        <v>0</v>
      </c>
    </row>
    <row r="54" spans="1:143" x14ac:dyDescent="0.2">
      <c r="A54" s="635">
        <v>1</v>
      </c>
      <c r="B54" s="24" t="s">
        <v>808</v>
      </c>
      <c r="F54" s="24">
        <v>1000</v>
      </c>
      <c r="G54" s="627">
        <v>44484</v>
      </c>
      <c r="H54" s="24">
        <v>13</v>
      </c>
      <c r="I54" s="431">
        <v>5</v>
      </c>
      <c r="K54" s="158">
        <v>0</v>
      </c>
      <c r="L54" s="158">
        <v>0</v>
      </c>
      <c r="M54" s="158">
        <v>0</v>
      </c>
      <c r="N54" s="158">
        <v>0</v>
      </c>
      <c r="O54" s="158">
        <v>0</v>
      </c>
      <c r="P54" s="158">
        <v>0</v>
      </c>
      <c r="Q54" s="158">
        <v>0</v>
      </c>
      <c r="R54" s="158">
        <v>0</v>
      </c>
      <c r="S54" s="158">
        <v>0</v>
      </c>
      <c r="T54" s="158">
        <v>0</v>
      </c>
      <c r="U54" s="158">
        <v>0</v>
      </c>
      <c r="V54" s="158">
        <v>0</v>
      </c>
      <c r="W54" s="158">
        <v>0</v>
      </c>
      <c r="X54" s="158">
        <v>0</v>
      </c>
      <c r="Y54" s="158">
        <v>0</v>
      </c>
      <c r="Z54" s="158">
        <v>0</v>
      </c>
      <c r="AA54" s="158">
        <v>0</v>
      </c>
      <c r="AB54" s="158">
        <v>0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0.37149799999999999</v>
      </c>
      <c r="AJ54" s="158">
        <v>7.6080399999999999</v>
      </c>
      <c r="AK54" s="158">
        <v>24.364089</v>
      </c>
      <c r="AL54" s="158">
        <v>0.53996500000000003</v>
      </c>
      <c r="AM54" s="158">
        <v>0.35438999999999998</v>
      </c>
      <c r="AN54" s="158">
        <v>0.33524500000000002</v>
      </c>
      <c r="AO54" s="158">
        <v>0.12237099999999999</v>
      </c>
      <c r="AP54" s="158">
        <v>0.10304000000000001</v>
      </c>
      <c r="AQ54" s="158">
        <v>1.9002000000000002E-2</v>
      </c>
      <c r="AR54" s="158">
        <v>2.2426999999999999E-2</v>
      </c>
      <c r="AS54" s="158">
        <v>1.9512000000000002E-2</v>
      </c>
      <c r="AT54" s="158">
        <v>1.8336000000000002E-2</v>
      </c>
      <c r="AU54" s="24">
        <v>1.2616000000000002E-2</v>
      </c>
      <c r="AV54" s="24">
        <v>1.2616000000000002E-2</v>
      </c>
      <c r="AW54" s="24">
        <v>7.6109971016599096E-2</v>
      </c>
      <c r="AX54" s="24">
        <v>7.6109971016599096E-2</v>
      </c>
      <c r="AY54" s="24">
        <v>7.6109971016599096E-2</v>
      </c>
      <c r="AZ54" s="24">
        <v>0.17299753200370779</v>
      </c>
      <c r="BA54" s="24">
        <v>0.17299753200370779</v>
      </c>
      <c r="BB54" s="24">
        <v>0.17299753200370779</v>
      </c>
      <c r="BC54" s="24">
        <v>3.0688370225433425E-2</v>
      </c>
      <c r="BD54" s="24">
        <v>3.0688370225433425E-2</v>
      </c>
      <c r="BE54" s="24">
        <v>3.0688370225433425E-2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0</v>
      </c>
      <c r="BT54" s="24">
        <v>0</v>
      </c>
      <c r="BU54" s="24">
        <v>0</v>
      </c>
      <c r="BV54" s="24">
        <v>0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4">
        <v>0</v>
      </c>
      <c r="DZ54" s="24">
        <v>0</v>
      </c>
      <c r="EA54" s="24">
        <v>0</v>
      </c>
      <c r="EB54" s="24">
        <v>0</v>
      </c>
      <c r="EC54" s="24">
        <v>0</v>
      </c>
      <c r="ED54" s="24">
        <v>0</v>
      </c>
      <c r="EE54" s="24">
        <v>0</v>
      </c>
      <c r="EF54" s="24">
        <v>0</v>
      </c>
      <c r="EG54" s="24">
        <v>0</v>
      </c>
      <c r="EH54" s="24">
        <v>0</v>
      </c>
      <c r="EI54" s="24">
        <v>0</v>
      </c>
      <c r="EJ54" s="24">
        <v>0</v>
      </c>
      <c r="EK54" s="24">
        <v>0</v>
      </c>
      <c r="EL54" s="24">
        <v>0</v>
      </c>
      <c r="EM54" s="24">
        <v>0</v>
      </c>
    </row>
    <row r="55" spans="1:143" x14ac:dyDescent="0.2">
      <c r="A55" s="635">
        <v>2</v>
      </c>
      <c r="B55" s="24" t="s">
        <v>809</v>
      </c>
      <c r="F55" s="24">
        <v>1127.3689999999999</v>
      </c>
      <c r="G55" s="627">
        <v>44519</v>
      </c>
      <c r="H55" s="24">
        <v>12</v>
      </c>
      <c r="I55" s="431">
        <v>5</v>
      </c>
      <c r="K55" s="158">
        <v>0</v>
      </c>
      <c r="L55" s="158">
        <v>0</v>
      </c>
      <c r="M55" s="158">
        <v>0</v>
      </c>
      <c r="N55" s="158">
        <v>0</v>
      </c>
      <c r="O55" s="158">
        <v>0</v>
      </c>
      <c r="P55" s="158">
        <v>0</v>
      </c>
      <c r="Q55" s="158">
        <v>0</v>
      </c>
      <c r="R55" s="158">
        <v>0</v>
      </c>
      <c r="S55" s="158">
        <v>0</v>
      </c>
      <c r="T55" s="158">
        <v>0</v>
      </c>
      <c r="U55" s="158">
        <v>0</v>
      </c>
      <c r="V55" s="158">
        <v>0</v>
      </c>
      <c r="W55" s="158">
        <v>0</v>
      </c>
      <c r="X55" s="158">
        <v>0</v>
      </c>
      <c r="Y55" s="158">
        <v>0</v>
      </c>
      <c r="Z55" s="158">
        <v>0</v>
      </c>
      <c r="AA55" s="158">
        <v>0</v>
      </c>
      <c r="AB55" s="158">
        <v>0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208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1.475965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24">
        <v>0</v>
      </c>
      <c r="AV55" s="24">
        <v>0</v>
      </c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4">
        <v>0</v>
      </c>
      <c r="DZ55" s="24">
        <v>0</v>
      </c>
      <c r="EA55" s="24">
        <v>0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0</v>
      </c>
      <c r="EK55" s="24">
        <v>0</v>
      </c>
      <c r="EL55" s="24">
        <v>0</v>
      </c>
      <c r="EM55" s="24">
        <v>0</v>
      </c>
    </row>
    <row r="56" spans="1:143" x14ac:dyDescent="0.2">
      <c r="A56" s="635">
        <v>2</v>
      </c>
      <c r="B56" s="24" t="s">
        <v>810</v>
      </c>
      <c r="F56" s="24">
        <v>500</v>
      </c>
      <c r="G56" s="627">
        <v>44512</v>
      </c>
      <c r="H56" s="24">
        <v>12</v>
      </c>
      <c r="I56" s="431">
        <v>5</v>
      </c>
      <c r="K56" s="158">
        <v>0</v>
      </c>
      <c r="L56" s="158">
        <v>0</v>
      </c>
      <c r="M56" s="158">
        <v>0</v>
      </c>
      <c r="N56" s="158">
        <v>0</v>
      </c>
      <c r="O56" s="158">
        <v>0</v>
      </c>
      <c r="P56" s="158">
        <v>0</v>
      </c>
      <c r="Q56" s="158">
        <v>0</v>
      </c>
      <c r="R56" s="158">
        <v>0</v>
      </c>
      <c r="S56" s="158">
        <v>0</v>
      </c>
      <c r="T56" s="158">
        <v>0</v>
      </c>
      <c r="U56" s="158">
        <v>0</v>
      </c>
      <c r="V56" s="158">
        <v>0</v>
      </c>
      <c r="W56" s="158">
        <v>0</v>
      </c>
      <c r="X56" s="158">
        <v>0</v>
      </c>
      <c r="Y56" s="158">
        <v>0</v>
      </c>
      <c r="Z56" s="158">
        <v>0</v>
      </c>
      <c r="AA56" s="158">
        <v>0</v>
      </c>
      <c r="AB56" s="158">
        <v>0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125</v>
      </c>
      <c r="AI56" s="158">
        <v>157</v>
      </c>
      <c r="AJ56" s="158">
        <v>0</v>
      </c>
      <c r="AK56" s="158">
        <v>0</v>
      </c>
      <c r="AL56" s="158">
        <v>28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24">
        <v>0</v>
      </c>
      <c r="AV56" s="24">
        <v>0</v>
      </c>
      <c r="AW56" s="24">
        <v>0</v>
      </c>
      <c r="AX56" s="24">
        <v>0</v>
      </c>
      <c r="AY56" s="24">
        <v>0</v>
      </c>
      <c r="AZ56" s="24">
        <v>0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>
        <v>0</v>
      </c>
      <c r="BW56" s="24">
        <v>0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4">
        <v>0</v>
      </c>
      <c r="DZ56" s="24">
        <v>0</v>
      </c>
      <c r="EA56" s="24">
        <v>0</v>
      </c>
      <c r="EB56" s="24">
        <v>0</v>
      </c>
      <c r="EC56" s="24">
        <v>0</v>
      </c>
      <c r="ED56" s="24">
        <v>0</v>
      </c>
      <c r="EE56" s="24">
        <v>0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0</v>
      </c>
      <c r="EM56" s="24">
        <v>0</v>
      </c>
    </row>
    <row r="57" spans="1:143" x14ac:dyDescent="0.2">
      <c r="A57" s="635">
        <v>2</v>
      </c>
      <c r="B57" s="24" t="s">
        <v>811</v>
      </c>
      <c r="F57" s="24">
        <v>2880</v>
      </c>
      <c r="G57" s="627">
        <v>44501</v>
      </c>
      <c r="H57" s="24">
        <v>12</v>
      </c>
      <c r="I57" s="431">
        <v>5</v>
      </c>
      <c r="K57" s="158">
        <v>0</v>
      </c>
      <c r="L57" s="158">
        <v>0</v>
      </c>
      <c r="M57" s="158">
        <v>0</v>
      </c>
      <c r="N57" s="158">
        <v>0</v>
      </c>
      <c r="O57" s="158">
        <v>0</v>
      </c>
      <c r="P57" s="158">
        <v>0</v>
      </c>
      <c r="Q57" s="158">
        <v>0</v>
      </c>
      <c r="R57" s="158">
        <v>0</v>
      </c>
      <c r="S57" s="158">
        <v>0</v>
      </c>
      <c r="T57" s="158">
        <v>0</v>
      </c>
      <c r="U57" s="158">
        <v>0</v>
      </c>
      <c r="V57" s="158">
        <v>0</v>
      </c>
      <c r="W57" s="158">
        <v>0</v>
      </c>
      <c r="X57" s="158">
        <v>0</v>
      </c>
      <c r="Y57" s="158">
        <v>0</v>
      </c>
      <c r="Z57" s="158">
        <v>0</v>
      </c>
      <c r="AA57" s="158">
        <v>0</v>
      </c>
      <c r="AB57" s="158">
        <v>0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34.487411000000002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38.643478999999999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24">
        <v>0</v>
      </c>
      <c r="AV57" s="24">
        <v>0</v>
      </c>
      <c r="AW57" s="24">
        <v>0</v>
      </c>
      <c r="AX57" s="24">
        <v>0</v>
      </c>
      <c r="AY57" s="24">
        <v>0</v>
      </c>
      <c r="AZ57" s="24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4">
        <v>0</v>
      </c>
      <c r="DZ57" s="24">
        <v>0</v>
      </c>
      <c r="EA57" s="24">
        <v>0</v>
      </c>
      <c r="EB57" s="24">
        <v>0</v>
      </c>
      <c r="EC57" s="24">
        <v>0</v>
      </c>
      <c r="ED57" s="24">
        <v>0</v>
      </c>
      <c r="EE57" s="24">
        <v>0</v>
      </c>
      <c r="EF57" s="24">
        <v>0</v>
      </c>
      <c r="EG57" s="24">
        <v>0</v>
      </c>
      <c r="EH57" s="24">
        <v>0</v>
      </c>
      <c r="EI57" s="24">
        <v>0</v>
      </c>
      <c r="EJ57" s="24">
        <v>0</v>
      </c>
      <c r="EK57" s="24">
        <v>0</v>
      </c>
      <c r="EL57" s="24">
        <v>0</v>
      </c>
      <c r="EM57" s="24">
        <v>0</v>
      </c>
    </row>
    <row r="58" spans="1:143" x14ac:dyDescent="0.2">
      <c r="A58" s="635">
        <v>1</v>
      </c>
      <c r="B58" s="24" t="s">
        <v>812</v>
      </c>
      <c r="F58" s="24">
        <v>3000</v>
      </c>
      <c r="G58" s="627">
        <v>44529</v>
      </c>
      <c r="H58" s="24">
        <v>12</v>
      </c>
      <c r="I58" s="431">
        <v>5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  <c r="R58" s="158">
        <v>0</v>
      </c>
      <c r="S58" s="158">
        <v>0</v>
      </c>
      <c r="T58" s="158">
        <v>0</v>
      </c>
      <c r="U58" s="158">
        <v>0</v>
      </c>
      <c r="V58" s="158">
        <v>0</v>
      </c>
      <c r="W58" s="158">
        <v>0</v>
      </c>
      <c r="X58" s="158">
        <v>0</v>
      </c>
      <c r="Y58" s="158">
        <v>0</v>
      </c>
      <c r="Z58" s="158">
        <v>0</v>
      </c>
      <c r="AA58" s="158">
        <v>0</v>
      </c>
      <c r="AB58" s="158">
        <v>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226.18442999999999</v>
      </c>
      <c r="AJ58" s="158">
        <v>0</v>
      </c>
      <c r="AK58" s="158">
        <v>0</v>
      </c>
      <c r="AL58" s="158">
        <v>0</v>
      </c>
      <c r="AM58" s="158">
        <v>116.167188</v>
      </c>
      <c r="AN58" s="158">
        <v>0</v>
      </c>
      <c r="AO58" s="158">
        <v>2.2657259999999999</v>
      </c>
      <c r="AP58" s="158">
        <v>0</v>
      </c>
      <c r="AQ58" s="158">
        <v>0</v>
      </c>
      <c r="AR58" s="158">
        <v>1.068352</v>
      </c>
      <c r="AS58" s="158">
        <v>0</v>
      </c>
      <c r="AT58" s="158">
        <v>0</v>
      </c>
      <c r="AU58" s="24">
        <v>0</v>
      </c>
      <c r="AV58" s="24">
        <v>0</v>
      </c>
      <c r="AW58" s="24">
        <v>0</v>
      </c>
      <c r="AX58" s="24">
        <v>0.77661592525433998</v>
      </c>
      <c r="AY58" s="24">
        <v>0.77661592525433998</v>
      </c>
      <c r="AZ58" s="24">
        <v>0.77661592525433998</v>
      </c>
      <c r="BA58" s="24">
        <v>1.7652435888390414</v>
      </c>
      <c r="BB58" s="24">
        <v>1.7652435888390414</v>
      </c>
      <c r="BC58" s="24">
        <v>1.7652435888390414</v>
      </c>
      <c r="BD58" s="24">
        <v>0.3131400093684818</v>
      </c>
      <c r="BE58" s="24">
        <v>0.3131400093684818</v>
      </c>
      <c r="BF58" s="24">
        <v>0.3131400093684818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4">
        <v>0</v>
      </c>
      <c r="DZ58" s="24">
        <v>0</v>
      </c>
      <c r="EA58" s="24">
        <v>0</v>
      </c>
      <c r="EB58" s="24">
        <v>0</v>
      </c>
      <c r="EC58" s="24">
        <v>0</v>
      </c>
      <c r="ED58" s="24">
        <v>0</v>
      </c>
      <c r="EE58" s="24">
        <v>0</v>
      </c>
      <c r="EF58" s="24">
        <v>0</v>
      </c>
      <c r="EG58" s="24">
        <v>0</v>
      </c>
      <c r="EH58" s="24">
        <v>0</v>
      </c>
      <c r="EI58" s="24">
        <v>0</v>
      </c>
      <c r="EJ58" s="24">
        <v>0</v>
      </c>
      <c r="EK58" s="24">
        <v>0</v>
      </c>
      <c r="EL58" s="24">
        <v>0</v>
      </c>
      <c r="EM58" s="24">
        <v>0</v>
      </c>
    </row>
    <row r="59" spans="1:143" x14ac:dyDescent="0.2">
      <c r="A59" s="635">
        <v>1</v>
      </c>
      <c r="B59" s="24" t="s">
        <v>813</v>
      </c>
      <c r="F59" s="24">
        <v>2995.35</v>
      </c>
      <c r="G59" s="627">
        <v>44512</v>
      </c>
      <c r="H59" s="24">
        <v>12</v>
      </c>
      <c r="I59" s="431">
        <v>5</v>
      </c>
      <c r="K59" s="158">
        <v>0</v>
      </c>
      <c r="L59" s="158">
        <v>0</v>
      </c>
      <c r="M59" s="158">
        <v>0</v>
      </c>
      <c r="N59" s="158">
        <v>0</v>
      </c>
      <c r="O59" s="158">
        <v>0</v>
      </c>
      <c r="P59" s="158">
        <v>0</v>
      </c>
      <c r="Q59" s="158">
        <v>0</v>
      </c>
      <c r="R59" s="158">
        <v>0</v>
      </c>
      <c r="S59" s="158">
        <v>0</v>
      </c>
      <c r="T59" s="158">
        <v>0</v>
      </c>
      <c r="U59" s="158">
        <v>0</v>
      </c>
      <c r="V59" s="158">
        <v>0</v>
      </c>
      <c r="W59" s="158">
        <v>0</v>
      </c>
      <c r="X59" s="158">
        <v>0</v>
      </c>
      <c r="Y59" s="158">
        <v>0</v>
      </c>
      <c r="Z59" s="158">
        <v>0</v>
      </c>
      <c r="AA59" s="158">
        <v>0</v>
      </c>
      <c r="AB59" s="158">
        <v>0</v>
      </c>
      <c r="AC59" s="158">
        <v>0</v>
      </c>
      <c r="AD59" s="158">
        <v>0</v>
      </c>
      <c r="AE59" s="158">
        <v>0</v>
      </c>
      <c r="AF59" s="158">
        <v>0</v>
      </c>
      <c r="AG59" s="158">
        <v>0</v>
      </c>
      <c r="AH59" s="158">
        <v>0</v>
      </c>
      <c r="AI59" s="158">
        <v>0</v>
      </c>
      <c r="AJ59" s="158">
        <v>0</v>
      </c>
      <c r="AK59" s="158">
        <v>0</v>
      </c>
      <c r="AL59" s="158">
        <v>0</v>
      </c>
      <c r="AM59" s="158">
        <v>0</v>
      </c>
      <c r="AN59" s="158">
        <v>0</v>
      </c>
      <c r="AO59" s="158">
        <v>0</v>
      </c>
      <c r="AP59" s="158">
        <v>0</v>
      </c>
      <c r="AQ59" s="158">
        <v>0</v>
      </c>
      <c r="AR59" s="158">
        <v>0</v>
      </c>
      <c r="AS59" s="158">
        <v>0</v>
      </c>
      <c r="AT59" s="158">
        <v>0</v>
      </c>
      <c r="AU59" s="24">
        <v>0</v>
      </c>
      <c r="AV59" s="24">
        <v>0</v>
      </c>
      <c r="AW59" s="24">
        <v>0</v>
      </c>
      <c r="AX59" s="24">
        <v>0</v>
      </c>
      <c r="AY59" s="24">
        <v>0</v>
      </c>
      <c r="AZ59" s="24">
        <v>0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4">
        <v>0</v>
      </c>
      <c r="DZ59" s="24">
        <v>0</v>
      </c>
      <c r="EA59" s="24">
        <v>0</v>
      </c>
      <c r="EB59" s="24">
        <v>0</v>
      </c>
      <c r="EC59" s="24">
        <v>0</v>
      </c>
      <c r="ED59" s="24">
        <v>0</v>
      </c>
      <c r="EE59" s="24">
        <v>0</v>
      </c>
      <c r="EF59" s="24">
        <v>0</v>
      </c>
      <c r="EG59" s="24">
        <v>0</v>
      </c>
      <c r="EH59" s="24">
        <v>0</v>
      </c>
      <c r="EI59" s="24">
        <v>0</v>
      </c>
      <c r="EJ59" s="24">
        <v>0</v>
      </c>
      <c r="EK59" s="24">
        <v>0</v>
      </c>
      <c r="EL59" s="24">
        <v>0</v>
      </c>
      <c r="EM59" s="24">
        <v>0</v>
      </c>
    </row>
    <row r="60" spans="1:143" x14ac:dyDescent="0.2">
      <c r="A60" s="635">
        <v>1</v>
      </c>
      <c r="B60" s="24" t="s">
        <v>814</v>
      </c>
      <c r="F60" s="24">
        <v>3000</v>
      </c>
      <c r="G60" s="627">
        <v>44541</v>
      </c>
      <c r="H60" s="24">
        <v>11</v>
      </c>
      <c r="I60" s="431">
        <v>4</v>
      </c>
      <c r="K60" s="158">
        <v>0</v>
      </c>
      <c r="L60" s="158">
        <v>0</v>
      </c>
      <c r="M60" s="158">
        <v>0</v>
      </c>
      <c r="N60" s="158">
        <v>0</v>
      </c>
      <c r="O60" s="158">
        <v>0</v>
      </c>
      <c r="P60" s="158">
        <v>0</v>
      </c>
      <c r="Q60" s="158">
        <v>0</v>
      </c>
      <c r="R60" s="158">
        <v>0</v>
      </c>
      <c r="S60" s="158">
        <v>0</v>
      </c>
      <c r="T60" s="158">
        <v>0</v>
      </c>
      <c r="U60" s="158">
        <v>0</v>
      </c>
      <c r="V60" s="158">
        <v>0</v>
      </c>
      <c r="W60" s="158">
        <v>0</v>
      </c>
      <c r="X60" s="158">
        <v>0</v>
      </c>
      <c r="Y60" s="158">
        <v>0</v>
      </c>
      <c r="Z60" s="158">
        <v>0</v>
      </c>
      <c r="AA60" s="158">
        <v>0</v>
      </c>
      <c r="AB60" s="158">
        <v>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24">
        <v>0</v>
      </c>
      <c r="AV60" s="24">
        <v>0</v>
      </c>
      <c r="AW60" s="24">
        <v>0</v>
      </c>
      <c r="AX60" s="24">
        <v>0</v>
      </c>
      <c r="AY60" s="24">
        <v>0</v>
      </c>
      <c r="AZ60" s="24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4">
        <v>0</v>
      </c>
      <c r="DZ60" s="24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0</v>
      </c>
      <c r="EL60" s="24">
        <v>0</v>
      </c>
      <c r="EM60" s="24">
        <v>0</v>
      </c>
    </row>
    <row r="61" spans="1:143" x14ac:dyDescent="0.2">
      <c r="A61" s="635">
        <v>1</v>
      </c>
      <c r="B61" s="24" t="s">
        <v>815</v>
      </c>
      <c r="F61" s="24">
        <v>12800</v>
      </c>
      <c r="G61" s="627">
        <v>44550</v>
      </c>
      <c r="H61" s="24">
        <v>11</v>
      </c>
      <c r="I61" s="431">
        <v>4</v>
      </c>
      <c r="K61" s="158">
        <v>0</v>
      </c>
      <c r="L61" s="158">
        <v>0</v>
      </c>
      <c r="M61" s="158">
        <v>0</v>
      </c>
      <c r="N61" s="158">
        <v>0</v>
      </c>
      <c r="O61" s="158">
        <v>0</v>
      </c>
      <c r="P61" s="158">
        <v>0</v>
      </c>
      <c r="Q61" s="158">
        <v>0</v>
      </c>
      <c r="R61" s="158">
        <v>0</v>
      </c>
      <c r="S61" s="158">
        <v>0</v>
      </c>
      <c r="T61" s="158">
        <v>0</v>
      </c>
      <c r="U61" s="158">
        <v>0</v>
      </c>
      <c r="V61" s="158">
        <v>0</v>
      </c>
      <c r="W61" s="158">
        <v>0</v>
      </c>
      <c r="X61" s="158">
        <v>0</v>
      </c>
      <c r="Y61" s="158">
        <v>0</v>
      </c>
      <c r="Z61" s="158">
        <v>0</v>
      </c>
      <c r="AA61" s="158">
        <v>0</v>
      </c>
      <c r="AB61" s="158">
        <v>0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1.123605</v>
      </c>
      <c r="AK61" s="158">
        <v>78.004988999999995</v>
      </c>
      <c r="AL61" s="158">
        <v>562.66945099999998</v>
      </c>
      <c r="AM61" s="158">
        <v>0.48691800000000002</v>
      </c>
      <c r="AN61" s="158">
        <v>0.31103900000000001</v>
      </c>
      <c r="AO61" s="158">
        <v>0.18925900000000001</v>
      </c>
      <c r="AP61" s="158">
        <v>5.2731E-2</v>
      </c>
      <c r="AQ61" s="158">
        <v>5.2245E-2</v>
      </c>
      <c r="AR61" s="158">
        <v>298.578395</v>
      </c>
      <c r="AS61" s="158">
        <v>3.1185000000000001E-2</v>
      </c>
      <c r="AT61" s="158">
        <v>9.801E-2</v>
      </c>
      <c r="AU61" s="24">
        <v>99.569196666666684</v>
      </c>
      <c r="AV61" s="24">
        <v>3.8524143102075121</v>
      </c>
      <c r="AW61" s="24">
        <v>3.8524143102075121</v>
      </c>
      <c r="AX61" s="24">
        <v>3.8524143102075121</v>
      </c>
      <c r="AY61" s="24">
        <v>2.1153894306146843</v>
      </c>
      <c r="AZ61" s="24">
        <v>2.1153894306146843</v>
      </c>
      <c r="BA61" s="24">
        <v>2.1153894306146843</v>
      </c>
      <c r="BB61" s="24">
        <v>4.8082681655897117</v>
      </c>
      <c r="BC61" s="24">
        <v>4.8082681655897117</v>
      </c>
      <c r="BD61" s="24">
        <v>4.8082681655897117</v>
      </c>
      <c r="BE61" s="24">
        <v>0.85294808486412477</v>
      </c>
      <c r="BF61" s="24">
        <v>0.85294808486412477</v>
      </c>
      <c r="BG61" s="24">
        <v>0.85294808486412477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4">
        <v>0</v>
      </c>
      <c r="DZ61" s="24">
        <v>0</v>
      </c>
      <c r="EA61" s="24">
        <v>0</v>
      </c>
      <c r="EB61" s="24">
        <v>0</v>
      </c>
      <c r="EC61" s="24">
        <v>0</v>
      </c>
      <c r="ED61" s="24">
        <v>0</v>
      </c>
      <c r="EE61" s="24">
        <v>0</v>
      </c>
      <c r="EF61" s="24">
        <v>0</v>
      </c>
      <c r="EG61" s="24">
        <v>0</v>
      </c>
      <c r="EH61" s="24">
        <v>0</v>
      </c>
      <c r="EI61" s="24">
        <v>0</v>
      </c>
      <c r="EJ61" s="24">
        <v>0</v>
      </c>
      <c r="EK61" s="24">
        <v>0</v>
      </c>
      <c r="EL61" s="24">
        <v>0</v>
      </c>
      <c r="EM61" s="24">
        <v>0</v>
      </c>
    </row>
    <row r="62" spans="1:143" x14ac:dyDescent="0.2">
      <c r="A62" s="635">
        <v>1</v>
      </c>
      <c r="B62" s="24" t="s">
        <v>816</v>
      </c>
      <c r="F62" s="24">
        <v>8520</v>
      </c>
      <c r="G62" s="627">
        <v>44575</v>
      </c>
      <c r="H62" s="24">
        <v>10</v>
      </c>
      <c r="I62" s="431">
        <v>4</v>
      </c>
      <c r="K62" s="158">
        <v>0</v>
      </c>
      <c r="L62" s="158">
        <v>0</v>
      </c>
      <c r="M62" s="158">
        <v>0</v>
      </c>
      <c r="N62" s="158">
        <v>0</v>
      </c>
      <c r="O62" s="158">
        <v>0</v>
      </c>
      <c r="P62" s="158">
        <v>0</v>
      </c>
      <c r="Q62" s="158">
        <v>0</v>
      </c>
      <c r="R62" s="158">
        <v>0</v>
      </c>
      <c r="S62" s="158">
        <v>0</v>
      </c>
      <c r="T62" s="158">
        <v>0</v>
      </c>
      <c r="U62" s="158">
        <v>0</v>
      </c>
      <c r="V62" s="158">
        <v>0</v>
      </c>
      <c r="W62" s="158">
        <v>0</v>
      </c>
      <c r="X62" s="158">
        <v>0</v>
      </c>
      <c r="Y62" s="158">
        <v>0</v>
      </c>
      <c r="Z62" s="158">
        <v>0</v>
      </c>
      <c r="AA62" s="158">
        <v>0</v>
      </c>
      <c r="AB62" s="158">
        <v>0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606.62159799999995</v>
      </c>
      <c r="AM62" s="158">
        <v>0</v>
      </c>
      <c r="AN62" s="158">
        <v>0</v>
      </c>
      <c r="AO62" s="158">
        <v>412.81700799999999</v>
      </c>
      <c r="AP62" s="158">
        <v>0</v>
      </c>
      <c r="AQ62" s="158">
        <v>0</v>
      </c>
      <c r="AR62" s="158">
        <v>2.5088439999999999</v>
      </c>
      <c r="AS62" s="158">
        <v>0</v>
      </c>
      <c r="AT62" s="158">
        <v>0</v>
      </c>
      <c r="AU62" s="24">
        <v>0</v>
      </c>
      <c r="AV62" s="24">
        <v>0</v>
      </c>
      <c r="AW62" s="24">
        <v>4.1811534264087422</v>
      </c>
      <c r="AX62" s="24">
        <v>4.1811534264087422</v>
      </c>
      <c r="AY62" s="24">
        <v>4.1811534264087422</v>
      </c>
      <c r="AZ62" s="24">
        <v>2.2959025311914067</v>
      </c>
      <c r="BA62" s="24">
        <v>2.2959025311914067</v>
      </c>
      <c r="BB62" s="24">
        <v>2.2959025311914067</v>
      </c>
      <c r="BC62" s="24">
        <v>5.2185734183311618</v>
      </c>
      <c r="BD62" s="24">
        <v>5.2185734183311618</v>
      </c>
      <c r="BE62" s="24">
        <v>5.2185734183311618</v>
      </c>
      <c r="BF62" s="24">
        <v>0.92573293535147039</v>
      </c>
      <c r="BG62" s="24">
        <v>0.92573293535147039</v>
      </c>
      <c r="BH62" s="24">
        <v>0.92573293535147039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4">
        <v>0</v>
      </c>
      <c r="DZ62" s="24">
        <v>0</v>
      </c>
      <c r="EA62" s="24">
        <v>0</v>
      </c>
      <c r="EB62" s="24">
        <v>0</v>
      </c>
      <c r="EC62" s="24">
        <v>0</v>
      </c>
      <c r="ED62" s="24">
        <v>0</v>
      </c>
      <c r="EE62" s="24">
        <v>0</v>
      </c>
      <c r="EF62" s="24">
        <v>0</v>
      </c>
      <c r="EG62" s="24">
        <v>0</v>
      </c>
      <c r="EH62" s="24">
        <v>0</v>
      </c>
      <c r="EI62" s="24">
        <v>0</v>
      </c>
      <c r="EJ62" s="24">
        <v>0</v>
      </c>
      <c r="EK62" s="24">
        <v>0</v>
      </c>
      <c r="EL62" s="24">
        <v>0</v>
      </c>
      <c r="EM62" s="24">
        <v>0</v>
      </c>
    </row>
    <row r="63" spans="1:143" x14ac:dyDescent="0.2">
      <c r="A63" s="635">
        <v>1</v>
      </c>
      <c r="B63" s="24" t="s">
        <v>817</v>
      </c>
      <c r="F63" s="24">
        <v>15873.756716</v>
      </c>
      <c r="G63" s="627">
        <v>44592</v>
      </c>
      <c r="H63" s="24">
        <v>9</v>
      </c>
      <c r="I63" s="431">
        <v>4</v>
      </c>
      <c r="K63" s="158">
        <v>0</v>
      </c>
      <c r="L63" s="158">
        <v>0</v>
      </c>
      <c r="M63" s="158">
        <v>0</v>
      </c>
      <c r="N63" s="158">
        <v>0</v>
      </c>
      <c r="O63" s="158">
        <v>0</v>
      </c>
      <c r="P63" s="158">
        <v>0</v>
      </c>
      <c r="Q63" s="158">
        <v>0</v>
      </c>
      <c r="R63" s="158">
        <v>0</v>
      </c>
      <c r="S63" s="158">
        <v>0</v>
      </c>
      <c r="T63" s="158">
        <v>0</v>
      </c>
      <c r="U63" s="158">
        <v>0</v>
      </c>
      <c r="V63" s="158">
        <v>0</v>
      </c>
      <c r="W63" s="158">
        <v>0</v>
      </c>
      <c r="X63" s="158">
        <v>0</v>
      </c>
      <c r="Y63" s="158">
        <v>0</v>
      </c>
      <c r="Z63" s="158">
        <v>0</v>
      </c>
      <c r="AA63" s="158">
        <v>0</v>
      </c>
      <c r="AB63" s="158">
        <v>0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11.9</v>
      </c>
      <c r="AK63" s="158">
        <v>0</v>
      </c>
      <c r="AL63" s="158">
        <v>2617.1</v>
      </c>
      <c r="AM63" s="158">
        <v>77.143000000000001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24">
        <v>0</v>
      </c>
      <c r="AV63" s="24">
        <v>0</v>
      </c>
      <c r="AW63" s="24">
        <v>0</v>
      </c>
      <c r="AX63" s="24">
        <v>11.071801271975417</v>
      </c>
      <c r="AY63" s="24">
        <v>11.071801271975417</v>
      </c>
      <c r="AZ63" s="24">
        <v>6.0796086564587135</v>
      </c>
      <c r="BA63" s="24">
        <v>6.0796086564587135</v>
      </c>
      <c r="BB63" s="24">
        <v>6.0796086564587135</v>
      </c>
      <c r="BC63" s="24">
        <v>13.818915958939911</v>
      </c>
      <c r="BD63" s="24">
        <v>13.818915958939911</v>
      </c>
      <c r="BE63" s="24">
        <v>13.818915958939911</v>
      </c>
      <c r="BF63" s="24">
        <v>13.818915958939911</v>
      </c>
      <c r="BG63" s="24">
        <v>2.4513645030092639</v>
      </c>
      <c r="BH63" s="24">
        <v>2.4513645030092639</v>
      </c>
      <c r="BI63" s="24">
        <v>2.4513645030092639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4">
        <v>0</v>
      </c>
      <c r="DZ63" s="24">
        <v>0</v>
      </c>
      <c r="EA63" s="24">
        <v>0</v>
      </c>
      <c r="EB63" s="24">
        <v>0</v>
      </c>
      <c r="EC63" s="24">
        <v>0</v>
      </c>
      <c r="ED63" s="24">
        <v>0</v>
      </c>
      <c r="EE63" s="24">
        <v>0</v>
      </c>
      <c r="EF63" s="24">
        <v>0</v>
      </c>
      <c r="EG63" s="24">
        <v>0</v>
      </c>
      <c r="EH63" s="24">
        <v>0</v>
      </c>
      <c r="EI63" s="24">
        <v>0</v>
      </c>
      <c r="EJ63" s="24">
        <v>0</v>
      </c>
      <c r="EK63" s="24">
        <v>0</v>
      </c>
      <c r="EL63" s="24">
        <v>0</v>
      </c>
      <c r="EM63" s="24">
        <v>0</v>
      </c>
    </row>
    <row r="64" spans="1:143" x14ac:dyDescent="0.2">
      <c r="A64" s="635">
        <v>2</v>
      </c>
      <c r="B64" s="24" t="s">
        <v>818</v>
      </c>
      <c r="F64" s="24">
        <v>500</v>
      </c>
      <c r="G64" s="627">
        <v>44658</v>
      </c>
      <c r="H64" s="24">
        <v>7</v>
      </c>
      <c r="I64" s="431">
        <v>3</v>
      </c>
      <c r="K64" s="158">
        <v>0</v>
      </c>
      <c r="L64" s="158">
        <v>0</v>
      </c>
      <c r="M64" s="158">
        <v>0</v>
      </c>
      <c r="N64" s="158">
        <v>0</v>
      </c>
      <c r="O64" s="158">
        <v>0</v>
      </c>
      <c r="P64" s="158">
        <v>0</v>
      </c>
      <c r="Q64" s="158">
        <v>0</v>
      </c>
      <c r="R64" s="158">
        <v>0</v>
      </c>
      <c r="S64" s="158">
        <v>0</v>
      </c>
      <c r="T64" s="158">
        <v>0</v>
      </c>
      <c r="U64" s="158">
        <v>0</v>
      </c>
      <c r="V64" s="158">
        <v>0</v>
      </c>
      <c r="W64" s="158">
        <v>0</v>
      </c>
      <c r="X64" s="158">
        <v>0</v>
      </c>
      <c r="Y64" s="158">
        <v>0</v>
      </c>
      <c r="Z64" s="158">
        <v>0</v>
      </c>
      <c r="AA64" s="158">
        <v>0</v>
      </c>
      <c r="AB64" s="158">
        <v>0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125</v>
      </c>
      <c r="AM64" s="158">
        <v>0</v>
      </c>
      <c r="AN64" s="158">
        <v>125</v>
      </c>
      <c r="AO64" s="158">
        <v>10.727273</v>
      </c>
      <c r="AP64" s="158">
        <v>0</v>
      </c>
      <c r="AQ64" s="158">
        <v>0</v>
      </c>
      <c r="AR64" s="158">
        <v>14.4</v>
      </c>
      <c r="AS64" s="158">
        <v>0</v>
      </c>
      <c r="AT64" s="158">
        <v>0</v>
      </c>
      <c r="AU64" s="24">
        <v>4.8</v>
      </c>
      <c r="AV64" s="24">
        <v>4.8</v>
      </c>
      <c r="AW64" s="24">
        <v>0.11429946383384189</v>
      </c>
      <c r="AX64" s="24">
        <v>0.11429946383384189</v>
      </c>
      <c r="AY64" s="24">
        <v>0.11429946383384189</v>
      </c>
      <c r="AZ64" s="24">
        <v>0.61774430491663013</v>
      </c>
      <c r="BA64" s="24">
        <v>0.61774430491663013</v>
      </c>
      <c r="BB64" s="24">
        <v>0.61774430491663013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4">
        <v>0</v>
      </c>
      <c r="DZ64" s="24">
        <v>0</v>
      </c>
      <c r="EA64" s="24">
        <v>0</v>
      </c>
      <c r="EB64" s="24">
        <v>0</v>
      </c>
      <c r="EC64" s="24">
        <v>0</v>
      </c>
      <c r="ED64" s="24">
        <v>0</v>
      </c>
      <c r="EE64" s="24">
        <v>0</v>
      </c>
      <c r="EF64" s="24">
        <v>0</v>
      </c>
      <c r="EG64" s="24">
        <v>0</v>
      </c>
      <c r="EH64" s="24">
        <v>0</v>
      </c>
      <c r="EI64" s="24">
        <v>0</v>
      </c>
      <c r="EJ64" s="24">
        <v>0</v>
      </c>
      <c r="EK64" s="24">
        <v>0</v>
      </c>
      <c r="EL64" s="24">
        <v>0</v>
      </c>
      <c r="EM64" s="24">
        <v>0</v>
      </c>
    </row>
    <row r="65" spans="1:143" x14ac:dyDescent="0.2">
      <c r="A65" s="635">
        <v>2</v>
      </c>
      <c r="B65" s="24" t="s">
        <v>819</v>
      </c>
      <c r="F65" s="24">
        <v>800</v>
      </c>
      <c r="G65" s="627">
        <v>44667</v>
      </c>
      <c r="H65" s="24">
        <v>7</v>
      </c>
      <c r="I65" s="431">
        <v>3</v>
      </c>
      <c r="K65" s="158">
        <v>0</v>
      </c>
      <c r="L65" s="158">
        <v>0</v>
      </c>
      <c r="M65" s="158">
        <v>0</v>
      </c>
      <c r="N65" s="158">
        <v>0</v>
      </c>
      <c r="O65" s="158">
        <v>0</v>
      </c>
      <c r="P65" s="158">
        <v>0</v>
      </c>
      <c r="Q65" s="158">
        <v>0</v>
      </c>
      <c r="R65" s="158">
        <v>0</v>
      </c>
      <c r="S65" s="158">
        <v>0</v>
      </c>
      <c r="T65" s="158">
        <v>0</v>
      </c>
      <c r="U65" s="158">
        <v>0</v>
      </c>
      <c r="V65" s="158">
        <v>0</v>
      </c>
      <c r="W65" s="158">
        <v>0</v>
      </c>
      <c r="X65" s="158">
        <v>0</v>
      </c>
      <c r="Y65" s="158">
        <v>0</v>
      </c>
      <c r="Z65" s="158">
        <v>0</v>
      </c>
      <c r="AA65" s="158">
        <v>0</v>
      </c>
      <c r="AB65" s="158">
        <v>0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4">
        <v>0</v>
      </c>
      <c r="DZ65" s="24">
        <v>0</v>
      </c>
      <c r="EA65" s="24">
        <v>0</v>
      </c>
      <c r="EB65" s="24">
        <v>0</v>
      </c>
      <c r="EC65" s="24">
        <v>0</v>
      </c>
      <c r="ED65" s="24">
        <v>0</v>
      </c>
      <c r="EE65" s="24">
        <v>0</v>
      </c>
      <c r="EF65" s="24">
        <v>0</v>
      </c>
      <c r="EG65" s="24">
        <v>0</v>
      </c>
      <c r="EH65" s="24">
        <v>0</v>
      </c>
      <c r="EI65" s="24">
        <v>0</v>
      </c>
      <c r="EJ65" s="24">
        <v>0</v>
      </c>
      <c r="EK65" s="24">
        <v>0</v>
      </c>
      <c r="EL65" s="24">
        <v>0</v>
      </c>
      <c r="EM65" s="24">
        <v>0</v>
      </c>
    </row>
    <row r="66" spans="1:143" x14ac:dyDescent="0.2">
      <c r="A66" s="635">
        <v>2</v>
      </c>
      <c r="B66" s="24" t="s">
        <v>820</v>
      </c>
      <c r="F66" s="24">
        <v>1210.98</v>
      </c>
      <c r="G66" s="627">
        <v>44750</v>
      </c>
      <c r="H66" s="24">
        <v>4</v>
      </c>
      <c r="I66" s="431">
        <v>2</v>
      </c>
      <c r="K66" s="158">
        <v>0</v>
      </c>
      <c r="L66" s="158">
        <v>0</v>
      </c>
      <c r="M66" s="158">
        <v>0</v>
      </c>
      <c r="N66" s="158">
        <v>0</v>
      </c>
      <c r="O66" s="158">
        <v>0</v>
      </c>
      <c r="P66" s="158">
        <v>0</v>
      </c>
      <c r="Q66" s="158">
        <v>0</v>
      </c>
      <c r="R66" s="158">
        <v>0</v>
      </c>
      <c r="S66" s="158">
        <v>0</v>
      </c>
      <c r="T66" s="158">
        <v>0</v>
      </c>
      <c r="U66" s="158">
        <v>0</v>
      </c>
      <c r="V66" s="158">
        <v>0</v>
      </c>
      <c r="W66" s="158">
        <v>0</v>
      </c>
      <c r="X66" s="158">
        <v>0</v>
      </c>
      <c r="Y66" s="158">
        <v>0</v>
      </c>
      <c r="Z66" s="158">
        <v>0</v>
      </c>
      <c r="AA66" s="158">
        <v>0</v>
      </c>
      <c r="AB66" s="158">
        <v>0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4">
        <v>0</v>
      </c>
      <c r="DZ66" s="24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</v>
      </c>
      <c r="EG66" s="24">
        <v>0</v>
      </c>
      <c r="EH66" s="24">
        <v>0</v>
      </c>
      <c r="EI66" s="24">
        <v>0</v>
      </c>
      <c r="EJ66" s="24">
        <v>0</v>
      </c>
      <c r="EK66" s="24">
        <v>0</v>
      </c>
      <c r="EL66" s="24">
        <v>0</v>
      </c>
      <c r="EM66" s="24">
        <v>0</v>
      </c>
    </row>
    <row r="67" spans="1:143" x14ac:dyDescent="0.2">
      <c r="A67" s="635">
        <v>2</v>
      </c>
      <c r="B67" s="24" t="s">
        <v>821</v>
      </c>
      <c r="F67" s="24">
        <v>1125</v>
      </c>
      <c r="G67" s="627">
        <v>44754</v>
      </c>
      <c r="H67" s="24">
        <v>4</v>
      </c>
      <c r="I67" s="431">
        <v>2</v>
      </c>
      <c r="K67" s="158">
        <v>0</v>
      </c>
      <c r="L67" s="158">
        <v>0</v>
      </c>
      <c r="M67" s="158">
        <v>0</v>
      </c>
      <c r="N67" s="158">
        <v>0</v>
      </c>
      <c r="O67" s="158">
        <v>0</v>
      </c>
      <c r="P67" s="158">
        <v>0</v>
      </c>
      <c r="Q67" s="158">
        <v>0</v>
      </c>
      <c r="R67" s="158">
        <v>0</v>
      </c>
      <c r="S67" s="158">
        <v>0</v>
      </c>
      <c r="T67" s="158">
        <v>0</v>
      </c>
      <c r="U67" s="158">
        <v>0</v>
      </c>
      <c r="V67" s="158">
        <v>0</v>
      </c>
      <c r="W67" s="158">
        <v>0</v>
      </c>
      <c r="X67" s="158">
        <v>0</v>
      </c>
      <c r="Y67" s="158">
        <v>0</v>
      </c>
      <c r="Z67" s="158">
        <v>0</v>
      </c>
      <c r="AA67" s="158">
        <v>0</v>
      </c>
      <c r="AB67" s="158">
        <v>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6.339626</v>
      </c>
      <c r="AS67" s="158">
        <v>0</v>
      </c>
      <c r="AT67" s="158">
        <v>0</v>
      </c>
      <c r="AU67" s="24">
        <v>0</v>
      </c>
      <c r="AV67" s="24">
        <v>0</v>
      </c>
      <c r="AW67" s="24">
        <v>0.13989389738699962</v>
      </c>
      <c r="AX67" s="24">
        <v>0.13989389738699962</v>
      </c>
      <c r="AY67" s="24">
        <v>0.13989389738699962</v>
      </c>
      <c r="AZ67" s="24">
        <v>2.6337478098984526E-3</v>
      </c>
      <c r="BA67" s="24">
        <v>2.6337478098984526E-3</v>
      </c>
      <c r="BB67" s="24">
        <v>2.6337478098984526E-3</v>
      </c>
      <c r="BC67" s="24">
        <v>1.4234386195516853E-2</v>
      </c>
      <c r="BD67" s="24">
        <v>1.4234386195516853E-2</v>
      </c>
      <c r="BE67" s="24">
        <v>1.4234386195516853E-2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>
        <v>0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4">
        <v>0</v>
      </c>
      <c r="DZ67" s="24">
        <v>0</v>
      </c>
      <c r="EA67" s="24">
        <v>0</v>
      </c>
      <c r="EB67" s="24">
        <v>0</v>
      </c>
      <c r="EC67" s="24">
        <v>0</v>
      </c>
      <c r="ED67" s="24">
        <v>0</v>
      </c>
      <c r="EE67" s="24">
        <v>0</v>
      </c>
      <c r="EF67" s="24">
        <v>0</v>
      </c>
      <c r="EG67" s="24">
        <v>0</v>
      </c>
      <c r="EH67" s="24">
        <v>0</v>
      </c>
      <c r="EI67" s="24">
        <v>0</v>
      </c>
      <c r="EJ67" s="24">
        <v>0</v>
      </c>
      <c r="EK67" s="24">
        <v>0</v>
      </c>
      <c r="EL67" s="24">
        <v>0</v>
      </c>
      <c r="EM67" s="24">
        <v>0</v>
      </c>
    </row>
    <row r="68" spans="1:143" x14ac:dyDescent="0.2">
      <c r="A68" s="635">
        <v>2</v>
      </c>
      <c r="B68" s="24" t="s">
        <v>822</v>
      </c>
      <c r="F68" s="24">
        <v>1710</v>
      </c>
      <c r="G68" s="627">
        <v>44752</v>
      </c>
      <c r="H68" s="24">
        <v>4</v>
      </c>
      <c r="I68" s="431">
        <v>2</v>
      </c>
      <c r="K68" s="158">
        <v>0</v>
      </c>
      <c r="L68" s="158">
        <v>0</v>
      </c>
      <c r="M68" s="158">
        <v>0</v>
      </c>
      <c r="N68" s="158">
        <v>0</v>
      </c>
      <c r="O68" s="158">
        <v>0</v>
      </c>
      <c r="P68" s="158">
        <v>0</v>
      </c>
      <c r="Q68" s="158">
        <v>0</v>
      </c>
      <c r="R68" s="158">
        <v>0</v>
      </c>
      <c r="S68" s="158">
        <v>0</v>
      </c>
      <c r="T68" s="158">
        <v>0</v>
      </c>
      <c r="U68" s="158">
        <v>0</v>
      </c>
      <c r="V68" s="158">
        <v>0</v>
      </c>
      <c r="W68" s="158">
        <v>0</v>
      </c>
      <c r="X68" s="158">
        <v>0</v>
      </c>
      <c r="Y68" s="158">
        <v>0</v>
      </c>
      <c r="Z68" s="158">
        <v>0</v>
      </c>
      <c r="AA68" s="158">
        <v>0</v>
      </c>
      <c r="AB68" s="158">
        <v>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4">
        <v>0</v>
      </c>
      <c r="DZ68" s="24">
        <v>0</v>
      </c>
      <c r="EA68" s="24">
        <v>0</v>
      </c>
      <c r="EB68" s="24">
        <v>0</v>
      </c>
      <c r="EC68" s="24">
        <v>0</v>
      </c>
      <c r="ED68" s="24">
        <v>0</v>
      </c>
      <c r="EE68" s="24">
        <v>0</v>
      </c>
      <c r="EF68" s="24">
        <v>0</v>
      </c>
      <c r="EG68" s="24">
        <v>0</v>
      </c>
      <c r="EH68" s="24">
        <v>0</v>
      </c>
      <c r="EI68" s="24">
        <v>0</v>
      </c>
      <c r="EJ68" s="24">
        <v>0</v>
      </c>
      <c r="EK68" s="24">
        <v>0</v>
      </c>
      <c r="EL68" s="24">
        <v>0</v>
      </c>
      <c r="EM68" s="24">
        <v>0</v>
      </c>
    </row>
    <row r="69" spans="1:143" x14ac:dyDescent="0.2">
      <c r="A69" s="635">
        <v>2</v>
      </c>
      <c r="B69" s="24" t="s">
        <v>823</v>
      </c>
      <c r="F69" s="24">
        <v>500</v>
      </c>
      <c r="G69" s="627">
        <v>44772</v>
      </c>
      <c r="H69" s="24">
        <v>4</v>
      </c>
      <c r="I69" s="431">
        <v>2</v>
      </c>
      <c r="K69" s="158">
        <v>0</v>
      </c>
      <c r="L69" s="158">
        <v>0</v>
      </c>
      <c r="M69" s="158">
        <v>0</v>
      </c>
      <c r="N69" s="158">
        <v>0</v>
      </c>
      <c r="O69" s="158">
        <v>0</v>
      </c>
      <c r="P69" s="158">
        <v>0</v>
      </c>
      <c r="Q69" s="158">
        <v>0</v>
      </c>
      <c r="R69" s="158">
        <v>0</v>
      </c>
      <c r="S69" s="158">
        <v>0</v>
      </c>
      <c r="T69" s="158">
        <v>0</v>
      </c>
      <c r="U69" s="158">
        <v>0</v>
      </c>
      <c r="V69" s="158">
        <v>0</v>
      </c>
      <c r="W69" s="158">
        <v>0</v>
      </c>
      <c r="X69" s="158">
        <v>0</v>
      </c>
      <c r="Y69" s="158">
        <v>0</v>
      </c>
      <c r="Z69" s="158">
        <v>0</v>
      </c>
      <c r="AA69" s="158">
        <v>0</v>
      </c>
      <c r="AB69" s="158">
        <v>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6.8634000000000001E-2</v>
      </c>
      <c r="AR69" s="158">
        <v>2.2597689999999999</v>
      </c>
      <c r="AS69" s="158">
        <v>1.0106889999999999</v>
      </c>
      <c r="AT69" s="158">
        <v>0.63244400000000001</v>
      </c>
      <c r="AU69" s="24">
        <v>0.54771099999999995</v>
      </c>
      <c r="AV69" s="24">
        <v>0.54771099999999995</v>
      </c>
      <c r="AW69" s="24">
        <v>0.54771099999999995</v>
      </c>
      <c r="AX69" s="24">
        <v>8.7638237595210666E-2</v>
      </c>
      <c r="AY69" s="24">
        <v>8.7638237595210666E-2</v>
      </c>
      <c r="AZ69" s="24">
        <v>1.6499434259896186E-3</v>
      </c>
      <c r="BA69" s="24">
        <v>1.6499434259896186E-3</v>
      </c>
      <c r="BB69" s="24">
        <v>1.6499434259896186E-3</v>
      </c>
      <c r="BC69" s="24">
        <v>8.9173047768745708E-3</v>
      </c>
      <c r="BD69" s="24">
        <v>8.9173047768745708E-3</v>
      </c>
      <c r="BE69" s="24">
        <v>8.9173047768745708E-3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4">
        <v>0</v>
      </c>
      <c r="DZ69" s="24">
        <v>0</v>
      </c>
      <c r="EA69" s="24">
        <v>0</v>
      </c>
      <c r="EB69" s="24">
        <v>0</v>
      </c>
      <c r="EC69" s="24">
        <v>0</v>
      </c>
      <c r="ED69" s="24">
        <v>0</v>
      </c>
      <c r="EE69" s="24">
        <v>0</v>
      </c>
      <c r="EF69" s="24">
        <v>0</v>
      </c>
      <c r="EG69" s="24">
        <v>0</v>
      </c>
      <c r="EH69" s="24">
        <v>0</v>
      </c>
      <c r="EI69" s="24">
        <v>0</v>
      </c>
      <c r="EJ69" s="24">
        <v>0</v>
      </c>
      <c r="EK69" s="24">
        <v>0</v>
      </c>
      <c r="EL69" s="24">
        <v>0</v>
      </c>
      <c r="EM69" s="24">
        <v>0</v>
      </c>
    </row>
    <row r="70" spans="1:143" x14ac:dyDescent="0.2">
      <c r="A70" s="635">
        <v>2</v>
      </c>
      <c r="B70" s="24" t="s">
        <v>333</v>
      </c>
      <c r="F70" s="24">
        <v>1201.18</v>
      </c>
      <c r="G70" s="627">
        <v>44799</v>
      </c>
      <c r="H70" s="24">
        <v>3</v>
      </c>
      <c r="I70" s="431">
        <v>2</v>
      </c>
      <c r="K70" s="158">
        <v>0</v>
      </c>
      <c r="L70" s="158">
        <v>0</v>
      </c>
      <c r="M70" s="158">
        <v>0</v>
      </c>
      <c r="N70" s="158">
        <v>0</v>
      </c>
      <c r="O70" s="158">
        <v>0</v>
      </c>
      <c r="P70" s="158">
        <v>0</v>
      </c>
      <c r="Q70" s="158">
        <v>0</v>
      </c>
      <c r="R70" s="158">
        <v>0</v>
      </c>
      <c r="S70" s="158">
        <v>0</v>
      </c>
      <c r="T70" s="158">
        <v>0</v>
      </c>
      <c r="U70" s="158">
        <v>0</v>
      </c>
      <c r="V70" s="158">
        <v>0</v>
      </c>
      <c r="W70" s="158">
        <v>0</v>
      </c>
      <c r="X70" s="158">
        <v>0</v>
      </c>
      <c r="Y70" s="158">
        <v>0</v>
      </c>
      <c r="Z70" s="158">
        <v>0</v>
      </c>
      <c r="AA70" s="158">
        <v>0</v>
      </c>
      <c r="AB70" s="158">
        <v>0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400</v>
      </c>
      <c r="AP70" s="158">
        <v>0</v>
      </c>
      <c r="AQ70" s="158">
        <v>0</v>
      </c>
      <c r="AR70" s="158">
        <v>120</v>
      </c>
      <c r="AS70" s="158">
        <v>180</v>
      </c>
      <c r="AT70" s="158">
        <v>0</v>
      </c>
      <c r="AU70" s="24">
        <v>100</v>
      </c>
      <c r="AV70" s="24">
        <v>100</v>
      </c>
      <c r="AW70" s="24">
        <v>100</v>
      </c>
      <c r="AX70" s="24">
        <v>15.446609653455859</v>
      </c>
      <c r="AY70" s="24">
        <v>15.446609653455859</v>
      </c>
      <c r="AZ70" s="24">
        <v>15.446609653455859</v>
      </c>
      <c r="BA70" s="24">
        <v>0.29080949994982624</v>
      </c>
      <c r="BB70" s="24">
        <v>0.29080949994982624</v>
      </c>
      <c r="BC70" s="24">
        <v>0.29080949994982624</v>
      </c>
      <c r="BD70" s="24">
        <v>1.5717126431215025</v>
      </c>
      <c r="BE70" s="24">
        <v>1.5717126431215025</v>
      </c>
      <c r="BF70" s="24">
        <v>1.5717126431215025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4">
        <v>0</v>
      </c>
      <c r="DZ70" s="24">
        <v>0</v>
      </c>
      <c r="EA70" s="24">
        <v>0</v>
      </c>
      <c r="EB70" s="24">
        <v>0</v>
      </c>
      <c r="EC70" s="24">
        <v>0</v>
      </c>
      <c r="ED70" s="24">
        <v>0</v>
      </c>
      <c r="EE70" s="24">
        <v>0</v>
      </c>
      <c r="EF70" s="24">
        <v>0</v>
      </c>
      <c r="EG70" s="24">
        <v>0</v>
      </c>
      <c r="EH70" s="24">
        <v>0</v>
      </c>
      <c r="EI70" s="24">
        <v>0</v>
      </c>
      <c r="EJ70" s="24">
        <v>0</v>
      </c>
      <c r="EK70" s="24">
        <v>0</v>
      </c>
      <c r="EL70" s="24">
        <v>0</v>
      </c>
      <c r="EM70" s="24">
        <v>0</v>
      </c>
    </row>
    <row r="71" spans="1:143" x14ac:dyDescent="0.2">
      <c r="A71" s="635">
        <v>2</v>
      </c>
      <c r="B71" s="24" t="s">
        <v>334</v>
      </c>
      <c r="F71" s="24">
        <v>1000</v>
      </c>
      <c r="G71" s="627">
        <v>44785</v>
      </c>
      <c r="H71" s="24">
        <v>3</v>
      </c>
      <c r="I71" s="431">
        <v>2</v>
      </c>
      <c r="K71" s="158">
        <v>0</v>
      </c>
      <c r="L71" s="158">
        <v>0</v>
      </c>
      <c r="M71" s="158">
        <v>0</v>
      </c>
      <c r="N71" s="158">
        <v>0</v>
      </c>
      <c r="O71" s="158">
        <v>0</v>
      </c>
      <c r="P71" s="158">
        <v>0</v>
      </c>
      <c r="Q71" s="158">
        <v>0</v>
      </c>
      <c r="R71" s="158">
        <v>0</v>
      </c>
      <c r="S71" s="158">
        <v>0</v>
      </c>
      <c r="T71" s="158">
        <v>0</v>
      </c>
      <c r="U71" s="158">
        <v>0</v>
      </c>
      <c r="V71" s="158">
        <v>0</v>
      </c>
      <c r="W71" s="158">
        <v>0</v>
      </c>
      <c r="X71" s="158">
        <v>0</v>
      </c>
      <c r="Y71" s="158">
        <v>0</v>
      </c>
      <c r="Z71" s="158">
        <v>0</v>
      </c>
      <c r="AA71" s="158">
        <v>0</v>
      </c>
      <c r="AB71" s="158">
        <v>0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250</v>
      </c>
      <c r="AP71" s="158">
        <v>0</v>
      </c>
      <c r="AQ71" s="158">
        <v>0</v>
      </c>
      <c r="AR71" s="158">
        <v>0</v>
      </c>
      <c r="AS71" s="158">
        <v>250</v>
      </c>
      <c r="AT71" s="158">
        <v>0</v>
      </c>
      <c r="AU71" s="24">
        <v>83.333333333333329</v>
      </c>
      <c r="AV71" s="24">
        <v>83.333333333333329</v>
      </c>
      <c r="AW71" s="24">
        <v>83.333333333333329</v>
      </c>
      <c r="AX71" s="24">
        <v>11.03329260961133</v>
      </c>
      <c r="AY71" s="24">
        <v>11.03329260961133</v>
      </c>
      <c r="AZ71" s="24">
        <v>11.03329260961133</v>
      </c>
      <c r="BA71" s="24">
        <v>0.20772107139273302</v>
      </c>
      <c r="BB71" s="24">
        <v>0.20772107139273302</v>
      </c>
      <c r="BC71" s="24">
        <v>0.20772107139273302</v>
      </c>
      <c r="BD71" s="24">
        <v>1.1226518879439302</v>
      </c>
      <c r="BE71" s="24">
        <v>1.1226518879439302</v>
      </c>
      <c r="BF71" s="24">
        <v>1.1226518879439302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4">
        <v>0</v>
      </c>
      <c r="DZ71" s="24">
        <v>0</v>
      </c>
      <c r="EA71" s="24">
        <v>0</v>
      </c>
      <c r="EB71" s="24">
        <v>0</v>
      </c>
      <c r="EC71" s="24">
        <v>0</v>
      </c>
      <c r="ED71" s="24">
        <v>0</v>
      </c>
      <c r="EE71" s="24">
        <v>0</v>
      </c>
      <c r="EF71" s="24">
        <v>0</v>
      </c>
      <c r="EG71" s="24">
        <v>0</v>
      </c>
      <c r="EH71" s="24">
        <v>0</v>
      </c>
      <c r="EI71" s="24">
        <v>0</v>
      </c>
      <c r="EJ71" s="24">
        <v>0</v>
      </c>
      <c r="EK71" s="24">
        <v>0</v>
      </c>
      <c r="EL71" s="24">
        <v>0</v>
      </c>
      <c r="EM71" s="24">
        <v>0</v>
      </c>
    </row>
    <row r="72" spans="1:143" x14ac:dyDescent="0.2">
      <c r="A72" s="635">
        <v>2</v>
      </c>
      <c r="B72" s="24" t="s">
        <v>824</v>
      </c>
      <c r="F72" s="24">
        <v>1083.3499999999999</v>
      </c>
      <c r="G72" s="627">
        <v>44796</v>
      </c>
      <c r="H72" s="24">
        <v>3</v>
      </c>
      <c r="I72" s="431">
        <v>2</v>
      </c>
      <c r="K72" s="158">
        <v>0</v>
      </c>
      <c r="L72" s="158">
        <v>0</v>
      </c>
      <c r="M72" s="158">
        <v>0</v>
      </c>
      <c r="N72" s="158">
        <v>0</v>
      </c>
      <c r="O72" s="158">
        <v>0</v>
      </c>
      <c r="P72" s="158">
        <v>0</v>
      </c>
      <c r="Q72" s="158">
        <v>0</v>
      </c>
      <c r="R72" s="158">
        <v>0</v>
      </c>
      <c r="S72" s="158">
        <v>0</v>
      </c>
      <c r="T72" s="158">
        <v>0</v>
      </c>
      <c r="U72" s="158">
        <v>0</v>
      </c>
      <c r="V72" s="158">
        <v>0</v>
      </c>
      <c r="W72" s="158">
        <v>0</v>
      </c>
      <c r="X72" s="158">
        <v>0</v>
      </c>
      <c r="Y72" s="158">
        <v>0</v>
      </c>
      <c r="Z72" s="158">
        <v>0</v>
      </c>
      <c r="AA72" s="158">
        <v>0</v>
      </c>
      <c r="AB72" s="158">
        <v>0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42.979415000000003</v>
      </c>
      <c r="AS72" s="158">
        <v>0</v>
      </c>
      <c r="AT72" s="158">
        <v>0</v>
      </c>
      <c r="AU72" s="24">
        <v>0</v>
      </c>
      <c r="AV72" s="24">
        <v>0</v>
      </c>
      <c r="AW72" s="24">
        <v>0</v>
      </c>
      <c r="AX72" s="24">
        <v>0.94840892376983665</v>
      </c>
      <c r="AY72" s="24">
        <v>0.94840892376983665</v>
      </c>
      <c r="AZ72" s="24">
        <v>0.94840892376983665</v>
      </c>
      <c r="BA72" s="24">
        <v>1.7855460263265798E-2</v>
      </c>
      <c r="BB72" s="24">
        <v>1.7855460263265798E-2</v>
      </c>
      <c r="BC72" s="24">
        <v>1.7855460263265798E-2</v>
      </c>
      <c r="BD72" s="24">
        <v>9.6501842784951344E-2</v>
      </c>
      <c r="BE72" s="24">
        <v>9.6501842784951344E-2</v>
      </c>
      <c r="BF72" s="24">
        <v>9.6501842784951344E-2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4">
        <v>0</v>
      </c>
      <c r="DZ72" s="24">
        <v>0</v>
      </c>
      <c r="EA72" s="24">
        <v>0</v>
      </c>
      <c r="EB72" s="24">
        <v>0</v>
      </c>
      <c r="EC72" s="24">
        <v>0</v>
      </c>
      <c r="ED72" s="24">
        <v>0</v>
      </c>
      <c r="EE72" s="24">
        <v>0</v>
      </c>
      <c r="EF72" s="24">
        <v>0</v>
      </c>
      <c r="EG72" s="24">
        <v>0</v>
      </c>
      <c r="EH72" s="24">
        <v>0</v>
      </c>
      <c r="EI72" s="24">
        <v>0</v>
      </c>
      <c r="EJ72" s="24">
        <v>0</v>
      </c>
      <c r="EK72" s="24">
        <v>0</v>
      </c>
      <c r="EL72" s="24">
        <v>0</v>
      </c>
      <c r="EM72" s="24">
        <v>0</v>
      </c>
    </row>
    <row r="73" spans="1:143" x14ac:dyDescent="0.2">
      <c r="A73" s="635">
        <v>1</v>
      </c>
      <c r="B73" s="24" t="s">
        <v>825</v>
      </c>
      <c r="F73" s="24">
        <v>5151.3500000000004</v>
      </c>
      <c r="G73" s="627">
        <v>44806</v>
      </c>
      <c r="H73" s="24">
        <v>2</v>
      </c>
      <c r="I73" s="431">
        <v>1</v>
      </c>
      <c r="K73" s="158">
        <v>0</v>
      </c>
      <c r="L73" s="158">
        <v>0</v>
      </c>
      <c r="M73" s="158">
        <v>0</v>
      </c>
      <c r="N73" s="158">
        <v>0</v>
      </c>
      <c r="O73" s="158">
        <v>0</v>
      </c>
      <c r="P73" s="158">
        <v>0</v>
      </c>
      <c r="Q73" s="158">
        <v>0</v>
      </c>
      <c r="R73" s="158">
        <v>0</v>
      </c>
      <c r="S73" s="158">
        <v>0</v>
      </c>
      <c r="T73" s="158">
        <v>0</v>
      </c>
      <c r="U73" s="158">
        <v>0</v>
      </c>
      <c r="V73" s="158">
        <v>0</v>
      </c>
      <c r="W73" s="158">
        <v>0</v>
      </c>
      <c r="X73" s="158">
        <v>0</v>
      </c>
      <c r="Y73" s="158">
        <v>0</v>
      </c>
      <c r="Z73" s="158">
        <v>0</v>
      </c>
      <c r="AA73" s="158">
        <v>0</v>
      </c>
      <c r="AB73" s="158">
        <v>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43.2</v>
      </c>
      <c r="AU73" s="24">
        <v>100.47302338451685</v>
      </c>
      <c r="AV73" s="24">
        <v>66.383546408850322</v>
      </c>
      <c r="AW73" s="24">
        <v>66.383546408850322</v>
      </c>
      <c r="AX73" s="24">
        <v>66.383546408850322</v>
      </c>
      <c r="AY73" s="24">
        <v>3.9868379180978475</v>
      </c>
      <c r="AZ73" s="24">
        <v>3.9868379180978475</v>
      </c>
      <c r="BA73" s="24">
        <v>3.9868379180978475</v>
      </c>
      <c r="BB73" s="24">
        <v>2.7841958511983691</v>
      </c>
      <c r="BC73" s="24">
        <v>2.7841958511983691</v>
      </c>
      <c r="BD73" s="24">
        <v>2.7841958511983691</v>
      </c>
      <c r="BE73" s="24">
        <v>2.2131163175848809</v>
      </c>
      <c r="BF73" s="24">
        <v>2.2131163175848809</v>
      </c>
      <c r="BG73" s="24">
        <v>2.2131163175848809</v>
      </c>
      <c r="BH73" s="24">
        <v>1.2152386763114713</v>
      </c>
      <c r="BI73" s="24">
        <v>1.2152386763114713</v>
      </c>
      <c r="BJ73" s="24">
        <v>1.2152386763114713</v>
      </c>
      <c r="BK73" s="24">
        <v>2.7622306116958941</v>
      </c>
      <c r="BL73" s="24">
        <v>2.7622306116958941</v>
      </c>
      <c r="BM73" s="24">
        <v>2.7622306116958941</v>
      </c>
      <c r="BN73" s="24">
        <v>0.48999748538570032</v>
      </c>
      <c r="BO73" s="24">
        <v>0.48999748538570032</v>
      </c>
      <c r="BP73" s="24">
        <v>0.48999748538570032</v>
      </c>
      <c r="BQ73" s="24">
        <v>0</v>
      </c>
      <c r="BR73" s="24">
        <v>0</v>
      </c>
      <c r="BS73" s="24">
        <v>0</v>
      </c>
      <c r="BT73" s="24">
        <v>0</v>
      </c>
      <c r="BU73" s="24">
        <v>0</v>
      </c>
      <c r="BV73" s="24">
        <v>0</v>
      </c>
      <c r="BW73" s="24">
        <v>0</v>
      </c>
      <c r="BX73" s="24">
        <v>0</v>
      </c>
      <c r="BY73" s="24">
        <v>0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4">
        <v>0</v>
      </c>
      <c r="DZ73" s="24">
        <v>0</v>
      </c>
      <c r="EA73" s="24">
        <v>0</v>
      </c>
      <c r="EB73" s="24">
        <v>0</v>
      </c>
      <c r="EC73" s="24">
        <v>0</v>
      </c>
      <c r="ED73" s="24">
        <v>0</v>
      </c>
      <c r="EE73" s="24">
        <v>0</v>
      </c>
      <c r="EF73" s="24">
        <v>0</v>
      </c>
      <c r="EG73" s="24">
        <v>0</v>
      </c>
      <c r="EH73" s="24">
        <v>0</v>
      </c>
      <c r="EI73" s="24">
        <v>0</v>
      </c>
      <c r="EJ73" s="24">
        <v>0</v>
      </c>
      <c r="EK73" s="24">
        <v>0</v>
      </c>
      <c r="EL73" s="24">
        <v>0</v>
      </c>
      <c r="EM73" s="24">
        <v>0</v>
      </c>
    </row>
    <row r="74" spans="1:143" x14ac:dyDescent="0.2">
      <c r="A74" s="635">
        <v>2</v>
      </c>
      <c r="B74" s="24" t="s">
        <v>826</v>
      </c>
      <c r="F74" s="24">
        <v>380</v>
      </c>
      <c r="G74" s="627">
        <v>44827</v>
      </c>
      <c r="H74" s="24">
        <v>2</v>
      </c>
      <c r="I74" s="431">
        <v>1</v>
      </c>
      <c r="K74" s="158">
        <v>0</v>
      </c>
      <c r="L74" s="158">
        <v>0</v>
      </c>
      <c r="M74" s="158">
        <v>0</v>
      </c>
      <c r="N74" s="158">
        <v>0</v>
      </c>
      <c r="O74" s="158">
        <v>0</v>
      </c>
      <c r="P74" s="158">
        <v>0</v>
      </c>
      <c r="Q74" s="158">
        <v>0</v>
      </c>
      <c r="R74" s="158">
        <v>0</v>
      </c>
      <c r="S74" s="158">
        <v>0</v>
      </c>
      <c r="T74" s="158">
        <v>0</v>
      </c>
      <c r="U74" s="158">
        <v>0</v>
      </c>
      <c r="V74" s="158">
        <v>0</v>
      </c>
      <c r="W74" s="158">
        <v>0</v>
      </c>
      <c r="X74" s="158">
        <v>0</v>
      </c>
      <c r="Y74" s="158">
        <v>0</v>
      </c>
      <c r="Z74" s="158">
        <v>0</v>
      </c>
      <c r="AA74" s="158">
        <v>0</v>
      </c>
      <c r="AB74" s="158">
        <v>0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95</v>
      </c>
      <c r="AQ74" s="158">
        <v>0</v>
      </c>
      <c r="AR74" s="158">
        <v>0</v>
      </c>
      <c r="AS74" s="158">
        <v>95</v>
      </c>
      <c r="AT74" s="158">
        <v>0</v>
      </c>
      <c r="AU74" s="24">
        <v>31.666666666666668</v>
      </c>
      <c r="AV74" s="24">
        <v>17.548148778386981</v>
      </c>
      <c r="AW74" s="24">
        <v>17.548148778386981</v>
      </c>
      <c r="AX74" s="24">
        <v>17.548148778386981</v>
      </c>
      <c r="AY74" s="24">
        <v>4.1926511916523053</v>
      </c>
      <c r="AZ74" s="24">
        <v>4.1926511916523053</v>
      </c>
      <c r="BA74" s="24">
        <v>4.1926511916523053</v>
      </c>
      <c r="BB74" s="24">
        <v>7.8934007129238551E-2</v>
      </c>
      <c r="BC74" s="24">
        <v>7.8934007129238551E-2</v>
      </c>
      <c r="BD74" s="24">
        <v>7.8934007129238551E-2</v>
      </c>
      <c r="BE74" s="24">
        <v>0.42660771741869347</v>
      </c>
      <c r="BF74" s="24">
        <v>0.42660771741869347</v>
      </c>
      <c r="BG74" s="24">
        <v>0.42660771741869347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4">
        <v>0</v>
      </c>
      <c r="DZ74" s="24">
        <v>0</v>
      </c>
      <c r="EA74" s="24">
        <v>0</v>
      </c>
      <c r="EB74" s="24">
        <v>0</v>
      </c>
      <c r="EC74" s="24">
        <v>0</v>
      </c>
      <c r="ED74" s="24">
        <v>0</v>
      </c>
      <c r="EE74" s="24">
        <v>0</v>
      </c>
      <c r="EF74" s="24">
        <v>0</v>
      </c>
      <c r="EG74" s="24">
        <v>0</v>
      </c>
      <c r="EH74" s="24">
        <v>0</v>
      </c>
      <c r="EI74" s="24">
        <v>0</v>
      </c>
      <c r="EJ74" s="24">
        <v>0</v>
      </c>
      <c r="EK74" s="24">
        <v>0</v>
      </c>
      <c r="EL74" s="24">
        <v>0</v>
      </c>
      <c r="EM74" s="24">
        <v>0</v>
      </c>
    </row>
    <row r="75" spans="1:143" x14ac:dyDescent="0.2">
      <c r="A75" s="635">
        <v>1</v>
      </c>
      <c r="B75" s="24" t="s">
        <v>827</v>
      </c>
      <c r="F75" s="24">
        <v>8400</v>
      </c>
      <c r="G75" s="627">
        <v>44839</v>
      </c>
      <c r="H75" s="24">
        <v>1</v>
      </c>
      <c r="I75" s="431">
        <v>1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  <c r="R75" s="158">
        <v>0</v>
      </c>
      <c r="S75" s="158">
        <v>0</v>
      </c>
      <c r="T75" s="158">
        <v>0</v>
      </c>
      <c r="U75" s="158">
        <v>0</v>
      </c>
      <c r="V75" s="158">
        <v>0</v>
      </c>
      <c r="W75" s="158">
        <v>0</v>
      </c>
      <c r="X75" s="158">
        <v>0</v>
      </c>
      <c r="Y75" s="158">
        <v>0</v>
      </c>
      <c r="Z75" s="158">
        <v>0</v>
      </c>
      <c r="AA75" s="158">
        <v>0</v>
      </c>
      <c r="AB75" s="158">
        <v>0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3.744294</v>
      </c>
      <c r="AU75" s="24">
        <v>163.83538226483182</v>
      </c>
      <c r="AV75" s="24">
        <v>163.83538226483182</v>
      </c>
      <c r="AW75" s="24">
        <v>108.24770008528691</v>
      </c>
      <c r="AX75" s="24">
        <v>108.24770008528691</v>
      </c>
      <c r="AY75" s="24">
        <v>108.24770008528691</v>
      </c>
      <c r="AZ75" s="24">
        <v>6.5010994228739873</v>
      </c>
      <c r="BA75" s="24">
        <v>6.5010994228739873</v>
      </c>
      <c r="BB75" s="24">
        <v>6.5010994228739873</v>
      </c>
      <c r="BC75" s="24">
        <v>4.5400225475004223</v>
      </c>
      <c r="BD75" s="24">
        <v>4.5400225475004223</v>
      </c>
      <c r="BE75" s="24">
        <v>4.5400225475004223</v>
      </c>
      <c r="BF75" s="24">
        <v>3.6087971245815171</v>
      </c>
      <c r="BG75" s="24">
        <v>3.6087971245815171</v>
      </c>
      <c r="BH75" s="24">
        <v>3.6087971245815171</v>
      </c>
      <c r="BI75" s="24">
        <v>1.9816174169909555</v>
      </c>
      <c r="BJ75" s="24">
        <v>1.9816174169909555</v>
      </c>
      <c r="BK75" s="24">
        <v>1.9816174169909555</v>
      </c>
      <c r="BL75" s="24">
        <v>4.5042051381182615</v>
      </c>
      <c r="BM75" s="24">
        <v>4.5042051381182615</v>
      </c>
      <c r="BN75" s="24">
        <v>4.5042051381182615</v>
      </c>
      <c r="BO75" s="24">
        <v>0.79900975030620758</v>
      </c>
      <c r="BP75" s="24">
        <v>0.79900975030620758</v>
      </c>
      <c r="BQ75" s="24">
        <v>0.79900975030620758</v>
      </c>
      <c r="BR75" s="24">
        <v>0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4">
        <v>0</v>
      </c>
      <c r="DZ75" s="24">
        <v>0</v>
      </c>
      <c r="EA75" s="24">
        <v>0</v>
      </c>
      <c r="EB75" s="24">
        <v>0</v>
      </c>
      <c r="EC75" s="24">
        <v>0</v>
      </c>
      <c r="ED75" s="24">
        <v>0</v>
      </c>
      <c r="EE75" s="24">
        <v>0</v>
      </c>
      <c r="EF75" s="24">
        <v>0</v>
      </c>
      <c r="EG75" s="24">
        <v>0</v>
      </c>
      <c r="EH75" s="24">
        <v>0</v>
      </c>
      <c r="EI75" s="24">
        <v>0</v>
      </c>
      <c r="EJ75" s="24">
        <v>0</v>
      </c>
      <c r="EK75" s="24">
        <v>0</v>
      </c>
      <c r="EL75" s="24">
        <v>0</v>
      </c>
      <c r="EM75" s="24">
        <v>0</v>
      </c>
    </row>
    <row r="76" spans="1:143" x14ac:dyDescent="0.2">
      <c r="A76" s="635">
        <v>2</v>
      </c>
      <c r="B76" s="24" t="s">
        <v>828</v>
      </c>
      <c r="F76" s="24">
        <v>1600.886362</v>
      </c>
      <c r="G76" s="627">
        <v>44848</v>
      </c>
      <c r="H76" s="24">
        <v>1</v>
      </c>
      <c r="I76" s="431">
        <v>1</v>
      </c>
      <c r="K76" s="158">
        <v>0</v>
      </c>
      <c r="L76" s="158">
        <v>0</v>
      </c>
      <c r="M76" s="158">
        <v>0</v>
      </c>
      <c r="N76" s="158">
        <v>0</v>
      </c>
      <c r="O76" s="158">
        <v>0</v>
      </c>
      <c r="P76" s="158">
        <v>0</v>
      </c>
      <c r="Q76" s="158">
        <v>0</v>
      </c>
      <c r="R76" s="158">
        <v>0</v>
      </c>
      <c r="S76" s="158">
        <v>0</v>
      </c>
      <c r="T76" s="158">
        <v>0</v>
      </c>
      <c r="U76" s="158">
        <v>0</v>
      </c>
      <c r="V76" s="158">
        <v>0</v>
      </c>
      <c r="W76" s="158">
        <v>0</v>
      </c>
      <c r="X76" s="158">
        <v>0</v>
      </c>
      <c r="Y76" s="158">
        <v>0</v>
      </c>
      <c r="Z76" s="158">
        <v>0</v>
      </c>
      <c r="AA76" s="158">
        <v>0</v>
      </c>
      <c r="AB76" s="158">
        <v>0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24">
        <v>105.39390341120018</v>
      </c>
      <c r="AV76" s="24">
        <v>105.39390341120018</v>
      </c>
      <c r="AW76" s="24">
        <v>45.013465908041589</v>
      </c>
      <c r="AX76" s="24">
        <v>45.013465908041589</v>
      </c>
      <c r="AY76" s="24">
        <v>45.013465908041589</v>
      </c>
      <c r="AZ76" s="24">
        <v>10.754739081776725</v>
      </c>
      <c r="BA76" s="24">
        <v>10.754739081776725</v>
      </c>
      <c r="BB76" s="24">
        <v>10.754739081776725</v>
      </c>
      <c r="BC76" s="24">
        <v>0.20247681301136597</v>
      </c>
      <c r="BD76" s="24">
        <v>0.20247681301136597</v>
      </c>
      <c r="BE76" s="24">
        <v>0.20247681301136597</v>
      </c>
      <c r="BF76" s="24">
        <v>1.0943087038209474</v>
      </c>
      <c r="BG76" s="24">
        <v>1.0943087038209474</v>
      </c>
      <c r="BH76" s="24">
        <v>1.0943087038209474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4">
        <v>0</v>
      </c>
      <c r="DZ76" s="24">
        <v>0</v>
      </c>
      <c r="EA76" s="24">
        <v>0</v>
      </c>
      <c r="EB76" s="24">
        <v>0</v>
      </c>
      <c r="EC76" s="24">
        <v>0</v>
      </c>
      <c r="ED76" s="24">
        <v>0</v>
      </c>
      <c r="EE76" s="24">
        <v>0</v>
      </c>
      <c r="EF76" s="24">
        <v>0</v>
      </c>
      <c r="EG76" s="24">
        <v>0</v>
      </c>
      <c r="EH76" s="24">
        <v>0</v>
      </c>
      <c r="EI76" s="24">
        <v>0</v>
      </c>
      <c r="EJ76" s="24">
        <v>0</v>
      </c>
      <c r="EK76" s="24">
        <v>0</v>
      </c>
      <c r="EL76" s="24">
        <v>0</v>
      </c>
      <c r="EM76" s="24">
        <v>0</v>
      </c>
    </row>
    <row r="77" spans="1:143" x14ac:dyDescent="0.2">
      <c r="A77" s="635">
        <v>1</v>
      </c>
      <c r="B77" s="24" t="s">
        <v>829</v>
      </c>
      <c r="F77" s="24">
        <v>9361.9</v>
      </c>
      <c r="G77" s="627">
        <v>44853</v>
      </c>
      <c r="H77" s="24">
        <v>1</v>
      </c>
      <c r="I77" s="431">
        <v>1</v>
      </c>
      <c r="K77" s="158">
        <v>0</v>
      </c>
      <c r="L77" s="158">
        <v>0</v>
      </c>
      <c r="M77" s="158">
        <v>0</v>
      </c>
      <c r="N77" s="158">
        <v>0</v>
      </c>
      <c r="O77" s="158">
        <v>0</v>
      </c>
      <c r="P77" s="158">
        <v>0</v>
      </c>
      <c r="Q77" s="158">
        <v>0</v>
      </c>
      <c r="R77" s="158">
        <v>0</v>
      </c>
      <c r="S77" s="158">
        <v>0</v>
      </c>
      <c r="T77" s="158">
        <v>0</v>
      </c>
      <c r="U77" s="158">
        <v>0</v>
      </c>
      <c r="V77" s="158">
        <v>0</v>
      </c>
      <c r="W77" s="158">
        <v>0</v>
      </c>
      <c r="X77" s="158">
        <v>0</v>
      </c>
      <c r="Y77" s="158">
        <v>0</v>
      </c>
      <c r="Z77" s="158">
        <v>0</v>
      </c>
      <c r="AA77" s="158">
        <v>0</v>
      </c>
      <c r="AB77" s="158">
        <v>0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24">
        <v>182.59648395537249</v>
      </c>
      <c r="AV77" s="24">
        <v>182.59648395537249</v>
      </c>
      <c r="AW77" s="24">
        <v>120.64335040814849</v>
      </c>
      <c r="AX77" s="24">
        <v>120.64335040814849</v>
      </c>
      <c r="AY77" s="24">
        <v>120.64335040814849</v>
      </c>
      <c r="AZ77" s="24">
        <v>7.2455527008338061</v>
      </c>
      <c r="BA77" s="24">
        <v>7.2455527008338061</v>
      </c>
      <c r="BB77" s="24">
        <v>7.2455527008338061</v>
      </c>
      <c r="BC77" s="24">
        <v>5.0599091770766904</v>
      </c>
      <c r="BD77" s="24">
        <v>5.0599091770766904</v>
      </c>
      <c r="BE77" s="24">
        <v>5.0599091770766904</v>
      </c>
      <c r="BF77" s="24">
        <v>4.0220473572166311</v>
      </c>
      <c r="BG77" s="24">
        <v>4.0220473572166311</v>
      </c>
      <c r="BH77" s="24">
        <v>4.0220473572166311</v>
      </c>
      <c r="BI77" s="24">
        <v>2.2085362019199555</v>
      </c>
      <c r="BJ77" s="24">
        <v>2.2085362019199555</v>
      </c>
      <c r="BK77" s="24">
        <v>2.2085362019199555</v>
      </c>
      <c r="BL77" s="24">
        <v>5.019990247922542</v>
      </c>
      <c r="BM77" s="24">
        <v>5.019990247922542</v>
      </c>
      <c r="BN77" s="24">
        <v>5.019990247922542</v>
      </c>
      <c r="BO77" s="24">
        <v>0.89050587873710529</v>
      </c>
      <c r="BP77" s="24">
        <v>0.89050587873710529</v>
      </c>
      <c r="BQ77" s="24">
        <v>0.89050587873710529</v>
      </c>
      <c r="BR77" s="24">
        <v>0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4">
        <v>0</v>
      </c>
      <c r="DZ77" s="24">
        <v>0</v>
      </c>
      <c r="EA77" s="24">
        <v>0</v>
      </c>
      <c r="EB77" s="24">
        <v>0</v>
      </c>
      <c r="EC77" s="24">
        <v>0</v>
      </c>
      <c r="ED77" s="24">
        <v>0</v>
      </c>
      <c r="EE77" s="24">
        <v>0</v>
      </c>
      <c r="EF77" s="24">
        <v>0</v>
      </c>
      <c r="EG77" s="24">
        <v>0</v>
      </c>
      <c r="EH77" s="24">
        <v>0</v>
      </c>
      <c r="EI77" s="24">
        <v>0</v>
      </c>
      <c r="EJ77" s="24">
        <v>0</v>
      </c>
      <c r="EK77" s="24">
        <v>0</v>
      </c>
      <c r="EL77" s="24">
        <v>0</v>
      </c>
      <c r="EM77" s="24">
        <v>0</v>
      </c>
    </row>
    <row r="78" spans="1:143" x14ac:dyDescent="0.2">
      <c r="A78" s="635">
        <v>1</v>
      </c>
      <c r="B78" s="24" t="s">
        <v>830</v>
      </c>
      <c r="F78" s="24">
        <v>10400</v>
      </c>
      <c r="G78" s="627">
        <v>44837</v>
      </c>
      <c r="H78" s="24">
        <v>1</v>
      </c>
      <c r="I78" s="431">
        <v>1</v>
      </c>
      <c r="K78" s="158">
        <v>0</v>
      </c>
      <c r="L78" s="158">
        <v>0</v>
      </c>
      <c r="M78" s="158">
        <v>0</v>
      </c>
      <c r="N78" s="158">
        <v>0</v>
      </c>
      <c r="O78" s="158">
        <v>0</v>
      </c>
      <c r="P78" s="158">
        <v>0</v>
      </c>
      <c r="Q78" s="158">
        <v>0</v>
      </c>
      <c r="R78" s="158">
        <v>0</v>
      </c>
      <c r="S78" s="158">
        <v>0</v>
      </c>
      <c r="T78" s="158">
        <v>0</v>
      </c>
      <c r="U78" s="158">
        <v>0</v>
      </c>
      <c r="V78" s="158">
        <v>0</v>
      </c>
      <c r="W78" s="158">
        <v>0</v>
      </c>
      <c r="X78" s="158">
        <v>0</v>
      </c>
      <c r="Y78" s="158">
        <v>0</v>
      </c>
      <c r="Z78" s="158">
        <v>0</v>
      </c>
      <c r="AA78" s="158">
        <v>0</v>
      </c>
      <c r="AB78" s="158">
        <v>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400</v>
      </c>
      <c r="AT78" s="158">
        <v>0</v>
      </c>
      <c r="AU78" s="24">
        <v>202.84380661360129</v>
      </c>
      <c r="AV78" s="24">
        <v>202.84380661360129</v>
      </c>
      <c r="AW78" s="24">
        <v>134.02096201035522</v>
      </c>
      <c r="AX78" s="24">
        <v>134.02096201035522</v>
      </c>
      <c r="AY78" s="24">
        <v>134.02096201035522</v>
      </c>
      <c r="AZ78" s="24">
        <v>8.048980237843983</v>
      </c>
      <c r="BA78" s="24">
        <v>8.048980237843983</v>
      </c>
      <c r="BB78" s="24">
        <v>8.048980237843983</v>
      </c>
      <c r="BC78" s="24">
        <v>5.6209802969052847</v>
      </c>
      <c r="BD78" s="24">
        <v>5.6209802969052847</v>
      </c>
      <c r="BE78" s="24">
        <v>5.6209802969052847</v>
      </c>
      <c r="BF78" s="24">
        <v>4.4680345351961632</v>
      </c>
      <c r="BG78" s="24">
        <v>4.4680345351961632</v>
      </c>
      <c r="BH78" s="24">
        <v>4.4680345351961632</v>
      </c>
      <c r="BI78" s="24">
        <v>2.453431087703088</v>
      </c>
      <c r="BJ78" s="24">
        <v>2.453431087703088</v>
      </c>
      <c r="BK78" s="24">
        <v>2.453431087703088</v>
      </c>
      <c r="BL78" s="24">
        <v>5.5766349329083242</v>
      </c>
      <c r="BM78" s="24">
        <v>5.5766349329083242</v>
      </c>
      <c r="BN78" s="24">
        <v>5.5766349329083242</v>
      </c>
      <c r="BO78" s="24">
        <v>0.98925016704578084</v>
      </c>
      <c r="BP78" s="24">
        <v>0.98925016704578084</v>
      </c>
      <c r="BQ78" s="24">
        <v>0.98925016704578084</v>
      </c>
      <c r="BR78" s="24">
        <v>0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4">
        <v>0</v>
      </c>
      <c r="DZ78" s="24">
        <v>0</v>
      </c>
      <c r="EA78" s="24">
        <v>0</v>
      </c>
      <c r="EB78" s="24">
        <v>0</v>
      </c>
      <c r="EC78" s="24">
        <v>0</v>
      </c>
      <c r="ED78" s="24">
        <v>0</v>
      </c>
      <c r="EE78" s="24">
        <v>0</v>
      </c>
      <c r="EF78" s="24">
        <v>0</v>
      </c>
      <c r="EG78" s="24">
        <v>0</v>
      </c>
      <c r="EH78" s="24">
        <v>0</v>
      </c>
      <c r="EI78" s="24">
        <v>0</v>
      </c>
      <c r="EJ78" s="24">
        <v>0</v>
      </c>
      <c r="EK78" s="24">
        <v>0</v>
      </c>
      <c r="EL78" s="24">
        <v>0</v>
      </c>
      <c r="EM78" s="24">
        <v>0</v>
      </c>
    </row>
    <row r="79" spans="1:143" x14ac:dyDescent="0.2">
      <c r="A79" s="635">
        <v>2</v>
      </c>
      <c r="B79" s="24" t="s">
        <v>831</v>
      </c>
      <c r="F79" s="24">
        <v>1000</v>
      </c>
      <c r="G79" s="627">
        <v>44876</v>
      </c>
      <c r="H79" s="24">
        <v>0</v>
      </c>
      <c r="I79" s="431">
        <v>1</v>
      </c>
      <c r="K79" s="158">
        <v>0</v>
      </c>
      <c r="L79" s="158">
        <v>0</v>
      </c>
      <c r="M79" s="158">
        <v>0</v>
      </c>
      <c r="N79" s="158">
        <v>0</v>
      </c>
      <c r="O79" s="158">
        <v>0</v>
      </c>
      <c r="P79" s="158">
        <v>0</v>
      </c>
      <c r="Q79" s="158">
        <v>0</v>
      </c>
      <c r="R79" s="158">
        <v>0</v>
      </c>
      <c r="S79" s="158">
        <v>0</v>
      </c>
      <c r="T79" s="158">
        <v>0</v>
      </c>
      <c r="U79" s="158">
        <v>0</v>
      </c>
      <c r="V79" s="158">
        <v>0</v>
      </c>
      <c r="W79" s="158">
        <v>0</v>
      </c>
      <c r="X79" s="158">
        <v>0</v>
      </c>
      <c r="Y79" s="158">
        <v>0</v>
      </c>
      <c r="Z79" s="158">
        <v>0</v>
      </c>
      <c r="AA79" s="158">
        <v>0</v>
      </c>
      <c r="AB79" s="158">
        <v>0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0</v>
      </c>
      <c r="AI79" s="158">
        <v>0</v>
      </c>
      <c r="AJ79" s="158">
        <v>0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24">
        <v>65.834718761380884</v>
      </c>
      <c r="AV79" s="24">
        <v>65.834718761380884</v>
      </c>
      <c r="AW79" s="24">
        <v>65.834718761380884</v>
      </c>
      <c r="AX79" s="24">
        <v>28.117839577198918</v>
      </c>
      <c r="AY79" s="24">
        <v>28.117839577198918</v>
      </c>
      <c r="AZ79" s="24">
        <v>28.117839577198918</v>
      </c>
      <c r="BA79" s="24">
        <v>6.7179903190259829</v>
      </c>
      <c r="BB79" s="24">
        <v>6.7179903190259829</v>
      </c>
      <c r="BC79" s="24">
        <v>6.7179903190259829</v>
      </c>
      <c r="BD79" s="24">
        <v>0.12647794235588969</v>
      </c>
      <c r="BE79" s="24">
        <v>0.12647794235588969</v>
      </c>
      <c r="BF79" s="24">
        <v>0.12647794235588969</v>
      </c>
      <c r="BG79" s="24">
        <v>0.68356426152186023</v>
      </c>
      <c r="BH79" s="24">
        <v>0.68356426152186023</v>
      </c>
      <c r="BI79" s="24">
        <v>0.68356426152186023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4">
        <v>0</v>
      </c>
      <c r="DZ79" s="24">
        <v>0</v>
      </c>
      <c r="EA79" s="24">
        <v>0</v>
      </c>
      <c r="EB79" s="24">
        <v>0</v>
      </c>
      <c r="EC79" s="24">
        <v>0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 s="24">
        <v>0</v>
      </c>
      <c r="EL79" s="24">
        <v>0</v>
      </c>
      <c r="EM79" s="24">
        <v>0</v>
      </c>
    </row>
    <row r="80" spans="1:143" x14ac:dyDescent="0.2">
      <c r="A80" s="635">
        <v>2</v>
      </c>
      <c r="B80" s="24" t="s">
        <v>832</v>
      </c>
      <c r="F80" s="24">
        <v>450</v>
      </c>
      <c r="G80" s="627">
        <v>44881</v>
      </c>
      <c r="H80" s="24">
        <v>0</v>
      </c>
      <c r="I80" s="431">
        <v>1</v>
      </c>
      <c r="K80" s="158">
        <v>0</v>
      </c>
      <c r="L80" s="158">
        <v>0</v>
      </c>
      <c r="M80" s="158">
        <v>0</v>
      </c>
      <c r="N80" s="158">
        <v>0</v>
      </c>
      <c r="O80" s="158">
        <v>0</v>
      </c>
      <c r="P80" s="158">
        <v>0</v>
      </c>
      <c r="Q80" s="158">
        <v>0</v>
      </c>
      <c r="R80" s="158">
        <v>0</v>
      </c>
      <c r="S80" s="158">
        <v>0</v>
      </c>
      <c r="T80" s="158">
        <v>0</v>
      </c>
      <c r="U80" s="158">
        <v>0</v>
      </c>
      <c r="V80" s="158">
        <v>0</v>
      </c>
      <c r="W80" s="158">
        <v>0</v>
      </c>
      <c r="X80" s="158">
        <v>0</v>
      </c>
      <c r="Y80" s="158">
        <v>0</v>
      </c>
      <c r="Z80" s="158">
        <v>0</v>
      </c>
      <c r="AA80" s="158">
        <v>0</v>
      </c>
      <c r="AB80" s="158">
        <v>0</v>
      </c>
      <c r="AC80" s="158">
        <v>0</v>
      </c>
      <c r="AD80" s="158">
        <v>0</v>
      </c>
      <c r="AE80" s="158">
        <v>0</v>
      </c>
      <c r="AF80" s="158">
        <v>0</v>
      </c>
      <c r="AG80" s="158">
        <v>0</v>
      </c>
      <c r="AH80" s="158">
        <v>0</v>
      </c>
      <c r="AI80" s="158">
        <v>0</v>
      </c>
      <c r="AJ80" s="158">
        <v>0</v>
      </c>
      <c r="AK80" s="158">
        <v>0</v>
      </c>
      <c r="AL80" s="158">
        <v>0</v>
      </c>
      <c r="AM80" s="158">
        <v>0</v>
      </c>
      <c r="AN80" s="158">
        <v>0</v>
      </c>
      <c r="AO80" s="158">
        <v>0</v>
      </c>
      <c r="AP80" s="158">
        <v>0</v>
      </c>
      <c r="AQ80" s="158">
        <v>0</v>
      </c>
      <c r="AR80" s="158">
        <v>0</v>
      </c>
      <c r="AS80" s="158">
        <v>0</v>
      </c>
      <c r="AT80" s="158">
        <v>0</v>
      </c>
      <c r="AU80" s="24">
        <v>29.625623442621393</v>
      </c>
      <c r="AV80" s="24">
        <v>29.625623442621393</v>
      </c>
      <c r="AW80" s="24">
        <v>29.625623442621393</v>
      </c>
      <c r="AX80" s="24">
        <v>12.653027809739513</v>
      </c>
      <c r="AY80" s="24">
        <v>12.653027809739513</v>
      </c>
      <c r="AZ80" s="24">
        <v>12.653027809739513</v>
      </c>
      <c r="BA80" s="24">
        <v>3.0230956435616925</v>
      </c>
      <c r="BB80" s="24">
        <v>3.0230956435616925</v>
      </c>
      <c r="BC80" s="24">
        <v>3.0230956435616925</v>
      </c>
      <c r="BD80" s="24">
        <v>5.6915074060150367E-2</v>
      </c>
      <c r="BE80" s="24">
        <v>5.6915074060150367E-2</v>
      </c>
      <c r="BF80" s="24">
        <v>5.6915074060150367E-2</v>
      </c>
      <c r="BG80" s="24">
        <v>0.30760391768483714</v>
      </c>
      <c r="BH80" s="24">
        <v>0.30760391768483714</v>
      </c>
      <c r="BI80" s="24">
        <v>0.30760391768483714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4">
        <v>0</v>
      </c>
      <c r="DZ80" s="24">
        <v>0</v>
      </c>
      <c r="EA80" s="24">
        <v>0</v>
      </c>
      <c r="EB80" s="24">
        <v>0</v>
      </c>
      <c r="EC80" s="24">
        <v>0</v>
      </c>
      <c r="ED80" s="24">
        <v>0</v>
      </c>
      <c r="EE80" s="24">
        <v>0</v>
      </c>
      <c r="EF80" s="24">
        <v>0</v>
      </c>
      <c r="EG80" s="24">
        <v>0</v>
      </c>
      <c r="EH80" s="24">
        <v>0</v>
      </c>
      <c r="EI80" s="24">
        <v>0</v>
      </c>
      <c r="EJ80" s="24">
        <v>0</v>
      </c>
      <c r="EK80" s="24">
        <v>0</v>
      </c>
      <c r="EL80" s="24">
        <v>0</v>
      </c>
      <c r="EM80" s="24">
        <v>0</v>
      </c>
    </row>
    <row r="81" spans="1:143" x14ac:dyDescent="0.2">
      <c r="A81" s="635">
        <v>1</v>
      </c>
      <c r="B81" s="24" t="s">
        <v>833</v>
      </c>
      <c r="F81" s="24">
        <v>9162.625</v>
      </c>
      <c r="G81" s="627">
        <v>44883</v>
      </c>
      <c r="H81" s="24">
        <v>0</v>
      </c>
      <c r="I81" s="431">
        <v>1</v>
      </c>
      <c r="K81" s="158">
        <v>0</v>
      </c>
      <c r="L81" s="158">
        <v>0</v>
      </c>
      <c r="M81" s="158">
        <v>0</v>
      </c>
      <c r="N81" s="158">
        <v>0</v>
      </c>
      <c r="O81" s="158">
        <v>0</v>
      </c>
      <c r="P81" s="158">
        <v>0</v>
      </c>
      <c r="Q81" s="158">
        <v>0</v>
      </c>
      <c r="R81" s="158">
        <v>0</v>
      </c>
      <c r="S81" s="158">
        <v>0</v>
      </c>
      <c r="T81" s="158">
        <v>0</v>
      </c>
      <c r="U81" s="158">
        <v>0</v>
      </c>
      <c r="V81" s="158">
        <v>0</v>
      </c>
      <c r="W81" s="158">
        <v>0</v>
      </c>
      <c r="X81" s="158">
        <v>0</v>
      </c>
      <c r="Y81" s="158">
        <v>0</v>
      </c>
      <c r="Z81" s="158">
        <v>0</v>
      </c>
      <c r="AA81" s="158">
        <v>0</v>
      </c>
      <c r="AB81" s="158">
        <v>0</v>
      </c>
      <c r="AC81" s="158">
        <v>0</v>
      </c>
      <c r="AD81" s="158">
        <v>0</v>
      </c>
      <c r="AE81" s="158">
        <v>0</v>
      </c>
      <c r="AF81" s="158">
        <v>0</v>
      </c>
      <c r="AG81" s="158">
        <v>0</v>
      </c>
      <c r="AH81" s="158">
        <v>0</v>
      </c>
      <c r="AI81" s="158">
        <v>0</v>
      </c>
      <c r="AJ81" s="158">
        <v>0</v>
      </c>
      <c r="AK81" s="158">
        <v>0</v>
      </c>
      <c r="AL81" s="158">
        <v>0</v>
      </c>
      <c r="AM81" s="158">
        <v>0</v>
      </c>
      <c r="AN81" s="158">
        <v>0</v>
      </c>
      <c r="AO81" s="158">
        <v>0</v>
      </c>
      <c r="AP81" s="158">
        <v>0</v>
      </c>
      <c r="AQ81" s="158">
        <v>0</v>
      </c>
      <c r="AR81" s="158">
        <v>0</v>
      </c>
      <c r="AS81" s="158">
        <v>0</v>
      </c>
      <c r="AT81" s="158">
        <v>0</v>
      </c>
      <c r="AU81" s="24">
        <v>178.70978207432199</v>
      </c>
      <c r="AV81" s="24">
        <v>178.70978207432199</v>
      </c>
      <c r="AW81" s="24">
        <v>178.70978207432199</v>
      </c>
      <c r="AX81" s="24">
        <v>118.0753670230895</v>
      </c>
      <c r="AY81" s="24">
        <v>118.0753670230895</v>
      </c>
      <c r="AZ81" s="24">
        <v>118.0753670230895</v>
      </c>
      <c r="BA81" s="24">
        <v>7.0913257261322338</v>
      </c>
      <c r="BB81" s="24">
        <v>7.0913257261322338</v>
      </c>
      <c r="BC81" s="24">
        <v>7.0913257261322338</v>
      </c>
      <c r="BD81" s="24">
        <v>4.9522052493203637</v>
      </c>
      <c r="BE81" s="24">
        <v>4.9522052493203637</v>
      </c>
      <c r="BF81" s="24">
        <v>4.9522052493203637</v>
      </c>
      <c r="BG81" s="24">
        <v>3.9364350897165146</v>
      </c>
      <c r="BH81" s="24">
        <v>3.9364350897165146</v>
      </c>
      <c r="BI81" s="24">
        <v>3.9364350897165146</v>
      </c>
      <c r="BJ81" s="24">
        <v>2.1615258673043756</v>
      </c>
      <c r="BK81" s="24">
        <v>2.1615258673043756</v>
      </c>
      <c r="BL81" s="24">
        <v>2.1615258673043756</v>
      </c>
      <c r="BM81" s="24">
        <v>4.9131360242441477</v>
      </c>
      <c r="BN81" s="24">
        <v>4.9131360242441477</v>
      </c>
      <c r="BO81" s="24">
        <v>4.9131360242441477</v>
      </c>
      <c r="BP81" s="24">
        <v>0.87155079921421619</v>
      </c>
      <c r="BQ81" s="24">
        <v>0.87155079921421619</v>
      </c>
      <c r="BR81" s="24">
        <v>0.87155079921421619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4">
        <v>0</v>
      </c>
      <c r="DZ81" s="24">
        <v>0</v>
      </c>
      <c r="EA81" s="24">
        <v>0</v>
      </c>
      <c r="EB81" s="24">
        <v>0</v>
      </c>
      <c r="EC81" s="24">
        <v>0</v>
      </c>
      <c r="ED81" s="24">
        <v>0</v>
      </c>
      <c r="EE81" s="24">
        <v>0</v>
      </c>
      <c r="EF81" s="24">
        <v>0</v>
      </c>
      <c r="EG81" s="24">
        <v>0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</row>
    <row r="82" spans="1:143" x14ac:dyDescent="0.2">
      <c r="A82" s="635">
        <v>1</v>
      </c>
      <c r="B82" s="24" t="s">
        <v>834</v>
      </c>
      <c r="F82" s="24">
        <v>3000</v>
      </c>
      <c r="G82" s="634">
        <v>45107</v>
      </c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24">
        <v>58.512636523154221</v>
      </c>
      <c r="BC82" s="24">
        <v>58.512636523154221</v>
      </c>
      <c r="BD82" s="24">
        <v>58.512636523154221</v>
      </c>
      <c r="BE82" s="24">
        <v>38.659892887602467</v>
      </c>
      <c r="BF82" s="24">
        <v>38.659892887602467</v>
      </c>
      <c r="BG82" s="24">
        <v>38.659892887602467</v>
      </c>
      <c r="BH82" s="24">
        <v>2.3218212224549952</v>
      </c>
      <c r="BI82" s="24">
        <v>2.3218212224549952</v>
      </c>
      <c r="BJ82" s="24">
        <v>2.3218212224549952</v>
      </c>
      <c r="BK82" s="24">
        <v>1.6214366241072937</v>
      </c>
      <c r="BL82" s="24">
        <v>1.6214366241072937</v>
      </c>
      <c r="BM82" s="24">
        <v>1.6214366241072937</v>
      </c>
      <c r="BN82" s="24">
        <v>1.2888561159219702</v>
      </c>
      <c r="BO82" s="24">
        <v>1.2888561159219702</v>
      </c>
      <c r="BP82" s="24">
        <v>1.2888561159219702</v>
      </c>
      <c r="BQ82" s="24">
        <v>0.70772050606819847</v>
      </c>
      <c r="BR82" s="24">
        <v>0.70772050606819847</v>
      </c>
      <c r="BS82" s="24">
        <v>0.70772050606819847</v>
      </c>
      <c r="BT82" s="24">
        <v>1.6086446921850934</v>
      </c>
      <c r="BU82" s="24">
        <v>1.6086446921850934</v>
      </c>
      <c r="BV82" s="24">
        <v>1.6086446921850934</v>
      </c>
      <c r="BW82" s="24">
        <v>0.28536062510935983</v>
      </c>
      <c r="BX82" s="24">
        <v>0.28536062510935983</v>
      </c>
      <c r="BY82" s="24">
        <v>0.28536062510935983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4">
        <v>0</v>
      </c>
      <c r="DZ82" s="24">
        <v>0</v>
      </c>
      <c r="EA82" s="24">
        <v>0</v>
      </c>
      <c r="EB82" s="24">
        <v>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0</v>
      </c>
      <c r="EJ82" s="24">
        <v>0</v>
      </c>
      <c r="EK82" s="24">
        <v>0</v>
      </c>
      <c r="EL82" s="24">
        <v>0</v>
      </c>
      <c r="EM82" s="24">
        <v>0</v>
      </c>
    </row>
    <row r="83" spans="1:143" x14ac:dyDescent="0.2">
      <c r="A83" s="635">
        <v>1</v>
      </c>
      <c r="B83" s="24" t="s">
        <v>835</v>
      </c>
      <c r="F83" s="24">
        <v>5000</v>
      </c>
      <c r="G83" s="634">
        <v>45107</v>
      </c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24">
        <v>97.521060871923694</v>
      </c>
      <c r="BC83" s="24">
        <v>97.521060871923694</v>
      </c>
      <c r="BD83" s="24">
        <v>97.521060871923694</v>
      </c>
      <c r="BE83" s="24">
        <v>64.433154812670779</v>
      </c>
      <c r="BF83" s="24">
        <v>64.433154812670779</v>
      </c>
      <c r="BG83" s="24">
        <v>64.433154812670779</v>
      </c>
      <c r="BH83" s="24">
        <v>3.8697020374249926</v>
      </c>
      <c r="BI83" s="24">
        <v>3.8697020374249926</v>
      </c>
      <c r="BJ83" s="24">
        <v>3.8697020374249926</v>
      </c>
      <c r="BK83" s="24">
        <v>2.7023943735121563</v>
      </c>
      <c r="BL83" s="24">
        <v>2.7023943735121563</v>
      </c>
      <c r="BM83" s="24">
        <v>2.7023943735121563</v>
      </c>
      <c r="BN83" s="24">
        <v>2.1480935265366172</v>
      </c>
      <c r="BO83" s="24">
        <v>2.1480935265366172</v>
      </c>
      <c r="BP83" s="24">
        <v>2.1480935265366172</v>
      </c>
      <c r="BQ83" s="24">
        <v>1.1795341767803307</v>
      </c>
      <c r="BR83" s="24">
        <v>1.1795341767803307</v>
      </c>
      <c r="BS83" s="24">
        <v>1.1795341767803307</v>
      </c>
      <c r="BT83" s="24">
        <v>2.6810744869751559</v>
      </c>
      <c r="BU83" s="24">
        <v>2.6810744869751559</v>
      </c>
      <c r="BV83" s="24">
        <v>2.6810744869751559</v>
      </c>
      <c r="BW83" s="24">
        <v>0.47560104184893309</v>
      </c>
      <c r="BX83" s="24">
        <v>0.47560104184893309</v>
      </c>
      <c r="BY83" s="24">
        <v>0.47560104184893309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4">
        <v>0</v>
      </c>
      <c r="DZ83" s="24">
        <v>0</v>
      </c>
      <c r="EA83" s="24">
        <v>0</v>
      </c>
      <c r="EB83" s="24">
        <v>0</v>
      </c>
      <c r="EC83" s="24">
        <v>0</v>
      </c>
      <c r="ED83" s="24">
        <v>0</v>
      </c>
      <c r="EE83" s="24">
        <v>0</v>
      </c>
      <c r="EF83" s="24">
        <v>0</v>
      </c>
      <c r="EG83" s="24">
        <v>0</v>
      </c>
      <c r="EH83" s="24">
        <v>0</v>
      </c>
      <c r="EI83" s="24">
        <v>0</v>
      </c>
      <c r="EJ83" s="24">
        <v>0</v>
      </c>
      <c r="EK83" s="24">
        <v>0</v>
      </c>
      <c r="EL83" s="24">
        <v>0</v>
      </c>
      <c r="EM83" s="24">
        <v>0</v>
      </c>
    </row>
    <row r="84" spans="1:143" x14ac:dyDescent="0.2">
      <c r="A84" s="635">
        <v>2</v>
      </c>
      <c r="B84" s="24" t="s">
        <v>836</v>
      </c>
      <c r="F84" s="24">
        <v>2000</v>
      </c>
      <c r="G84" s="634">
        <v>45107</v>
      </c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24">
        <v>131.66943752276177</v>
      </c>
      <c r="BC84" s="24">
        <v>131.66943752276177</v>
      </c>
      <c r="BD84" s="24">
        <v>131.66943752276177</v>
      </c>
      <c r="BE84" s="24">
        <v>56.235679154397836</v>
      </c>
      <c r="BF84" s="24">
        <v>56.235679154397836</v>
      </c>
      <c r="BG84" s="24">
        <v>56.235679154397836</v>
      </c>
      <c r="BH84" s="24">
        <v>13.435980638051966</v>
      </c>
      <c r="BI84" s="24">
        <v>13.435980638051966</v>
      </c>
      <c r="BJ84" s="24">
        <v>13.435980638051966</v>
      </c>
      <c r="BK84" s="24">
        <v>0.25295588471177938</v>
      </c>
      <c r="BL84" s="24">
        <v>0.25295588471177938</v>
      </c>
      <c r="BM84" s="24">
        <v>0.25295588471177938</v>
      </c>
      <c r="BN84" s="24">
        <v>1.3671285230437205</v>
      </c>
      <c r="BO84" s="24">
        <v>1.3671285230437205</v>
      </c>
      <c r="BP84" s="24">
        <v>1.3671285230437205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4">
        <v>0</v>
      </c>
      <c r="DZ84" s="24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4">
        <v>0</v>
      </c>
      <c r="EH84" s="24">
        <v>0</v>
      </c>
      <c r="EI84" s="24">
        <v>0</v>
      </c>
      <c r="EJ84" s="24">
        <v>0</v>
      </c>
      <c r="EK84" s="24">
        <v>0</v>
      </c>
      <c r="EL84" s="24">
        <v>0</v>
      </c>
      <c r="EM84" s="24">
        <v>0</v>
      </c>
    </row>
    <row r="85" spans="1:143" x14ac:dyDescent="0.2">
      <c r="A85" s="635">
        <v>1</v>
      </c>
      <c r="B85" s="24" t="s">
        <v>837</v>
      </c>
      <c r="F85" s="24">
        <v>3000</v>
      </c>
      <c r="G85" s="627">
        <v>45473</v>
      </c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24">
        <v>73.341765111920054</v>
      </c>
      <c r="BO85" s="24">
        <v>73.341765111920054</v>
      </c>
      <c r="BP85" s="24">
        <v>73.341765111920054</v>
      </c>
      <c r="BQ85" s="24">
        <v>48.457648670343694</v>
      </c>
      <c r="BR85" s="24">
        <v>48.457648670343694</v>
      </c>
      <c r="BS85" s="24">
        <v>48.457648670343694</v>
      </c>
      <c r="BT85" s="24">
        <v>2.9102511328776086</v>
      </c>
      <c r="BU85" s="24">
        <v>2.9102511328776086</v>
      </c>
      <c r="BV85" s="24">
        <v>2.9102511328776086</v>
      </c>
      <c r="BW85" s="24">
        <v>2.0323648205816855</v>
      </c>
      <c r="BX85" s="24">
        <v>2.0323648205816855</v>
      </c>
      <c r="BY85" s="24">
        <v>2.0323648205816855</v>
      </c>
      <c r="BZ85" s="24">
        <v>1.6154968932156246</v>
      </c>
      <c r="CA85" s="24">
        <v>1.6154968932156246</v>
      </c>
      <c r="CB85" s="24">
        <v>1.6154968932156246</v>
      </c>
      <c r="CC85" s="24">
        <v>0.88708139310050249</v>
      </c>
      <c r="CD85" s="24">
        <v>0.88708139310050249</v>
      </c>
      <c r="CE85" s="24">
        <v>0.88708139310050249</v>
      </c>
      <c r="CF85" s="24">
        <v>2.0163309700818126</v>
      </c>
      <c r="CG85" s="24">
        <v>2.0163309700818126</v>
      </c>
      <c r="CH85" s="24">
        <v>2.0163309700818126</v>
      </c>
      <c r="CI85" s="24">
        <v>0.35768089053173191</v>
      </c>
      <c r="CJ85" s="24">
        <v>0.35768089053173191</v>
      </c>
      <c r="CK85" s="24">
        <v>0.35768089053173191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4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0</v>
      </c>
      <c r="EG85" s="24">
        <v>0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</row>
    <row r="86" spans="1:143" x14ac:dyDescent="0.2">
      <c r="A86" s="635">
        <v>1</v>
      </c>
      <c r="B86" s="24" t="s">
        <v>838</v>
      </c>
      <c r="F86" s="24">
        <v>5000</v>
      </c>
      <c r="G86" s="627">
        <v>45473</v>
      </c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24">
        <v>122.23627518653342</v>
      </c>
      <c r="BO86" s="24">
        <v>122.23627518653342</v>
      </c>
      <c r="BP86" s="24">
        <v>122.23627518653342</v>
      </c>
      <c r="BQ86" s="24">
        <v>80.762747783906164</v>
      </c>
      <c r="BR86" s="24">
        <v>80.762747783906164</v>
      </c>
      <c r="BS86" s="24">
        <v>80.762747783906164</v>
      </c>
      <c r="BT86" s="24">
        <v>4.8504185547960139</v>
      </c>
      <c r="BU86" s="24">
        <v>4.8504185547960139</v>
      </c>
      <c r="BV86" s="24">
        <v>4.8504185547960139</v>
      </c>
      <c r="BW86" s="24">
        <v>3.3872747009694759</v>
      </c>
      <c r="BX86" s="24">
        <v>3.3872747009694759</v>
      </c>
      <c r="BY86" s="24">
        <v>3.3872747009694759</v>
      </c>
      <c r="BZ86" s="24">
        <v>2.6924948220260414</v>
      </c>
      <c r="CA86" s="24">
        <v>2.6924948220260414</v>
      </c>
      <c r="CB86" s="24">
        <v>2.6924948220260414</v>
      </c>
      <c r="CC86" s="24">
        <v>1.4784689885008377</v>
      </c>
      <c r="CD86" s="24">
        <v>1.4784689885008377</v>
      </c>
      <c r="CE86" s="24">
        <v>1.4784689885008377</v>
      </c>
      <c r="CF86" s="24">
        <v>3.3605516168030207</v>
      </c>
      <c r="CG86" s="24">
        <v>3.3605516168030207</v>
      </c>
      <c r="CH86" s="24">
        <v>3.3605516168030207</v>
      </c>
      <c r="CI86" s="24">
        <v>0.59613481755288644</v>
      </c>
      <c r="CJ86" s="24">
        <v>0.59613481755288644</v>
      </c>
      <c r="CK86" s="24">
        <v>0.59613481755288644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4">
        <v>0</v>
      </c>
      <c r="DZ86" s="24">
        <v>0</v>
      </c>
      <c r="EA86" s="24">
        <v>0</v>
      </c>
      <c r="EB86" s="24">
        <v>0</v>
      </c>
      <c r="EC86" s="24">
        <v>0</v>
      </c>
      <c r="ED86" s="24">
        <v>0</v>
      </c>
      <c r="EE86" s="24">
        <v>0</v>
      </c>
      <c r="EF86" s="24">
        <v>0</v>
      </c>
      <c r="EG86" s="24">
        <v>0</v>
      </c>
      <c r="EH86" s="24">
        <v>0</v>
      </c>
      <c r="EI86" s="24">
        <v>0</v>
      </c>
      <c r="EJ86" s="24">
        <v>0</v>
      </c>
      <c r="EK86" s="24">
        <v>0</v>
      </c>
      <c r="EL86" s="24">
        <v>0</v>
      </c>
      <c r="EM86" s="24">
        <v>0</v>
      </c>
    </row>
    <row r="87" spans="1:143" x14ac:dyDescent="0.2">
      <c r="A87" s="635">
        <v>2</v>
      </c>
      <c r="B87" s="24" t="s">
        <v>839</v>
      </c>
      <c r="F87" s="24">
        <v>2000</v>
      </c>
      <c r="G87" s="627">
        <v>45473</v>
      </c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24">
        <v>165.71416557410762</v>
      </c>
      <c r="BO87" s="24">
        <v>165.71416557410762</v>
      </c>
      <c r="BP87" s="24">
        <v>165.71416557410762</v>
      </c>
      <c r="BQ87" s="24">
        <v>70.776095211565604</v>
      </c>
      <c r="BR87" s="24">
        <v>70.776095211565604</v>
      </c>
      <c r="BS87" s="24">
        <v>70.776095211565604</v>
      </c>
      <c r="BT87" s="24">
        <v>16.9100161889865</v>
      </c>
      <c r="BU87" s="24">
        <v>16.9100161889865</v>
      </c>
      <c r="BV87" s="24">
        <v>16.9100161889865</v>
      </c>
      <c r="BW87" s="24">
        <v>0.3183606928891623</v>
      </c>
      <c r="BX87" s="24">
        <v>0.3183606928891623</v>
      </c>
      <c r="BY87" s="24">
        <v>0.3183606928891623</v>
      </c>
      <c r="BZ87" s="24">
        <v>1.720616163409888</v>
      </c>
      <c r="CA87" s="24">
        <v>1.720616163409888</v>
      </c>
      <c r="CB87" s="24">
        <v>1.720616163409888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4">
        <v>0</v>
      </c>
      <c r="DZ87" s="24">
        <v>0</v>
      </c>
      <c r="EA87" s="24">
        <v>0</v>
      </c>
      <c r="EB87" s="24">
        <v>0</v>
      </c>
      <c r="EC87" s="24">
        <v>0</v>
      </c>
      <c r="ED87" s="24">
        <v>0</v>
      </c>
      <c r="EE87" s="24">
        <v>0</v>
      </c>
      <c r="EF87" s="24">
        <v>0</v>
      </c>
      <c r="EG87" s="24">
        <v>0</v>
      </c>
      <c r="EH87" s="24">
        <v>0</v>
      </c>
      <c r="EI87" s="24">
        <v>0</v>
      </c>
      <c r="EJ87" s="24">
        <v>0</v>
      </c>
      <c r="EK87" s="24">
        <v>0</v>
      </c>
      <c r="EL87" s="24">
        <v>0</v>
      </c>
      <c r="EM87" s="24">
        <v>0</v>
      </c>
    </row>
    <row r="88" spans="1:143" x14ac:dyDescent="0.2">
      <c r="A88" s="635">
        <v>1</v>
      </c>
      <c r="B88" s="24" t="s">
        <v>840</v>
      </c>
      <c r="F88" s="24">
        <v>3000</v>
      </c>
      <c r="G88" s="627">
        <v>45838</v>
      </c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24">
        <v>88.170893700685852</v>
      </c>
      <c r="CA88" s="24">
        <v>88.170893700685852</v>
      </c>
      <c r="CB88" s="24">
        <v>88.170893700685852</v>
      </c>
      <c r="CC88" s="24">
        <v>58.255404453084928</v>
      </c>
      <c r="CD88" s="24">
        <v>58.255404453084928</v>
      </c>
      <c r="CE88" s="24">
        <v>58.255404453084928</v>
      </c>
      <c r="CF88" s="24">
        <v>3.498681043300222</v>
      </c>
      <c r="CG88" s="24">
        <v>3.498681043300222</v>
      </c>
      <c r="CH88" s="24">
        <v>3.498681043300222</v>
      </c>
      <c r="CI88" s="24">
        <v>2.4432930170560776</v>
      </c>
      <c r="CJ88" s="24">
        <v>2.4432930170560776</v>
      </c>
      <c r="CK88" s="24">
        <v>2.4432930170560776</v>
      </c>
      <c r="CL88" s="24">
        <v>1.9421376705092788</v>
      </c>
      <c r="CM88" s="24">
        <v>1.9421376705092788</v>
      </c>
      <c r="CN88" s="24">
        <v>1.9421376705092788</v>
      </c>
      <c r="CO88" s="24">
        <v>1.0664422801328066</v>
      </c>
      <c r="CP88" s="24">
        <v>1.0664422801328066</v>
      </c>
      <c r="CQ88" s="24">
        <v>1.0664422801328066</v>
      </c>
      <c r="CR88" s="24">
        <v>2.4240172479785316</v>
      </c>
      <c r="CS88" s="24">
        <v>2.4240172479785316</v>
      </c>
      <c r="CT88" s="24">
        <v>2.4240172479785316</v>
      </c>
      <c r="CU88" s="24">
        <v>0.43000115595410393</v>
      </c>
      <c r="CV88" s="24">
        <v>0.43000115595410393</v>
      </c>
      <c r="CW88" s="24">
        <v>0.43000115595410393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4">
        <v>0</v>
      </c>
      <c r="DZ88" s="24">
        <v>0</v>
      </c>
      <c r="EA88" s="24">
        <v>0</v>
      </c>
      <c r="EB88" s="24">
        <v>0</v>
      </c>
      <c r="EC88" s="24">
        <v>0</v>
      </c>
      <c r="ED88" s="24">
        <v>0</v>
      </c>
      <c r="EE88" s="24">
        <v>0</v>
      </c>
      <c r="EF88" s="24">
        <v>0</v>
      </c>
      <c r="EG88" s="24">
        <v>0</v>
      </c>
      <c r="EH88" s="24">
        <v>0</v>
      </c>
      <c r="EI88" s="24">
        <v>0</v>
      </c>
      <c r="EJ88" s="24">
        <v>0</v>
      </c>
      <c r="EK88" s="24">
        <v>0</v>
      </c>
      <c r="EL88" s="24">
        <v>0</v>
      </c>
      <c r="EM88" s="24">
        <v>0</v>
      </c>
    </row>
    <row r="89" spans="1:143" x14ac:dyDescent="0.2">
      <c r="A89" s="635">
        <v>1</v>
      </c>
      <c r="B89" s="24" t="s">
        <v>841</v>
      </c>
      <c r="F89" s="24">
        <v>15000</v>
      </c>
      <c r="G89" s="627">
        <v>45838</v>
      </c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24">
        <v>440.85446850342925</v>
      </c>
      <c r="CA89" s="24">
        <v>440.85446850342925</v>
      </c>
      <c r="CB89" s="24">
        <v>440.85446850342925</v>
      </c>
      <c r="CC89" s="24">
        <v>291.27702226542465</v>
      </c>
      <c r="CD89" s="24">
        <v>291.27702226542465</v>
      </c>
      <c r="CE89" s="24">
        <v>291.27702226542465</v>
      </c>
      <c r="CF89" s="24">
        <v>17.49340521650111</v>
      </c>
      <c r="CG89" s="24">
        <v>17.49340521650111</v>
      </c>
      <c r="CH89" s="24">
        <v>17.49340521650111</v>
      </c>
      <c r="CI89" s="24">
        <v>12.216465085280388</v>
      </c>
      <c r="CJ89" s="24">
        <v>12.216465085280388</v>
      </c>
      <c r="CK89" s="24">
        <v>12.216465085280388</v>
      </c>
      <c r="CL89" s="24">
        <v>9.7106883525463932</v>
      </c>
      <c r="CM89" s="24">
        <v>9.7106883525463932</v>
      </c>
      <c r="CN89" s="24">
        <v>9.7106883525463932</v>
      </c>
      <c r="CO89" s="24">
        <v>5.3322114006640335</v>
      </c>
      <c r="CP89" s="24">
        <v>5.3322114006640335</v>
      </c>
      <c r="CQ89" s="24">
        <v>5.3322114006640335</v>
      </c>
      <c r="CR89" s="24">
        <v>12.120086239892657</v>
      </c>
      <c r="CS89" s="24">
        <v>12.120086239892657</v>
      </c>
      <c r="CT89" s="24">
        <v>12.120086239892657</v>
      </c>
      <c r="CU89" s="24">
        <v>2.1500057797705194</v>
      </c>
      <c r="CV89" s="24">
        <v>2.1500057797705194</v>
      </c>
      <c r="CW89" s="24">
        <v>2.1500057797705194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4">
        <v>0</v>
      </c>
      <c r="DZ89" s="24">
        <v>0</v>
      </c>
      <c r="EA89" s="24">
        <v>0</v>
      </c>
      <c r="EB89" s="24">
        <v>0</v>
      </c>
      <c r="EC89" s="24">
        <v>0</v>
      </c>
      <c r="ED89" s="24">
        <v>0</v>
      </c>
      <c r="EE89" s="24">
        <v>0</v>
      </c>
      <c r="EF89" s="24">
        <v>0</v>
      </c>
      <c r="EG89" s="24">
        <v>0</v>
      </c>
      <c r="EH89" s="24">
        <v>0</v>
      </c>
      <c r="EI89" s="24">
        <v>0</v>
      </c>
      <c r="EJ89" s="24">
        <v>0</v>
      </c>
      <c r="EK89" s="24">
        <v>0</v>
      </c>
      <c r="EL89" s="24">
        <v>0</v>
      </c>
      <c r="EM89" s="24">
        <v>0</v>
      </c>
    </row>
    <row r="90" spans="1:143" x14ac:dyDescent="0.2">
      <c r="A90" s="635">
        <v>2</v>
      </c>
      <c r="B90" s="24" t="s">
        <v>842</v>
      </c>
      <c r="F90" s="24">
        <v>2000</v>
      </c>
      <c r="G90" s="627">
        <v>45838</v>
      </c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24">
        <v>199.75889362545351</v>
      </c>
      <c r="CA90" s="24">
        <v>199.75889362545351</v>
      </c>
      <c r="CB90" s="24">
        <v>199.75889362545351</v>
      </c>
      <c r="CC90" s="24">
        <v>85.316511268733379</v>
      </c>
      <c r="CD90" s="24">
        <v>85.316511268733379</v>
      </c>
      <c r="CE90" s="24">
        <v>85.316511268733379</v>
      </c>
      <c r="CF90" s="24">
        <v>20.384051739921031</v>
      </c>
      <c r="CG90" s="24">
        <v>20.384051739921031</v>
      </c>
      <c r="CH90" s="24">
        <v>20.384051739921031</v>
      </c>
      <c r="CI90" s="24">
        <v>0.38376550106654511</v>
      </c>
      <c r="CJ90" s="24">
        <v>0.38376550106654511</v>
      </c>
      <c r="CK90" s="24">
        <v>0.38376550106654511</v>
      </c>
      <c r="CL90" s="24">
        <v>2.074103803776056</v>
      </c>
      <c r="CM90" s="24">
        <v>2.074103803776056</v>
      </c>
      <c r="CN90" s="24">
        <v>2.074103803776056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4">
        <v>0</v>
      </c>
      <c r="DZ90" s="24">
        <v>0</v>
      </c>
      <c r="EA90" s="24">
        <v>0</v>
      </c>
      <c r="EB90" s="24">
        <v>0</v>
      </c>
      <c r="EC90" s="24">
        <v>0</v>
      </c>
      <c r="ED90" s="24">
        <v>0</v>
      </c>
      <c r="EE90" s="24">
        <v>0</v>
      </c>
      <c r="EF90" s="24">
        <v>0</v>
      </c>
      <c r="EG90" s="24">
        <v>0</v>
      </c>
      <c r="EH90" s="24">
        <v>0</v>
      </c>
      <c r="EI90" s="24">
        <v>0</v>
      </c>
      <c r="EJ90" s="24">
        <v>0</v>
      </c>
      <c r="EK90" s="24">
        <v>0</v>
      </c>
      <c r="EL90" s="24">
        <v>0</v>
      </c>
      <c r="EM90" s="24">
        <v>0</v>
      </c>
    </row>
    <row r="91" spans="1:143" x14ac:dyDescent="0.2">
      <c r="A91" s="635">
        <v>1</v>
      </c>
      <c r="B91" s="24" t="s">
        <v>843</v>
      </c>
      <c r="F91" s="24">
        <v>3000</v>
      </c>
      <c r="G91" s="627">
        <v>46203</v>
      </c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24">
        <v>103.00002228945168</v>
      </c>
      <c r="CM91" s="24">
        <v>103.00002228945168</v>
      </c>
      <c r="CN91" s="24">
        <v>103.00002228945168</v>
      </c>
      <c r="CO91" s="24">
        <v>68.053160235826155</v>
      </c>
      <c r="CP91" s="24">
        <v>68.053160235826155</v>
      </c>
      <c r="CQ91" s="24">
        <v>68.053160235826155</v>
      </c>
      <c r="CR91" s="24">
        <v>4.0871109537228358</v>
      </c>
      <c r="CS91" s="24">
        <v>4.0871109537228358</v>
      </c>
      <c r="CT91" s="24">
        <v>4.0871109537228358</v>
      </c>
      <c r="CU91" s="24">
        <v>2.8542212135304692</v>
      </c>
      <c r="CV91" s="24">
        <v>2.8542212135304692</v>
      </c>
      <c r="CW91" s="24">
        <v>2.8542212135304692</v>
      </c>
      <c r="CX91" s="24">
        <v>2.2687784478029331</v>
      </c>
      <c r="CY91" s="24">
        <v>2.2687784478029331</v>
      </c>
      <c r="CZ91" s="24">
        <v>2.2687784478029331</v>
      </c>
      <c r="DA91" s="24">
        <v>1.2458031671651109</v>
      </c>
      <c r="DB91" s="24">
        <v>1.2458031671651109</v>
      </c>
      <c r="DC91" s="24">
        <v>1.2458031671651109</v>
      </c>
      <c r="DD91" s="24">
        <v>2.8317035258752505</v>
      </c>
      <c r="DE91" s="24">
        <v>2.8317035258752505</v>
      </c>
      <c r="DF91" s="24">
        <v>2.8317035258752505</v>
      </c>
      <c r="DG91" s="24">
        <v>0.50232142137647595</v>
      </c>
      <c r="DH91" s="24">
        <v>0.50232142137647595</v>
      </c>
      <c r="DI91" s="24">
        <v>0.50232142137647595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4">
        <v>0</v>
      </c>
      <c r="DZ91" s="24">
        <v>0</v>
      </c>
      <c r="EA91" s="24">
        <v>0</v>
      </c>
      <c r="EB91" s="24">
        <v>0</v>
      </c>
      <c r="EC91" s="24">
        <v>0</v>
      </c>
      <c r="ED91" s="24">
        <v>0</v>
      </c>
      <c r="EE91" s="24">
        <v>0</v>
      </c>
      <c r="EF91" s="24">
        <v>0</v>
      </c>
      <c r="EG91" s="24">
        <v>0</v>
      </c>
      <c r="EH91" s="24">
        <v>0</v>
      </c>
      <c r="EI91" s="24">
        <v>0</v>
      </c>
      <c r="EJ91" s="24">
        <v>0</v>
      </c>
      <c r="EK91" s="24">
        <v>0</v>
      </c>
      <c r="EL91" s="24">
        <v>0</v>
      </c>
      <c r="EM91" s="24">
        <v>0</v>
      </c>
    </row>
    <row r="92" spans="1:143" x14ac:dyDescent="0.2">
      <c r="A92" s="635">
        <v>1</v>
      </c>
      <c r="B92" s="24" t="s">
        <v>844</v>
      </c>
      <c r="F92" s="24">
        <v>15000</v>
      </c>
      <c r="G92" s="627">
        <v>46203</v>
      </c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24">
        <v>515.0001114472584</v>
      </c>
      <c r="CM92" s="24">
        <v>515.0001114472584</v>
      </c>
      <c r="CN92" s="24">
        <v>515.0001114472584</v>
      </c>
      <c r="CO92" s="24">
        <v>340.26580117913073</v>
      </c>
      <c r="CP92" s="24">
        <v>340.26580117913073</v>
      </c>
      <c r="CQ92" s="24">
        <v>340.26580117913073</v>
      </c>
      <c r="CR92" s="24">
        <v>20.435554768614178</v>
      </c>
      <c r="CS92" s="24">
        <v>20.435554768614178</v>
      </c>
      <c r="CT92" s="24">
        <v>20.435554768614178</v>
      </c>
      <c r="CU92" s="24">
        <v>14.271106067652347</v>
      </c>
      <c r="CV92" s="24">
        <v>14.271106067652347</v>
      </c>
      <c r="CW92" s="24">
        <v>14.271106067652347</v>
      </c>
      <c r="CX92" s="24">
        <v>11.343892239014666</v>
      </c>
      <c r="CY92" s="24">
        <v>11.343892239014666</v>
      </c>
      <c r="CZ92" s="24">
        <v>11.343892239014666</v>
      </c>
      <c r="DA92" s="24">
        <v>6.2290158358255532</v>
      </c>
      <c r="DB92" s="24">
        <v>6.2290158358255532</v>
      </c>
      <c r="DC92" s="24">
        <v>6.2290158358255532</v>
      </c>
      <c r="DD92" s="24">
        <v>14.158517629376254</v>
      </c>
      <c r="DE92" s="24">
        <v>14.158517629376254</v>
      </c>
      <c r="DF92" s="24">
        <v>14.158517629376254</v>
      </c>
      <c r="DG92" s="24">
        <v>2.5116071068823795</v>
      </c>
      <c r="DH92" s="24">
        <v>2.5116071068823795</v>
      </c>
      <c r="DI92" s="24">
        <v>2.5116071068823795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4">
        <v>0</v>
      </c>
      <c r="DZ92" s="24">
        <v>0</v>
      </c>
      <c r="EA92" s="24">
        <v>0</v>
      </c>
      <c r="EB92" s="24">
        <v>0</v>
      </c>
      <c r="EC92" s="24">
        <v>0</v>
      </c>
      <c r="ED92" s="24">
        <v>0</v>
      </c>
      <c r="EE92" s="24">
        <v>0</v>
      </c>
      <c r="EF92" s="24">
        <v>0</v>
      </c>
      <c r="EG92" s="24">
        <v>0</v>
      </c>
      <c r="EH92" s="24">
        <v>0</v>
      </c>
      <c r="EI92" s="24">
        <v>0</v>
      </c>
      <c r="EJ92" s="24">
        <v>0</v>
      </c>
      <c r="EK92" s="24">
        <v>0</v>
      </c>
      <c r="EL92" s="24">
        <v>0</v>
      </c>
      <c r="EM92" s="24">
        <v>0</v>
      </c>
    </row>
    <row r="93" spans="1:143" x14ac:dyDescent="0.2">
      <c r="A93" s="635">
        <v>2</v>
      </c>
      <c r="B93" s="24" t="s">
        <v>845</v>
      </c>
      <c r="F93" s="24">
        <v>2000</v>
      </c>
      <c r="G93" s="627">
        <v>46203</v>
      </c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24">
        <v>233.80362167679939</v>
      </c>
      <c r="CM93" s="24">
        <v>233.80362167679939</v>
      </c>
      <c r="CN93" s="24">
        <v>233.80362167679939</v>
      </c>
      <c r="CO93" s="24">
        <v>99.85692732590114</v>
      </c>
      <c r="CP93" s="24">
        <v>99.85692732590114</v>
      </c>
      <c r="CQ93" s="24">
        <v>99.85692732590114</v>
      </c>
      <c r="CR93" s="24">
        <v>23.858087290855565</v>
      </c>
      <c r="CS93" s="24">
        <v>23.858087290855565</v>
      </c>
      <c r="CT93" s="24">
        <v>23.858087290855565</v>
      </c>
      <c r="CU93" s="24">
        <v>0.44917030924392792</v>
      </c>
      <c r="CV93" s="24">
        <v>0.44917030924392792</v>
      </c>
      <c r="CW93" s="24">
        <v>0.44917030924392792</v>
      </c>
      <c r="CX93" s="24">
        <v>2.4275914441422235</v>
      </c>
      <c r="CY93" s="24">
        <v>2.4275914441422235</v>
      </c>
      <c r="CZ93" s="24">
        <v>2.4275914441422235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4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0</v>
      </c>
      <c r="EM93" s="24">
        <v>0</v>
      </c>
    </row>
    <row r="94" spans="1:143" x14ac:dyDescent="0.2">
      <c r="A94" s="635">
        <v>1</v>
      </c>
      <c r="B94" s="24" t="s">
        <v>846</v>
      </c>
      <c r="F94" s="24">
        <v>3000</v>
      </c>
      <c r="G94" s="627">
        <v>46568</v>
      </c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24">
        <v>117.82915087821749</v>
      </c>
      <c r="CY94" s="24">
        <v>117.82915087821749</v>
      </c>
      <c r="CZ94" s="24">
        <v>117.82915087821749</v>
      </c>
      <c r="DA94" s="24">
        <v>77.850916018567389</v>
      </c>
      <c r="DB94" s="24">
        <v>77.850916018567389</v>
      </c>
      <c r="DC94" s="24">
        <v>77.850916018567389</v>
      </c>
      <c r="DD94" s="24">
        <v>4.6755408641454483</v>
      </c>
      <c r="DE94" s="24">
        <v>4.6755408641454483</v>
      </c>
      <c r="DF94" s="24">
        <v>4.6755408641454483</v>
      </c>
      <c r="DG94" s="24">
        <v>3.2651494100048613</v>
      </c>
      <c r="DH94" s="24">
        <v>3.2651494100048613</v>
      </c>
      <c r="DI94" s="24">
        <v>3.2651494100048613</v>
      </c>
      <c r="DJ94" s="24">
        <v>2.5954192250965877</v>
      </c>
      <c r="DK94" s="24">
        <v>2.5954192250965877</v>
      </c>
      <c r="DL94" s="24">
        <v>2.5954192250965877</v>
      </c>
      <c r="DM94" s="24">
        <v>1.4251640541974149</v>
      </c>
      <c r="DN94" s="24">
        <v>1.4251640541974149</v>
      </c>
      <c r="DO94" s="24">
        <v>1.4251640541974149</v>
      </c>
      <c r="DP94" s="24">
        <v>3.2393898037719695</v>
      </c>
      <c r="DQ94" s="24">
        <v>3.2393898037719695</v>
      </c>
      <c r="DR94" s="24">
        <v>3.2393898037719695</v>
      </c>
      <c r="DS94" s="24">
        <v>0.57464168679884808</v>
      </c>
      <c r="DT94" s="24">
        <v>0.57464168679884808</v>
      </c>
      <c r="DU94" s="24">
        <v>0.57464168679884808</v>
      </c>
      <c r="DV94" s="24">
        <v>0</v>
      </c>
      <c r="DW94" s="24">
        <v>0</v>
      </c>
      <c r="DX94" s="24">
        <v>0</v>
      </c>
      <c r="DY94" s="24">
        <v>0</v>
      </c>
      <c r="DZ94" s="24">
        <v>0</v>
      </c>
      <c r="EA94" s="24">
        <v>0</v>
      </c>
      <c r="EB94" s="24">
        <v>0</v>
      </c>
      <c r="EC94" s="24">
        <v>0</v>
      </c>
      <c r="ED94" s="24">
        <v>0</v>
      </c>
      <c r="EE94" s="24">
        <v>0</v>
      </c>
      <c r="EF94" s="24">
        <v>0</v>
      </c>
      <c r="EG94" s="24">
        <v>0</v>
      </c>
      <c r="EH94" s="24">
        <v>0</v>
      </c>
      <c r="EI94" s="24">
        <v>0</v>
      </c>
      <c r="EJ94" s="24">
        <v>0</v>
      </c>
      <c r="EK94" s="24">
        <v>0</v>
      </c>
      <c r="EL94" s="24">
        <v>0</v>
      </c>
      <c r="EM94" s="24">
        <v>0</v>
      </c>
    </row>
    <row r="95" spans="1:143" x14ac:dyDescent="0.2">
      <c r="A95" s="635">
        <v>1</v>
      </c>
      <c r="B95" s="24" t="s">
        <v>847</v>
      </c>
      <c r="F95" s="24">
        <v>15000</v>
      </c>
      <c r="G95" s="627">
        <v>46568</v>
      </c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24">
        <v>589.14575439108751</v>
      </c>
      <c r="CY95" s="24">
        <v>589.14575439108751</v>
      </c>
      <c r="CZ95" s="24">
        <v>589.14575439108751</v>
      </c>
      <c r="DA95" s="24">
        <v>389.25458009283693</v>
      </c>
      <c r="DB95" s="24">
        <v>389.25458009283693</v>
      </c>
      <c r="DC95" s="24">
        <v>389.25458009283693</v>
      </c>
      <c r="DD95" s="24">
        <v>23.377704320727243</v>
      </c>
      <c r="DE95" s="24">
        <v>23.377704320727243</v>
      </c>
      <c r="DF95" s="24">
        <v>23.377704320727243</v>
      </c>
      <c r="DG95" s="24">
        <v>16.325747050024308</v>
      </c>
      <c r="DH95" s="24">
        <v>16.325747050024308</v>
      </c>
      <c r="DI95" s="24">
        <v>16.325747050024308</v>
      </c>
      <c r="DJ95" s="24">
        <v>12.977096125482937</v>
      </c>
      <c r="DK95" s="24">
        <v>12.977096125482937</v>
      </c>
      <c r="DL95" s="24">
        <v>12.977096125482937</v>
      </c>
      <c r="DM95" s="24">
        <v>7.1258202709870737</v>
      </c>
      <c r="DN95" s="24">
        <v>7.1258202709870737</v>
      </c>
      <c r="DO95" s="24">
        <v>7.1258202709870737</v>
      </c>
      <c r="DP95" s="24">
        <v>16.196949018859847</v>
      </c>
      <c r="DQ95" s="24">
        <v>16.196949018859847</v>
      </c>
      <c r="DR95" s="24">
        <v>16.196949018859847</v>
      </c>
      <c r="DS95" s="24">
        <v>2.8732084339942401</v>
      </c>
      <c r="DT95" s="24">
        <v>2.8732084339942401</v>
      </c>
      <c r="DU95" s="24">
        <v>2.8732084339942401</v>
      </c>
      <c r="DV95" s="24">
        <v>0</v>
      </c>
      <c r="DW95" s="24">
        <v>0</v>
      </c>
      <c r="DX95" s="24">
        <v>0</v>
      </c>
      <c r="DY95" s="24">
        <v>0</v>
      </c>
      <c r="DZ95" s="24">
        <v>0</v>
      </c>
      <c r="EA95" s="24">
        <v>0</v>
      </c>
      <c r="EB95" s="24">
        <v>0</v>
      </c>
      <c r="EC95" s="24">
        <v>0</v>
      </c>
      <c r="ED95" s="24">
        <v>0</v>
      </c>
      <c r="EE95" s="24">
        <v>0</v>
      </c>
      <c r="EF95" s="24">
        <v>0</v>
      </c>
      <c r="EG95" s="24">
        <v>0</v>
      </c>
      <c r="EH95" s="24">
        <v>0</v>
      </c>
      <c r="EI95" s="24">
        <v>0</v>
      </c>
      <c r="EJ95" s="24">
        <v>0</v>
      </c>
      <c r="EK95" s="24">
        <v>0</v>
      </c>
      <c r="EL95" s="24">
        <v>0</v>
      </c>
      <c r="EM95" s="24">
        <v>0</v>
      </c>
    </row>
    <row r="96" spans="1:143" x14ac:dyDescent="0.2">
      <c r="A96" s="635">
        <v>2</v>
      </c>
      <c r="B96" s="24" t="s">
        <v>848</v>
      </c>
      <c r="F96" s="24">
        <v>2000</v>
      </c>
      <c r="G96" s="627">
        <v>46568</v>
      </c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24">
        <v>267.84834972814525</v>
      </c>
      <c r="CY96" s="24">
        <v>267.84834972814525</v>
      </c>
      <c r="CZ96" s="24">
        <v>267.84834972814525</v>
      </c>
      <c r="DA96" s="24">
        <v>114.39734338306893</v>
      </c>
      <c r="DB96" s="24">
        <v>114.39734338306893</v>
      </c>
      <c r="DC96" s="24">
        <v>114.39734338306893</v>
      </c>
      <c r="DD96" s="24">
        <v>27.332122841790099</v>
      </c>
      <c r="DE96" s="24">
        <v>27.332122841790099</v>
      </c>
      <c r="DF96" s="24">
        <v>27.332122841790099</v>
      </c>
      <c r="DG96" s="24">
        <v>0.51457511742131079</v>
      </c>
      <c r="DH96" s="24">
        <v>0.51457511742131079</v>
      </c>
      <c r="DI96" s="24">
        <v>0.51457511742131079</v>
      </c>
      <c r="DJ96" s="24">
        <v>2.7810790845083915</v>
      </c>
      <c r="DK96" s="24">
        <v>2.7810790845083915</v>
      </c>
      <c r="DL96" s="24">
        <v>2.7810790845083915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4">
        <v>0</v>
      </c>
      <c r="DZ96" s="24">
        <v>0</v>
      </c>
      <c r="EA96" s="24">
        <v>0</v>
      </c>
      <c r="EB96" s="24">
        <v>0</v>
      </c>
      <c r="EC96" s="24">
        <v>0</v>
      </c>
      <c r="ED96" s="24">
        <v>0</v>
      </c>
      <c r="EE96" s="24">
        <v>0</v>
      </c>
      <c r="EF96" s="24">
        <v>0</v>
      </c>
      <c r="EG96" s="24">
        <v>0</v>
      </c>
      <c r="EH96" s="24">
        <v>0</v>
      </c>
      <c r="EI96" s="24">
        <v>0</v>
      </c>
      <c r="EJ96" s="24">
        <v>0</v>
      </c>
      <c r="EK96" s="24">
        <v>0</v>
      </c>
      <c r="EL96" s="24">
        <v>0</v>
      </c>
      <c r="EM96" s="24">
        <v>0</v>
      </c>
    </row>
    <row r="97" spans="1:160" x14ac:dyDescent="0.2">
      <c r="A97" s="635">
        <v>1</v>
      </c>
      <c r="B97" s="24" t="s">
        <v>849</v>
      </c>
      <c r="F97" s="24">
        <v>3000</v>
      </c>
      <c r="G97" s="627">
        <v>46934</v>
      </c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24">
        <v>132.65827946698332</v>
      </c>
      <c r="DK97" s="24">
        <v>132.65827946698332</v>
      </c>
      <c r="DL97" s="24">
        <v>132.65827946698332</v>
      </c>
      <c r="DM97" s="24">
        <v>87.648671801308623</v>
      </c>
      <c r="DN97" s="24">
        <v>87.648671801308623</v>
      </c>
      <c r="DO97" s="24">
        <v>87.648671801308623</v>
      </c>
      <c r="DP97" s="24">
        <v>5.2639707745680626</v>
      </c>
      <c r="DQ97" s="24">
        <v>5.2639707745680626</v>
      </c>
      <c r="DR97" s="24">
        <v>5.2639707745680626</v>
      </c>
      <c r="DS97" s="24">
        <v>3.6760776064792537</v>
      </c>
      <c r="DT97" s="24">
        <v>3.6760776064792537</v>
      </c>
      <c r="DU97" s="24">
        <v>3.6760776064792537</v>
      </c>
      <c r="DV97" s="24">
        <v>2.9220600023902414</v>
      </c>
      <c r="DW97" s="24">
        <v>2.9220600023902414</v>
      </c>
      <c r="DX97" s="24">
        <v>2.9220600023902414</v>
      </c>
      <c r="DY97" s="24">
        <v>1.6045249412297189</v>
      </c>
      <c r="DZ97" s="24">
        <v>1.6045249412297189</v>
      </c>
      <c r="EA97" s="24">
        <v>1.6045249412297189</v>
      </c>
      <c r="EB97" s="24">
        <v>3.647076081668688</v>
      </c>
      <c r="EC97" s="24">
        <v>3.647076081668688</v>
      </c>
      <c r="ED97" s="24">
        <v>3.647076081668688</v>
      </c>
      <c r="EE97" s="24">
        <v>0.64696195222121999</v>
      </c>
      <c r="EF97" s="24">
        <v>0.64696195222121999</v>
      </c>
      <c r="EG97" s="24">
        <v>0.64696195222121999</v>
      </c>
      <c r="EH97" s="24">
        <v>0</v>
      </c>
      <c r="EI97" s="24">
        <v>0</v>
      </c>
      <c r="EJ97" s="24">
        <v>0</v>
      </c>
      <c r="EK97" s="24">
        <v>0</v>
      </c>
      <c r="EL97" s="24">
        <v>0</v>
      </c>
      <c r="EM97" s="24">
        <v>0</v>
      </c>
    </row>
    <row r="98" spans="1:160" x14ac:dyDescent="0.2">
      <c r="A98" s="635">
        <v>1</v>
      </c>
      <c r="B98" s="24" t="s">
        <v>850</v>
      </c>
      <c r="F98" s="24">
        <v>25000</v>
      </c>
      <c r="G98" s="627">
        <v>46934</v>
      </c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24">
        <v>1105.4856622248608</v>
      </c>
      <c r="DK98" s="24">
        <v>1105.4856622248608</v>
      </c>
      <c r="DL98" s="24">
        <v>1105.4856622248608</v>
      </c>
      <c r="DM98" s="24">
        <v>730.40559834423846</v>
      </c>
      <c r="DN98" s="24">
        <v>730.40559834423846</v>
      </c>
      <c r="DO98" s="24">
        <v>730.40559834423846</v>
      </c>
      <c r="DP98" s="24">
        <v>43.866423121400516</v>
      </c>
      <c r="DQ98" s="24">
        <v>43.866423121400516</v>
      </c>
      <c r="DR98" s="24">
        <v>43.866423121400516</v>
      </c>
      <c r="DS98" s="24">
        <v>30.633980053993781</v>
      </c>
      <c r="DT98" s="24">
        <v>30.633980053993781</v>
      </c>
      <c r="DU98" s="24">
        <v>30.633980053993781</v>
      </c>
      <c r="DV98" s="24">
        <v>24.350500019918684</v>
      </c>
      <c r="DW98" s="24">
        <v>24.350500019918684</v>
      </c>
      <c r="DX98" s="24">
        <v>24.350500019918684</v>
      </c>
      <c r="DY98" s="24">
        <v>13.371041176914325</v>
      </c>
      <c r="DZ98" s="24">
        <v>13.371041176914325</v>
      </c>
      <c r="EA98" s="24">
        <v>13.371041176914325</v>
      </c>
      <c r="EB98" s="24">
        <v>30.392300680572404</v>
      </c>
      <c r="EC98" s="24">
        <v>30.392300680572404</v>
      </c>
      <c r="ED98" s="24">
        <v>30.392300680572404</v>
      </c>
      <c r="EE98" s="24">
        <v>5.3913496018435003</v>
      </c>
      <c r="EF98" s="24">
        <v>5.3913496018435003</v>
      </c>
      <c r="EG98" s="24">
        <v>5.3913496018435003</v>
      </c>
      <c r="EH98" s="24">
        <v>0</v>
      </c>
      <c r="EI98" s="24">
        <v>0</v>
      </c>
      <c r="EJ98" s="24">
        <v>0</v>
      </c>
      <c r="EK98" s="24">
        <v>0</v>
      </c>
      <c r="EL98" s="24">
        <v>0</v>
      </c>
      <c r="EM98" s="24">
        <v>0</v>
      </c>
    </row>
    <row r="99" spans="1:160" x14ac:dyDescent="0.2">
      <c r="A99" s="635">
        <v>2</v>
      </c>
      <c r="B99" s="24" t="s">
        <v>851</v>
      </c>
      <c r="F99" s="24">
        <v>2000</v>
      </c>
      <c r="G99" s="627">
        <v>46934</v>
      </c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24">
        <v>301.89307777949108</v>
      </c>
      <c r="DK99" s="24">
        <v>301.89307777949108</v>
      </c>
      <c r="DL99" s="24">
        <v>301.89307777949108</v>
      </c>
      <c r="DM99" s="24">
        <v>128.9377594402367</v>
      </c>
      <c r="DN99" s="24">
        <v>128.9377594402367</v>
      </c>
      <c r="DO99" s="24">
        <v>128.9377594402367</v>
      </c>
      <c r="DP99" s="24">
        <v>30.80615839272463</v>
      </c>
      <c r="DQ99" s="24">
        <v>30.80615839272463</v>
      </c>
      <c r="DR99" s="24">
        <v>30.80615839272463</v>
      </c>
      <c r="DS99" s="24">
        <v>0.57997992559869371</v>
      </c>
      <c r="DT99" s="24">
        <v>0.57997992559869371</v>
      </c>
      <c r="DU99" s="24">
        <v>0.57997992559869371</v>
      </c>
      <c r="DV99" s="24">
        <v>3.1345667248745595</v>
      </c>
      <c r="DW99" s="24">
        <v>3.1345667248745595</v>
      </c>
      <c r="DX99" s="24">
        <v>3.1345667248745595</v>
      </c>
      <c r="DY99" s="24">
        <v>0</v>
      </c>
      <c r="DZ99" s="24">
        <v>0</v>
      </c>
      <c r="EA99" s="24">
        <v>0</v>
      </c>
      <c r="EB99" s="24">
        <v>0</v>
      </c>
      <c r="EC99" s="24">
        <v>0</v>
      </c>
      <c r="ED99" s="24">
        <v>0</v>
      </c>
      <c r="EE99" s="24">
        <v>0</v>
      </c>
      <c r="EF99" s="24">
        <v>0</v>
      </c>
      <c r="EG99" s="24">
        <v>0</v>
      </c>
      <c r="EH99" s="24">
        <v>0</v>
      </c>
      <c r="EI99" s="24">
        <v>0</v>
      </c>
      <c r="EJ99" s="24">
        <v>0</v>
      </c>
      <c r="EK99" s="24">
        <v>0</v>
      </c>
      <c r="EL99" s="24">
        <v>0</v>
      </c>
      <c r="EM99" s="24">
        <v>0</v>
      </c>
    </row>
    <row r="100" spans="1:160" x14ac:dyDescent="0.2">
      <c r="A100" s="635">
        <v>1</v>
      </c>
      <c r="B100" s="24" t="s">
        <v>852</v>
      </c>
      <c r="F100" s="24">
        <v>3000</v>
      </c>
      <c r="G100" s="627">
        <v>47299</v>
      </c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24">
        <v>147.48740805574914</v>
      </c>
      <c r="DW100" s="24">
        <v>147.48740805574914</v>
      </c>
      <c r="DX100" s="24">
        <v>147.48740805574914</v>
      </c>
      <c r="DY100" s="24">
        <v>97.446427584049843</v>
      </c>
      <c r="DZ100" s="24">
        <v>97.446427584049843</v>
      </c>
      <c r="EA100" s="24">
        <v>97.446427584049843</v>
      </c>
      <c r="EB100" s="24">
        <v>5.8524006849906742</v>
      </c>
      <c r="EC100" s="24">
        <v>5.8524006849906742</v>
      </c>
      <c r="ED100" s="24">
        <v>5.8524006849906742</v>
      </c>
      <c r="EE100" s="24">
        <v>4.0870058029536454</v>
      </c>
      <c r="EF100" s="24">
        <v>4.0870058029536454</v>
      </c>
      <c r="EG100" s="24">
        <v>4.0870058029536454</v>
      </c>
      <c r="EH100" s="24">
        <v>3.248700779683896</v>
      </c>
      <c r="EI100" s="24">
        <v>3.248700779683896</v>
      </c>
      <c r="EJ100" s="24">
        <v>3.248700779683896</v>
      </c>
      <c r="EK100" s="24">
        <v>1.7838858282620229</v>
      </c>
      <c r="EL100" s="24">
        <v>1.7838858282620229</v>
      </c>
      <c r="EM100" s="24">
        <v>1.7838858282620229</v>
      </c>
    </row>
    <row r="101" spans="1:160" x14ac:dyDescent="0.2">
      <c r="A101" s="635">
        <v>1</v>
      </c>
      <c r="B101" s="24" t="s">
        <v>853</v>
      </c>
      <c r="F101" s="24">
        <v>25000</v>
      </c>
      <c r="G101" s="627">
        <v>47299</v>
      </c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24">
        <v>1229.0617337979095</v>
      </c>
      <c r="DW101" s="24">
        <v>1229.0617337979095</v>
      </c>
      <c r="DX101" s="24">
        <v>1229.0617337979095</v>
      </c>
      <c r="DY101" s="24">
        <v>812.0535632004154</v>
      </c>
      <c r="DZ101" s="24">
        <v>812.0535632004154</v>
      </c>
      <c r="EA101" s="24">
        <v>812.0535632004154</v>
      </c>
      <c r="EB101" s="24">
        <v>48.770005708255631</v>
      </c>
      <c r="EC101" s="24">
        <v>48.770005708255631</v>
      </c>
      <c r="ED101" s="24">
        <v>48.770005708255631</v>
      </c>
      <c r="EE101" s="24">
        <v>34.058381691280381</v>
      </c>
      <c r="EF101" s="24">
        <v>34.058381691280381</v>
      </c>
      <c r="EG101" s="24">
        <v>34.058381691280381</v>
      </c>
      <c r="EH101" s="24">
        <v>27.072506497365804</v>
      </c>
      <c r="EI101" s="24">
        <v>27.072506497365804</v>
      </c>
      <c r="EJ101" s="24">
        <v>27.072506497365804</v>
      </c>
      <c r="EK101" s="24">
        <v>14.865715235516857</v>
      </c>
      <c r="EL101" s="24">
        <v>14.865715235516857</v>
      </c>
      <c r="EM101" s="24">
        <v>14.865715235516857</v>
      </c>
    </row>
    <row r="102" spans="1:160" x14ac:dyDescent="0.2">
      <c r="A102" s="635">
        <v>2</v>
      </c>
      <c r="B102" s="24" t="s">
        <v>854</v>
      </c>
      <c r="F102" s="24">
        <v>2000</v>
      </c>
      <c r="G102" s="627">
        <v>47299</v>
      </c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24">
        <v>335.93780583083702</v>
      </c>
      <c r="DW102" s="24">
        <v>335.93780583083702</v>
      </c>
      <c r="DX102" s="24">
        <v>335.93780583083702</v>
      </c>
      <c r="DY102" s="24">
        <v>143.47817549740446</v>
      </c>
      <c r="DZ102" s="24">
        <v>143.47817549740446</v>
      </c>
      <c r="EA102" s="24">
        <v>143.47817549740446</v>
      </c>
      <c r="EB102" s="24">
        <v>34.280193943659164</v>
      </c>
      <c r="EC102" s="24">
        <v>34.280193943659164</v>
      </c>
      <c r="ED102" s="24">
        <v>34.280193943659164</v>
      </c>
      <c r="EE102" s="24">
        <v>0.64538473377607652</v>
      </c>
      <c r="EF102" s="24">
        <v>0.64538473377607652</v>
      </c>
      <c r="EG102" s="24">
        <v>0.64538473377607652</v>
      </c>
      <c r="EH102" s="24">
        <v>3.4880543652407265</v>
      </c>
      <c r="EI102" s="24">
        <v>3.4880543652407265</v>
      </c>
      <c r="EJ102" s="24">
        <v>3.4880543652407265</v>
      </c>
      <c r="EK102" s="24">
        <v>0</v>
      </c>
      <c r="EL102" s="24">
        <v>0</v>
      </c>
      <c r="EM102" s="24">
        <v>0</v>
      </c>
    </row>
    <row r="103" spans="1:160" x14ac:dyDescent="0.2">
      <c r="A103" s="635">
        <v>1</v>
      </c>
      <c r="B103" s="24" t="s">
        <v>855</v>
      </c>
      <c r="F103" s="24">
        <v>3000</v>
      </c>
      <c r="G103" s="627">
        <v>47664</v>
      </c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24">
        <v>162.31653664451497</v>
      </c>
      <c r="EI103" s="24">
        <v>162.31653664451497</v>
      </c>
      <c r="EJ103" s="24">
        <v>162.31653664451497</v>
      </c>
      <c r="EK103" s="24">
        <v>107.24418336679106</v>
      </c>
      <c r="EL103" s="24">
        <v>107.24418336679106</v>
      </c>
      <c r="EM103" s="24">
        <v>107.24418336679106</v>
      </c>
    </row>
    <row r="104" spans="1:160" x14ac:dyDescent="0.2">
      <c r="A104" s="635">
        <v>1</v>
      </c>
      <c r="B104" s="24" t="s">
        <v>856</v>
      </c>
      <c r="F104" s="24">
        <v>25000</v>
      </c>
      <c r="G104" s="627">
        <v>47664</v>
      </c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24">
        <v>1352.6378053709579</v>
      </c>
      <c r="EI104" s="24">
        <v>1352.6378053709579</v>
      </c>
      <c r="EJ104" s="24">
        <v>1352.6378053709579</v>
      </c>
      <c r="EK104" s="24">
        <v>893.70152805659234</v>
      </c>
      <c r="EL104" s="24">
        <v>893.70152805659234</v>
      </c>
      <c r="EM104" s="24">
        <v>893.70152805659234</v>
      </c>
    </row>
    <row r="105" spans="1:160" x14ac:dyDescent="0.2">
      <c r="A105" s="635">
        <v>2</v>
      </c>
      <c r="B105" s="24" t="s">
        <v>857</v>
      </c>
      <c r="F105" s="24">
        <v>2000</v>
      </c>
      <c r="G105" s="627">
        <v>47664</v>
      </c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24">
        <v>369.98253388218285</v>
      </c>
      <c r="EI105" s="24">
        <v>369.98253388218285</v>
      </c>
      <c r="EJ105" s="24">
        <v>369.98253388218285</v>
      </c>
      <c r="EK105" s="24">
        <v>158.01859155457225</v>
      </c>
      <c r="EL105" s="24">
        <v>158.01859155457225</v>
      </c>
      <c r="EM105" s="24">
        <v>158.01859155457225</v>
      </c>
    </row>
    <row r="106" spans="1:160" x14ac:dyDescent="0.2">
      <c r="A106" s="635">
        <v>3</v>
      </c>
      <c r="B106" s="24" t="s">
        <v>858</v>
      </c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  <c r="EL106" s="34"/>
      <c r="EM106" s="34"/>
    </row>
    <row r="107" spans="1:160" x14ac:dyDescent="0.2">
      <c r="A107" s="635">
        <v>3</v>
      </c>
      <c r="B107" s="24" t="s">
        <v>859</v>
      </c>
      <c r="K107" s="158">
        <v>0</v>
      </c>
      <c r="L107" s="158">
        <v>0</v>
      </c>
      <c r="M107" s="158">
        <v>0</v>
      </c>
      <c r="N107" s="158">
        <v>0</v>
      </c>
      <c r="O107" s="158">
        <v>135.86962299999999</v>
      </c>
      <c r="P107" s="158">
        <v>85.677469000000002</v>
      </c>
      <c r="Q107" s="158">
        <v>7.7006249999999996</v>
      </c>
      <c r="R107" s="158">
        <v>0</v>
      </c>
      <c r="S107" s="158">
        <v>0</v>
      </c>
      <c r="T107" s="158">
        <v>7.7006249999999996</v>
      </c>
      <c r="U107" s="158">
        <v>121.989</v>
      </c>
      <c r="V107" s="158">
        <v>0</v>
      </c>
      <c r="W107" s="158">
        <v>0</v>
      </c>
      <c r="X107" s="158">
        <v>0</v>
      </c>
      <c r="Y107" s="158">
        <v>0</v>
      </c>
      <c r="Z107" s="158">
        <v>0</v>
      </c>
      <c r="AA107" s="158">
        <v>83.25</v>
      </c>
      <c r="AB107" s="158">
        <v>133.19999999999999</v>
      </c>
      <c r="AC107" s="158">
        <v>0</v>
      </c>
      <c r="AD107" s="158">
        <v>73.075000000000003</v>
      </c>
      <c r="AE107" s="158">
        <v>0</v>
      </c>
      <c r="AF107" s="158">
        <v>0</v>
      </c>
      <c r="AG107" s="158">
        <v>207.07050000000001</v>
      </c>
      <c r="AH107" s="158">
        <v>0</v>
      </c>
      <c r="AI107" s="158">
        <v>0</v>
      </c>
      <c r="AJ107" s="158">
        <v>0</v>
      </c>
      <c r="AK107" s="158">
        <v>0</v>
      </c>
      <c r="AL107" s="158">
        <v>0</v>
      </c>
      <c r="AM107" s="158">
        <v>190.73488800000001</v>
      </c>
      <c r="AN107" s="158">
        <v>0</v>
      </c>
      <c r="AO107" s="158">
        <v>0</v>
      </c>
      <c r="AP107" s="158">
        <v>103.06900899999999</v>
      </c>
      <c r="AQ107" s="158">
        <v>0</v>
      </c>
      <c r="AR107" s="158">
        <v>0</v>
      </c>
      <c r="AS107" s="158">
        <v>118.63124999999999</v>
      </c>
      <c r="AT107" s="158">
        <v>225.11375000000001</v>
      </c>
      <c r="AU107" s="24">
        <v>0</v>
      </c>
      <c r="AV107" s="24">
        <v>0</v>
      </c>
      <c r="AW107" s="24">
        <v>0</v>
      </c>
      <c r="AX107" s="24">
        <v>0</v>
      </c>
      <c r="AY107" s="24">
        <v>190.73488800000001</v>
      </c>
      <c r="AZ107" s="24">
        <v>0</v>
      </c>
      <c r="BA107" s="24">
        <v>0</v>
      </c>
      <c r="BB107" s="24">
        <v>103.06900899999999</v>
      </c>
      <c r="BC107" s="24">
        <v>0</v>
      </c>
      <c r="BD107" s="24">
        <v>0</v>
      </c>
      <c r="BE107" s="24">
        <v>118.63124999999999</v>
      </c>
      <c r="BF107" s="24">
        <v>225.11375000000001</v>
      </c>
      <c r="BG107" s="24">
        <v>0</v>
      </c>
      <c r="BH107" s="24">
        <v>0</v>
      </c>
      <c r="BI107" s="24">
        <v>0</v>
      </c>
      <c r="BJ107" s="24">
        <v>0</v>
      </c>
      <c r="BK107" s="24">
        <v>190.73488800000001</v>
      </c>
      <c r="BL107" s="24">
        <v>0</v>
      </c>
      <c r="BM107" s="24">
        <v>0</v>
      </c>
      <c r="BN107" s="24">
        <v>103.06900899999999</v>
      </c>
      <c r="BO107" s="24">
        <v>0</v>
      </c>
      <c r="BP107" s="24">
        <v>0</v>
      </c>
      <c r="BQ107" s="24">
        <v>118.63124999999999</v>
      </c>
      <c r="BR107" s="24">
        <v>225.11375000000001</v>
      </c>
      <c r="BS107" s="24">
        <v>0</v>
      </c>
      <c r="BT107" s="24">
        <v>0</v>
      </c>
      <c r="BU107" s="24">
        <v>0</v>
      </c>
      <c r="BV107" s="24">
        <v>0</v>
      </c>
      <c r="BW107" s="24">
        <v>190.73488800000001</v>
      </c>
      <c r="BX107" s="24">
        <v>0</v>
      </c>
      <c r="BY107" s="24">
        <v>0</v>
      </c>
      <c r="BZ107" s="24">
        <v>103.06900899999999</v>
      </c>
      <c r="CA107" s="24">
        <v>0</v>
      </c>
      <c r="CB107" s="24">
        <v>0</v>
      </c>
      <c r="CC107" s="24">
        <v>118.63124999999999</v>
      </c>
      <c r="CD107" s="24">
        <v>225.11375000000001</v>
      </c>
      <c r="CE107" s="24">
        <v>0</v>
      </c>
      <c r="CF107" s="24">
        <v>0</v>
      </c>
      <c r="CG107" s="24">
        <v>0</v>
      </c>
      <c r="CH107" s="24">
        <v>0</v>
      </c>
      <c r="CI107" s="24">
        <v>190.73488800000001</v>
      </c>
      <c r="CJ107" s="24">
        <v>0</v>
      </c>
      <c r="CK107" s="24">
        <v>0</v>
      </c>
      <c r="CL107" s="24">
        <v>103.06900899999999</v>
      </c>
      <c r="CM107" s="24">
        <v>0</v>
      </c>
      <c r="CN107" s="24">
        <v>0</v>
      </c>
      <c r="CO107" s="24">
        <v>118.63124999999999</v>
      </c>
      <c r="CP107" s="24">
        <v>225.11375000000001</v>
      </c>
      <c r="CQ107" s="24">
        <v>0</v>
      </c>
      <c r="CR107" s="24">
        <v>0</v>
      </c>
      <c r="CS107" s="24">
        <v>0</v>
      </c>
      <c r="CT107" s="24">
        <v>0</v>
      </c>
      <c r="CU107" s="24">
        <v>190.73488800000001</v>
      </c>
      <c r="CV107" s="24">
        <v>0</v>
      </c>
      <c r="CW107" s="24">
        <v>0</v>
      </c>
      <c r="CX107" s="24">
        <v>103.06900899999999</v>
      </c>
      <c r="CY107" s="24">
        <v>0</v>
      </c>
      <c r="CZ107" s="24">
        <v>0</v>
      </c>
      <c r="DA107" s="24">
        <v>118.63124999999999</v>
      </c>
      <c r="DB107" s="24">
        <v>225.11375000000001</v>
      </c>
      <c r="DC107" s="24">
        <v>0</v>
      </c>
      <c r="DD107" s="24">
        <v>0</v>
      </c>
      <c r="DE107" s="24">
        <v>0</v>
      </c>
      <c r="DF107" s="24">
        <v>0</v>
      </c>
      <c r="DG107" s="24">
        <v>190.73488800000001</v>
      </c>
      <c r="DH107" s="24">
        <v>0</v>
      </c>
      <c r="DI107" s="24">
        <v>0</v>
      </c>
      <c r="DJ107" s="24">
        <v>103.06900899999999</v>
      </c>
      <c r="DK107" s="24">
        <v>0</v>
      </c>
      <c r="DL107" s="24">
        <v>0</v>
      </c>
      <c r="DM107" s="24">
        <v>118.63124999999999</v>
      </c>
      <c r="DN107" s="24">
        <v>225.11375000000001</v>
      </c>
      <c r="DO107" s="24">
        <v>0</v>
      </c>
      <c r="DP107" s="24">
        <v>0</v>
      </c>
      <c r="DQ107" s="24">
        <v>0</v>
      </c>
      <c r="DR107" s="24">
        <v>0</v>
      </c>
      <c r="DS107" s="24">
        <v>190.73488800000001</v>
      </c>
      <c r="DT107" s="24">
        <v>0</v>
      </c>
      <c r="DU107" s="24">
        <v>0</v>
      </c>
      <c r="DV107" s="24">
        <v>103.06900899999999</v>
      </c>
      <c r="DW107" s="24">
        <v>0</v>
      </c>
      <c r="DX107" s="24">
        <v>0</v>
      </c>
      <c r="DY107" s="24">
        <v>118.63124999999999</v>
      </c>
      <c r="DZ107" s="24">
        <v>225.11375000000001</v>
      </c>
      <c r="EA107" s="24">
        <v>0</v>
      </c>
      <c r="EB107" s="24">
        <v>0</v>
      </c>
      <c r="EC107" s="24">
        <v>0</v>
      </c>
      <c r="ED107" s="24">
        <v>0</v>
      </c>
      <c r="EE107" s="24">
        <v>190.73488800000001</v>
      </c>
      <c r="EF107" s="24">
        <v>0</v>
      </c>
      <c r="EG107" s="24">
        <v>0</v>
      </c>
      <c r="EH107" s="24">
        <v>103.06900899999999</v>
      </c>
      <c r="EI107" s="24">
        <v>0</v>
      </c>
      <c r="EJ107" s="24">
        <v>0</v>
      </c>
      <c r="EK107" s="24">
        <v>118.63124999999999</v>
      </c>
      <c r="EL107" s="24">
        <v>225.11375000000001</v>
      </c>
      <c r="EM107" s="24">
        <v>0</v>
      </c>
      <c r="FD107" s="24" t="s">
        <v>860</v>
      </c>
    </row>
    <row r="108" spans="1:160" x14ac:dyDescent="0.2">
      <c r="A108" s="635">
        <v>4</v>
      </c>
      <c r="B108" s="24" t="s">
        <v>198</v>
      </c>
      <c r="K108" s="158">
        <v>0</v>
      </c>
      <c r="L108" s="158">
        <v>0</v>
      </c>
      <c r="M108" s="158">
        <v>0</v>
      </c>
      <c r="N108" s="158">
        <v>0</v>
      </c>
      <c r="O108" s="158">
        <v>0</v>
      </c>
      <c r="P108" s="158">
        <v>8.4041499999999996</v>
      </c>
      <c r="Q108" s="158">
        <v>0</v>
      </c>
      <c r="R108" s="158">
        <v>72.5625</v>
      </c>
      <c r="S108" s="158">
        <v>185.39481699999999</v>
      </c>
      <c r="T108" s="158">
        <v>0</v>
      </c>
      <c r="U108" s="158">
        <v>0</v>
      </c>
      <c r="V108" s="158">
        <v>184.04293999999999</v>
      </c>
      <c r="W108" s="158">
        <v>26.481152000000002</v>
      </c>
      <c r="X108" s="158">
        <v>0</v>
      </c>
      <c r="Y108" s="158">
        <v>0</v>
      </c>
      <c r="Z108" s="158">
        <v>0</v>
      </c>
      <c r="AA108" s="158">
        <v>32.249749999999999</v>
      </c>
      <c r="AB108" s="158">
        <v>45.5</v>
      </c>
      <c r="AC108" s="158">
        <v>0</v>
      </c>
      <c r="AD108" s="158">
        <v>0</v>
      </c>
      <c r="AE108" s="158">
        <v>1.037844</v>
      </c>
      <c r="AF108" s="158">
        <v>109.22226499999999</v>
      </c>
      <c r="AG108" s="158">
        <v>17.400739000000002</v>
      </c>
      <c r="AH108" s="158">
        <v>2.2952249999999998</v>
      </c>
      <c r="AI108" s="158">
        <v>1.254691</v>
      </c>
      <c r="AJ108" s="158">
        <v>23.920047</v>
      </c>
      <c r="AK108" s="158">
        <v>0.75496799999999997</v>
      </c>
      <c r="AL108" s="158">
        <v>0.61867300000000003</v>
      </c>
      <c r="AM108" s="158">
        <v>27.616278999999999</v>
      </c>
      <c r="AN108" s="158">
        <v>6.2663270000000004</v>
      </c>
      <c r="AO108" s="158">
        <v>1.397653</v>
      </c>
      <c r="AP108" s="158">
        <v>18.579174999999999</v>
      </c>
      <c r="AQ108" s="158">
        <v>0.65768000000000004</v>
      </c>
      <c r="AR108" s="158">
        <v>0.77755700000000005</v>
      </c>
      <c r="AS108" s="158">
        <v>8.2757719999999999</v>
      </c>
      <c r="AT108" s="158">
        <v>200.606652</v>
      </c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  <c r="EL108" s="34"/>
      <c r="EM108" s="34"/>
      <c r="FD108" s="24" t="s">
        <v>695</v>
      </c>
    </row>
    <row r="109" spans="1:160" x14ac:dyDescent="0.2">
      <c r="B109" s="40" t="s">
        <v>84</v>
      </c>
      <c r="C109" s="40"/>
      <c r="D109" s="40"/>
      <c r="E109" s="40"/>
      <c r="F109" s="40"/>
      <c r="G109" s="40"/>
      <c r="H109" s="40"/>
      <c r="I109" s="40"/>
      <c r="J109" s="40"/>
      <c r="K109" s="40">
        <v>349.443467</v>
      </c>
      <c r="L109" s="40">
        <v>586.55714599999999</v>
      </c>
      <c r="M109" s="40">
        <v>3.3664299999999998</v>
      </c>
      <c r="N109" s="40">
        <v>0.55645800000000001</v>
      </c>
      <c r="O109" s="40">
        <v>220.06158299999998</v>
      </c>
      <c r="P109" s="40">
        <v>1210.484267</v>
      </c>
      <c r="Q109" s="40">
        <v>11.033033</v>
      </c>
      <c r="R109" s="40">
        <v>1188.934669</v>
      </c>
      <c r="S109" s="40">
        <v>685.68918800000006</v>
      </c>
      <c r="T109" s="40">
        <v>1068.7057519999998</v>
      </c>
      <c r="U109" s="40">
        <v>126.88194100000001</v>
      </c>
      <c r="V109" s="40">
        <v>463.72351799999996</v>
      </c>
      <c r="W109" s="40">
        <v>2189.6773929999999</v>
      </c>
      <c r="X109" s="40">
        <v>351.72041499999995</v>
      </c>
      <c r="Y109" s="40">
        <v>1112.4442490000001</v>
      </c>
      <c r="Z109" s="40">
        <v>371.999684</v>
      </c>
      <c r="AA109" s="40">
        <v>266.58567099999999</v>
      </c>
      <c r="AB109" s="40">
        <v>273.12931500000002</v>
      </c>
      <c r="AC109" s="40">
        <v>2269.5506449999998</v>
      </c>
      <c r="AD109" s="40">
        <v>423.69085799999999</v>
      </c>
      <c r="AE109" s="40">
        <v>323.977125</v>
      </c>
      <c r="AF109" s="40">
        <v>1447.9653229999999</v>
      </c>
      <c r="AG109" s="40">
        <v>798.078305</v>
      </c>
      <c r="AH109" s="40">
        <v>796.51716399999998</v>
      </c>
      <c r="AI109" s="40">
        <v>4340.1240539999999</v>
      </c>
      <c r="AJ109" s="40">
        <v>131.26177300000001</v>
      </c>
      <c r="AK109" s="40">
        <v>106.459114</v>
      </c>
      <c r="AL109" s="40">
        <v>3971.8936799999997</v>
      </c>
      <c r="AM109" s="40">
        <v>413.21931700000005</v>
      </c>
      <c r="AN109" s="40">
        <v>132.21792099999999</v>
      </c>
      <c r="AO109" s="40">
        <v>1207.5207419999999</v>
      </c>
      <c r="AP109" s="40">
        <v>218.66381299999998</v>
      </c>
      <c r="AQ109" s="40">
        <v>7.4763389999999994</v>
      </c>
      <c r="AR109" s="40">
        <v>641.48639800000001</v>
      </c>
      <c r="AS109" s="40">
        <v>1053.792207</v>
      </c>
      <c r="AT109" s="40">
        <v>473.96497900000003</v>
      </c>
      <c r="AU109" s="40">
        <v>1352.0979166245759</v>
      </c>
      <c r="AV109" s="40">
        <v>1213.0898693630741</v>
      </c>
      <c r="AW109" s="40">
        <v>967.98205098032486</v>
      </c>
      <c r="AX109" s="40">
        <v>714.05229105318699</v>
      </c>
      <c r="AY109" s="40">
        <v>836.80943318871482</v>
      </c>
      <c r="AZ109" s="40">
        <v>262.25761364268914</v>
      </c>
      <c r="BA109" s="40">
        <v>89.55228536634128</v>
      </c>
      <c r="BB109" s="40">
        <v>463.29824017905116</v>
      </c>
      <c r="BC109" s="40">
        <v>353.02304129287899</v>
      </c>
      <c r="BD109" s="40">
        <v>341.2347391946945</v>
      </c>
      <c r="BE109" s="40">
        <v>324.20697189645671</v>
      </c>
      <c r="BF109" s="40">
        <v>424.11259023860072</v>
      </c>
      <c r="BG109" s="40">
        <v>184.319287402638</v>
      </c>
      <c r="BH109" s="40">
        <v>42.340631002342633</v>
      </c>
      <c r="BI109" s="40">
        <v>34.865295052789904</v>
      </c>
      <c r="BJ109" s="40">
        <v>29.647853148161797</v>
      </c>
      <c r="BK109" s="40">
        <v>206.87901606794551</v>
      </c>
      <c r="BL109" s="40">
        <v>24.601373680280624</v>
      </c>
      <c r="BM109" s="40">
        <v>27.352983837220393</v>
      </c>
      <c r="BN109" s="40">
        <v>489.66925686664234</v>
      </c>
      <c r="BO109" s="40">
        <v>374.17818334378239</v>
      </c>
      <c r="BP109" s="40">
        <v>370.13659811875243</v>
      </c>
      <c r="BQ109" s="40">
        <v>324.06531294396729</v>
      </c>
      <c r="BR109" s="40">
        <v>427.86904714787823</v>
      </c>
      <c r="BS109" s="40">
        <v>201.883746348664</v>
      </c>
      <c r="BT109" s="40">
        <v>28.96040505582037</v>
      </c>
      <c r="BU109" s="40">
        <v>28.96040505582037</v>
      </c>
      <c r="BV109" s="40">
        <v>28.96040505582037</v>
      </c>
      <c r="BW109" s="40">
        <v>197.23384988139864</v>
      </c>
      <c r="BX109" s="40">
        <v>6.4989618813986167</v>
      </c>
      <c r="BY109" s="40">
        <v>6.4989618813986167</v>
      </c>
      <c r="BZ109" s="40">
        <v>837.88187270822027</v>
      </c>
      <c r="CA109" s="40">
        <v>734.81286370822022</v>
      </c>
      <c r="CB109" s="40">
        <v>734.81286370822022</v>
      </c>
      <c r="CC109" s="40">
        <v>555.84573836884431</v>
      </c>
      <c r="CD109" s="40">
        <v>662.32823836884427</v>
      </c>
      <c r="CE109" s="40">
        <v>437.21448836884429</v>
      </c>
      <c r="CF109" s="40">
        <v>46.753020586607192</v>
      </c>
      <c r="CG109" s="40">
        <v>46.753020586607192</v>
      </c>
      <c r="CH109" s="40">
        <v>46.753020586607192</v>
      </c>
      <c r="CI109" s="40">
        <v>206.73222731148763</v>
      </c>
      <c r="CJ109" s="40">
        <v>15.997339311487629</v>
      </c>
      <c r="CK109" s="40">
        <v>15.997339311487629</v>
      </c>
      <c r="CL109" s="40">
        <v>968.59969424034125</v>
      </c>
      <c r="CM109" s="40">
        <v>865.5306852403412</v>
      </c>
      <c r="CN109" s="40">
        <v>865.5306852403412</v>
      </c>
      <c r="CO109" s="40">
        <v>633.20579242165491</v>
      </c>
      <c r="CP109" s="40">
        <v>739.68829242165486</v>
      </c>
      <c r="CQ109" s="40">
        <v>514.57454242165488</v>
      </c>
      <c r="CR109" s="40">
        <v>62.924856501063772</v>
      </c>
      <c r="CS109" s="40">
        <v>62.924856501063772</v>
      </c>
      <c r="CT109" s="40">
        <v>62.924856501063772</v>
      </c>
      <c r="CU109" s="40">
        <v>210.88939252615137</v>
      </c>
      <c r="CV109" s="40">
        <v>20.154504526151367</v>
      </c>
      <c r="CW109" s="40">
        <v>20.154504526151367</v>
      </c>
      <c r="CX109" s="40">
        <v>1093.93252612841</v>
      </c>
      <c r="CY109" s="40">
        <v>990.86351712840997</v>
      </c>
      <c r="CZ109" s="40">
        <v>990.86351712840997</v>
      </c>
      <c r="DA109" s="40">
        <v>707.60890849746397</v>
      </c>
      <c r="DB109" s="40">
        <v>814.09140849746393</v>
      </c>
      <c r="DC109" s="40">
        <v>588.97765849746395</v>
      </c>
      <c r="DD109" s="40">
        <v>72.375589181914293</v>
      </c>
      <c r="DE109" s="40">
        <v>72.375589181914293</v>
      </c>
      <c r="DF109" s="40">
        <v>72.375589181914293</v>
      </c>
      <c r="DG109" s="40">
        <v>213.85428810570934</v>
      </c>
      <c r="DH109" s="40">
        <v>23.119400105709335</v>
      </c>
      <c r="DI109" s="40">
        <v>23.119400105709335</v>
      </c>
      <c r="DJ109" s="40">
        <v>1661.4596229064232</v>
      </c>
      <c r="DK109" s="40">
        <v>1558.3906139064231</v>
      </c>
      <c r="DL109" s="40">
        <v>1558.3906139064231</v>
      </c>
      <c r="DM109" s="40">
        <v>1074.1742639109682</v>
      </c>
      <c r="DN109" s="40">
        <v>1180.6567639109683</v>
      </c>
      <c r="DO109" s="40">
        <v>955.54301391096828</v>
      </c>
      <c r="DP109" s="40">
        <v>99.372891111325018</v>
      </c>
      <c r="DQ109" s="40">
        <v>99.372891111325018</v>
      </c>
      <c r="DR109" s="40">
        <v>99.372891111325018</v>
      </c>
      <c r="DS109" s="40">
        <v>229.07277570686483</v>
      </c>
      <c r="DT109" s="40">
        <v>38.337887706864819</v>
      </c>
      <c r="DU109" s="40">
        <v>38.337887706864819</v>
      </c>
      <c r="DV109" s="40">
        <v>1845.9630834316793</v>
      </c>
      <c r="DW109" s="40">
        <v>1742.8940744316792</v>
      </c>
      <c r="DX109" s="40">
        <v>1742.8940744316792</v>
      </c>
      <c r="DY109" s="40">
        <v>1186.5849824000136</v>
      </c>
      <c r="DZ109" s="40">
        <v>1293.0674824000137</v>
      </c>
      <c r="EA109" s="40">
        <v>1067.9537324000137</v>
      </c>
      <c r="EB109" s="40">
        <v>122.94197709914656</v>
      </c>
      <c r="EC109" s="40">
        <v>122.94197709914656</v>
      </c>
      <c r="ED109" s="40">
        <v>122.94197709914656</v>
      </c>
      <c r="EE109" s="40">
        <v>235.56397178207484</v>
      </c>
      <c r="EF109" s="40">
        <v>44.829083782074825</v>
      </c>
      <c r="EG109" s="40">
        <v>44.829083782074825</v>
      </c>
      <c r="EH109" s="40">
        <v>2021.8151465399462</v>
      </c>
      <c r="EI109" s="40">
        <v>1918.7461375399462</v>
      </c>
      <c r="EJ109" s="40">
        <v>1918.7461375399462</v>
      </c>
      <c r="EK109" s="40">
        <v>1294.2451540417346</v>
      </c>
      <c r="EL109" s="40">
        <v>1400.7276540417347</v>
      </c>
      <c r="EM109" s="40">
        <v>1175.6139040417347</v>
      </c>
    </row>
    <row r="111" spans="1:160" x14ac:dyDescent="0.2">
      <c r="B111" s="24" t="s">
        <v>861</v>
      </c>
    </row>
    <row r="112" spans="1:160" x14ac:dyDescent="0.2">
      <c r="H112" s="349" t="s">
        <v>862</v>
      </c>
      <c r="I112" s="349" t="s">
        <v>863</v>
      </c>
      <c r="K112" s="630">
        <v>1</v>
      </c>
      <c r="L112" s="630">
        <v>2</v>
      </c>
      <c r="M112" s="630">
        <v>3</v>
      </c>
      <c r="N112" s="630">
        <v>4</v>
      </c>
      <c r="O112" s="630">
        <v>5</v>
      </c>
      <c r="P112" s="630">
        <v>6</v>
      </c>
      <c r="Q112" s="630">
        <v>7</v>
      </c>
      <c r="R112" s="630">
        <v>8</v>
      </c>
      <c r="T112" s="349" t="s">
        <v>864</v>
      </c>
    </row>
    <row r="113" spans="3:20" x14ac:dyDescent="0.2">
      <c r="C113" s="24" t="s">
        <v>865</v>
      </c>
      <c r="H113" s="36">
        <v>1.1431698756870834</v>
      </c>
      <c r="I113" s="36">
        <v>0.11132418822916666</v>
      </c>
      <c r="K113" s="36">
        <v>9.7850733645833327E-2</v>
      </c>
      <c r="L113" s="36">
        <v>8.8699027083333319E-3</v>
      </c>
      <c r="M113" s="36">
        <v>4.1655708333333331E-4</v>
      </c>
      <c r="N113" s="36">
        <v>1.3592083333333334E-4</v>
      </c>
      <c r="O113" s="36">
        <v>7.6011739583333338E-4</v>
      </c>
      <c r="P113" s="36">
        <v>1.5309879166666668E-3</v>
      </c>
      <c r="Q113" s="36">
        <v>9.4515979166666657E-4</v>
      </c>
      <c r="R113" s="36">
        <v>8.1480885416666674E-4</v>
      </c>
      <c r="T113" s="36">
        <v>0.54299799572916663</v>
      </c>
    </row>
    <row r="114" spans="3:20" x14ac:dyDescent="0.2">
      <c r="C114" s="24" t="s">
        <v>866</v>
      </c>
      <c r="H114" s="36">
        <v>4.2765696043961352</v>
      </c>
      <c r="I114" s="36">
        <v>0.44638976935483876</v>
      </c>
      <c r="K114" s="36">
        <v>0.3</v>
      </c>
      <c r="L114" s="36">
        <v>8.8523240994623664E-2</v>
      </c>
      <c r="M114" s="36">
        <v>3.2029570698924731E-2</v>
      </c>
      <c r="N114" s="36">
        <v>0</v>
      </c>
      <c r="O114" s="36">
        <v>5.5367474462365597E-3</v>
      </c>
      <c r="P114" s="36">
        <v>0</v>
      </c>
      <c r="Q114" s="36">
        <v>2.0300210215053766E-2</v>
      </c>
      <c r="R114" s="36">
        <v>0</v>
      </c>
      <c r="T114" s="36">
        <v>0.65733701357526886</v>
      </c>
    </row>
    <row r="115" spans="3:20" x14ac:dyDescent="0.2">
      <c r="C115" s="24" t="s">
        <v>782</v>
      </c>
      <c r="H115" s="36">
        <v>0.39438582746160461</v>
      </c>
      <c r="I115" s="36">
        <v>4.1413023804341267E-2</v>
      </c>
      <c r="K115" s="36">
        <v>0</v>
      </c>
      <c r="L115" s="36">
        <v>3.1282056760685586E-2</v>
      </c>
      <c r="M115" s="36">
        <v>0</v>
      </c>
      <c r="N115" s="36">
        <v>1.0044074348024783E-2</v>
      </c>
      <c r="O115" s="36">
        <v>0</v>
      </c>
      <c r="P115" s="36">
        <v>8.6892695630898554E-5</v>
      </c>
      <c r="Q115" s="36">
        <v>0</v>
      </c>
      <c r="R115" s="36">
        <v>0</v>
      </c>
      <c r="T115" s="36">
        <v>0.14867496655832219</v>
      </c>
    </row>
    <row r="116" spans="3:20" x14ac:dyDescent="0.2">
      <c r="C116" s="24" t="s">
        <v>867</v>
      </c>
      <c r="H116" s="36">
        <v>0.52659338326620697</v>
      </c>
      <c r="I116" s="36">
        <v>5.5266893964654874E-2</v>
      </c>
      <c r="K116" s="36">
        <v>5.2887992330776921E-2</v>
      </c>
      <c r="L116" s="36">
        <v>1.9447439146382127E-3</v>
      </c>
      <c r="M116" s="36">
        <v>2.6341080360120039E-4</v>
      </c>
      <c r="N116" s="36">
        <v>5.3556185395131715E-5</v>
      </c>
      <c r="O116" s="36">
        <v>4.7573191063687902E-5</v>
      </c>
      <c r="P116" s="36">
        <v>2.6367789263087693E-5</v>
      </c>
      <c r="Q116" s="36">
        <v>2.3904634878292764E-5</v>
      </c>
      <c r="R116" s="36">
        <v>1.9345115038346117E-5</v>
      </c>
      <c r="T116" s="36">
        <v>0.31023287929309773</v>
      </c>
    </row>
    <row r="117" spans="3:20" x14ac:dyDescent="0.2">
      <c r="C117" s="24" t="s">
        <v>868</v>
      </c>
      <c r="H117" s="36">
        <v>1.1437798988210788</v>
      </c>
      <c r="I117" s="36">
        <v>0.12010417433526012</v>
      </c>
      <c r="K117" s="36">
        <v>4.3294101040462427E-2</v>
      </c>
      <c r="L117" s="36">
        <v>7.417423861271677E-2</v>
      </c>
      <c r="M117" s="36">
        <v>2.1455438150289018E-3</v>
      </c>
      <c r="N117" s="36">
        <v>9.5291329479768778E-5</v>
      </c>
      <c r="O117" s="36">
        <v>2.0562843930635837E-4</v>
      </c>
      <c r="P117" s="36">
        <v>1.8937109826589596E-4</v>
      </c>
      <c r="Q117" s="36">
        <v>0</v>
      </c>
      <c r="R117" s="36">
        <v>0</v>
      </c>
      <c r="T117" s="36">
        <v>0.28798861225433525</v>
      </c>
    </row>
    <row r="118" spans="3:20" x14ac:dyDescent="0.2">
      <c r="C118" s="24" t="s">
        <v>869</v>
      </c>
      <c r="H118" s="36">
        <v>1.1548030400704701</v>
      </c>
      <c r="I118" s="36">
        <v>0.12074947112500001</v>
      </c>
      <c r="K118" s="36">
        <v>1.1225352125000001E-2</v>
      </c>
      <c r="L118" s="36">
        <v>0.10765744475000001</v>
      </c>
      <c r="M118" s="36">
        <v>1.8366462499999999E-4</v>
      </c>
      <c r="N118" s="36">
        <v>1.1432812500000001E-4</v>
      </c>
      <c r="O118" s="36">
        <v>4.6287625000000002E-5</v>
      </c>
      <c r="P118" s="36">
        <v>2.16609125E-4</v>
      </c>
      <c r="Q118" s="36">
        <v>5.1083937499999993E-4</v>
      </c>
      <c r="R118" s="36">
        <v>7.9494537499999994E-4</v>
      </c>
      <c r="T118" s="36">
        <v>0.44680741087499998</v>
      </c>
    </row>
    <row r="119" spans="3:20" x14ac:dyDescent="0.2">
      <c r="C119" s="24" t="s">
        <v>870</v>
      </c>
      <c r="H119" s="36">
        <v>0.6976384171786929</v>
      </c>
      <c r="I119" s="36">
        <v>7.3256477200000003E-2</v>
      </c>
      <c r="K119" s="36">
        <v>6.5624135400000005E-2</v>
      </c>
      <c r="L119" s="36">
        <v>7.0948220000000006E-3</v>
      </c>
      <c r="M119" s="36">
        <v>0</v>
      </c>
      <c r="N119" s="36">
        <v>5.0868800000000003E-5</v>
      </c>
      <c r="O119" s="36">
        <v>1.304326E-4</v>
      </c>
      <c r="P119" s="36">
        <v>0</v>
      </c>
      <c r="Q119" s="36">
        <v>0</v>
      </c>
      <c r="R119" s="36">
        <v>3.5621839999999997E-4</v>
      </c>
      <c r="T119" s="36">
        <v>0.1818944056</v>
      </c>
    </row>
    <row r="120" spans="3:20" x14ac:dyDescent="0.2">
      <c r="C120" s="24" t="s">
        <v>871</v>
      </c>
      <c r="H120" s="36">
        <v>0.67479354580247763</v>
      </c>
      <c r="I120" s="36">
        <v>7.0857620202020216E-2</v>
      </c>
      <c r="K120" s="36">
        <v>3.1707862727272731E-2</v>
      </c>
      <c r="L120" s="36">
        <v>3.7262704949494949E-2</v>
      </c>
      <c r="M120" s="36">
        <v>1.1350676767676769E-4</v>
      </c>
      <c r="N120" s="36">
        <v>2.7090909090909091E-5</v>
      </c>
      <c r="O120" s="36">
        <v>2.7854848484848484E-5</v>
      </c>
      <c r="P120" s="36">
        <v>3.9701494949494952E-4</v>
      </c>
      <c r="Q120" s="36">
        <v>7.0870202020202014E-4</v>
      </c>
      <c r="R120" s="36">
        <v>6.1288303030303031E-4</v>
      </c>
      <c r="T120" s="36">
        <v>0.24739808646464648</v>
      </c>
    </row>
    <row r="121" spans="3:20" x14ac:dyDescent="0.2">
      <c r="C121" s="24" t="s">
        <v>872</v>
      </c>
      <c r="H121" s="36">
        <v>0.16281834264728576</v>
      </c>
      <c r="I121" s="36">
        <v>1.7096963E-2</v>
      </c>
      <c r="K121" s="36">
        <v>0</v>
      </c>
      <c r="L121" s="36">
        <v>0</v>
      </c>
      <c r="M121" s="36">
        <v>0</v>
      </c>
      <c r="N121" s="36">
        <v>0</v>
      </c>
      <c r="O121" s="36">
        <v>1.7096963E-2</v>
      </c>
      <c r="P121" s="36">
        <v>0</v>
      </c>
      <c r="Q121" s="36">
        <v>0</v>
      </c>
      <c r="R121" s="36">
        <v>0</v>
      </c>
      <c r="T121" s="36">
        <v>0.1628886792</v>
      </c>
    </row>
    <row r="122" spans="3:20" x14ac:dyDescent="0.2">
      <c r="C122" s="24" t="s">
        <v>873</v>
      </c>
      <c r="H122" s="36">
        <v>0.8375202474249438</v>
      </c>
      <c r="I122" s="36">
        <v>8.7944960310734455E-2</v>
      </c>
      <c r="K122" s="36">
        <v>6.9818783333333329E-2</v>
      </c>
      <c r="L122" s="36">
        <v>1.696284858757062E-2</v>
      </c>
      <c r="M122" s="36">
        <v>4.5432062146892655E-5</v>
      </c>
      <c r="N122" s="36">
        <v>5.7218502824858756E-5</v>
      </c>
      <c r="O122" s="36">
        <v>4.8968827683615822E-4</v>
      </c>
      <c r="P122" s="36">
        <v>2.7140536723163839E-5</v>
      </c>
      <c r="Q122" s="36">
        <v>3.0829096045197736E-6</v>
      </c>
      <c r="R122" s="36">
        <v>5.4076610169491533E-4</v>
      </c>
      <c r="T122" s="36">
        <v>0.25005666398305082</v>
      </c>
    </row>
    <row r="123" spans="3:20" x14ac:dyDescent="0.2">
      <c r="C123" s="24" t="s">
        <v>874</v>
      </c>
      <c r="H123" s="36">
        <v>2.8489300249565161</v>
      </c>
      <c r="I123" s="36">
        <v>0.29915579801587305</v>
      </c>
      <c r="K123" s="36">
        <v>0.29206349206349208</v>
      </c>
      <c r="L123" s="36">
        <v>5.802581349206349E-3</v>
      </c>
      <c r="M123" s="36">
        <v>0</v>
      </c>
      <c r="N123" s="36">
        <v>9.1622222222222213E-4</v>
      </c>
      <c r="O123" s="36">
        <v>0</v>
      </c>
      <c r="P123" s="36">
        <v>3.7350238095238097E-4</v>
      </c>
      <c r="Q123" s="36">
        <v>0</v>
      </c>
      <c r="R123" s="36">
        <v>0</v>
      </c>
      <c r="T123" s="36">
        <v>0.45875665595238102</v>
      </c>
    </row>
    <row r="124" spans="3:20" x14ac:dyDescent="0.2">
      <c r="C124" s="24" t="s">
        <v>875</v>
      </c>
      <c r="H124" s="36">
        <v>2.4298389655039387</v>
      </c>
      <c r="I124" s="36">
        <v>0.25584194786611125</v>
      </c>
      <c r="K124" s="36">
        <v>0.22854119154761904</v>
      </c>
      <c r="L124" s="36">
        <v>1.7273735714285712E-2</v>
      </c>
      <c r="M124" s="36">
        <v>8.177957142857143E-4</v>
      </c>
      <c r="N124" s="36">
        <v>6.2175000000000002E-4</v>
      </c>
      <c r="O124" s="36">
        <v>1.5229309523809523E-3</v>
      </c>
      <c r="P124" s="36">
        <v>6.371163571428572E-3</v>
      </c>
      <c r="Q124" s="36">
        <v>0</v>
      </c>
      <c r="R124" s="36">
        <v>6.9338036611128425E-4</v>
      </c>
      <c r="T124" s="36">
        <v>0.49667792972073227</v>
      </c>
    </row>
    <row r="125" spans="3:20" x14ac:dyDescent="0.2">
      <c r="C125" s="24" t="s">
        <v>876</v>
      </c>
      <c r="H125" s="36">
        <v>0.54812317811349653</v>
      </c>
      <c r="I125" s="36">
        <v>5.771283757894495E-2</v>
      </c>
      <c r="K125" s="36">
        <v>3.2005818410852711E-2</v>
      </c>
      <c r="L125" s="36">
        <v>2.1915065116279071E-2</v>
      </c>
      <c r="M125" s="36">
        <v>1.4099843023255814E-3</v>
      </c>
      <c r="N125" s="36">
        <v>3.828668604651163E-4</v>
      </c>
      <c r="O125" s="36">
        <v>5.6043585271317825E-4</v>
      </c>
      <c r="P125" s="36">
        <v>1.2531275193798448E-3</v>
      </c>
      <c r="Q125" s="36">
        <v>2.9126744186046515E-5</v>
      </c>
      <c r="R125" s="36">
        <v>1.5641277274339638E-4</v>
      </c>
      <c r="T125" s="36">
        <v>0.40032122673936332</v>
      </c>
    </row>
    <row r="126" spans="3:20" x14ac:dyDescent="0.2">
      <c r="C126" s="24" t="s">
        <v>877</v>
      </c>
      <c r="H126" s="36">
        <v>0.54955719963952931</v>
      </c>
      <c r="I126" s="36">
        <v>5.7863828186022495E-2</v>
      </c>
      <c r="K126" s="36">
        <v>3.9194952800000002E-2</v>
      </c>
      <c r="L126" s="36">
        <v>0</v>
      </c>
      <c r="M126" s="36">
        <v>1.76673026E-2</v>
      </c>
      <c r="N126" s="36">
        <v>0</v>
      </c>
      <c r="O126" s="36">
        <v>0</v>
      </c>
      <c r="P126" s="36">
        <v>8.4475079999999996E-4</v>
      </c>
      <c r="Q126" s="36">
        <v>0</v>
      </c>
      <c r="R126" s="36">
        <v>1.5682198602248536E-4</v>
      </c>
      <c r="T126" s="36">
        <v>0.322048131302834</v>
      </c>
    </row>
    <row r="127" spans="3:20" x14ac:dyDescent="0.2">
      <c r="C127" s="24" t="s">
        <v>878</v>
      </c>
      <c r="H127" s="36">
        <v>1.3724970504423608</v>
      </c>
      <c r="I127" s="36">
        <v>0.14672044871150883</v>
      </c>
      <c r="K127" s="36">
        <v>8.8078026000000018E-2</v>
      </c>
      <c r="L127" s="36">
        <v>5.5687493142857147E-2</v>
      </c>
      <c r="M127" s="36">
        <v>3.033952857142857E-4</v>
      </c>
      <c r="N127" s="36">
        <v>2.8650857142857144E-5</v>
      </c>
      <c r="O127" s="36">
        <v>1.6766999999999997E-5</v>
      </c>
      <c r="P127" s="36">
        <v>6.5997142857142865E-6</v>
      </c>
      <c r="Q127" s="36">
        <v>2.2078600952338003E-3</v>
      </c>
      <c r="R127" s="36">
        <v>3.916566162749847E-4</v>
      </c>
      <c r="T127" s="36">
        <v>0.48385937607818785</v>
      </c>
    </row>
    <row r="128" spans="3:20" x14ac:dyDescent="0.2">
      <c r="C128" s="24" t="s">
        <v>803</v>
      </c>
      <c r="H128" s="36">
        <v>0.36276796020788793</v>
      </c>
      <c r="I128" s="36">
        <v>3.9036769132249745E-2</v>
      </c>
      <c r="K128" s="36">
        <v>3.7025997804358335E-2</v>
      </c>
      <c r="L128" s="36">
        <v>0</v>
      </c>
      <c r="M128" s="36">
        <v>4.4553383157984385E-4</v>
      </c>
      <c r="N128" s="36">
        <v>4.3433716984380587E-4</v>
      </c>
      <c r="O128" s="36">
        <v>1.8707755650630093E-4</v>
      </c>
      <c r="P128" s="36">
        <v>2.5673832438365449E-4</v>
      </c>
      <c r="Q128" s="36">
        <v>5.835647536832321E-4</v>
      </c>
      <c r="R128" s="36">
        <v>1.0351969189457028E-4</v>
      </c>
      <c r="T128" s="36">
        <v>9.7704551089887265E-2</v>
      </c>
    </row>
    <row r="129" spans="3:20" x14ac:dyDescent="0.2">
      <c r="C129" s="24" t="s">
        <v>804</v>
      </c>
      <c r="H129" s="36">
        <v>1.6537593066127727</v>
      </c>
      <c r="I129" s="36">
        <v>0.17795788860614076</v>
      </c>
      <c r="K129" s="36">
        <v>0</v>
      </c>
      <c r="L129" s="36">
        <v>0.17269948927083334</v>
      </c>
      <c r="M129" s="36">
        <v>3.1913260416666669E-4</v>
      </c>
      <c r="N129" s="36">
        <v>2.3701218749999997E-4</v>
      </c>
      <c r="O129" s="36">
        <v>3.9962625000000002E-4</v>
      </c>
      <c r="P129" s="36">
        <v>1.1703993733909845E-3</v>
      </c>
      <c r="Q129" s="36">
        <v>2.6603111307343373E-3</v>
      </c>
      <c r="R129" s="36">
        <v>4.7191778951544231E-4</v>
      </c>
      <c r="T129" s="36">
        <v>0.3965251002901804</v>
      </c>
    </row>
    <row r="130" spans="3:20" x14ac:dyDescent="0.2">
      <c r="C130" s="24" t="s">
        <v>805</v>
      </c>
      <c r="H130" s="36">
        <v>1.4692318387050562</v>
      </c>
      <c r="I130" s="36">
        <v>0.15810123930573344</v>
      </c>
      <c r="K130" s="36">
        <v>0</v>
      </c>
      <c r="L130" s="36">
        <v>0.15077909042019169</v>
      </c>
      <c r="M130" s="36">
        <v>0</v>
      </c>
      <c r="N130" s="36">
        <v>3.4996104702762218E-3</v>
      </c>
      <c r="O130" s="36">
        <v>0</v>
      </c>
      <c r="P130" s="36">
        <v>1.039805500419852E-3</v>
      </c>
      <c r="Q130" s="36">
        <v>2.3634719989222342E-3</v>
      </c>
      <c r="R130" s="36">
        <v>4.1926091592344903E-4</v>
      </c>
      <c r="T130" s="36">
        <v>0.36980933963899565</v>
      </c>
    </row>
    <row r="131" spans="3:20" x14ac:dyDescent="0.2">
      <c r="C131" s="24" t="s">
        <v>301</v>
      </c>
      <c r="H131" s="36">
        <v>0.32262723927317516</v>
      </c>
      <c r="I131" s="36">
        <v>3.4717302619737225E-2</v>
      </c>
      <c r="K131" s="36">
        <v>3.71498E-4</v>
      </c>
      <c r="L131" s="36">
        <v>3.2512094000000005E-2</v>
      </c>
      <c r="M131" s="36">
        <v>8.120060000000001E-4</v>
      </c>
      <c r="N131" s="36">
        <v>1.4446900000000002E-4</v>
      </c>
      <c r="O131" s="36">
        <v>3.7848000000000008E-5</v>
      </c>
      <c r="P131" s="36">
        <v>2.2832991304979727E-4</v>
      </c>
      <c r="Q131" s="36">
        <v>5.189925960111234E-4</v>
      </c>
      <c r="R131" s="36">
        <v>9.2065110676300271E-5</v>
      </c>
      <c r="T131" s="36">
        <v>3.5968560111941494E-2</v>
      </c>
    </row>
    <row r="132" spans="3:20" x14ac:dyDescent="0.2">
      <c r="C132" s="24" t="s">
        <v>302</v>
      </c>
      <c r="H132" s="36">
        <v>1.0973483438665581</v>
      </c>
      <c r="I132" s="36">
        <v>0.11808356485679521</v>
      </c>
      <c r="K132" s="36">
        <v>7.5394809999999993E-2</v>
      </c>
      <c r="L132" s="36">
        <v>3.8722395999999999E-2</v>
      </c>
      <c r="M132" s="36">
        <v>7.5524199999999994E-4</v>
      </c>
      <c r="N132" s="36">
        <v>3.561173333333333E-4</v>
      </c>
      <c r="O132" s="36">
        <v>0</v>
      </c>
      <c r="P132" s="36">
        <v>7.7661592525433997E-4</v>
      </c>
      <c r="Q132" s="36">
        <v>1.7652435888390414E-3</v>
      </c>
      <c r="R132" s="36">
        <v>3.1314000936848179E-4</v>
      </c>
      <c r="T132" s="36">
        <v>0.27581973508483482</v>
      </c>
    </row>
    <row r="133" spans="3:20" x14ac:dyDescent="0.2">
      <c r="C133" s="24" t="s">
        <v>303</v>
      </c>
      <c r="H133" s="36">
        <v>0</v>
      </c>
      <c r="I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T133" s="36">
        <v>0</v>
      </c>
    </row>
    <row r="134" spans="3:20" x14ac:dyDescent="0.2">
      <c r="C134" s="24" t="s">
        <v>304</v>
      </c>
      <c r="H134" s="36">
        <v>0</v>
      </c>
      <c r="I134" s="36">
        <v>0</v>
      </c>
      <c r="K134" s="36">
        <v>0</v>
      </c>
      <c r="L134" s="36">
        <v>0</v>
      </c>
      <c r="M134" s="36">
        <v>0</v>
      </c>
      <c r="N134" s="36">
        <v>0</v>
      </c>
      <c r="O134" s="36">
        <v>0</v>
      </c>
      <c r="P134" s="36">
        <v>0</v>
      </c>
      <c r="Q134" s="36">
        <v>0</v>
      </c>
      <c r="R134" s="36">
        <v>0</v>
      </c>
      <c r="T134" s="36">
        <v>1.4433948097869024E-2</v>
      </c>
    </row>
    <row r="135" spans="3:20" x14ac:dyDescent="0.2">
      <c r="C135" s="24" t="s">
        <v>305</v>
      </c>
      <c r="H135" s="36">
        <v>0.70055112653827789</v>
      </c>
      <c r="I135" s="36">
        <v>7.6287881794830315E-2</v>
      </c>
      <c r="K135" s="36">
        <v>6.1819214062499997E-3</v>
      </c>
      <c r="L135" s="36">
        <v>4.4020891249999999E-2</v>
      </c>
      <c r="M135" s="36">
        <v>2.2987109374999999E-5</v>
      </c>
      <c r="N135" s="36">
        <v>2.3336530468750002E-2</v>
      </c>
      <c r="O135" s="36">
        <v>9.0290960395488559E-4</v>
      </c>
      <c r="P135" s="36">
        <v>4.9579439780031659E-4</v>
      </c>
      <c r="Q135" s="36">
        <v>1.1269378513100886E-3</v>
      </c>
      <c r="R135" s="36">
        <v>1.9990970739002924E-4</v>
      </c>
      <c r="T135" s="36">
        <v>0.57148931989179541</v>
      </c>
    </row>
    <row r="136" spans="3:20" x14ac:dyDescent="0.2">
      <c r="C136" s="24" t="s">
        <v>306</v>
      </c>
      <c r="H136" s="36">
        <v>1.1422819846121917</v>
      </c>
      <c r="I136" s="36">
        <v>0.12439102546171926</v>
      </c>
      <c r="K136" s="36">
        <v>7.1199718075117366E-2</v>
      </c>
      <c r="L136" s="36">
        <v>4.8452700469483564E-2</v>
      </c>
      <c r="M136" s="36">
        <v>2.9446525821596244E-4</v>
      </c>
      <c r="N136" s="36">
        <v>0</v>
      </c>
      <c r="O136" s="36">
        <v>1.4722371219749091E-3</v>
      </c>
      <c r="P136" s="36">
        <v>8.0841638422232632E-4</v>
      </c>
      <c r="Q136" s="36">
        <v>1.8375258515250569E-3</v>
      </c>
      <c r="R136" s="36">
        <v>3.2596230118009519E-4</v>
      </c>
      <c r="T136" s="36">
        <v>0.29802989632842847</v>
      </c>
    </row>
    <row r="137" spans="3:20" x14ac:dyDescent="0.2">
      <c r="C137" s="24" t="s">
        <v>307</v>
      </c>
      <c r="H137" s="36">
        <v>1.6235115404628087</v>
      </c>
      <c r="I137" s="36">
        <v>0.17679545689032908</v>
      </c>
      <c r="K137" s="36">
        <v>0.16561927003392282</v>
      </c>
      <c r="L137" s="36">
        <v>4.8597821788615098E-3</v>
      </c>
      <c r="M137" s="36">
        <v>0</v>
      </c>
      <c r="N137" s="36">
        <v>0</v>
      </c>
      <c r="O137" s="36">
        <v>2.0924727781953902E-3</v>
      </c>
      <c r="P137" s="36">
        <v>1.1489924090238993E-3</v>
      </c>
      <c r="Q137" s="36">
        <v>2.6116532222667417E-3</v>
      </c>
      <c r="R137" s="36">
        <v>4.6328626805872684E-4</v>
      </c>
      <c r="T137" s="36">
        <v>0.17679545689032908</v>
      </c>
    </row>
    <row r="138" spans="3:20" x14ac:dyDescent="0.2">
      <c r="C138" s="24" t="s">
        <v>825</v>
      </c>
      <c r="H138" s="37">
        <v>1</v>
      </c>
      <c r="I138" s="36">
        <v>0.10500636919660361</v>
      </c>
      <c r="K138" s="347">
        <v>5.8512636523154221E-2</v>
      </c>
      <c r="L138" s="347">
        <v>3.8659892887602465E-2</v>
      </c>
      <c r="M138" s="347">
        <v>2.3218212224549954E-3</v>
      </c>
      <c r="N138" s="347">
        <v>1.6214366241072936E-3</v>
      </c>
      <c r="O138" s="347">
        <v>1.2888561159219703E-3</v>
      </c>
      <c r="P138" s="347">
        <v>7.0772050606819842E-4</v>
      </c>
      <c r="Q138" s="347">
        <v>1.6086446921850935E-3</v>
      </c>
      <c r="R138" s="347">
        <v>2.8536062510935986E-4</v>
      </c>
      <c r="T138" s="36">
        <v>0.28494611858398372</v>
      </c>
    </row>
    <row r="139" spans="3:20" x14ac:dyDescent="0.2">
      <c r="C139" s="24" t="s">
        <v>827</v>
      </c>
      <c r="H139" s="37">
        <v>1</v>
      </c>
      <c r="I139" s="36">
        <v>0.10500636919660361</v>
      </c>
      <c r="K139" s="36">
        <v>5.8512636523154221E-2</v>
      </c>
      <c r="L139" s="36">
        <v>3.8659892887602465E-2</v>
      </c>
      <c r="M139" s="36">
        <v>2.3218212224549954E-3</v>
      </c>
      <c r="N139" s="36">
        <v>1.6214366241072936E-3</v>
      </c>
      <c r="O139" s="36">
        <v>1.2888561159219703E-3</v>
      </c>
      <c r="P139" s="36">
        <v>7.0772050606819842E-4</v>
      </c>
      <c r="Q139" s="36">
        <v>1.6086446921850935E-3</v>
      </c>
      <c r="R139" s="36">
        <v>2.8536062510935986E-4</v>
      </c>
      <c r="T139" s="36">
        <v>0.28494611858398372</v>
      </c>
    </row>
    <row r="140" spans="3:20" x14ac:dyDescent="0.2">
      <c r="C140" s="24" t="s">
        <v>829</v>
      </c>
      <c r="H140" s="37">
        <v>1</v>
      </c>
      <c r="I140" s="36">
        <v>0.10500636919660361</v>
      </c>
      <c r="K140" s="36">
        <v>5.8512636523154221E-2</v>
      </c>
      <c r="L140" s="36">
        <v>3.8659892887602465E-2</v>
      </c>
      <c r="M140" s="36">
        <v>2.3218212224549954E-3</v>
      </c>
      <c r="N140" s="36">
        <v>1.6214366241072936E-3</v>
      </c>
      <c r="O140" s="36">
        <v>1.2888561159219703E-3</v>
      </c>
      <c r="P140" s="36">
        <v>7.0772050606819842E-4</v>
      </c>
      <c r="Q140" s="36">
        <v>1.6086446921850935E-3</v>
      </c>
      <c r="R140" s="36">
        <v>2.8536062510935986E-4</v>
      </c>
      <c r="T140" s="36">
        <v>0.28494611858398372</v>
      </c>
    </row>
    <row r="141" spans="3:20" x14ac:dyDescent="0.2">
      <c r="C141" s="24" t="s">
        <v>830</v>
      </c>
      <c r="H141" s="37">
        <v>1</v>
      </c>
      <c r="I141" s="36">
        <v>0.10500636919660361</v>
      </c>
      <c r="K141" s="36">
        <v>5.8512636523154221E-2</v>
      </c>
      <c r="L141" s="36">
        <v>3.8659892887602465E-2</v>
      </c>
      <c r="M141" s="36">
        <v>2.3218212224549954E-3</v>
      </c>
      <c r="N141" s="36">
        <v>1.6214366241072936E-3</v>
      </c>
      <c r="O141" s="36">
        <v>1.2888561159219703E-3</v>
      </c>
      <c r="P141" s="36">
        <v>7.0772050606819842E-4</v>
      </c>
      <c r="Q141" s="36">
        <v>1.6086446921850935E-3</v>
      </c>
      <c r="R141" s="36">
        <v>2.8536062510935986E-4</v>
      </c>
      <c r="T141" s="36">
        <v>0.28494611858398372</v>
      </c>
    </row>
    <row r="142" spans="3:20" x14ac:dyDescent="0.2">
      <c r="C142" s="24" t="s">
        <v>833</v>
      </c>
      <c r="H142" s="37">
        <v>1</v>
      </c>
      <c r="I142" s="36">
        <v>0.10500636919660361</v>
      </c>
      <c r="K142" s="36">
        <v>5.8512636523154221E-2</v>
      </c>
      <c r="L142" s="36">
        <v>3.8659892887602465E-2</v>
      </c>
      <c r="M142" s="36">
        <v>2.3218212224549954E-3</v>
      </c>
      <c r="N142" s="36">
        <v>1.6214366241072936E-3</v>
      </c>
      <c r="O142" s="36">
        <v>1.2888561159219703E-3</v>
      </c>
      <c r="P142" s="36">
        <v>7.0772050606819842E-4</v>
      </c>
      <c r="Q142" s="36">
        <v>1.6086446921850935E-3</v>
      </c>
      <c r="R142" s="36">
        <v>2.8536062510935986E-4</v>
      </c>
      <c r="T142" s="36">
        <v>0.28494611858398372</v>
      </c>
    </row>
    <row r="143" spans="3:20" x14ac:dyDescent="0.2">
      <c r="C143" s="24" t="s">
        <v>834</v>
      </c>
      <c r="H143" s="37">
        <v>1</v>
      </c>
      <c r="I143" s="36">
        <v>0.10500636919660361</v>
      </c>
      <c r="K143" s="36">
        <v>5.8512636523154221E-2</v>
      </c>
      <c r="L143" s="36">
        <v>3.8659892887602465E-2</v>
      </c>
      <c r="M143" s="36">
        <v>2.3218212224549954E-3</v>
      </c>
      <c r="N143" s="36">
        <v>1.6214366241072936E-3</v>
      </c>
      <c r="O143" s="36">
        <v>1.2888561159219703E-3</v>
      </c>
      <c r="P143" s="36">
        <v>7.0772050606819842E-4</v>
      </c>
      <c r="Q143" s="36">
        <v>1.6086446921850935E-3</v>
      </c>
      <c r="R143" s="36">
        <v>2.8536062510935986E-4</v>
      </c>
      <c r="T143" s="36">
        <v>0.28494611858398372</v>
      </c>
    </row>
    <row r="144" spans="3:20" x14ac:dyDescent="0.2">
      <c r="C144" s="24" t="s">
        <v>835</v>
      </c>
      <c r="H144" s="37">
        <v>1</v>
      </c>
      <c r="I144" s="36">
        <v>0.10500636919660361</v>
      </c>
      <c r="K144" s="36">
        <v>5.8512636523154221E-2</v>
      </c>
      <c r="L144" s="36">
        <v>3.8659892887602465E-2</v>
      </c>
      <c r="M144" s="36">
        <v>2.3218212224549954E-3</v>
      </c>
      <c r="N144" s="36">
        <v>1.6214366241072936E-3</v>
      </c>
      <c r="O144" s="36">
        <v>1.2888561159219703E-3</v>
      </c>
      <c r="P144" s="36">
        <v>7.0772050606819842E-4</v>
      </c>
      <c r="Q144" s="36">
        <v>1.6086446921850935E-3</v>
      </c>
      <c r="R144" s="36">
        <v>2.8536062510935986E-4</v>
      </c>
      <c r="T144" s="36">
        <v>0.28494611858398372</v>
      </c>
    </row>
    <row r="145" spans="3:20" x14ac:dyDescent="0.2">
      <c r="C145" s="24" t="s">
        <v>837</v>
      </c>
      <c r="H145" s="421">
        <v>1.2534346334385007</v>
      </c>
      <c r="I145" s="36">
        <v>0.13161861988265272</v>
      </c>
      <c r="K145" s="36">
        <v>7.3341765111920046E-2</v>
      </c>
      <c r="L145" s="36">
        <v>4.8457648670343696E-2</v>
      </c>
      <c r="M145" s="36">
        <v>2.9102511328776086E-3</v>
      </c>
      <c r="N145" s="36">
        <v>2.0323648205816855E-3</v>
      </c>
      <c r="O145" s="36">
        <v>1.6154968932156246E-3</v>
      </c>
      <c r="P145" s="36">
        <v>8.8708139310050252E-4</v>
      </c>
      <c r="Q145" s="36">
        <v>2.0163309700818124E-3</v>
      </c>
      <c r="R145" s="36">
        <v>3.5768089053173188E-4</v>
      </c>
      <c r="T145" s="36">
        <v>0.35689543058324202</v>
      </c>
    </row>
    <row r="146" spans="3:20" x14ac:dyDescent="0.2">
      <c r="C146" s="24" t="s">
        <v>838</v>
      </c>
      <c r="H146" s="421">
        <v>1.2534346334385007</v>
      </c>
      <c r="I146" s="36">
        <v>0.13161861988265272</v>
      </c>
      <c r="K146" s="36">
        <v>7.3341765111920046E-2</v>
      </c>
      <c r="L146" s="36">
        <v>4.8457648670343696E-2</v>
      </c>
      <c r="M146" s="36">
        <v>2.9102511328776086E-3</v>
      </c>
      <c r="N146" s="36">
        <v>2.0323648205816855E-3</v>
      </c>
      <c r="O146" s="36">
        <v>1.6154968932156246E-3</v>
      </c>
      <c r="P146" s="36">
        <v>8.8708139310050252E-4</v>
      </c>
      <c r="Q146" s="36">
        <v>2.0163309700818124E-3</v>
      </c>
      <c r="R146" s="36">
        <v>3.5768089053173188E-4</v>
      </c>
      <c r="T146" s="36">
        <v>0.35689543058324202</v>
      </c>
    </row>
    <row r="147" spans="3:20" x14ac:dyDescent="0.2">
      <c r="C147" s="24" t="s">
        <v>840</v>
      </c>
      <c r="H147" s="421">
        <v>1.5068692668770014</v>
      </c>
      <c r="I147" s="36">
        <v>0.15823087056870178</v>
      </c>
      <c r="K147" s="36">
        <v>8.8170893700685857E-2</v>
      </c>
      <c r="L147" s="36">
        <v>5.8255404453084927E-2</v>
      </c>
      <c r="M147" s="36">
        <v>3.4986810433002219E-3</v>
      </c>
      <c r="N147" s="36">
        <v>2.4432930170560775E-3</v>
      </c>
      <c r="O147" s="36">
        <v>1.9421376705092788E-3</v>
      </c>
      <c r="P147" s="36">
        <v>1.0664422801328066E-3</v>
      </c>
      <c r="Q147" s="36">
        <v>2.4240172479785315E-3</v>
      </c>
      <c r="R147" s="36">
        <v>4.3000115595410391E-4</v>
      </c>
      <c r="T147" s="36">
        <v>0.42884474258250038</v>
      </c>
    </row>
    <row r="148" spans="3:20" x14ac:dyDescent="0.2">
      <c r="C148" s="24" t="s">
        <v>841</v>
      </c>
      <c r="H148" s="421">
        <v>1.5068692668770014</v>
      </c>
      <c r="I148" s="36">
        <v>0.15823087056870178</v>
      </c>
      <c r="K148" s="36">
        <v>8.8170893700685857E-2</v>
      </c>
      <c r="L148" s="36">
        <v>5.8255404453084927E-2</v>
      </c>
      <c r="M148" s="36">
        <v>3.4986810433002219E-3</v>
      </c>
      <c r="N148" s="36">
        <v>2.4432930170560775E-3</v>
      </c>
      <c r="O148" s="36">
        <v>1.9421376705092788E-3</v>
      </c>
      <c r="P148" s="36">
        <v>1.0664422801328066E-3</v>
      </c>
      <c r="Q148" s="36">
        <v>2.4240172479785315E-3</v>
      </c>
      <c r="R148" s="36">
        <v>4.3000115595410391E-4</v>
      </c>
      <c r="T148" s="36">
        <v>0.42884474258250038</v>
      </c>
    </row>
    <row r="149" spans="3:20" x14ac:dyDescent="0.2">
      <c r="C149" s="24" t="s">
        <v>843</v>
      </c>
      <c r="H149" s="421">
        <v>1.7603039003155021</v>
      </c>
      <c r="I149" s="36">
        <v>0.18484312125475091</v>
      </c>
      <c r="K149" s="36">
        <v>0.10300002228945168</v>
      </c>
      <c r="L149" s="36">
        <v>6.8053160235826152E-2</v>
      </c>
      <c r="M149" s="36">
        <v>4.0871109537228357E-3</v>
      </c>
      <c r="N149" s="36">
        <v>2.8542212135304694E-3</v>
      </c>
      <c r="O149" s="36">
        <v>2.2687784478029331E-3</v>
      </c>
      <c r="P149" s="36">
        <v>1.2458031671651107E-3</v>
      </c>
      <c r="Q149" s="36">
        <v>2.8317035258752505E-3</v>
      </c>
      <c r="R149" s="36">
        <v>5.0232142137647594E-4</v>
      </c>
      <c r="T149" s="36">
        <v>0.50079405458175874</v>
      </c>
    </row>
    <row r="150" spans="3:20" x14ac:dyDescent="0.2">
      <c r="C150" s="24" t="s">
        <v>844</v>
      </c>
      <c r="H150" s="421">
        <v>1.7603039003155021</v>
      </c>
      <c r="I150" s="36">
        <v>0.18484312125475091</v>
      </c>
      <c r="K150" s="36">
        <v>0.10300002228945168</v>
      </c>
      <c r="L150" s="36">
        <v>6.8053160235826152E-2</v>
      </c>
      <c r="M150" s="36">
        <v>4.0871109537228357E-3</v>
      </c>
      <c r="N150" s="36">
        <v>2.8542212135304694E-3</v>
      </c>
      <c r="O150" s="36">
        <v>2.2687784478029331E-3</v>
      </c>
      <c r="P150" s="36">
        <v>1.2458031671651107E-3</v>
      </c>
      <c r="Q150" s="36">
        <v>2.8317035258752505E-3</v>
      </c>
      <c r="R150" s="36">
        <v>5.0232142137647594E-4</v>
      </c>
      <c r="T150" s="36">
        <v>0.50079405458175874</v>
      </c>
    </row>
    <row r="151" spans="3:20" x14ac:dyDescent="0.2">
      <c r="C151" s="24" t="s">
        <v>846</v>
      </c>
      <c r="H151" s="421">
        <v>2.0137385337540028</v>
      </c>
      <c r="I151" s="36">
        <v>0.21145537194080002</v>
      </c>
      <c r="K151" s="36">
        <v>0.11782915087821749</v>
      </c>
      <c r="L151" s="36">
        <v>7.785091601856739E-2</v>
      </c>
      <c r="M151" s="36">
        <v>4.6755408641454485E-3</v>
      </c>
      <c r="N151" s="36">
        <v>3.2651494100048614E-3</v>
      </c>
      <c r="O151" s="36">
        <v>2.5954192250965875E-3</v>
      </c>
      <c r="P151" s="36">
        <v>1.4251640541974148E-3</v>
      </c>
      <c r="Q151" s="36">
        <v>3.2393898037719696E-3</v>
      </c>
      <c r="R151" s="36">
        <v>5.7464168679884802E-4</v>
      </c>
      <c r="T151" s="36">
        <v>0.5727433665810171</v>
      </c>
    </row>
    <row r="152" spans="3:20" x14ac:dyDescent="0.2">
      <c r="C152" s="24" t="s">
        <v>847</v>
      </c>
      <c r="H152" s="421">
        <v>2.0137385337540028</v>
      </c>
      <c r="I152" s="36">
        <v>0.21145537194080002</v>
      </c>
      <c r="K152" s="36">
        <v>0.11782915087821749</v>
      </c>
      <c r="L152" s="36">
        <v>7.785091601856739E-2</v>
      </c>
      <c r="M152" s="36">
        <v>4.6755408641454485E-3</v>
      </c>
      <c r="N152" s="36">
        <v>3.2651494100048614E-3</v>
      </c>
      <c r="O152" s="36">
        <v>2.5954192250965875E-3</v>
      </c>
      <c r="P152" s="36">
        <v>1.4251640541974148E-3</v>
      </c>
      <c r="Q152" s="36">
        <v>3.2393898037719696E-3</v>
      </c>
      <c r="R152" s="36">
        <v>5.7464168679884802E-4</v>
      </c>
      <c r="T152" s="36">
        <v>0.5727433665810171</v>
      </c>
    </row>
    <row r="153" spans="3:20" x14ac:dyDescent="0.2">
      <c r="C153" s="24" t="s">
        <v>849</v>
      </c>
      <c r="H153" s="421">
        <v>2.2671731671925035</v>
      </c>
      <c r="I153" s="36">
        <v>0.23806762262684911</v>
      </c>
      <c r="K153" s="36">
        <v>0.1326582794669833</v>
      </c>
      <c r="L153" s="36">
        <v>8.7648671801308614E-2</v>
      </c>
      <c r="M153" s="36">
        <v>5.2639707745680622E-3</v>
      </c>
      <c r="N153" s="36">
        <v>3.6760776064792538E-3</v>
      </c>
      <c r="O153" s="36">
        <v>2.9220600023902418E-3</v>
      </c>
      <c r="P153" s="36">
        <v>1.6045249412297189E-3</v>
      </c>
      <c r="Q153" s="36">
        <v>3.6470760816686883E-3</v>
      </c>
      <c r="R153" s="36">
        <v>6.4696195222121999E-4</v>
      </c>
      <c r="T153" s="36">
        <v>0.64469267858027535</v>
      </c>
    </row>
    <row r="154" spans="3:20" x14ac:dyDescent="0.2">
      <c r="C154" s="24" t="s">
        <v>850</v>
      </c>
      <c r="H154" s="421">
        <v>2.2671731671925035</v>
      </c>
      <c r="I154" s="36">
        <v>0.23806762262684911</v>
      </c>
      <c r="K154" s="36">
        <v>0.1326582794669833</v>
      </c>
      <c r="L154" s="36">
        <v>8.7648671801308614E-2</v>
      </c>
      <c r="M154" s="36">
        <v>5.2639707745680622E-3</v>
      </c>
      <c r="N154" s="36">
        <v>3.6760776064792538E-3</v>
      </c>
      <c r="O154" s="36">
        <v>2.9220600023902418E-3</v>
      </c>
      <c r="P154" s="36">
        <v>1.6045249412297189E-3</v>
      </c>
      <c r="Q154" s="36">
        <v>3.6470760816686883E-3</v>
      </c>
      <c r="R154" s="36">
        <v>6.4696195222121999E-4</v>
      </c>
      <c r="T154" s="36">
        <v>0.64469267858027535</v>
      </c>
    </row>
    <row r="155" spans="3:20" x14ac:dyDescent="0.2">
      <c r="C155" s="24" t="s">
        <v>852</v>
      </c>
      <c r="H155" s="421">
        <v>2.5206078006310042</v>
      </c>
      <c r="I155" s="36">
        <v>0.26467987331289822</v>
      </c>
      <c r="K155" s="36">
        <v>0.14748740805574914</v>
      </c>
      <c r="L155" s="36">
        <v>9.7446427584049852E-2</v>
      </c>
      <c r="M155" s="36">
        <v>5.8524006849906751E-3</v>
      </c>
      <c r="N155" s="36">
        <v>4.0870058029536457E-3</v>
      </c>
      <c r="O155" s="36">
        <v>3.2487007796838962E-3</v>
      </c>
      <c r="P155" s="36">
        <v>1.7838858282620228E-3</v>
      </c>
      <c r="Q155" s="36">
        <v>4.0547623595654078E-3</v>
      </c>
      <c r="R155" s="36">
        <v>7.1928221764359208E-4</v>
      </c>
      <c r="T155" s="36">
        <v>0.71664199057953371</v>
      </c>
    </row>
    <row r="156" spans="3:20" x14ac:dyDescent="0.2">
      <c r="C156" s="24" t="s">
        <v>853</v>
      </c>
      <c r="H156" s="421">
        <v>2.5206078006310042</v>
      </c>
      <c r="I156" s="36">
        <v>0.26467987331289822</v>
      </c>
      <c r="K156" s="36">
        <v>0.14748740805574914</v>
      </c>
      <c r="L156" s="36">
        <v>9.7446427584049852E-2</v>
      </c>
      <c r="M156" s="36">
        <v>5.8524006849906751E-3</v>
      </c>
      <c r="N156" s="36">
        <v>4.0870058029536457E-3</v>
      </c>
      <c r="O156" s="36">
        <v>3.2487007796838962E-3</v>
      </c>
      <c r="P156" s="36">
        <v>1.7838858282620228E-3</v>
      </c>
      <c r="Q156" s="36">
        <v>4.0547623595654078E-3</v>
      </c>
      <c r="R156" s="36">
        <v>7.1928221764359208E-4</v>
      </c>
      <c r="T156" s="36">
        <v>0.71664199057953371</v>
      </c>
    </row>
    <row r="157" spans="3:20" x14ac:dyDescent="0.2">
      <c r="C157" s="24" t="s">
        <v>855</v>
      </c>
      <c r="H157" s="421">
        <v>2.7740424340695049</v>
      </c>
      <c r="I157" s="36">
        <v>0.29129212399894738</v>
      </c>
      <c r="K157" s="36">
        <v>0.16231653664451495</v>
      </c>
      <c r="L157" s="36">
        <v>0.10724418336679108</v>
      </c>
      <c r="M157" s="36">
        <v>6.4408305954132888E-3</v>
      </c>
      <c r="N157" s="36">
        <v>4.4979339994280377E-3</v>
      </c>
      <c r="O157" s="36">
        <v>3.5753415569775506E-3</v>
      </c>
      <c r="P157" s="36">
        <v>1.9632467152943269E-3</v>
      </c>
      <c r="Q157" s="36">
        <v>4.4624486374621264E-3</v>
      </c>
      <c r="R157" s="36">
        <v>7.9160248306596405E-4</v>
      </c>
      <c r="T157" s="36">
        <v>0.78859130257879206</v>
      </c>
    </row>
    <row r="158" spans="3:20" x14ac:dyDescent="0.2">
      <c r="C158" s="24" t="s">
        <v>856</v>
      </c>
      <c r="H158" s="421">
        <v>2.7740424340695049</v>
      </c>
      <c r="I158" s="36">
        <v>0.29129212399894738</v>
      </c>
      <c r="K158" s="36">
        <v>0.16231653664451495</v>
      </c>
      <c r="L158" s="36">
        <v>0.10724418336679108</v>
      </c>
      <c r="M158" s="36">
        <v>6.4408305954132888E-3</v>
      </c>
      <c r="N158" s="36">
        <v>4.4979339994280377E-3</v>
      </c>
      <c r="O158" s="36">
        <v>3.5753415569775506E-3</v>
      </c>
      <c r="P158" s="36">
        <v>1.9632467152943269E-3</v>
      </c>
      <c r="Q158" s="36">
        <v>4.4624486374621264E-3</v>
      </c>
      <c r="R158" s="36">
        <v>7.9160248306596405E-4</v>
      </c>
      <c r="T158" s="36">
        <v>0.78859130257879206</v>
      </c>
    </row>
    <row r="160" spans="3:20" x14ac:dyDescent="0.2">
      <c r="C160" s="24" t="s">
        <v>879</v>
      </c>
      <c r="H160" s="36">
        <v>2.7740424340695045</v>
      </c>
      <c r="I160" s="36">
        <v>0.10500636919660361</v>
      </c>
      <c r="K160" s="36">
        <v>5.8512636523154221E-2</v>
      </c>
      <c r="L160" s="36">
        <v>3.8659892887602465E-2</v>
      </c>
      <c r="M160" s="36">
        <v>2.3218212224549954E-3</v>
      </c>
      <c r="N160" s="36">
        <v>1.6214366241072936E-3</v>
      </c>
      <c r="O160" s="36">
        <v>1.2888561159219703E-3</v>
      </c>
      <c r="P160" s="36">
        <v>7.0772050606819842E-4</v>
      </c>
      <c r="Q160" s="36">
        <v>1.6086446921850935E-3</v>
      </c>
      <c r="R160" s="36">
        <v>2.8536062510935986E-4</v>
      </c>
    </row>
    <row r="161" spans="2:20" x14ac:dyDescent="0.2">
      <c r="H161" s="36">
        <v>0.25343463343850064</v>
      </c>
    </row>
    <row r="162" spans="2:20" x14ac:dyDescent="0.2">
      <c r="B162" s="24" t="s">
        <v>880</v>
      </c>
    </row>
    <row r="163" spans="2:20" x14ac:dyDescent="0.2">
      <c r="H163" s="349" t="s">
        <v>862</v>
      </c>
      <c r="I163" s="349" t="s">
        <v>863</v>
      </c>
      <c r="K163" s="630">
        <v>1</v>
      </c>
      <c r="L163" s="630">
        <v>2</v>
      </c>
      <c r="M163" s="630">
        <v>3</v>
      </c>
      <c r="N163" s="630">
        <v>4</v>
      </c>
      <c r="O163" s="630">
        <v>5</v>
      </c>
      <c r="P163" s="630">
        <v>6</v>
      </c>
      <c r="Q163" s="630">
        <v>7</v>
      </c>
      <c r="R163" s="630">
        <v>8</v>
      </c>
    </row>
    <row r="164" spans="2:20" x14ac:dyDescent="0.2">
      <c r="C164" s="24" t="s">
        <v>784</v>
      </c>
      <c r="H164" s="36">
        <v>1.9329147738317158</v>
      </c>
      <c r="I164" s="36">
        <v>0.58845999999999998</v>
      </c>
      <c r="K164" s="36">
        <v>0.5</v>
      </c>
      <c r="L164" s="36">
        <v>0</v>
      </c>
      <c r="M164" s="36">
        <v>8.8459999999999997E-2</v>
      </c>
      <c r="N164" s="36">
        <v>0</v>
      </c>
      <c r="O164" s="36">
        <v>0</v>
      </c>
      <c r="P164" s="36">
        <v>0</v>
      </c>
      <c r="Q164" s="36">
        <v>0</v>
      </c>
      <c r="R164" s="36">
        <v>0</v>
      </c>
      <c r="T164" s="36">
        <v>0.72802016599999997</v>
      </c>
    </row>
    <row r="165" spans="2:20" x14ac:dyDescent="0.2">
      <c r="C165" s="24" t="s">
        <v>316</v>
      </c>
      <c r="H165" s="36">
        <v>1.642350179988203</v>
      </c>
      <c r="I165" s="36">
        <v>0.5</v>
      </c>
      <c r="K165" s="36">
        <v>0.5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T165" s="36">
        <v>0.62149999999999994</v>
      </c>
    </row>
    <row r="166" spans="2:20" x14ac:dyDescent="0.2">
      <c r="C166" s="24" t="s">
        <v>317</v>
      </c>
      <c r="H166" s="36">
        <v>1.9067916701180363</v>
      </c>
      <c r="I166" s="36">
        <v>0.58050703599999998</v>
      </c>
      <c r="K166" s="36">
        <v>0.25</v>
      </c>
      <c r="L166" s="36">
        <v>0.25</v>
      </c>
      <c r="M166" s="36">
        <v>7.5999999999999998E-2</v>
      </c>
      <c r="N166" s="36">
        <v>4.5070359999999999E-3</v>
      </c>
      <c r="O166" s="36">
        <v>0</v>
      </c>
      <c r="P166" s="36">
        <v>0</v>
      </c>
      <c r="Q166" s="36">
        <v>0</v>
      </c>
      <c r="R166" s="36">
        <v>0</v>
      </c>
      <c r="T166" s="36">
        <v>0.82777960399999995</v>
      </c>
    </row>
    <row r="167" spans="2:20" x14ac:dyDescent="0.2">
      <c r="C167" s="24" t="s">
        <v>318</v>
      </c>
      <c r="H167" s="36">
        <v>1.8734013339083846</v>
      </c>
      <c r="I167" s="36">
        <v>0.57034162285714285</v>
      </c>
      <c r="K167" s="36">
        <v>0.42857142857142855</v>
      </c>
      <c r="L167" s="36">
        <v>6.7747685714285716E-2</v>
      </c>
      <c r="M167" s="36">
        <v>7.4022508571428572E-2</v>
      </c>
      <c r="N167" s="36">
        <v>0</v>
      </c>
      <c r="O167" s="36">
        <v>0</v>
      </c>
      <c r="P167" s="36">
        <v>0</v>
      </c>
      <c r="Q167" s="36">
        <v>0</v>
      </c>
      <c r="R167" s="36">
        <v>0</v>
      </c>
      <c r="T167" s="36">
        <v>0.65971465681736385</v>
      </c>
    </row>
    <row r="168" spans="2:20" x14ac:dyDescent="0.2">
      <c r="C168" s="24" t="s">
        <v>319</v>
      </c>
      <c r="H168" s="36">
        <v>1.5165335675869771</v>
      </c>
      <c r="I168" s="36">
        <v>0.46169616750000003</v>
      </c>
      <c r="K168" s="36">
        <v>2.5000000000000001E-2</v>
      </c>
      <c r="L168" s="36">
        <v>0.41212500000000002</v>
      </c>
      <c r="M168" s="36">
        <v>0</v>
      </c>
      <c r="N168" s="36">
        <v>0</v>
      </c>
      <c r="O168" s="36">
        <v>2.4571167500000001E-2</v>
      </c>
      <c r="P168" s="36">
        <v>0</v>
      </c>
      <c r="Q168" s="36">
        <v>0</v>
      </c>
      <c r="R168" s="36">
        <v>0</v>
      </c>
      <c r="T168" s="36">
        <v>0.63427927010681961</v>
      </c>
    </row>
    <row r="169" spans="2:20" x14ac:dyDescent="0.2">
      <c r="C169" s="24" t="s">
        <v>320</v>
      </c>
      <c r="H169" s="36">
        <v>1.4489244182916832</v>
      </c>
      <c r="I169" s="36">
        <v>0.441113118245614</v>
      </c>
      <c r="K169" s="36">
        <v>0.17263157894736841</v>
      </c>
      <c r="L169" s="36">
        <v>0.26829099192982453</v>
      </c>
      <c r="M169" s="36">
        <v>1.3042105263157895E-4</v>
      </c>
      <c r="N169" s="36">
        <v>3.4484210526315792E-5</v>
      </c>
      <c r="O169" s="36">
        <v>2.5642105263157897E-5</v>
      </c>
      <c r="P169" s="36">
        <v>0</v>
      </c>
      <c r="Q169" s="36">
        <v>0</v>
      </c>
      <c r="R169" s="36">
        <v>0</v>
      </c>
      <c r="T169" s="36">
        <v>0.46328855618050602</v>
      </c>
    </row>
    <row r="170" spans="2:20" x14ac:dyDescent="0.2">
      <c r="C170" s="24" t="s">
        <v>321</v>
      </c>
      <c r="H170" s="36">
        <v>0.90843101218092559</v>
      </c>
      <c r="I170" s="36">
        <v>0.27656434761904763</v>
      </c>
      <c r="K170" s="36">
        <v>0.25</v>
      </c>
      <c r="L170" s="36">
        <v>2.6564347619047621E-2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T170" s="36">
        <v>0.3794243148060894</v>
      </c>
    </row>
    <row r="171" spans="2:20" x14ac:dyDescent="0.2">
      <c r="C171" s="24" t="s">
        <v>322</v>
      </c>
      <c r="H171" s="36">
        <v>2.1898002399842706</v>
      </c>
      <c r="I171" s="36">
        <v>0.66666666666666663</v>
      </c>
      <c r="K171" s="36">
        <v>0.66666666666666663</v>
      </c>
      <c r="L171" s="36">
        <v>0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T171" s="36">
        <v>0.66666666666666663</v>
      </c>
    </row>
    <row r="172" spans="2:20" x14ac:dyDescent="0.2">
      <c r="C172" s="24" t="s">
        <v>323</v>
      </c>
      <c r="H172" s="36">
        <v>6.179822744115381E-3</v>
      </c>
      <c r="I172" s="36">
        <v>1.8813961904761904E-3</v>
      </c>
      <c r="K172" s="36">
        <v>1.2884628571428571E-3</v>
      </c>
      <c r="L172" s="36">
        <v>5.5416666666666667E-4</v>
      </c>
      <c r="M172" s="36">
        <v>1.5577142857142857E-5</v>
      </c>
      <c r="N172" s="36">
        <v>1.1685714285714283E-5</v>
      </c>
      <c r="O172" s="36">
        <v>1.1503809523809523E-5</v>
      </c>
      <c r="P172" s="36">
        <v>0</v>
      </c>
      <c r="Q172" s="36">
        <v>0</v>
      </c>
      <c r="R172" s="36">
        <v>0</v>
      </c>
      <c r="T172" s="36">
        <v>1.8813961904761904E-3</v>
      </c>
    </row>
    <row r="173" spans="2:20" x14ac:dyDescent="0.2">
      <c r="C173" s="24" t="s">
        <v>324</v>
      </c>
      <c r="H173" s="36">
        <v>0.61032880773012654</v>
      </c>
      <c r="I173" s="36">
        <v>0.18580958408471407</v>
      </c>
      <c r="K173" s="36">
        <v>0.18450037210531781</v>
      </c>
      <c r="L173" s="36">
        <v>0</v>
      </c>
      <c r="M173" s="36">
        <v>1.3092119793962759E-3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T173" s="36">
        <v>0.18580958408471407</v>
      </c>
    </row>
    <row r="174" spans="2:20" x14ac:dyDescent="0.2">
      <c r="C174" s="24" t="s">
        <v>325</v>
      </c>
      <c r="H174" s="36">
        <v>2.0365142231853719</v>
      </c>
      <c r="I174" s="36">
        <v>0.62000000000000011</v>
      </c>
      <c r="K174" s="36">
        <v>0.56400000000000006</v>
      </c>
      <c r="L174" s="36">
        <v>5.6000000000000001E-2</v>
      </c>
      <c r="M174" s="36">
        <v>0</v>
      </c>
      <c r="N174" s="36">
        <v>0</v>
      </c>
      <c r="O174" s="36">
        <v>0</v>
      </c>
      <c r="P174" s="36">
        <v>0</v>
      </c>
      <c r="Q174" s="36">
        <v>0</v>
      </c>
      <c r="R174" s="36">
        <v>0</v>
      </c>
      <c r="T174" s="36">
        <v>0.653575822490436</v>
      </c>
    </row>
    <row r="175" spans="2:20" x14ac:dyDescent="0.2">
      <c r="C175" s="24" t="s">
        <v>326</v>
      </c>
      <c r="H175" s="36">
        <v>8.3407312745970463E-2</v>
      </c>
      <c r="I175" s="36">
        <v>2.5392670138888889E-2</v>
      </c>
      <c r="K175" s="36">
        <v>1.1974795486111111E-2</v>
      </c>
      <c r="L175" s="36">
        <v>0</v>
      </c>
      <c r="M175" s="36">
        <v>1.3417874652777778E-2</v>
      </c>
      <c r="N175" s="36">
        <v>0</v>
      </c>
      <c r="O175" s="36">
        <v>0</v>
      </c>
      <c r="P175" s="36">
        <v>0</v>
      </c>
      <c r="Q175" s="36">
        <v>0</v>
      </c>
      <c r="R175" s="36">
        <v>0</v>
      </c>
      <c r="T175" s="36">
        <v>2.5392670138888889E-2</v>
      </c>
    </row>
    <row r="176" spans="2:20" x14ac:dyDescent="0.2">
      <c r="C176" s="24" t="s">
        <v>327</v>
      </c>
      <c r="H176" s="36">
        <v>1.8074213053248538</v>
      </c>
      <c r="I176" s="36">
        <v>0.55464680861250282</v>
      </c>
      <c r="K176" s="36">
        <v>0.5</v>
      </c>
      <c r="L176" s="36">
        <v>2.1454546000000001E-2</v>
      </c>
      <c r="M176" s="36">
        <v>2.8799999999999999E-2</v>
      </c>
      <c r="N176" s="36">
        <v>6.857967830030513E-4</v>
      </c>
      <c r="O176" s="36">
        <v>3.7064658294997809E-3</v>
      </c>
      <c r="P176" s="36">
        <v>0</v>
      </c>
      <c r="Q176" s="36">
        <v>0</v>
      </c>
      <c r="R176" s="36">
        <v>0</v>
      </c>
      <c r="T176" s="36">
        <v>0.73448426214542084</v>
      </c>
    </row>
    <row r="177" spans="3:20" x14ac:dyDescent="0.2">
      <c r="C177" s="24" t="s">
        <v>328</v>
      </c>
      <c r="H177" s="36">
        <v>0</v>
      </c>
      <c r="I177" s="36">
        <v>0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0</v>
      </c>
      <c r="Q177" s="36">
        <v>0</v>
      </c>
      <c r="R177" s="36">
        <v>0</v>
      </c>
      <c r="T177" s="36">
        <v>0</v>
      </c>
    </row>
    <row r="178" spans="3:20" x14ac:dyDescent="0.2">
      <c r="C178" s="24" t="s">
        <v>329</v>
      </c>
      <c r="H178" s="36">
        <v>0</v>
      </c>
      <c r="I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T178" s="36">
        <v>9.4897514425832497E-2</v>
      </c>
    </row>
    <row r="179" spans="3:20" x14ac:dyDescent="0.2">
      <c r="C179" s="24" t="s">
        <v>330</v>
      </c>
      <c r="H179" s="36">
        <v>1.8510019381614028E-2</v>
      </c>
      <c r="I179" s="36">
        <v>6.0532551948242171E-3</v>
      </c>
      <c r="K179" s="36">
        <v>5.6352231111111107E-3</v>
      </c>
      <c r="L179" s="36">
        <v>0</v>
      </c>
      <c r="M179" s="36">
        <v>3.7305039303199902E-4</v>
      </c>
      <c r="N179" s="36">
        <v>7.0233274930625405E-6</v>
      </c>
      <c r="O179" s="36">
        <v>3.7958363188044937E-5</v>
      </c>
      <c r="P179" s="36">
        <v>0</v>
      </c>
      <c r="Q179" s="36">
        <v>0</v>
      </c>
      <c r="R179" s="36">
        <v>0</v>
      </c>
      <c r="T179" s="36">
        <v>6.0532551948242171E-3</v>
      </c>
    </row>
    <row r="180" spans="3:20" x14ac:dyDescent="0.2">
      <c r="C180" s="24" t="s">
        <v>331</v>
      </c>
      <c r="H180" s="36">
        <v>0</v>
      </c>
      <c r="I180" s="36">
        <v>0</v>
      </c>
      <c r="K180" s="36">
        <v>0</v>
      </c>
      <c r="L180" s="36">
        <v>0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T180" s="36">
        <v>0</v>
      </c>
    </row>
    <row r="181" spans="3:20" x14ac:dyDescent="0.2">
      <c r="C181" s="24" t="s">
        <v>332</v>
      </c>
      <c r="H181" s="36">
        <v>2.6090611457718512E-2</v>
      </c>
      <c r="I181" s="36">
        <v>8.5323049147884491E-3</v>
      </c>
      <c r="K181" s="36">
        <v>4.6568060000000003E-3</v>
      </c>
      <c r="L181" s="36">
        <v>3.2862659999999999E-3</v>
      </c>
      <c r="M181" s="36">
        <v>5.25829425571264E-4</v>
      </c>
      <c r="N181" s="36">
        <v>9.8996605559377117E-6</v>
      </c>
      <c r="O181" s="36">
        <v>5.3503828661247421E-5</v>
      </c>
      <c r="P181" s="36">
        <v>0</v>
      </c>
      <c r="Q181" s="36">
        <v>0</v>
      </c>
      <c r="R181" s="36">
        <v>0</v>
      </c>
      <c r="T181" s="36">
        <v>8.5323049147884491E-3</v>
      </c>
    </row>
    <row r="182" spans="3:20" x14ac:dyDescent="0.2">
      <c r="C182" s="24" t="s">
        <v>333</v>
      </c>
      <c r="H182" s="36">
        <v>1.9141929202812935</v>
      </c>
      <c r="I182" s="36">
        <v>0.62599060539601181</v>
      </c>
      <c r="K182" s="36">
        <v>0.33300587755373878</v>
      </c>
      <c r="L182" s="36">
        <v>0.24975440816530409</v>
      </c>
      <c r="M182" s="36">
        <v>3.8578588521593411E-2</v>
      </c>
      <c r="N182" s="36">
        <v>7.2630954548816881E-4</v>
      </c>
      <c r="O182" s="36">
        <v>3.9254216098873664E-3</v>
      </c>
      <c r="P182" s="36">
        <v>0</v>
      </c>
      <c r="Q182" s="36">
        <v>0</v>
      </c>
      <c r="R182" s="36">
        <v>0</v>
      </c>
      <c r="T182" s="36">
        <v>0.62599060539601181</v>
      </c>
    </row>
    <row r="183" spans="3:20" x14ac:dyDescent="0.2">
      <c r="C183" s="24" t="s">
        <v>334</v>
      </c>
      <c r="H183" s="36">
        <v>1.642350179988203</v>
      </c>
      <c r="I183" s="36">
        <v>0.5370909967068439</v>
      </c>
      <c r="K183" s="36">
        <v>0.25</v>
      </c>
      <c r="L183" s="36">
        <v>0.25</v>
      </c>
      <c r="M183" s="36">
        <v>3.3099877828833987E-2</v>
      </c>
      <c r="N183" s="36">
        <v>6.2316321417819908E-4</v>
      </c>
      <c r="O183" s="36">
        <v>3.3679556638317905E-3</v>
      </c>
      <c r="P183" s="36">
        <v>0</v>
      </c>
      <c r="Q183" s="36">
        <v>0</v>
      </c>
      <c r="R183" s="36">
        <v>0</v>
      </c>
      <c r="T183" s="36">
        <v>0.5370909967068439</v>
      </c>
    </row>
    <row r="184" spans="3:20" x14ac:dyDescent="0.2">
      <c r="C184" s="24" t="s">
        <v>335</v>
      </c>
      <c r="H184" s="36">
        <v>0.13031291819086663</v>
      </c>
      <c r="I184" s="36">
        <v>4.2615695463565945E-2</v>
      </c>
      <c r="K184" s="36">
        <v>3.9672695804679935E-2</v>
      </c>
      <c r="L184" s="36">
        <v>0</v>
      </c>
      <c r="M184" s="36">
        <v>2.6263227685508006E-3</v>
      </c>
      <c r="N184" s="36">
        <v>4.9445129265516597E-5</v>
      </c>
      <c r="O184" s="36">
        <v>2.6723176106969499E-4</v>
      </c>
      <c r="P184" s="36">
        <v>0</v>
      </c>
      <c r="Q184" s="36">
        <v>0</v>
      </c>
      <c r="R184" s="36">
        <v>0</v>
      </c>
      <c r="T184" s="36">
        <v>4.2615695463565945E-2</v>
      </c>
    </row>
    <row r="185" spans="3:20" x14ac:dyDescent="0.2">
      <c r="C185" s="24" t="s">
        <v>336</v>
      </c>
      <c r="H185" s="36">
        <v>1.642350179988203</v>
      </c>
      <c r="I185" s="36">
        <v>0.42562901337832015</v>
      </c>
      <c r="K185" s="36">
        <v>0.25</v>
      </c>
      <c r="L185" s="36">
        <v>0.13853801667147617</v>
      </c>
      <c r="M185" s="36">
        <v>3.3099877828833987E-2</v>
      </c>
      <c r="N185" s="36">
        <v>6.2316321417819908E-4</v>
      </c>
      <c r="O185" s="36">
        <v>3.3679556638317905E-3</v>
      </c>
      <c r="P185" s="36">
        <v>0</v>
      </c>
      <c r="Q185" s="36">
        <v>0</v>
      </c>
      <c r="R185" s="36">
        <v>0</v>
      </c>
      <c r="T185" s="36">
        <v>0.42562901337832015</v>
      </c>
    </row>
    <row r="186" spans="3:20" x14ac:dyDescent="0.2">
      <c r="C186" s="24" t="s">
        <v>337</v>
      </c>
      <c r="H186" s="37">
        <v>1</v>
      </c>
      <c r="I186" s="36">
        <v>0.3044417725844506</v>
      </c>
      <c r="K186" s="347">
        <v>0.19750415628414264</v>
      </c>
      <c r="L186" s="347">
        <v>8.4353518731596744E-2</v>
      </c>
      <c r="M186" s="347">
        <v>2.0153970957077948E-2</v>
      </c>
      <c r="N186" s="347">
        <v>3.7943382706766911E-4</v>
      </c>
      <c r="O186" s="347">
        <v>2.0506927845655807E-3</v>
      </c>
      <c r="P186" s="347">
        <v>0</v>
      </c>
      <c r="Q186" s="347">
        <v>0</v>
      </c>
      <c r="R186" s="347">
        <v>0</v>
      </c>
      <c r="T186" s="36">
        <v>0.38272400873081042</v>
      </c>
    </row>
    <row r="187" spans="3:20" x14ac:dyDescent="0.2">
      <c r="C187" s="24" t="s">
        <v>338</v>
      </c>
      <c r="H187" s="37">
        <v>1</v>
      </c>
      <c r="I187" s="36">
        <v>0.3044417725844506</v>
      </c>
      <c r="K187" s="36">
        <v>0.19750415628414264</v>
      </c>
      <c r="L187" s="36">
        <v>8.4353518731596744E-2</v>
      </c>
      <c r="M187" s="36">
        <v>2.0153970957077948E-2</v>
      </c>
      <c r="N187" s="36">
        <v>3.7943382706766911E-4</v>
      </c>
      <c r="O187" s="36">
        <v>2.0506927845655807E-3</v>
      </c>
      <c r="P187" s="36">
        <v>0</v>
      </c>
      <c r="Q187" s="36">
        <v>0</v>
      </c>
      <c r="R187" s="36">
        <v>0</v>
      </c>
      <c r="T187" s="36">
        <v>0.38272400873081042</v>
      </c>
    </row>
    <row r="188" spans="3:20" x14ac:dyDescent="0.2">
      <c r="C188" s="24" t="s">
        <v>339</v>
      </c>
      <c r="H188" s="37">
        <v>1</v>
      </c>
      <c r="I188" s="36">
        <v>0.3044417725844506</v>
      </c>
      <c r="K188" s="36">
        <v>0.19750415628414264</v>
      </c>
      <c r="L188" s="36">
        <v>8.4353518731596744E-2</v>
      </c>
      <c r="M188" s="36">
        <v>2.0153970957077948E-2</v>
      </c>
      <c r="N188" s="36">
        <v>3.7943382706766911E-4</v>
      </c>
      <c r="O188" s="36">
        <v>2.0506927845655807E-3</v>
      </c>
      <c r="P188" s="36">
        <v>0</v>
      </c>
      <c r="Q188" s="36">
        <v>0</v>
      </c>
      <c r="R188" s="36">
        <v>0</v>
      </c>
      <c r="T188" s="36">
        <v>0.38272400873081042</v>
      </c>
    </row>
    <row r="189" spans="3:20" x14ac:dyDescent="0.2">
      <c r="C189" s="24" t="s">
        <v>836</v>
      </c>
      <c r="H189" s="37">
        <v>1</v>
      </c>
      <c r="I189" s="36">
        <v>0.3044417725844506</v>
      </c>
      <c r="K189" s="36">
        <v>0.19750415628414264</v>
      </c>
      <c r="L189" s="36">
        <v>8.4353518731596744E-2</v>
      </c>
      <c r="M189" s="36">
        <v>2.0153970957077948E-2</v>
      </c>
      <c r="N189" s="36">
        <v>3.7943382706766911E-4</v>
      </c>
      <c r="O189" s="36">
        <v>2.0506927845655807E-3</v>
      </c>
      <c r="P189" s="36">
        <v>0</v>
      </c>
      <c r="Q189" s="36">
        <v>0</v>
      </c>
      <c r="R189" s="36">
        <v>0</v>
      </c>
      <c r="T189" s="36">
        <v>0.38272400873081042</v>
      </c>
    </row>
    <row r="190" spans="3:20" x14ac:dyDescent="0.2">
      <c r="C190" s="24" t="s">
        <v>839</v>
      </c>
      <c r="H190" s="421">
        <v>1.2585621135159824</v>
      </c>
      <c r="I190" s="36">
        <v>0.38315888074643817</v>
      </c>
      <c r="K190" s="36">
        <v>0.24857124836116146</v>
      </c>
      <c r="L190" s="36">
        <v>0.1061641428173484</v>
      </c>
      <c r="M190" s="36">
        <v>2.536502428347975E-2</v>
      </c>
      <c r="N190" s="36">
        <v>4.775410393337434E-4</v>
      </c>
      <c r="O190" s="36">
        <v>2.5809242451148321E-3</v>
      </c>
      <c r="P190" s="36">
        <v>0</v>
      </c>
      <c r="Q190" s="36">
        <v>0</v>
      </c>
      <c r="R190" s="36">
        <v>0</v>
      </c>
      <c r="T190" s="36">
        <v>0.47617002159795374</v>
      </c>
    </row>
    <row r="191" spans="3:20" x14ac:dyDescent="0.2">
      <c r="C191" s="24" t="s">
        <v>881</v>
      </c>
      <c r="H191" s="421">
        <v>1.5171242270319647</v>
      </c>
      <c r="I191" s="36">
        <v>0.46187598890842579</v>
      </c>
      <c r="K191" s="36">
        <v>0.29963834043818027</v>
      </c>
      <c r="L191" s="36">
        <v>0.12797476690310006</v>
      </c>
      <c r="M191" s="36">
        <v>3.0576077609881548E-2</v>
      </c>
      <c r="N191" s="36">
        <v>5.756482515998177E-4</v>
      </c>
      <c r="O191" s="36">
        <v>3.111155705664084E-3</v>
      </c>
      <c r="P191" s="36">
        <v>0</v>
      </c>
      <c r="Q191" s="36">
        <v>0</v>
      </c>
      <c r="R191" s="36">
        <v>0</v>
      </c>
      <c r="T191" s="36">
        <v>0.56961603446509712</v>
      </c>
    </row>
    <row r="192" spans="3:20" x14ac:dyDescent="0.2">
      <c r="C192" s="24" t="s">
        <v>882</v>
      </c>
      <c r="H192" s="421">
        <v>1.7756863405479471</v>
      </c>
      <c r="I192" s="36">
        <v>0.54059309707041348</v>
      </c>
      <c r="K192" s="36">
        <v>0.35070543251519909</v>
      </c>
      <c r="L192" s="36">
        <v>0.14978539098885171</v>
      </c>
      <c r="M192" s="36">
        <v>3.578713093628335E-2</v>
      </c>
      <c r="N192" s="36">
        <v>6.7375546386589194E-4</v>
      </c>
      <c r="O192" s="36">
        <v>3.6413871662133355E-3</v>
      </c>
      <c r="P192" s="36">
        <v>0</v>
      </c>
      <c r="Q192" s="36">
        <v>0</v>
      </c>
      <c r="R192" s="36">
        <v>0</v>
      </c>
      <c r="T192" s="36">
        <v>0.66306204733224061</v>
      </c>
    </row>
    <row r="193" spans="1:160" x14ac:dyDescent="0.2">
      <c r="C193" s="24" t="s">
        <v>883</v>
      </c>
      <c r="H193" s="421">
        <v>2.0342484540639294</v>
      </c>
      <c r="I193" s="36">
        <v>0.61931020523240099</v>
      </c>
      <c r="K193" s="36">
        <v>0.40177252459221785</v>
      </c>
      <c r="L193" s="36">
        <v>0.1715960150746034</v>
      </c>
      <c r="M193" s="36">
        <v>4.0998184262685151E-2</v>
      </c>
      <c r="N193" s="36">
        <v>7.7186267613196617E-4</v>
      </c>
      <c r="O193" s="36">
        <v>4.1716186267625873E-3</v>
      </c>
      <c r="P193" s="36">
        <v>0</v>
      </c>
      <c r="Q193" s="36">
        <v>0</v>
      </c>
      <c r="R193" s="36">
        <v>0</v>
      </c>
      <c r="T193" s="36">
        <v>0.75650806019938377</v>
      </c>
    </row>
    <row r="194" spans="1:160" x14ac:dyDescent="0.2">
      <c r="C194" s="24" t="s">
        <v>884</v>
      </c>
      <c r="H194" s="421">
        <v>2.2928105675799118</v>
      </c>
      <c r="I194" s="36">
        <v>0.6980273133943885</v>
      </c>
      <c r="K194" s="36">
        <v>0.45283961666923667</v>
      </c>
      <c r="L194" s="36">
        <v>0.19340663916035505</v>
      </c>
      <c r="M194" s="36">
        <v>4.6209237589086946E-2</v>
      </c>
      <c r="N194" s="36">
        <v>8.6996988839804052E-4</v>
      </c>
      <c r="O194" s="36">
        <v>4.7018500873118388E-3</v>
      </c>
      <c r="P194" s="36">
        <v>0</v>
      </c>
      <c r="Q194" s="36">
        <v>0</v>
      </c>
      <c r="R194" s="36">
        <v>0</v>
      </c>
      <c r="T194" s="36">
        <v>0.84995407306652704</v>
      </c>
    </row>
    <row r="195" spans="1:160" x14ac:dyDescent="0.2">
      <c r="C195" s="24" t="s">
        <v>854</v>
      </c>
      <c r="H195" s="421">
        <v>2.5513726810958941</v>
      </c>
      <c r="I195" s="36">
        <v>0.77674442155637624</v>
      </c>
      <c r="K195" s="36">
        <v>0.50390670874625554</v>
      </c>
      <c r="L195" s="36">
        <v>0.21521726324610671</v>
      </c>
      <c r="M195" s="36">
        <v>5.1420290915488748E-2</v>
      </c>
      <c r="N195" s="36">
        <v>9.6807710066411476E-4</v>
      </c>
      <c r="O195" s="36">
        <v>5.2320815478610902E-3</v>
      </c>
      <c r="P195" s="36">
        <v>0</v>
      </c>
      <c r="Q195" s="36">
        <v>0</v>
      </c>
      <c r="R195" s="36">
        <v>0</v>
      </c>
      <c r="T195" s="36">
        <v>0.94340008593367053</v>
      </c>
    </row>
    <row r="196" spans="1:160" x14ac:dyDescent="0.2">
      <c r="C196" s="24" t="s">
        <v>857</v>
      </c>
      <c r="H196" s="421">
        <v>2.8099347946118765</v>
      </c>
      <c r="I196" s="36">
        <v>0.85546152971836364</v>
      </c>
      <c r="K196" s="36">
        <v>0.5549738008232743</v>
      </c>
      <c r="L196" s="36">
        <v>0.23702788733185837</v>
      </c>
      <c r="M196" s="36">
        <v>5.6631344241890549E-2</v>
      </c>
      <c r="N196" s="36">
        <v>1.0661843129301891E-3</v>
      </c>
      <c r="O196" s="36">
        <v>5.7623130084103417E-3</v>
      </c>
      <c r="P196" s="36">
        <v>0</v>
      </c>
      <c r="Q196" s="36">
        <v>0</v>
      </c>
      <c r="R196" s="36">
        <v>0</v>
      </c>
      <c r="T196" s="36">
        <v>1.0368460988008137</v>
      </c>
    </row>
    <row r="198" spans="1:160" x14ac:dyDescent="0.2">
      <c r="C198" s="24" t="s">
        <v>879</v>
      </c>
      <c r="H198" s="36">
        <v>2.8099347946118769</v>
      </c>
      <c r="I198" s="36">
        <v>0.3044417725844506</v>
      </c>
      <c r="K198" s="36">
        <v>0.19750415628414264</v>
      </c>
      <c r="L198" s="36">
        <v>8.4353518731596744E-2</v>
      </c>
      <c r="M198" s="36">
        <v>2.0153970957077948E-2</v>
      </c>
      <c r="N198" s="36">
        <v>3.7943382706766911E-4</v>
      </c>
      <c r="O198" s="36">
        <v>2.0506927845655807E-3</v>
      </c>
      <c r="P198" s="36">
        <v>0</v>
      </c>
      <c r="Q198" s="36">
        <v>0</v>
      </c>
      <c r="R198" s="36">
        <v>0</v>
      </c>
    </row>
    <row r="199" spans="1:160" x14ac:dyDescent="0.2">
      <c r="H199" s="36">
        <v>0.25856211351598241</v>
      </c>
    </row>
    <row r="200" spans="1:160" x14ac:dyDescent="0.2">
      <c r="B200" s="254" t="s">
        <v>204</v>
      </c>
      <c r="C200" s="254"/>
      <c r="D200" s="254"/>
      <c r="E200" s="254"/>
      <c r="F200" s="254"/>
      <c r="G200" s="254"/>
      <c r="H200" s="254"/>
      <c r="I200" s="254"/>
      <c r="J200" s="254"/>
      <c r="K200" s="254"/>
      <c r="L200" s="254"/>
      <c r="M200" s="254"/>
      <c r="N200" s="254"/>
      <c r="O200" s="254"/>
      <c r="P200" s="254"/>
      <c r="Q200" s="254"/>
      <c r="R200" s="254"/>
      <c r="S200" s="254"/>
      <c r="T200" s="254"/>
      <c r="U200" s="254"/>
      <c r="V200" s="254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54"/>
      <c r="AK200" s="254"/>
      <c r="AL200" s="254"/>
      <c r="AM200" s="254"/>
      <c r="AN200" s="254"/>
      <c r="AO200" s="254"/>
      <c r="AP200" s="254"/>
      <c r="AQ200" s="254"/>
      <c r="AR200" s="254"/>
      <c r="AS200" s="254"/>
      <c r="AT200" s="254"/>
      <c r="AU200" s="254"/>
      <c r="AV200" s="254"/>
      <c r="AW200" s="254"/>
      <c r="AX200" s="254"/>
      <c r="AY200" s="254"/>
      <c r="AZ200" s="254"/>
      <c r="BA200" s="254"/>
      <c r="BB200" s="254"/>
      <c r="BC200" s="254"/>
      <c r="BD200" s="254"/>
      <c r="BE200" s="254"/>
      <c r="BF200" s="254"/>
      <c r="BG200" s="254"/>
      <c r="BH200" s="254"/>
      <c r="BI200" s="254"/>
      <c r="BJ200" s="254"/>
      <c r="BK200" s="254"/>
      <c r="BL200" s="254"/>
      <c r="BM200" s="254"/>
      <c r="BN200" s="254"/>
      <c r="BO200" s="254"/>
      <c r="BP200" s="254"/>
      <c r="BQ200" s="254"/>
      <c r="BR200" s="254"/>
      <c r="BS200" s="254"/>
      <c r="BT200" s="254"/>
      <c r="BU200" s="254"/>
      <c r="BV200" s="254"/>
      <c r="BW200" s="254"/>
      <c r="BX200" s="254"/>
      <c r="BY200" s="254"/>
      <c r="BZ200" s="254"/>
      <c r="CA200" s="254"/>
      <c r="CB200" s="254"/>
      <c r="CC200" s="254"/>
      <c r="CD200" s="254"/>
      <c r="CE200" s="254"/>
      <c r="CF200" s="254"/>
      <c r="CG200" s="254"/>
      <c r="CH200" s="254"/>
      <c r="CI200" s="254"/>
      <c r="CJ200" s="254"/>
      <c r="CK200" s="254"/>
      <c r="CL200" s="254"/>
      <c r="CM200" s="254"/>
      <c r="CN200" s="254"/>
      <c r="CO200" s="254"/>
      <c r="CP200" s="254"/>
      <c r="CQ200" s="254"/>
      <c r="CR200" s="254"/>
      <c r="CS200" s="254"/>
      <c r="CT200" s="254"/>
      <c r="CU200" s="254"/>
      <c r="CV200" s="254"/>
      <c r="CW200" s="254"/>
      <c r="CX200" s="254"/>
      <c r="CY200" s="254"/>
      <c r="CZ200" s="254"/>
      <c r="DA200" s="254"/>
      <c r="DB200" s="254"/>
      <c r="DC200" s="254"/>
      <c r="DD200" s="254"/>
      <c r="DE200" s="254"/>
      <c r="DF200" s="254"/>
      <c r="DG200" s="254"/>
      <c r="DH200" s="254"/>
      <c r="DI200" s="254"/>
      <c r="DJ200" s="254"/>
      <c r="DK200" s="254"/>
      <c r="DL200" s="254"/>
      <c r="DM200" s="254"/>
      <c r="DN200" s="254"/>
      <c r="DO200" s="254"/>
      <c r="DP200" s="254"/>
      <c r="DQ200" s="254"/>
      <c r="DR200" s="254"/>
      <c r="DS200" s="254"/>
      <c r="DT200" s="254"/>
      <c r="DU200" s="254"/>
      <c r="DV200" s="254"/>
      <c r="DW200" s="254"/>
      <c r="DX200" s="254"/>
      <c r="DY200" s="254"/>
      <c r="DZ200" s="254"/>
      <c r="EA200" s="254"/>
      <c r="EB200" s="254"/>
      <c r="EC200" s="254"/>
      <c r="ED200" s="254"/>
      <c r="EE200" s="254"/>
      <c r="EF200" s="254"/>
      <c r="EG200" s="254"/>
      <c r="EH200" s="254"/>
      <c r="EI200" s="254"/>
      <c r="EJ200" s="254"/>
      <c r="EK200" s="254"/>
      <c r="EL200" s="254"/>
      <c r="EM200" s="254"/>
      <c r="EO200" s="254"/>
      <c r="EP200" s="254"/>
      <c r="EQ200" s="254"/>
      <c r="ER200" s="254"/>
      <c r="ES200" s="254"/>
      <c r="ET200" s="254"/>
      <c r="EU200" s="254"/>
      <c r="EV200" s="254"/>
      <c r="EW200" s="254"/>
      <c r="EX200" s="254"/>
      <c r="EY200" s="254"/>
      <c r="EZ200" s="254"/>
      <c r="FA200" s="254"/>
      <c r="FB200" s="254"/>
    </row>
    <row r="201" spans="1:160" x14ac:dyDescent="0.2">
      <c r="F201" s="626" t="s">
        <v>66</v>
      </c>
      <c r="G201" s="626" t="s">
        <v>778</v>
      </c>
      <c r="H201" s="626" t="s">
        <v>779</v>
      </c>
    </row>
    <row r="202" spans="1:160" x14ac:dyDescent="0.2">
      <c r="A202" s="635">
        <v>1</v>
      </c>
      <c r="B202" s="24" t="s">
        <v>780</v>
      </c>
      <c r="F202" s="24">
        <v>9600</v>
      </c>
      <c r="G202" s="627">
        <v>43799</v>
      </c>
      <c r="H202" s="24">
        <v>36</v>
      </c>
      <c r="I202" s="431">
        <v>13</v>
      </c>
      <c r="K202" s="158">
        <v>3548.5433159999998</v>
      </c>
      <c r="L202" s="158">
        <v>0</v>
      </c>
      <c r="M202" s="158">
        <v>46.761316999999998</v>
      </c>
      <c r="N202" s="158">
        <v>49.062776999999997</v>
      </c>
      <c r="O202" s="158">
        <v>0</v>
      </c>
      <c r="P202" s="158">
        <v>0</v>
      </c>
      <c r="Q202" s="158">
        <v>0</v>
      </c>
      <c r="R202" s="158">
        <v>48.850309000000003</v>
      </c>
      <c r="S202" s="158">
        <v>22.493774999999999</v>
      </c>
      <c r="T202" s="158">
        <v>63.247230000000002</v>
      </c>
      <c r="U202" s="158">
        <v>104.770413</v>
      </c>
      <c r="V202" s="158">
        <v>10.868353000000001</v>
      </c>
      <c r="W202" s="158">
        <v>44.404660999999997</v>
      </c>
      <c r="X202" s="158">
        <v>0</v>
      </c>
      <c r="Y202" s="158">
        <v>3.252707</v>
      </c>
      <c r="Z202" s="158">
        <v>10.210210999999999</v>
      </c>
      <c r="AA202" s="158">
        <v>138.97345100000001</v>
      </c>
      <c r="AB202" s="158">
        <v>3.3395890000000001</v>
      </c>
      <c r="AC202" s="158">
        <v>3.292875</v>
      </c>
      <c r="AD202" s="158">
        <v>19.60284</v>
      </c>
      <c r="AE202" s="158">
        <v>0</v>
      </c>
      <c r="AF202" s="158">
        <v>3.4639609999999998</v>
      </c>
      <c r="AG202" s="158">
        <v>20.2014</v>
      </c>
      <c r="AH202" s="158">
        <v>2.7293669999999999</v>
      </c>
      <c r="AI202" s="158">
        <v>20.500679999999999</v>
      </c>
      <c r="AJ202" s="158">
        <v>0</v>
      </c>
      <c r="AK202" s="158">
        <v>14.115297999999999</v>
      </c>
      <c r="AL202" s="158">
        <v>0</v>
      </c>
      <c r="AM202" s="158">
        <v>23.713287999999999</v>
      </c>
      <c r="AN202" s="158">
        <v>0</v>
      </c>
      <c r="AO202" s="158">
        <v>10.140162999999999</v>
      </c>
      <c r="AP202" s="158">
        <v>0</v>
      </c>
      <c r="AQ202" s="158">
        <v>9.0507840000000002</v>
      </c>
      <c r="AR202" s="158">
        <v>0</v>
      </c>
      <c r="AS202" s="158">
        <v>0</v>
      </c>
      <c r="AT202" s="158">
        <v>9.9757680000000004</v>
      </c>
      <c r="AU202" s="24">
        <v>0</v>
      </c>
      <c r="AV202" s="24">
        <v>0</v>
      </c>
      <c r="AW202" s="24">
        <v>0</v>
      </c>
      <c r="AX202" s="24">
        <v>0</v>
      </c>
      <c r="AY202" s="24">
        <v>0</v>
      </c>
      <c r="AZ202" s="24">
        <v>0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0</v>
      </c>
      <c r="BU202" s="24">
        <v>0</v>
      </c>
      <c r="BV202" s="24">
        <v>0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4">
        <v>0</v>
      </c>
      <c r="DZ202" s="24">
        <v>0</v>
      </c>
      <c r="EA202" s="24">
        <v>0</v>
      </c>
      <c r="EB202" s="24">
        <v>0</v>
      </c>
      <c r="EC202" s="24">
        <v>0</v>
      </c>
      <c r="ED202" s="24">
        <v>0</v>
      </c>
      <c r="EE202" s="24">
        <v>0</v>
      </c>
      <c r="EF202" s="24">
        <v>0</v>
      </c>
      <c r="EG202" s="24">
        <v>0</v>
      </c>
      <c r="EH202" s="24">
        <v>0</v>
      </c>
      <c r="EI202" s="24">
        <v>0</v>
      </c>
      <c r="EJ202" s="24">
        <v>0</v>
      </c>
      <c r="EK202" s="24">
        <v>0</v>
      </c>
      <c r="EL202" s="24">
        <v>0</v>
      </c>
      <c r="EM202" s="24">
        <v>0</v>
      </c>
    </row>
    <row r="203" spans="1:160" x14ac:dyDescent="0.2">
      <c r="A203" s="635">
        <v>1</v>
      </c>
      <c r="B203" s="24" t="s">
        <v>781</v>
      </c>
      <c r="F203" s="24">
        <v>7440</v>
      </c>
      <c r="G203" s="627">
        <v>43971</v>
      </c>
      <c r="H203" s="24">
        <v>30</v>
      </c>
      <c r="I203" s="431">
        <v>11</v>
      </c>
      <c r="K203" s="158">
        <v>0</v>
      </c>
      <c r="L203" s="158">
        <v>0</v>
      </c>
      <c r="M203" s="158">
        <v>0</v>
      </c>
      <c r="N203" s="158">
        <v>0</v>
      </c>
      <c r="O203" s="158">
        <v>0</v>
      </c>
      <c r="P203" s="158">
        <v>0</v>
      </c>
      <c r="Q203" s="158">
        <v>0</v>
      </c>
      <c r="R203" s="158">
        <v>0</v>
      </c>
      <c r="S203" s="158">
        <v>0</v>
      </c>
      <c r="T203" s="158">
        <v>1131.5332840000001</v>
      </c>
      <c r="U203" s="158">
        <v>0</v>
      </c>
      <c r="V203" s="158">
        <v>0</v>
      </c>
      <c r="W203" s="158">
        <v>165.70545000000001</v>
      </c>
      <c r="X203" s="158">
        <v>0</v>
      </c>
      <c r="Y203" s="158">
        <v>0</v>
      </c>
      <c r="Z203" s="158">
        <v>0</v>
      </c>
      <c r="AA203" s="158">
        <v>0</v>
      </c>
      <c r="AB203" s="158">
        <v>0</v>
      </c>
      <c r="AC203" s="158">
        <v>107.134426</v>
      </c>
      <c r="AD203" s="158">
        <v>0</v>
      </c>
      <c r="AE203" s="158">
        <v>0</v>
      </c>
      <c r="AF203" s="158">
        <v>0</v>
      </c>
      <c r="AG203" s="158">
        <v>0</v>
      </c>
      <c r="AH203" s="158">
        <v>0</v>
      </c>
      <c r="AI203" s="158">
        <v>73.280321000000001</v>
      </c>
      <c r="AJ203" s="158">
        <v>0</v>
      </c>
      <c r="AK203" s="158">
        <v>0</v>
      </c>
      <c r="AL203" s="158">
        <v>0</v>
      </c>
      <c r="AM203" s="158">
        <v>0</v>
      </c>
      <c r="AN203" s="158">
        <v>0</v>
      </c>
      <c r="AO203" s="158">
        <v>91.794015999999999</v>
      </c>
      <c r="AP203" s="158">
        <v>0</v>
      </c>
      <c r="AQ203" s="158">
        <v>0</v>
      </c>
      <c r="AR203" s="158">
        <v>0</v>
      </c>
      <c r="AS203" s="158">
        <v>0</v>
      </c>
      <c r="AT203" s="158">
        <v>0</v>
      </c>
      <c r="AU203" s="24">
        <v>0</v>
      </c>
      <c r="AV203" s="24">
        <v>0</v>
      </c>
      <c r="AW203" s="24">
        <v>0</v>
      </c>
      <c r="AX203" s="24">
        <v>0</v>
      </c>
      <c r="AY203" s="24">
        <v>0</v>
      </c>
      <c r="AZ203" s="24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0</v>
      </c>
      <c r="BU203" s="24">
        <v>0</v>
      </c>
      <c r="BV203" s="24">
        <v>0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4">
        <v>0</v>
      </c>
      <c r="DZ203" s="24">
        <v>0</v>
      </c>
      <c r="EA203" s="24">
        <v>0</v>
      </c>
      <c r="EB203" s="24">
        <v>0</v>
      </c>
      <c r="EC203" s="24">
        <v>0</v>
      </c>
      <c r="ED203" s="24">
        <v>0</v>
      </c>
      <c r="EE203" s="24">
        <v>0</v>
      </c>
      <c r="EF203" s="24">
        <v>0</v>
      </c>
      <c r="EG203" s="24">
        <v>0</v>
      </c>
      <c r="EH203" s="24">
        <v>0</v>
      </c>
      <c r="EI203" s="24">
        <v>0</v>
      </c>
      <c r="EJ203" s="24">
        <v>0</v>
      </c>
      <c r="EK203" s="24">
        <v>0</v>
      </c>
      <c r="EL203" s="24">
        <v>0</v>
      </c>
      <c r="EM203" s="24">
        <v>0</v>
      </c>
    </row>
    <row r="204" spans="1:160" x14ac:dyDescent="0.2">
      <c r="A204" s="635">
        <v>1</v>
      </c>
      <c r="B204" s="24" t="s">
        <v>782</v>
      </c>
      <c r="F204" s="24">
        <v>2999.9989999999998</v>
      </c>
      <c r="G204" s="627">
        <v>44022</v>
      </c>
      <c r="H204" s="24">
        <v>28</v>
      </c>
      <c r="I204" s="431">
        <v>10</v>
      </c>
      <c r="K204" s="158">
        <v>0</v>
      </c>
      <c r="L204" s="158">
        <v>0</v>
      </c>
      <c r="M204" s="158">
        <v>0</v>
      </c>
      <c r="N204" s="158">
        <v>0</v>
      </c>
      <c r="O204" s="158">
        <v>0</v>
      </c>
      <c r="P204" s="158">
        <v>0</v>
      </c>
      <c r="Q204" s="158">
        <v>0</v>
      </c>
      <c r="R204" s="158">
        <v>0</v>
      </c>
      <c r="S204" s="158">
        <v>0</v>
      </c>
      <c r="T204" s="158">
        <v>0</v>
      </c>
      <c r="U204" s="158">
        <v>0</v>
      </c>
      <c r="V204" s="158">
        <v>0</v>
      </c>
      <c r="W204" s="158">
        <v>239.714316</v>
      </c>
      <c r="X204" s="158">
        <v>0</v>
      </c>
      <c r="Y204" s="158">
        <v>0</v>
      </c>
      <c r="Z204" s="158">
        <v>0</v>
      </c>
      <c r="AA204" s="158">
        <v>0</v>
      </c>
      <c r="AB204" s="158">
        <v>0</v>
      </c>
      <c r="AC204" s="158">
        <v>55.877037000000001</v>
      </c>
      <c r="AD204" s="158">
        <v>0</v>
      </c>
      <c r="AE204" s="158">
        <v>0</v>
      </c>
      <c r="AF204" s="158">
        <v>0</v>
      </c>
      <c r="AG204" s="158">
        <v>0</v>
      </c>
      <c r="AH204" s="158">
        <v>0</v>
      </c>
      <c r="AI204" s="158">
        <v>26.194368000000001</v>
      </c>
      <c r="AJ204" s="158">
        <v>0</v>
      </c>
      <c r="AK204" s="158">
        <v>0</v>
      </c>
      <c r="AL204" s="158">
        <v>0</v>
      </c>
      <c r="AM204" s="158">
        <v>0</v>
      </c>
      <c r="AN204" s="158">
        <v>0</v>
      </c>
      <c r="AO204" s="158">
        <v>0</v>
      </c>
      <c r="AP204" s="158">
        <v>0</v>
      </c>
      <c r="AQ204" s="158">
        <v>0</v>
      </c>
      <c r="AR204" s="158">
        <v>0</v>
      </c>
      <c r="AS204" s="158">
        <v>0</v>
      </c>
      <c r="AT204" s="158">
        <v>0</v>
      </c>
      <c r="AU204" s="24">
        <v>0</v>
      </c>
      <c r="AV204" s="24">
        <v>0</v>
      </c>
      <c r="AW204" s="24">
        <v>0</v>
      </c>
      <c r="AX204" s="24">
        <v>0</v>
      </c>
      <c r="AY204" s="24">
        <v>0</v>
      </c>
      <c r="AZ204" s="24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>
        <v>0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4">
        <v>0</v>
      </c>
      <c r="DZ204" s="24">
        <v>0</v>
      </c>
      <c r="EA204" s="24">
        <v>0</v>
      </c>
      <c r="EB204" s="24">
        <v>0</v>
      </c>
      <c r="EC204" s="24">
        <v>0</v>
      </c>
      <c r="ED204" s="24">
        <v>0</v>
      </c>
      <c r="EE204" s="24">
        <v>0</v>
      </c>
      <c r="EF204" s="24">
        <v>0</v>
      </c>
      <c r="EG204" s="24">
        <v>0</v>
      </c>
      <c r="EH204" s="24">
        <v>0</v>
      </c>
      <c r="EI204" s="24">
        <v>0</v>
      </c>
      <c r="EJ204" s="24">
        <v>0</v>
      </c>
      <c r="EK204" s="24">
        <v>0</v>
      </c>
      <c r="EL204" s="24">
        <v>0</v>
      </c>
      <c r="EM204" s="24">
        <v>0</v>
      </c>
    </row>
    <row r="205" spans="1:160" x14ac:dyDescent="0.2">
      <c r="A205" s="635">
        <v>1</v>
      </c>
      <c r="B205" s="24" t="s">
        <v>783</v>
      </c>
      <c r="F205" s="24">
        <v>71.201999999999998</v>
      </c>
      <c r="G205" s="627">
        <v>44032</v>
      </c>
      <c r="H205" s="24">
        <v>28</v>
      </c>
      <c r="I205" s="431">
        <v>10</v>
      </c>
      <c r="K205" s="158">
        <v>0</v>
      </c>
      <c r="L205" s="158">
        <v>0</v>
      </c>
      <c r="M205" s="158">
        <v>0</v>
      </c>
      <c r="N205" s="158">
        <v>0</v>
      </c>
      <c r="O205" s="158">
        <v>0</v>
      </c>
      <c r="P205" s="158">
        <v>0</v>
      </c>
      <c r="Q205" s="158">
        <v>0</v>
      </c>
      <c r="R205" s="158">
        <v>0</v>
      </c>
      <c r="S205" s="158">
        <v>0</v>
      </c>
      <c r="T205" s="158">
        <v>0</v>
      </c>
      <c r="U205" s="158">
        <v>0</v>
      </c>
      <c r="V205" s="158">
        <v>0</v>
      </c>
      <c r="W205" s="158">
        <v>0</v>
      </c>
      <c r="X205" s="158">
        <v>0</v>
      </c>
      <c r="Y205" s="158">
        <v>0</v>
      </c>
      <c r="Z205" s="158">
        <v>0</v>
      </c>
      <c r="AA205" s="158">
        <v>0</v>
      </c>
      <c r="AB205" s="158">
        <v>0</v>
      </c>
      <c r="AC205" s="158">
        <v>0</v>
      </c>
      <c r="AD205" s="158">
        <v>0</v>
      </c>
      <c r="AE205" s="158">
        <v>0</v>
      </c>
      <c r="AF205" s="158">
        <v>0</v>
      </c>
      <c r="AG205" s="158">
        <v>0</v>
      </c>
      <c r="AH205" s="158">
        <v>0</v>
      </c>
      <c r="AI205" s="158">
        <v>0</v>
      </c>
      <c r="AJ205" s="158">
        <v>0</v>
      </c>
      <c r="AK205" s="158">
        <v>0</v>
      </c>
      <c r="AL205" s="158">
        <v>0</v>
      </c>
      <c r="AM205" s="158">
        <v>0</v>
      </c>
      <c r="AN205" s="158">
        <v>0</v>
      </c>
      <c r="AO205" s="158">
        <v>0</v>
      </c>
      <c r="AP205" s="158">
        <v>0</v>
      </c>
      <c r="AQ205" s="158">
        <v>0</v>
      </c>
      <c r="AR205" s="158">
        <v>0</v>
      </c>
      <c r="AS205" s="158">
        <v>0</v>
      </c>
      <c r="AT205" s="158">
        <v>0</v>
      </c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34"/>
      <c r="DS205" s="34"/>
      <c r="DT205" s="34"/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34"/>
      <c r="EG205" s="34"/>
      <c r="EH205" s="34"/>
      <c r="EI205" s="34"/>
      <c r="EJ205" s="34"/>
      <c r="EK205" s="34"/>
      <c r="EL205" s="34"/>
      <c r="EM205" s="34"/>
      <c r="FD205" s="24" t="s">
        <v>695</v>
      </c>
    </row>
    <row r="206" spans="1:160" x14ac:dyDescent="0.2">
      <c r="A206" s="635">
        <v>2</v>
      </c>
      <c r="B206" s="24" t="s">
        <v>784</v>
      </c>
      <c r="F206" s="24">
        <v>500</v>
      </c>
      <c r="G206" s="627">
        <v>44064</v>
      </c>
      <c r="H206" s="24">
        <v>27</v>
      </c>
      <c r="I206" s="431">
        <v>10</v>
      </c>
      <c r="K206" s="158">
        <v>0</v>
      </c>
      <c r="L206" s="158">
        <v>0</v>
      </c>
      <c r="M206" s="158">
        <v>0</v>
      </c>
      <c r="N206" s="158">
        <v>0</v>
      </c>
      <c r="O206" s="158">
        <v>0</v>
      </c>
      <c r="P206" s="158">
        <v>0</v>
      </c>
      <c r="Q206" s="158">
        <v>0</v>
      </c>
      <c r="R206" s="158">
        <v>0</v>
      </c>
      <c r="S206" s="158">
        <v>0</v>
      </c>
      <c r="T206" s="158">
        <v>0</v>
      </c>
      <c r="U206" s="158">
        <v>0</v>
      </c>
      <c r="V206" s="158">
        <v>0</v>
      </c>
      <c r="W206" s="158">
        <v>0</v>
      </c>
      <c r="X206" s="158">
        <v>0</v>
      </c>
      <c r="Y206" s="158">
        <v>69.780083000000005</v>
      </c>
      <c r="Z206" s="158">
        <v>0</v>
      </c>
      <c r="AA206" s="158">
        <v>0</v>
      </c>
      <c r="AB206" s="158">
        <v>0</v>
      </c>
      <c r="AC206" s="158">
        <v>0</v>
      </c>
      <c r="AD206" s="158">
        <v>0</v>
      </c>
      <c r="AE206" s="158">
        <v>0</v>
      </c>
      <c r="AF206" s="158">
        <v>0</v>
      </c>
      <c r="AG206" s="158">
        <v>0</v>
      </c>
      <c r="AH206" s="158">
        <v>0</v>
      </c>
      <c r="AI206" s="158">
        <v>0</v>
      </c>
      <c r="AJ206" s="158">
        <v>0</v>
      </c>
      <c r="AK206" s="158">
        <v>0</v>
      </c>
      <c r="AL206" s="158">
        <v>0</v>
      </c>
      <c r="AM206" s="158">
        <v>0</v>
      </c>
      <c r="AN206" s="158">
        <v>0</v>
      </c>
      <c r="AO206" s="158">
        <v>0</v>
      </c>
      <c r="AP206" s="158">
        <v>0</v>
      </c>
      <c r="AQ206" s="158">
        <v>0</v>
      </c>
      <c r="AR206" s="158">
        <v>0</v>
      </c>
      <c r="AS206" s="158">
        <v>0</v>
      </c>
      <c r="AT206" s="158">
        <v>0</v>
      </c>
      <c r="AU206" s="24">
        <v>0</v>
      </c>
      <c r="AV206" s="24">
        <v>0</v>
      </c>
      <c r="AW206" s="24">
        <v>0</v>
      </c>
      <c r="AX206" s="24">
        <v>0</v>
      </c>
      <c r="AY206" s="24">
        <v>0</v>
      </c>
      <c r="AZ206" s="24">
        <v>0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0</v>
      </c>
      <c r="BU206" s="24">
        <v>0</v>
      </c>
      <c r="BV206" s="24">
        <v>0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4">
        <v>0</v>
      </c>
      <c r="DZ206" s="24">
        <v>0</v>
      </c>
      <c r="EA206" s="24">
        <v>0</v>
      </c>
      <c r="EB206" s="24">
        <v>0</v>
      </c>
      <c r="EC206" s="24">
        <v>0</v>
      </c>
      <c r="ED206" s="24">
        <v>0</v>
      </c>
      <c r="EE206" s="24">
        <v>0</v>
      </c>
      <c r="EF206" s="24">
        <v>0</v>
      </c>
      <c r="EG206" s="24">
        <v>0</v>
      </c>
      <c r="EH206" s="24">
        <v>0</v>
      </c>
      <c r="EI206" s="24">
        <v>0</v>
      </c>
      <c r="EJ206" s="24">
        <v>0</v>
      </c>
      <c r="EK206" s="24">
        <v>0</v>
      </c>
      <c r="EL206" s="24">
        <v>0</v>
      </c>
      <c r="EM206" s="24">
        <v>0</v>
      </c>
    </row>
    <row r="207" spans="1:160" x14ac:dyDescent="0.2">
      <c r="A207" s="635">
        <v>1</v>
      </c>
      <c r="B207" s="24" t="s">
        <v>785</v>
      </c>
      <c r="F207" s="24">
        <v>2999</v>
      </c>
      <c r="G207" s="627">
        <v>44095</v>
      </c>
      <c r="H207" s="24">
        <v>26</v>
      </c>
      <c r="I207" s="431">
        <v>9</v>
      </c>
      <c r="K207" s="158">
        <v>0</v>
      </c>
      <c r="L207" s="158">
        <v>0</v>
      </c>
      <c r="M207" s="158">
        <v>0</v>
      </c>
      <c r="N207" s="158">
        <v>0</v>
      </c>
      <c r="O207" s="158">
        <v>0</v>
      </c>
      <c r="P207" s="158">
        <v>0</v>
      </c>
      <c r="Q207" s="158">
        <v>0</v>
      </c>
      <c r="R207" s="158">
        <v>0</v>
      </c>
      <c r="S207" s="158">
        <v>0</v>
      </c>
      <c r="T207" s="158">
        <v>0</v>
      </c>
      <c r="U207" s="158">
        <v>248.84305699999999</v>
      </c>
      <c r="V207" s="158">
        <v>171.725571</v>
      </c>
      <c r="W207" s="158">
        <v>272.08675799999997</v>
      </c>
      <c r="X207" s="158">
        <v>0</v>
      </c>
      <c r="Y207" s="158">
        <v>1.694118</v>
      </c>
      <c r="Z207" s="158">
        <v>1.7088399999999999</v>
      </c>
      <c r="AA207" s="158">
        <v>6.7551709999999998</v>
      </c>
      <c r="AB207" s="158">
        <v>1.7393689999999999</v>
      </c>
      <c r="AC207" s="158">
        <v>1.715039</v>
      </c>
      <c r="AD207" s="158">
        <v>0</v>
      </c>
      <c r="AE207" s="158">
        <v>0</v>
      </c>
      <c r="AF207" s="158">
        <v>17.572834</v>
      </c>
      <c r="AG207" s="158">
        <v>3.2647710000000001</v>
      </c>
      <c r="AH207" s="158">
        <v>0</v>
      </c>
      <c r="AI207" s="158">
        <v>7.6636129999999998</v>
      </c>
      <c r="AJ207" s="158">
        <v>0</v>
      </c>
      <c r="AK207" s="158">
        <v>4.2462479999999996</v>
      </c>
      <c r="AL207" s="158">
        <v>7.7862830000000001</v>
      </c>
      <c r="AM207" s="158">
        <v>0.39842699999999998</v>
      </c>
      <c r="AN207" s="158">
        <v>5.9377500000000003</v>
      </c>
      <c r="AO207" s="158">
        <v>11.505141</v>
      </c>
      <c r="AP207" s="158">
        <v>0</v>
      </c>
      <c r="AQ207" s="158">
        <v>0</v>
      </c>
      <c r="AR207" s="158">
        <v>8.5079480000000007</v>
      </c>
      <c r="AS207" s="158">
        <v>0</v>
      </c>
      <c r="AT207" s="158">
        <v>2.5134889999999999</v>
      </c>
      <c r="AU207" s="24">
        <v>0</v>
      </c>
      <c r="AV207" s="24">
        <v>0</v>
      </c>
      <c r="AW207" s="24">
        <v>0</v>
      </c>
      <c r="AX207" s="24">
        <v>0</v>
      </c>
      <c r="AY207" s="24">
        <v>0</v>
      </c>
      <c r="AZ207" s="24">
        <v>0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>
        <v>0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4">
        <v>0</v>
      </c>
      <c r="DZ207" s="24">
        <v>0</v>
      </c>
      <c r="EA207" s="24">
        <v>0</v>
      </c>
      <c r="EB207" s="24">
        <v>0</v>
      </c>
      <c r="EC207" s="24">
        <v>0</v>
      </c>
      <c r="ED207" s="24">
        <v>0</v>
      </c>
      <c r="EE207" s="24">
        <v>0</v>
      </c>
      <c r="EF207" s="24">
        <v>0</v>
      </c>
      <c r="EG207" s="24">
        <v>0</v>
      </c>
      <c r="EH207" s="24">
        <v>0</v>
      </c>
      <c r="EI207" s="24">
        <v>0</v>
      </c>
      <c r="EJ207" s="24">
        <v>0</v>
      </c>
      <c r="EK207" s="24">
        <v>0</v>
      </c>
      <c r="EL207" s="24">
        <v>0</v>
      </c>
      <c r="EM207" s="24">
        <v>0</v>
      </c>
    </row>
    <row r="208" spans="1:160" x14ac:dyDescent="0.2">
      <c r="A208" s="635">
        <v>1</v>
      </c>
      <c r="B208" s="24" t="s">
        <v>786</v>
      </c>
      <c r="F208" s="24">
        <v>4325</v>
      </c>
      <c r="G208" s="627">
        <v>44078</v>
      </c>
      <c r="H208" s="24">
        <v>26</v>
      </c>
      <c r="I208" s="431">
        <v>9</v>
      </c>
      <c r="K208" s="158">
        <v>0</v>
      </c>
      <c r="L208" s="158">
        <v>0</v>
      </c>
      <c r="M208" s="158">
        <v>0</v>
      </c>
      <c r="N208" s="158">
        <v>0</v>
      </c>
      <c r="O208" s="158">
        <v>0</v>
      </c>
      <c r="P208" s="158">
        <v>0</v>
      </c>
      <c r="Q208" s="158">
        <v>0</v>
      </c>
      <c r="R208" s="158">
        <v>0</v>
      </c>
      <c r="S208" s="158">
        <v>0</v>
      </c>
      <c r="T208" s="158">
        <v>0</v>
      </c>
      <c r="U208" s="158">
        <v>0</v>
      </c>
      <c r="V208" s="158">
        <v>0</v>
      </c>
      <c r="W208" s="158">
        <v>328.91545000000002</v>
      </c>
      <c r="X208" s="158">
        <v>0</v>
      </c>
      <c r="Y208" s="158">
        <v>0</v>
      </c>
      <c r="Z208" s="158">
        <v>336.47184800000002</v>
      </c>
      <c r="AA208" s="158">
        <v>0</v>
      </c>
      <c r="AB208" s="158">
        <v>0</v>
      </c>
      <c r="AC208" s="158">
        <v>60.712896000000001</v>
      </c>
      <c r="AD208" s="158">
        <v>0</v>
      </c>
      <c r="AE208" s="158">
        <v>0</v>
      </c>
      <c r="AF208" s="158">
        <v>0</v>
      </c>
      <c r="AG208" s="158">
        <v>0</v>
      </c>
      <c r="AH208" s="158">
        <v>0</v>
      </c>
      <c r="AI208" s="158">
        <v>0</v>
      </c>
      <c r="AJ208" s="158">
        <v>0</v>
      </c>
      <c r="AK208" s="158">
        <v>0</v>
      </c>
      <c r="AL208" s="158">
        <v>0</v>
      </c>
      <c r="AM208" s="158">
        <v>0</v>
      </c>
      <c r="AN208" s="158">
        <v>0</v>
      </c>
      <c r="AO208" s="158">
        <v>0</v>
      </c>
      <c r="AP208" s="158">
        <v>0</v>
      </c>
      <c r="AQ208" s="158">
        <v>0</v>
      </c>
      <c r="AR208" s="158">
        <v>0</v>
      </c>
      <c r="AS208" s="158">
        <v>0</v>
      </c>
      <c r="AT208" s="158">
        <v>0</v>
      </c>
      <c r="AU208" s="24">
        <v>0</v>
      </c>
      <c r="AV208" s="24">
        <v>0</v>
      </c>
      <c r="AW208" s="24">
        <v>0</v>
      </c>
      <c r="AX208" s="24">
        <v>0</v>
      </c>
      <c r="AY208" s="24">
        <v>0</v>
      </c>
      <c r="AZ208" s="24">
        <v>0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0</v>
      </c>
      <c r="BT208" s="24">
        <v>0</v>
      </c>
      <c r="BU208" s="24">
        <v>0</v>
      </c>
      <c r="BV208" s="24">
        <v>0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4">
        <v>0</v>
      </c>
      <c r="DZ208" s="24">
        <v>0</v>
      </c>
      <c r="EA208" s="24">
        <v>0</v>
      </c>
      <c r="EB208" s="24">
        <v>0</v>
      </c>
      <c r="EC208" s="24">
        <v>0</v>
      </c>
      <c r="ED208" s="24">
        <v>0</v>
      </c>
      <c r="EE208" s="24">
        <v>0</v>
      </c>
      <c r="EF208" s="24">
        <v>0</v>
      </c>
      <c r="EG208" s="24">
        <v>0</v>
      </c>
      <c r="EH208" s="24">
        <v>0</v>
      </c>
      <c r="EI208" s="24">
        <v>0</v>
      </c>
      <c r="EJ208" s="24">
        <v>0</v>
      </c>
      <c r="EK208" s="24">
        <v>0</v>
      </c>
      <c r="EL208" s="24">
        <v>0</v>
      </c>
      <c r="EM208" s="24">
        <v>0</v>
      </c>
    </row>
    <row r="209" spans="1:143" x14ac:dyDescent="0.2">
      <c r="A209" s="635">
        <v>1</v>
      </c>
      <c r="B209" s="24" t="s">
        <v>787</v>
      </c>
      <c r="F209" s="24">
        <v>8000</v>
      </c>
      <c r="G209" s="627">
        <v>44075</v>
      </c>
      <c r="H209" s="24">
        <v>26</v>
      </c>
      <c r="I209" s="431">
        <v>9</v>
      </c>
      <c r="K209" s="158">
        <v>0</v>
      </c>
      <c r="L209" s="158">
        <v>0</v>
      </c>
      <c r="M209" s="158">
        <v>0</v>
      </c>
      <c r="N209" s="158">
        <v>0</v>
      </c>
      <c r="O209" s="158">
        <v>0</v>
      </c>
      <c r="P209" s="158">
        <v>0</v>
      </c>
      <c r="Q209" s="158">
        <v>0</v>
      </c>
      <c r="R209" s="158">
        <v>0</v>
      </c>
      <c r="S209" s="158">
        <v>0</v>
      </c>
      <c r="T209" s="158">
        <v>0</v>
      </c>
      <c r="U209" s="158">
        <v>194.33433600000001</v>
      </c>
      <c r="V209" s="158">
        <v>0</v>
      </c>
      <c r="W209" s="158">
        <v>233.40148500000001</v>
      </c>
      <c r="X209" s="158">
        <v>0</v>
      </c>
      <c r="Y209" s="158">
        <v>1925.1259640000001</v>
      </c>
      <c r="Z209" s="158">
        <v>208.710567</v>
      </c>
      <c r="AA209" s="158">
        <v>0</v>
      </c>
      <c r="AB209" s="158">
        <v>0</v>
      </c>
      <c r="AC209" s="158">
        <v>14.508554999999999</v>
      </c>
      <c r="AD209" s="158">
        <v>0</v>
      </c>
      <c r="AE209" s="158">
        <v>0</v>
      </c>
      <c r="AF209" s="158">
        <v>7.4222140000000003</v>
      </c>
      <c r="AG209" s="158">
        <v>0</v>
      </c>
      <c r="AH209" s="158">
        <v>0</v>
      </c>
      <c r="AI209" s="158">
        <v>3.7129859999999999</v>
      </c>
      <c r="AJ209" s="158">
        <v>0</v>
      </c>
      <c r="AK209" s="158">
        <v>0</v>
      </c>
      <c r="AL209" s="158">
        <v>21.247411</v>
      </c>
      <c r="AM209" s="158">
        <v>0</v>
      </c>
      <c r="AN209" s="158">
        <v>0</v>
      </c>
      <c r="AO209" s="158">
        <v>0</v>
      </c>
      <c r="AP209" s="158">
        <v>0</v>
      </c>
      <c r="AQ209" s="158">
        <v>0</v>
      </c>
      <c r="AR209" s="158">
        <v>73.596244999999996</v>
      </c>
      <c r="AS209" s="158">
        <v>0</v>
      </c>
      <c r="AT209" s="158">
        <v>0</v>
      </c>
      <c r="AU209" s="24">
        <v>0</v>
      </c>
      <c r="AV209" s="24">
        <v>0</v>
      </c>
      <c r="AW209" s="24">
        <v>0</v>
      </c>
      <c r="AX209" s="24">
        <v>0</v>
      </c>
      <c r="AY209" s="24">
        <v>0</v>
      </c>
      <c r="AZ209" s="24">
        <v>0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0</v>
      </c>
      <c r="BU209" s="24">
        <v>0</v>
      </c>
      <c r="BV209" s="24">
        <v>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4">
        <v>0</v>
      </c>
      <c r="DZ209" s="24">
        <v>0</v>
      </c>
      <c r="EA209" s="24">
        <v>0</v>
      </c>
      <c r="EB209" s="24">
        <v>0</v>
      </c>
      <c r="EC209" s="24">
        <v>0</v>
      </c>
      <c r="ED209" s="24">
        <v>0</v>
      </c>
      <c r="EE209" s="24">
        <v>0</v>
      </c>
      <c r="EF209" s="24">
        <v>0</v>
      </c>
      <c r="EG209" s="24">
        <v>0</v>
      </c>
      <c r="EH209" s="24">
        <v>0</v>
      </c>
      <c r="EI209" s="24">
        <v>0</v>
      </c>
      <c r="EJ209" s="24">
        <v>0</v>
      </c>
      <c r="EK209" s="24">
        <v>0</v>
      </c>
      <c r="EL209" s="24">
        <v>0</v>
      </c>
      <c r="EM209" s="24">
        <v>0</v>
      </c>
    </row>
    <row r="210" spans="1:143" x14ac:dyDescent="0.2">
      <c r="A210" s="635">
        <v>2</v>
      </c>
      <c r="B210" s="24" t="s">
        <v>788</v>
      </c>
      <c r="F210" s="24">
        <v>500</v>
      </c>
      <c r="G210" s="627">
        <v>44075</v>
      </c>
      <c r="H210" s="24">
        <v>26</v>
      </c>
      <c r="I210" s="431">
        <v>9</v>
      </c>
      <c r="K210" s="158">
        <v>0</v>
      </c>
      <c r="L210" s="158">
        <v>0</v>
      </c>
      <c r="M210" s="158">
        <v>0</v>
      </c>
      <c r="N210" s="158">
        <v>0</v>
      </c>
      <c r="O210" s="158">
        <v>0</v>
      </c>
      <c r="P210" s="158">
        <v>0</v>
      </c>
      <c r="Q210" s="158">
        <v>0</v>
      </c>
      <c r="R210" s="158">
        <v>0</v>
      </c>
      <c r="S210" s="158">
        <v>0</v>
      </c>
      <c r="T210" s="158">
        <v>0</v>
      </c>
      <c r="U210" s="158">
        <v>0</v>
      </c>
      <c r="V210" s="158">
        <v>0</v>
      </c>
      <c r="W210" s="158">
        <v>0</v>
      </c>
      <c r="X210" s="158">
        <v>0</v>
      </c>
      <c r="Y210" s="158">
        <v>60.75</v>
      </c>
      <c r="Z210" s="158">
        <v>0</v>
      </c>
      <c r="AA210" s="158">
        <v>0</v>
      </c>
      <c r="AB210" s="158">
        <v>0</v>
      </c>
      <c r="AC210" s="158">
        <v>0</v>
      </c>
      <c r="AD210" s="158">
        <v>0</v>
      </c>
      <c r="AE210" s="158">
        <v>0</v>
      </c>
      <c r="AF210" s="158">
        <v>0</v>
      </c>
      <c r="AG210" s="158">
        <v>0</v>
      </c>
      <c r="AH210" s="158">
        <v>0</v>
      </c>
      <c r="AI210" s="158">
        <v>0</v>
      </c>
      <c r="AJ210" s="158">
        <v>0</v>
      </c>
      <c r="AK210" s="158">
        <v>0</v>
      </c>
      <c r="AL210" s="158">
        <v>0</v>
      </c>
      <c r="AM210" s="158">
        <v>0</v>
      </c>
      <c r="AN210" s="158">
        <v>0</v>
      </c>
      <c r="AO210" s="158">
        <v>0</v>
      </c>
      <c r="AP210" s="158">
        <v>0</v>
      </c>
      <c r="AQ210" s="158">
        <v>0</v>
      </c>
      <c r="AR210" s="158">
        <v>0</v>
      </c>
      <c r="AS210" s="158">
        <v>0</v>
      </c>
      <c r="AT210" s="158">
        <v>0</v>
      </c>
      <c r="AU210" s="24">
        <v>0</v>
      </c>
      <c r="AV210" s="24">
        <v>0</v>
      </c>
      <c r="AW210" s="24">
        <v>0</v>
      </c>
      <c r="AX210" s="24">
        <v>0</v>
      </c>
      <c r="AY210" s="24">
        <v>0</v>
      </c>
      <c r="AZ210" s="24">
        <v>0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0</v>
      </c>
      <c r="BU210" s="24">
        <v>0</v>
      </c>
      <c r="BV210" s="24">
        <v>0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4">
        <v>0</v>
      </c>
      <c r="DZ210" s="24">
        <v>0</v>
      </c>
      <c r="EA210" s="24">
        <v>0</v>
      </c>
      <c r="EB210" s="24">
        <v>0</v>
      </c>
      <c r="EC210" s="24">
        <v>0</v>
      </c>
      <c r="ED210" s="24">
        <v>0</v>
      </c>
      <c r="EE210" s="24">
        <v>0</v>
      </c>
      <c r="EF210" s="24">
        <v>0</v>
      </c>
      <c r="EG210" s="24">
        <v>0</v>
      </c>
      <c r="EH210" s="24">
        <v>0</v>
      </c>
      <c r="EI210" s="24">
        <v>0</v>
      </c>
      <c r="EJ210" s="24">
        <v>0</v>
      </c>
      <c r="EK210" s="24">
        <v>0</v>
      </c>
      <c r="EL210" s="24">
        <v>0</v>
      </c>
      <c r="EM210" s="24">
        <v>0</v>
      </c>
    </row>
    <row r="211" spans="1:143" x14ac:dyDescent="0.2">
      <c r="A211" s="635">
        <v>2</v>
      </c>
      <c r="B211" s="24" t="s">
        <v>789</v>
      </c>
      <c r="F211" s="24">
        <v>500</v>
      </c>
      <c r="G211" s="627">
        <v>44097</v>
      </c>
      <c r="H211" s="24">
        <v>26</v>
      </c>
      <c r="I211" s="431">
        <v>9</v>
      </c>
      <c r="K211" s="158">
        <v>0</v>
      </c>
      <c r="L211" s="158">
        <v>0</v>
      </c>
      <c r="M211" s="158">
        <v>0</v>
      </c>
      <c r="N211" s="158">
        <v>0</v>
      </c>
      <c r="O211" s="158">
        <v>0</v>
      </c>
      <c r="P211" s="158">
        <v>0</v>
      </c>
      <c r="Q211" s="158">
        <v>0</v>
      </c>
      <c r="R211" s="158">
        <v>0</v>
      </c>
      <c r="S211" s="158">
        <v>0</v>
      </c>
      <c r="T211" s="158">
        <v>0</v>
      </c>
      <c r="U211" s="158">
        <v>0</v>
      </c>
      <c r="V211" s="158">
        <v>0</v>
      </c>
      <c r="W211" s="158">
        <v>0</v>
      </c>
      <c r="X211" s="158">
        <v>0</v>
      </c>
      <c r="Y211" s="158">
        <v>103.158495</v>
      </c>
      <c r="Z211" s="158">
        <v>0</v>
      </c>
      <c r="AA211" s="158">
        <v>0</v>
      </c>
      <c r="AB211" s="158">
        <v>17.120584999999998</v>
      </c>
      <c r="AC211" s="158">
        <v>0</v>
      </c>
      <c r="AD211" s="158">
        <v>1.6023149999999999</v>
      </c>
      <c r="AE211" s="158">
        <v>0</v>
      </c>
      <c r="AF211" s="158">
        <v>0</v>
      </c>
      <c r="AG211" s="158">
        <v>0</v>
      </c>
      <c r="AH211" s="158">
        <v>0</v>
      </c>
      <c r="AI211" s="158">
        <v>0.70784999999999998</v>
      </c>
      <c r="AJ211" s="158">
        <v>0</v>
      </c>
      <c r="AK211" s="158">
        <v>0</v>
      </c>
      <c r="AL211" s="158">
        <v>0.56727000000000005</v>
      </c>
      <c r="AM211" s="158">
        <v>0</v>
      </c>
      <c r="AN211" s="158">
        <v>0</v>
      </c>
      <c r="AO211" s="158">
        <v>0.479769</v>
      </c>
      <c r="AP211" s="158">
        <v>0</v>
      </c>
      <c r="AQ211" s="158">
        <v>0</v>
      </c>
      <c r="AR211" s="158">
        <v>0.48305199999999998</v>
      </c>
      <c r="AS211" s="158">
        <v>0</v>
      </c>
      <c r="AT211" s="158">
        <v>0</v>
      </c>
      <c r="AU211" s="24">
        <v>0</v>
      </c>
      <c r="AV211" s="24">
        <v>0</v>
      </c>
      <c r="AW211" s="24">
        <v>0</v>
      </c>
      <c r="AX211" s="24">
        <v>0</v>
      </c>
      <c r="AY211" s="24">
        <v>0</v>
      </c>
      <c r="AZ211" s="24">
        <v>0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0</v>
      </c>
      <c r="BU211" s="24">
        <v>0</v>
      </c>
      <c r="BV211" s="24">
        <v>0</v>
      </c>
      <c r="BW211" s="24">
        <v>0</v>
      </c>
      <c r="BX211" s="24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4">
        <v>0</v>
      </c>
      <c r="DZ211" s="24">
        <v>0</v>
      </c>
      <c r="EA211" s="24">
        <v>0</v>
      </c>
      <c r="EB211" s="24">
        <v>0</v>
      </c>
      <c r="EC211" s="24">
        <v>0</v>
      </c>
      <c r="ED211" s="24">
        <v>0</v>
      </c>
      <c r="EE211" s="24">
        <v>0</v>
      </c>
      <c r="EF211" s="24">
        <v>0</v>
      </c>
      <c r="EG211" s="24">
        <v>0</v>
      </c>
      <c r="EH211" s="24">
        <v>0</v>
      </c>
      <c r="EI211" s="24">
        <v>0</v>
      </c>
      <c r="EJ211" s="24">
        <v>0</v>
      </c>
      <c r="EK211" s="24">
        <v>0</v>
      </c>
      <c r="EL211" s="24">
        <v>0</v>
      </c>
      <c r="EM211" s="24">
        <v>0</v>
      </c>
    </row>
    <row r="212" spans="1:143" x14ac:dyDescent="0.2">
      <c r="A212" s="635">
        <v>1</v>
      </c>
      <c r="B212" s="24" t="s">
        <v>790</v>
      </c>
      <c r="F212" s="24">
        <v>5000</v>
      </c>
      <c r="G212" s="627">
        <v>44109</v>
      </c>
      <c r="H212" s="24">
        <v>25</v>
      </c>
      <c r="I212" s="431">
        <v>9</v>
      </c>
      <c r="K212" s="158">
        <v>0</v>
      </c>
      <c r="L212" s="158">
        <v>0</v>
      </c>
      <c r="M212" s="158">
        <v>0</v>
      </c>
      <c r="N212" s="158">
        <v>0</v>
      </c>
      <c r="O212" s="158">
        <v>0</v>
      </c>
      <c r="P212" s="158">
        <v>0</v>
      </c>
      <c r="Q212" s="158">
        <v>0</v>
      </c>
      <c r="R212" s="158">
        <v>0</v>
      </c>
      <c r="S212" s="158">
        <v>0</v>
      </c>
      <c r="T212" s="158">
        <v>0</v>
      </c>
      <c r="U212" s="158">
        <v>0</v>
      </c>
      <c r="V212" s="158">
        <v>0</v>
      </c>
      <c r="W212" s="158">
        <v>289.938489</v>
      </c>
      <c r="X212" s="158">
        <v>0</v>
      </c>
      <c r="Y212" s="158">
        <v>253.25115299999999</v>
      </c>
      <c r="Z212" s="158">
        <v>0</v>
      </c>
      <c r="AA212" s="158">
        <v>0</v>
      </c>
      <c r="AB212" s="158">
        <v>0</v>
      </c>
      <c r="AC212" s="158">
        <v>0</v>
      </c>
      <c r="AD212" s="158">
        <v>0</v>
      </c>
      <c r="AE212" s="158">
        <v>0</v>
      </c>
      <c r="AF212" s="158">
        <v>0</v>
      </c>
      <c r="AG212" s="158">
        <v>0</v>
      </c>
      <c r="AH212" s="158">
        <v>0</v>
      </c>
      <c r="AI212" s="158">
        <v>0</v>
      </c>
      <c r="AJ212" s="158">
        <v>0</v>
      </c>
      <c r="AK212" s="158">
        <v>0</v>
      </c>
      <c r="AL212" s="158">
        <v>0</v>
      </c>
      <c r="AM212" s="158">
        <v>0</v>
      </c>
      <c r="AN212" s="158">
        <v>0</v>
      </c>
      <c r="AO212" s="158">
        <v>0</v>
      </c>
      <c r="AP212" s="158">
        <v>0</v>
      </c>
      <c r="AQ212" s="158">
        <v>0</v>
      </c>
      <c r="AR212" s="158">
        <v>0</v>
      </c>
      <c r="AS212" s="158">
        <v>0</v>
      </c>
      <c r="AT212" s="158">
        <v>0</v>
      </c>
      <c r="AU212" s="24">
        <v>0</v>
      </c>
      <c r="AV212" s="24">
        <v>0</v>
      </c>
      <c r="AW212" s="24">
        <v>0</v>
      </c>
      <c r="AX212" s="24">
        <v>0</v>
      </c>
      <c r="AY212" s="24">
        <v>0</v>
      </c>
      <c r="AZ212" s="24">
        <v>0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0</v>
      </c>
      <c r="BU212" s="24">
        <v>0</v>
      </c>
      <c r="BV212" s="24">
        <v>0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4">
        <v>0</v>
      </c>
      <c r="DZ212" s="24">
        <v>0</v>
      </c>
      <c r="EA212" s="24">
        <v>0</v>
      </c>
      <c r="EB212" s="24">
        <v>0</v>
      </c>
      <c r="EC212" s="24">
        <v>0</v>
      </c>
      <c r="ED212" s="24">
        <v>0</v>
      </c>
      <c r="EE212" s="24">
        <v>0</v>
      </c>
      <c r="EF212" s="24">
        <v>0</v>
      </c>
      <c r="EG212" s="24">
        <v>0</v>
      </c>
      <c r="EH212" s="24">
        <v>0</v>
      </c>
      <c r="EI212" s="24">
        <v>0</v>
      </c>
      <c r="EJ212" s="24">
        <v>0</v>
      </c>
      <c r="EK212" s="24">
        <v>0</v>
      </c>
      <c r="EL212" s="24">
        <v>0</v>
      </c>
      <c r="EM212" s="24">
        <v>0</v>
      </c>
    </row>
    <row r="213" spans="1:143" x14ac:dyDescent="0.2">
      <c r="A213" s="635">
        <v>1</v>
      </c>
      <c r="B213" s="24" t="s">
        <v>791</v>
      </c>
      <c r="F213" s="24">
        <v>9900</v>
      </c>
      <c r="G213" s="627">
        <v>44134</v>
      </c>
      <c r="H213" s="24">
        <v>25</v>
      </c>
      <c r="I213" s="431">
        <v>9</v>
      </c>
      <c r="K213" s="158">
        <v>0</v>
      </c>
      <c r="L213" s="158">
        <v>0</v>
      </c>
      <c r="M213" s="158">
        <v>0</v>
      </c>
      <c r="N213" s="158">
        <v>0</v>
      </c>
      <c r="O213" s="158">
        <v>0</v>
      </c>
      <c r="P213" s="158">
        <v>0</v>
      </c>
      <c r="Q213" s="158">
        <v>0</v>
      </c>
      <c r="R213" s="158">
        <v>0</v>
      </c>
      <c r="S213" s="158">
        <v>0</v>
      </c>
      <c r="T213" s="158">
        <v>0</v>
      </c>
      <c r="U213" s="158">
        <v>0</v>
      </c>
      <c r="V213" s="158">
        <v>0</v>
      </c>
      <c r="W213" s="158">
        <v>93.050173999999998</v>
      </c>
      <c r="X213" s="158">
        <v>0</v>
      </c>
      <c r="Y213" s="158">
        <v>87.078732000000002</v>
      </c>
      <c r="Z213" s="158">
        <v>1059.6992740000001</v>
      </c>
      <c r="AA213" s="158">
        <v>0</v>
      </c>
      <c r="AB213" s="158">
        <v>0</v>
      </c>
      <c r="AC213" s="158">
        <v>321.483992</v>
      </c>
      <c r="AD213" s="158">
        <v>179.41545600000001</v>
      </c>
      <c r="AE213" s="158">
        <v>0</v>
      </c>
      <c r="AF213" s="158">
        <v>7.0229879999999998</v>
      </c>
      <c r="AG213" s="158">
        <v>0</v>
      </c>
      <c r="AH213" s="158">
        <v>0</v>
      </c>
      <c r="AI213" s="158">
        <v>0</v>
      </c>
      <c r="AJ213" s="158">
        <v>0</v>
      </c>
      <c r="AK213" s="158">
        <v>0</v>
      </c>
      <c r="AL213" s="158">
        <v>0</v>
      </c>
      <c r="AM213" s="158">
        <v>0</v>
      </c>
      <c r="AN213" s="158">
        <v>0</v>
      </c>
      <c r="AO213" s="158">
        <v>0</v>
      </c>
      <c r="AP213" s="158">
        <v>0</v>
      </c>
      <c r="AQ213" s="158">
        <v>0</v>
      </c>
      <c r="AR213" s="158">
        <v>0</v>
      </c>
      <c r="AS213" s="158">
        <v>0</v>
      </c>
      <c r="AT213" s="158">
        <v>0</v>
      </c>
      <c r="AU213" s="24">
        <v>0</v>
      </c>
      <c r="AV213" s="24">
        <v>0</v>
      </c>
      <c r="AW213" s="24">
        <v>0</v>
      </c>
      <c r="AX213" s="24">
        <v>0</v>
      </c>
      <c r="AY213" s="24">
        <v>0</v>
      </c>
      <c r="AZ213" s="24">
        <v>0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0</v>
      </c>
      <c r="BU213" s="24">
        <v>0</v>
      </c>
      <c r="BV213" s="24">
        <v>0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4">
        <v>0</v>
      </c>
      <c r="DZ213" s="24">
        <v>0</v>
      </c>
      <c r="EA213" s="24">
        <v>0</v>
      </c>
      <c r="EB213" s="24">
        <v>0</v>
      </c>
      <c r="EC213" s="24">
        <v>0</v>
      </c>
      <c r="ED213" s="24">
        <v>0</v>
      </c>
      <c r="EE213" s="24">
        <v>0</v>
      </c>
      <c r="EF213" s="24">
        <v>0</v>
      </c>
      <c r="EG213" s="24">
        <v>0</v>
      </c>
      <c r="EH213" s="24">
        <v>0</v>
      </c>
      <c r="EI213" s="24">
        <v>0</v>
      </c>
      <c r="EJ213" s="24">
        <v>0</v>
      </c>
      <c r="EK213" s="24">
        <v>0</v>
      </c>
      <c r="EL213" s="24">
        <v>0</v>
      </c>
      <c r="EM213" s="24">
        <v>0</v>
      </c>
    </row>
    <row r="214" spans="1:143" x14ac:dyDescent="0.2">
      <c r="A214" s="635">
        <v>1</v>
      </c>
      <c r="B214" s="24" t="s">
        <v>792</v>
      </c>
      <c r="F214" s="24">
        <v>5000</v>
      </c>
      <c r="G214" s="627">
        <v>44156</v>
      </c>
      <c r="H214" s="24">
        <v>24</v>
      </c>
      <c r="I214" s="431">
        <v>9</v>
      </c>
      <c r="K214" s="158">
        <v>0</v>
      </c>
      <c r="L214" s="158">
        <v>0</v>
      </c>
      <c r="M214" s="158">
        <v>0</v>
      </c>
      <c r="N214" s="158">
        <v>0</v>
      </c>
      <c r="O214" s="158">
        <v>0</v>
      </c>
      <c r="P214" s="158">
        <v>0</v>
      </c>
      <c r="Q214" s="158">
        <v>0</v>
      </c>
      <c r="R214" s="158">
        <v>0</v>
      </c>
      <c r="S214" s="158">
        <v>0</v>
      </c>
      <c r="T214" s="158">
        <v>0</v>
      </c>
      <c r="U214" s="158">
        <v>0</v>
      </c>
      <c r="V214" s="158">
        <v>0</v>
      </c>
      <c r="W214" s="158">
        <v>433.19164999999998</v>
      </c>
      <c r="X214" s="158">
        <v>0</v>
      </c>
      <c r="Y214" s="158">
        <v>0</v>
      </c>
      <c r="Z214" s="158">
        <v>0</v>
      </c>
      <c r="AA214" s="158">
        <v>0</v>
      </c>
      <c r="AB214" s="158">
        <v>0</v>
      </c>
      <c r="AC214" s="158">
        <v>0</v>
      </c>
      <c r="AD214" s="158">
        <v>0</v>
      </c>
      <c r="AE214" s="158">
        <v>0</v>
      </c>
      <c r="AF214" s="158">
        <v>0</v>
      </c>
      <c r="AG214" s="158">
        <v>0</v>
      </c>
      <c r="AH214" s="158">
        <v>0</v>
      </c>
      <c r="AI214" s="158">
        <v>295.766931</v>
      </c>
      <c r="AJ214" s="158">
        <v>0</v>
      </c>
      <c r="AK214" s="158">
        <v>0</v>
      </c>
      <c r="AL214" s="158">
        <v>0</v>
      </c>
      <c r="AM214" s="158">
        <v>0</v>
      </c>
      <c r="AN214" s="158">
        <v>0</v>
      </c>
      <c r="AO214" s="158">
        <v>0</v>
      </c>
      <c r="AP214" s="158">
        <v>0</v>
      </c>
      <c r="AQ214" s="158">
        <v>0</v>
      </c>
      <c r="AR214" s="158">
        <v>0</v>
      </c>
      <c r="AS214" s="158">
        <v>0</v>
      </c>
      <c r="AT214" s="158">
        <v>0</v>
      </c>
      <c r="AU214" s="24">
        <v>0</v>
      </c>
      <c r="AV214" s="24">
        <v>0</v>
      </c>
      <c r="AW214" s="24">
        <v>0</v>
      </c>
      <c r="AX214" s="24">
        <v>0</v>
      </c>
      <c r="AY214" s="24">
        <v>0</v>
      </c>
      <c r="AZ214" s="24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>
        <v>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4">
        <v>0</v>
      </c>
      <c r="DZ214" s="24">
        <v>0</v>
      </c>
      <c r="EA214" s="24">
        <v>0</v>
      </c>
      <c r="EB214" s="24">
        <v>0</v>
      </c>
      <c r="EC214" s="24">
        <v>0</v>
      </c>
      <c r="ED214" s="24">
        <v>0</v>
      </c>
      <c r="EE214" s="24">
        <v>0</v>
      </c>
      <c r="EF214" s="24">
        <v>0</v>
      </c>
      <c r="EG214" s="24">
        <v>0</v>
      </c>
      <c r="EH214" s="24">
        <v>0</v>
      </c>
      <c r="EI214" s="24">
        <v>0</v>
      </c>
      <c r="EJ214" s="24">
        <v>0</v>
      </c>
      <c r="EK214" s="24">
        <v>0</v>
      </c>
      <c r="EL214" s="24">
        <v>0</v>
      </c>
      <c r="EM214" s="24">
        <v>0</v>
      </c>
    </row>
    <row r="215" spans="1:143" x14ac:dyDescent="0.2">
      <c r="A215" s="635">
        <v>1</v>
      </c>
      <c r="B215" s="24" t="s">
        <v>793</v>
      </c>
      <c r="F215" s="24">
        <v>7080</v>
      </c>
      <c r="G215" s="627">
        <v>44167</v>
      </c>
      <c r="H215" s="24">
        <v>23</v>
      </c>
      <c r="I215" s="431">
        <v>8</v>
      </c>
      <c r="K215" s="158">
        <v>0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158">
        <v>0</v>
      </c>
      <c r="S215" s="158">
        <v>0</v>
      </c>
      <c r="T215" s="158">
        <v>0</v>
      </c>
      <c r="U215" s="158">
        <v>0</v>
      </c>
      <c r="V215" s="158">
        <v>0</v>
      </c>
      <c r="W215" s="158">
        <v>424.92989799999998</v>
      </c>
      <c r="X215" s="158">
        <v>0</v>
      </c>
      <c r="Y215" s="158">
        <v>451.51427000000001</v>
      </c>
      <c r="Z215" s="158">
        <v>13.082239</v>
      </c>
      <c r="AA215" s="158">
        <v>177.59052500000001</v>
      </c>
      <c r="AB215" s="158">
        <v>0</v>
      </c>
      <c r="AC215" s="158">
        <v>0</v>
      </c>
      <c r="AD215" s="158">
        <v>0</v>
      </c>
      <c r="AE215" s="158">
        <v>5.5399510000000003</v>
      </c>
      <c r="AF215" s="158">
        <v>4.7664859999999996</v>
      </c>
      <c r="AG215" s="158">
        <v>7.0456500000000002</v>
      </c>
      <c r="AH215" s="158">
        <v>0</v>
      </c>
      <c r="AI215" s="158">
        <v>7.2787680000000003</v>
      </c>
      <c r="AJ215" s="158">
        <v>0</v>
      </c>
      <c r="AK215" s="158">
        <v>28.057375</v>
      </c>
      <c r="AL215" s="158">
        <v>0</v>
      </c>
      <c r="AM215" s="158">
        <v>11.209669999999999</v>
      </c>
      <c r="AN215" s="158">
        <v>8.421322</v>
      </c>
      <c r="AO215" s="158">
        <v>0</v>
      </c>
      <c r="AP215" s="158">
        <v>8.3147079999999995</v>
      </c>
      <c r="AQ215" s="158">
        <v>0</v>
      </c>
      <c r="AR215" s="158">
        <v>0</v>
      </c>
      <c r="AS215" s="158">
        <v>0</v>
      </c>
      <c r="AT215" s="158">
        <v>0</v>
      </c>
      <c r="AU215" s="24">
        <v>0</v>
      </c>
      <c r="AV215" s="24">
        <v>0</v>
      </c>
      <c r="AW215" s="24">
        <v>0</v>
      </c>
      <c r="AX215" s="24">
        <v>0</v>
      </c>
      <c r="AY215" s="24">
        <v>0</v>
      </c>
      <c r="AZ215" s="24">
        <v>0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0</v>
      </c>
      <c r="BU215" s="24">
        <v>0</v>
      </c>
      <c r="BV215" s="24">
        <v>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4">
        <v>0</v>
      </c>
      <c r="DZ215" s="24">
        <v>0</v>
      </c>
      <c r="EA215" s="24">
        <v>0</v>
      </c>
      <c r="EB215" s="24">
        <v>0</v>
      </c>
      <c r="EC215" s="24">
        <v>0</v>
      </c>
      <c r="ED215" s="24">
        <v>0</v>
      </c>
      <c r="EE215" s="24">
        <v>0</v>
      </c>
      <c r="EF215" s="24">
        <v>0</v>
      </c>
      <c r="EG215" s="24">
        <v>0</v>
      </c>
      <c r="EH215" s="24">
        <v>0</v>
      </c>
      <c r="EI215" s="24">
        <v>0</v>
      </c>
      <c r="EJ215" s="24">
        <v>0</v>
      </c>
      <c r="EK215" s="24">
        <v>0</v>
      </c>
      <c r="EL215" s="24">
        <v>0</v>
      </c>
      <c r="EM215" s="24">
        <v>0</v>
      </c>
    </row>
    <row r="216" spans="1:143" x14ac:dyDescent="0.2">
      <c r="A216" s="635">
        <v>1</v>
      </c>
      <c r="B216" s="24" t="s">
        <v>794</v>
      </c>
      <c r="F216" s="24">
        <v>2520</v>
      </c>
      <c r="G216" s="627">
        <v>44228</v>
      </c>
      <c r="H216" s="24">
        <v>21</v>
      </c>
      <c r="I216" s="431">
        <v>8</v>
      </c>
      <c r="K216" s="158">
        <v>0</v>
      </c>
      <c r="L216" s="158">
        <v>0</v>
      </c>
      <c r="M216" s="158">
        <v>0</v>
      </c>
      <c r="N216" s="158">
        <v>0</v>
      </c>
      <c r="O216" s="158">
        <v>0</v>
      </c>
      <c r="P216" s="158">
        <v>0</v>
      </c>
      <c r="Q216" s="158">
        <v>0</v>
      </c>
      <c r="R216" s="158">
        <v>0</v>
      </c>
      <c r="S216" s="158">
        <v>0</v>
      </c>
      <c r="T216" s="158">
        <v>0</v>
      </c>
      <c r="U216" s="158">
        <v>0</v>
      </c>
      <c r="V216" s="158">
        <v>0</v>
      </c>
      <c r="W216" s="158">
        <v>0</v>
      </c>
      <c r="X216" s="158">
        <v>0</v>
      </c>
      <c r="Y216" s="158">
        <v>0</v>
      </c>
      <c r="Z216" s="158">
        <v>0</v>
      </c>
      <c r="AA216" s="158">
        <v>0</v>
      </c>
      <c r="AB216" s="158">
        <v>0</v>
      </c>
      <c r="AC216" s="158">
        <v>402.19416200000001</v>
      </c>
      <c r="AD216" s="158">
        <v>0</v>
      </c>
      <c r="AE216" s="158">
        <v>0</v>
      </c>
      <c r="AF216" s="158">
        <v>0</v>
      </c>
      <c r="AG216" s="158">
        <v>0</v>
      </c>
      <c r="AH216" s="158">
        <v>0</v>
      </c>
      <c r="AI216" s="158">
        <v>0</v>
      </c>
      <c r="AJ216" s="158">
        <v>0</v>
      </c>
      <c r="AK216" s="158">
        <v>0</v>
      </c>
      <c r="AL216" s="158">
        <v>0</v>
      </c>
      <c r="AM216" s="158">
        <v>0</v>
      </c>
      <c r="AN216" s="158">
        <v>0</v>
      </c>
      <c r="AO216" s="158">
        <v>0</v>
      </c>
      <c r="AP216" s="158">
        <v>0</v>
      </c>
      <c r="AQ216" s="158">
        <v>0</v>
      </c>
      <c r="AR216" s="158">
        <v>0</v>
      </c>
      <c r="AS216" s="158">
        <v>0</v>
      </c>
      <c r="AT216" s="158">
        <v>0</v>
      </c>
      <c r="AU216" s="24">
        <v>0</v>
      </c>
      <c r="AV216" s="24">
        <v>0</v>
      </c>
      <c r="AW216" s="24">
        <v>0</v>
      </c>
      <c r="AX216" s="24">
        <v>0</v>
      </c>
      <c r="AY216" s="24">
        <v>0</v>
      </c>
      <c r="AZ216" s="24">
        <v>0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>
        <v>0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4">
        <v>0</v>
      </c>
      <c r="DZ216" s="24">
        <v>0</v>
      </c>
      <c r="EA216" s="24">
        <v>0</v>
      </c>
      <c r="EB216" s="24">
        <v>0</v>
      </c>
      <c r="EC216" s="24">
        <v>0</v>
      </c>
      <c r="ED216" s="24">
        <v>0</v>
      </c>
      <c r="EE216" s="24">
        <v>0</v>
      </c>
      <c r="EF216" s="24">
        <v>0</v>
      </c>
      <c r="EG216" s="24">
        <v>0</v>
      </c>
      <c r="EH216" s="24">
        <v>0</v>
      </c>
      <c r="EI216" s="24">
        <v>0</v>
      </c>
      <c r="EJ216" s="24">
        <v>0</v>
      </c>
      <c r="EK216" s="24">
        <v>0</v>
      </c>
      <c r="EL216" s="24">
        <v>0</v>
      </c>
      <c r="EM216" s="24">
        <v>0</v>
      </c>
    </row>
    <row r="217" spans="1:143" x14ac:dyDescent="0.2">
      <c r="A217" s="635">
        <v>1</v>
      </c>
      <c r="B217" s="24" t="s">
        <v>795</v>
      </c>
      <c r="F217" s="24">
        <v>8400</v>
      </c>
      <c r="G217" s="627">
        <v>44295</v>
      </c>
      <c r="H217" s="24">
        <v>19</v>
      </c>
      <c r="I217" s="431">
        <v>7</v>
      </c>
      <c r="K217" s="158">
        <v>0</v>
      </c>
      <c r="L217" s="158">
        <v>0</v>
      </c>
      <c r="M217" s="158">
        <v>0</v>
      </c>
      <c r="N217" s="158">
        <v>0</v>
      </c>
      <c r="O217" s="158">
        <v>0</v>
      </c>
      <c r="P217" s="158">
        <v>0</v>
      </c>
      <c r="Q217" s="158">
        <v>0</v>
      </c>
      <c r="R217" s="158">
        <v>0</v>
      </c>
      <c r="S217" s="158">
        <v>0</v>
      </c>
      <c r="T217" s="158">
        <v>0</v>
      </c>
      <c r="U217" s="158">
        <v>0</v>
      </c>
      <c r="V217" s="158">
        <v>0</v>
      </c>
      <c r="W217" s="158">
        <v>0</v>
      </c>
      <c r="X217" s="158">
        <v>0</v>
      </c>
      <c r="Y217" s="158">
        <v>0</v>
      </c>
      <c r="Z217" s="158">
        <v>0</v>
      </c>
      <c r="AA217" s="158">
        <v>0</v>
      </c>
      <c r="AB217" s="158">
        <v>0</v>
      </c>
      <c r="AC217" s="158">
        <v>851.17334800000003</v>
      </c>
      <c r="AD217" s="158">
        <v>43.034489999999998</v>
      </c>
      <c r="AE217" s="158">
        <v>0</v>
      </c>
      <c r="AF217" s="158">
        <v>139.20451499999999</v>
      </c>
      <c r="AG217" s="158">
        <v>0</v>
      </c>
      <c r="AH217" s="158">
        <v>0</v>
      </c>
      <c r="AI217" s="158">
        <v>893.90846099999999</v>
      </c>
      <c r="AJ217" s="158">
        <v>0</v>
      </c>
      <c r="AK217" s="158">
        <v>0</v>
      </c>
      <c r="AL217" s="158">
        <v>32.484698000000002</v>
      </c>
      <c r="AM217" s="158">
        <v>0</v>
      </c>
      <c r="AN217" s="158">
        <v>0</v>
      </c>
      <c r="AO217" s="158">
        <v>44.058562000000002</v>
      </c>
      <c r="AP217" s="158">
        <v>0</v>
      </c>
      <c r="AQ217" s="158">
        <v>0</v>
      </c>
      <c r="AR217" s="158">
        <v>0</v>
      </c>
      <c r="AS217" s="158">
        <v>0</v>
      </c>
      <c r="AT217" s="158">
        <v>0</v>
      </c>
      <c r="AU217" s="24">
        <v>0</v>
      </c>
      <c r="AV217" s="24">
        <v>0</v>
      </c>
      <c r="AW217" s="24">
        <v>6.3860578596055149</v>
      </c>
      <c r="AX217" s="24">
        <v>6.3860578596055149</v>
      </c>
      <c r="AY217" s="24">
        <v>6.3860578596055149</v>
      </c>
      <c r="AZ217" s="24">
        <v>0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0</v>
      </c>
      <c r="BU217" s="24">
        <v>0</v>
      </c>
      <c r="BV217" s="24">
        <v>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4">
        <v>0</v>
      </c>
      <c r="DZ217" s="24">
        <v>0</v>
      </c>
      <c r="EA217" s="24">
        <v>0</v>
      </c>
      <c r="EB217" s="24">
        <v>0</v>
      </c>
      <c r="EC217" s="24">
        <v>0</v>
      </c>
      <c r="ED217" s="24">
        <v>0</v>
      </c>
      <c r="EE217" s="24">
        <v>0</v>
      </c>
      <c r="EF217" s="24">
        <v>0</v>
      </c>
      <c r="EG217" s="24">
        <v>0</v>
      </c>
      <c r="EH217" s="24">
        <v>0</v>
      </c>
      <c r="EI217" s="24">
        <v>0</v>
      </c>
      <c r="EJ217" s="24">
        <v>0</v>
      </c>
      <c r="EK217" s="24">
        <v>0</v>
      </c>
      <c r="EL217" s="24">
        <v>0</v>
      </c>
      <c r="EM217" s="24">
        <v>0</v>
      </c>
    </row>
    <row r="218" spans="1:143" x14ac:dyDescent="0.2">
      <c r="A218" s="635">
        <v>2</v>
      </c>
      <c r="B218" s="24" t="s">
        <v>796</v>
      </c>
      <c r="F218" s="24">
        <v>350</v>
      </c>
      <c r="G218" s="627">
        <v>44301</v>
      </c>
      <c r="H218" s="24">
        <v>19</v>
      </c>
      <c r="I218" s="431">
        <v>7</v>
      </c>
      <c r="K218" s="158">
        <v>0</v>
      </c>
      <c r="L218" s="158">
        <v>0</v>
      </c>
      <c r="M218" s="158">
        <v>0</v>
      </c>
      <c r="N218" s="158">
        <v>0</v>
      </c>
      <c r="O218" s="158">
        <v>0</v>
      </c>
      <c r="P218" s="158">
        <v>0</v>
      </c>
      <c r="Q218" s="158">
        <v>0</v>
      </c>
      <c r="R218" s="158">
        <v>0</v>
      </c>
      <c r="S218" s="158">
        <v>0</v>
      </c>
      <c r="T218" s="158">
        <v>0</v>
      </c>
      <c r="U218" s="158">
        <v>0</v>
      </c>
      <c r="V218" s="158">
        <v>0</v>
      </c>
      <c r="W218" s="158">
        <v>0</v>
      </c>
      <c r="X218" s="158">
        <v>0</v>
      </c>
      <c r="Y218" s="158">
        <v>0</v>
      </c>
      <c r="Z218" s="158">
        <v>0</v>
      </c>
      <c r="AA218" s="158">
        <v>0</v>
      </c>
      <c r="AB218" s="158">
        <v>0</v>
      </c>
      <c r="AC218" s="158">
        <v>0</v>
      </c>
      <c r="AD218" s="158">
        <v>0</v>
      </c>
      <c r="AE218" s="158">
        <v>0</v>
      </c>
      <c r="AF218" s="158">
        <v>0</v>
      </c>
      <c r="AG218" s="158">
        <v>0</v>
      </c>
      <c r="AH218" s="158">
        <v>0</v>
      </c>
      <c r="AI218" s="158">
        <v>31.184999999999999</v>
      </c>
      <c r="AJ218" s="158">
        <v>0</v>
      </c>
      <c r="AK218" s="158">
        <v>0</v>
      </c>
      <c r="AL218" s="158">
        <v>0</v>
      </c>
      <c r="AM218" s="158">
        <v>0</v>
      </c>
      <c r="AN218" s="158">
        <v>0</v>
      </c>
      <c r="AO218" s="158">
        <v>0</v>
      </c>
      <c r="AP218" s="158">
        <v>0</v>
      </c>
      <c r="AQ218" s="158">
        <v>0</v>
      </c>
      <c r="AR218" s="158">
        <v>0</v>
      </c>
      <c r="AS218" s="158">
        <v>0</v>
      </c>
      <c r="AT218" s="158">
        <v>0</v>
      </c>
      <c r="AU218" s="24">
        <v>0</v>
      </c>
      <c r="AV218" s="24">
        <v>0</v>
      </c>
      <c r="AW218" s="24">
        <v>3.1853962025789093E-2</v>
      </c>
      <c r="AX218" s="24">
        <v>3.1853962025789093E-2</v>
      </c>
      <c r="AY218" s="24">
        <v>3.1853962025789093E-2</v>
      </c>
      <c r="AZ218" s="24">
        <v>0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0</v>
      </c>
      <c r="BT218" s="24">
        <v>0</v>
      </c>
      <c r="BU218" s="24">
        <v>0</v>
      </c>
      <c r="BV218" s="24">
        <v>0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4">
        <v>0</v>
      </c>
      <c r="DZ218" s="24">
        <v>0</v>
      </c>
      <c r="EA218" s="24">
        <v>0</v>
      </c>
      <c r="EB218" s="24">
        <v>0</v>
      </c>
      <c r="EC218" s="24">
        <v>0</v>
      </c>
      <c r="ED218" s="24">
        <v>0</v>
      </c>
      <c r="EE218" s="24">
        <v>0</v>
      </c>
      <c r="EF218" s="24">
        <v>0</v>
      </c>
      <c r="EG218" s="24">
        <v>0</v>
      </c>
      <c r="EH218" s="24">
        <v>0</v>
      </c>
      <c r="EI218" s="24">
        <v>0</v>
      </c>
      <c r="EJ218" s="24">
        <v>0</v>
      </c>
      <c r="EK218" s="24">
        <v>0</v>
      </c>
      <c r="EL218" s="24">
        <v>0</v>
      </c>
      <c r="EM218" s="24">
        <v>0</v>
      </c>
    </row>
    <row r="219" spans="1:143" x14ac:dyDescent="0.2">
      <c r="A219" s="635">
        <v>1</v>
      </c>
      <c r="B219" s="24" t="s">
        <v>797</v>
      </c>
      <c r="F219" s="24">
        <v>5160</v>
      </c>
      <c r="G219" s="627">
        <v>44319</v>
      </c>
      <c r="H219" s="24">
        <v>18</v>
      </c>
      <c r="I219" s="431">
        <v>7</v>
      </c>
      <c r="K219" s="158">
        <v>0</v>
      </c>
      <c r="L219" s="158">
        <v>0</v>
      </c>
      <c r="M219" s="158">
        <v>0</v>
      </c>
      <c r="N219" s="158">
        <v>0</v>
      </c>
      <c r="O219" s="158">
        <v>0</v>
      </c>
      <c r="P219" s="158">
        <v>0</v>
      </c>
      <c r="Q219" s="158">
        <v>0</v>
      </c>
      <c r="R219" s="158">
        <v>0</v>
      </c>
      <c r="S219" s="158">
        <v>0</v>
      </c>
      <c r="T219" s="158">
        <v>0</v>
      </c>
      <c r="U219" s="158">
        <v>0</v>
      </c>
      <c r="V219" s="158">
        <v>0</v>
      </c>
      <c r="W219" s="158">
        <v>0</v>
      </c>
      <c r="X219" s="158">
        <v>0</v>
      </c>
      <c r="Y219" s="158">
        <v>0</v>
      </c>
      <c r="Z219" s="158">
        <v>0</v>
      </c>
      <c r="AA219" s="158">
        <v>0</v>
      </c>
      <c r="AB219" s="158">
        <v>0</v>
      </c>
      <c r="AC219" s="158">
        <v>213.09957900000001</v>
      </c>
      <c r="AD219" s="158">
        <v>54.166060999999999</v>
      </c>
      <c r="AE219" s="158">
        <v>1159.3135580000001</v>
      </c>
      <c r="AF219" s="158">
        <v>99.221969000000001</v>
      </c>
      <c r="AG219" s="158">
        <v>81.46499</v>
      </c>
      <c r="AH219" s="158">
        <v>12.333920000000001</v>
      </c>
      <c r="AI219" s="158">
        <v>39.597886000000003</v>
      </c>
      <c r="AJ219" s="158">
        <v>0</v>
      </c>
      <c r="AK219" s="158">
        <v>10.586473</v>
      </c>
      <c r="AL219" s="158">
        <v>0</v>
      </c>
      <c r="AM219" s="158">
        <v>44.391829999999999</v>
      </c>
      <c r="AN219" s="158">
        <v>0</v>
      </c>
      <c r="AO219" s="158">
        <v>17.748000000000001</v>
      </c>
      <c r="AP219" s="158">
        <v>1.068805</v>
      </c>
      <c r="AQ219" s="158">
        <v>0</v>
      </c>
      <c r="AR219" s="158">
        <v>17.015895</v>
      </c>
      <c r="AS219" s="158">
        <v>1.1085609999999999</v>
      </c>
      <c r="AT219" s="158">
        <v>0</v>
      </c>
      <c r="AU219" s="24">
        <v>0</v>
      </c>
      <c r="AV219" s="24">
        <v>0</v>
      </c>
      <c r="AW219" s="24">
        <v>0</v>
      </c>
      <c r="AX219" s="24">
        <v>5.5805870225863066</v>
      </c>
      <c r="AY219" s="24">
        <v>5.5805870225863066</v>
      </c>
      <c r="AZ219" s="24">
        <v>5.5805870225863066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>
        <v>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4">
        <v>0</v>
      </c>
      <c r="DZ219" s="24">
        <v>0</v>
      </c>
      <c r="EA219" s="24">
        <v>0</v>
      </c>
      <c r="EB219" s="24">
        <v>0</v>
      </c>
      <c r="EC219" s="24">
        <v>0</v>
      </c>
      <c r="ED219" s="24">
        <v>0</v>
      </c>
      <c r="EE219" s="24">
        <v>0</v>
      </c>
      <c r="EF219" s="24">
        <v>0</v>
      </c>
      <c r="EG219" s="24">
        <v>0</v>
      </c>
      <c r="EH219" s="24">
        <v>0</v>
      </c>
      <c r="EI219" s="24">
        <v>0</v>
      </c>
      <c r="EJ219" s="24">
        <v>0</v>
      </c>
      <c r="EK219" s="24">
        <v>0</v>
      </c>
      <c r="EL219" s="24">
        <v>0</v>
      </c>
      <c r="EM219" s="24">
        <v>0</v>
      </c>
    </row>
    <row r="220" spans="1:143" x14ac:dyDescent="0.2">
      <c r="A220" s="635">
        <v>1</v>
      </c>
      <c r="B220" s="24" t="s">
        <v>798</v>
      </c>
      <c r="F220" s="24">
        <v>5000</v>
      </c>
      <c r="G220" s="627">
        <v>44317</v>
      </c>
      <c r="H220" s="24">
        <v>18</v>
      </c>
      <c r="I220" s="431">
        <v>7</v>
      </c>
      <c r="K220" s="158">
        <v>0</v>
      </c>
      <c r="L220" s="158">
        <v>0</v>
      </c>
      <c r="M220" s="158">
        <v>0</v>
      </c>
      <c r="N220" s="158">
        <v>0</v>
      </c>
      <c r="O220" s="158">
        <v>0</v>
      </c>
      <c r="P220" s="158">
        <v>0</v>
      </c>
      <c r="Q220" s="158">
        <v>0</v>
      </c>
      <c r="R220" s="158">
        <v>0</v>
      </c>
      <c r="S220" s="158">
        <v>0</v>
      </c>
      <c r="T220" s="158">
        <v>0</v>
      </c>
      <c r="U220" s="158">
        <v>0</v>
      </c>
      <c r="V220" s="158">
        <v>0</v>
      </c>
      <c r="W220" s="158">
        <v>0</v>
      </c>
      <c r="X220" s="158">
        <v>0</v>
      </c>
      <c r="Y220" s="158">
        <v>0</v>
      </c>
      <c r="Z220" s="158">
        <v>0</v>
      </c>
      <c r="AA220" s="158">
        <v>0</v>
      </c>
      <c r="AB220" s="158">
        <v>0</v>
      </c>
      <c r="AC220" s="158">
        <v>0</v>
      </c>
      <c r="AD220" s="158">
        <v>668.25989200000004</v>
      </c>
      <c r="AE220" s="158">
        <v>640.15239699999995</v>
      </c>
      <c r="AF220" s="158">
        <v>0</v>
      </c>
      <c r="AG220" s="158">
        <v>0</v>
      </c>
      <c r="AH220" s="158">
        <v>0</v>
      </c>
      <c r="AI220" s="158">
        <v>0</v>
      </c>
      <c r="AJ220" s="158">
        <v>0</v>
      </c>
      <c r="AK220" s="158">
        <v>0</v>
      </c>
      <c r="AL220" s="158">
        <v>0</v>
      </c>
      <c r="AM220" s="158">
        <v>0</v>
      </c>
      <c r="AN220" s="158">
        <v>0</v>
      </c>
      <c r="AO220" s="158">
        <v>0</v>
      </c>
      <c r="AP220" s="158">
        <v>0</v>
      </c>
      <c r="AQ220" s="158">
        <v>0</v>
      </c>
      <c r="AR220" s="158">
        <v>0</v>
      </c>
      <c r="AS220" s="158">
        <v>0</v>
      </c>
      <c r="AT220" s="158">
        <v>0</v>
      </c>
      <c r="AU220" s="24">
        <v>0</v>
      </c>
      <c r="AV220" s="24">
        <v>0</v>
      </c>
      <c r="AW220" s="24">
        <v>0</v>
      </c>
      <c r="AX220" s="24">
        <v>4.1697421946858517</v>
      </c>
      <c r="AY220" s="24">
        <v>4.1697421946858517</v>
      </c>
      <c r="AZ220" s="24">
        <v>4.1697421946858517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>
        <v>0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4">
        <v>0</v>
      </c>
      <c r="DZ220" s="24">
        <v>0</v>
      </c>
      <c r="EA220" s="24">
        <v>0</v>
      </c>
      <c r="EB220" s="24">
        <v>0</v>
      </c>
      <c r="EC220" s="24">
        <v>0</v>
      </c>
      <c r="ED220" s="24">
        <v>0</v>
      </c>
      <c r="EE220" s="24">
        <v>0</v>
      </c>
      <c r="EF220" s="24">
        <v>0</v>
      </c>
      <c r="EG220" s="24">
        <v>0</v>
      </c>
      <c r="EH220" s="24">
        <v>0</v>
      </c>
      <c r="EI220" s="24">
        <v>0</v>
      </c>
      <c r="EJ220" s="24">
        <v>0</v>
      </c>
      <c r="EK220" s="24">
        <v>0</v>
      </c>
      <c r="EL220" s="24">
        <v>0</v>
      </c>
      <c r="EM220" s="24">
        <v>0</v>
      </c>
    </row>
    <row r="221" spans="1:143" x14ac:dyDescent="0.2">
      <c r="A221" s="635">
        <v>2</v>
      </c>
      <c r="B221" s="24" t="s">
        <v>799</v>
      </c>
      <c r="F221" s="24">
        <v>400</v>
      </c>
      <c r="G221" s="627">
        <v>44337</v>
      </c>
      <c r="H221" s="24">
        <v>18</v>
      </c>
      <c r="I221" s="431">
        <v>7</v>
      </c>
      <c r="K221" s="158">
        <v>0</v>
      </c>
      <c r="L221" s="158">
        <v>0</v>
      </c>
      <c r="M221" s="158">
        <v>0</v>
      </c>
      <c r="N221" s="158">
        <v>0</v>
      </c>
      <c r="O221" s="158">
        <v>0</v>
      </c>
      <c r="P221" s="158">
        <v>0</v>
      </c>
      <c r="Q221" s="158">
        <v>0</v>
      </c>
      <c r="R221" s="158">
        <v>0</v>
      </c>
      <c r="S221" s="158">
        <v>0</v>
      </c>
      <c r="T221" s="158">
        <v>0</v>
      </c>
      <c r="U221" s="158">
        <v>0</v>
      </c>
      <c r="V221" s="158">
        <v>0</v>
      </c>
      <c r="W221" s="158">
        <v>0</v>
      </c>
      <c r="X221" s="158">
        <v>0</v>
      </c>
      <c r="Y221" s="158">
        <v>0</v>
      </c>
      <c r="Z221" s="158">
        <v>0</v>
      </c>
      <c r="AA221" s="158">
        <v>0</v>
      </c>
      <c r="AB221" s="158">
        <v>0</v>
      </c>
      <c r="AC221" s="158">
        <v>0</v>
      </c>
      <c r="AD221" s="158">
        <v>0</v>
      </c>
      <c r="AE221" s="158">
        <v>0</v>
      </c>
      <c r="AF221" s="158">
        <v>0</v>
      </c>
      <c r="AG221" s="158">
        <v>5.1196250000000001</v>
      </c>
      <c r="AH221" s="158">
        <v>0</v>
      </c>
      <c r="AI221" s="158">
        <v>63.702719999999999</v>
      </c>
      <c r="AJ221" s="158">
        <v>0</v>
      </c>
      <c r="AK221" s="158">
        <v>0</v>
      </c>
      <c r="AL221" s="158">
        <v>0</v>
      </c>
      <c r="AM221" s="158">
        <v>0</v>
      </c>
      <c r="AN221" s="158">
        <v>0</v>
      </c>
      <c r="AO221" s="158">
        <v>0</v>
      </c>
      <c r="AP221" s="158">
        <v>0</v>
      </c>
      <c r="AQ221" s="158">
        <v>0</v>
      </c>
      <c r="AR221" s="158">
        <v>0</v>
      </c>
      <c r="AS221" s="158">
        <v>0</v>
      </c>
      <c r="AT221" s="158">
        <v>0</v>
      </c>
      <c r="AU221" s="24">
        <v>0</v>
      </c>
      <c r="AV221" s="24">
        <v>0</v>
      </c>
      <c r="AW221" s="24">
        <v>0</v>
      </c>
      <c r="AX221" s="24">
        <v>7.0298680909275477E-2</v>
      </c>
      <c r="AY221" s="24">
        <v>7.0298680909275477E-2</v>
      </c>
      <c r="AZ221" s="24">
        <v>7.0298680909275477E-2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0</v>
      </c>
      <c r="BU221" s="24">
        <v>0</v>
      </c>
      <c r="BV221" s="24">
        <v>0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4">
        <v>0</v>
      </c>
      <c r="DZ221" s="24">
        <v>0</v>
      </c>
      <c r="EA221" s="24">
        <v>0</v>
      </c>
      <c r="EB221" s="24">
        <v>0</v>
      </c>
      <c r="EC221" s="24">
        <v>0</v>
      </c>
      <c r="ED221" s="24">
        <v>0</v>
      </c>
      <c r="EE221" s="24">
        <v>0</v>
      </c>
      <c r="EF221" s="24">
        <v>0</v>
      </c>
      <c r="EG221" s="24">
        <v>0</v>
      </c>
      <c r="EH221" s="24">
        <v>0</v>
      </c>
      <c r="EI221" s="24">
        <v>0</v>
      </c>
      <c r="EJ221" s="24">
        <v>0</v>
      </c>
      <c r="EK221" s="24">
        <v>0</v>
      </c>
      <c r="EL221" s="24">
        <v>0</v>
      </c>
      <c r="EM221" s="24">
        <v>0</v>
      </c>
    </row>
    <row r="222" spans="1:143" x14ac:dyDescent="0.2">
      <c r="A222" s="635">
        <v>2</v>
      </c>
      <c r="B222" s="24" t="s">
        <v>800</v>
      </c>
      <c r="F222" s="24">
        <v>2850</v>
      </c>
      <c r="G222" s="627">
        <v>44393</v>
      </c>
      <c r="H222" s="24">
        <v>16</v>
      </c>
      <c r="I222" s="431">
        <v>6</v>
      </c>
      <c r="K222" s="158">
        <v>0</v>
      </c>
      <c r="L222" s="158">
        <v>0</v>
      </c>
      <c r="M222" s="158">
        <v>0</v>
      </c>
      <c r="N222" s="158">
        <v>0</v>
      </c>
      <c r="O222" s="158">
        <v>0</v>
      </c>
      <c r="P222" s="158">
        <v>0</v>
      </c>
      <c r="Q222" s="158">
        <v>0</v>
      </c>
      <c r="R222" s="158">
        <v>0</v>
      </c>
      <c r="S222" s="158">
        <v>0</v>
      </c>
      <c r="T222" s="158">
        <v>0</v>
      </c>
      <c r="U222" s="158">
        <v>0</v>
      </c>
      <c r="V222" s="158">
        <v>0</v>
      </c>
      <c r="W222" s="158">
        <v>0</v>
      </c>
      <c r="X222" s="158">
        <v>0</v>
      </c>
      <c r="Y222" s="158">
        <v>0</v>
      </c>
      <c r="Z222" s="158">
        <v>0</v>
      </c>
      <c r="AA222" s="158">
        <v>0</v>
      </c>
      <c r="AB222" s="158">
        <v>0</v>
      </c>
      <c r="AC222" s="158">
        <v>0</v>
      </c>
      <c r="AD222" s="158">
        <v>0</v>
      </c>
      <c r="AE222" s="158">
        <v>0</v>
      </c>
      <c r="AF222" s="158">
        <v>0</v>
      </c>
      <c r="AG222" s="158">
        <v>0</v>
      </c>
      <c r="AH222" s="158">
        <v>0</v>
      </c>
      <c r="AI222" s="158">
        <v>9.9909029999999994</v>
      </c>
      <c r="AJ222" s="158">
        <v>0</v>
      </c>
      <c r="AK222" s="158">
        <v>0</v>
      </c>
      <c r="AL222" s="158">
        <v>24.759558999999999</v>
      </c>
      <c r="AM222" s="158">
        <v>0</v>
      </c>
      <c r="AN222" s="158">
        <v>0</v>
      </c>
      <c r="AO222" s="158">
        <v>8.1624219999999994</v>
      </c>
      <c r="AP222" s="158">
        <v>0</v>
      </c>
      <c r="AQ222" s="158">
        <v>0</v>
      </c>
      <c r="AR222" s="158">
        <v>19.912489999999998</v>
      </c>
      <c r="AS222" s="158">
        <v>0</v>
      </c>
      <c r="AT222" s="158">
        <v>0</v>
      </c>
      <c r="AU222" s="24">
        <v>0</v>
      </c>
      <c r="AV222" s="24">
        <v>0</v>
      </c>
      <c r="AW222" s="24">
        <v>6.0701638351001092E-2</v>
      </c>
      <c r="AX222" s="24">
        <v>6.0701638351001092E-2</v>
      </c>
      <c r="AY222" s="24">
        <v>6.0701638351001092E-2</v>
      </c>
      <c r="AZ222" s="24">
        <v>6.4173066463107178E-2</v>
      </c>
      <c r="BA222" s="24">
        <v>6.4173066463107178E-2</v>
      </c>
      <c r="BB222" s="24">
        <v>6.4173066463107178E-2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0</v>
      </c>
      <c r="BT222" s="24">
        <v>0</v>
      </c>
      <c r="BU222" s="24">
        <v>0</v>
      </c>
      <c r="BV222" s="24">
        <v>0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4">
        <v>0</v>
      </c>
      <c r="DZ222" s="24">
        <v>0</v>
      </c>
      <c r="EA222" s="24">
        <v>0</v>
      </c>
      <c r="EB222" s="24">
        <v>0</v>
      </c>
      <c r="EC222" s="24">
        <v>0</v>
      </c>
      <c r="ED222" s="24">
        <v>0</v>
      </c>
      <c r="EE222" s="24">
        <v>0</v>
      </c>
      <c r="EF222" s="24">
        <v>0</v>
      </c>
      <c r="EG222" s="24">
        <v>0</v>
      </c>
      <c r="EH222" s="24">
        <v>0</v>
      </c>
      <c r="EI222" s="24">
        <v>0</v>
      </c>
      <c r="EJ222" s="24">
        <v>0</v>
      </c>
      <c r="EK222" s="24">
        <v>0</v>
      </c>
      <c r="EL222" s="24">
        <v>0</v>
      </c>
      <c r="EM222" s="24">
        <v>0</v>
      </c>
    </row>
    <row r="223" spans="1:143" x14ac:dyDescent="0.2">
      <c r="A223" s="635">
        <v>1</v>
      </c>
      <c r="B223" s="24" t="s">
        <v>801</v>
      </c>
      <c r="F223" s="24">
        <v>7000</v>
      </c>
      <c r="G223" s="627">
        <v>44417</v>
      </c>
      <c r="H223" s="24">
        <v>15</v>
      </c>
      <c r="I223" s="431">
        <v>6</v>
      </c>
      <c r="K223" s="158">
        <v>0</v>
      </c>
      <c r="L223" s="158">
        <v>0</v>
      </c>
      <c r="M223" s="158">
        <v>0</v>
      </c>
      <c r="N223" s="158">
        <v>0</v>
      </c>
      <c r="O223" s="158">
        <v>0</v>
      </c>
      <c r="P223" s="158">
        <v>0</v>
      </c>
      <c r="Q223" s="158">
        <v>0</v>
      </c>
      <c r="R223" s="158">
        <v>0</v>
      </c>
      <c r="S223" s="158">
        <v>0</v>
      </c>
      <c r="T223" s="158">
        <v>0</v>
      </c>
      <c r="U223" s="158">
        <v>0</v>
      </c>
      <c r="V223" s="158">
        <v>0</v>
      </c>
      <c r="W223" s="158">
        <v>0</v>
      </c>
      <c r="X223" s="158">
        <v>0</v>
      </c>
      <c r="Y223" s="158">
        <v>0</v>
      </c>
      <c r="Z223" s="158">
        <v>0</v>
      </c>
      <c r="AA223" s="158">
        <v>0</v>
      </c>
      <c r="AB223" s="158">
        <v>0</v>
      </c>
      <c r="AC223" s="158">
        <v>0</v>
      </c>
      <c r="AD223" s="158">
        <v>0</v>
      </c>
      <c r="AE223" s="158">
        <v>305.20449100000002</v>
      </c>
      <c r="AF223" s="158">
        <v>235.30138299999999</v>
      </c>
      <c r="AG223" s="158">
        <v>787.13100399999996</v>
      </c>
      <c r="AH223" s="158">
        <v>333.45902899999999</v>
      </c>
      <c r="AI223" s="158">
        <v>398.050342</v>
      </c>
      <c r="AJ223" s="158">
        <v>0</v>
      </c>
      <c r="AK223" s="158">
        <v>103.796986</v>
      </c>
      <c r="AL223" s="158">
        <v>14.038667999999999</v>
      </c>
      <c r="AM223" s="158">
        <v>73.981673999999998</v>
      </c>
      <c r="AN223" s="158">
        <v>0</v>
      </c>
      <c r="AO223" s="158">
        <v>5.2304399999999998</v>
      </c>
      <c r="AP223" s="158">
        <v>0</v>
      </c>
      <c r="AQ223" s="158">
        <v>44.300887000000003</v>
      </c>
      <c r="AR223" s="158">
        <v>22.687860000000001</v>
      </c>
      <c r="AS223" s="158">
        <v>0</v>
      </c>
      <c r="AT223" s="158">
        <v>4.4424289999999997</v>
      </c>
      <c r="AU223" s="24">
        <v>1.4808096666666666</v>
      </c>
      <c r="AV223" s="24">
        <v>1.4808096666666666</v>
      </c>
      <c r="AW223" s="24">
        <v>1.4808096666666666</v>
      </c>
      <c r="AX223" s="24">
        <v>3.3645898237952845</v>
      </c>
      <c r="AY223" s="24">
        <v>3.3645898237952845</v>
      </c>
      <c r="AZ223" s="24">
        <v>3.3645898237952845</v>
      </c>
      <c r="BA223" s="24">
        <v>7.4178430317891175</v>
      </c>
      <c r="BB223" s="24">
        <v>7.4178430317891175</v>
      </c>
      <c r="BC223" s="24">
        <v>7.4178430317891175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0</v>
      </c>
      <c r="BU223" s="24">
        <v>0</v>
      </c>
      <c r="BV223" s="24">
        <v>0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4">
        <v>0</v>
      </c>
      <c r="DZ223" s="24">
        <v>0</v>
      </c>
      <c r="EA223" s="24">
        <v>0</v>
      </c>
      <c r="EB223" s="24">
        <v>0</v>
      </c>
      <c r="EC223" s="24">
        <v>0</v>
      </c>
      <c r="ED223" s="24">
        <v>0</v>
      </c>
      <c r="EE223" s="24">
        <v>0</v>
      </c>
      <c r="EF223" s="24">
        <v>0</v>
      </c>
      <c r="EG223" s="24">
        <v>0</v>
      </c>
      <c r="EH223" s="24">
        <v>0</v>
      </c>
      <c r="EI223" s="24">
        <v>0</v>
      </c>
      <c r="EJ223" s="24">
        <v>0</v>
      </c>
      <c r="EK223" s="24">
        <v>0</v>
      </c>
      <c r="EL223" s="24">
        <v>0</v>
      </c>
      <c r="EM223" s="24">
        <v>0</v>
      </c>
    </row>
    <row r="224" spans="1:143" x14ac:dyDescent="0.2">
      <c r="A224" s="635">
        <v>2</v>
      </c>
      <c r="B224" s="24" t="s">
        <v>802</v>
      </c>
      <c r="F224" s="24">
        <v>420</v>
      </c>
      <c r="G224" s="627">
        <v>44428</v>
      </c>
      <c r="H224" s="24">
        <v>15</v>
      </c>
      <c r="I224" s="431">
        <v>6</v>
      </c>
      <c r="K224" s="158">
        <v>0</v>
      </c>
      <c r="L224" s="158">
        <v>0</v>
      </c>
      <c r="M224" s="158">
        <v>0</v>
      </c>
      <c r="N224" s="158">
        <v>0</v>
      </c>
      <c r="O224" s="158">
        <v>0</v>
      </c>
      <c r="P224" s="158">
        <v>0</v>
      </c>
      <c r="Q224" s="158">
        <v>0</v>
      </c>
      <c r="R224" s="158">
        <v>0</v>
      </c>
      <c r="S224" s="158">
        <v>0</v>
      </c>
      <c r="T224" s="158">
        <v>0</v>
      </c>
      <c r="U224" s="158">
        <v>0</v>
      </c>
      <c r="V224" s="158">
        <v>0</v>
      </c>
      <c r="W224" s="158">
        <v>0</v>
      </c>
      <c r="X224" s="158">
        <v>0</v>
      </c>
      <c r="Y224" s="158">
        <v>0</v>
      </c>
      <c r="Z224" s="158">
        <v>0</v>
      </c>
      <c r="AA224" s="158">
        <v>0</v>
      </c>
      <c r="AB224" s="158">
        <v>0</v>
      </c>
      <c r="AC224" s="158">
        <v>0</v>
      </c>
      <c r="AD224" s="158">
        <v>0</v>
      </c>
      <c r="AE224" s="158">
        <v>0</v>
      </c>
      <c r="AF224" s="158">
        <v>0</v>
      </c>
      <c r="AG224" s="158">
        <v>0</v>
      </c>
      <c r="AH224" s="158">
        <v>0</v>
      </c>
      <c r="AI224" s="158">
        <v>33.582599999999999</v>
      </c>
      <c r="AJ224" s="158">
        <v>0</v>
      </c>
      <c r="AK224" s="158">
        <v>0</v>
      </c>
      <c r="AL224" s="158">
        <v>9.3625070000000008</v>
      </c>
      <c r="AM224" s="158">
        <v>0</v>
      </c>
      <c r="AN224" s="158">
        <v>0</v>
      </c>
      <c r="AO224" s="158">
        <v>0</v>
      </c>
      <c r="AP224" s="158">
        <v>0</v>
      </c>
      <c r="AQ224" s="158">
        <v>0</v>
      </c>
      <c r="AR224" s="158">
        <v>0</v>
      </c>
      <c r="AS224" s="158">
        <v>0</v>
      </c>
      <c r="AT224" s="158">
        <v>0</v>
      </c>
      <c r="AU224" s="24">
        <v>0</v>
      </c>
      <c r="AV224" s="24">
        <v>0</v>
      </c>
      <c r="AW224" s="24">
        <v>0</v>
      </c>
      <c r="AX224" s="24">
        <v>4.149339969005271E-2</v>
      </c>
      <c r="AY224" s="24">
        <v>4.149339969005271E-2</v>
      </c>
      <c r="AZ224" s="24">
        <v>4.149339969005271E-2</v>
      </c>
      <c r="BA224" s="24">
        <v>4.3866339829130969E-2</v>
      </c>
      <c r="BB224" s="24">
        <v>4.3866339829130969E-2</v>
      </c>
      <c r="BC224" s="24">
        <v>4.3866339829130969E-2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0</v>
      </c>
      <c r="BU224" s="24">
        <v>0</v>
      </c>
      <c r="BV224" s="24">
        <v>0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4">
        <v>0</v>
      </c>
      <c r="DZ224" s="24">
        <v>0</v>
      </c>
      <c r="EA224" s="24">
        <v>0</v>
      </c>
      <c r="EB224" s="24">
        <v>0</v>
      </c>
      <c r="EC224" s="24">
        <v>0</v>
      </c>
      <c r="ED224" s="24">
        <v>0</v>
      </c>
      <c r="EE224" s="24">
        <v>0</v>
      </c>
      <c r="EF224" s="24">
        <v>0</v>
      </c>
      <c r="EG224" s="24">
        <v>0</v>
      </c>
      <c r="EH224" s="24">
        <v>0</v>
      </c>
      <c r="EI224" s="24">
        <v>0</v>
      </c>
      <c r="EJ224" s="24">
        <v>0</v>
      </c>
      <c r="EK224" s="24">
        <v>0</v>
      </c>
      <c r="EL224" s="24">
        <v>0</v>
      </c>
      <c r="EM224" s="24">
        <v>0</v>
      </c>
    </row>
    <row r="225" spans="1:143" x14ac:dyDescent="0.2">
      <c r="A225" s="635">
        <v>1</v>
      </c>
      <c r="B225" s="24" t="s">
        <v>803</v>
      </c>
      <c r="F225" s="24">
        <v>2700.8049999999998</v>
      </c>
      <c r="G225" s="627">
        <v>44439</v>
      </c>
      <c r="H225" s="24">
        <v>14</v>
      </c>
      <c r="I225" s="431">
        <v>5</v>
      </c>
      <c r="K225" s="158">
        <v>0</v>
      </c>
      <c r="L225" s="158">
        <v>0</v>
      </c>
      <c r="M225" s="158">
        <v>0</v>
      </c>
      <c r="N225" s="158">
        <v>0</v>
      </c>
      <c r="O225" s="158">
        <v>0</v>
      </c>
      <c r="P225" s="158">
        <v>0</v>
      </c>
      <c r="Q225" s="158">
        <v>0</v>
      </c>
      <c r="R225" s="158">
        <v>0</v>
      </c>
      <c r="S225" s="158">
        <v>0</v>
      </c>
      <c r="T225" s="158">
        <v>0</v>
      </c>
      <c r="U225" s="158">
        <v>0</v>
      </c>
      <c r="V225" s="158">
        <v>0</v>
      </c>
      <c r="W225" s="158">
        <v>0</v>
      </c>
      <c r="X225" s="158">
        <v>0</v>
      </c>
      <c r="Y225" s="158">
        <v>0</v>
      </c>
      <c r="Z225" s="158">
        <v>0</v>
      </c>
      <c r="AA225" s="158">
        <v>0</v>
      </c>
      <c r="AB225" s="158">
        <v>0</v>
      </c>
      <c r="AC225" s="158">
        <v>0</v>
      </c>
      <c r="AD225" s="158">
        <v>0</v>
      </c>
      <c r="AE225" s="158">
        <v>0</v>
      </c>
      <c r="AF225" s="158">
        <v>0</v>
      </c>
      <c r="AG225" s="158">
        <v>0</v>
      </c>
      <c r="AH225" s="158">
        <v>0</v>
      </c>
      <c r="AI225" s="158">
        <v>141.18956900000001</v>
      </c>
      <c r="AJ225" s="158">
        <v>0</v>
      </c>
      <c r="AK225" s="158">
        <v>0</v>
      </c>
      <c r="AL225" s="158">
        <v>3.3449759999999999</v>
      </c>
      <c r="AM225" s="158">
        <v>0</v>
      </c>
      <c r="AN225" s="158">
        <v>0</v>
      </c>
      <c r="AO225" s="158">
        <v>9.3284850000000006</v>
      </c>
      <c r="AP225" s="158">
        <v>0</v>
      </c>
      <c r="AQ225" s="158">
        <v>0</v>
      </c>
      <c r="AR225" s="158">
        <v>0</v>
      </c>
      <c r="AS225" s="158">
        <v>0</v>
      </c>
      <c r="AT225" s="158">
        <v>0</v>
      </c>
      <c r="AU225" s="24">
        <v>0.81631835634966832</v>
      </c>
      <c r="AV225" s="24">
        <v>0.81631835634966832</v>
      </c>
      <c r="AW225" s="24">
        <v>0.81631835634966832</v>
      </c>
      <c r="AX225" s="24">
        <v>0.22240951273133458</v>
      </c>
      <c r="AY225" s="24">
        <v>0.22240951273133458</v>
      </c>
      <c r="AZ225" s="24">
        <v>0.22240951273133458</v>
      </c>
      <c r="BA225" s="24">
        <v>0.22240951273133458</v>
      </c>
      <c r="BB225" s="24">
        <v>0.49034174761806676</v>
      </c>
      <c r="BC225" s="24">
        <v>0.49034174761806676</v>
      </c>
      <c r="BD225" s="24">
        <v>0.49034174761806676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0</v>
      </c>
      <c r="BU225" s="24">
        <v>0</v>
      </c>
      <c r="BV225" s="24">
        <v>0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4">
        <v>0</v>
      </c>
      <c r="DZ225" s="24">
        <v>0</v>
      </c>
      <c r="EA225" s="24">
        <v>0</v>
      </c>
      <c r="EB225" s="24">
        <v>0</v>
      </c>
      <c r="EC225" s="24">
        <v>0</v>
      </c>
      <c r="ED225" s="24">
        <v>0</v>
      </c>
      <c r="EE225" s="24">
        <v>0</v>
      </c>
      <c r="EF225" s="24">
        <v>0</v>
      </c>
      <c r="EG225" s="24">
        <v>0</v>
      </c>
      <c r="EH225" s="24">
        <v>0</v>
      </c>
      <c r="EI225" s="24">
        <v>0</v>
      </c>
      <c r="EJ225" s="24">
        <v>0</v>
      </c>
      <c r="EK225" s="24">
        <v>0</v>
      </c>
      <c r="EL225" s="24">
        <v>0</v>
      </c>
      <c r="EM225" s="24">
        <v>0</v>
      </c>
    </row>
    <row r="226" spans="1:143" x14ac:dyDescent="0.2">
      <c r="A226" s="635">
        <v>1</v>
      </c>
      <c r="B226" s="24" t="s">
        <v>804</v>
      </c>
      <c r="F226" s="24">
        <v>9600</v>
      </c>
      <c r="G226" s="627">
        <v>44456</v>
      </c>
      <c r="H226" s="24">
        <v>14</v>
      </c>
      <c r="I226" s="431">
        <v>5</v>
      </c>
      <c r="K226" s="158">
        <v>0</v>
      </c>
      <c r="L226" s="158">
        <v>0</v>
      </c>
      <c r="M226" s="158">
        <v>0</v>
      </c>
      <c r="N226" s="158">
        <v>0</v>
      </c>
      <c r="O226" s="158">
        <v>0</v>
      </c>
      <c r="P226" s="158">
        <v>0</v>
      </c>
      <c r="Q226" s="158">
        <v>0</v>
      </c>
      <c r="R226" s="158">
        <v>0</v>
      </c>
      <c r="S226" s="158">
        <v>0</v>
      </c>
      <c r="T226" s="158">
        <v>0</v>
      </c>
      <c r="U226" s="158">
        <v>0</v>
      </c>
      <c r="V226" s="158">
        <v>0</v>
      </c>
      <c r="W226" s="158">
        <v>0</v>
      </c>
      <c r="X226" s="158">
        <v>0</v>
      </c>
      <c r="Y226" s="158">
        <v>0</v>
      </c>
      <c r="Z226" s="158">
        <v>0</v>
      </c>
      <c r="AA226" s="158">
        <v>0</v>
      </c>
      <c r="AB226" s="158">
        <v>0</v>
      </c>
      <c r="AC226" s="158">
        <v>0</v>
      </c>
      <c r="AD226" s="158">
        <v>0</v>
      </c>
      <c r="AE226" s="158">
        <v>0</v>
      </c>
      <c r="AF226" s="158">
        <v>0</v>
      </c>
      <c r="AG226" s="158">
        <v>400</v>
      </c>
      <c r="AH226" s="158">
        <v>0</v>
      </c>
      <c r="AI226" s="158">
        <v>1090.4501009999999</v>
      </c>
      <c r="AJ226" s="158">
        <v>0</v>
      </c>
      <c r="AK226" s="158">
        <v>92.406285999999994</v>
      </c>
      <c r="AL226" s="158">
        <v>181.96023299999999</v>
      </c>
      <c r="AM226" s="158">
        <v>0</v>
      </c>
      <c r="AN226" s="158">
        <v>0</v>
      </c>
      <c r="AO226" s="158">
        <v>24.070197</v>
      </c>
      <c r="AP226" s="158">
        <v>0</v>
      </c>
      <c r="AQ226" s="158">
        <v>0</v>
      </c>
      <c r="AR226" s="158">
        <v>248.61322999999999</v>
      </c>
      <c r="AS226" s="158">
        <v>0</v>
      </c>
      <c r="AT226" s="158">
        <v>0</v>
      </c>
      <c r="AU226" s="24">
        <v>82.871076666666667</v>
      </c>
      <c r="AV226" s="24">
        <v>10.809930685944584</v>
      </c>
      <c r="AW226" s="24">
        <v>10.809930685944584</v>
      </c>
      <c r="AX226" s="24">
        <v>10.809930685944584</v>
      </c>
      <c r="AY226" s="24">
        <v>2.9452129770442017</v>
      </c>
      <c r="AZ226" s="24">
        <v>2.9452129770442017</v>
      </c>
      <c r="BA226" s="24">
        <v>2.9452129770442017</v>
      </c>
      <c r="BB226" s="24">
        <v>6.4932513926046633</v>
      </c>
      <c r="BC226" s="24">
        <v>6.4932513926046633</v>
      </c>
      <c r="BD226" s="24">
        <v>6.4932513926046633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0</v>
      </c>
      <c r="BU226" s="24">
        <v>0</v>
      </c>
      <c r="BV226" s="24">
        <v>0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4">
        <v>0</v>
      </c>
      <c r="DZ226" s="24">
        <v>0</v>
      </c>
      <c r="EA226" s="24">
        <v>0</v>
      </c>
      <c r="EB226" s="24">
        <v>0</v>
      </c>
      <c r="EC226" s="24">
        <v>0</v>
      </c>
      <c r="ED226" s="24">
        <v>0</v>
      </c>
      <c r="EE226" s="24">
        <v>0</v>
      </c>
      <c r="EF226" s="24">
        <v>0</v>
      </c>
      <c r="EG226" s="24">
        <v>0</v>
      </c>
      <c r="EH226" s="24">
        <v>0</v>
      </c>
      <c r="EI226" s="24">
        <v>0</v>
      </c>
      <c r="EJ226" s="24">
        <v>0</v>
      </c>
      <c r="EK226" s="24">
        <v>0</v>
      </c>
      <c r="EL226" s="24">
        <v>0</v>
      </c>
      <c r="EM226" s="24">
        <v>0</v>
      </c>
    </row>
    <row r="227" spans="1:143" x14ac:dyDescent="0.2">
      <c r="A227" s="635">
        <v>1</v>
      </c>
      <c r="B227" s="24" t="s">
        <v>805</v>
      </c>
      <c r="F227" s="24">
        <v>10751.425999999999</v>
      </c>
      <c r="G227" s="627">
        <v>44456</v>
      </c>
      <c r="H227" s="24">
        <v>14</v>
      </c>
      <c r="I227" s="431">
        <v>5</v>
      </c>
      <c r="K227" s="158">
        <v>0</v>
      </c>
      <c r="L227" s="158">
        <v>0</v>
      </c>
      <c r="M227" s="158">
        <v>0</v>
      </c>
      <c r="N227" s="158">
        <v>0</v>
      </c>
      <c r="O227" s="158">
        <v>0</v>
      </c>
      <c r="P227" s="158">
        <v>0</v>
      </c>
      <c r="Q227" s="158">
        <v>0</v>
      </c>
      <c r="R227" s="158">
        <v>0</v>
      </c>
      <c r="S227" s="158">
        <v>0</v>
      </c>
      <c r="T227" s="158">
        <v>0</v>
      </c>
      <c r="U227" s="158">
        <v>0</v>
      </c>
      <c r="V227" s="158">
        <v>0</v>
      </c>
      <c r="W227" s="158">
        <v>0</v>
      </c>
      <c r="X227" s="158">
        <v>0</v>
      </c>
      <c r="Y227" s="158">
        <v>0</v>
      </c>
      <c r="Z227" s="158">
        <v>0</v>
      </c>
      <c r="AA227" s="158">
        <v>0</v>
      </c>
      <c r="AB227" s="158">
        <v>0</v>
      </c>
      <c r="AC227" s="158">
        <v>0</v>
      </c>
      <c r="AD227" s="158">
        <v>0</v>
      </c>
      <c r="AE227" s="158">
        <v>0</v>
      </c>
      <c r="AF227" s="158">
        <v>0</v>
      </c>
      <c r="AG227" s="158">
        <v>0</v>
      </c>
      <c r="AH227" s="158">
        <v>0</v>
      </c>
      <c r="AI227" s="158">
        <v>840.30603299999996</v>
      </c>
      <c r="AJ227" s="158">
        <v>0</v>
      </c>
      <c r="AK227" s="158">
        <v>0</v>
      </c>
      <c r="AL227" s="158">
        <v>0</v>
      </c>
      <c r="AM227" s="158">
        <v>0</v>
      </c>
      <c r="AN227" s="158">
        <v>0</v>
      </c>
      <c r="AO227" s="158">
        <v>1369.9619250000001</v>
      </c>
      <c r="AP227" s="158">
        <v>0</v>
      </c>
      <c r="AQ227" s="158">
        <v>0</v>
      </c>
      <c r="AR227" s="158">
        <v>0</v>
      </c>
      <c r="AS227" s="158">
        <v>0</v>
      </c>
      <c r="AT227" s="158">
        <v>0</v>
      </c>
      <c r="AU227" s="24">
        <v>0</v>
      </c>
      <c r="AV227" s="24">
        <v>11.726548648930793</v>
      </c>
      <c r="AW227" s="24">
        <v>11.726548648930793</v>
      </c>
      <c r="AX227" s="24">
        <v>11.726548648930793</v>
      </c>
      <c r="AY227" s="24">
        <v>3.1949495570473423</v>
      </c>
      <c r="AZ227" s="24">
        <v>3.1949495570473423</v>
      </c>
      <c r="BA227" s="24">
        <v>3.1949495570473423</v>
      </c>
      <c r="BB227" s="24">
        <v>7.0438405719030479</v>
      </c>
      <c r="BC227" s="24">
        <v>7.0438405719030479</v>
      </c>
      <c r="BD227" s="24">
        <v>7.0438405719030479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>
        <v>0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4">
        <v>0</v>
      </c>
      <c r="DZ227" s="24">
        <v>0</v>
      </c>
      <c r="EA227" s="24">
        <v>0</v>
      </c>
      <c r="EB227" s="24">
        <v>0</v>
      </c>
      <c r="EC227" s="24">
        <v>0</v>
      </c>
      <c r="ED227" s="24">
        <v>0</v>
      </c>
      <c r="EE227" s="24">
        <v>0</v>
      </c>
      <c r="EF227" s="24">
        <v>0</v>
      </c>
      <c r="EG227" s="24">
        <v>0</v>
      </c>
      <c r="EH227" s="24">
        <v>0</v>
      </c>
      <c r="EI227" s="24">
        <v>0</v>
      </c>
      <c r="EJ227" s="24">
        <v>0</v>
      </c>
      <c r="EK227" s="24">
        <v>0</v>
      </c>
      <c r="EL227" s="24">
        <v>0</v>
      </c>
      <c r="EM227" s="24">
        <v>0</v>
      </c>
    </row>
    <row r="228" spans="1:143" x14ac:dyDescent="0.2">
      <c r="A228" s="635">
        <v>2</v>
      </c>
      <c r="B228" s="24" t="s">
        <v>806</v>
      </c>
      <c r="F228" s="24">
        <v>600</v>
      </c>
      <c r="G228" s="627">
        <v>44483</v>
      </c>
      <c r="H228" s="24">
        <v>13</v>
      </c>
      <c r="I228" s="431">
        <v>5</v>
      </c>
      <c r="K228" s="158">
        <v>0</v>
      </c>
      <c r="L228" s="158">
        <v>0</v>
      </c>
      <c r="M228" s="158">
        <v>0</v>
      </c>
      <c r="N228" s="158">
        <v>0</v>
      </c>
      <c r="O228" s="158">
        <v>0</v>
      </c>
      <c r="P228" s="158">
        <v>0</v>
      </c>
      <c r="Q228" s="158">
        <v>0</v>
      </c>
      <c r="R228" s="158">
        <v>0</v>
      </c>
      <c r="S228" s="158">
        <v>0</v>
      </c>
      <c r="T228" s="158">
        <v>0</v>
      </c>
      <c r="U228" s="158">
        <v>0</v>
      </c>
      <c r="V228" s="158">
        <v>0</v>
      </c>
      <c r="W228" s="158">
        <v>0</v>
      </c>
      <c r="X228" s="158">
        <v>0</v>
      </c>
      <c r="Y228" s="158">
        <v>0</v>
      </c>
      <c r="Z228" s="158">
        <v>0</v>
      </c>
      <c r="AA228" s="158">
        <v>0</v>
      </c>
      <c r="AB228" s="158">
        <v>0</v>
      </c>
      <c r="AC228" s="158">
        <v>0</v>
      </c>
      <c r="AD228" s="158">
        <v>0</v>
      </c>
      <c r="AE228" s="158">
        <v>0</v>
      </c>
      <c r="AF228" s="158">
        <v>0</v>
      </c>
      <c r="AG228" s="158">
        <v>0</v>
      </c>
      <c r="AH228" s="158">
        <v>0</v>
      </c>
      <c r="AI228" s="158">
        <v>0</v>
      </c>
      <c r="AJ228" s="158">
        <v>0</v>
      </c>
      <c r="AK228" s="158">
        <v>0</v>
      </c>
      <c r="AL228" s="158">
        <v>0</v>
      </c>
      <c r="AM228" s="158">
        <v>0</v>
      </c>
      <c r="AN228" s="158">
        <v>0</v>
      </c>
      <c r="AO228" s="158">
        <v>0</v>
      </c>
      <c r="AP228" s="158">
        <v>0</v>
      </c>
      <c r="AQ228" s="158">
        <v>0</v>
      </c>
      <c r="AR228" s="158">
        <v>0</v>
      </c>
      <c r="AS228" s="158">
        <v>0</v>
      </c>
      <c r="AT228" s="158">
        <v>0</v>
      </c>
      <c r="AU228" s="24">
        <v>0</v>
      </c>
      <c r="AV228" s="24">
        <v>0</v>
      </c>
      <c r="AW228" s="24">
        <v>0</v>
      </c>
      <c r="AX228" s="24">
        <v>0</v>
      </c>
      <c r="AY228" s="24">
        <v>0</v>
      </c>
      <c r="AZ228" s="24">
        <v>0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0</v>
      </c>
      <c r="BU228" s="24">
        <v>0</v>
      </c>
      <c r="BV228" s="24">
        <v>0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4">
        <v>0</v>
      </c>
      <c r="DZ228" s="24">
        <v>0</v>
      </c>
      <c r="EA228" s="24">
        <v>0</v>
      </c>
      <c r="EB228" s="24">
        <v>0</v>
      </c>
      <c r="EC228" s="24">
        <v>0</v>
      </c>
      <c r="ED228" s="24">
        <v>0</v>
      </c>
      <c r="EE228" s="24">
        <v>0</v>
      </c>
      <c r="EF228" s="24">
        <v>0</v>
      </c>
      <c r="EG228" s="24">
        <v>0</v>
      </c>
      <c r="EH228" s="24">
        <v>0</v>
      </c>
      <c r="EI228" s="24">
        <v>0</v>
      </c>
      <c r="EJ228" s="24">
        <v>0</v>
      </c>
      <c r="EK228" s="24">
        <v>0</v>
      </c>
      <c r="EL228" s="24">
        <v>0</v>
      </c>
      <c r="EM228" s="24">
        <v>0</v>
      </c>
    </row>
    <row r="229" spans="1:143" x14ac:dyDescent="0.2">
      <c r="A229" s="635">
        <v>2</v>
      </c>
      <c r="B229" s="24" t="s">
        <v>807</v>
      </c>
      <c r="F229" s="24">
        <v>1050</v>
      </c>
      <c r="G229" s="627">
        <v>44490</v>
      </c>
      <c r="H229" s="24">
        <v>13</v>
      </c>
      <c r="I229" s="431">
        <v>5</v>
      </c>
      <c r="K229" s="158">
        <v>0</v>
      </c>
      <c r="L229" s="158">
        <v>0</v>
      </c>
      <c r="M229" s="158">
        <v>0</v>
      </c>
      <c r="N229" s="158">
        <v>0</v>
      </c>
      <c r="O229" s="158">
        <v>0</v>
      </c>
      <c r="P229" s="158">
        <v>0</v>
      </c>
      <c r="Q229" s="158">
        <v>0</v>
      </c>
      <c r="R229" s="158">
        <v>0</v>
      </c>
      <c r="S229" s="158">
        <v>0</v>
      </c>
      <c r="T229" s="158">
        <v>0</v>
      </c>
      <c r="U229" s="158">
        <v>0</v>
      </c>
      <c r="V229" s="158">
        <v>0</v>
      </c>
      <c r="W229" s="158">
        <v>0</v>
      </c>
      <c r="X229" s="158">
        <v>0</v>
      </c>
      <c r="Y229" s="158">
        <v>0</v>
      </c>
      <c r="Z229" s="158">
        <v>0</v>
      </c>
      <c r="AA229" s="158">
        <v>0</v>
      </c>
      <c r="AB229" s="158">
        <v>0</v>
      </c>
      <c r="AC229" s="158">
        <v>0</v>
      </c>
      <c r="AD229" s="158">
        <v>0</v>
      </c>
      <c r="AE229" s="158">
        <v>0</v>
      </c>
      <c r="AF229" s="158">
        <v>0</v>
      </c>
      <c r="AG229" s="158">
        <v>0</v>
      </c>
      <c r="AH229" s="158">
        <v>0</v>
      </c>
      <c r="AI229" s="158">
        <v>0</v>
      </c>
      <c r="AJ229" s="158">
        <v>0</v>
      </c>
      <c r="AK229" s="158">
        <v>0</v>
      </c>
      <c r="AL229" s="158">
        <v>0</v>
      </c>
      <c r="AM229" s="158">
        <v>0</v>
      </c>
      <c r="AN229" s="158">
        <v>0</v>
      </c>
      <c r="AO229" s="158">
        <v>0</v>
      </c>
      <c r="AP229" s="158">
        <v>0</v>
      </c>
      <c r="AQ229" s="158">
        <v>0</v>
      </c>
      <c r="AR229" s="158">
        <v>0</v>
      </c>
      <c r="AS229" s="158">
        <v>0</v>
      </c>
      <c r="AT229" s="158">
        <v>0</v>
      </c>
      <c r="AU229" s="24">
        <v>0</v>
      </c>
      <c r="AV229" s="24">
        <v>0</v>
      </c>
      <c r="AW229" s="24">
        <v>0</v>
      </c>
      <c r="AX229" s="24">
        <v>0</v>
      </c>
      <c r="AY229" s="24">
        <v>0</v>
      </c>
      <c r="AZ229" s="24">
        <v>0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0</v>
      </c>
      <c r="BU229" s="24">
        <v>0</v>
      </c>
      <c r="BV229" s="24">
        <v>0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4">
        <v>0</v>
      </c>
      <c r="DZ229" s="24">
        <v>0</v>
      </c>
      <c r="EA229" s="24">
        <v>0</v>
      </c>
      <c r="EB229" s="24">
        <v>0</v>
      </c>
      <c r="EC229" s="24">
        <v>0</v>
      </c>
      <c r="ED229" s="24">
        <v>0</v>
      </c>
      <c r="EE229" s="24">
        <v>0</v>
      </c>
      <c r="EF229" s="24">
        <v>0</v>
      </c>
      <c r="EG229" s="24">
        <v>0</v>
      </c>
      <c r="EH229" s="24">
        <v>0</v>
      </c>
      <c r="EI229" s="24">
        <v>0</v>
      </c>
      <c r="EJ229" s="24">
        <v>0</v>
      </c>
      <c r="EK229" s="24">
        <v>0</v>
      </c>
      <c r="EL229" s="24">
        <v>0</v>
      </c>
      <c r="EM229" s="24">
        <v>0</v>
      </c>
    </row>
    <row r="230" spans="1:143" x14ac:dyDescent="0.2">
      <c r="A230" s="635">
        <v>1</v>
      </c>
      <c r="B230" s="24" t="s">
        <v>808</v>
      </c>
      <c r="F230" s="24">
        <v>1000</v>
      </c>
      <c r="G230" s="627">
        <v>44484</v>
      </c>
      <c r="H230" s="24">
        <v>13</v>
      </c>
      <c r="I230" s="431">
        <v>5</v>
      </c>
      <c r="K230" s="158">
        <v>0</v>
      </c>
      <c r="L230" s="158">
        <v>0</v>
      </c>
      <c r="M230" s="158">
        <v>0</v>
      </c>
      <c r="N230" s="158">
        <v>0</v>
      </c>
      <c r="O230" s="158">
        <v>0</v>
      </c>
      <c r="P230" s="158">
        <v>0</v>
      </c>
      <c r="Q230" s="158">
        <v>0</v>
      </c>
      <c r="R230" s="158">
        <v>0</v>
      </c>
      <c r="S230" s="158">
        <v>0</v>
      </c>
      <c r="T230" s="158">
        <v>0</v>
      </c>
      <c r="U230" s="158">
        <v>0</v>
      </c>
      <c r="V230" s="158">
        <v>0</v>
      </c>
      <c r="W230" s="158">
        <v>0</v>
      </c>
      <c r="X230" s="158">
        <v>0</v>
      </c>
      <c r="Y230" s="158">
        <v>0</v>
      </c>
      <c r="Z230" s="158">
        <v>0</v>
      </c>
      <c r="AA230" s="158">
        <v>0</v>
      </c>
      <c r="AB230" s="158">
        <v>0</v>
      </c>
      <c r="AC230" s="158">
        <v>0</v>
      </c>
      <c r="AD230" s="158">
        <v>0</v>
      </c>
      <c r="AE230" s="158">
        <v>0</v>
      </c>
      <c r="AF230" s="158">
        <v>0</v>
      </c>
      <c r="AG230" s="158">
        <v>0</v>
      </c>
      <c r="AH230" s="158">
        <v>0</v>
      </c>
      <c r="AI230" s="158">
        <v>0</v>
      </c>
      <c r="AJ230" s="158">
        <v>0</v>
      </c>
      <c r="AK230" s="158">
        <v>0</v>
      </c>
      <c r="AL230" s="158">
        <v>0</v>
      </c>
      <c r="AM230" s="158">
        <v>0</v>
      </c>
      <c r="AN230" s="158">
        <v>1.215033</v>
      </c>
      <c r="AO230" s="158">
        <v>0</v>
      </c>
      <c r="AP230" s="158">
        <v>0</v>
      </c>
      <c r="AQ230" s="158">
        <v>0</v>
      </c>
      <c r="AR230" s="158">
        <v>0</v>
      </c>
      <c r="AS230" s="158">
        <v>0</v>
      </c>
      <c r="AT230" s="158">
        <v>0</v>
      </c>
      <c r="AU230" s="24">
        <v>0</v>
      </c>
      <c r="AV230" s="24">
        <v>0</v>
      </c>
      <c r="AW230" s="24">
        <v>6.4463421880526254E-3</v>
      </c>
      <c r="AX230" s="24">
        <v>6.4463421880526254E-3</v>
      </c>
      <c r="AY230" s="24">
        <v>6.4463421880526254E-3</v>
      </c>
      <c r="AZ230" s="24">
        <v>1.7563341725591371E-3</v>
      </c>
      <c r="BA230" s="24">
        <v>1.7563341725591371E-3</v>
      </c>
      <c r="BB230" s="24">
        <v>1.7563341725591371E-3</v>
      </c>
      <c r="BC230" s="24">
        <v>3.872154374144475E-3</v>
      </c>
      <c r="BD230" s="24">
        <v>3.872154374144475E-3</v>
      </c>
      <c r="BE230" s="24">
        <v>3.872154374144475E-3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0</v>
      </c>
      <c r="BT230" s="24">
        <v>0</v>
      </c>
      <c r="BU230" s="24">
        <v>0</v>
      </c>
      <c r="BV230" s="24">
        <v>0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4">
        <v>0</v>
      </c>
      <c r="DZ230" s="24">
        <v>0</v>
      </c>
      <c r="EA230" s="24">
        <v>0</v>
      </c>
      <c r="EB230" s="24">
        <v>0</v>
      </c>
      <c r="EC230" s="24">
        <v>0</v>
      </c>
      <c r="ED230" s="24">
        <v>0</v>
      </c>
      <c r="EE230" s="24">
        <v>0</v>
      </c>
      <c r="EF230" s="24">
        <v>0</v>
      </c>
      <c r="EG230" s="24">
        <v>0</v>
      </c>
      <c r="EH230" s="24">
        <v>0</v>
      </c>
      <c r="EI230" s="24">
        <v>0</v>
      </c>
      <c r="EJ230" s="24">
        <v>0</v>
      </c>
      <c r="EK230" s="24">
        <v>0</v>
      </c>
      <c r="EL230" s="24">
        <v>0</v>
      </c>
      <c r="EM230" s="24">
        <v>0</v>
      </c>
    </row>
    <row r="231" spans="1:143" x14ac:dyDescent="0.2">
      <c r="A231" s="635">
        <v>2</v>
      </c>
      <c r="B231" s="24" t="s">
        <v>809</v>
      </c>
      <c r="F231" s="24">
        <v>1127.3689999999999</v>
      </c>
      <c r="G231" s="627">
        <v>44519</v>
      </c>
      <c r="H231" s="24">
        <v>12</v>
      </c>
      <c r="I231" s="431">
        <v>5</v>
      </c>
      <c r="K231" s="158">
        <v>0</v>
      </c>
      <c r="L231" s="158">
        <v>0</v>
      </c>
      <c r="M231" s="158">
        <v>0</v>
      </c>
      <c r="N231" s="158">
        <v>0</v>
      </c>
      <c r="O231" s="158">
        <v>0</v>
      </c>
      <c r="P231" s="158">
        <v>0</v>
      </c>
      <c r="Q231" s="158">
        <v>0</v>
      </c>
      <c r="R231" s="158">
        <v>0</v>
      </c>
      <c r="S231" s="158">
        <v>0</v>
      </c>
      <c r="T231" s="158">
        <v>0</v>
      </c>
      <c r="U231" s="158">
        <v>0</v>
      </c>
      <c r="V231" s="158">
        <v>0</v>
      </c>
      <c r="W231" s="158">
        <v>0</v>
      </c>
      <c r="X231" s="158">
        <v>0</v>
      </c>
      <c r="Y231" s="158">
        <v>0</v>
      </c>
      <c r="Z231" s="158">
        <v>0</v>
      </c>
      <c r="AA231" s="158">
        <v>0</v>
      </c>
      <c r="AB231" s="158">
        <v>0</v>
      </c>
      <c r="AC231" s="158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158">
        <v>0</v>
      </c>
      <c r="AL231" s="158">
        <v>0</v>
      </c>
      <c r="AM231" s="158">
        <v>0</v>
      </c>
      <c r="AN231" s="158">
        <v>0</v>
      </c>
      <c r="AO231" s="158">
        <v>0</v>
      </c>
      <c r="AP231" s="158">
        <v>0</v>
      </c>
      <c r="AQ231" s="158">
        <v>0</v>
      </c>
      <c r="AR231" s="158">
        <v>0</v>
      </c>
      <c r="AS231" s="158">
        <v>0</v>
      </c>
      <c r="AT231" s="158">
        <v>0</v>
      </c>
      <c r="AU231" s="24">
        <v>0</v>
      </c>
      <c r="AV231" s="24">
        <v>0</v>
      </c>
      <c r="AW231" s="24">
        <v>0</v>
      </c>
      <c r="AX231" s="24">
        <v>0</v>
      </c>
      <c r="AY231" s="24">
        <v>0</v>
      </c>
      <c r="AZ231" s="24">
        <v>0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0</v>
      </c>
      <c r="BU231" s="24">
        <v>0</v>
      </c>
      <c r="BV231" s="24">
        <v>0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4">
        <v>0</v>
      </c>
      <c r="DZ231" s="24">
        <v>0</v>
      </c>
      <c r="EA231" s="24">
        <v>0</v>
      </c>
      <c r="EB231" s="24">
        <v>0</v>
      </c>
      <c r="EC231" s="24">
        <v>0</v>
      </c>
      <c r="ED231" s="24">
        <v>0</v>
      </c>
      <c r="EE231" s="24">
        <v>0</v>
      </c>
      <c r="EF231" s="24">
        <v>0</v>
      </c>
      <c r="EG231" s="24">
        <v>0</v>
      </c>
      <c r="EH231" s="24">
        <v>0</v>
      </c>
      <c r="EI231" s="24">
        <v>0</v>
      </c>
      <c r="EJ231" s="24">
        <v>0</v>
      </c>
      <c r="EK231" s="24">
        <v>0</v>
      </c>
      <c r="EL231" s="24">
        <v>0</v>
      </c>
      <c r="EM231" s="24">
        <v>0</v>
      </c>
    </row>
    <row r="232" spans="1:143" x14ac:dyDescent="0.2">
      <c r="A232" s="635">
        <v>2</v>
      </c>
      <c r="B232" s="24" t="s">
        <v>810</v>
      </c>
      <c r="F232" s="24">
        <v>500</v>
      </c>
      <c r="G232" s="627">
        <v>44512</v>
      </c>
      <c r="H232" s="24">
        <v>12</v>
      </c>
      <c r="I232" s="431">
        <v>5</v>
      </c>
      <c r="K232" s="158">
        <v>0</v>
      </c>
      <c r="L232" s="158">
        <v>0</v>
      </c>
      <c r="M232" s="158">
        <v>0</v>
      </c>
      <c r="N232" s="158">
        <v>0</v>
      </c>
      <c r="O232" s="158">
        <v>0</v>
      </c>
      <c r="P232" s="158">
        <v>0</v>
      </c>
      <c r="Q232" s="158">
        <v>0</v>
      </c>
      <c r="R232" s="158">
        <v>0</v>
      </c>
      <c r="S232" s="158">
        <v>0</v>
      </c>
      <c r="T232" s="158">
        <v>0</v>
      </c>
      <c r="U232" s="158">
        <v>0</v>
      </c>
      <c r="V232" s="158">
        <v>0</v>
      </c>
      <c r="W232" s="158">
        <v>0</v>
      </c>
      <c r="X232" s="158">
        <v>0</v>
      </c>
      <c r="Y232" s="158">
        <v>0</v>
      </c>
      <c r="Z232" s="158">
        <v>0</v>
      </c>
      <c r="AA232" s="158">
        <v>0</v>
      </c>
      <c r="AB232" s="158">
        <v>0</v>
      </c>
      <c r="AC232" s="158">
        <v>0</v>
      </c>
      <c r="AD232" s="158">
        <v>0</v>
      </c>
      <c r="AE232" s="158">
        <v>0</v>
      </c>
      <c r="AF232" s="158">
        <v>0</v>
      </c>
      <c r="AG232" s="158">
        <v>0</v>
      </c>
      <c r="AH232" s="158">
        <v>0</v>
      </c>
      <c r="AI232" s="158">
        <v>0</v>
      </c>
      <c r="AJ232" s="158">
        <v>0</v>
      </c>
      <c r="AK232" s="158">
        <v>0</v>
      </c>
      <c r="AL232" s="158">
        <v>10.402785</v>
      </c>
      <c r="AM232" s="158">
        <v>0</v>
      </c>
      <c r="AN232" s="158">
        <v>0</v>
      </c>
      <c r="AO232" s="158">
        <v>6.2428650000000001</v>
      </c>
      <c r="AP232" s="158">
        <v>0</v>
      </c>
      <c r="AQ232" s="158">
        <v>0</v>
      </c>
      <c r="AR232" s="158">
        <v>0</v>
      </c>
      <c r="AS232" s="158">
        <v>0</v>
      </c>
      <c r="AT232" s="158">
        <v>0</v>
      </c>
      <c r="AU232" s="24">
        <v>0</v>
      </c>
      <c r="AV232" s="24">
        <v>0</v>
      </c>
      <c r="AW232" s="24">
        <v>0</v>
      </c>
      <c r="AX232" s="24">
        <v>1.4334728544314597E-2</v>
      </c>
      <c r="AY232" s="24">
        <v>1.4334728544314597E-2</v>
      </c>
      <c r="AZ232" s="24">
        <v>1.4334728544314597E-2</v>
      </c>
      <c r="BA232" s="24">
        <v>1.6082963969579259E-2</v>
      </c>
      <c r="BB232" s="24">
        <v>1.6082963969579259E-2</v>
      </c>
      <c r="BC232" s="24">
        <v>1.6082963969579259E-2</v>
      </c>
      <c r="BD232" s="24">
        <v>1.7002722558748636E-2</v>
      </c>
      <c r="BE232" s="24">
        <v>1.7002722558748636E-2</v>
      </c>
      <c r="BF232" s="24">
        <v>1.7002722558748636E-2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0</v>
      </c>
      <c r="BU232" s="24">
        <v>0</v>
      </c>
      <c r="BV232" s="24">
        <v>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4">
        <v>0</v>
      </c>
      <c r="DZ232" s="24">
        <v>0</v>
      </c>
      <c r="EA232" s="24">
        <v>0</v>
      </c>
      <c r="EB232" s="24">
        <v>0</v>
      </c>
      <c r="EC232" s="24">
        <v>0</v>
      </c>
      <c r="ED232" s="24">
        <v>0</v>
      </c>
      <c r="EE232" s="24">
        <v>0</v>
      </c>
      <c r="EF232" s="24">
        <v>0</v>
      </c>
      <c r="EG232" s="24">
        <v>0</v>
      </c>
      <c r="EH232" s="24">
        <v>0</v>
      </c>
      <c r="EI232" s="24">
        <v>0</v>
      </c>
      <c r="EJ232" s="24">
        <v>0</v>
      </c>
      <c r="EK232" s="24">
        <v>0</v>
      </c>
      <c r="EL232" s="24">
        <v>0</v>
      </c>
      <c r="EM232" s="24">
        <v>0</v>
      </c>
    </row>
    <row r="233" spans="1:143" x14ac:dyDescent="0.2">
      <c r="A233" s="635">
        <v>2</v>
      </c>
      <c r="B233" s="24" t="s">
        <v>811</v>
      </c>
      <c r="F233" s="24">
        <v>2880</v>
      </c>
      <c r="G233" s="627">
        <v>44501</v>
      </c>
      <c r="H233" s="24">
        <v>12</v>
      </c>
      <c r="I233" s="431">
        <v>5</v>
      </c>
      <c r="K233" s="158">
        <v>0</v>
      </c>
      <c r="L233" s="158">
        <v>0</v>
      </c>
      <c r="M233" s="158">
        <v>0</v>
      </c>
      <c r="N233" s="158">
        <v>0</v>
      </c>
      <c r="O233" s="158">
        <v>0</v>
      </c>
      <c r="P233" s="158">
        <v>0</v>
      </c>
      <c r="Q233" s="158">
        <v>0</v>
      </c>
      <c r="R233" s="158">
        <v>0</v>
      </c>
      <c r="S233" s="158">
        <v>0</v>
      </c>
      <c r="T233" s="158">
        <v>0</v>
      </c>
      <c r="U233" s="158">
        <v>0</v>
      </c>
      <c r="V233" s="158">
        <v>0</v>
      </c>
      <c r="W233" s="158">
        <v>0</v>
      </c>
      <c r="X233" s="158">
        <v>0</v>
      </c>
      <c r="Y233" s="158">
        <v>0</v>
      </c>
      <c r="Z233" s="158">
        <v>0</v>
      </c>
      <c r="AA233" s="158">
        <v>0</v>
      </c>
      <c r="AB233" s="158">
        <v>0</v>
      </c>
      <c r="AC233" s="158">
        <v>0</v>
      </c>
      <c r="AD233" s="158">
        <v>0</v>
      </c>
      <c r="AE233" s="158">
        <v>0</v>
      </c>
      <c r="AF233" s="158">
        <v>0</v>
      </c>
      <c r="AG233" s="158">
        <v>0</v>
      </c>
      <c r="AH233" s="158">
        <v>0</v>
      </c>
      <c r="AI233" s="158">
        <v>0</v>
      </c>
      <c r="AJ233" s="158">
        <v>0</v>
      </c>
      <c r="AK233" s="158">
        <v>0</v>
      </c>
      <c r="AL233" s="158">
        <v>0</v>
      </c>
      <c r="AM233" s="158">
        <v>0</v>
      </c>
      <c r="AN233" s="158">
        <v>0</v>
      </c>
      <c r="AO233" s="158">
        <v>0</v>
      </c>
      <c r="AP233" s="158">
        <v>0</v>
      </c>
      <c r="AQ233" s="158">
        <v>0</v>
      </c>
      <c r="AR233" s="158">
        <v>0</v>
      </c>
      <c r="AS233" s="158">
        <v>0</v>
      </c>
      <c r="AT233" s="158">
        <v>0</v>
      </c>
      <c r="AU233" s="24">
        <v>0</v>
      </c>
      <c r="AV233" s="24">
        <v>0</v>
      </c>
      <c r="AW233" s="24">
        <v>0</v>
      </c>
      <c r="AX233" s="24">
        <v>0</v>
      </c>
      <c r="AY233" s="24">
        <v>0</v>
      </c>
      <c r="AZ233" s="24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0</v>
      </c>
      <c r="BU233" s="24">
        <v>0</v>
      </c>
      <c r="BV233" s="24">
        <v>0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4">
        <v>0</v>
      </c>
      <c r="DZ233" s="24">
        <v>0</v>
      </c>
      <c r="EA233" s="24">
        <v>0</v>
      </c>
      <c r="EB233" s="24">
        <v>0</v>
      </c>
      <c r="EC233" s="24">
        <v>0</v>
      </c>
      <c r="ED233" s="24">
        <v>0</v>
      </c>
      <c r="EE233" s="24">
        <v>0</v>
      </c>
      <c r="EF233" s="24">
        <v>0</v>
      </c>
      <c r="EG233" s="24">
        <v>0</v>
      </c>
      <c r="EH233" s="24">
        <v>0</v>
      </c>
      <c r="EI233" s="24">
        <v>0</v>
      </c>
      <c r="EJ233" s="24">
        <v>0</v>
      </c>
      <c r="EK233" s="24">
        <v>0</v>
      </c>
      <c r="EL233" s="24">
        <v>0</v>
      </c>
      <c r="EM233" s="24">
        <v>0</v>
      </c>
    </row>
    <row r="234" spans="1:143" x14ac:dyDescent="0.2">
      <c r="A234" s="635">
        <v>1</v>
      </c>
      <c r="B234" s="24" t="s">
        <v>812</v>
      </c>
      <c r="F234" s="24">
        <v>3000</v>
      </c>
      <c r="G234" s="627">
        <v>44529</v>
      </c>
      <c r="H234" s="24">
        <v>12</v>
      </c>
      <c r="I234" s="431">
        <v>5</v>
      </c>
      <c r="K234" s="158">
        <v>0</v>
      </c>
      <c r="L234" s="158">
        <v>0</v>
      </c>
      <c r="M234" s="158">
        <v>0</v>
      </c>
      <c r="N234" s="158">
        <v>0</v>
      </c>
      <c r="O234" s="158">
        <v>0</v>
      </c>
      <c r="P234" s="158">
        <v>0</v>
      </c>
      <c r="Q234" s="158">
        <v>0</v>
      </c>
      <c r="R234" s="158">
        <v>0</v>
      </c>
      <c r="S234" s="158">
        <v>0</v>
      </c>
      <c r="T234" s="158">
        <v>0</v>
      </c>
      <c r="U234" s="158">
        <v>0</v>
      </c>
      <c r="V234" s="158">
        <v>0</v>
      </c>
      <c r="W234" s="158">
        <v>0</v>
      </c>
      <c r="X234" s="158">
        <v>0</v>
      </c>
      <c r="Y234" s="158">
        <v>0</v>
      </c>
      <c r="Z234" s="158">
        <v>0</v>
      </c>
      <c r="AA234" s="158">
        <v>0</v>
      </c>
      <c r="AB234" s="158">
        <v>0</v>
      </c>
      <c r="AC234" s="158">
        <v>0</v>
      </c>
      <c r="AD234" s="158">
        <v>0</v>
      </c>
      <c r="AE234" s="158">
        <v>0</v>
      </c>
      <c r="AF234" s="158">
        <v>0</v>
      </c>
      <c r="AG234" s="158">
        <v>0</v>
      </c>
      <c r="AH234" s="158">
        <v>0</v>
      </c>
      <c r="AI234" s="158">
        <v>134.29960299999999</v>
      </c>
      <c r="AJ234" s="158">
        <v>0</v>
      </c>
      <c r="AK234" s="158">
        <v>0</v>
      </c>
      <c r="AL234" s="158">
        <v>0</v>
      </c>
      <c r="AM234" s="158">
        <v>253.88386299999999</v>
      </c>
      <c r="AN234" s="158">
        <v>0</v>
      </c>
      <c r="AO234" s="158">
        <v>60.318334999999998</v>
      </c>
      <c r="AP234" s="158">
        <v>0</v>
      </c>
      <c r="AQ234" s="158">
        <v>0</v>
      </c>
      <c r="AR234" s="158">
        <v>11.007101</v>
      </c>
      <c r="AS234" s="158">
        <v>0</v>
      </c>
      <c r="AT234" s="158">
        <v>0</v>
      </c>
      <c r="AU234" s="24">
        <v>0</v>
      </c>
      <c r="AV234" s="24">
        <v>0</v>
      </c>
      <c r="AW234" s="24">
        <v>0</v>
      </c>
      <c r="AX234" s="24">
        <v>2.4379186579692389</v>
      </c>
      <c r="AY234" s="24">
        <v>2.4379186579692389</v>
      </c>
      <c r="AZ234" s="24">
        <v>2.4379186579692389</v>
      </c>
      <c r="BA234" s="24">
        <v>0.66422161964138215</v>
      </c>
      <c r="BB234" s="24">
        <v>0.66422161964138215</v>
      </c>
      <c r="BC234" s="24">
        <v>0.66422161964138215</v>
      </c>
      <c r="BD234" s="24">
        <v>1.4643959504290207</v>
      </c>
      <c r="BE234" s="24">
        <v>1.4643959504290207</v>
      </c>
      <c r="BF234" s="24">
        <v>1.4643959504290207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0</v>
      </c>
      <c r="BU234" s="24">
        <v>0</v>
      </c>
      <c r="BV234" s="24">
        <v>0</v>
      </c>
      <c r="BW234" s="24">
        <v>0</v>
      </c>
      <c r="BX234" s="24">
        <v>0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4">
        <v>0</v>
      </c>
      <c r="DZ234" s="24">
        <v>0</v>
      </c>
      <c r="EA234" s="24">
        <v>0</v>
      </c>
      <c r="EB234" s="24">
        <v>0</v>
      </c>
      <c r="EC234" s="24">
        <v>0</v>
      </c>
      <c r="ED234" s="24">
        <v>0</v>
      </c>
      <c r="EE234" s="24">
        <v>0</v>
      </c>
      <c r="EF234" s="24">
        <v>0</v>
      </c>
      <c r="EG234" s="24">
        <v>0</v>
      </c>
      <c r="EH234" s="24">
        <v>0</v>
      </c>
      <c r="EI234" s="24">
        <v>0</v>
      </c>
      <c r="EJ234" s="24">
        <v>0</v>
      </c>
      <c r="EK234" s="24">
        <v>0</v>
      </c>
      <c r="EL234" s="24">
        <v>0</v>
      </c>
      <c r="EM234" s="24">
        <v>0</v>
      </c>
    </row>
    <row r="235" spans="1:143" x14ac:dyDescent="0.2">
      <c r="A235" s="635">
        <v>1</v>
      </c>
      <c r="B235" s="24" t="s">
        <v>813</v>
      </c>
      <c r="F235" s="24">
        <v>2995.35</v>
      </c>
      <c r="G235" s="627">
        <v>44512</v>
      </c>
      <c r="H235" s="24">
        <v>12</v>
      </c>
      <c r="I235" s="431">
        <v>5</v>
      </c>
      <c r="K235" s="158">
        <v>0</v>
      </c>
      <c r="L235" s="158">
        <v>0</v>
      </c>
      <c r="M235" s="158">
        <v>0</v>
      </c>
      <c r="N235" s="158">
        <v>0</v>
      </c>
      <c r="O235" s="158">
        <v>0</v>
      </c>
      <c r="P235" s="158">
        <v>0</v>
      </c>
      <c r="Q235" s="158">
        <v>0</v>
      </c>
      <c r="R235" s="158">
        <v>0</v>
      </c>
      <c r="S235" s="158">
        <v>0</v>
      </c>
      <c r="T235" s="158">
        <v>0</v>
      </c>
      <c r="U235" s="158">
        <v>0</v>
      </c>
      <c r="V235" s="158">
        <v>0</v>
      </c>
      <c r="W235" s="158">
        <v>0</v>
      </c>
      <c r="X235" s="158">
        <v>0</v>
      </c>
      <c r="Y235" s="158">
        <v>0</v>
      </c>
      <c r="Z235" s="158">
        <v>0</v>
      </c>
      <c r="AA235" s="158">
        <v>0</v>
      </c>
      <c r="AB235" s="158">
        <v>0</v>
      </c>
      <c r="AC235" s="158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158">
        <v>0</v>
      </c>
      <c r="AL235" s="158">
        <v>0</v>
      </c>
      <c r="AM235" s="158">
        <v>0</v>
      </c>
      <c r="AN235" s="158">
        <v>0</v>
      </c>
      <c r="AO235" s="158">
        <v>0</v>
      </c>
      <c r="AP235" s="158">
        <v>0</v>
      </c>
      <c r="AQ235" s="158">
        <v>0</v>
      </c>
      <c r="AR235" s="158">
        <v>0</v>
      </c>
      <c r="AS235" s="158">
        <v>0</v>
      </c>
      <c r="AT235" s="158">
        <v>0</v>
      </c>
      <c r="AU235" s="24">
        <v>0</v>
      </c>
      <c r="AV235" s="24">
        <v>0</v>
      </c>
      <c r="AW235" s="24">
        <v>0</v>
      </c>
      <c r="AX235" s="24">
        <v>0</v>
      </c>
      <c r="AY235" s="24">
        <v>0</v>
      </c>
      <c r="AZ235" s="24">
        <v>0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0</v>
      </c>
      <c r="BU235" s="24">
        <v>0</v>
      </c>
      <c r="BV235" s="24">
        <v>0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4">
        <v>0</v>
      </c>
      <c r="DZ235" s="24">
        <v>0</v>
      </c>
      <c r="EA235" s="24">
        <v>0</v>
      </c>
      <c r="EB235" s="24">
        <v>0</v>
      </c>
      <c r="EC235" s="24">
        <v>0</v>
      </c>
      <c r="ED235" s="24">
        <v>0</v>
      </c>
      <c r="EE235" s="24">
        <v>0</v>
      </c>
      <c r="EF235" s="24">
        <v>0</v>
      </c>
      <c r="EG235" s="24">
        <v>0</v>
      </c>
      <c r="EH235" s="24">
        <v>0</v>
      </c>
      <c r="EI235" s="24">
        <v>0</v>
      </c>
      <c r="EJ235" s="24">
        <v>0</v>
      </c>
      <c r="EK235" s="24">
        <v>0</v>
      </c>
      <c r="EL235" s="24">
        <v>0</v>
      </c>
      <c r="EM235" s="24">
        <v>0</v>
      </c>
    </row>
    <row r="236" spans="1:143" x14ac:dyDescent="0.2">
      <c r="A236" s="635">
        <v>1</v>
      </c>
      <c r="B236" s="24" t="s">
        <v>814</v>
      </c>
      <c r="F236" s="24">
        <v>3000</v>
      </c>
      <c r="G236" s="627">
        <v>44541</v>
      </c>
      <c r="H236" s="24">
        <v>11</v>
      </c>
      <c r="I236" s="431">
        <v>4</v>
      </c>
      <c r="K236" s="158">
        <v>0</v>
      </c>
      <c r="L236" s="158">
        <v>0</v>
      </c>
      <c r="M236" s="158">
        <v>0</v>
      </c>
      <c r="N236" s="158">
        <v>0</v>
      </c>
      <c r="O236" s="158">
        <v>0</v>
      </c>
      <c r="P236" s="158">
        <v>0</v>
      </c>
      <c r="Q236" s="158">
        <v>0</v>
      </c>
      <c r="R236" s="158">
        <v>0</v>
      </c>
      <c r="S236" s="158">
        <v>0</v>
      </c>
      <c r="T236" s="158">
        <v>0</v>
      </c>
      <c r="U236" s="158">
        <v>0</v>
      </c>
      <c r="V236" s="158">
        <v>0</v>
      </c>
      <c r="W236" s="158">
        <v>0</v>
      </c>
      <c r="X236" s="158">
        <v>0</v>
      </c>
      <c r="Y236" s="158">
        <v>0</v>
      </c>
      <c r="Z236" s="158">
        <v>0</v>
      </c>
      <c r="AA236" s="158">
        <v>0</v>
      </c>
      <c r="AB236" s="158">
        <v>0</v>
      </c>
      <c r="AC236" s="158">
        <v>0</v>
      </c>
      <c r="AD236" s="158">
        <v>0</v>
      </c>
      <c r="AE236" s="158">
        <v>0</v>
      </c>
      <c r="AF236" s="158">
        <v>0</v>
      </c>
      <c r="AG236" s="158">
        <v>0</v>
      </c>
      <c r="AH236" s="158">
        <v>0</v>
      </c>
      <c r="AI236" s="158">
        <v>40.776715000000003</v>
      </c>
      <c r="AJ236" s="158">
        <v>0</v>
      </c>
      <c r="AK236" s="158">
        <v>0</v>
      </c>
      <c r="AL236" s="158">
        <v>0</v>
      </c>
      <c r="AM236" s="158">
        <v>0</v>
      </c>
      <c r="AN236" s="158">
        <v>0</v>
      </c>
      <c r="AO236" s="158">
        <v>0</v>
      </c>
      <c r="AP236" s="158">
        <v>0</v>
      </c>
      <c r="AQ236" s="158">
        <v>0</v>
      </c>
      <c r="AR236" s="158">
        <v>0</v>
      </c>
      <c r="AS236" s="158">
        <v>0</v>
      </c>
      <c r="AT236" s="158">
        <v>0</v>
      </c>
      <c r="AU236" s="24">
        <v>0</v>
      </c>
      <c r="AV236" s="24">
        <v>0.43647638277207107</v>
      </c>
      <c r="AW236" s="24">
        <v>0.43647638277207107</v>
      </c>
      <c r="AX236" s="24">
        <v>0.43647638277207107</v>
      </c>
      <c r="AY236" s="24">
        <v>0.21634034482577694</v>
      </c>
      <c r="AZ236" s="24">
        <v>0.21634034482577694</v>
      </c>
      <c r="BA236" s="24">
        <v>0.21634034482577694</v>
      </c>
      <c r="BB236" s="24">
        <v>5.8942874801922868E-2</v>
      </c>
      <c r="BC236" s="24">
        <v>5.8942874801922868E-2</v>
      </c>
      <c r="BD236" s="24">
        <v>5.8942874801922868E-2</v>
      </c>
      <c r="BE236" s="24">
        <v>0.12995016213591945</v>
      </c>
      <c r="BF236" s="24">
        <v>0.12995016213591945</v>
      </c>
      <c r="BG236" s="24">
        <v>0.12995016213591945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0</v>
      </c>
      <c r="BR236" s="24">
        <v>0</v>
      </c>
      <c r="BS236" s="24">
        <v>0</v>
      </c>
      <c r="BT236" s="24">
        <v>0</v>
      </c>
      <c r="BU236" s="24">
        <v>0</v>
      </c>
      <c r="BV236" s="24">
        <v>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4">
        <v>0</v>
      </c>
      <c r="DZ236" s="24">
        <v>0</v>
      </c>
      <c r="EA236" s="24">
        <v>0</v>
      </c>
      <c r="EB236" s="24">
        <v>0</v>
      </c>
      <c r="EC236" s="24">
        <v>0</v>
      </c>
      <c r="ED236" s="24">
        <v>0</v>
      </c>
      <c r="EE236" s="24">
        <v>0</v>
      </c>
      <c r="EF236" s="24">
        <v>0</v>
      </c>
      <c r="EG236" s="24">
        <v>0</v>
      </c>
      <c r="EH236" s="24">
        <v>0</v>
      </c>
      <c r="EI236" s="24">
        <v>0</v>
      </c>
      <c r="EJ236" s="24">
        <v>0</v>
      </c>
      <c r="EK236" s="24">
        <v>0</v>
      </c>
      <c r="EL236" s="24">
        <v>0</v>
      </c>
      <c r="EM236" s="24">
        <v>0</v>
      </c>
    </row>
    <row r="237" spans="1:143" x14ac:dyDescent="0.2">
      <c r="A237" s="635">
        <v>1</v>
      </c>
      <c r="B237" s="24" t="s">
        <v>815</v>
      </c>
      <c r="F237" s="24">
        <v>12800</v>
      </c>
      <c r="G237" s="627">
        <v>44550</v>
      </c>
      <c r="H237" s="24">
        <v>11</v>
      </c>
      <c r="I237" s="431">
        <v>4</v>
      </c>
      <c r="K237" s="158">
        <v>0</v>
      </c>
      <c r="L237" s="158">
        <v>0</v>
      </c>
      <c r="M237" s="158">
        <v>0</v>
      </c>
      <c r="N237" s="158">
        <v>0</v>
      </c>
      <c r="O237" s="158">
        <v>0</v>
      </c>
      <c r="P237" s="158">
        <v>0</v>
      </c>
      <c r="Q237" s="158">
        <v>0</v>
      </c>
      <c r="R237" s="158">
        <v>0</v>
      </c>
      <c r="S237" s="158">
        <v>0</v>
      </c>
      <c r="T237" s="158">
        <v>0</v>
      </c>
      <c r="U237" s="158">
        <v>0</v>
      </c>
      <c r="V237" s="158">
        <v>0</v>
      </c>
      <c r="W237" s="158">
        <v>0</v>
      </c>
      <c r="X237" s="158">
        <v>0</v>
      </c>
      <c r="Y237" s="158">
        <v>0</v>
      </c>
      <c r="Z237" s="158">
        <v>0</v>
      </c>
      <c r="AA237" s="158">
        <v>0</v>
      </c>
      <c r="AB237" s="158">
        <v>0</v>
      </c>
      <c r="AC237" s="158">
        <v>0</v>
      </c>
      <c r="AD237" s="158">
        <v>0</v>
      </c>
      <c r="AE237" s="158">
        <v>0</v>
      </c>
      <c r="AF237" s="158">
        <v>0</v>
      </c>
      <c r="AG237" s="158">
        <v>0</v>
      </c>
      <c r="AH237" s="158">
        <v>0</v>
      </c>
      <c r="AI237" s="158">
        <v>122.142415</v>
      </c>
      <c r="AJ237" s="158">
        <v>0</v>
      </c>
      <c r="AK237" s="158">
        <v>291.933449</v>
      </c>
      <c r="AL237" s="158">
        <v>278.08071699999999</v>
      </c>
      <c r="AM237" s="158">
        <v>624.39733000000001</v>
      </c>
      <c r="AN237" s="158">
        <v>77.585903999999999</v>
      </c>
      <c r="AO237" s="158">
        <v>1881.918576</v>
      </c>
      <c r="AP237" s="158">
        <v>2669.5735279999999</v>
      </c>
      <c r="AQ237" s="158">
        <v>20.715132000000001</v>
      </c>
      <c r="AR237" s="158">
        <v>0</v>
      </c>
      <c r="AS237" s="158">
        <v>2.5997560000000002</v>
      </c>
      <c r="AT237" s="158">
        <v>0</v>
      </c>
      <c r="AU237" s="24">
        <v>0.86658533333333343</v>
      </c>
      <c r="AV237" s="24">
        <v>63.891961656996244</v>
      </c>
      <c r="AW237" s="24">
        <v>63.891961656996244</v>
      </c>
      <c r="AX237" s="24">
        <v>63.891961656996244</v>
      </c>
      <c r="AY237" s="24">
        <v>31.668171662996894</v>
      </c>
      <c r="AZ237" s="24">
        <v>31.668171662996894</v>
      </c>
      <c r="BA237" s="24">
        <v>31.668171662996894</v>
      </c>
      <c r="BB237" s="24">
        <v>8.628132117664169</v>
      </c>
      <c r="BC237" s="24">
        <v>8.628132117664169</v>
      </c>
      <c r="BD237" s="24">
        <v>8.628132117664169</v>
      </c>
      <c r="BE237" s="24">
        <v>19.022268109393529</v>
      </c>
      <c r="BF237" s="24">
        <v>19.022268109393529</v>
      </c>
      <c r="BG237" s="24">
        <v>19.022268109393529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0</v>
      </c>
      <c r="BU237" s="24">
        <v>0</v>
      </c>
      <c r="BV237" s="24">
        <v>0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4">
        <v>0</v>
      </c>
      <c r="DZ237" s="24">
        <v>0</v>
      </c>
      <c r="EA237" s="24">
        <v>0</v>
      </c>
      <c r="EB237" s="24">
        <v>0</v>
      </c>
      <c r="EC237" s="24">
        <v>0</v>
      </c>
      <c r="ED237" s="24">
        <v>0</v>
      </c>
      <c r="EE237" s="24">
        <v>0</v>
      </c>
      <c r="EF237" s="24">
        <v>0</v>
      </c>
      <c r="EG237" s="24">
        <v>0</v>
      </c>
      <c r="EH237" s="24">
        <v>0</v>
      </c>
      <c r="EI237" s="24">
        <v>0</v>
      </c>
      <c r="EJ237" s="24">
        <v>0</v>
      </c>
      <c r="EK237" s="24">
        <v>0</v>
      </c>
      <c r="EL237" s="24">
        <v>0</v>
      </c>
      <c r="EM237" s="24">
        <v>0</v>
      </c>
    </row>
    <row r="238" spans="1:143" x14ac:dyDescent="0.2">
      <c r="A238" s="635">
        <v>1</v>
      </c>
      <c r="B238" s="24" t="s">
        <v>816</v>
      </c>
      <c r="F238" s="24">
        <v>8520</v>
      </c>
      <c r="G238" s="627">
        <v>44575</v>
      </c>
      <c r="H238" s="24">
        <v>10</v>
      </c>
      <c r="I238" s="431">
        <v>4</v>
      </c>
      <c r="K238" s="158">
        <v>0</v>
      </c>
      <c r="L238" s="158">
        <v>0</v>
      </c>
      <c r="M238" s="158">
        <v>0</v>
      </c>
      <c r="N238" s="158">
        <v>0</v>
      </c>
      <c r="O238" s="158">
        <v>0</v>
      </c>
      <c r="P238" s="158">
        <v>0</v>
      </c>
      <c r="Q238" s="158">
        <v>0</v>
      </c>
      <c r="R238" s="158">
        <v>0</v>
      </c>
      <c r="S238" s="158">
        <v>0</v>
      </c>
      <c r="T238" s="158">
        <v>0</v>
      </c>
      <c r="U238" s="158">
        <v>0</v>
      </c>
      <c r="V238" s="158">
        <v>0</v>
      </c>
      <c r="W238" s="158">
        <v>0</v>
      </c>
      <c r="X238" s="158">
        <v>0</v>
      </c>
      <c r="Y238" s="158">
        <v>0</v>
      </c>
      <c r="Z238" s="158">
        <v>0</v>
      </c>
      <c r="AA238" s="158">
        <v>0</v>
      </c>
      <c r="AB238" s="158">
        <v>0</v>
      </c>
      <c r="AC238" s="158">
        <v>0</v>
      </c>
      <c r="AD238" s="158">
        <v>0</v>
      </c>
      <c r="AE238" s="158">
        <v>0</v>
      </c>
      <c r="AF238" s="158">
        <v>0</v>
      </c>
      <c r="AG238" s="158">
        <v>0</v>
      </c>
      <c r="AH238" s="158">
        <v>0</v>
      </c>
      <c r="AI238" s="158">
        <v>0</v>
      </c>
      <c r="AJ238" s="158">
        <v>300</v>
      </c>
      <c r="AK238" s="158">
        <v>57.373905999999998</v>
      </c>
      <c r="AL238" s="158">
        <v>727.10690199999999</v>
      </c>
      <c r="AM238" s="158">
        <v>0</v>
      </c>
      <c r="AN238" s="158">
        <v>0</v>
      </c>
      <c r="AO238" s="158">
        <v>13.029120000000001</v>
      </c>
      <c r="AP238" s="158">
        <v>0</v>
      </c>
      <c r="AQ238" s="158">
        <v>64.862656000000001</v>
      </c>
      <c r="AR238" s="158">
        <v>230.759806</v>
      </c>
      <c r="AS238" s="158">
        <v>0</v>
      </c>
      <c r="AT238" s="158">
        <v>0</v>
      </c>
      <c r="AU238" s="24">
        <v>0</v>
      </c>
      <c r="AV238" s="24">
        <v>0</v>
      </c>
      <c r="AW238" s="24">
        <v>14.912171966520852</v>
      </c>
      <c r="AX238" s="24">
        <v>14.912171966520852</v>
      </c>
      <c r="AY238" s="24">
        <v>14.912171966520852</v>
      </c>
      <c r="AZ238" s="24">
        <v>7.3912462453279737</v>
      </c>
      <c r="BA238" s="24">
        <v>7.3912462453279737</v>
      </c>
      <c r="BB238" s="24">
        <v>7.3912462453279737</v>
      </c>
      <c r="BC238" s="24">
        <v>2.0137774228815046</v>
      </c>
      <c r="BD238" s="24">
        <v>2.0137774228815046</v>
      </c>
      <c r="BE238" s="24">
        <v>2.0137774228815046</v>
      </c>
      <c r="BF238" s="24">
        <v>4.4397342933902602</v>
      </c>
      <c r="BG238" s="24">
        <v>4.4397342933902602</v>
      </c>
      <c r="BH238" s="24">
        <v>4.4397342933902602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0</v>
      </c>
      <c r="BU238" s="24">
        <v>0</v>
      </c>
      <c r="BV238" s="24">
        <v>0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4">
        <v>0</v>
      </c>
      <c r="DZ238" s="24">
        <v>0</v>
      </c>
      <c r="EA238" s="24">
        <v>0</v>
      </c>
      <c r="EB238" s="24">
        <v>0</v>
      </c>
      <c r="EC238" s="24">
        <v>0</v>
      </c>
      <c r="ED238" s="24">
        <v>0</v>
      </c>
      <c r="EE238" s="24">
        <v>0</v>
      </c>
      <c r="EF238" s="24">
        <v>0</v>
      </c>
      <c r="EG238" s="24">
        <v>0</v>
      </c>
      <c r="EH238" s="24">
        <v>0</v>
      </c>
      <c r="EI238" s="24">
        <v>0</v>
      </c>
      <c r="EJ238" s="24">
        <v>0</v>
      </c>
      <c r="EK238" s="24">
        <v>0</v>
      </c>
      <c r="EL238" s="24">
        <v>0</v>
      </c>
      <c r="EM238" s="24">
        <v>0</v>
      </c>
    </row>
    <row r="239" spans="1:143" x14ac:dyDescent="0.2">
      <c r="A239" s="635">
        <v>1</v>
      </c>
      <c r="B239" s="24" t="s">
        <v>817</v>
      </c>
      <c r="F239" s="24">
        <v>15873.756716</v>
      </c>
      <c r="G239" s="627">
        <v>44592</v>
      </c>
      <c r="H239" s="24">
        <v>9</v>
      </c>
      <c r="I239" s="431">
        <v>4</v>
      </c>
      <c r="K239" s="158">
        <v>0</v>
      </c>
      <c r="L239" s="158">
        <v>0</v>
      </c>
      <c r="M239" s="158">
        <v>0</v>
      </c>
      <c r="N239" s="158">
        <v>0</v>
      </c>
      <c r="O239" s="158">
        <v>0</v>
      </c>
      <c r="P239" s="158">
        <v>0</v>
      </c>
      <c r="Q239" s="158">
        <v>0</v>
      </c>
      <c r="R239" s="158">
        <v>0</v>
      </c>
      <c r="S239" s="158">
        <v>0</v>
      </c>
      <c r="T239" s="158">
        <v>0</v>
      </c>
      <c r="U239" s="158">
        <v>0</v>
      </c>
      <c r="V239" s="158">
        <v>0</v>
      </c>
      <c r="W239" s="158">
        <v>0</v>
      </c>
      <c r="X239" s="158">
        <v>0</v>
      </c>
      <c r="Y239" s="158">
        <v>0</v>
      </c>
      <c r="Z239" s="158">
        <v>0</v>
      </c>
      <c r="AA239" s="158">
        <v>0</v>
      </c>
      <c r="AB239" s="158">
        <v>0</v>
      </c>
      <c r="AC239" s="158">
        <v>0</v>
      </c>
      <c r="AD239" s="158">
        <v>0</v>
      </c>
      <c r="AE239" s="158">
        <v>0</v>
      </c>
      <c r="AF239" s="158">
        <v>0</v>
      </c>
      <c r="AG239" s="158">
        <v>0</v>
      </c>
      <c r="AH239" s="158">
        <v>0</v>
      </c>
      <c r="AI239" s="158">
        <v>0</v>
      </c>
      <c r="AJ239" s="158">
        <v>0</v>
      </c>
      <c r="AK239" s="158">
        <v>0</v>
      </c>
      <c r="AL239" s="158">
        <v>0</v>
      </c>
      <c r="AM239" s="158">
        <v>0</v>
      </c>
      <c r="AN239" s="158">
        <v>0</v>
      </c>
      <c r="AO239" s="158">
        <v>0</v>
      </c>
      <c r="AP239" s="158">
        <v>0</v>
      </c>
      <c r="AQ239" s="158">
        <v>0</v>
      </c>
      <c r="AR239" s="158">
        <v>0</v>
      </c>
      <c r="AS239" s="158">
        <v>0</v>
      </c>
      <c r="AT239" s="158">
        <v>0</v>
      </c>
      <c r="AU239" s="24">
        <v>0</v>
      </c>
      <c r="AV239" s="24">
        <v>0</v>
      </c>
      <c r="AW239" s="24">
        <v>0</v>
      </c>
      <c r="AX239" s="24">
        <v>0</v>
      </c>
      <c r="AY239" s="24">
        <v>0</v>
      </c>
      <c r="AZ239" s="24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0</v>
      </c>
      <c r="BU239" s="24">
        <v>0</v>
      </c>
      <c r="BV239" s="24">
        <v>0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4">
        <v>0</v>
      </c>
      <c r="DZ239" s="24">
        <v>0</v>
      </c>
      <c r="EA239" s="24">
        <v>0</v>
      </c>
      <c r="EB239" s="24">
        <v>0</v>
      </c>
      <c r="EC239" s="24">
        <v>0</v>
      </c>
      <c r="ED239" s="24">
        <v>0</v>
      </c>
      <c r="EE239" s="24">
        <v>0</v>
      </c>
      <c r="EF239" s="24">
        <v>0</v>
      </c>
      <c r="EG239" s="24">
        <v>0</v>
      </c>
      <c r="EH239" s="24">
        <v>0</v>
      </c>
      <c r="EI239" s="24">
        <v>0</v>
      </c>
      <c r="EJ239" s="24">
        <v>0</v>
      </c>
      <c r="EK239" s="24">
        <v>0</v>
      </c>
      <c r="EL239" s="24">
        <v>0</v>
      </c>
      <c r="EM239" s="24">
        <v>0</v>
      </c>
    </row>
    <row r="240" spans="1:143" x14ac:dyDescent="0.2">
      <c r="A240" s="635">
        <v>2</v>
      </c>
      <c r="B240" s="24" t="s">
        <v>818</v>
      </c>
      <c r="F240" s="24">
        <v>500</v>
      </c>
      <c r="G240" s="627">
        <v>44658</v>
      </c>
      <c r="H240" s="24">
        <v>7</v>
      </c>
      <c r="I240" s="431">
        <v>3</v>
      </c>
      <c r="K240" s="158">
        <v>0</v>
      </c>
      <c r="L240" s="158">
        <v>0</v>
      </c>
      <c r="M240" s="158">
        <v>0</v>
      </c>
      <c r="N240" s="158">
        <v>0</v>
      </c>
      <c r="O240" s="158">
        <v>0</v>
      </c>
      <c r="P240" s="158">
        <v>0</v>
      </c>
      <c r="Q240" s="158">
        <v>0</v>
      </c>
      <c r="R240" s="158">
        <v>0</v>
      </c>
      <c r="S240" s="158">
        <v>0</v>
      </c>
      <c r="T240" s="158">
        <v>0</v>
      </c>
      <c r="U240" s="158">
        <v>0</v>
      </c>
      <c r="V240" s="158">
        <v>0</v>
      </c>
      <c r="W240" s="158">
        <v>0</v>
      </c>
      <c r="X240" s="158">
        <v>0</v>
      </c>
      <c r="Y240" s="158">
        <v>0</v>
      </c>
      <c r="Z240" s="158">
        <v>0</v>
      </c>
      <c r="AA240" s="158">
        <v>0</v>
      </c>
      <c r="AB240" s="158">
        <v>0</v>
      </c>
      <c r="AC240" s="158">
        <v>0</v>
      </c>
      <c r="AD240" s="158">
        <v>0</v>
      </c>
      <c r="AE240" s="158">
        <v>0</v>
      </c>
      <c r="AF240" s="158">
        <v>0</v>
      </c>
      <c r="AG240" s="158">
        <v>0</v>
      </c>
      <c r="AH240" s="158">
        <v>0</v>
      </c>
      <c r="AI240" s="158">
        <v>0</v>
      </c>
      <c r="AJ240" s="158">
        <v>0</v>
      </c>
      <c r="AK240" s="158">
        <v>0</v>
      </c>
      <c r="AL240" s="158">
        <v>0</v>
      </c>
      <c r="AM240" s="158">
        <v>0</v>
      </c>
      <c r="AN240" s="158">
        <v>0</v>
      </c>
      <c r="AO240" s="158">
        <v>0</v>
      </c>
      <c r="AP240" s="158">
        <v>0</v>
      </c>
      <c r="AQ240" s="158">
        <v>0</v>
      </c>
      <c r="AR240" s="158">
        <v>84.917519999999996</v>
      </c>
      <c r="AS240" s="158">
        <v>0</v>
      </c>
      <c r="AT240" s="158">
        <v>0</v>
      </c>
      <c r="AU240" s="24">
        <v>28.30584</v>
      </c>
      <c r="AV240" s="24">
        <v>28.30584</v>
      </c>
      <c r="AW240" s="24">
        <v>1.2146252499310666</v>
      </c>
      <c r="AX240" s="24">
        <v>1.2146252499310666</v>
      </c>
      <c r="AY240" s="24">
        <v>1.2146252499310666</v>
      </c>
      <c r="AZ240" s="24">
        <v>0.21052917532098117</v>
      </c>
      <c r="BA240" s="24">
        <v>0.21052917532098117</v>
      </c>
      <c r="BB240" s="24">
        <v>0.21052917532098117</v>
      </c>
      <c r="BC240" s="24">
        <v>7.3128390772148014E-2</v>
      </c>
      <c r="BD240" s="24">
        <v>7.3128390772148014E-2</v>
      </c>
      <c r="BE240" s="24">
        <v>7.3128390772148014E-2</v>
      </c>
      <c r="BF240" s="24">
        <v>8.2046986122261731E-2</v>
      </c>
      <c r="BG240" s="24">
        <v>8.2046986122261731E-2</v>
      </c>
      <c r="BH240" s="24">
        <v>8.2046986122261731E-2</v>
      </c>
      <c r="BI240" s="24">
        <v>8.6739120006547557E-2</v>
      </c>
      <c r="BJ240" s="24">
        <v>8.6739120006547557E-2</v>
      </c>
      <c r="BK240" s="24">
        <v>8.6739120006547557E-2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0</v>
      </c>
      <c r="BU240" s="24">
        <v>0</v>
      </c>
      <c r="BV240" s="24">
        <v>0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4">
        <v>0</v>
      </c>
      <c r="DZ240" s="24">
        <v>0</v>
      </c>
      <c r="EA240" s="24">
        <v>0</v>
      </c>
      <c r="EB240" s="24">
        <v>0</v>
      </c>
      <c r="EC240" s="24">
        <v>0</v>
      </c>
      <c r="ED240" s="24">
        <v>0</v>
      </c>
      <c r="EE240" s="24">
        <v>0</v>
      </c>
      <c r="EF240" s="24">
        <v>0</v>
      </c>
      <c r="EG240" s="24">
        <v>0</v>
      </c>
      <c r="EH240" s="24">
        <v>0</v>
      </c>
      <c r="EI240" s="24">
        <v>0</v>
      </c>
      <c r="EJ240" s="24">
        <v>0</v>
      </c>
      <c r="EK240" s="24">
        <v>0</v>
      </c>
      <c r="EL240" s="24">
        <v>0</v>
      </c>
      <c r="EM240" s="24">
        <v>0</v>
      </c>
    </row>
    <row r="241" spans="1:143" x14ac:dyDescent="0.2">
      <c r="A241" s="635">
        <v>2</v>
      </c>
      <c r="B241" s="24" t="s">
        <v>819</v>
      </c>
      <c r="F241" s="24">
        <v>800</v>
      </c>
      <c r="G241" s="627">
        <v>44667</v>
      </c>
      <c r="H241" s="24">
        <v>7</v>
      </c>
      <c r="I241" s="431">
        <v>3</v>
      </c>
      <c r="K241" s="158">
        <v>0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158">
        <v>0</v>
      </c>
      <c r="S241" s="158">
        <v>0</v>
      </c>
      <c r="T241" s="158">
        <v>0</v>
      </c>
      <c r="U241" s="158">
        <v>0</v>
      </c>
      <c r="V241" s="158">
        <v>0</v>
      </c>
      <c r="W241" s="158">
        <v>0</v>
      </c>
      <c r="X241" s="158">
        <v>0</v>
      </c>
      <c r="Y241" s="158">
        <v>0</v>
      </c>
      <c r="Z241" s="158">
        <v>0</v>
      </c>
      <c r="AA241" s="158">
        <v>0</v>
      </c>
      <c r="AB241" s="158">
        <v>0</v>
      </c>
      <c r="AC241" s="158">
        <v>0</v>
      </c>
      <c r="AD241" s="158">
        <v>0</v>
      </c>
      <c r="AE241" s="158">
        <v>0</v>
      </c>
      <c r="AF241" s="158">
        <v>0</v>
      </c>
      <c r="AG241" s="158">
        <v>0</v>
      </c>
      <c r="AH241" s="158">
        <v>0</v>
      </c>
      <c r="AI241" s="158">
        <v>0</v>
      </c>
      <c r="AJ241" s="158">
        <v>0</v>
      </c>
      <c r="AK241" s="158">
        <v>0</v>
      </c>
      <c r="AL241" s="158">
        <v>0</v>
      </c>
      <c r="AM241" s="158">
        <v>0</v>
      </c>
      <c r="AN241" s="158">
        <v>0</v>
      </c>
      <c r="AO241" s="158">
        <v>0</v>
      </c>
      <c r="AP241" s="158">
        <v>0</v>
      </c>
      <c r="AQ241" s="158">
        <v>0</v>
      </c>
      <c r="AR241" s="158">
        <v>0</v>
      </c>
      <c r="AS241" s="158">
        <v>0</v>
      </c>
      <c r="AT241" s="158">
        <v>0</v>
      </c>
      <c r="AU241" s="24">
        <v>0</v>
      </c>
      <c r="AV241" s="24">
        <v>0</v>
      </c>
      <c r="AW241" s="24">
        <v>0</v>
      </c>
      <c r="AX241" s="24">
        <v>0</v>
      </c>
      <c r="AY241" s="24">
        <v>0</v>
      </c>
      <c r="AZ241" s="24">
        <v>0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0</v>
      </c>
      <c r="BU241" s="24">
        <v>0</v>
      </c>
      <c r="BV241" s="24">
        <v>0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4">
        <v>0</v>
      </c>
      <c r="DZ241" s="24">
        <v>0</v>
      </c>
      <c r="EA241" s="24">
        <v>0</v>
      </c>
      <c r="EB241" s="24">
        <v>0</v>
      </c>
      <c r="EC241" s="24">
        <v>0</v>
      </c>
      <c r="ED241" s="24">
        <v>0</v>
      </c>
      <c r="EE241" s="24">
        <v>0</v>
      </c>
      <c r="EF241" s="24">
        <v>0</v>
      </c>
      <c r="EG241" s="24">
        <v>0</v>
      </c>
      <c r="EH241" s="24">
        <v>0</v>
      </c>
      <c r="EI241" s="24">
        <v>0</v>
      </c>
      <c r="EJ241" s="24">
        <v>0</v>
      </c>
      <c r="EK241" s="24">
        <v>0</v>
      </c>
      <c r="EL241" s="24">
        <v>0</v>
      </c>
      <c r="EM241" s="24">
        <v>0</v>
      </c>
    </row>
    <row r="242" spans="1:143" x14ac:dyDescent="0.2">
      <c r="A242" s="635">
        <v>2</v>
      </c>
      <c r="B242" s="24" t="s">
        <v>820</v>
      </c>
      <c r="F242" s="24">
        <v>1210.98</v>
      </c>
      <c r="G242" s="627">
        <v>44750</v>
      </c>
      <c r="H242" s="24">
        <v>4</v>
      </c>
      <c r="I242" s="431">
        <v>2</v>
      </c>
      <c r="K242" s="158">
        <v>0</v>
      </c>
      <c r="L242" s="158">
        <v>0</v>
      </c>
      <c r="M242" s="158">
        <v>0</v>
      </c>
      <c r="N242" s="158">
        <v>0</v>
      </c>
      <c r="O242" s="158">
        <v>0</v>
      </c>
      <c r="P242" s="158">
        <v>0</v>
      </c>
      <c r="Q242" s="158">
        <v>0</v>
      </c>
      <c r="R242" s="158">
        <v>0</v>
      </c>
      <c r="S242" s="158">
        <v>0</v>
      </c>
      <c r="T242" s="158">
        <v>0</v>
      </c>
      <c r="U242" s="158">
        <v>0</v>
      </c>
      <c r="V242" s="158">
        <v>0</v>
      </c>
      <c r="W242" s="158">
        <v>0</v>
      </c>
      <c r="X242" s="158">
        <v>0</v>
      </c>
      <c r="Y242" s="158">
        <v>0</v>
      </c>
      <c r="Z242" s="158">
        <v>0</v>
      </c>
      <c r="AA242" s="158">
        <v>0</v>
      </c>
      <c r="AB242" s="158">
        <v>0</v>
      </c>
      <c r="AC242" s="158">
        <v>0</v>
      </c>
      <c r="AD242" s="158">
        <v>0</v>
      </c>
      <c r="AE242" s="158">
        <v>0</v>
      </c>
      <c r="AF242" s="158">
        <v>0</v>
      </c>
      <c r="AG242" s="158">
        <v>0</v>
      </c>
      <c r="AH242" s="158">
        <v>0</v>
      </c>
      <c r="AI242" s="158">
        <v>0</v>
      </c>
      <c r="AJ242" s="158">
        <v>0</v>
      </c>
      <c r="AK242" s="158">
        <v>0</v>
      </c>
      <c r="AL242" s="158">
        <v>0</v>
      </c>
      <c r="AM242" s="158">
        <v>0</v>
      </c>
      <c r="AN242" s="158">
        <v>0</v>
      </c>
      <c r="AO242" s="158">
        <v>0</v>
      </c>
      <c r="AP242" s="158">
        <v>0</v>
      </c>
      <c r="AQ242" s="158">
        <v>0</v>
      </c>
      <c r="AR242" s="158">
        <v>60.274582000000002</v>
      </c>
      <c r="AS242" s="158">
        <v>0</v>
      </c>
      <c r="AT242" s="158">
        <v>0</v>
      </c>
      <c r="AU242" s="24">
        <v>0</v>
      </c>
      <c r="AV242" s="24">
        <v>0</v>
      </c>
      <c r="AW242" s="24">
        <v>17.031515339301226</v>
      </c>
      <c r="AX242" s="24">
        <v>17.031515339301226</v>
      </c>
      <c r="AY242" s="24">
        <v>17.031515339301226</v>
      </c>
      <c r="AZ242" s="24">
        <v>0.86214280900149431</v>
      </c>
      <c r="BA242" s="24">
        <v>0.86214280900149431</v>
      </c>
      <c r="BB242" s="24">
        <v>0.86214280900149431</v>
      </c>
      <c r="BC242" s="24">
        <v>0.14943392177817791</v>
      </c>
      <c r="BD242" s="24">
        <v>0.14943392177817791</v>
      </c>
      <c r="BE242" s="24">
        <v>0.14943392177817791</v>
      </c>
      <c r="BF242" s="24">
        <v>5.1906640539241843E-2</v>
      </c>
      <c r="BG242" s="24">
        <v>5.1906640539241843E-2</v>
      </c>
      <c r="BH242" s="24">
        <v>5.1906640539241843E-2</v>
      </c>
      <c r="BI242" s="24">
        <v>5.8237072784027698E-2</v>
      </c>
      <c r="BJ242" s="24">
        <v>5.8237072784027698E-2</v>
      </c>
      <c r="BK242" s="24">
        <v>5.8237072784027698E-2</v>
      </c>
      <c r="BL242" s="24">
        <v>6.1567556394045569E-2</v>
      </c>
      <c r="BM242" s="24">
        <v>6.1567556394045569E-2</v>
      </c>
      <c r="BN242" s="24">
        <v>6.1567556394045569E-2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0</v>
      </c>
      <c r="BU242" s="24">
        <v>0</v>
      </c>
      <c r="BV242" s="24">
        <v>0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4">
        <v>0</v>
      </c>
      <c r="DZ242" s="24">
        <v>0</v>
      </c>
      <c r="EA242" s="24">
        <v>0</v>
      </c>
      <c r="EB242" s="24">
        <v>0</v>
      </c>
      <c r="EC242" s="24">
        <v>0</v>
      </c>
      <c r="ED242" s="24">
        <v>0</v>
      </c>
      <c r="EE242" s="24">
        <v>0</v>
      </c>
      <c r="EF242" s="24">
        <v>0</v>
      </c>
      <c r="EG242" s="24">
        <v>0</v>
      </c>
      <c r="EH242" s="24">
        <v>0</v>
      </c>
      <c r="EI242" s="24">
        <v>0</v>
      </c>
      <c r="EJ242" s="24">
        <v>0</v>
      </c>
      <c r="EK242" s="24">
        <v>0</v>
      </c>
      <c r="EL242" s="24">
        <v>0</v>
      </c>
      <c r="EM242" s="24">
        <v>0</v>
      </c>
    </row>
    <row r="243" spans="1:143" x14ac:dyDescent="0.2">
      <c r="A243" s="635">
        <v>2</v>
      </c>
      <c r="B243" s="24" t="s">
        <v>821</v>
      </c>
      <c r="F243" s="24">
        <v>1125</v>
      </c>
      <c r="G243" s="627">
        <v>44754</v>
      </c>
      <c r="H243" s="24">
        <v>4</v>
      </c>
      <c r="I243" s="431">
        <v>2</v>
      </c>
      <c r="K243" s="158">
        <v>0</v>
      </c>
      <c r="L243" s="158">
        <v>0</v>
      </c>
      <c r="M243" s="158">
        <v>0</v>
      </c>
      <c r="N243" s="158">
        <v>0</v>
      </c>
      <c r="O243" s="158">
        <v>0</v>
      </c>
      <c r="P243" s="158">
        <v>0</v>
      </c>
      <c r="Q243" s="158">
        <v>0</v>
      </c>
      <c r="R243" s="158">
        <v>0</v>
      </c>
      <c r="S243" s="158">
        <v>0</v>
      </c>
      <c r="T243" s="158">
        <v>0</v>
      </c>
      <c r="U243" s="158">
        <v>0</v>
      </c>
      <c r="V243" s="158">
        <v>0</v>
      </c>
      <c r="W243" s="158">
        <v>0</v>
      </c>
      <c r="X243" s="158">
        <v>0</v>
      </c>
      <c r="Y243" s="158">
        <v>0</v>
      </c>
      <c r="Z243" s="158">
        <v>0</v>
      </c>
      <c r="AA243" s="158">
        <v>0</v>
      </c>
      <c r="AB243" s="158">
        <v>0</v>
      </c>
      <c r="AC243" s="158">
        <v>0</v>
      </c>
      <c r="AD243" s="158">
        <v>0</v>
      </c>
      <c r="AE243" s="158">
        <v>0</v>
      </c>
      <c r="AF243" s="158">
        <v>0</v>
      </c>
      <c r="AG243" s="158">
        <v>0</v>
      </c>
      <c r="AH243" s="158">
        <v>0</v>
      </c>
      <c r="AI243" s="158">
        <v>0</v>
      </c>
      <c r="AJ243" s="158">
        <v>0</v>
      </c>
      <c r="AK243" s="158">
        <v>0</v>
      </c>
      <c r="AL243" s="158">
        <v>0</v>
      </c>
      <c r="AM243" s="158">
        <v>0</v>
      </c>
      <c r="AN243" s="158">
        <v>0</v>
      </c>
      <c r="AO243" s="158">
        <v>0</v>
      </c>
      <c r="AP243" s="158">
        <v>0</v>
      </c>
      <c r="AQ243" s="158">
        <v>0</v>
      </c>
      <c r="AR243" s="158">
        <v>0</v>
      </c>
      <c r="AS243" s="158">
        <v>0</v>
      </c>
      <c r="AT243" s="158">
        <v>0</v>
      </c>
      <c r="AU243" s="24">
        <v>0</v>
      </c>
      <c r="AV243" s="24">
        <v>0</v>
      </c>
      <c r="AW243" s="24">
        <v>0</v>
      </c>
      <c r="AX243" s="24">
        <v>0</v>
      </c>
      <c r="AY243" s="24">
        <v>0</v>
      </c>
      <c r="AZ243" s="24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0</v>
      </c>
      <c r="BU243" s="24">
        <v>0</v>
      </c>
      <c r="BV243" s="24">
        <v>0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4">
        <v>0</v>
      </c>
      <c r="DZ243" s="24">
        <v>0</v>
      </c>
      <c r="EA243" s="24">
        <v>0</v>
      </c>
      <c r="EB243" s="24">
        <v>0</v>
      </c>
      <c r="EC243" s="24">
        <v>0</v>
      </c>
      <c r="ED243" s="24">
        <v>0</v>
      </c>
      <c r="EE243" s="24">
        <v>0</v>
      </c>
      <c r="EF243" s="24">
        <v>0</v>
      </c>
      <c r="EG243" s="24">
        <v>0</v>
      </c>
      <c r="EH243" s="24">
        <v>0</v>
      </c>
      <c r="EI243" s="24">
        <v>0</v>
      </c>
      <c r="EJ243" s="24">
        <v>0</v>
      </c>
      <c r="EK243" s="24">
        <v>0</v>
      </c>
      <c r="EL243" s="24">
        <v>0</v>
      </c>
      <c r="EM243" s="24">
        <v>0</v>
      </c>
    </row>
    <row r="244" spans="1:143" x14ac:dyDescent="0.2">
      <c r="A244" s="635">
        <v>2</v>
      </c>
      <c r="B244" s="24" t="s">
        <v>822</v>
      </c>
      <c r="F244" s="24">
        <v>1710</v>
      </c>
      <c r="G244" s="627">
        <v>44752</v>
      </c>
      <c r="H244" s="24">
        <v>4</v>
      </c>
      <c r="I244" s="431">
        <v>2</v>
      </c>
      <c r="K244" s="158">
        <v>0</v>
      </c>
      <c r="L244" s="158">
        <v>0</v>
      </c>
      <c r="M244" s="158">
        <v>0</v>
      </c>
      <c r="N244" s="158">
        <v>0</v>
      </c>
      <c r="O244" s="158">
        <v>0</v>
      </c>
      <c r="P244" s="158">
        <v>0</v>
      </c>
      <c r="Q244" s="158">
        <v>0</v>
      </c>
      <c r="R244" s="158">
        <v>0</v>
      </c>
      <c r="S244" s="158">
        <v>0</v>
      </c>
      <c r="T244" s="158">
        <v>0</v>
      </c>
      <c r="U244" s="158">
        <v>0</v>
      </c>
      <c r="V244" s="158">
        <v>0</v>
      </c>
      <c r="W244" s="158">
        <v>0</v>
      </c>
      <c r="X244" s="158">
        <v>0</v>
      </c>
      <c r="Y244" s="158">
        <v>0</v>
      </c>
      <c r="Z244" s="158">
        <v>0</v>
      </c>
      <c r="AA244" s="158">
        <v>0</v>
      </c>
      <c r="AB244" s="158">
        <v>0</v>
      </c>
      <c r="AC244" s="158">
        <v>0</v>
      </c>
      <c r="AD244" s="158">
        <v>0</v>
      </c>
      <c r="AE244" s="158">
        <v>0</v>
      </c>
      <c r="AF244" s="158">
        <v>0</v>
      </c>
      <c r="AG244" s="158">
        <v>0</v>
      </c>
      <c r="AH244" s="158">
        <v>0</v>
      </c>
      <c r="AI244" s="158">
        <v>0</v>
      </c>
      <c r="AJ244" s="158">
        <v>0</v>
      </c>
      <c r="AK244" s="158">
        <v>0</v>
      </c>
      <c r="AL244" s="158">
        <v>0</v>
      </c>
      <c r="AM244" s="158">
        <v>0</v>
      </c>
      <c r="AN244" s="158">
        <v>0</v>
      </c>
      <c r="AO244" s="158">
        <v>0</v>
      </c>
      <c r="AP244" s="158">
        <v>0</v>
      </c>
      <c r="AQ244" s="158">
        <v>0</v>
      </c>
      <c r="AR244" s="158">
        <v>0</v>
      </c>
      <c r="AS244" s="158">
        <v>0</v>
      </c>
      <c r="AT244" s="158">
        <v>0</v>
      </c>
      <c r="AU244" s="24">
        <v>0</v>
      </c>
      <c r="AV244" s="24">
        <v>0</v>
      </c>
      <c r="AW244" s="24">
        <v>0</v>
      </c>
      <c r="AX244" s="24">
        <v>0</v>
      </c>
      <c r="AY244" s="24">
        <v>0</v>
      </c>
      <c r="AZ244" s="24">
        <v>0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0</v>
      </c>
      <c r="BU244" s="24">
        <v>0</v>
      </c>
      <c r="BV244" s="24">
        <v>0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4">
        <v>0</v>
      </c>
      <c r="DZ244" s="24">
        <v>0</v>
      </c>
      <c r="EA244" s="24">
        <v>0</v>
      </c>
      <c r="EB244" s="24">
        <v>0</v>
      </c>
      <c r="EC244" s="24">
        <v>0</v>
      </c>
      <c r="ED244" s="24">
        <v>0</v>
      </c>
      <c r="EE244" s="24">
        <v>0</v>
      </c>
      <c r="EF244" s="24">
        <v>0</v>
      </c>
      <c r="EG244" s="24">
        <v>0</v>
      </c>
      <c r="EH244" s="24">
        <v>0</v>
      </c>
      <c r="EI244" s="24">
        <v>0</v>
      </c>
      <c r="EJ244" s="24">
        <v>0</v>
      </c>
      <c r="EK244" s="24">
        <v>0</v>
      </c>
      <c r="EL244" s="24">
        <v>0</v>
      </c>
      <c r="EM244" s="24">
        <v>0</v>
      </c>
    </row>
    <row r="245" spans="1:143" x14ac:dyDescent="0.2">
      <c r="A245" s="635">
        <v>2</v>
      </c>
      <c r="B245" s="24" t="s">
        <v>823</v>
      </c>
      <c r="F245" s="24">
        <v>500</v>
      </c>
      <c r="G245" s="627">
        <v>44772</v>
      </c>
      <c r="H245" s="24">
        <v>4</v>
      </c>
      <c r="I245" s="431">
        <v>2</v>
      </c>
      <c r="K245" s="158">
        <v>0</v>
      </c>
      <c r="L245" s="158">
        <v>0</v>
      </c>
      <c r="M245" s="158">
        <v>0</v>
      </c>
      <c r="N245" s="158">
        <v>0</v>
      </c>
      <c r="O245" s="158">
        <v>0</v>
      </c>
      <c r="P245" s="158">
        <v>0</v>
      </c>
      <c r="Q245" s="158">
        <v>0</v>
      </c>
      <c r="R245" s="158">
        <v>0</v>
      </c>
      <c r="S245" s="158">
        <v>0</v>
      </c>
      <c r="T245" s="158">
        <v>0</v>
      </c>
      <c r="U245" s="158">
        <v>0</v>
      </c>
      <c r="V245" s="158">
        <v>0</v>
      </c>
      <c r="W245" s="158">
        <v>0</v>
      </c>
      <c r="X245" s="158">
        <v>0</v>
      </c>
      <c r="Y245" s="158">
        <v>0</v>
      </c>
      <c r="Z245" s="158">
        <v>0</v>
      </c>
      <c r="AA245" s="158">
        <v>0</v>
      </c>
      <c r="AB245" s="158">
        <v>0</v>
      </c>
      <c r="AC245" s="158">
        <v>0</v>
      </c>
      <c r="AD245" s="158">
        <v>0</v>
      </c>
      <c r="AE245" s="158">
        <v>0</v>
      </c>
      <c r="AF245" s="158">
        <v>0</v>
      </c>
      <c r="AG245" s="158">
        <v>0</v>
      </c>
      <c r="AH245" s="158">
        <v>0</v>
      </c>
      <c r="AI245" s="158">
        <v>0</v>
      </c>
      <c r="AJ245" s="158">
        <v>0</v>
      </c>
      <c r="AK245" s="158">
        <v>0</v>
      </c>
      <c r="AL245" s="158">
        <v>0</v>
      </c>
      <c r="AM245" s="158">
        <v>0</v>
      </c>
      <c r="AN245" s="158">
        <v>0</v>
      </c>
      <c r="AO245" s="158">
        <v>0</v>
      </c>
      <c r="AP245" s="158">
        <v>0</v>
      </c>
      <c r="AQ245" s="158">
        <v>0</v>
      </c>
      <c r="AR245" s="158">
        <v>0</v>
      </c>
      <c r="AS245" s="158">
        <v>0</v>
      </c>
      <c r="AT245" s="158">
        <v>0</v>
      </c>
      <c r="AU245" s="24">
        <v>0</v>
      </c>
      <c r="AV245" s="24">
        <v>0</v>
      </c>
      <c r="AW245" s="24">
        <v>0</v>
      </c>
      <c r="AX245" s="24">
        <v>0</v>
      </c>
      <c r="AY245" s="24">
        <v>0</v>
      </c>
      <c r="AZ245" s="24">
        <v>0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>
        <v>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4">
        <v>0</v>
      </c>
      <c r="DZ245" s="24">
        <v>0</v>
      </c>
      <c r="EA245" s="24">
        <v>0</v>
      </c>
      <c r="EB245" s="24">
        <v>0</v>
      </c>
      <c r="EC245" s="24">
        <v>0</v>
      </c>
      <c r="ED245" s="24">
        <v>0</v>
      </c>
      <c r="EE245" s="24">
        <v>0</v>
      </c>
      <c r="EF245" s="24">
        <v>0</v>
      </c>
      <c r="EG245" s="24">
        <v>0</v>
      </c>
      <c r="EH245" s="24">
        <v>0</v>
      </c>
      <c r="EI245" s="24">
        <v>0</v>
      </c>
      <c r="EJ245" s="24">
        <v>0</v>
      </c>
      <c r="EK245" s="24">
        <v>0</v>
      </c>
      <c r="EL245" s="24">
        <v>0</v>
      </c>
      <c r="EM245" s="24">
        <v>0</v>
      </c>
    </row>
    <row r="246" spans="1:143" x14ac:dyDescent="0.2">
      <c r="A246" s="635">
        <v>2</v>
      </c>
      <c r="B246" s="24" t="s">
        <v>333</v>
      </c>
      <c r="F246" s="24">
        <v>1201.18</v>
      </c>
      <c r="G246" s="627">
        <v>44799</v>
      </c>
      <c r="H246" s="24">
        <v>3</v>
      </c>
      <c r="I246" s="431">
        <v>2</v>
      </c>
      <c r="K246" s="158">
        <v>0</v>
      </c>
      <c r="L246" s="158">
        <v>0</v>
      </c>
      <c r="M246" s="158">
        <v>0</v>
      </c>
      <c r="N246" s="158">
        <v>0</v>
      </c>
      <c r="O246" s="158">
        <v>0</v>
      </c>
      <c r="P246" s="158">
        <v>0</v>
      </c>
      <c r="Q246" s="158">
        <v>0</v>
      </c>
      <c r="R246" s="158">
        <v>0</v>
      </c>
      <c r="S246" s="158">
        <v>0</v>
      </c>
      <c r="T246" s="158">
        <v>0</v>
      </c>
      <c r="U246" s="158">
        <v>0</v>
      </c>
      <c r="V246" s="158">
        <v>0</v>
      </c>
      <c r="W246" s="158">
        <v>0</v>
      </c>
      <c r="X246" s="158">
        <v>0</v>
      </c>
      <c r="Y246" s="158">
        <v>0</v>
      </c>
      <c r="Z246" s="158">
        <v>0</v>
      </c>
      <c r="AA246" s="158">
        <v>0</v>
      </c>
      <c r="AB246" s="158">
        <v>0</v>
      </c>
      <c r="AC246" s="158">
        <v>0</v>
      </c>
      <c r="AD246" s="158">
        <v>0</v>
      </c>
      <c r="AE246" s="158">
        <v>0</v>
      </c>
      <c r="AF246" s="158">
        <v>0</v>
      </c>
      <c r="AG246" s="158">
        <v>0</v>
      </c>
      <c r="AH246" s="158">
        <v>0</v>
      </c>
      <c r="AI246" s="158">
        <v>0</v>
      </c>
      <c r="AJ246" s="158">
        <v>0</v>
      </c>
      <c r="AK246" s="158">
        <v>0</v>
      </c>
      <c r="AL246" s="158">
        <v>0</v>
      </c>
      <c r="AM246" s="158">
        <v>0</v>
      </c>
      <c r="AN246" s="158">
        <v>0</v>
      </c>
      <c r="AO246" s="158">
        <v>0</v>
      </c>
      <c r="AP246" s="158">
        <v>0</v>
      </c>
      <c r="AQ246" s="158">
        <v>0</v>
      </c>
      <c r="AR246" s="158">
        <v>0</v>
      </c>
      <c r="AS246" s="158">
        <v>0</v>
      </c>
      <c r="AT246" s="158">
        <v>0</v>
      </c>
      <c r="AU246" s="24">
        <v>0</v>
      </c>
      <c r="AV246" s="24">
        <v>0</v>
      </c>
      <c r="AW246" s="24">
        <v>0</v>
      </c>
      <c r="AX246" s="24">
        <v>0</v>
      </c>
      <c r="AY246" s="24">
        <v>0</v>
      </c>
      <c r="AZ246" s="24">
        <v>0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0</v>
      </c>
      <c r="BU246" s="24">
        <v>0</v>
      </c>
      <c r="BV246" s="24">
        <v>0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4">
        <v>0</v>
      </c>
      <c r="DZ246" s="24">
        <v>0</v>
      </c>
      <c r="EA246" s="24">
        <v>0</v>
      </c>
      <c r="EB246" s="24">
        <v>0</v>
      </c>
      <c r="EC246" s="24">
        <v>0</v>
      </c>
      <c r="ED246" s="24">
        <v>0</v>
      </c>
      <c r="EE246" s="24">
        <v>0</v>
      </c>
      <c r="EF246" s="24">
        <v>0</v>
      </c>
      <c r="EG246" s="24">
        <v>0</v>
      </c>
      <c r="EH246" s="24">
        <v>0</v>
      </c>
      <c r="EI246" s="24">
        <v>0</v>
      </c>
      <c r="EJ246" s="24">
        <v>0</v>
      </c>
      <c r="EK246" s="24">
        <v>0</v>
      </c>
      <c r="EL246" s="24">
        <v>0</v>
      </c>
      <c r="EM246" s="24">
        <v>0</v>
      </c>
    </row>
    <row r="247" spans="1:143" x14ac:dyDescent="0.2">
      <c r="A247" s="635">
        <v>2</v>
      </c>
      <c r="B247" s="24" t="s">
        <v>334</v>
      </c>
      <c r="F247" s="24">
        <v>1000</v>
      </c>
      <c r="G247" s="627">
        <v>44785</v>
      </c>
      <c r="H247" s="24">
        <v>3</v>
      </c>
      <c r="I247" s="431">
        <v>2</v>
      </c>
      <c r="K247" s="158">
        <v>0</v>
      </c>
      <c r="L247" s="158">
        <v>0</v>
      </c>
      <c r="M247" s="158">
        <v>0</v>
      </c>
      <c r="N247" s="158">
        <v>0</v>
      </c>
      <c r="O247" s="158">
        <v>0</v>
      </c>
      <c r="P247" s="158">
        <v>0</v>
      </c>
      <c r="Q247" s="158">
        <v>0</v>
      </c>
      <c r="R247" s="158">
        <v>0</v>
      </c>
      <c r="S247" s="158">
        <v>0</v>
      </c>
      <c r="T247" s="158">
        <v>0</v>
      </c>
      <c r="U247" s="158">
        <v>0</v>
      </c>
      <c r="V247" s="158">
        <v>0</v>
      </c>
      <c r="W247" s="158">
        <v>0</v>
      </c>
      <c r="X247" s="158">
        <v>0</v>
      </c>
      <c r="Y247" s="158">
        <v>0</v>
      </c>
      <c r="Z247" s="158">
        <v>0</v>
      </c>
      <c r="AA247" s="158">
        <v>0</v>
      </c>
      <c r="AB247" s="158">
        <v>0</v>
      </c>
      <c r="AC247" s="158">
        <v>0</v>
      </c>
      <c r="AD247" s="158">
        <v>0</v>
      </c>
      <c r="AE247" s="158">
        <v>0</v>
      </c>
      <c r="AF247" s="158">
        <v>0</v>
      </c>
      <c r="AG247" s="158">
        <v>0</v>
      </c>
      <c r="AH247" s="158">
        <v>0</v>
      </c>
      <c r="AI247" s="158">
        <v>0</v>
      </c>
      <c r="AJ247" s="158">
        <v>0</v>
      </c>
      <c r="AK247" s="158">
        <v>0</v>
      </c>
      <c r="AL247" s="158">
        <v>0</v>
      </c>
      <c r="AM247" s="158">
        <v>0</v>
      </c>
      <c r="AN247" s="158">
        <v>0</v>
      </c>
      <c r="AO247" s="158">
        <v>0</v>
      </c>
      <c r="AP247" s="158">
        <v>0</v>
      </c>
      <c r="AQ247" s="158">
        <v>0</v>
      </c>
      <c r="AR247" s="158">
        <v>0</v>
      </c>
      <c r="AS247" s="158">
        <v>0</v>
      </c>
      <c r="AT247" s="158">
        <v>0</v>
      </c>
      <c r="AU247" s="24">
        <v>0</v>
      </c>
      <c r="AV247" s="24">
        <v>0</v>
      </c>
      <c r="AW247" s="24">
        <v>0</v>
      </c>
      <c r="AX247" s="24">
        <v>0</v>
      </c>
      <c r="AY247" s="24">
        <v>0</v>
      </c>
      <c r="AZ247" s="24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0</v>
      </c>
      <c r="BU247" s="24">
        <v>0</v>
      </c>
      <c r="BV247" s="24">
        <v>0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4">
        <v>0</v>
      </c>
      <c r="DZ247" s="24">
        <v>0</v>
      </c>
      <c r="EA247" s="24">
        <v>0</v>
      </c>
      <c r="EB247" s="24">
        <v>0</v>
      </c>
      <c r="EC247" s="24">
        <v>0</v>
      </c>
      <c r="ED247" s="24">
        <v>0</v>
      </c>
      <c r="EE247" s="24">
        <v>0</v>
      </c>
      <c r="EF247" s="24">
        <v>0</v>
      </c>
      <c r="EG247" s="24">
        <v>0</v>
      </c>
      <c r="EH247" s="24">
        <v>0</v>
      </c>
      <c r="EI247" s="24">
        <v>0</v>
      </c>
      <c r="EJ247" s="24">
        <v>0</v>
      </c>
      <c r="EK247" s="24">
        <v>0</v>
      </c>
      <c r="EL247" s="24">
        <v>0</v>
      </c>
      <c r="EM247" s="24">
        <v>0</v>
      </c>
    </row>
    <row r="248" spans="1:143" x14ac:dyDescent="0.2">
      <c r="A248" s="635">
        <v>2</v>
      </c>
      <c r="B248" s="24" t="s">
        <v>824</v>
      </c>
      <c r="F248" s="24">
        <v>1083.3499999999999</v>
      </c>
      <c r="G248" s="627">
        <v>44796</v>
      </c>
      <c r="H248" s="24">
        <v>3</v>
      </c>
      <c r="I248" s="431">
        <v>2</v>
      </c>
      <c r="K248" s="158">
        <v>0</v>
      </c>
      <c r="L248" s="158">
        <v>0</v>
      </c>
      <c r="M248" s="158">
        <v>0</v>
      </c>
      <c r="N248" s="158">
        <v>0</v>
      </c>
      <c r="O248" s="158">
        <v>0</v>
      </c>
      <c r="P248" s="158">
        <v>0</v>
      </c>
      <c r="Q248" s="158">
        <v>0</v>
      </c>
      <c r="R248" s="158">
        <v>0</v>
      </c>
      <c r="S248" s="158">
        <v>0</v>
      </c>
      <c r="T248" s="158">
        <v>0</v>
      </c>
      <c r="U248" s="158">
        <v>0</v>
      </c>
      <c r="V248" s="158">
        <v>0</v>
      </c>
      <c r="W248" s="158">
        <v>0</v>
      </c>
      <c r="X248" s="158">
        <v>0</v>
      </c>
      <c r="Y248" s="158">
        <v>0</v>
      </c>
      <c r="Z248" s="158">
        <v>0</v>
      </c>
      <c r="AA248" s="158">
        <v>0</v>
      </c>
      <c r="AB248" s="158">
        <v>0</v>
      </c>
      <c r="AC248" s="158">
        <v>0</v>
      </c>
      <c r="AD248" s="158">
        <v>0</v>
      </c>
      <c r="AE248" s="158">
        <v>0</v>
      </c>
      <c r="AF248" s="158">
        <v>0</v>
      </c>
      <c r="AG248" s="158">
        <v>0</v>
      </c>
      <c r="AH248" s="158">
        <v>0</v>
      </c>
      <c r="AI248" s="158">
        <v>0</v>
      </c>
      <c r="AJ248" s="158">
        <v>0</v>
      </c>
      <c r="AK248" s="158">
        <v>0</v>
      </c>
      <c r="AL248" s="158">
        <v>0</v>
      </c>
      <c r="AM248" s="158">
        <v>0</v>
      </c>
      <c r="AN248" s="158">
        <v>0</v>
      </c>
      <c r="AO248" s="158">
        <v>0</v>
      </c>
      <c r="AP248" s="158">
        <v>0</v>
      </c>
      <c r="AQ248" s="158">
        <v>0</v>
      </c>
      <c r="AR248" s="158">
        <v>0</v>
      </c>
      <c r="AS248" s="158">
        <v>0</v>
      </c>
      <c r="AT248" s="158">
        <v>0</v>
      </c>
      <c r="AU248" s="24">
        <v>0</v>
      </c>
      <c r="AV248" s="24">
        <v>0</v>
      </c>
      <c r="AW248" s="24">
        <v>0</v>
      </c>
      <c r="AX248" s="24">
        <v>0</v>
      </c>
      <c r="AY248" s="24">
        <v>0</v>
      </c>
      <c r="AZ248" s="24">
        <v>0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0</v>
      </c>
      <c r="BU248" s="24">
        <v>0</v>
      </c>
      <c r="BV248" s="24">
        <v>0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4">
        <v>0</v>
      </c>
      <c r="DZ248" s="24">
        <v>0</v>
      </c>
      <c r="EA248" s="24">
        <v>0</v>
      </c>
      <c r="EB248" s="24">
        <v>0</v>
      </c>
      <c r="EC248" s="24">
        <v>0</v>
      </c>
      <c r="ED248" s="24">
        <v>0</v>
      </c>
      <c r="EE248" s="24">
        <v>0</v>
      </c>
      <c r="EF248" s="24">
        <v>0</v>
      </c>
      <c r="EG248" s="24">
        <v>0</v>
      </c>
      <c r="EH248" s="24">
        <v>0</v>
      </c>
      <c r="EI248" s="24">
        <v>0</v>
      </c>
      <c r="EJ248" s="24">
        <v>0</v>
      </c>
      <c r="EK248" s="24">
        <v>0</v>
      </c>
      <c r="EL248" s="24">
        <v>0</v>
      </c>
      <c r="EM248" s="24">
        <v>0</v>
      </c>
    </row>
    <row r="249" spans="1:143" x14ac:dyDescent="0.2">
      <c r="A249" s="635">
        <v>1</v>
      </c>
      <c r="B249" s="24" t="s">
        <v>825</v>
      </c>
      <c r="F249" s="24">
        <v>5151.3500000000004</v>
      </c>
      <c r="G249" s="627">
        <v>44806</v>
      </c>
      <c r="H249" s="24">
        <v>2</v>
      </c>
      <c r="I249" s="431">
        <v>1</v>
      </c>
      <c r="K249" s="158">
        <v>0</v>
      </c>
      <c r="L249" s="158">
        <v>0</v>
      </c>
      <c r="M249" s="158">
        <v>0</v>
      </c>
      <c r="N249" s="158">
        <v>0</v>
      </c>
      <c r="O249" s="158">
        <v>0</v>
      </c>
      <c r="P249" s="158">
        <v>0</v>
      </c>
      <c r="Q249" s="158">
        <v>0</v>
      </c>
      <c r="R249" s="158">
        <v>0</v>
      </c>
      <c r="S249" s="158">
        <v>0</v>
      </c>
      <c r="T249" s="158">
        <v>0</v>
      </c>
      <c r="U249" s="158">
        <v>0</v>
      </c>
      <c r="V249" s="158">
        <v>0</v>
      </c>
      <c r="W249" s="158">
        <v>0</v>
      </c>
      <c r="X249" s="158">
        <v>0</v>
      </c>
      <c r="Y249" s="158">
        <v>0</v>
      </c>
      <c r="Z249" s="158">
        <v>0</v>
      </c>
      <c r="AA249" s="158">
        <v>0</v>
      </c>
      <c r="AB249" s="158">
        <v>0</v>
      </c>
      <c r="AC249" s="158">
        <v>0</v>
      </c>
      <c r="AD249" s="158">
        <v>0</v>
      </c>
      <c r="AE249" s="158">
        <v>0</v>
      </c>
      <c r="AF249" s="158">
        <v>0</v>
      </c>
      <c r="AG249" s="158">
        <v>0</v>
      </c>
      <c r="AH249" s="158">
        <v>0</v>
      </c>
      <c r="AI249" s="158">
        <v>0</v>
      </c>
      <c r="AJ249" s="158">
        <v>0</v>
      </c>
      <c r="AK249" s="158">
        <v>0</v>
      </c>
      <c r="AL249" s="158">
        <v>0</v>
      </c>
      <c r="AM249" s="158">
        <v>0</v>
      </c>
      <c r="AN249" s="158">
        <v>0</v>
      </c>
      <c r="AO249" s="158">
        <v>0</v>
      </c>
      <c r="AP249" s="158">
        <v>0</v>
      </c>
      <c r="AQ249" s="158">
        <v>0</v>
      </c>
      <c r="AR249" s="158">
        <v>0</v>
      </c>
      <c r="AS249" s="158">
        <v>0</v>
      </c>
      <c r="AT249" s="158">
        <v>0</v>
      </c>
      <c r="AU249" s="24">
        <v>97.929652687602413</v>
      </c>
      <c r="AV249" s="24">
        <v>125.53860434679858</v>
      </c>
      <c r="AW249" s="24">
        <v>125.53860434679858</v>
      </c>
      <c r="AX249" s="24">
        <v>125.53860434679858</v>
      </c>
      <c r="AY249" s="24">
        <v>49.815256997030559</v>
      </c>
      <c r="AZ249" s="24">
        <v>49.815256997030559</v>
      </c>
      <c r="BA249" s="24">
        <v>49.815256997030559</v>
      </c>
      <c r="BB249" s="24">
        <v>16.56035776525091</v>
      </c>
      <c r="BC249" s="24">
        <v>16.56035776525091</v>
      </c>
      <c r="BD249" s="24">
        <v>16.56035776525091</v>
      </c>
      <c r="BE249" s="24">
        <v>9.9219419844331664</v>
      </c>
      <c r="BF249" s="24">
        <v>9.9219419844331664</v>
      </c>
      <c r="BG249" s="24">
        <v>9.9219419844331664</v>
      </c>
      <c r="BH249" s="24">
        <v>4.917829314431752</v>
      </c>
      <c r="BI249" s="24">
        <v>4.917829314431752</v>
      </c>
      <c r="BJ249" s="24">
        <v>4.917829314431752</v>
      </c>
      <c r="BK249" s="24">
        <v>1.3398841432522242</v>
      </c>
      <c r="BL249" s="24">
        <v>1.3398841432522242</v>
      </c>
      <c r="BM249" s="24">
        <v>1.3398841432522242</v>
      </c>
      <c r="BN249" s="24">
        <v>2.9540154300939165</v>
      </c>
      <c r="BO249" s="24">
        <v>2.9540154300939165</v>
      </c>
      <c r="BP249" s="24">
        <v>2.9540154300939165</v>
      </c>
      <c r="BQ249" s="24">
        <v>0</v>
      </c>
      <c r="BR249" s="24">
        <v>0</v>
      </c>
      <c r="BS249" s="24">
        <v>0</v>
      </c>
      <c r="BT249" s="24">
        <v>0</v>
      </c>
      <c r="BU249" s="24">
        <v>0</v>
      </c>
      <c r="BV249" s="24">
        <v>0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4">
        <v>0</v>
      </c>
      <c r="DZ249" s="24">
        <v>0</v>
      </c>
      <c r="EA249" s="24">
        <v>0</v>
      </c>
      <c r="EB249" s="24">
        <v>0</v>
      </c>
      <c r="EC249" s="24">
        <v>0</v>
      </c>
      <c r="ED249" s="24">
        <v>0</v>
      </c>
      <c r="EE249" s="24">
        <v>0</v>
      </c>
      <c r="EF249" s="24">
        <v>0</v>
      </c>
      <c r="EG249" s="24">
        <v>0</v>
      </c>
      <c r="EH249" s="24">
        <v>0</v>
      </c>
      <c r="EI249" s="24">
        <v>0</v>
      </c>
      <c r="EJ249" s="24">
        <v>0</v>
      </c>
      <c r="EK249" s="24">
        <v>0</v>
      </c>
      <c r="EL249" s="24">
        <v>0</v>
      </c>
      <c r="EM249" s="24">
        <v>0</v>
      </c>
    </row>
    <row r="250" spans="1:143" x14ac:dyDescent="0.2">
      <c r="A250" s="635">
        <v>2</v>
      </c>
      <c r="B250" s="24" t="s">
        <v>826</v>
      </c>
      <c r="F250" s="24">
        <v>380</v>
      </c>
      <c r="G250" s="627">
        <v>44827</v>
      </c>
      <c r="H250" s="24">
        <v>2</v>
      </c>
      <c r="I250" s="431">
        <v>1</v>
      </c>
      <c r="K250" s="158">
        <v>0</v>
      </c>
      <c r="L250" s="158">
        <v>0</v>
      </c>
      <c r="M250" s="158">
        <v>0</v>
      </c>
      <c r="N250" s="158">
        <v>0</v>
      </c>
      <c r="O250" s="158">
        <v>0</v>
      </c>
      <c r="P250" s="158">
        <v>0</v>
      </c>
      <c r="Q250" s="158">
        <v>0</v>
      </c>
      <c r="R250" s="158">
        <v>0</v>
      </c>
      <c r="S250" s="158">
        <v>0</v>
      </c>
      <c r="T250" s="158">
        <v>0</v>
      </c>
      <c r="U250" s="158">
        <v>0</v>
      </c>
      <c r="V250" s="158">
        <v>0</v>
      </c>
      <c r="W250" s="158">
        <v>0</v>
      </c>
      <c r="X250" s="158">
        <v>0</v>
      </c>
      <c r="Y250" s="158">
        <v>0</v>
      </c>
      <c r="Z250" s="158">
        <v>0</v>
      </c>
      <c r="AA250" s="158">
        <v>0</v>
      </c>
      <c r="AB250" s="158">
        <v>0</v>
      </c>
      <c r="AC250" s="158">
        <v>0</v>
      </c>
      <c r="AD250" s="158">
        <v>0</v>
      </c>
      <c r="AE250" s="158">
        <v>0</v>
      </c>
      <c r="AF250" s="158">
        <v>0</v>
      </c>
      <c r="AG250" s="158">
        <v>0</v>
      </c>
      <c r="AH250" s="158">
        <v>0</v>
      </c>
      <c r="AI250" s="158">
        <v>0</v>
      </c>
      <c r="AJ250" s="158">
        <v>0</v>
      </c>
      <c r="AK250" s="158">
        <v>0</v>
      </c>
      <c r="AL250" s="158">
        <v>0</v>
      </c>
      <c r="AM250" s="158">
        <v>0</v>
      </c>
      <c r="AN250" s="158">
        <v>0</v>
      </c>
      <c r="AO250" s="158">
        <v>0</v>
      </c>
      <c r="AP250" s="158">
        <v>0</v>
      </c>
      <c r="AQ250" s="158">
        <v>0</v>
      </c>
      <c r="AR250" s="158">
        <v>0</v>
      </c>
      <c r="AS250" s="158">
        <v>0</v>
      </c>
      <c r="AT250" s="158">
        <v>0</v>
      </c>
      <c r="AU250" s="24">
        <v>0</v>
      </c>
      <c r="AV250" s="24">
        <v>0</v>
      </c>
      <c r="AW250" s="24">
        <v>0</v>
      </c>
      <c r="AX250" s="24">
        <v>0</v>
      </c>
      <c r="AY250" s="24">
        <v>0</v>
      </c>
      <c r="AZ250" s="24">
        <v>0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0</v>
      </c>
      <c r="BU250" s="24">
        <v>0</v>
      </c>
      <c r="BV250" s="24">
        <v>0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4">
        <v>0</v>
      </c>
      <c r="DZ250" s="24">
        <v>0</v>
      </c>
      <c r="EA250" s="24">
        <v>0</v>
      </c>
      <c r="EB250" s="24">
        <v>0</v>
      </c>
      <c r="EC250" s="24">
        <v>0</v>
      </c>
      <c r="ED250" s="24">
        <v>0</v>
      </c>
      <c r="EE250" s="24">
        <v>0</v>
      </c>
      <c r="EF250" s="24">
        <v>0</v>
      </c>
      <c r="EG250" s="24">
        <v>0</v>
      </c>
      <c r="EH250" s="24">
        <v>0</v>
      </c>
      <c r="EI250" s="24">
        <v>0</v>
      </c>
      <c r="EJ250" s="24">
        <v>0</v>
      </c>
      <c r="EK250" s="24">
        <v>0</v>
      </c>
      <c r="EL250" s="24">
        <v>0</v>
      </c>
      <c r="EM250" s="24">
        <v>0</v>
      </c>
    </row>
    <row r="251" spans="1:143" x14ac:dyDescent="0.2">
      <c r="A251" s="635">
        <v>1</v>
      </c>
      <c r="B251" s="24" t="s">
        <v>827</v>
      </c>
      <c r="F251" s="24">
        <v>8400</v>
      </c>
      <c r="G251" s="627">
        <v>44839</v>
      </c>
      <c r="H251" s="24">
        <v>1</v>
      </c>
      <c r="I251" s="431">
        <v>1</v>
      </c>
      <c r="K251" s="158">
        <v>0</v>
      </c>
      <c r="L251" s="158">
        <v>0</v>
      </c>
      <c r="M251" s="158">
        <v>0</v>
      </c>
      <c r="N251" s="158">
        <v>0</v>
      </c>
      <c r="O251" s="158">
        <v>0</v>
      </c>
      <c r="P251" s="158">
        <v>0</v>
      </c>
      <c r="Q251" s="158">
        <v>0</v>
      </c>
      <c r="R251" s="158">
        <v>0</v>
      </c>
      <c r="S251" s="158">
        <v>0</v>
      </c>
      <c r="T251" s="158">
        <v>0</v>
      </c>
      <c r="U251" s="158">
        <v>0</v>
      </c>
      <c r="V251" s="158">
        <v>0</v>
      </c>
      <c r="W251" s="158">
        <v>0</v>
      </c>
      <c r="X251" s="158">
        <v>0</v>
      </c>
      <c r="Y251" s="158">
        <v>0</v>
      </c>
      <c r="Z251" s="158">
        <v>0</v>
      </c>
      <c r="AA251" s="158">
        <v>0</v>
      </c>
      <c r="AB251" s="158">
        <v>0</v>
      </c>
      <c r="AC251" s="158">
        <v>0</v>
      </c>
      <c r="AD251" s="158">
        <v>0</v>
      </c>
      <c r="AE251" s="158">
        <v>0</v>
      </c>
      <c r="AF251" s="158">
        <v>0</v>
      </c>
      <c r="AG251" s="158">
        <v>0</v>
      </c>
      <c r="AH251" s="158">
        <v>0</v>
      </c>
      <c r="AI251" s="158">
        <v>0</v>
      </c>
      <c r="AJ251" s="158">
        <v>0</v>
      </c>
      <c r="AK251" s="158">
        <v>0</v>
      </c>
      <c r="AL251" s="158">
        <v>0</v>
      </c>
      <c r="AM251" s="158">
        <v>0</v>
      </c>
      <c r="AN251" s="158">
        <v>0</v>
      </c>
      <c r="AO251" s="158">
        <v>0</v>
      </c>
      <c r="AP251" s="158">
        <v>0</v>
      </c>
      <c r="AQ251" s="158">
        <v>0</v>
      </c>
      <c r="AR251" s="158">
        <v>0</v>
      </c>
      <c r="AS251" s="158">
        <v>0</v>
      </c>
      <c r="AT251" s="158">
        <v>49.545766</v>
      </c>
      <c r="AU251" s="24">
        <v>159.68805897014573</v>
      </c>
      <c r="AV251" s="24">
        <v>159.68805897014573</v>
      </c>
      <c r="AW251" s="24">
        <v>204.70833403148842</v>
      </c>
      <c r="AX251" s="24">
        <v>204.70833403148842</v>
      </c>
      <c r="AY251" s="24">
        <v>204.70833403148842</v>
      </c>
      <c r="AZ251" s="24">
        <v>81.230776160629091</v>
      </c>
      <c r="BA251" s="24">
        <v>81.230776160629091</v>
      </c>
      <c r="BB251" s="24">
        <v>81.230776160629091</v>
      </c>
      <c r="BC251" s="24">
        <v>27.003990260438069</v>
      </c>
      <c r="BD251" s="24">
        <v>27.003990260438069</v>
      </c>
      <c r="BE251" s="24">
        <v>27.003990260438069</v>
      </c>
      <c r="BF251" s="24">
        <v>16.179120554658216</v>
      </c>
      <c r="BG251" s="24">
        <v>16.179120554658216</v>
      </c>
      <c r="BH251" s="24">
        <v>16.179120554658216</v>
      </c>
      <c r="BI251" s="24">
        <v>8.0192117097899978</v>
      </c>
      <c r="BJ251" s="24">
        <v>8.0192117097899978</v>
      </c>
      <c r="BK251" s="24">
        <v>8.0192117097899978</v>
      </c>
      <c r="BL251" s="24">
        <v>2.1848693649856217</v>
      </c>
      <c r="BM251" s="24">
        <v>2.1848693649856217</v>
      </c>
      <c r="BN251" s="24">
        <v>2.1848693649856217</v>
      </c>
      <c r="BO251" s="24">
        <v>4.8169372325291224</v>
      </c>
      <c r="BP251" s="24">
        <v>4.8169372325291224</v>
      </c>
      <c r="BQ251" s="24">
        <v>4.8169372325291224</v>
      </c>
      <c r="BR251" s="24">
        <v>0</v>
      </c>
      <c r="BS251" s="24">
        <v>0</v>
      </c>
      <c r="BT251" s="24">
        <v>0</v>
      </c>
      <c r="BU251" s="24">
        <v>0</v>
      </c>
      <c r="BV251" s="24">
        <v>0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4">
        <v>0</v>
      </c>
      <c r="DZ251" s="24">
        <v>0</v>
      </c>
      <c r="EA251" s="24">
        <v>0</v>
      </c>
      <c r="EB251" s="24">
        <v>0</v>
      </c>
      <c r="EC251" s="24">
        <v>0</v>
      </c>
      <c r="ED251" s="24">
        <v>0</v>
      </c>
      <c r="EE251" s="24">
        <v>0</v>
      </c>
      <c r="EF251" s="24">
        <v>0</v>
      </c>
      <c r="EG251" s="24">
        <v>0</v>
      </c>
      <c r="EH251" s="24">
        <v>0</v>
      </c>
      <c r="EI251" s="24">
        <v>0</v>
      </c>
      <c r="EJ251" s="24">
        <v>0</v>
      </c>
      <c r="EK251" s="24">
        <v>0</v>
      </c>
      <c r="EL251" s="24">
        <v>0</v>
      </c>
      <c r="EM251" s="24">
        <v>0</v>
      </c>
    </row>
    <row r="252" spans="1:143" x14ac:dyDescent="0.2">
      <c r="A252" s="635">
        <v>2</v>
      </c>
      <c r="B252" s="24" t="s">
        <v>828</v>
      </c>
      <c r="F252" s="24">
        <v>1600.886362</v>
      </c>
      <c r="G252" s="627">
        <v>44848</v>
      </c>
      <c r="H252" s="24">
        <v>1</v>
      </c>
      <c r="I252" s="431">
        <v>1</v>
      </c>
      <c r="K252" s="158">
        <v>0</v>
      </c>
      <c r="L252" s="158">
        <v>0</v>
      </c>
      <c r="M252" s="158">
        <v>0</v>
      </c>
      <c r="N252" s="158">
        <v>0</v>
      </c>
      <c r="O252" s="158">
        <v>0</v>
      </c>
      <c r="P252" s="158">
        <v>0</v>
      </c>
      <c r="Q252" s="158">
        <v>0</v>
      </c>
      <c r="R252" s="158">
        <v>0</v>
      </c>
      <c r="S252" s="158">
        <v>0</v>
      </c>
      <c r="T252" s="158">
        <v>0</v>
      </c>
      <c r="U252" s="158">
        <v>0</v>
      </c>
      <c r="V252" s="158">
        <v>0</v>
      </c>
      <c r="W252" s="158">
        <v>0</v>
      </c>
      <c r="X252" s="158">
        <v>0</v>
      </c>
      <c r="Y252" s="158">
        <v>0</v>
      </c>
      <c r="Z252" s="158">
        <v>0</v>
      </c>
      <c r="AA252" s="158">
        <v>0</v>
      </c>
      <c r="AB252" s="158">
        <v>0</v>
      </c>
      <c r="AC252" s="158">
        <v>0</v>
      </c>
      <c r="AD252" s="158">
        <v>0</v>
      </c>
      <c r="AE252" s="158">
        <v>0</v>
      </c>
      <c r="AF252" s="158">
        <v>0</v>
      </c>
      <c r="AG252" s="158">
        <v>0</v>
      </c>
      <c r="AH252" s="158">
        <v>0</v>
      </c>
      <c r="AI252" s="158">
        <v>0</v>
      </c>
      <c r="AJ252" s="158">
        <v>0</v>
      </c>
      <c r="AK252" s="158">
        <v>0</v>
      </c>
      <c r="AL252" s="158">
        <v>0</v>
      </c>
      <c r="AM252" s="158">
        <v>0</v>
      </c>
      <c r="AN252" s="158">
        <v>0</v>
      </c>
      <c r="AO252" s="158">
        <v>0</v>
      </c>
      <c r="AP252" s="158">
        <v>0</v>
      </c>
      <c r="AQ252" s="158">
        <v>0</v>
      </c>
      <c r="AR252" s="158">
        <v>0</v>
      </c>
      <c r="AS252" s="158">
        <v>0</v>
      </c>
      <c r="AT252" s="158">
        <v>0</v>
      </c>
      <c r="AU252" s="24">
        <v>1.062420588273417</v>
      </c>
      <c r="AV252" s="24">
        <v>1.062420588273417</v>
      </c>
      <c r="AW252" s="24">
        <v>2.8396033273814361</v>
      </c>
      <c r="AX252" s="24">
        <v>2.8396033273814361</v>
      </c>
      <c r="AY252" s="24">
        <v>2.8396033273814361</v>
      </c>
      <c r="AZ252" s="24">
        <v>35.41137663435115</v>
      </c>
      <c r="BA252" s="24">
        <v>35.41137663435115</v>
      </c>
      <c r="BB252" s="24">
        <v>35.41137663435115</v>
      </c>
      <c r="BC252" s="24">
        <v>1.7925394842407467</v>
      </c>
      <c r="BD252" s="24">
        <v>1.7925394842407467</v>
      </c>
      <c r="BE252" s="24">
        <v>1.7925394842407467</v>
      </c>
      <c r="BF252" s="24">
        <v>0.31069818396161186</v>
      </c>
      <c r="BG252" s="24">
        <v>0.31069818396161186</v>
      </c>
      <c r="BH252" s="24">
        <v>0.31069818396161186</v>
      </c>
      <c r="BI252" s="24">
        <v>0.10792261060397142</v>
      </c>
      <c r="BJ252" s="24">
        <v>0.10792261060397142</v>
      </c>
      <c r="BK252" s="24">
        <v>0.10792261060397142</v>
      </c>
      <c r="BL252" s="24">
        <v>0.121084640876232</v>
      </c>
      <c r="BM252" s="24">
        <v>0.121084640876232</v>
      </c>
      <c r="BN252" s="24">
        <v>0.121084640876232</v>
      </c>
      <c r="BO252" s="24">
        <v>0.128009274835063</v>
      </c>
      <c r="BP252" s="24">
        <v>0.128009274835063</v>
      </c>
      <c r="BQ252" s="24">
        <v>0.128009274835063</v>
      </c>
      <c r="BR252" s="24">
        <v>0</v>
      </c>
      <c r="BS252" s="24">
        <v>0</v>
      </c>
      <c r="BT252" s="24">
        <v>0</v>
      </c>
      <c r="BU252" s="24">
        <v>0</v>
      </c>
      <c r="BV252" s="24">
        <v>0</v>
      </c>
      <c r="BW252" s="24">
        <v>0</v>
      </c>
      <c r="BX252" s="24">
        <v>0</v>
      </c>
      <c r="BY252" s="24">
        <v>0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0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4">
        <v>0</v>
      </c>
      <c r="DZ252" s="24">
        <v>0</v>
      </c>
      <c r="EA252" s="24">
        <v>0</v>
      </c>
      <c r="EB252" s="24">
        <v>0</v>
      </c>
      <c r="EC252" s="24">
        <v>0</v>
      </c>
      <c r="ED252" s="24">
        <v>0</v>
      </c>
      <c r="EE252" s="24">
        <v>0</v>
      </c>
      <c r="EF252" s="24">
        <v>0</v>
      </c>
      <c r="EG252" s="24">
        <v>0</v>
      </c>
      <c r="EH252" s="24">
        <v>0</v>
      </c>
      <c r="EI252" s="24">
        <v>0</v>
      </c>
      <c r="EJ252" s="24">
        <v>0</v>
      </c>
      <c r="EK252" s="24">
        <v>0</v>
      </c>
      <c r="EL252" s="24">
        <v>0</v>
      </c>
      <c r="EM252" s="24">
        <v>0</v>
      </c>
    </row>
    <row r="253" spans="1:143" x14ac:dyDescent="0.2">
      <c r="A253" s="635">
        <v>1</v>
      </c>
      <c r="B253" s="24" t="s">
        <v>829</v>
      </c>
      <c r="F253" s="24">
        <v>9361.9</v>
      </c>
      <c r="G253" s="627">
        <v>44853</v>
      </c>
      <c r="H253" s="24">
        <v>1</v>
      </c>
      <c r="I253" s="431">
        <v>1</v>
      </c>
      <c r="K253" s="158">
        <v>0</v>
      </c>
      <c r="L253" s="158">
        <v>0</v>
      </c>
      <c r="M253" s="158">
        <v>0</v>
      </c>
      <c r="N253" s="158">
        <v>0</v>
      </c>
      <c r="O253" s="158">
        <v>0</v>
      </c>
      <c r="P253" s="158">
        <v>0</v>
      </c>
      <c r="Q253" s="158">
        <v>0</v>
      </c>
      <c r="R253" s="158">
        <v>0</v>
      </c>
      <c r="S253" s="158">
        <v>0</v>
      </c>
      <c r="T253" s="158">
        <v>0</v>
      </c>
      <c r="U253" s="158">
        <v>0</v>
      </c>
      <c r="V253" s="158">
        <v>0</v>
      </c>
      <c r="W253" s="158">
        <v>0</v>
      </c>
      <c r="X253" s="158">
        <v>0</v>
      </c>
      <c r="Y253" s="158">
        <v>0</v>
      </c>
      <c r="Z253" s="158">
        <v>0</v>
      </c>
      <c r="AA253" s="158">
        <v>0</v>
      </c>
      <c r="AB253" s="158">
        <v>0</v>
      </c>
      <c r="AC253" s="158">
        <v>0</v>
      </c>
      <c r="AD253" s="158">
        <v>0</v>
      </c>
      <c r="AE253" s="158">
        <v>0</v>
      </c>
      <c r="AF253" s="158">
        <v>0</v>
      </c>
      <c r="AG253" s="158">
        <v>0</v>
      </c>
      <c r="AH253" s="158">
        <v>0</v>
      </c>
      <c r="AI253" s="158">
        <v>0</v>
      </c>
      <c r="AJ253" s="158">
        <v>0</v>
      </c>
      <c r="AK253" s="158">
        <v>0</v>
      </c>
      <c r="AL253" s="158">
        <v>0</v>
      </c>
      <c r="AM253" s="158">
        <v>0</v>
      </c>
      <c r="AN253" s="158">
        <v>0</v>
      </c>
      <c r="AO253" s="158">
        <v>0</v>
      </c>
      <c r="AP253" s="158">
        <v>0</v>
      </c>
      <c r="AQ253" s="158">
        <v>0</v>
      </c>
      <c r="AR253" s="158">
        <v>0</v>
      </c>
      <c r="AS253" s="158">
        <v>0</v>
      </c>
      <c r="AT253" s="158">
        <v>0</v>
      </c>
      <c r="AU253" s="24">
        <v>177.97424277054847</v>
      </c>
      <c r="AV253" s="24">
        <v>177.97424277054847</v>
      </c>
      <c r="AW253" s="24">
        <v>228.14987528207041</v>
      </c>
      <c r="AX253" s="24">
        <v>228.14987528207041</v>
      </c>
      <c r="AY253" s="24">
        <v>228.14987528207041</v>
      </c>
      <c r="AZ253" s="24">
        <v>90.532667064070651</v>
      </c>
      <c r="BA253" s="24">
        <v>90.532667064070651</v>
      </c>
      <c r="BB253" s="24">
        <v>90.532667064070651</v>
      </c>
      <c r="BC253" s="24">
        <v>30.096268621332754</v>
      </c>
      <c r="BD253" s="24">
        <v>30.096268621332754</v>
      </c>
      <c r="BE253" s="24">
        <v>30.096268621332754</v>
      </c>
      <c r="BF253" s="24">
        <v>18.031822466744611</v>
      </c>
      <c r="BG253" s="24">
        <v>18.031822466744611</v>
      </c>
      <c r="BH253" s="24">
        <v>18.031822466744611</v>
      </c>
      <c r="BI253" s="24">
        <v>8.9375069173670223</v>
      </c>
      <c r="BJ253" s="24">
        <v>8.9375069173670223</v>
      </c>
      <c r="BK253" s="24">
        <v>8.9375069173670223</v>
      </c>
      <c r="BL253" s="24">
        <v>2.4350629176260585</v>
      </c>
      <c r="BM253" s="24">
        <v>2.4350629176260585</v>
      </c>
      <c r="BN253" s="24">
        <v>2.4350629176260585</v>
      </c>
      <c r="BO253" s="24">
        <v>5.3685338901445698</v>
      </c>
      <c r="BP253" s="24">
        <v>5.3685338901445698</v>
      </c>
      <c r="BQ253" s="24">
        <v>5.3685338901445698</v>
      </c>
      <c r="BR253" s="24">
        <v>0</v>
      </c>
      <c r="BS253" s="24">
        <v>0</v>
      </c>
      <c r="BT253" s="24">
        <v>0</v>
      </c>
      <c r="BU253" s="24">
        <v>0</v>
      </c>
      <c r="BV253" s="24">
        <v>0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4">
        <v>0</v>
      </c>
      <c r="DZ253" s="24">
        <v>0</v>
      </c>
      <c r="EA253" s="24">
        <v>0</v>
      </c>
      <c r="EB253" s="24">
        <v>0</v>
      </c>
      <c r="EC253" s="24">
        <v>0</v>
      </c>
      <c r="ED253" s="24">
        <v>0</v>
      </c>
      <c r="EE253" s="24">
        <v>0</v>
      </c>
      <c r="EF253" s="24">
        <v>0</v>
      </c>
      <c r="EG253" s="24">
        <v>0</v>
      </c>
      <c r="EH253" s="24">
        <v>0</v>
      </c>
      <c r="EI253" s="24">
        <v>0</v>
      </c>
      <c r="EJ253" s="24">
        <v>0</v>
      </c>
      <c r="EK253" s="24">
        <v>0</v>
      </c>
      <c r="EL253" s="24">
        <v>0</v>
      </c>
      <c r="EM253" s="24">
        <v>0</v>
      </c>
    </row>
    <row r="254" spans="1:143" x14ac:dyDescent="0.2">
      <c r="A254" s="635">
        <v>1</v>
      </c>
      <c r="B254" s="24" t="s">
        <v>830</v>
      </c>
      <c r="F254" s="24">
        <v>10400</v>
      </c>
      <c r="G254" s="627">
        <v>44837</v>
      </c>
      <c r="H254" s="24">
        <v>1</v>
      </c>
      <c r="I254" s="431">
        <v>1</v>
      </c>
      <c r="K254" s="158">
        <v>0</v>
      </c>
      <c r="L254" s="158">
        <v>0</v>
      </c>
      <c r="M254" s="158">
        <v>0</v>
      </c>
      <c r="N254" s="158">
        <v>0</v>
      </c>
      <c r="O254" s="158">
        <v>0</v>
      </c>
      <c r="P254" s="158">
        <v>0</v>
      </c>
      <c r="Q254" s="158">
        <v>0</v>
      </c>
      <c r="R254" s="158">
        <v>0</v>
      </c>
      <c r="S254" s="158">
        <v>0</v>
      </c>
      <c r="T254" s="158">
        <v>0</v>
      </c>
      <c r="U254" s="158">
        <v>0</v>
      </c>
      <c r="V254" s="158">
        <v>0</v>
      </c>
      <c r="W254" s="158">
        <v>0</v>
      </c>
      <c r="X254" s="158">
        <v>0</v>
      </c>
      <c r="Y254" s="158">
        <v>0</v>
      </c>
      <c r="Z254" s="158">
        <v>0</v>
      </c>
      <c r="AA254" s="158">
        <v>0</v>
      </c>
      <c r="AB254" s="158">
        <v>0</v>
      </c>
      <c r="AC254" s="158">
        <v>0</v>
      </c>
      <c r="AD254" s="158">
        <v>0</v>
      </c>
      <c r="AE254" s="158">
        <v>0</v>
      </c>
      <c r="AF254" s="158">
        <v>0</v>
      </c>
      <c r="AG254" s="158">
        <v>0</v>
      </c>
      <c r="AH254" s="158">
        <v>0</v>
      </c>
      <c r="AI254" s="158">
        <v>0</v>
      </c>
      <c r="AJ254" s="158">
        <v>0</v>
      </c>
      <c r="AK254" s="158">
        <v>0</v>
      </c>
      <c r="AL254" s="158">
        <v>0</v>
      </c>
      <c r="AM254" s="158">
        <v>0</v>
      </c>
      <c r="AN254" s="158">
        <v>0</v>
      </c>
      <c r="AO254" s="158">
        <v>0</v>
      </c>
      <c r="AP254" s="158">
        <v>0</v>
      </c>
      <c r="AQ254" s="158">
        <v>0</v>
      </c>
      <c r="AR254" s="158">
        <v>0</v>
      </c>
      <c r="AS254" s="158">
        <v>0</v>
      </c>
      <c r="AT254" s="158">
        <v>0</v>
      </c>
      <c r="AU254" s="24">
        <v>197.709025391609</v>
      </c>
      <c r="AV254" s="24">
        <v>197.709025391609</v>
      </c>
      <c r="AW254" s="24">
        <v>253.4484135627952</v>
      </c>
      <c r="AX254" s="24">
        <v>253.4484135627952</v>
      </c>
      <c r="AY254" s="24">
        <v>253.4484135627952</v>
      </c>
      <c r="AZ254" s="24">
        <v>100.57143715125507</v>
      </c>
      <c r="BA254" s="24">
        <v>100.57143715125507</v>
      </c>
      <c r="BB254" s="24">
        <v>100.57143715125507</v>
      </c>
      <c r="BC254" s="24">
        <v>33.433511751018564</v>
      </c>
      <c r="BD254" s="24">
        <v>33.433511751018564</v>
      </c>
      <c r="BE254" s="24">
        <v>33.433511751018564</v>
      </c>
      <c r="BF254" s="24">
        <v>20.031292115291123</v>
      </c>
      <c r="BG254" s="24">
        <v>20.031292115291123</v>
      </c>
      <c r="BH254" s="24">
        <v>20.031292115291123</v>
      </c>
      <c r="BI254" s="24">
        <v>9.9285478311685704</v>
      </c>
      <c r="BJ254" s="24">
        <v>9.9285478311685704</v>
      </c>
      <c r="BK254" s="24">
        <v>9.9285478311685704</v>
      </c>
      <c r="BL254" s="24">
        <v>2.7050763566488651</v>
      </c>
      <c r="BM254" s="24">
        <v>2.7050763566488651</v>
      </c>
      <c r="BN254" s="24">
        <v>2.7050763566488651</v>
      </c>
      <c r="BO254" s="24">
        <v>5.9638270497979606</v>
      </c>
      <c r="BP254" s="24">
        <v>5.9638270497979606</v>
      </c>
      <c r="BQ254" s="24">
        <v>5.9638270497979606</v>
      </c>
      <c r="BR254" s="24">
        <v>0</v>
      </c>
      <c r="BS254" s="24">
        <v>0</v>
      </c>
      <c r="BT254" s="24">
        <v>0</v>
      </c>
      <c r="BU254" s="24">
        <v>0</v>
      </c>
      <c r="BV254" s="24">
        <v>0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4">
        <v>0</v>
      </c>
      <c r="DZ254" s="24">
        <v>0</v>
      </c>
      <c r="EA254" s="24">
        <v>0</v>
      </c>
      <c r="EB254" s="24">
        <v>0</v>
      </c>
      <c r="EC254" s="24">
        <v>0</v>
      </c>
      <c r="ED254" s="24">
        <v>0</v>
      </c>
      <c r="EE254" s="24">
        <v>0</v>
      </c>
      <c r="EF254" s="24">
        <v>0</v>
      </c>
      <c r="EG254" s="24">
        <v>0</v>
      </c>
      <c r="EH254" s="24">
        <v>0</v>
      </c>
      <c r="EI254" s="24">
        <v>0</v>
      </c>
      <c r="EJ254" s="24">
        <v>0</v>
      </c>
      <c r="EK254" s="24">
        <v>0</v>
      </c>
      <c r="EL254" s="24">
        <v>0</v>
      </c>
      <c r="EM254" s="24">
        <v>0</v>
      </c>
    </row>
    <row r="255" spans="1:143" x14ac:dyDescent="0.2">
      <c r="A255" s="635">
        <v>2</v>
      </c>
      <c r="B255" s="24" t="s">
        <v>831</v>
      </c>
      <c r="F255" s="24">
        <v>1000</v>
      </c>
      <c r="G255" s="627">
        <v>44876</v>
      </c>
      <c r="H255" s="24">
        <v>0</v>
      </c>
      <c r="I255" s="431">
        <v>1</v>
      </c>
      <c r="K255" s="158">
        <v>0</v>
      </c>
      <c r="L255" s="158">
        <v>0</v>
      </c>
      <c r="M255" s="158">
        <v>0</v>
      </c>
      <c r="N255" s="158">
        <v>0</v>
      </c>
      <c r="O255" s="158">
        <v>0</v>
      </c>
      <c r="P255" s="158">
        <v>0</v>
      </c>
      <c r="Q255" s="158">
        <v>0</v>
      </c>
      <c r="R255" s="158">
        <v>0</v>
      </c>
      <c r="S255" s="158">
        <v>0</v>
      </c>
      <c r="T255" s="158">
        <v>0</v>
      </c>
      <c r="U255" s="158">
        <v>0</v>
      </c>
      <c r="V255" s="158">
        <v>0</v>
      </c>
      <c r="W255" s="158">
        <v>0</v>
      </c>
      <c r="X255" s="158">
        <v>0</v>
      </c>
      <c r="Y255" s="158">
        <v>0</v>
      </c>
      <c r="Z255" s="158">
        <v>0</v>
      </c>
      <c r="AA255" s="158">
        <v>0</v>
      </c>
      <c r="AB255" s="158">
        <v>0</v>
      </c>
      <c r="AC255" s="158">
        <v>0</v>
      </c>
      <c r="AD255" s="158">
        <v>0</v>
      </c>
      <c r="AE255" s="158">
        <v>0</v>
      </c>
      <c r="AF255" s="158">
        <v>0</v>
      </c>
      <c r="AG255" s="158">
        <v>0</v>
      </c>
      <c r="AH255" s="158">
        <v>0</v>
      </c>
      <c r="AI255" s="158">
        <v>0</v>
      </c>
      <c r="AJ255" s="158">
        <v>0</v>
      </c>
      <c r="AK255" s="158">
        <v>0</v>
      </c>
      <c r="AL255" s="158">
        <v>0</v>
      </c>
      <c r="AM255" s="158">
        <v>0</v>
      </c>
      <c r="AN255" s="158">
        <v>0</v>
      </c>
      <c r="AO255" s="158">
        <v>0</v>
      </c>
      <c r="AP255" s="158">
        <v>0</v>
      </c>
      <c r="AQ255" s="158">
        <v>0</v>
      </c>
      <c r="AR255" s="158">
        <v>0</v>
      </c>
      <c r="AS255" s="158">
        <v>0</v>
      </c>
      <c r="AT255" s="158">
        <v>0</v>
      </c>
      <c r="AU255" s="24">
        <v>0.66364522397837566</v>
      </c>
      <c r="AV255" s="24">
        <v>0.66364522397837566</v>
      </c>
      <c r="AW255" s="24">
        <v>0.66364522397837566</v>
      </c>
      <c r="AX255" s="24">
        <v>1.7737694534632034</v>
      </c>
      <c r="AY255" s="24">
        <v>1.7737694534632034</v>
      </c>
      <c r="AZ255" s="24">
        <v>1.7737694534632034</v>
      </c>
      <c r="BA255" s="24">
        <v>22.119856521303259</v>
      </c>
      <c r="BB255" s="24">
        <v>22.119856521303259</v>
      </c>
      <c r="BC255" s="24">
        <v>22.119856521303259</v>
      </c>
      <c r="BD255" s="24">
        <v>1.1197168810916178</v>
      </c>
      <c r="BE255" s="24">
        <v>1.1197168810916178</v>
      </c>
      <c r="BF255" s="24">
        <v>1.1197168810916178</v>
      </c>
      <c r="BG255" s="24">
        <v>0.1940788499025341</v>
      </c>
      <c r="BH255" s="24">
        <v>0.1940788499025341</v>
      </c>
      <c r="BI255" s="24">
        <v>0.1940788499025341</v>
      </c>
      <c r="BJ255" s="24">
        <v>6.7414285714285718E-2</v>
      </c>
      <c r="BK255" s="24">
        <v>6.7414285714285718E-2</v>
      </c>
      <c r="BL255" s="24">
        <v>6.7414285714285718E-2</v>
      </c>
      <c r="BM255" s="24">
        <v>7.5635999999999995E-2</v>
      </c>
      <c r="BN255" s="24">
        <v>7.5635999999999995E-2</v>
      </c>
      <c r="BO255" s="24">
        <v>7.5635999999999995E-2</v>
      </c>
      <c r="BP255" s="24">
        <v>7.9961500000000005E-2</v>
      </c>
      <c r="BQ255" s="24">
        <v>7.9961500000000005E-2</v>
      </c>
      <c r="BR255" s="24">
        <v>7.9961500000000005E-2</v>
      </c>
      <c r="BS255" s="24">
        <v>0</v>
      </c>
      <c r="BT255" s="24">
        <v>0</v>
      </c>
      <c r="BU255" s="24">
        <v>0</v>
      </c>
      <c r="BV255" s="24">
        <v>0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4">
        <v>0</v>
      </c>
      <c r="DZ255" s="24">
        <v>0</v>
      </c>
      <c r="EA255" s="24">
        <v>0</v>
      </c>
      <c r="EB255" s="24">
        <v>0</v>
      </c>
      <c r="EC255" s="24">
        <v>0</v>
      </c>
      <c r="ED255" s="24">
        <v>0</v>
      </c>
      <c r="EE255" s="24">
        <v>0</v>
      </c>
      <c r="EF255" s="24">
        <v>0</v>
      </c>
      <c r="EG255" s="24">
        <v>0</v>
      </c>
      <c r="EH255" s="24">
        <v>0</v>
      </c>
      <c r="EI255" s="24">
        <v>0</v>
      </c>
      <c r="EJ255" s="24">
        <v>0</v>
      </c>
      <c r="EK255" s="24">
        <v>0</v>
      </c>
      <c r="EL255" s="24">
        <v>0</v>
      </c>
      <c r="EM255" s="24">
        <v>0</v>
      </c>
    </row>
    <row r="256" spans="1:143" x14ac:dyDescent="0.2">
      <c r="A256" s="635">
        <v>2</v>
      </c>
      <c r="B256" s="24" t="s">
        <v>832</v>
      </c>
      <c r="F256" s="24">
        <v>450</v>
      </c>
      <c r="G256" s="627">
        <v>44881</v>
      </c>
      <c r="H256" s="24">
        <v>0</v>
      </c>
      <c r="I256" s="431">
        <v>1</v>
      </c>
      <c r="K256" s="158">
        <v>0</v>
      </c>
      <c r="L256" s="158">
        <v>0</v>
      </c>
      <c r="M256" s="158">
        <v>0</v>
      </c>
      <c r="N256" s="158">
        <v>0</v>
      </c>
      <c r="O256" s="158">
        <v>0</v>
      </c>
      <c r="P256" s="158">
        <v>0</v>
      </c>
      <c r="Q256" s="158">
        <v>0</v>
      </c>
      <c r="R256" s="158">
        <v>0</v>
      </c>
      <c r="S256" s="158">
        <v>0</v>
      </c>
      <c r="T256" s="158">
        <v>0</v>
      </c>
      <c r="U256" s="158">
        <v>0</v>
      </c>
      <c r="V256" s="158">
        <v>0</v>
      </c>
      <c r="W256" s="158">
        <v>0</v>
      </c>
      <c r="X256" s="158">
        <v>0</v>
      </c>
      <c r="Y256" s="158">
        <v>0</v>
      </c>
      <c r="Z256" s="158">
        <v>0</v>
      </c>
      <c r="AA256" s="158">
        <v>0</v>
      </c>
      <c r="AB256" s="158">
        <v>0</v>
      </c>
      <c r="AC256" s="158">
        <v>0</v>
      </c>
      <c r="AD256" s="158">
        <v>0</v>
      </c>
      <c r="AE256" s="158">
        <v>0</v>
      </c>
      <c r="AF256" s="158">
        <v>0</v>
      </c>
      <c r="AG256" s="158">
        <v>0</v>
      </c>
      <c r="AH256" s="158">
        <v>0</v>
      </c>
      <c r="AI256" s="158">
        <v>0</v>
      </c>
      <c r="AJ256" s="158">
        <v>0</v>
      </c>
      <c r="AK256" s="158">
        <v>0</v>
      </c>
      <c r="AL256" s="158">
        <v>0</v>
      </c>
      <c r="AM256" s="158">
        <v>0</v>
      </c>
      <c r="AN256" s="158">
        <v>0</v>
      </c>
      <c r="AO256" s="158">
        <v>0</v>
      </c>
      <c r="AP256" s="158">
        <v>0</v>
      </c>
      <c r="AQ256" s="158">
        <v>0</v>
      </c>
      <c r="AR256" s="158">
        <v>0</v>
      </c>
      <c r="AS256" s="158">
        <v>0</v>
      </c>
      <c r="AT256" s="158">
        <v>0</v>
      </c>
      <c r="AU256" s="24">
        <v>0.29864035079026902</v>
      </c>
      <c r="AV256" s="24">
        <v>0.29864035079026902</v>
      </c>
      <c r="AW256" s="24">
        <v>0.29864035079026902</v>
      </c>
      <c r="AX256" s="24">
        <v>0.79819625405844141</v>
      </c>
      <c r="AY256" s="24">
        <v>0.79819625405844141</v>
      </c>
      <c r="AZ256" s="24">
        <v>0.79819625405844141</v>
      </c>
      <c r="BA256" s="24">
        <v>9.9539354345864659</v>
      </c>
      <c r="BB256" s="24">
        <v>9.9539354345864659</v>
      </c>
      <c r="BC256" s="24">
        <v>9.9539354345864659</v>
      </c>
      <c r="BD256" s="24">
        <v>0.50387259649122795</v>
      </c>
      <c r="BE256" s="24">
        <v>0.50387259649122795</v>
      </c>
      <c r="BF256" s="24">
        <v>0.50387259649122795</v>
      </c>
      <c r="BG256" s="24">
        <v>8.7335482456140354E-2</v>
      </c>
      <c r="BH256" s="24">
        <v>8.7335482456140354E-2</v>
      </c>
      <c r="BI256" s="24">
        <v>8.7335482456140354E-2</v>
      </c>
      <c r="BJ256" s="24">
        <v>3.033642857142857E-2</v>
      </c>
      <c r="BK256" s="24">
        <v>3.033642857142857E-2</v>
      </c>
      <c r="BL256" s="24">
        <v>3.033642857142857E-2</v>
      </c>
      <c r="BM256" s="24">
        <v>3.4036200000000003E-2</v>
      </c>
      <c r="BN256" s="24">
        <v>3.4036200000000003E-2</v>
      </c>
      <c r="BO256" s="24">
        <v>3.4036200000000003E-2</v>
      </c>
      <c r="BP256" s="24">
        <v>3.5982674999999999E-2</v>
      </c>
      <c r="BQ256" s="24">
        <v>3.5982674999999999E-2</v>
      </c>
      <c r="BR256" s="24">
        <v>3.5982674999999999E-2</v>
      </c>
      <c r="BS256" s="24">
        <v>0</v>
      </c>
      <c r="BT256" s="24">
        <v>0</v>
      </c>
      <c r="BU256" s="24">
        <v>0</v>
      </c>
      <c r="BV256" s="24">
        <v>0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4">
        <v>0</v>
      </c>
      <c r="DZ256" s="24">
        <v>0</v>
      </c>
      <c r="EA256" s="24">
        <v>0</v>
      </c>
      <c r="EB256" s="24">
        <v>0</v>
      </c>
      <c r="EC256" s="24">
        <v>0</v>
      </c>
      <c r="ED256" s="24">
        <v>0</v>
      </c>
      <c r="EE256" s="24">
        <v>0</v>
      </c>
      <c r="EF256" s="24">
        <v>0</v>
      </c>
      <c r="EG256" s="24">
        <v>0</v>
      </c>
      <c r="EH256" s="24">
        <v>0</v>
      </c>
      <c r="EI256" s="24">
        <v>0</v>
      </c>
      <c r="EJ256" s="24">
        <v>0</v>
      </c>
      <c r="EK256" s="24">
        <v>0</v>
      </c>
      <c r="EL256" s="24">
        <v>0</v>
      </c>
      <c r="EM256" s="24">
        <v>0</v>
      </c>
    </row>
    <row r="257" spans="1:143" x14ac:dyDescent="0.2">
      <c r="A257" s="635">
        <v>1</v>
      </c>
      <c r="B257" s="24" t="s">
        <v>833</v>
      </c>
      <c r="F257" s="24">
        <v>9162.625</v>
      </c>
      <c r="G257" s="627">
        <v>44883</v>
      </c>
      <c r="H257" s="24">
        <v>0</v>
      </c>
      <c r="I257" s="431">
        <v>1</v>
      </c>
      <c r="K257" s="158">
        <v>0</v>
      </c>
      <c r="L257" s="158">
        <v>0</v>
      </c>
      <c r="M257" s="158">
        <v>0</v>
      </c>
      <c r="N257" s="158">
        <v>0</v>
      </c>
      <c r="O257" s="158">
        <v>0</v>
      </c>
      <c r="P257" s="158">
        <v>0</v>
      </c>
      <c r="Q257" s="158">
        <v>0</v>
      </c>
      <c r="R257" s="158">
        <v>0</v>
      </c>
      <c r="S257" s="158">
        <v>0</v>
      </c>
      <c r="T257" s="158">
        <v>0</v>
      </c>
      <c r="U257" s="158">
        <v>0</v>
      </c>
      <c r="V257" s="158">
        <v>0</v>
      </c>
      <c r="W257" s="158">
        <v>0</v>
      </c>
      <c r="X257" s="158">
        <v>0</v>
      </c>
      <c r="Y257" s="158">
        <v>0</v>
      </c>
      <c r="Z257" s="158">
        <v>0</v>
      </c>
      <c r="AA257" s="158">
        <v>0</v>
      </c>
      <c r="AB257" s="158">
        <v>0</v>
      </c>
      <c r="AC257" s="158">
        <v>0</v>
      </c>
      <c r="AD257" s="158">
        <v>0</v>
      </c>
      <c r="AE257" s="158">
        <v>0</v>
      </c>
      <c r="AF257" s="158">
        <v>0</v>
      </c>
      <c r="AG257" s="158">
        <v>0</v>
      </c>
      <c r="AH257" s="158">
        <v>0</v>
      </c>
      <c r="AI257" s="158">
        <v>0</v>
      </c>
      <c r="AJ257" s="158">
        <v>0</v>
      </c>
      <c r="AK257" s="158">
        <v>0</v>
      </c>
      <c r="AL257" s="158">
        <v>0</v>
      </c>
      <c r="AM257" s="158">
        <v>0</v>
      </c>
      <c r="AN257" s="158">
        <v>0</v>
      </c>
      <c r="AO257" s="158">
        <v>0</v>
      </c>
      <c r="AP257" s="158">
        <v>0</v>
      </c>
      <c r="AQ257" s="158">
        <v>0</v>
      </c>
      <c r="AR257" s="158">
        <v>0</v>
      </c>
      <c r="AS257" s="158">
        <v>0</v>
      </c>
      <c r="AT257" s="158">
        <v>0</v>
      </c>
      <c r="AU257" s="24">
        <v>174.18592872872998</v>
      </c>
      <c r="AV257" s="24">
        <v>174.18592872872998</v>
      </c>
      <c r="AW257" s="24">
        <v>174.18592872872998</v>
      </c>
      <c r="AX257" s="24">
        <v>223.29353560776985</v>
      </c>
      <c r="AY257" s="24">
        <v>223.29353560776985</v>
      </c>
      <c r="AZ257" s="24">
        <v>223.29353560776985</v>
      </c>
      <c r="BA257" s="24">
        <v>88.605611954617174</v>
      </c>
      <c r="BB257" s="24">
        <v>88.605611954617174</v>
      </c>
      <c r="BC257" s="24">
        <v>88.605611954617174</v>
      </c>
      <c r="BD257" s="24">
        <v>29.455647173815041</v>
      </c>
      <c r="BE257" s="24">
        <v>29.455647173815041</v>
      </c>
      <c r="BF257" s="24">
        <v>29.455647173815041</v>
      </c>
      <c r="BG257" s="24">
        <v>17.648001722872049</v>
      </c>
      <c r="BH257" s="24">
        <v>17.648001722872049</v>
      </c>
      <c r="BI257" s="24">
        <v>17.648001722872049</v>
      </c>
      <c r="BJ257" s="24">
        <v>8.7472654395731642</v>
      </c>
      <c r="BK257" s="24">
        <v>8.7472654395731642</v>
      </c>
      <c r="BL257" s="24">
        <v>8.7472654395731642</v>
      </c>
      <c r="BM257" s="24">
        <v>2.3832307934942123</v>
      </c>
      <c r="BN257" s="24">
        <v>2.3832307934942123</v>
      </c>
      <c r="BO257" s="24">
        <v>2.3832307934942123</v>
      </c>
      <c r="BP257" s="24">
        <v>5.2542606559764469</v>
      </c>
      <c r="BQ257" s="24">
        <v>5.2542606559764469</v>
      </c>
      <c r="BR257" s="24">
        <v>5.2542606559764469</v>
      </c>
      <c r="BS257" s="24">
        <v>0</v>
      </c>
      <c r="BT257" s="24">
        <v>0</v>
      </c>
      <c r="BU257" s="24">
        <v>0</v>
      </c>
      <c r="BV257" s="24">
        <v>0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4">
        <v>0</v>
      </c>
      <c r="DZ257" s="24">
        <v>0</v>
      </c>
      <c r="EA257" s="24">
        <v>0</v>
      </c>
      <c r="EB257" s="24">
        <v>0</v>
      </c>
      <c r="EC257" s="24">
        <v>0</v>
      </c>
      <c r="ED257" s="24">
        <v>0</v>
      </c>
      <c r="EE257" s="24">
        <v>0</v>
      </c>
      <c r="EF257" s="24">
        <v>0</v>
      </c>
      <c r="EG257" s="24">
        <v>0</v>
      </c>
      <c r="EH257" s="24">
        <v>0</v>
      </c>
      <c r="EI257" s="24">
        <v>0</v>
      </c>
      <c r="EJ257" s="24">
        <v>0</v>
      </c>
      <c r="EK257" s="24">
        <v>0</v>
      </c>
      <c r="EL257" s="24">
        <v>0</v>
      </c>
      <c r="EM257" s="24">
        <v>0</v>
      </c>
    </row>
    <row r="258" spans="1:143" x14ac:dyDescent="0.2">
      <c r="A258" s="635">
        <v>1</v>
      </c>
      <c r="B258" s="24" t="s">
        <v>834</v>
      </c>
      <c r="F258" s="24">
        <v>3000</v>
      </c>
      <c r="G258" s="627">
        <v>45107</v>
      </c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24">
        <v>57.031449632194899</v>
      </c>
      <c r="BC258" s="24">
        <v>57.031449632194899</v>
      </c>
      <c r="BD258" s="24">
        <v>57.031449632194899</v>
      </c>
      <c r="BE258" s="24">
        <v>73.11011929696015</v>
      </c>
      <c r="BF258" s="24">
        <v>73.11011929696015</v>
      </c>
      <c r="BG258" s="24">
        <v>73.11011929696015</v>
      </c>
      <c r="BH258" s="24">
        <v>29.010991485938963</v>
      </c>
      <c r="BI258" s="24">
        <v>29.010991485938963</v>
      </c>
      <c r="BJ258" s="24">
        <v>29.010991485938963</v>
      </c>
      <c r="BK258" s="24">
        <v>9.6442822358707385</v>
      </c>
      <c r="BL258" s="24">
        <v>9.6442822358707385</v>
      </c>
      <c r="BM258" s="24">
        <v>9.6442822358707385</v>
      </c>
      <c r="BN258" s="24">
        <v>5.7782573409493629</v>
      </c>
      <c r="BO258" s="24">
        <v>5.7782573409493629</v>
      </c>
      <c r="BP258" s="24">
        <v>5.7782573409493629</v>
      </c>
      <c r="BQ258" s="24">
        <v>2.8640041820678568</v>
      </c>
      <c r="BR258" s="24">
        <v>2.8640041820678568</v>
      </c>
      <c r="BS258" s="24">
        <v>2.8640041820678568</v>
      </c>
      <c r="BT258" s="24">
        <v>0.78031048749486487</v>
      </c>
      <c r="BU258" s="24">
        <v>0.78031048749486487</v>
      </c>
      <c r="BV258" s="24">
        <v>0.78031048749486487</v>
      </c>
      <c r="BW258" s="24">
        <v>1.720334725903258</v>
      </c>
      <c r="BX258" s="24">
        <v>1.720334725903258</v>
      </c>
      <c r="BY258" s="24">
        <v>1.720334725903258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4">
        <v>0</v>
      </c>
      <c r="DZ258" s="24">
        <v>0</v>
      </c>
      <c r="EA258" s="24">
        <v>0</v>
      </c>
      <c r="EB258" s="24">
        <v>0</v>
      </c>
      <c r="EC258" s="24">
        <v>0</v>
      </c>
      <c r="ED258" s="24">
        <v>0</v>
      </c>
      <c r="EE258" s="24">
        <v>0</v>
      </c>
      <c r="EF258" s="24">
        <v>0</v>
      </c>
      <c r="EG258" s="24">
        <v>0</v>
      </c>
      <c r="EH258" s="24">
        <v>0</v>
      </c>
      <c r="EI258" s="24">
        <v>0</v>
      </c>
      <c r="EJ258" s="24">
        <v>0</v>
      </c>
      <c r="EK258" s="24">
        <v>0</v>
      </c>
      <c r="EL258" s="24">
        <v>0</v>
      </c>
      <c r="EM258" s="24">
        <v>0</v>
      </c>
    </row>
    <row r="259" spans="1:143" x14ac:dyDescent="0.2">
      <c r="A259" s="635">
        <v>1</v>
      </c>
      <c r="B259" s="24" t="s">
        <v>835</v>
      </c>
      <c r="F259" s="24">
        <v>5000</v>
      </c>
      <c r="G259" s="627">
        <v>45107</v>
      </c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24">
        <v>95.052416053658177</v>
      </c>
      <c r="BC259" s="24">
        <v>95.052416053658177</v>
      </c>
      <c r="BD259" s="24">
        <v>95.052416053658177</v>
      </c>
      <c r="BE259" s="24">
        <v>121.85019882826691</v>
      </c>
      <c r="BF259" s="24">
        <v>121.85019882826691</v>
      </c>
      <c r="BG259" s="24">
        <v>121.85019882826691</v>
      </c>
      <c r="BH259" s="24">
        <v>48.351652476564936</v>
      </c>
      <c r="BI259" s="24">
        <v>48.351652476564936</v>
      </c>
      <c r="BJ259" s="24">
        <v>48.351652476564936</v>
      </c>
      <c r="BK259" s="24">
        <v>16.073803726451231</v>
      </c>
      <c r="BL259" s="24">
        <v>16.073803726451231</v>
      </c>
      <c r="BM259" s="24">
        <v>16.073803726451231</v>
      </c>
      <c r="BN259" s="24">
        <v>9.6304289015822722</v>
      </c>
      <c r="BO259" s="24">
        <v>9.6304289015822722</v>
      </c>
      <c r="BP259" s="24">
        <v>9.6304289015822722</v>
      </c>
      <c r="BQ259" s="24">
        <v>4.7733403034464281</v>
      </c>
      <c r="BR259" s="24">
        <v>4.7733403034464281</v>
      </c>
      <c r="BS259" s="24">
        <v>4.7733403034464281</v>
      </c>
      <c r="BT259" s="24">
        <v>1.3005174791581082</v>
      </c>
      <c r="BU259" s="24">
        <v>1.3005174791581082</v>
      </c>
      <c r="BV259" s="24">
        <v>1.3005174791581082</v>
      </c>
      <c r="BW259" s="24">
        <v>2.8672245431720964</v>
      </c>
      <c r="BX259" s="24">
        <v>2.8672245431720964</v>
      </c>
      <c r="BY259" s="24">
        <v>2.8672245431720964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4">
        <v>0</v>
      </c>
      <c r="DZ259" s="24">
        <v>0</v>
      </c>
      <c r="EA259" s="24">
        <v>0</v>
      </c>
      <c r="EB259" s="24">
        <v>0</v>
      </c>
      <c r="EC259" s="24">
        <v>0</v>
      </c>
      <c r="ED259" s="24">
        <v>0</v>
      </c>
      <c r="EE259" s="24">
        <v>0</v>
      </c>
      <c r="EF259" s="24">
        <v>0</v>
      </c>
      <c r="EG259" s="24">
        <v>0</v>
      </c>
      <c r="EH259" s="24">
        <v>0</v>
      </c>
      <c r="EI259" s="24">
        <v>0</v>
      </c>
      <c r="EJ259" s="24">
        <v>0</v>
      </c>
      <c r="EK259" s="24">
        <v>0</v>
      </c>
      <c r="EL259" s="24">
        <v>0</v>
      </c>
      <c r="EM259" s="24">
        <v>0</v>
      </c>
    </row>
    <row r="260" spans="1:143" x14ac:dyDescent="0.2">
      <c r="A260" s="635">
        <v>2</v>
      </c>
      <c r="B260" s="24" t="s">
        <v>836</v>
      </c>
      <c r="F260" s="24">
        <v>2000</v>
      </c>
      <c r="G260" s="627">
        <v>45107</v>
      </c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24">
        <v>1.3272904479567513</v>
      </c>
      <c r="BC260" s="24">
        <v>1.3272904479567513</v>
      </c>
      <c r="BD260" s="24">
        <v>1.3272904479567513</v>
      </c>
      <c r="BE260" s="24">
        <v>3.5475389069264067</v>
      </c>
      <c r="BF260" s="24">
        <v>3.5475389069264067</v>
      </c>
      <c r="BG260" s="24">
        <v>3.5475389069264067</v>
      </c>
      <c r="BH260" s="24">
        <v>44.239713042606517</v>
      </c>
      <c r="BI260" s="24">
        <v>44.239713042606517</v>
      </c>
      <c r="BJ260" s="24">
        <v>44.239713042606517</v>
      </c>
      <c r="BK260" s="24">
        <v>2.2394337621832356</v>
      </c>
      <c r="BL260" s="24">
        <v>2.2394337621832356</v>
      </c>
      <c r="BM260" s="24">
        <v>2.2394337621832356</v>
      </c>
      <c r="BN260" s="24">
        <v>0.3881576998050682</v>
      </c>
      <c r="BO260" s="24">
        <v>0.3881576998050682</v>
      </c>
      <c r="BP260" s="24">
        <v>0.3881576998050682</v>
      </c>
      <c r="BQ260" s="24">
        <v>0.13482857142857144</v>
      </c>
      <c r="BR260" s="24">
        <v>0.13482857142857144</v>
      </c>
      <c r="BS260" s="24">
        <v>0.13482857142857144</v>
      </c>
      <c r="BT260" s="24">
        <v>0.15127199999999999</v>
      </c>
      <c r="BU260" s="24">
        <v>0.15127199999999999</v>
      </c>
      <c r="BV260" s="24">
        <v>0.15127199999999999</v>
      </c>
      <c r="BW260" s="24">
        <v>0.15992300000000001</v>
      </c>
      <c r="BX260" s="24">
        <v>0.15992300000000001</v>
      </c>
      <c r="BY260" s="24">
        <v>0.15992300000000001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4">
        <v>0</v>
      </c>
      <c r="DZ260" s="24">
        <v>0</v>
      </c>
      <c r="EA260" s="24">
        <v>0</v>
      </c>
      <c r="EB260" s="24">
        <v>0</v>
      </c>
      <c r="EC260" s="24">
        <v>0</v>
      </c>
      <c r="ED260" s="24">
        <v>0</v>
      </c>
      <c r="EE260" s="24">
        <v>0</v>
      </c>
      <c r="EF260" s="24">
        <v>0</v>
      </c>
      <c r="EG260" s="24">
        <v>0</v>
      </c>
      <c r="EH260" s="24">
        <v>0</v>
      </c>
      <c r="EI260" s="24">
        <v>0</v>
      </c>
      <c r="EJ260" s="24">
        <v>0</v>
      </c>
      <c r="EK260" s="24">
        <v>0</v>
      </c>
      <c r="EL260" s="24">
        <v>0</v>
      </c>
      <c r="EM260" s="24">
        <v>0</v>
      </c>
    </row>
    <row r="261" spans="1:143" x14ac:dyDescent="0.2">
      <c r="A261" s="635">
        <v>1</v>
      </c>
      <c r="B261" s="24" t="s">
        <v>837</v>
      </c>
      <c r="F261" s="24">
        <v>3000</v>
      </c>
      <c r="G261" s="627">
        <v>45473</v>
      </c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24">
        <v>71.400916843075464</v>
      </c>
      <c r="BO261" s="24">
        <v>71.400916843075464</v>
      </c>
      <c r="BP261" s="24">
        <v>71.400916843075464</v>
      </c>
      <c r="BQ261" s="24">
        <v>91.530718261153154</v>
      </c>
      <c r="BR261" s="24">
        <v>91.530718261153154</v>
      </c>
      <c r="BS261" s="24">
        <v>91.530718261153154</v>
      </c>
      <c r="BT261" s="24">
        <v>36.320510945830193</v>
      </c>
      <c r="BU261" s="24">
        <v>36.320510945830193</v>
      </c>
      <c r="BV261" s="24">
        <v>36.320510945830193</v>
      </c>
      <c r="BW261" s="24">
        <v>12.074225683820389</v>
      </c>
      <c r="BX261" s="24">
        <v>12.074225683820389</v>
      </c>
      <c r="BY261" s="24">
        <v>12.074225683820389</v>
      </c>
      <c r="BZ261" s="24">
        <v>7.2341291438279294</v>
      </c>
      <c r="CA261" s="24">
        <v>7.2341291438279294</v>
      </c>
      <c r="CB261" s="24">
        <v>7.2341291438279294</v>
      </c>
      <c r="CC261" s="24">
        <v>3.5856097953121124</v>
      </c>
      <c r="CD261" s="24">
        <v>3.5856097953121124</v>
      </c>
      <c r="CE261" s="24">
        <v>3.5856097953121124</v>
      </c>
      <c r="CF261" s="24">
        <v>0.97691509840123081</v>
      </c>
      <c r="CG261" s="24">
        <v>0.97691509840123081</v>
      </c>
      <c r="CH261" s="24">
        <v>0.97691509840123081</v>
      </c>
      <c r="CI261" s="24">
        <v>2.1537849291688471</v>
      </c>
      <c r="CJ261" s="24">
        <v>2.1537849291688471</v>
      </c>
      <c r="CK261" s="24">
        <v>2.1537849291688471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4">
        <v>0</v>
      </c>
      <c r="DZ261" s="24">
        <v>0</v>
      </c>
      <c r="EA261" s="24">
        <v>0</v>
      </c>
      <c r="EB261" s="24">
        <v>0</v>
      </c>
      <c r="EC261" s="24">
        <v>0</v>
      </c>
      <c r="ED261" s="24">
        <v>0</v>
      </c>
      <c r="EE261" s="24">
        <v>0</v>
      </c>
      <c r="EF261" s="24">
        <v>0</v>
      </c>
      <c r="EG261" s="24">
        <v>0</v>
      </c>
      <c r="EH261" s="24">
        <v>0</v>
      </c>
      <c r="EI261" s="24">
        <v>0</v>
      </c>
      <c r="EJ261" s="24">
        <v>0</v>
      </c>
      <c r="EK261" s="24">
        <v>0</v>
      </c>
      <c r="EL261" s="24">
        <v>0</v>
      </c>
      <c r="EM261" s="24">
        <v>0</v>
      </c>
    </row>
    <row r="262" spans="1:143" x14ac:dyDescent="0.2">
      <c r="A262" s="635">
        <v>1</v>
      </c>
      <c r="B262" s="24" t="s">
        <v>838</v>
      </c>
      <c r="F262" s="24">
        <v>5000</v>
      </c>
      <c r="G262" s="627">
        <v>45473</v>
      </c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24">
        <v>119.00152807179245</v>
      </c>
      <c r="BO262" s="24">
        <v>119.00152807179245</v>
      </c>
      <c r="BP262" s="24">
        <v>119.00152807179245</v>
      </c>
      <c r="BQ262" s="24">
        <v>152.55119710192193</v>
      </c>
      <c r="BR262" s="24">
        <v>152.55119710192193</v>
      </c>
      <c r="BS262" s="24">
        <v>152.55119710192193</v>
      </c>
      <c r="BT262" s="24">
        <v>60.534184909716991</v>
      </c>
      <c r="BU262" s="24">
        <v>60.534184909716991</v>
      </c>
      <c r="BV262" s="24">
        <v>60.534184909716991</v>
      </c>
      <c r="BW262" s="24">
        <v>20.12370947303398</v>
      </c>
      <c r="BX262" s="24">
        <v>20.12370947303398</v>
      </c>
      <c r="BY262" s="24">
        <v>20.12370947303398</v>
      </c>
      <c r="BZ262" s="24">
        <v>12.056881906379884</v>
      </c>
      <c r="CA262" s="24">
        <v>12.056881906379884</v>
      </c>
      <c r="CB262" s="24">
        <v>12.056881906379884</v>
      </c>
      <c r="CC262" s="24">
        <v>5.9760163255201872</v>
      </c>
      <c r="CD262" s="24">
        <v>5.9760163255201872</v>
      </c>
      <c r="CE262" s="24">
        <v>5.9760163255201872</v>
      </c>
      <c r="CF262" s="24">
        <v>1.628191830668718</v>
      </c>
      <c r="CG262" s="24">
        <v>1.628191830668718</v>
      </c>
      <c r="CH262" s="24">
        <v>1.628191830668718</v>
      </c>
      <c r="CI262" s="24">
        <v>3.589641548614745</v>
      </c>
      <c r="CJ262" s="24">
        <v>3.589641548614745</v>
      </c>
      <c r="CK262" s="24">
        <v>3.589641548614745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4">
        <v>0</v>
      </c>
      <c r="DZ262" s="24">
        <v>0</v>
      </c>
      <c r="EA262" s="24">
        <v>0</v>
      </c>
      <c r="EB262" s="24">
        <v>0</v>
      </c>
      <c r="EC262" s="24">
        <v>0</v>
      </c>
      <c r="ED262" s="24">
        <v>0</v>
      </c>
      <c r="EE262" s="24">
        <v>0</v>
      </c>
      <c r="EF262" s="24">
        <v>0</v>
      </c>
      <c r="EG262" s="24">
        <v>0</v>
      </c>
      <c r="EH262" s="24">
        <v>0</v>
      </c>
      <c r="EI262" s="24">
        <v>0</v>
      </c>
      <c r="EJ262" s="24">
        <v>0</v>
      </c>
      <c r="EK262" s="24">
        <v>0</v>
      </c>
      <c r="EL262" s="24">
        <v>0</v>
      </c>
      <c r="EM262" s="24">
        <v>0</v>
      </c>
    </row>
    <row r="263" spans="1:143" x14ac:dyDescent="0.2">
      <c r="A263" s="635">
        <v>2</v>
      </c>
      <c r="B263" s="24" t="s">
        <v>839</v>
      </c>
      <c r="F263" s="24">
        <v>2000</v>
      </c>
      <c r="G263" s="627">
        <v>45473</v>
      </c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24">
        <v>1.5770218747323972</v>
      </c>
      <c r="BO263" s="24">
        <v>1.5770218747323972</v>
      </c>
      <c r="BP263" s="24">
        <v>1.5770218747323972</v>
      </c>
      <c r="BQ263" s="24">
        <v>4.2150129734599693</v>
      </c>
      <c r="BR263" s="24">
        <v>4.2150129734599693</v>
      </c>
      <c r="BS263" s="24">
        <v>4.2150129734599693</v>
      </c>
      <c r="BT263" s="24">
        <v>52.56347268035784</v>
      </c>
      <c r="BU263" s="24">
        <v>52.56347268035784</v>
      </c>
      <c r="BV263" s="24">
        <v>52.56347268035784</v>
      </c>
      <c r="BW263" s="24">
        <v>2.6607861417324892</v>
      </c>
      <c r="BX263" s="24">
        <v>2.6607861417324892</v>
      </c>
      <c r="BY263" s="24">
        <v>2.6607861417324892</v>
      </c>
      <c r="BZ263" s="24">
        <v>0.46119007665634126</v>
      </c>
      <c r="CA263" s="24">
        <v>0.46119007665634126</v>
      </c>
      <c r="CB263" s="24">
        <v>0.46119007665634126</v>
      </c>
      <c r="CC263" s="24">
        <v>0.16019674277706014</v>
      </c>
      <c r="CD263" s="24">
        <v>0.16019674277706014</v>
      </c>
      <c r="CE263" s="24">
        <v>0.16019674277706014</v>
      </c>
      <c r="CF263" s="24">
        <v>0.17973402385420653</v>
      </c>
      <c r="CG263" s="24">
        <v>0.17973402385420653</v>
      </c>
      <c r="CH263" s="24">
        <v>0.17973402385420653</v>
      </c>
      <c r="CI263" s="24">
        <v>0.19001272077341655</v>
      </c>
      <c r="CJ263" s="24">
        <v>0.19001272077341655</v>
      </c>
      <c r="CK263" s="24">
        <v>0.19001272077341655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4">
        <v>0</v>
      </c>
      <c r="DZ263" s="24">
        <v>0</v>
      </c>
      <c r="EA263" s="24">
        <v>0</v>
      </c>
      <c r="EB263" s="24">
        <v>0</v>
      </c>
      <c r="EC263" s="24">
        <v>0</v>
      </c>
      <c r="ED263" s="24">
        <v>0</v>
      </c>
      <c r="EE263" s="24">
        <v>0</v>
      </c>
      <c r="EF263" s="24">
        <v>0</v>
      </c>
      <c r="EG263" s="24">
        <v>0</v>
      </c>
      <c r="EH263" s="24">
        <v>0</v>
      </c>
      <c r="EI263" s="24">
        <v>0</v>
      </c>
      <c r="EJ263" s="24">
        <v>0</v>
      </c>
      <c r="EK263" s="24">
        <v>0</v>
      </c>
      <c r="EL263" s="24">
        <v>0</v>
      </c>
      <c r="EM263" s="24">
        <v>0</v>
      </c>
    </row>
    <row r="264" spans="1:143" x14ac:dyDescent="0.2">
      <c r="A264" s="635">
        <v>1</v>
      </c>
      <c r="B264" s="24" t="s">
        <v>840</v>
      </c>
      <c r="F264" s="24">
        <v>3000</v>
      </c>
      <c r="G264" s="627">
        <v>45838</v>
      </c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24">
        <v>85.770384053956036</v>
      </c>
      <c r="CA264" s="24">
        <v>85.770384053956036</v>
      </c>
      <c r="CB264" s="24">
        <v>85.770384053956036</v>
      </c>
      <c r="CC264" s="24">
        <v>109.95131722534619</v>
      </c>
      <c r="CD264" s="24">
        <v>109.95131722534619</v>
      </c>
      <c r="CE264" s="24">
        <v>109.95131722534619</v>
      </c>
      <c r="CF264" s="24">
        <v>43.630030405721421</v>
      </c>
      <c r="CG264" s="24">
        <v>43.630030405721421</v>
      </c>
      <c r="CH264" s="24">
        <v>43.630030405721421</v>
      </c>
      <c r="CI264" s="24">
        <v>14.504169131770039</v>
      </c>
      <c r="CJ264" s="24">
        <v>14.504169131770039</v>
      </c>
      <c r="CK264" s="24">
        <v>14.504169131770039</v>
      </c>
      <c r="CL264" s="24">
        <v>8.6900009467064976</v>
      </c>
      <c r="CM264" s="24">
        <v>8.6900009467064976</v>
      </c>
      <c r="CN264" s="24">
        <v>8.6900009467064976</v>
      </c>
      <c r="CO264" s="24">
        <v>4.3072154085563676</v>
      </c>
      <c r="CP264" s="24">
        <v>4.3072154085563676</v>
      </c>
      <c r="CQ264" s="24">
        <v>4.3072154085563676</v>
      </c>
      <c r="CR264" s="24">
        <v>1.1735197093075969</v>
      </c>
      <c r="CS264" s="24">
        <v>1.1735197093075969</v>
      </c>
      <c r="CT264" s="24">
        <v>1.1735197093075969</v>
      </c>
      <c r="CU264" s="24">
        <v>2.5872351324344356</v>
      </c>
      <c r="CV264" s="24">
        <v>2.5872351324344356</v>
      </c>
      <c r="CW264" s="24">
        <v>2.5872351324344356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4">
        <v>0</v>
      </c>
      <c r="DZ264" s="24">
        <v>0</v>
      </c>
      <c r="EA264" s="24">
        <v>0</v>
      </c>
      <c r="EB264" s="24">
        <v>0</v>
      </c>
      <c r="EC264" s="24">
        <v>0</v>
      </c>
      <c r="ED264" s="24">
        <v>0</v>
      </c>
      <c r="EE264" s="24">
        <v>0</v>
      </c>
      <c r="EF264" s="24">
        <v>0</v>
      </c>
      <c r="EG264" s="24">
        <v>0</v>
      </c>
      <c r="EH264" s="24">
        <v>0</v>
      </c>
      <c r="EI264" s="24">
        <v>0</v>
      </c>
      <c r="EJ264" s="24">
        <v>0</v>
      </c>
      <c r="EK264" s="24">
        <v>0</v>
      </c>
      <c r="EL264" s="24">
        <v>0</v>
      </c>
      <c r="EM264" s="24">
        <v>0</v>
      </c>
    </row>
    <row r="265" spans="1:143" x14ac:dyDescent="0.2">
      <c r="A265" s="635">
        <v>1</v>
      </c>
      <c r="B265" s="24" t="s">
        <v>841</v>
      </c>
      <c r="F265" s="24">
        <v>15000</v>
      </c>
      <c r="G265" s="627">
        <v>45838</v>
      </c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24">
        <v>428.85192026978024</v>
      </c>
      <c r="CA265" s="24">
        <v>428.85192026978024</v>
      </c>
      <c r="CB265" s="24">
        <v>428.85192026978024</v>
      </c>
      <c r="CC265" s="24">
        <v>549.75658612673089</v>
      </c>
      <c r="CD265" s="24">
        <v>549.75658612673089</v>
      </c>
      <c r="CE265" s="24">
        <v>549.75658612673089</v>
      </c>
      <c r="CF265" s="24">
        <v>218.1501520286071</v>
      </c>
      <c r="CG265" s="24">
        <v>218.1501520286071</v>
      </c>
      <c r="CH265" s="24">
        <v>218.1501520286071</v>
      </c>
      <c r="CI265" s="24">
        <v>72.520845658850192</v>
      </c>
      <c r="CJ265" s="24">
        <v>72.520845658850192</v>
      </c>
      <c r="CK265" s="24">
        <v>72.520845658850192</v>
      </c>
      <c r="CL265" s="24">
        <v>43.450004733532488</v>
      </c>
      <c r="CM265" s="24">
        <v>43.450004733532488</v>
      </c>
      <c r="CN265" s="24">
        <v>43.450004733532488</v>
      </c>
      <c r="CO265" s="24">
        <v>21.536077042781841</v>
      </c>
      <c r="CP265" s="24">
        <v>21.536077042781841</v>
      </c>
      <c r="CQ265" s="24">
        <v>21.536077042781841</v>
      </c>
      <c r="CR265" s="24">
        <v>5.8675985465379839</v>
      </c>
      <c r="CS265" s="24">
        <v>5.8675985465379839</v>
      </c>
      <c r="CT265" s="24">
        <v>5.8675985465379839</v>
      </c>
      <c r="CU265" s="24">
        <v>12.936175662172177</v>
      </c>
      <c r="CV265" s="24">
        <v>12.936175662172177</v>
      </c>
      <c r="CW265" s="24">
        <v>12.936175662172177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4">
        <v>0</v>
      </c>
      <c r="DZ265" s="24">
        <v>0</v>
      </c>
      <c r="EA265" s="24">
        <v>0</v>
      </c>
      <c r="EB265" s="24">
        <v>0</v>
      </c>
      <c r="EC265" s="24">
        <v>0</v>
      </c>
      <c r="ED265" s="24">
        <v>0</v>
      </c>
      <c r="EE265" s="24">
        <v>0</v>
      </c>
      <c r="EF265" s="24">
        <v>0</v>
      </c>
      <c r="EG265" s="24">
        <v>0</v>
      </c>
      <c r="EH265" s="24">
        <v>0</v>
      </c>
      <c r="EI265" s="24">
        <v>0</v>
      </c>
      <c r="EJ265" s="24">
        <v>0</v>
      </c>
      <c r="EK265" s="24">
        <v>0</v>
      </c>
      <c r="EL265" s="24">
        <v>0</v>
      </c>
      <c r="EM265" s="24">
        <v>0</v>
      </c>
    </row>
    <row r="266" spans="1:143" x14ac:dyDescent="0.2">
      <c r="A266" s="635">
        <v>2</v>
      </c>
      <c r="B266" s="24" t="s">
        <v>842</v>
      </c>
      <c r="F266" s="24">
        <v>2000</v>
      </c>
      <c r="G266" s="627">
        <v>45838</v>
      </c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24">
        <v>1.8267533015080428</v>
      </c>
      <c r="CA266" s="24">
        <v>1.8267533015080428</v>
      </c>
      <c r="CB266" s="24">
        <v>1.8267533015080428</v>
      </c>
      <c r="CC266" s="24">
        <v>4.8824870399935323</v>
      </c>
      <c r="CD266" s="24">
        <v>4.8824870399935323</v>
      </c>
      <c r="CE266" s="24">
        <v>4.8824870399935323</v>
      </c>
      <c r="CF266" s="24">
        <v>60.887232318109149</v>
      </c>
      <c r="CG266" s="24">
        <v>60.887232318109149</v>
      </c>
      <c r="CH266" s="24">
        <v>60.887232318109149</v>
      </c>
      <c r="CI266" s="24">
        <v>3.0821385212817431</v>
      </c>
      <c r="CJ266" s="24">
        <v>3.0821385212817431</v>
      </c>
      <c r="CK266" s="24">
        <v>3.0821385212817431</v>
      </c>
      <c r="CL266" s="24">
        <v>0.53422245350761433</v>
      </c>
      <c r="CM266" s="24">
        <v>0.53422245350761433</v>
      </c>
      <c r="CN266" s="24">
        <v>0.53422245350761433</v>
      </c>
      <c r="CO266" s="24">
        <v>0.18556491412554887</v>
      </c>
      <c r="CP266" s="24">
        <v>0.18556491412554887</v>
      </c>
      <c r="CQ266" s="24">
        <v>0.18556491412554887</v>
      </c>
      <c r="CR266" s="24">
        <v>0.20819604770841302</v>
      </c>
      <c r="CS266" s="24">
        <v>0.20819604770841302</v>
      </c>
      <c r="CT266" s="24">
        <v>0.20819604770841302</v>
      </c>
      <c r="CU266" s="24">
        <v>0.22010244154683309</v>
      </c>
      <c r="CV266" s="24">
        <v>0.22010244154683309</v>
      </c>
      <c r="CW266" s="24">
        <v>0.22010244154683309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4">
        <v>0</v>
      </c>
      <c r="DZ266" s="24">
        <v>0</v>
      </c>
      <c r="EA266" s="24">
        <v>0</v>
      </c>
      <c r="EB266" s="24">
        <v>0</v>
      </c>
      <c r="EC266" s="24">
        <v>0</v>
      </c>
      <c r="ED266" s="24">
        <v>0</v>
      </c>
      <c r="EE266" s="24">
        <v>0</v>
      </c>
      <c r="EF266" s="24">
        <v>0</v>
      </c>
      <c r="EG266" s="24">
        <v>0</v>
      </c>
      <c r="EH266" s="24">
        <v>0</v>
      </c>
      <c r="EI266" s="24">
        <v>0</v>
      </c>
      <c r="EJ266" s="24">
        <v>0</v>
      </c>
      <c r="EK266" s="24">
        <v>0</v>
      </c>
      <c r="EL266" s="24">
        <v>0</v>
      </c>
      <c r="EM266" s="24">
        <v>0</v>
      </c>
    </row>
    <row r="267" spans="1:143" x14ac:dyDescent="0.2">
      <c r="A267" s="635">
        <v>1</v>
      </c>
      <c r="B267" s="24" t="s">
        <v>843</v>
      </c>
      <c r="F267" s="24">
        <v>3000</v>
      </c>
      <c r="G267" s="627">
        <v>46203</v>
      </c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24">
        <v>100.13985126483659</v>
      </c>
      <c r="CM267" s="24">
        <v>100.13985126483659</v>
      </c>
      <c r="CN267" s="24">
        <v>100.13985126483659</v>
      </c>
      <c r="CO267" s="24">
        <v>128.37191618953918</v>
      </c>
      <c r="CP267" s="24">
        <v>128.37191618953918</v>
      </c>
      <c r="CQ267" s="24">
        <v>128.37191618953918</v>
      </c>
      <c r="CR267" s="24">
        <v>50.939549865612655</v>
      </c>
      <c r="CS267" s="24">
        <v>50.939549865612655</v>
      </c>
      <c r="CT267" s="24">
        <v>50.939549865612655</v>
      </c>
      <c r="CU267" s="24">
        <v>16.934112579719685</v>
      </c>
      <c r="CV267" s="24">
        <v>16.934112579719685</v>
      </c>
      <c r="CW267" s="24">
        <v>16.934112579719685</v>
      </c>
      <c r="CX267" s="24">
        <v>10.145872749585065</v>
      </c>
      <c r="CY267" s="24">
        <v>10.145872749585065</v>
      </c>
      <c r="CZ267" s="24">
        <v>10.145872749585065</v>
      </c>
      <c r="DA267" s="24">
        <v>5.0288210218006242</v>
      </c>
      <c r="DB267" s="24">
        <v>5.0288210218006242</v>
      </c>
      <c r="DC267" s="24">
        <v>5.0288210218006242</v>
      </c>
      <c r="DD267" s="24">
        <v>1.3701243202139628</v>
      </c>
      <c r="DE267" s="24">
        <v>1.3701243202139628</v>
      </c>
      <c r="DF267" s="24">
        <v>1.3701243202139628</v>
      </c>
      <c r="DG267" s="24">
        <v>3.0206853357000245</v>
      </c>
      <c r="DH267" s="24">
        <v>3.0206853357000245</v>
      </c>
      <c r="DI267" s="24">
        <v>3.0206853357000245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4">
        <v>0</v>
      </c>
      <c r="DZ267" s="24">
        <v>0</v>
      </c>
      <c r="EA267" s="24">
        <v>0</v>
      </c>
      <c r="EB267" s="24">
        <v>0</v>
      </c>
      <c r="EC267" s="24">
        <v>0</v>
      </c>
      <c r="ED267" s="24">
        <v>0</v>
      </c>
      <c r="EE267" s="24">
        <v>0</v>
      </c>
      <c r="EF267" s="24">
        <v>0</v>
      </c>
      <c r="EG267" s="24">
        <v>0</v>
      </c>
      <c r="EH267" s="24">
        <v>0</v>
      </c>
      <c r="EI267" s="24">
        <v>0</v>
      </c>
      <c r="EJ267" s="24">
        <v>0</v>
      </c>
      <c r="EK267" s="24">
        <v>0</v>
      </c>
      <c r="EL267" s="24">
        <v>0</v>
      </c>
      <c r="EM267" s="24">
        <v>0</v>
      </c>
    </row>
    <row r="268" spans="1:143" x14ac:dyDescent="0.2">
      <c r="A268" s="635">
        <v>1</v>
      </c>
      <c r="B268" s="24" t="s">
        <v>844</v>
      </c>
      <c r="F268" s="24">
        <v>15000</v>
      </c>
      <c r="G268" s="627">
        <v>46203</v>
      </c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24">
        <v>500.69925632418295</v>
      </c>
      <c r="CM268" s="24">
        <v>500.69925632418295</v>
      </c>
      <c r="CN268" s="24">
        <v>500.69925632418295</v>
      </c>
      <c r="CO268" s="24">
        <v>641.85958094769592</v>
      </c>
      <c r="CP268" s="24">
        <v>641.85958094769592</v>
      </c>
      <c r="CQ268" s="24">
        <v>641.85958094769592</v>
      </c>
      <c r="CR268" s="24">
        <v>254.69774932806328</v>
      </c>
      <c r="CS268" s="24">
        <v>254.69774932806328</v>
      </c>
      <c r="CT268" s="24">
        <v>254.69774932806328</v>
      </c>
      <c r="CU268" s="24">
        <v>84.670562898598433</v>
      </c>
      <c r="CV268" s="24">
        <v>84.670562898598433</v>
      </c>
      <c r="CW268" s="24">
        <v>84.670562898598433</v>
      </c>
      <c r="CX268" s="24">
        <v>50.729363747925326</v>
      </c>
      <c r="CY268" s="24">
        <v>50.729363747925326</v>
      </c>
      <c r="CZ268" s="24">
        <v>50.729363747925326</v>
      </c>
      <c r="DA268" s="24">
        <v>25.144105109003121</v>
      </c>
      <c r="DB268" s="24">
        <v>25.144105109003121</v>
      </c>
      <c r="DC268" s="24">
        <v>25.144105109003121</v>
      </c>
      <c r="DD268" s="24">
        <v>6.8506216010698147</v>
      </c>
      <c r="DE268" s="24">
        <v>6.8506216010698147</v>
      </c>
      <c r="DF268" s="24">
        <v>6.8506216010698147</v>
      </c>
      <c r="DG268" s="24">
        <v>15.103426678500123</v>
      </c>
      <c r="DH268" s="24">
        <v>15.103426678500123</v>
      </c>
      <c r="DI268" s="24">
        <v>15.103426678500123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4">
        <v>0</v>
      </c>
      <c r="DZ268" s="24">
        <v>0</v>
      </c>
      <c r="EA268" s="24">
        <v>0</v>
      </c>
      <c r="EB268" s="24">
        <v>0</v>
      </c>
      <c r="EC268" s="24">
        <v>0</v>
      </c>
      <c r="ED268" s="24">
        <v>0</v>
      </c>
      <c r="EE268" s="24">
        <v>0</v>
      </c>
      <c r="EF268" s="24">
        <v>0</v>
      </c>
      <c r="EG268" s="24">
        <v>0</v>
      </c>
      <c r="EH268" s="24">
        <v>0</v>
      </c>
      <c r="EI268" s="24">
        <v>0</v>
      </c>
      <c r="EJ268" s="24">
        <v>0</v>
      </c>
      <c r="EK268" s="24">
        <v>0</v>
      </c>
      <c r="EL268" s="24">
        <v>0</v>
      </c>
      <c r="EM268" s="24">
        <v>0</v>
      </c>
    </row>
    <row r="269" spans="1:143" x14ac:dyDescent="0.2">
      <c r="A269" s="635">
        <v>2</v>
      </c>
      <c r="B269" s="24" t="s">
        <v>845</v>
      </c>
      <c r="F269" s="24">
        <v>2000</v>
      </c>
      <c r="G269" s="627">
        <v>46203</v>
      </c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24">
        <v>2.0764847282836887</v>
      </c>
      <c r="CM269" s="24">
        <v>2.0764847282836887</v>
      </c>
      <c r="CN269" s="24">
        <v>2.0764847282836887</v>
      </c>
      <c r="CO269" s="24">
        <v>5.5499611065270935</v>
      </c>
      <c r="CP269" s="24">
        <v>5.5499611065270935</v>
      </c>
      <c r="CQ269" s="24">
        <v>5.5499611065270935</v>
      </c>
      <c r="CR269" s="24">
        <v>69.210991955860479</v>
      </c>
      <c r="CS269" s="24">
        <v>69.210991955860479</v>
      </c>
      <c r="CT269" s="24">
        <v>69.210991955860479</v>
      </c>
      <c r="CU269" s="24">
        <v>3.5034909008309962</v>
      </c>
      <c r="CV269" s="24">
        <v>3.5034909008309962</v>
      </c>
      <c r="CW269" s="24">
        <v>3.5034909008309962</v>
      </c>
      <c r="CX269" s="24">
        <v>0.60725483035888739</v>
      </c>
      <c r="CY269" s="24">
        <v>0.60725483035888739</v>
      </c>
      <c r="CZ269" s="24">
        <v>0.60725483035888739</v>
      </c>
      <c r="DA269" s="24">
        <v>0.21093308547403758</v>
      </c>
      <c r="DB269" s="24">
        <v>0.21093308547403758</v>
      </c>
      <c r="DC269" s="24">
        <v>0.21093308547403758</v>
      </c>
      <c r="DD269" s="24">
        <v>0.23665807156261953</v>
      </c>
      <c r="DE269" s="24">
        <v>0.23665807156261953</v>
      </c>
      <c r="DF269" s="24">
        <v>0.23665807156261953</v>
      </c>
      <c r="DG269" s="24">
        <v>0.25019216232024966</v>
      </c>
      <c r="DH269" s="24">
        <v>0.25019216232024966</v>
      </c>
      <c r="DI269" s="24">
        <v>0.25019216232024966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4">
        <v>0</v>
      </c>
      <c r="DZ269" s="24">
        <v>0</v>
      </c>
      <c r="EA269" s="24">
        <v>0</v>
      </c>
      <c r="EB269" s="24">
        <v>0</v>
      </c>
      <c r="EC269" s="24">
        <v>0</v>
      </c>
      <c r="ED269" s="24">
        <v>0</v>
      </c>
      <c r="EE269" s="24">
        <v>0</v>
      </c>
      <c r="EF269" s="24">
        <v>0</v>
      </c>
      <c r="EG269" s="24">
        <v>0</v>
      </c>
      <c r="EH269" s="24">
        <v>0</v>
      </c>
      <c r="EI269" s="24">
        <v>0</v>
      </c>
      <c r="EJ269" s="24">
        <v>0</v>
      </c>
      <c r="EK269" s="24">
        <v>0</v>
      </c>
      <c r="EL269" s="24">
        <v>0</v>
      </c>
      <c r="EM269" s="24">
        <v>0</v>
      </c>
    </row>
    <row r="270" spans="1:143" x14ac:dyDescent="0.2">
      <c r="A270" s="635">
        <v>1</v>
      </c>
      <c r="B270" s="24" t="s">
        <v>846</v>
      </c>
      <c r="F270" s="24">
        <v>3000</v>
      </c>
      <c r="G270" s="627">
        <v>46568</v>
      </c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24">
        <v>114.50931847571718</v>
      </c>
      <c r="CY270" s="24">
        <v>114.50931847571718</v>
      </c>
      <c r="CZ270" s="24">
        <v>114.50931847571718</v>
      </c>
      <c r="DA270" s="24">
        <v>146.79251515373221</v>
      </c>
      <c r="DB270" s="24">
        <v>146.79251515373221</v>
      </c>
      <c r="DC270" s="24">
        <v>146.79251515373221</v>
      </c>
      <c r="DD270" s="24">
        <v>58.249069325503882</v>
      </c>
      <c r="DE270" s="24">
        <v>58.249069325503882</v>
      </c>
      <c r="DF270" s="24">
        <v>58.249069325503882</v>
      </c>
      <c r="DG270" s="24">
        <v>19.364056027669339</v>
      </c>
      <c r="DH270" s="24">
        <v>19.364056027669339</v>
      </c>
      <c r="DI270" s="24">
        <v>19.364056027669339</v>
      </c>
      <c r="DJ270" s="24">
        <v>11.60174455246363</v>
      </c>
      <c r="DK270" s="24">
        <v>11.60174455246363</v>
      </c>
      <c r="DL270" s="24">
        <v>11.60174455246363</v>
      </c>
      <c r="DM270" s="24">
        <v>5.7504266350448789</v>
      </c>
      <c r="DN270" s="24">
        <v>5.7504266350448789</v>
      </c>
      <c r="DO270" s="24">
        <v>5.7504266350448789</v>
      </c>
      <c r="DP270" s="24">
        <v>1.566728931120329</v>
      </c>
      <c r="DQ270" s="24">
        <v>1.566728931120329</v>
      </c>
      <c r="DR270" s="24">
        <v>1.566728931120329</v>
      </c>
      <c r="DS270" s="24">
        <v>3.4541355389656139</v>
      </c>
      <c r="DT270" s="24">
        <v>3.4541355389656139</v>
      </c>
      <c r="DU270" s="24">
        <v>3.4541355389656139</v>
      </c>
      <c r="DV270" s="24">
        <v>0</v>
      </c>
      <c r="DW270" s="24">
        <v>0</v>
      </c>
      <c r="DX270" s="24">
        <v>0</v>
      </c>
      <c r="DY270" s="24">
        <v>0</v>
      </c>
      <c r="DZ270" s="24">
        <v>0</v>
      </c>
      <c r="EA270" s="24">
        <v>0</v>
      </c>
      <c r="EB270" s="24">
        <v>0</v>
      </c>
      <c r="EC270" s="24">
        <v>0</v>
      </c>
      <c r="ED270" s="24">
        <v>0</v>
      </c>
      <c r="EE270" s="24">
        <v>0</v>
      </c>
      <c r="EF270" s="24">
        <v>0</v>
      </c>
      <c r="EG270" s="24">
        <v>0</v>
      </c>
      <c r="EH270" s="24">
        <v>0</v>
      </c>
      <c r="EI270" s="24">
        <v>0</v>
      </c>
      <c r="EJ270" s="24">
        <v>0</v>
      </c>
      <c r="EK270" s="24">
        <v>0</v>
      </c>
      <c r="EL270" s="24">
        <v>0</v>
      </c>
      <c r="EM270" s="24">
        <v>0</v>
      </c>
    </row>
    <row r="271" spans="1:143" x14ac:dyDescent="0.2">
      <c r="A271" s="635">
        <v>1</v>
      </c>
      <c r="B271" s="24" t="s">
        <v>847</v>
      </c>
      <c r="F271" s="24">
        <v>15000</v>
      </c>
      <c r="G271" s="627">
        <v>46568</v>
      </c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24">
        <v>572.54659237858584</v>
      </c>
      <c r="CY271" s="24">
        <v>572.54659237858584</v>
      </c>
      <c r="CZ271" s="24">
        <v>572.54659237858584</v>
      </c>
      <c r="DA271" s="24">
        <v>733.96257576866094</v>
      </c>
      <c r="DB271" s="24">
        <v>733.96257576866094</v>
      </c>
      <c r="DC271" s="24">
        <v>733.96257576866094</v>
      </c>
      <c r="DD271" s="24">
        <v>291.24534662751938</v>
      </c>
      <c r="DE271" s="24">
        <v>291.24534662751938</v>
      </c>
      <c r="DF271" s="24">
        <v>291.24534662751938</v>
      </c>
      <c r="DG271" s="24">
        <v>96.820280138346675</v>
      </c>
      <c r="DH271" s="24">
        <v>96.820280138346675</v>
      </c>
      <c r="DI271" s="24">
        <v>96.820280138346675</v>
      </c>
      <c r="DJ271" s="24">
        <v>58.008722762318151</v>
      </c>
      <c r="DK271" s="24">
        <v>58.008722762318151</v>
      </c>
      <c r="DL271" s="24">
        <v>58.008722762318151</v>
      </c>
      <c r="DM271" s="24">
        <v>28.752133175224397</v>
      </c>
      <c r="DN271" s="24">
        <v>28.752133175224397</v>
      </c>
      <c r="DO271" s="24">
        <v>28.752133175224397</v>
      </c>
      <c r="DP271" s="24">
        <v>7.8336446556016446</v>
      </c>
      <c r="DQ271" s="24">
        <v>7.8336446556016446</v>
      </c>
      <c r="DR271" s="24">
        <v>7.8336446556016446</v>
      </c>
      <c r="DS271" s="24">
        <v>17.27067769482807</v>
      </c>
      <c r="DT271" s="24">
        <v>17.27067769482807</v>
      </c>
      <c r="DU271" s="24">
        <v>17.27067769482807</v>
      </c>
      <c r="DV271" s="24">
        <v>0</v>
      </c>
      <c r="DW271" s="24">
        <v>0</v>
      </c>
      <c r="DX271" s="24">
        <v>0</v>
      </c>
      <c r="DY271" s="24">
        <v>0</v>
      </c>
      <c r="DZ271" s="24">
        <v>0</v>
      </c>
      <c r="EA271" s="24">
        <v>0</v>
      </c>
      <c r="EB271" s="24">
        <v>0</v>
      </c>
      <c r="EC271" s="24">
        <v>0</v>
      </c>
      <c r="ED271" s="24">
        <v>0</v>
      </c>
      <c r="EE271" s="24">
        <v>0</v>
      </c>
      <c r="EF271" s="24">
        <v>0</v>
      </c>
      <c r="EG271" s="24">
        <v>0</v>
      </c>
      <c r="EH271" s="24">
        <v>0</v>
      </c>
      <c r="EI271" s="24">
        <v>0</v>
      </c>
      <c r="EJ271" s="24">
        <v>0</v>
      </c>
      <c r="EK271" s="24">
        <v>0</v>
      </c>
      <c r="EL271" s="24">
        <v>0</v>
      </c>
      <c r="EM271" s="24">
        <v>0</v>
      </c>
    </row>
    <row r="272" spans="1:143" x14ac:dyDescent="0.2">
      <c r="A272" s="635">
        <v>2</v>
      </c>
      <c r="B272" s="24" t="s">
        <v>848</v>
      </c>
      <c r="F272" s="24">
        <v>2000</v>
      </c>
      <c r="G272" s="627">
        <v>46568</v>
      </c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24">
        <v>2.3262161550593348</v>
      </c>
      <c r="CY272" s="24">
        <v>2.3262161550593348</v>
      </c>
      <c r="CZ272" s="24">
        <v>2.3262161550593348</v>
      </c>
      <c r="DA272" s="24">
        <v>6.2174351730606565</v>
      </c>
      <c r="DB272" s="24">
        <v>6.2174351730606565</v>
      </c>
      <c r="DC272" s="24">
        <v>6.2174351730606565</v>
      </c>
      <c r="DD272" s="24">
        <v>77.534751593611787</v>
      </c>
      <c r="DE272" s="24">
        <v>77.534751593611787</v>
      </c>
      <c r="DF272" s="24">
        <v>77.534751593611787</v>
      </c>
      <c r="DG272" s="24">
        <v>3.9248432803802498</v>
      </c>
      <c r="DH272" s="24">
        <v>3.9248432803802498</v>
      </c>
      <c r="DI272" s="24">
        <v>3.9248432803802498</v>
      </c>
      <c r="DJ272" s="24">
        <v>0.68028720721016056</v>
      </c>
      <c r="DK272" s="24">
        <v>0.68028720721016056</v>
      </c>
      <c r="DL272" s="24">
        <v>0.68028720721016056</v>
      </c>
      <c r="DM272" s="24">
        <v>0.23630125682252631</v>
      </c>
      <c r="DN272" s="24">
        <v>0.23630125682252631</v>
      </c>
      <c r="DO272" s="24">
        <v>0.23630125682252631</v>
      </c>
      <c r="DP272" s="24">
        <v>0.26512009541682607</v>
      </c>
      <c r="DQ272" s="24">
        <v>0.26512009541682607</v>
      </c>
      <c r="DR272" s="24">
        <v>0.26512009541682607</v>
      </c>
      <c r="DS272" s="24">
        <v>0.2802818830936662</v>
      </c>
      <c r="DT272" s="24">
        <v>0.2802818830936662</v>
      </c>
      <c r="DU272" s="24">
        <v>0.2802818830936662</v>
      </c>
      <c r="DV272" s="24">
        <v>0</v>
      </c>
      <c r="DW272" s="24">
        <v>0</v>
      </c>
      <c r="DX272" s="24">
        <v>0</v>
      </c>
      <c r="DY272" s="24">
        <v>0</v>
      </c>
      <c r="DZ272" s="24">
        <v>0</v>
      </c>
      <c r="EA272" s="24">
        <v>0</v>
      </c>
      <c r="EB272" s="24">
        <v>0</v>
      </c>
      <c r="EC272" s="24">
        <v>0</v>
      </c>
      <c r="ED272" s="24">
        <v>0</v>
      </c>
      <c r="EE272" s="24">
        <v>0</v>
      </c>
      <c r="EF272" s="24">
        <v>0</v>
      </c>
      <c r="EG272" s="24">
        <v>0</v>
      </c>
      <c r="EH272" s="24">
        <v>0</v>
      </c>
      <c r="EI272" s="24">
        <v>0</v>
      </c>
      <c r="EJ272" s="24">
        <v>0</v>
      </c>
      <c r="EK272" s="24">
        <v>0</v>
      </c>
      <c r="EL272" s="24">
        <v>0</v>
      </c>
      <c r="EM272" s="24">
        <v>0</v>
      </c>
    </row>
    <row r="273" spans="1:160" x14ac:dyDescent="0.2">
      <c r="A273" s="635">
        <v>1</v>
      </c>
      <c r="B273" s="24" t="s">
        <v>849</v>
      </c>
      <c r="F273" s="24">
        <v>3000</v>
      </c>
      <c r="G273" s="627">
        <v>46934</v>
      </c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24">
        <v>128.87878568659775</v>
      </c>
      <c r="DK273" s="24">
        <v>128.87878568659775</v>
      </c>
      <c r="DL273" s="24">
        <v>128.87878568659775</v>
      </c>
      <c r="DM273" s="24">
        <v>165.21311411792522</v>
      </c>
      <c r="DN273" s="24">
        <v>165.21311411792522</v>
      </c>
      <c r="DO273" s="24">
        <v>165.21311411792522</v>
      </c>
      <c r="DP273" s="24">
        <v>65.558588785395116</v>
      </c>
      <c r="DQ273" s="24">
        <v>65.558588785395116</v>
      </c>
      <c r="DR273" s="24">
        <v>65.558588785395116</v>
      </c>
      <c r="DS273" s="24">
        <v>21.793999475618985</v>
      </c>
      <c r="DT273" s="24">
        <v>21.793999475618985</v>
      </c>
      <c r="DU273" s="24">
        <v>21.793999475618985</v>
      </c>
      <c r="DV273" s="24">
        <v>13.057616355342198</v>
      </c>
      <c r="DW273" s="24">
        <v>13.057616355342198</v>
      </c>
      <c r="DX273" s="24">
        <v>13.057616355342198</v>
      </c>
      <c r="DY273" s="24">
        <v>6.4720322482891346</v>
      </c>
      <c r="DZ273" s="24">
        <v>6.4720322482891346</v>
      </c>
      <c r="EA273" s="24">
        <v>6.4720322482891346</v>
      </c>
      <c r="EB273" s="24">
        <v>1.7633335420266949</v>
      </c>
      <c r="EC273" s="24">
        <v>1.7633335420266949</v>
      </c>
      <c r="ED273" s="24">
        <v>1.7633335420266949</v>
      </c>
      <c r="EE273" s="24">
        <v>3.8875857422312023</v>
      </c>
      <c r="EF273" s="24">
        <v>3.8875857422312023</v>
      </c>
      <c r="EG273" s="24">
        <v>3.8875857422312023</v>
      </c>
      <c r="EH273" s="24">
        <v>0</v>
      </c>
      <c r="EI273" s="24">
        <v>0</v>
      </c>
      <c r="EJ273" s="24">
        <v>0</v>
      </c>
      <c r="EK273" s="24">
        <v>0</v>
      </c>
      <c r="EL273" s="24">
        <v>0</v>
      </c>
      <c r="EM273" s="24">
        <v>0</v>
      </c>
    </row>
    <row r="274" spans="1:160" x14ac:dyDescent="0.2">
      <c r="A274" s="635">
        <v>1</v>
      </c>
      <c r="B274" s="24" t="s">
        <v>850</v>
      </c>
      <c r="F274" s="24">
        <v>25000</v>
      </c>
      <c r="G274" s="627">
        <v>46934</v>
      </c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24">
        <v>1073.989880721648</v>
      </c>
      <c r="DK274" s="24">
        <v>1073.989880721648</v>
      </c>
      <c r="DL274" s="24">
        <v>1073.989880721648</v>
      </c>
      <c r="DM274" s="24">
        <v>1376.7759509827101</v>
      </c>
      <c r="DN274" s="24">
        <v>1376.7759509827101</v>
      </c>
      <c r="DO274" s="24">
        <v>1376.7759509827101</v>
      </c>
      <c r="DP274" s="24">
        <v>546.32157321162595</v>
      </c>
      <c r="DQ274" s="24">
        <v>546.32157321162595</v>
      </c>
      <c r="DR274" s="24">
        <v>546.32157321162595</v>
      </c>
      <c r="DS274" s="24">
        <v>181.61666229682487</v>
      </c>
      <c r="DT274" s="24">
        <v>181.61666229682487</v>
      </c>
      <c r="DU274" s="24">
        <v>181.61666229682487</v>
      </c>
      <c r="DV274" s="24">
        <v>108.81346962785165</v>
      </c>
      <c r="DW274" s="24">
        <v>108.81346962785165</v>
      </c>
      <c r="DX274" s="24">
        <v>108.81346962785165</v>
      </c>
      <c r="DY274" s="24">
        <v>53.933602069076123</v>
      </c>
      <c r="DZ274" s="24">
        <v>53.933602069076123</v>
      </c>
      <c r="EA274" s="24">
        <v>53.933602069076123</v>
      </c>
      <c r="EB274" s="24">
        <v>14.69444618355579</v>
      </c>
      <c r="EC274" s="24">
        <v>14.69444618355579</v>
      </c>
      <c r="ED274" s="24">
        <v>14.69444618355579</v>
      </c>
      <c r="EE274" s="24">
        <v>32.396547851926684</v>
      </c>
      <c r="EF274" s="24">
        <v>32.396547851926684</v>
      </c>
      <c r="EG274" s="24">
        <v>32.396547851926684</v>
      </c>
      <c r="EH274" s="24">
        <v>0</v>
      </c>
      <c r="EI274" s="24">
        <v>0</v>
      </c>
      <c r="EJ274" s="24">
        <v>0</v>
      </c>
      <c r="EK274" s="24">
        <v>0</v>
      </c>
      <c r="EL274" s="24">
        <v>0</v>
      </c>
      <c r="EM274" s="24">
        <v>0</v>
      </c>
    </row>
    <row r="275" spans="1:160" x14ac:dyDescent="0.2">
      <c r="A275" s="635">
        <v>2</v>
      </c>
      <c r="B275" s="24" t="s">
        <v>851</v>
      </c>
      <c r="F275" s="24">
        <v>2000</v>
      </c>
      <c r="G275" s="627">
        <v>46934</v>
      </c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24">
        <v>2.5759475818349804</v>
      </c>
      <c r="DK275" s="24">
        <v>2.5759475818349804</v>
      </c>
      <c r="DL275" s="24">
        <v>2.5759475818349804</v>
      </c>
      <c r="DM275" s="24">
        <v>6.8849092395942186</v>
      </c>
      <c r="DN275" s="24">
        <v>6.8849092395942186</v>
      </c>
      <c r="DO275" s="24">
        <v>6.8849092395942186</v>
      </c>
      <c r="DP275" s="24">
        <v>85.858511231363096</v>
      </c>
      <c r="DQ275" s="24">
        <v>85.858511231363096</v>
      </c>
      <c r="DR275" s="24">
        <v>85.858511231363096</v>
      </c>
      <c r="DS275" s="24">
        <v>4.3461956599295037</v>
      </c>
      <c r="DT275" s="24">
        <v>4.3461956599295037</v>
      </c>
      <c r="DU275" s="24">
        <v>4.3461956599295037</v>
      </c>
      <c r="DV275" s="24">
        <v>0.75331958406143362</v>
      </c>
      <c r="DW275" s="24">
        <v>0.75331958406143362</v>
      </c>
      <c r="DX275" s="24">
        <v>0.75331958406143362</v>
      </c>
      <c r="DY275" s="24">
        <v>0.26166942817101502</v>
      </c>
      <c r="DZ275" s="24">
        <v>0.26166942817101502</v>
      </c>
      <c r="EA275" s="24">
        <v>0.26166942817101502</v>
      </c>
      <c r="EB275" s="24">
        <v>0.29358211927103256</v>
      </c>
      <c r="EC275" s="24">
        <v>0.29358211927103256</v>
      </c>
      <c r="ED275" s="24">
        <v>0.29358211927103256</v>
      </c>
      <c r="EE275" s="24">
        <v>0.31037160386708273</v>
      </c>
      <c r="EF275" s="24">
        <v>0.31037160386708273</v>
      </c>
      <c r="EG275" s="24">
        <v>0.31037160386708273</v>
      </c>
      <c r="EH275" s="24">
        <v>0</v>
      </c>
      <c r="EI275" s="24">
        <v>0</v>
      </c>
      <c r="EJ275" s="24">
        <v>0</v>
      </c>
      <c r="EK275" s="24">
        <v>0</v>
      </c>
      <c r="EL275" s="24">
        <v>0</v>
      </c>
      <c r="EM275" s="24">
        <v>0</v>
      </c>
    </row>
    <row r="276" spans="1:160" x14ac:dyDescent="0.2">
      <c r="A276" s="635">
        <v>1</v>
      </c>
      <c r="B276" s="24" t="s">
        <v>852</v>
      </c>
      <c r="F276" s="24">
        <v>3000</v>
      </c>
      <c r="G276" s="627">
        <v>47299</v>
      </c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24">
        <v>143.2482528974783</v>
      </c>
      <c r="DW276" s="24">
        <v>143.2482528974783</v>
      </c>
      <c r="DX276" s="24">
        <v>143.2482528974783</v>
      </c>
      <c r="DY276" s="24">
        <v>183.63371308211822</v>
      </c>
      <c r="DZ276" s="24">
        <v>183.63371308211822</v>
      </c>
      <c r="EA276" s="24">
        <v>183.63371308211822</v>
      </c>
      <c r="EB276" s="24">
        <v>72.868108245286351</v>
      </c>
      <c r="EC276" s="24">
        <v>72.868108245286351</v>
      </c>
      <c r="ED276" s="24">
        <v>72.868108245286351</v>
      </c>
      <c r="EE276" s="24">
        <v>24.223942923568639</v>
      </c>
      <c r="EF276" s="24">
        <v>24.223942923568639</v>
      </c>
      <c r="EG276" s="24">
        <v>24.223942923568639</v>
      </c>
      <c r="EH276" s="24">
        <v>14.513488158220767</v>
      </c>
      <c r="EI276" s="24">
        <v>14.513488158220767</v>
      </c>
      <c r="EJ276" s="24">
        <v>14.513488158220767</v>
      </c>
      <c r="EK276" s="24">
        <v>7.1936378615333902</v>
      </c>
      <c r="EL276" s="24">
        <v>7.1936378615333902</v>
      </c>
      <c r="EM276" s="24">
        <v>7.1936378615333902</v>
      </c>
    </row>
    <row r="277" spans="1:160" x14ac:dyDescent="0.2">
      <c r="A277" s="635">
        <v>1</v>
      </c>
      <c r="B277" s="24" t="s">
        <v>853</v>
      </c>
      <c r="F277" s="24">
        <v>25000</v>
      </c>
      <c r="G277" s="627">
        <v>47299</v>
      </c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24">
        <v>1193.7354408123192</v>
      </c>
      <c r="DW277" s="24">
        <v>1193.7354408123192</v>
      </c>
      <c r="DX277" s="24">
        <v>1193.7354408123192</v>
      </c>
      <c r="DY277" s="24">
        <v>1530.2809423509852</v>
      </c>
      <c r="DZ277" s="24">
        <v>1530.2809423509852</v>
      </c>
      <c r="EA277" s="24">
        <v>1530.2809423509852</v>
      </c>
      <c r="EB277" s="24">
        <v>607.2342353773862</v>
      </c>
      <c r="EC277" s="24">
        <v>607.2342353773862</v>
      </c>
      <c r="ED277" s="24">
        <v>607.2342353773862</v>
      </c>
      <c r="EE277" s="24">
        <v>201.86619102973864</v>
      </c>
      <c r="EF277" s="24">
        <v>201.86619102973864</v>
      </c>
      <c r="EG277" s="24">
        <v>201.86619102973864</v>
      </c>
      <c r="EH277" s="24">
        <v>120.94573465183971</v>
      </c>
      <c r="EI277" s="24">
        <v>120.94573465183971</v>
      </c>
      <c r="EJ277" s="24">
        <v>120.94573465183971</v>
      </c>
      <c r="EK277" s="24">
        <v>59.946982179444923</v>
      </c>
      <c r="EL277" s="24">
        <v>59.946982179444923</v>
      </c>
      <c r="EM277" s="24">
        <v>59.946982179444923</v>
      </c>
    </row>
    <row r="278" spans="1:160" x14ac:dyDescent="0.2">
      <c r="A278" s="635">
        <v>2</v>
      </c>
      <c r="B278" s="24" t="s">
        <v>854</v>
      </c>
      <c r="F278" s="24">
        <v>2000</v>
      </c>
      <c r="G278" s="627">
        <v>47299</v>
      </c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24">
        <v>2.8256790086106265</v>
      </c>
      <c r="DW278" s="24">
        <v>2.8256790086106265</v>
      </c>
      <c r="DX278" s="24">
        <v>2.8256790086106265</v>
      </c>
      <c r="DY278" s="24">
        <v>7.5523833061277807</v>
      </c>
      <c r="DZ278" s="24">
        <v>7.5523833061277807</v>
      </c>
      <c r="EA278" s="24">
        <v>7.5523833061277807</v>
      </c>
      <c r="EB278" s="24">
        <v>94.182270869114419</v>
      </c>
      <c r="EC278" s="24">
        <v>94.182270869114419</v>
      </c>
      <c r="ED278" s="24">
        <v>94.182270869114419</v>
      </c>
      <c r="EE278" s="24">
        <v>4.7675480394787568</v>
      </c>
      <c r="EF278" s="24">
        <v>4.7675480394787568</v>
      </c>
      <c r="EG278" s="24">
        <v>4.7675480394787568</v>
      </c>
      <c r="EH278" s="24">
        <v>0.82635196091270668</v>
      </c>
      <c r="EI278" s="24">
        <v>0.82635196091270668</v>
      </c>
      <c r="EJ278" s="24">
        <v>0.82635196091270668</v>
      </c>
      <c r="EK278" s="24">
        <v>0.28703759951950375</v>
      </c>
      <c r="EL278" s="24">
        <v>0.28703759951950375</v>
      </c>
      <c r="EM278" s="24">
        <v>0.28703759951950375</v>
      </c>
    </row>
    <row r="279" spans="1:160" x14ac:dyDescent="0.2">
      <c r="A279" s="635">
        <v>1</v>
      </c>
      <c r="B279" s="24" t="s">
        <v>855</v>
      </c>
      <c r="F279" s="24">
        <v>3000</v>
      </c>
      <c r="G279" s="627">
        <v>47664</v>
      </c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24">
        <v>157.61772010835887</v>
      </c>
      <c r="EI279" s="24">
        <v>157.61772010835887</v>
      </c>
      <c r="EJ279" s="24">
        <v>157.61772010835887</v>
      </c>
      <c r="EK279" s="24">
        <v>202.05431204631125</v>
      </c>
      <c r="EL279" s="24">
        <v>202.05431204631125</v>
      </c>
      <c r="EM279" s="24">
        <v>202.05431204631125</v>
      </c>
    </row>
    <row r="280" spans="1:160" x14ac:dyDescent="0.2">
      <c r="A280" s="635">
        <v>1</v>
      </c>
      <c r="B280" s="24" t="s">
        <v>856</v>
      </c>
      <c r="F280" s="24">
        <v>25000</v>
      </c>
      <c r="G280" s="627">
        <v>47664</v>
      </c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24">
        <v>1313.4810009029904</v>
      </c>
      <c r="EI280" s="24">
        <v>1313.4810009029904</v>
      </c>
      <c r="EJ280" s="24">
        <v>1313.4810009029904</v>
      </c>
      <c r="EK280" s="24">
        <v>1683.7859337192604</v>
      </c>
      <c r="EL280" s="24">
        <v>1683.7859337192604</v>
      </c>
      <c r="EM280" s="24">
        <v>1683.7859337192604</v>
      </c>
    </row>
    <row r="281" spans="1:160" x14ac:dyDescent="0.2">
      <c r="A281" s="635">
        <v>2</v>
      </c>
      <c r="B281" s="24" t="s">
        <v>857</v>
      </c>
      <c r="F281" s="24">
        <v>2000</v>
      </c>
      <c r="G281" s="627">
        <v>47664</v>
      </c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24">
        <v>3.0754104353862721</v>
      </c>
      <c r="EI281" s="24">
        <v>3.0754104353862721</v>
      </c>
      <c r="EJ281" s="24">
        <v>3.0754104353862721</v>
      </c>
      <c r="EK281" s="24">
        <v>8.2198573726613446</v>
      </c>
      <c r="EL281" s="24">
        <v>8.2198573726613446</v>
      </c>
      <c r="EM281" s="24">
        <v>8.2198573726613446</v>
      </c>
    </row>
    <row r="282" spans="1:160" x14ac:dyDescent="0.2">
      <c r="A282" s="635">
        <v>4</v>
      </c>
      <c r="B282" s="24" t="s">
        <v>198</v>
      </c>
      <c r="K282" s="158">
        <v>0</v>
      </c>
      <c r="L282" s="158">
        <v>0</v>
      </c>
      <c r="M282" s="158">
        <v>0</v>
      </c>
      <c r="N282" s="158">
        <v>0</v>
      </c>
      <c r="O282" s="158">
        <v>0</v>
      </c>
      <c r="P282" s="158">
        <v>0</v>
      </c>
      <c r="Q282" s="158">
        <v>0</v>
      </c>
      <c r="R282" s="158">
        <v>0</v>
      </c>
      <c r="S282" s="158">
        <v>0</v>
      </c>
      <c r="T282" s="158">
        <v>0</v>
      </c>
      <c r="U282" s="158">
        <v>0</v>
      </c>
      <c r="V282" s="158">
        <v>0</v>
      </c>
      <c r="W282" s="158">
        <v>-0.91438699999999995</v>
      </c>
      <c r="X282" s="158">
        <v>0</v>
      </c>
      <c r="Y282" s="158">
        <v>0</v>
      </c>
      <c r="Z282" s="158">
        <v>0</v>
      </c>
      <c r="AA282" s="158">
        <v>0</v>
      </c>
      <c r="AB282" s="158">
        <v>0</v>
      </c>
      <c r="AC282" s="158">
        <v>0</v>
      </c>
      <c r="AD282" s="158">
        <v>0</v>
      </c>
      <c r="AE282" s="158">
        <v>13.824028</v>
      </c>
      <c r="AF282" s="158">
        <v>0</v>
      </c>
      <c r="AG282" s="158">
        <v>0</v>
      </c>
      <c r="AH282" s="158">
        <v>0</v>
      </c>
      <c r="AI282" s="158">
        <v>0</v>
      </c>
      <c r="AJ282" s="158">
        <v>0</v>
      </c>
      <c r="AK282" s="158">
        <v>0</v>
      </c>
      <c r="AL282" s="158">
        <v>0</v>
      </c>
      <c r="AM282" s="158">
        <v>0</v>
      </c>
      <c r="AN282" s="158">
        <v>16.473913</v>
      </c>
      <c r="AO282" s="158">
        <v>0</v>
      </c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FD282" s="24" t="s">
        <v>695</v>
      </c>
    </row>
    <row r="283" spans="1:160" x14ac:dyDescent="0.2">
      <c r="B283" s="40" t="s">
        <v>84</v>
      </c>
      <c r="C283" s="40"/>
      <c r="D283" s="40"/>
      <c r="E283" s="40"/>
      <c r="F283" s="40"/>
      <c r="G283" s="40"/>
      <c r="H283" s="40"/>
      <c r="I283" s="40"/>
      <c r="J283" s="40"/>
      <c r="K283" s="40">
        <v>3548.5433159999998</v>
      </c>
      <c r="L283" s="40">
        <v>0</v>
      </c>
      <c r="M283" s="40">
        <v>46.761316999999998</v>
      </c>
      <c r="N283" s="40">
        <v>49.062776999999997</v>
      </c>
      <c r="O283" s="40">
        <v>0</v>
      </c>
      <c r="P283" s="40">
        <v>0</v>
      </c>
      <c r="Q283" s="40">
        <v>0</v>
      </c>
      <c r="R283" s="40">
        <v>48.850309000000003</v>
      </c>
      <c r="S283" s="40">
        <v>22.493774999999999</v>
      </c>
      <c r="T283" s="40">
        <v>1194.780514</v>
      </c>
      <c r="U283" s="40">
        <v>547.94780600000001</v>
      </c>
      <c r="V283" s="40">
        <v>182.59392400000002</v>
      </c>
      <c r="W283" s="40">
        <v>2524.4239439999997</v>
      </c>
      <c r="X283" s="40">
        <v>0</v>
      </c>
      <c r="Y283" s="40">
        <v>2955.6055220000007</v>
      </c>
      <c r="Z283" s="40">
        <v>1629.8829790000002</v>
      </c>
      <c r="AA283" s="40">
        <v>323.31914700000004</v>
      </c>
      <c r="AB283" s="40">
        <v>22.199542999999998</v>
      </c>
      <c r="AC283" s="40">
        <v>2031.1919089999999</v>
      </c>
      <c r="AD283" s="40">
        <v>966.08105399999999</v>
      </c>
      <c r="AE283" s="40">
        <v>2124.0344249999998</v>
      </c>
      <c r="AF283" s="40">
        <v>513.97634999999991</v>
      </c>
      <c r="AG283" s="40">
        <v>1304.2274400000001</v>
      </c>
      <c r="AH283" s="40">
        <v>348.52231599999999</v>
      </c>
      <c r="AI283" s="40">
        <v>4274.2878650000002</v>
      </c>
      <c r="AJ283" s="40">
        <v>300</v>
      </c>
      <c r="AK283" s="40">
        <v>602.51602100000002</v>
      </c>
      <c r="AL283" s="40">
        <v>1311.1420089999999</v>
      </c>
      <c r="AM283" s="40">
        <v>1031.9760820000001</v>
      </c>
      <c r="AN283" s="40">
        <v>109.633922</v>
      </c>
      <c r="AO283" s="40">
        <v>3553.9880160000002</v>
      </c>
      <c r="AP283" s="40">
        <v>2678.9570410000001</v>
      </c>
      <c r="AQ283" s="40">
        <v>138.92945900000001</v>
      </c>
      <c r="AR283" s="40">
        <v>777.77572899999996</v>
      </c>
      <c r="AS283" s="40">
        <v>3.7083170000000001</v>
      </c>
      <c r="AT283" s="40">
        <v>66.477452</v>
      </c>
      <c r="AU283" s="40">
        <v>923.85224473469407</v>
      </c>
      <c r="AV283" s="40">
        <v>954.5884517685339</v>
      </c>
      <c r="AW283" s="40">
        <v>1118.6384626096162</v>
      </c>
      <c r="AX283" s="40">
        <v>1182.9599956193042</v>
      </c>
      <c r="AY283" s="40">
        <v>1058.3964054368066</v>
      </c>
      <c r="AZ283" s="40">
        <v>645.88291151574003</v>
      </c>
      <c r="BA283" s="40">
        <v>533.15986355800419</v>
      </c>
      <c r="BB283" s="40">
        <v>637.78354510998076</v>
      </c>
      <c r="BC283" s="40">
        <v>416.07396247622484</v>
      </c>
      <c r="BD283" s="40">
        <v>319.81317993487431</v>
      </c>
      <c r="BE283" s="40">
        <v>354.70917461933789</v>
      </c>
      <c r="BF283" s="40">
        <v>319.26927385320909</v>
      </c>
      <c r="BG283" s="40">
        <v>304.63805458405415</v>
      </c>
      <c r="BH283" s="40">
        <v>203.57622361548022</v>
      </c>
      <c r="BI283" s="40">
        <v>171.58776763649303</v>
      </c>
      <c r="BJ283" s="40">
        <v>162.50336773512117</v>
      </c>
      <c r="BK283" s="40">
        <v>65.28058528333645</v>
      </c>
      <c r="BL283" s="40">
        <v>45.650080858147135</v>
      </c>
      <c r="BM283" s="40">
        <v>39.297967697782468</v>
      </c>
      <c r="BN283" s="40">
        <v>220.73088999205595</v>
      </c>
      <c r="BO283" s="40">
        <v>229.50053660283186</v>
      </c>
      <c r="BP283" s="40">
        <v>232.37783844031409</v>
      </c>
      <c r="BQ283" s="40">
        <v>277.71661367176108</v>
      </c>
      <c r="BR283" s="40">
        <v>261.43930622445436</v>
      </c>
      <c r="BS283" s="40">
        <v>256.06910139347792</v>
      </c>
      <c r="BT283" s="40">
        <v>151.65026850255799</v>
      </c>
      <c r="BU283" s="40">
        <v>151.65026850255799</v>
      </c>
      <c r="BV283" s="40">
        <v>151.65026850255799</v>
      </c>
      <c r="BW283" s="40">
        <v>39.606203567662206</v>
      </c>
      <c r="BX283" s="40">
        <v>39.606203567662206</v>
      </c>
      <c r="BY283" s="40">
        <v>39.606203567662206</v>
      </c>
      <c r="BZ283" s="40">
        <v>536.2012587521084</v>
      </c>
      <c r="CA283" s="40">
        <v>536.2012587521084</v>
      </c>
      <c r="CB283" s="40">
        <v>536.2012587521084</v>
      </c>
      <c r="CC283" s="40">
        <v>674.31221325567992</v>
      </c>
      <c r="CD283" s="40">
        <v>674.31221325567992</v>
      </c>
      <c r="CE283" s="40">
        <v>674.31221325567992</v>
      </c>
      <c r="CF283" s="40">
        <v>325.45225570536184</v>
      </c>
      <c r="CG283" s="40">
        <v>325.45225570536184</v>
      </c>
      <c r="CH283" s="40">
        <v>325.45225570536184</v>
      </c>
      <c r="CI283" s="40">
        <v>96.040592510458993</v>
      </c>
      <c r="CJ283" s="40">
        <v>96.040592510458993</v>
      </c>
      <c r="CK283" s="40">
        <v>96.040592510458993</v>
      </c>
      <c r="CL283" s="40">
        <v>655.58982045104995</v>
      </c>
      <c r="CM283" s="40">
        <v>655.58982045104995</v>
      </c>
      <c r="CN283" s="40">
        <v>655.58982045104995</v>
      </c>
      <c r="CO283" s="40">
        <v>801.810315609226</v>
      </c>
      <c r="CP283" s="40">
        <v>801.810315609226</v>
      </c>
      <c r="CQ283" s="40">
        <v>801.810315609226</v>
      </c>
      <c r="CR283" s="40">
        <v>382.09760545309041</v>
      </c>
      <c r="CS283" s="40">
        <v>382.09760545309041</v>
      </c>
      <c r="CT283" s="40">
        <v>382.09760545309041</v>
      </c>
      <c r="CU283" s="40">
        <v>120.85167961530256</v>
      </c>
      <c r="CV283" s="40">
        <v>120.85167961530256</v>
      </c>
      <c r="CW283" s="40">
        <v>120.85167961530256</v>
      </c>
      <c r="CX283" s="40">
        <v>750.86461833723172</v>
      </c>
      <c r="CY283" s="40">
        <v>750.86461833723172</v>
      </c>
      <c r="CZ283" s="40">
        <v>750.86461833723172</v>
      </c>
      <c r="DA283" s="40">
        <v>917.35638531173151</v>
      </c>
      <c r="DB283" s="40">
        <v>917.35638531173151</v>
      </c>
      <c r="DC283" s="40">
        <v>917.35638531173151</v>
      </c>
      <c r="DD283" s="40">
        <v>435.48657153948147</v>
      </c>
      <c r="DE283" s="40">
        <v>435.48657153948147</v>
      </c>
      <c r="DF283" s="40">
        <v>435.48657153948147</v>
      </c>
      <c r="DG283" s="40">
        <v>138.48348362291668</v>
      </c>
      <c r="DH283" s="40">
        <v>138.48348362291668</v>
      </c>
      <c r="DI283" s="40">
        <v>138.48348362291668</v>
      </c>
      <c r="DJ283" s="40">
        <v>1275.7353685120727</v>
      </c>
      <c r="DK283" s="40">
        <v>1275.7353685120727</v>
      </c>
      <c r="DL283" s="40">
        <v>1275.7353685120727</v>
      </c>
      <c r="DM283" s="40">
        <v>1583.6128354073214</v>
      </c>
      <c r="DN283" s="40">
        <v>1583.6128354073214</v>
      </c>
      <c r="DO283" s="40">
        <v>1583.6128354073214</v>
      </c>
      <c r="DP283" s="40">
        <v>707.40416691052292</v>
      </c>
      <c r="DQ283" s="40">
        <v>707.40416691052292</v>
      </c>
      <c r="DR283" s="40">
        <v>707.40416691052292</v>
      </c>
      <c r="DS283" s="40">
        <v>228.76195254926068</v>
      </c>
      <c r="DT283" s="40">
        <v>228.76195254926068</v>
      </c>
      <c r="DU283" s="40">
        <v>228.76195254926068</v>
      </c>
      <c r="DV283" s="40">
        <v>1462.4337782856635</v>
      </c>
      <c r="DW283" s="40">
        <v>1462.4337782856635</v>
      </c>
      <c r="DX283" s="40">
        <v>1462.4337782856635</v>
      </c>
      <c r="DY283" s="40">
        <v>1782.1343424847676</v>
      </c>
      <c r="DZ283" s="40">
        <v>1782.1343424847676</v>
      </c>
      <c r="EA283" s="40">
        <v>1782.1343424847676</v>
      </c>
      <c r="EB283" s="40">
        <v>791.03597633664049</v>
      </c>
      <c r="EC283" s="40">
        <v>791.03597633664049</v>
      </c>
      <c r="ED283" s="40">
        <v>791.03597633664049</v>
      </c>
      <c r="EE283" s="40">
        <v>267.452187190811</v>
      </c>
      <c r="EF283" s="40">
        <v>267.452187190811</v>
      </c>
      <c r="EG283" s="40">
        <v>267.452187190811</v>
      </c>
      <c r="EH283" s="40">
        <v>1610.4597062177088</v>
      </c>
      <c r="EI283" s="40">
        <v>1610.4597062177088</v>
      </c>
      <c r="EJ283" s="40">
        <v>1610.4597062177088</v>
      </c>
      <c r="EK283" s="40">
        <v>1961.4877607787307</v>
      </c>
      <c r="EL283" s="40">
        <v>1961.4877607787307</v>
      </c>
      <c r="EM283" s="40">
        <v>1961.4877607787307</v>
      </c>
    </row>
    <row r="285" spans="1:160" x14ac:dyDescent="0.2">
      <c r="B285" s="24" t="s">
        <v>861</v>
      </c>
    </row>
    <row r="286" spans="1:160" x14ac:dyDescent="0.2">
      <c r="H286" s="349" t="s">
        <v>862</v>
      </c>
      <c r="I286" s="349" t="s">
        <v>863</v>
      </c>
      <c r="K286" s="630">
        <v>1</v>
      </c>
      <c r="L286" s="630">
        <v>2</v>
      </c>
      <c r="M286" s="630">
        <v>3</v>
      </c>
      <c r="N286" s="630">
        <v>4</v>
      </c>
      <c r="O286" s="630">
        <v>5</v>
      </c>
      <c r="P286" s="630">
        <v>6</v>
      </c>
      <c r="Q286" s="630">
        <v>7</v>
      </c>
      <c r="R286" s="630">
        <v>8</v>
      </c>
    </row>
    <row r="287" spans="1:160" x14ac:dyDescent="0.2">
      <c r="C287" s="24" t="s">
        <v>865</v>
      </c>
      <c r="H287" s="36">
        <v>2.4496420256680325</v>
      </c>
      <c r="I287" s="36">
        <v>0.43167380750000001</v>
      </c>
      <c r="K287" s="36">
        <v>0.37451089927083331</v>
      </c>
      <c r="L287" s="36">
        <v>5.1107059374999996E-3</v>
      </c>
      <c r="M287" s="36">
        <v>7.4316754166666669E-3</v>
      </c>
      <c r="N287" s="36">
        <v>1.8633957916666666E-2</v>
      </c>
      <c r="O287" s="36">
        <v>4.9643091666666667E-3</v>
      </c>
      <c r="P287" s="36">
        <v>1.5887838645833336E-2</v>
      </c>
      <c r="Q287" s="36">
        <v>2.3849703125E-3</v>
      </c>
      <c r="R287" s="36">
        <v>2.749450833333333E-3</v>
      </c>
    </row>
    <row r="288" spans="1:160" x14ac:dyDescent="0.2">
      <c r="C288" s="24" t="s">
        <v>866</v>
      </c>
      <c r="H288" s="36">
        <v>1.1723215406191105</v>
      </c>
      <c r="I288" s="36">
        <v>0.2109472442204301</v>
      </c>
      <c r="K288" s="36">
        <v>0.15208780698924732</v>
      </c>
      <c r="L288" s="36">
        <v>2.2272237903225807E-2</v>
      </c>
      <c r="M288" s="36">
        <v>0</v>
      </c>
      <c r="N288" s="36">
        <v>1.4399788440860217E-2</v>
      </c>
      <c r="O288" s="36">
        <v>0</v>
      </c>
      <c r="P288" s="36">
        <v>9.8495055107526881E-3</v>
      </c>
      <c r="Q288" s="36">
        <v>0</v>
      </c>
      <c r="R288" s="36">
        <v>1.2337905376344086E-2</v>
      </c>
    </row>
    <row r="289" spans="3:18" x14ac:dyDescent="0.2">
      <c r="C289" s="24" t="s">
        <v>782</v>
      </c>
      <c r="H289" s="36">
        <v>0.59609921164813873</v>
      </c>
      <c r="I289" s="36">
        <v>0.10726194275398093</v>
      </c>
      <c r="K289" s="36">
        <v>0</v>
      </c>
      <c r="L289" s="36">
        <v>7.9904798634932883E-2</v>
      </c>
      <c r="M289" s="36">
        <v>0</v>
      </c>
      <c r="N289" s="36">
        <v>1.8625685208561737E-2</v>
      </c>
      <c r="O289" s="36">
        <v>0</v>
      </c>
      <c r="P289" s="36">
        <v>8.7314589104863036E-3</v>
      </c>
      <c r="Q289" s="36">
        <v>0</v>
      </c>
      <c r="R289" s="36">
        <v>0</v>
      </c>
    </row>
    <row r="290" spans="3:18" x14ac:dyDescent="0.2">
      <c r="C290" s="24" t="s">
        <v>867</v>
      </c>
      <c r="H290" s="36">
        <v>1.4373756968918192</v>
      </c>
      <c r="I290" s="36">
        <v>0.25496598532844283</v>
      </c>
      <c r="K290" s="36">
        <v>0.140236288096032</v>
      </c>
      <c r="L290" s="36">
        <v>9.1290722240746899E-2</v>
      </c>
      <c r="M290" s="36">
        <v>3.4022607535845284E-3</v>
      </c>
      <c r="N290" s="36">
        <v>5.7187029009669887E-4</v>
      </c>
      <c r="O290" s="36">
        <v>6.9481843947982666E-3</v>
      </c>
      <c r="P290" s="36">
        <v>3.9712774258086024E-3</v>
      </c>
      <c r="Q290" s="36">
        <v>4.7090563521173731E-3</v>
      </c>
      <c r="R290" s="36">
        <v>3.8363257752584193E-3</v>
      </c>
    </row>
    <row r="291" spans="3:18" x14ac:dyDescent="0.2">
      <c r="C291" s="24" t="s">
        <v>868</v>
      </c>
      <c r="H291" s="36">
        <v>0.9330036219937603</v>
      </c>
      <c r="I291" s="36">
        <v>0.16788443791907515</v>
      </c>
      <c r="K291" s="36">
        <v>0</v>
      </c>
      <c r="L291" s="36">
        <v>7.6049815028901735E-2</v>
      </c>
      <c r="M291" s="36">
        <v>7.7796959075144514E-2</v>
      </c>
      <c r="N291" s="36">
        <v>1.4037663815028903E-2</v>
      </c>
      <c r="O291" s="36">
        <v>0</v>
      </c>
      <c r="P291" s="36">
        <v>0</v>
      </c>
      <c r="Q291" s="36">
        <v>0</v>
      </c>
      <c r="R291" s="36">
        <v>0</v>
      </c>
    </row>
    <row r="292" spans="3:18" x14ac:dyDescent="0.2">
      <c r="C292" s="24" t="s">
        <v>869</v>
      </c>
      <c r="H292" s="36">
        <v>1.8631651512042893</v>
      </c>
      <c r="I292" s="36">
        <v>0.32605793974999997</v>
      </c>
      <c r="K292" s="36">
        <v>2.4291792E-2</v>
      </c>
      <c r="L292" s="36">
        <v>0.26981593112500002</v>
      </c>
      <c r="M292" s="36">
        <v>2.6088820874999998E-2</v>
      </c>
      <c r="N292" s="36">
        <v>1.8135693749999999E-3</v>
      </c>
      <c r="O292" s="36">
        <v>9.2777674999999999E-4</v>
      </c>
      <c r="P292" s="36">
        <v>4.6412324999999996E-4</v>
      </c>
      <c r="Q292" s="36">
        <v>2.6559263750000001E-3</v>
      </c>
      <c r="R292" s="36">
        <v>0</v>
      </c>
    </row>
    <row r="293" spans="3:18" x14ac:dyDescent="0.2">
      <c r="C293" s="24" t="s">
        <v>870</v>
      </c>
      <c r="H293" s="36">
        <v>0.60374613596977256</v>
      </c>
      <c r="I293" s="36">
        <v>0.1086379284</v>
      </c>
      <c r="K293" s="36">
        <v>5.7987697800000002E-2</v>
      </c>
      <c r="L293" s="36">
        <v>5.0650230599999999E-2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</row>
    <row r="294" spans="3:18" x14ac:dyDescent="0.2">
      <c r="C294" s="24" t="s">
        <v>871</v>
      </c>
      <c r="H294" s="36">
        <v>0.98110877037271094</v>
      </c>
      <c r="I294" s="36">
        <v>0.17654046626262626</v>
      </c>
      <c r="K294" s="36">
        <v>9.3990074747474749E-3</v>
      </c>
      <c r="L294" s="36">
        <v>0.11583616222222223</v>
      </c>
      <c r="M294" s="36">
        <v>3.2473130505050504E-2</v>
      </c>
      <c r="N294" s="36">
        <v>1.8832166060606063E-2</v>
      </c>
      <c r="O294" s="36">
        <v>0</v>
      </c>
      <c r="P294" s="36">
        <v>0</v>
      </c>
      <c r="Q294" s="36">
        <v>0</v>
      </c>
      <c r="R294" s="36">
        <v>0</v>
      </c>
    </row>
    <row r="295" spans="3:18" x14ac:dyDescent="0.2">
      <c r="C295" s="24" t="s">
        <v>872</v>
      </c>
      <c r="H295" s="36">
        <v>0.81022518201987093</v>
      </c>
      <c r="I295" s="36">
        <v>0.1457917162</v>
      </c>
      <c r="K295" s="36">
        <v>8.663833E-2</v>
      </c>
      <c r="L295" s="36">
        <v>0</v>
      </c>
      <c r="M295" s="36">
        <v>0</v>
      </c>
      <c r="N295" s="36">
        <v>0</v>
      </c>
      <c r="O295" s="36">
        <v>5.9153386199999998E-2</v>
      </c>
      <c r="P295" s="36">
        <v>0</v>
      </c>
      <c r="Q295" s="36">
        <v>0</v>
      </c>
      <c r="R295" s="36">
        <v>0</v>
      </c>
    </row>
    <row r="296" spans="3:18" x14ac:dyDescent="0.2">
      <c r="C296" s="24" t="s">
        <v>873</v>
      </c>
      <c r="H296" s="36">
        <v>0.90092213768352569</v>
      </c>
      <c r="I296" s="36">
        <v>0.16211170367231639</v>
      </c>
      <c r="K296" s="36">
        <v>0.12379154915254237</v>
      </c>
      <c r="L296" s="36">
        <v>2.6931181355932206E-2</v>
      </c>
      <c r="M296" s="36">
        <v>7.8247895480225991E-4</v>
      </c>
      <c r="N296" s="36">
        <v>1.668380790960452E-3</v>
      </c>
      <c r="O296" s="36">
        <v>4.9909806497175141E-3</v>
      </c>
      <c r="P296" s="36">
        <v>2.7727389830508476E-3</v>
      </c>
      <c r="Q296" s="36">
        <v>1.1743937853107343E-3</v>
      </c>
      <c r="R296" s="36">
        <v>0</v>
      </c>
    </row>
    <row r="297" spans="3:18" x14ac:dyDescent="0.2">
      <c r="C297" s="24" t="s">
        <v>874</v>
      </c>
      <c r="H297" s="36">
        <v>0.88696832400779912</v>
      </c>
      <c r="I297" s="36">
        <v>0.15960085793650794</v>
      </c>
      <c r="K297" s="36">
        <v>0</v>
      </c>
      <c r="L297" s="36">
        <v>0.15960085793650794</v>
      </c>
      <c r="M297" s="36">
        <v>0</v>
      </c>
      <c r="N297" s="36">
        <v>0</v>
      </c>
      <c r="O297" s="36">
        <v>0</v>
      </c>
      <c r="P297" s="36">
        <v>0</v>
      </c>
      <c r="Q297" s="36">
        <v>0</v>
      </c>
      <c r="R297" s="36">
        <v>0</v>
      </c>
    </row>
    <row r="298" spans="3:18" x14ac:dyDescent="0.2">
      <c r="C298" s="24" t="s">
        <v>875</v>
      </c>
      <c r="H298" s="36">
        <v>1.3257506899778573</v>
      </c>
      <c r="I298" s="36">
        <v>0.24083598185462102</v>
      </c>
      <c r="K298" s="36">
        <v>0.10133016047619048</v>
      </c>
      <c r="L298" s="36">
        <v>2.1695119642857141E-2</v>
      </c>
      <c r="M298" s="36">
        <v>0.10641767392857143</v>
      </c>
      <c r="N298" s="36">
        <v>3.8672259523809525E-3</v>
      </c>
      <c r="O298" s="36">
        <v>5.2450669047619048E-3</v>
      </c>
      <c r="P298" s="36">
        <v>0</v>
      </c>
      <c r="Q298" s="36">
        <v>0</v>
      </c>
      <c r="R298" s="36">
        <v>2.2807349498591123E-3</v>
      </c>
    </row>
    <row r="299" spans="3:18" x14ac:dyDescent="0.2">
      <c r="C299" s="24" t="s">
        <v>876</v>
      </c>
      <c r="H299" s="36">
        <v>1.8859860757675728</v>
      </c>
      <c r="I299" s="36">
        <v>0.34260838916041836</v>
      </c>
      <c r="K299" s="36">
        <v>5.179566666666667E-2</v>
      </c>
      <c r="L299" s="36">
        <v>0.2596900226744186</v>
      </c>
      <c r="M299" s="36">
        <v>1.0064303488372093E-2</v>
      </c>
      <c r="N299" s="36">
        <v>1.065470988372093E-2</v>
      </c>
      <c r="O299" s="36">
        <v>3.646667635658915E-3</v>
      </c>
      <c r="P299" s="36">
        <v>3.5124914728682172E-3</v>
      </c>
      <c r="Q299" s="36">
        <v>0</v>
      </c>
      <c r="R299" s="36">
        <v>3.2445273387129688E-3</v>
      </c>
    </row>
    <row r="300" spans="3:18" x14ac:dyDescent="0.2">
      <c r="C300" s="24" t="s">
        <v>877</v>
      </c>
      <c r="H300" s="36">
        <v>1.4542782164081018</v>
      </c>
      <c r="I300" s="36">
        <v>0.26418430311681151</v>
      </c>
      <c r="K300" s="36">
        <v>0.13365197840000001</v>
      </c>
      <c r="L300" s="36">
        <v>0.12803047939999998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2.501845316811511E-3</v>
      </c>
    </row>
    <row r="301" spans="3:18" x14ac:dyDescent="0.2">
      <c r="C301" s="24" t="s">
        <v>878</v>
      </c>
      <c r="H301" s="36">
        <v>1.8479401346638002</v>
      </c>
      <c r="I301" s="36">
        <v>0.33713892736667905</v>
      </c>
      <c r="K301" s="36">
        <v>0.18966241114285715</v>
      </c>
      <c r="L301" s="36">
        <v>0.10450133871428571</v>
      </c>
      <c r="M301" s="36">
        <v>2.7402475428571431E-2</v>
      </c>
      <c r="N301" s="36">
        <v>7.4720571428571426E-4</v>
      </c>
      <c r="O301" s="36">
        <v>9.5698210000000009E-3</v>
      </c>
      <c r="P301" s="36">
        <v>6.3463271428571423E-4</v>
      </c>
      <c r="Q301" s="36">
        <v>1.4419670673408362E-3</v>
      </c>
      <c r="R301" s="36">
        <v>3.1790755850524786E-3</v>
      </c>
    </row>
    <row r="302" spans="3:18" x14ac:dyDescent="0.2">
      <c r="C302" s="24" t="s">
        <v>803</v>
      </c>
      <c r="H302" s="36">
        <v>0.31660220881420592</v>
      </c>
      <c r="I302" s="36">
        <v>5.8667781957637527E-2</v>
      </c>
      <c r="K302" s="36">
        <v>0</v>
      </c>
      <c r="L302" s="36">
        <v>5.2276846717922994E-2</v>
      </c>
      <c r="M302" s="36">
        <v>1.2385107403163132E-3</v>
      </c>
      <c r="N302" s="36">
        <v>3.4539646512798967E-3</v>
      </c>
      <c r="O302" s="36">
        <v>0</v>
      </c>
      <c r="P302" s="36">
        <v>9.0675005009580663E-4</v>
      </c>
      <c r="Q302" s="36">
        <v>2.4704802390176401E-4</v>
      </c>
      <c r="R302" s="36">
        <v>5.4466177412075306E-4</v>
      </c>
    </row>
    <row r="303" spans="3:18" x14ac:dyDescent="0.2">
      <c r="C303" s="24" t="s">
        <v>804</v>
      </c>
      <c r="H303" s="36">
        <v>1.1795036335870981</v>
      </c>
      <c r="I303" s="36">
        <v>0.21856721168403961</v>
      </c>
      <c r="K303" s="36">
        <v>4.1666666666666664E-2</v>
      </c>
      <c r="L303" s="36">
        <v>0.12321420697916664</v>
      </c>
      <c r="M303" s="36">
        <v>1.89541909375E-2</v>
      </c>
      <c r="N303" s="36">
        <v>2.5073121875000002E-3</v>
      </c>
      <c r="O303" s="36">
        <v>2.5897211458333333E-2</v>
      </c>
      <c r="P303" s="36">
        <v>3.3781033393576821E-3</v>
      </c>
      <c r="Q303" s="36">
        <v>9.2037905532631301E-4</v>
      </c>
      <c r="R303" s="36">
        <v>2.0291410601889575E-3</v>
      </c>
    </row>
    <row r="304" spans="3:18" x14ac:dyDescent="0.2">
      <c r="C304" s="24" t="s">
        <v>805</v>
      </c>
      <c r="H304" s="36">
        <v>1.142488261065826</v>
      </c>
      <c r="I304" s="36">
        <v>0.21170810033326218</v>
      </c>
      <c r="K304" s="36">
        <v>0</v>
      </c>
      <c r="L304" s="36">
        <v>7.8157635368554829E-2</v>
      </c>
      <c r="M304" s="36">
        <v>0</v>
      </c>
      <c r="N304" s="36">
        <v>0.1274214160056536</v>
      </c>
      <c r="O304" s="36">
        <v>0</v>
      </c>
      <c r="P304" s="36">
        <v>3.272091157655959E-3</v>
      </c>
      <c r="Q304" s="36">
        <v>8.9149557194943515E-4</v>
      </c>
      <c r="R304" s="36">
        <v>1.9654622294483677E-3</v>
      </c>
    </row>
    <row r="305" spans="3:18" x14ac:dyDescent="0.2">
      <c r="C305" s="24" t="s">
        <v>301</v>
      </c>
      <c r="H305" s="36">
        <v>6.7524435492251232E-3</v>
      </c>
      <c r="I305" s="36">
        <v>1.2512574922042691E-3</v>
      </c>
      <c r="K305" s="36">
        <v>0</v>
      </c>
      <c r="L305" s="36">
        <v>0</v>
      </c>
      <c r="M305" s="36">
        <v>1.2150330000000001E-3</v>
      </c>
      <c r="N305" s="36">
        <v>0</v>
      </c>
      <c r="O305" s="36">
        <v>0</v>
      </c>
      <c r="P305" s="36">
        <v>1.9339026564157875E-5</v>
      </c>
      <c r="Q305" s="36">
        <v>5.2690025176774116E-6</v>
      </c>
      <c r="R305" s="36">
        <v>1.1616463122433425E-5</v>
      </c>
    </row>
    <row r="306" spans="3:18" x14ac:dyDescent="0.2">
      <c r="C306" s="24" t="s">
        <v>302</v>
      </c>
      <c r="H306" s="36">
        <v>0.85122733871464629</v>
      </c>
      <c r="I306" s="36">
        <v>0.15773617022803962</v>
      </c>
      <c r="K306" s="36">
        <v>4.476653433333333E-2</v>
      </c>
      <c r="L306" s="36">
        <v>8.4627954333333325E-2</v>
      </c>
      <c r="M306" s="36">
        <v>2.0106111666666666E-2</v>
      </c>
      <c r="N306" s="36">
        <v>3.6690336666666667E-3</v>
      </c>
      <c r="O306" s="36">
        <v>0</v>
      </c>
      <c r="P306" s="36">
        <v>2.4379186579692388E-3</v>
      </c>
      <c r="Q306" s="36">
        <v>6.6422161964138215E-4</v>
      </c>
      <c r="R306" s="36">
        <v>1.4643959504290209E-3</v>
      </c>
    </row>
    <row r="307" spans="3:18" x14ac:dyDescent="0.2">
      <c r="C307" s="24" t="s">
        <v>303</v>
      </c>
      <c r="H307" s="36">
        <v>0</v>
      </c>
      <c r="I307" s="36">
        <v>0</v>
      </c>
      <c r="K307" s="36">
        <v>0</v>
      </c>
      <c r="L307" s="36">
        <v>0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</row>
    <row r="308" spans="3:18" x14ac:dyDescent="0.2">
      <c r="C308" s="24" t="s">
        <v>304</v>
      </c>
      <c r="H308" s="36">
        <v>7.5537719595638222E-2</v>
      </c>
      <c r="I308" s="36">
        <v>1.4433948097869024E-2</v>
      </c>
      <c r="K308" s="36">
        <v>1.3592238333333334E-2</v>
      </c>
      <c r="L308" s="36">
        <v>0</v>
      </c>
      <c r="M308" s="36">
        <v>0</v>
      </c>
      <c r="N308" s="36">
        <v>0</v>
      </c>
      <c r="O308" s="36">
        <v>4.3647638277207108E-4</v>
      </c>
      <c r="P308" s="36">
        <v>2.1634034482577696E-4</v>
      </c>
      <c r="Q308" s="36">
        <v>5.8942874801922869E-5</v>
      </c>
      <c r="R308" s="36">
        <v>1.2995016213591945E-4</v>
      </c>
    </row>
    <row r="309" spans="3:18" x14ac:dyDescent="0.2">
      <c r="C309" s="24" t="s">
        <v>305</v>
      </c>
      <c r="H309" s="36">
        <v>2.591556178579296</v>
      </c>
      <c r="I309" s="36">
        <v>0.49520143809696504</v>
      </c>
      <c r="K309" s="36">
        <v>3.2349676874999997E-2</v>
      </c>
      <c r="L309" s="36">
        <v>7.6567496171874999E-2</v>
      </c>
      <c r="M309" s="36">
        <v>0.35720369031249999</v>
      </c>
      <c r="N309" s="36">
        <v>2.0310593750000002E-4</v>
      </c>
      <c r="O309" s="36">
        <v>1.4974678513358495E-2</v>
      </c>
      <c r="P309" s="36">
        <v>7.4222277335148973E-3</v>
      </c>
      <c r="Q309" s="36">
        <v>2.0222184650775395E-3</v>
      </c>
      <c r="R309" s="36">
        <v>4.4583440881391084E-3</v>
      </c>
    </row>
    <row r="310" spans="3:18" x14ac:dyDescent="0.2">
      <c r="C310" s="24" t="s">
        <v>306</v>
      </c>
      <c r="H310" s="36">
        <v>0.90871078720098442</v>
      </c>
      <c r="I310" s="36">
        <v>0.17363887086670918</v>
      </c>
      <c r="K310" s="36">
        <v>0.12728647981220659</v>
      </c>
      <c r="L310" s="36">
        <v>1.5292394366197184E-3</v>
      </c>
      <c r="M310" s="36">
        <v>3.4697472065727701E-2</v>
      </c>
      <c r="N310" s="36">
        <v>0</v>
      </c>
      <c r="O310" s="36">
        <v>5.2507647769439621E-3</v>
      </c>
      <c r="P310" s="36">
        <v>2.6025514948337936E-3</v>
      </c>
      <c r="Q310" s="36">
        <v>7.0907655735264255E-4</v>
      </c>
      <c r="R310" s="36">
        <v>1.5632867230247394E-3</v>
      </c>
    </row>
    <row r="311" spans="3:18" x14ac:dyDescent="0.2">
      <c r="C311" s="24" t="s">
        <v>307</v>
      </c>
      <c r="H311" s="36">
        <v>0</v>
      </c>
      <c r="I311" s="36">
        <v>0</v>
      </c>
      <c r="K311" s="36">
        <v>0</v>
      </c>
      <c r="L311" s="36">
        <v>0</v>
      </c>
      <c r="M311" s="36">
        <v>0</v>
      </c>
      <c r="N311" s="36">
        <v>0</v>
      </c>
      <c r="O311" s="36">
        <v>0</v>
      </c>
      <c r="P311" s="36">
        <v>0</v>
      </c>
      <c r="Q311" s="36">
        <v>0</v>
      </c>
      <c r="R311" s="36">
        <v>0</v>
      </c>
    </row>
    <row r="312" spans="3:18" x14ac:dyDescent="0.2">
      <c r="C312" s="24" t="s">
        <v>825</v>
      </c>
      <c r="H312" s="37">
        <v>1</v>
      </c>
      <c r="I312" s="36">
        <v>0.17993974938738011</v>
      </c>
      <c r="K312" s="347">
        <v>5.7031449632194905E-2</v>
      </c>
      <c r="L312" s="347">
        <v>7.3110119296960152E-2</v>
      </c>
      <c r="M312" s="347">
        <v>2.9010991485938963E-2</v>
      </c>
      <c r="N312" s="347">
        <v>9.6442822358707384E-3</v>
      </c>
      <c r="O312" s="347">
        <v>5.7782573409493627E-3</v>
      </c>
      <c r="P312" s="347">
        <v>2.8640041820678567E-3</v>
      </c>
      <c r="Q312" s="347">
        <v>7.8031048749486488E-4</v>
      </c>
      <c r="R312" s="347">
        <v>1.7203347259032581E-3</v>
      </c>
    </row>
    <row r="313" spans="3:18" x14ac:dyDescent="0.2">
      <c r="C313" s="24" t="s">
        <v>827</v>
      </c>
      <c r="H313" s="37">
        <v>1</v>
      </c>
      <c r="I313" s="36">
        <v>0.17993974938738011</v>
      </c>
      <c r="K313" s="36">
        <v>5.7031449632194905E-2</v>
      </c>
      <c r="L313" s="36">
        <v>7.3110119296960152E-2</v>
      </c>
      <c r="M313" s="36">
        <v>2.9010991485938963E-2</v>
      </c>
      <c r="N313" s="36">
        <v>9.6442822358707384E-3</v>
      </c>
      <c r="O313" s="36">
        <v>5.7782573409493627E-3</v>
      </c>
      <c r="P313" s="36">
        <v>2.8640041820678567E-3</v>
      </c>
      <c r="Q313" s="36">
        <v>7.8031048749486488E-4</v>
      </c>
      <c r="R313" s="36">
        <v>1.7203347259032581E-3</v>
      </c>
    </row>
    <row r="314" spans="3:18" x14ac:dyDescent="0.2">
      <c r="C314" s="24" t="s">
        <v>829</v>
      </c>
      <c r="H314" s="37">
        <v>1</v>
      </c>
      <c r="I314" s="36">
        <v>0.17993974938738011</v>
      </c>
      <c r="K314" s="36">
        <v>5.7031449632194905E-2</v>
      </c>
      <c r="L314" s="36">
        <v>7.3110119296960152E-2</v>
      </c>
      <c r="M314" s="36">
        <v>2.9010991485938963E-2</v>
      </c>
      <c r="N314" s="36">
        <v>9.6442822358707384E-3</v>
      </c>
      <c r="O314" s="36">
        <v>5.7782573409493627E-3</v>
      </c>
      <c r="P314" s="36">
        <v>2.8640041820678567E-3</v>
      </c>
      <c r="Q314" s="36">
        <v>7.8031048749486488E-4</v>
      </c>
      <c r="R314" s="36">
        <v>1.7203347259032581E-3</v>
      </c>
    </row>
    <row r="315" spans="3:18" x14ac:dyDescent="0.2">
      <c r="C315" s="24" t="s">
        <v>830</v>
      </c>
      <c r="H315" s="37">
        <v>1</v>
      </c>
      <c r="I315" s="36">
        <v>0.17993974938738011</v>
      </c>
      <c r="K315" s="36">
        <v>5.7031449632194905E-2</v>
      </c>
      <c r="L315" s="36">
        <v>7.3110119296960152E-2</v>
      </c>
      <c r="M315" s="36">
        <v>2.9010991485938963E-2</v>
      </c>
      <c r="N315" s="36">
        <v>9.6442822358707384E-3</v>
      </c>
      <c r="O315" s="36">
        <v>5.7782573409493627E-3</v>
      </c>
      <c r="P315" s="36">
        <v>2.8640041820678567E-3</v>
      </c>
      <c r="Q315" s="36">
        <v>7.8031048749486488E-4</v>
      </c>
      <c r="R315" s="36">
        <v>1.7203347259032581E-3</v>
      </c>
    </row>
    <row r="316" spans="3:18" x14ac:dyDescent="0.2">
      <c r="C316" s="24" t="s">
        <v>833</v>
      </c>
      <c r="H316" s="37">
        <v>1</v>
      </c>
      <c r="I316" s="36">
        <v>0.17993974938738011</v>
      </c>
      <c r="K316" s="36">
        <v>5.7031449632194905E-2</v>
      </c>
      <c r="L316" s="36">
        <v>7.3110119296960152E-2</v>
      </c>
      <c r="M316" s="36">
        <v>2.9010991485938963E-2</v>
      </c>
      <c r="N316" s="36">
        <v>9.6442822358707384E-3</v>
      </c>
      <c r="O316" s="36">
        <v>5.7782573409493627E-3</v>
      </c>
      <c r="P316" s="36">
        <v>2.8640041820678567E-3</v>
      </c>
      <c r="Q316" s="36">
        <v>7.8031048749486488E-4</v>
      </c>
      <c r="R316" s="36">
        <v>1.7203347259032581E-3</v>
      </c>
    </row>
    <row r="317" spans="3:18" x14ac:dyDescent="0.2">
      <c r="C317" s="24" t="s">
        <v>834</v>
      </c>
      <c r="H317" s="37">
        <v>1</v>
      </c>
      <c r="I317" s="36">
        <v>0.17993974938738011</v>
      </c>
      <c r="K317" s="36">
        <v>5.7031449632194905E-2</v>
      </c>
      <c r="L317" s="36">
        <v>7.3110119296960152E-2</v>
      </c>
      <c r="M317" s="36">
        <v>2.9010991485938963E-2</v>
      </c>
      <c r="N317" s="36">
        <v>9.6442822358707384E-3</v>
      </c>
      <c r="O317" s="36">
        <v>5.7782573409493627E-3</v>
      </c>
      <c r="P317" s="36">
        <v>2.8640041820678567E-3</v>
      </c>
      <c r="Q317" s="36">
        <v>7.8031048749486488E-4</v>
      </c>
      <c r="R317" s="36">
        <v>1.7203347259032581E-3</v>
      </c>
    </row>
    <row r="318" spans="3:18" x14ac:dyDescent="0.2">
      <c r="C318" s="24" t="s">
        <v>835</v>
      </c>
      <c r="H318" s="37">
        <v>1</v>
      </c>
      <c r="I318" s="36">
        <v>0.17993974938738011</v>
      </c>
      <c r="K318" s="36">
        <v>5.7031449632194905E-2</v>
      </c>
      <c r="L318" s="36">
        <v>7.3110119296960152E-2</v>
      </c>
      <c r="M318" s="36">
        <v>2.9010991485938963E-2</v>
      </c>
      <c r="N318" s="36">
        <v>9.6442822358707384E-3</v>
      </c>
      <c r="O318" s="36">
        <v>5.7782573409493627E-3</v>
      </c>
      <c r="P318" s="36">
        <v>2.8640041820678567E-3</v>
      </c>
      <c r="Q318" s="36">
        <v>7.8031048749486488E-4</v>
      </c>
      <c r="R318" s="36">
        <v>1.7203347259032581E-3</v>
      </c>
    </row>
    <row r="319" spans="3:18" x14ac:dyDescent="0.2">
      <c r="C319" s="24" t="s">
        <v>837</v>
      </c>
      <c r="H319" s="421">
        <v>1.2519568992819154</v>
      </c>
      <c r="I319" s="36">
        <v>0.22527681070058933</v>
      </c>
      <c r="K319" s="36">
        <v>7.1400916843075465E-2</v>
      </c>
      <c r="L319" s="36">
        <v>9.1530718261153166E-2</v>
      </c>
      <c r="M319" s="36">
        <v>3.6320510945830192E-2</v>
      </c>
      <c r="N319" s="36">
        <v>1.2074225683820388E-2</v>
      </c>
      <c r="O319" s="36">
        <v>7.2341291438279302E-3</v>
      </c>
      <c r="P319" s="36">
        <v>3.5856097953121122E-3</v>
      </c>
      <c r="Q319" s="36">
        <v>9.7691509840123082E-4</v>
      </c>
      <c r="R319" s="36">
        <v>2.1537849291688471E-3</v>
      </c>
    </row>
    <row r="320" spans="3:18" x14ac:dyDescent="0.2">
      <c r="C320" s="24" t="s">
        <v>838</v>
      </c>
      <c r="H320" s="421">
        <v>1.2519568992819154</v>
      </c>
      <c r="I320" s="36">
        <v>0.22527681070058933</v>
      </c>
      <c r="K320" s="36">
        <v>7.1400916843075465E-2</v>
      </c>
      <c r="L320" s="36">
        <v>9.1530718261153166E-2</v>
      </c>
      <c r="M320" s="36">
        <v>3.6320510945830192E-2</v>
      </c>
      <c r="N320" s="36">
        <v>1.2074225683820388E-2</v>
      </c>
      <c r="O320" s="36">
        <v>7.2341291438279302E-3</v>
      </c>
      <c r="P320" s="36">
        <v>3.5856097953121122E-3</v>
      </c>
      <c r="Q320" s="36">
        <v>9.7691509840123082E-4</v>
      </c>
      <c r="R320" s="36">
        <v>2.1537849291688471E-3</v>
      </c>
    </row>
    <row r="321" spans="2:18" x14ac:dyDescent="0.2">
      <c r="C321" s="24" t="s">
        <v>840</v>
      </c>
      <c r="H321" s="421">
        <v>1.5039137985638309</v>
      </c>
      <c r="I321" s="36">
        <v>0.27061387201379861</v>
      </c>
      <c r="K321" s="36">
        <v>8.5770384053956039E-2</v>
      </c>
      <c r="L321" s="36">
        <v>0.10995131722534618</v>
      </c>
      <c r="M321" s="36">
        <v>4.3630030405721422E-2</v>
      </c>
      <c r="N321" s="36">
        <v>1.4504169131770038E-2</v>
      </c>
      <c r="O321" s="36">
        <v>8.6900009467064977E-3</v>
      </c>
      <c r="P321" s="36">
        <v>4.3072154085563681E-3</v>
      </c>
      <c r="Q321" s="36">
        <v>1.1735197093075969E-3</v>
      </c>
      <c r="R321" s="36">
        <v>2.5872351324344356E-3</v>
      </c>
    </row>
    <row r="322" spans="2:18" x14ac:dyDescent="0.2">
      <c r="C322" s="24" t="s">
        <v>841</v>
      </c>
      <c r="H322" s="421">
        <v>1.5039137985638309</v>
      </c>
      <c r="I322" s="36">
        <v>0.27061387201379861</v>
      </c>
      <c r="K322" s="36">
        <v>8.5770384053956039E-2</v>
      </c>
      <c r="L322" s="36">
        <v>0.10995131722534618</v>
      </c>
      <c r="M322" s="36">
        <v>4.3630030405721422E-2</v>
      </c>
      <c r="N322" s="36">
        <v>1.4504169131770038E-2</v>
      </c>
      <c r="O322" s="36">
        <v>8.6900009467064977E-3</v>
      </c>
      <c r="P322" s="36">
        <v>4.3072154085563681E-3</v>
      </c>
      <c r="Q322" s="36">
        <v>1.1735197093075969E-3</v>
      </c>
      <c r="R322" s="36">
        <v>2.5872351324344356E-3</v>
      </c>
    </row>
    <row r="323" spans="2:18" x14ac:dyDescent="0.2">
      <c r="C323" s="24" t="s">
        <v>843</v>
      </c>
      <c r="H323" s="421">
        <v>1.7558706978457463</v>
      </c>
      <c r="I323" s="36">
        <v>0.3159509333270078</v>
      </c>
      <c r="K323" s="36">
        <v>0.1001398512648366</v>
      </c>
      <c r="L323" s="36">
        <v>0.12837191618953919</v>
      </c>
      <c r="M323" s="36">
        <v>5.0939549865612652E-2</v>
      </c>
      <c r="N323" s="36">
        <v>1.6934112579719687E-2</v>
      </c>
      <c r="O323" s="36">
        <v>1.0145872749585064E-2</v>
      </c>
      <c r="P323" s="36">
        <v>5.028821021800624E-3</v>
      </c>
      <c r="Q323" s="36">
        <v>1.3701243202139629E-3</v>
      </c>
      <c r="R323" s="36">
        <v>3.0206853357000246E-3</v>
      </c>
    </row>
    <row r="324" spans="2:18" x14ac:dyDescent="0.2">
      <c r="C324" s="24" t="s">
        <v>844</v>
      </c>
      <c r="H324" s="421">
        <v>1.7558706978457463</v>
      </c>
      <c r="I324" s="36">
        <v>0.3159509333270078</v>
      </c>
      <c r="K324" s="36">
        <v>0.1001398512648366</v>
      </c>
      <c r="L324" s="36">
        <v>0.12837191618953919</v>
      </c>
      <c r="M324" s="36">
        <v>5.0939549865612652E-2</v>
      </c>
      <c r="N324" s="36">
        <v>1.6934112579719687E-2</v>
      </c>
      <c r="O324" s="36">
        <v>1.0145872749585064E-2</v>
      </c>
      <c r="P324" s="36">
        <v>5.028821021800624E-3</v>
      </c>
      <c r="Q324" s="36">
        <v>1.3701243202139629E-3</v>
      </c>
      <c r="R324" s="36">
        <v>3.0206853357000246E-3</v>
      </c>
    </row>
    <row r="325" spans="2:18" x14ac:dyDescent="0.2">
      <c r="C325" s="24" t="s">
        <v>846</v>
      </c>
      <c r="H325" s="421">
        <v>2.0078275971276618</v>
      </c>
      <c r="I325" s="36">
        <v>0.36128799464021705</v>
      </c>
      <c r="K325" s="36">
        <v>0.11450931847571717</v>
      </c>
      <c r="L325" s="36">
        <v>0.14679251515373221</v>
      </c>
      <c r="M325" s="36">
        <v>5.8249069325503881E-2</v>
      </c>
      <c r="N325" s="36">
        <v>1.9364056027669337E-2</v>
      </c>
      <c r="O325" s="36">
        <v>1.1601744552463631E-2</v>
      </c>
      <c r="P325" s="36">
        <v>5.750426635044879E-3</v>
      </c>
      <c r="Q325" s="36">
        <v>1.5667289311203289E-3</v>
      </c>
      <c r="R325" s="36">
        <v>3.4541355389656136E-3</v>
      </c>
    </row>
    <row r="326" spans="2:18" x14ac:dyDescent="0.2">
      <c r="C326" s="24" t="s">
        <v>847</v>
      </c>
      <c r="H326" s="421">
        <v>2.0078275971276618</v>
      </c>
      <c r="I326" s="36">
        <v>0.36128799464021705</v>
      </c>
      <c r="K326" s="36">
        <v>0.11450931847571717</v>
      </c>
      <c r="L326" s="36">
        <v>0.14679251515373221</v>
      </c>
      <c r="M326" s="36">
        <v>5.8249069325503881E-2</v>
      </c>
      <c r="N326" s="36">
        <v>1.9364056027669337E-2</v>
      </c>
      <c r="O326" s="36">
        <v>1.1601744552463631E-2</v>
      </c>
      <c r="P326" s="36">
        <v>5.750426635044879E-3</v>
      </c>
      <c r="Q326" s="36">
        <v>1.5667289311203289E-3</v>
      </c>
      <c r="R326" s="36">
        <v>3.4541355389656136E-3</v>
      </c>
    </row>
    <row r="327" spans="2:18" x14ac:dyDescent="0.2">
      <c r="C327" s="24" t="s">
        <v>849</v>
      </c>
      <c r="H327" s="421">
        <v>2.2597844964095772</v>
      </c>
      <c r="I327" s="36">
        <v>0.4066250559534263</v>
      </c>
      <c r="K327" s="36">
        <v>0.12887878568659775</v>
      </c>
      <c r="L327" s="36">
        <v>0.16521311411792522</v>
      </c>
      <c r="M327" s="36">
        <v>6.5558588785395111E-2</v>
      </c>
      <c r="N327" s="36">
        <v>2.1793999475618987E-2</v>
      </c>
      <c r="O327" s="36">
        <v>1.3057616355342198E-2</v>
      </c>
      <c r="P327" s="36">
        <v>6.4720322482891349E-3</v>
      </c>
      <c r="Q327" s="36">
        <v>1.763333542026695E-3</v>
      </c>
      <c r="R327" s="36">
        <v>3.8875857422312021E-3</v>
      </c>
    </row>
    <row r="328" spans="2:18" x14ac:dyDescent="0.2">
      <c r="C328" s="24" t="s">
        <v>850</v>
      </c>
      <c r="H328" s="421">
        <v>2.2597844964095772</v>
      </c>
      <c r="I328" s="36">
        <v>0.4066250559534263</v>
      </c>
      <c r="K328" s="36">
        <v>0.12887878568659775</v>
      </c>
      <c r="L328" s="36">
        <v>0.16521311411792522</v>
      </c>
      <c r="M328" s="36">
        <v>6.5558588785395111E-2</v>
      </c>
      <c r="N328" s="36">
        <v>2.1793999475618987E-2</v>
      </c>
      <c r="O328" s="36">
        <v>1.3057616355342198E-2</v>
      </c>
      <c r="P328" s="36">
        <v>6.4720322482891349E-3</v>
      </c>
      <c r="Q328" s="36">
        <v>1.763333542026695E-3</v>
      </c>
      <c r="R328" s="36">
        <v>3.8875857422312021E-3</v>
      </c>
    </row>
    <row r="329" spans="2:18" x14ac:dyDescent="0.2">
      <c r="C329" s="24" t="s">
        <v>852</v>
      </c>
      <c r="H329" s="421">
        <v>2.5117413956914927</v>
      </c>
      <c r="I329" s="36">
        <v>0.45196211726663549</v>
      </c>
      <c r="K329" s="36">
        <v>0.14324825289747831</v>
      </c>
      <c r="L329" s="36">
        <v>0.18363371308211823</v>
      </c>
      <c r="M329" s="36">
        <v>7.2868108245286348E-2</v>
      </c>
      <c r="N329" s="36">
        <v>2.4223942923568637E-2</v>
      </c>
      <c r="O329" s="36">
        <v>1.4513488158220766E-2</v>
      </c>
      <c r="P329" s="36">
        <v>7.1936378615333908E-3</v>
      </c>
      <c r="Q329" s="36">
        <v>1.9599381529330608E-3</v>
      </c>
      <c r="R329" s="36">
        <v>4.3210359454967911E-3</v>
      </c>
    </row>
    <row r="330" spans="2:18" x14ac:dyDescent="0.2">
      <c r="C330" s="24" t="s">
        <v>853</v>
      </c>
      <c r="H330" s="421">
        <v>2.5117413956914927</v>
      </c>
      <c r="I330" s="36">
        <v>0.45196211726663549</v>
      </c>
      <c r="K330" s="36">
        <v>0.14324825289747831</v>
      </c>
      <c r="L330" s="36">
        <v>0.18363371308211823</v>
      </c>
      <c r="M330" s="36">
        <v>7.2868108245286348E-2</v>
      </c>
      <c r="N330" s="36">
        <v>2.4223942923568637E-2</v>
      </c>
      <c r="O330" s="36">
        <v>1.4513488158220766E-2</v>
      </c>
      <c r="P330" s="36">
        <v>7.1936378615333908E-3</v>
      </c>
      <c r="Q330" s="36">
        <v>1.9599381529330608E-3</v>
      </c>
      <c r="R330" s="36">
        <v>4.3210359454967911E-3</v>
      </c>
    </row>
    <row r="331" spans="2:18" x14ac:dyDescent="0.2">
      <c r="C331" s="24" t="s">
        <v>855</v>
      </c>
      <c r="H331" s="421">
        <v>2.7636982949734081</v>
      </c>
      <c r="I331" s="36">
        <v>0.49729917857984474</v>
      </c>
      <c r="K331" s="36">
        <v>0.15761772010835887</v>
      </c>
      <c r="L331" s="36">
        <v>0.20205431204631125</v>
      </c>
      <c r="M331" s="36">
        <v>8.017762770517757E-2</v>
      </c>
      <c r="N331" s="36">
        <v>2.6653886371518287E-2</v>
      </c>
      <c r="O331" s="36">
        <v>1.5969359961099331E-2</v>
      </c>
      <c r="P331" s="36">
        <v>7.9152434747776466E-3</v>
      </c>
      <c r="Q331" s="36">
        <v>2.156542763839427E-3</v>
      </c>
      <c r="R331" s="36">
        <v>4.7544861487623796E-3</v>
      </c>
    </row>
    <row r="332" spans="2:18" x14ac:dyDescent="0.2">
      <c r="C332" s="24" t="s">
        <v>856</v>
      </c>
      <c r="H332" s="421">
        <v>2.7636982949734081</v>
      </c>
      <c r="I332" s="36">
        <v>0.49729917857984474</v>
      </c>
      <c r="K332" s="36">
        <v>0.15761772010835887</v>
      </c>
      <c r="L332" s="36">
        <v>0.20205431204631125</v>
      </c>
      <c r="M332" s="36">
        <v>8.017762770517757E-2</v>
      </c>
      <c r="N332" s="36">
        <v>2.6653886371518287E-2</v>
      </c>
      <c r="O332" s="36">
        <v>1.5969359961099331E-2</v>
      </c>
      <c r="P332" s="36">
        <v>7.9152434747776466E-3</v>
      </c>
      <c r="Q332" s="36">
        <v>2.156542763839427E-3</v>
      </c>
      <c r="R332" s="36">
        <v>4.7544861487623796E-3</v>
      </c>
    </row>
    <row r="334" spans="2:18" x14ac:dyDescent="0.2">
      <c r="C334" s="24" t="s">
        <v>879</v>
      </c>
      <c r="H334" s="36">
        <v>2.763698294973409</v>
      </c>
      <c r="I334" s="36">
        <v>0.17993974938738011</v>
      </c>
      <c r="K334" s="36">
        <v>5.7031449632194905E-2</v>
      </c>
      <c r="L334" s="36">
        <v>7.3110119296960152E-2</v>
      </c>
      <c r="M334" s="36">
        <v>2.9010991485938963E-2</v>
      </c>
      <c r="N334" s="36">
        <v>9.6442822358707384E-3</v>
      </c>
      <c r="O334" s="36">
        <v>5.7782573409493627E-3</v>
      </c>
      <c r="P334" s="36">
        <v>2.8640041820678567E-3</v>
      </c>
      <c r="Q334" s="36">
        <v>7.8031048749486488E-4</v>
      </c>
      <c r="R334" s="36">
        <v>1.7203347259032581E-3</v>
      </c>
    </row>
    <row r="335" spans="2:18" x14ac:dyDescent="0.2">
      <c r="H335" s="36">
        <v>0.25195689928191556</v>
      </c>
    </row>
    <row r="336" spans="2:18" x14ac:dyDescent="0.2">
      <c r="B336" s="24" t="s">
        <v>880</v>
      </c>
    </row>
    <row r="337" spans="3:18" x14ac:dyDescent="0.2">
      <c r="H337" s="349" t="s">
        <v>862</v>
      </c>
      <c r="I337" s="349" t="s">
        <v>863</v>
      </c>
      <c r="K337" s="630">
        <v>1</v>
      </c>
      <c r="L337" s="630">
        <v>2</v>
      </c>
      <c r="M337" s="630">
        <v>3</v>
      </c>
      <c r="N337" s="630">
        <v>4</v>
      </c>
      <c r="O337" s="630">
        <v>5</v>
      </c>
      <c r="P337" s="630">
        <v>6</v>
      </c>
      <c r="Q337" s="630">
        <v>7</v>
      </c>
      <c r="R337" s="630">
        <v>8</v>
      </c>
    </row>
    <row r="338" spans="3:18" x14ac:dyDescent="0.2">
      <c r="C338" s="24" t="s">
        <v>315</v>
      </c>
      <c r="H338" s="36">
        <v>1.7827820572099187</v>
      </c>
      <c r="I338" s="36">
        <v>0.13956016600000001</v>
      </c>
      <c r="K338" s="36">
        <v>0</v>
      </c>
      <c r="L338" s="36">
        <v>0</v>
      </c>
      <c r="M338" s="36">
        <v>0.13956016600000001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</row>
    <row r="339" spans="3:18" x14ac:dyDescent="0.2">
      <c r="C339" s="24" t="s">
        <v>316</v>
      </c>
      <c r="H339" s="36">
        <v>1.5520762561360459</v>
      </c>
      <c r="I339" s="36">
        <v>0.1215</v>
      </c>
      <c r="K339" s="36">
        <v>0</v>
      </c>
      <c r="L339" s="36">
        <v>0</v>
      </c>
      <c r="M339" s="36">
        <v>0.1215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</row>
    <row r="340" spans="3:18" x14ac:dyDescent="0.2">
      <c r="C340" s="24" t="s">
        <v>317</v>
      </c>
      <c r="H340" s="36">
        <v>3.1710728285262872</v>
      </c>
      <c r="I340" s="36">
        <v>0.247272568</v>
      </c>
      <c r="K340" s="36">
        <v>0</v>
      </c>
      <c r="L340" s="36">
        <v>0</v>
      </c>
      <c r="M340" s="36">
        <v>0.20631699000000001</v>
      </c>
      <c r="N340" s="36">
        <v>3.7445799999999994E-2</v>
      </c>
      <c r="O340" s="36">
        <v>0</v>
      </c>
      <c r="P340" s="36">
        <v>1.4157E-3</v>
      </c>
      <c r="Q340" s="36">
        <v>1.1345400000000001E-3</v>
      </c>
      <c r="R340" s="36">
        <v>9.5953800000000001E-4</v>
      </c>
    </row>
    <row r="341" spans="3:18" x14ac:dyDescent="0.2">
      <c r="C341" s="24" t="s">
        <v>318</v>
      </c>
      <c r="H341" s="36">
        <v>1.1381892544997672</v>
      </c>
      <c r="I341" s="36">
        <v>8.9373033960221046E-2</v>
      </c>
      <c r="K341" s="36">
        <v>0</v>
      </c>
      <c r="L341" s="36">
        <v>0</v>
      </c>
      <c r="M341" s="36">
        <v>8.9099999999999999E-2</v>
      </c>
      <c r="N341" s="36">
        <v>0</v>
      </c>
      <c r="O341" s="36">
        <v>0</v>
      </c>
      <c r="P341" s="36">
        <v>0</v>
      </c>
      <c r="Q341" s="36">
        <v>0</v>
      </c>
      <c r="R341" s="36">
        <v>2.7303396022104937E-4</v>
      </c>
    </row>
    <row r="342" spans="3:18" x14ac:dyDescent="0.2">
      <c r="C342" s="24" t="s">
        <v>319</v>
      </c>
      <c r="H342" s="36">
        <v>2.1978915137058297</v>
      </c>
      <c r="I342" s="36">
        <v>0.17258310260681956</v>
      </c>
      <c r="K342" s="36">
        <v>0</v>
      </c>
      <c r="L342" s="36">
        <v>1.27990625E-2</v>
      </c>
      <c r="M342" s="36">
        <v>0.1592568</v>
      </c>
      <c r="N342" s="36">
        <v>0</v>
      </c>
      <c r="O342" s="36">
        <v>0</v>
      </c>
      <c r="P342" s="36">
        <v>0</v>
      </c>
      <c r="Q342" s="36">
        <v>0</v>
      </c>
      <c r="R342" s="36">
        <v>5.2724010681956611E-4</v>
      </c>
    </row>
    <row r="343" spans="3:18" x14ac:dyDescent="0.2">
      <c r="C343" s="24" t="s">
        <v>320</v>
      </c>
      <c r="H343" s="36">
        <v>0.28159633605737311</v>
      </c>
      <c r="I343" s="36">
        <v>2.2175437934892041E-2</v>
      </c>
      <c r="K343" s="36">
        <v>0</v>
      </c>
      <c r="L343" s="36">
        <v>3.5055799999999999E-3</v>
      </c>
      <c r="M343" s="36">
        <v>8.6875645614035088E-3</v>
      </c>
      <c r="N343" s="36">
        <v>2.8640077192982455E-3</v>
      </c>
      <c r="O343" s="36">
        <v>6.9868385964912275E-3</v>
      </c>
      <c r="P343" s="36">
        <v>0</v>
      </c>
      <c r="Q343" s="36">
        <v>6.3896461422106415E-5</v>
      </c>
      <c r="R343" s="36">
        <v>6.7550596276954924E-5</v>
      </c>
    </row>
    <row r="344" spans="3:18" x14ac:dyDescent="0.2">
      <c r="C344" s="24" t="s">
        <v>321</v>
      </c>
      <c r="H344" s="36">
        <v>1.3061744246898275</v>
      </c>
      <c r="I344" s="36">
        <v>0.10285996718704178</v>
      </c>
      <c r="K344" s="36">
        <v>0</v>
      </c>
      <c r="L344" s="36">
        <v>7.9958571428571421E-2</v>
      </c>
      <c r="M344" s="36">
        <v>2.2291683333333336E-2</v>
      </c>
      <c r="N344" s="36">
        <v>0</v>
      </c>
      <c r="O344" s="36">
        <v>0</v>
      </c>
      <c r="P344" s="36">
        <v>0</v>
      </c>
      <c r="Q344" s="36">
        <v>2.9638142635751935E-4</v>
      </c>
      <c r="R344" s="36">
        <v>3.1333099877950692E-4</v>
      </c>
    </row>
    <row r="345" spans="3:18" x14ac:dyDescent="0.2">
      <c r="C345" s="24" t="s">
        <v>322</v>
      </c>
      <c r="H345" s="36">
        <v>0</v>
      </c>
      <c r="I345" s="36">
        <v>0</v>
      </c>
      <c r="K345" s="36">
        <v>0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36">
        <v>0</v>
      </c>
    </row>
    <row r="346" spans="3:18" x14ac:dyDescent="0.2">
      <c r="C346" s="24" t="s">
        <v>323</v>
      </c>
      <c r="H346" s="36">
        <v>0</v>
      </c>
      <c r="I346" s="36">
        <v>0</v>
      </c>
      <c r="K346" s="36">
        <v>0</v>
      </c>
      <c r="L346" s="36">
        <v>0</v>
      </c>
      <c r="M346" s="36">
        <v>0</v>
      </c>
      <c r="N346" s="36">
        <v>0</v>
      </c>
      <c r="O346" s="36">
        <v>0</v>
      </c>
      <c r="P346" s="36">
        <v>0</v>
      </c>
      <c r="Q346" s="36">
        <v>0</v>
      </c>
      <c r="R346" s="36">
        <v>0</v>
      </c>
    </row>
    <row r="347" spans="3:18" x14ac:dyDescent="0.2">
      <c r="C347" s="24" t="s">
        <v>324</v>
      </c>
      <c r="H347" s="36">
        <v>0</v>
      </c>
      <c r="I347" s="36">
        <v>0</v>
      </c>
      <c r="K347" s="36">
        <v>0</v>
      </c>
      <c r="L347" s="36">
        <v>0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0</v>
      </c>
    </row>
    <row r="348" spans="3:18" x14ac:dyDescent="0.2">
      <c r="C348" s="24" t="s">
        <v>325</v>
      </c>
      <c r="H348" s="36">
        <v>0.42527272646832875</v>
      </c>
      <c r="I348" s="36">
        <v>3.357582249043585E-2</v>
      </c>
      <c r="K348" s="36">
        <v>0</v>
      </c>
      <c r="L348" s="36">
        <v>2.0805569999999999E-2</v>
      </c>
      <c r="M348" s="36">
        <v>1.248573E-2</v>
      </c>
      <c r="N348" s="36">
        <v>0</v>
      </c>
      <c r="O348" s="36">
        <v>0</v>
      </c>
      <c r="P348" s="36">
        <v>8.6008371265887574E-5</v>
      </c>
      <c r="Q348" s="36">
        <v>9.6497783817475546E-5</v>
      </c>
      <c r="R348" s="36">
        <v>1.0201633535249181E-4</v>
      </c>
    </row>
    <row r="349" spans="3:18" x14ac:dyDescent="0.2">
      <c r="C349" s="24" t="s">
        <v>326</v>
      </c>
      <c r="H349" s="36">
        <v>0</v>
      </c>
      <c r="I349" s="36">
        <v>0</v>
      </c>
      <c r="K349" s="36">
        <v>0</v>
      </c>
      <c r="L349" s="36">
        <v>0</v>
      </c>
      <c r="M349" s="36">
        <v>0</v>
      </c>
      <c r="N349" s="36">
        <v>0</v>
      </c>
      <c r="O349" s="36">
        <v>0</v>
      </c>
      <c r="P349" s="36">
        <v>0</v>
      </c>
      <c r="Q349" s="36">
        <v>0</v>
      </c>
      <c r="R349" s="36">
        <v>0</v>
      </c>
    </row>
    <row r="350" spans="3:18" x14ac:dyDescent="0.2">
      <c r="C350" s="24" t="s">
        <v>327</v>
      </c>
      <c r="H350" s="36">
        <v>2.169522082665972</v>
      </c>
      <c r="I350" s="36">
        <v>0.17983745353291802</v>
      </c>
      <c r="K350" s="36">
        <v>0</v>
      </c>
      <c r="L350" s="36">
        <v>0</v>
      </c>
      <c r="M350" s="36">
        <v>0.16983503999999999</v>
      </c>
      <c r="N350" s="36">
        <v>7.2877514995863995E-3</v>
      </c>
      <c r="O350" s="36">
        <v>1.263175051925887E-3</v>
      </c>
      <c r="P350" s="36">
        <v>4.3877034463288809E-4</v>
      </c>
      <c r="Q350" s="36">
        <v>4.9228191673357036E-4</v>
      </c>
      <c r="R350" s="36">
        <v>5.2043472003928542E-4</v>
      </c>
    </row>
    <row r="351" spans="3:18" x14ac:dyDescent="0.2">
      <c r="C351" s="24" t="s">
        <v>328</v>
      </c>
      <c r="H351" s="36">
        <v>0</v>
      </c>
      <c r="I351" s="36">
        <v>0</v>
      </c>
      <c r="K351" s="36">
        <v>0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</row>
    <row r="352" spans="3:18" x14ac:dyDescent="0.2">
      <c r="C352" s="24" t="s">
        <v>329</v>
      </c>
      <c r="H352" s="36">
        <v>0.63581974977464506</v>
      </c>
      <c r="I352" s="36">
        <v>9.4897514425832497E-2</v>
      </c>
      <c r="K352" s="36">
        <v>4.9773391798378176E-2</v>
      </c>
      <c r="L352" s="36">
        <v>0</v>
      </c>
      <c r="M352" s="36">
        <v>4.2192724915278264E-2</v>
      </c>
      <c r="N352" s="36">
        <v>2.1358143214623552E-3</v>
      </c>
      <c r="O352" s="36">
        <v>3.7019749734474038E-4</v>
      </c>
      <c r="P352" s="36">
        <v>1.2859000282228073E-4</v>
      </c>
      <c r="Q352" s="36">
        <v>1.4427258778186518E-4</v>
      </c>
      <c r="R352" s="36">
        <v>1.5252330276481585E-4</v>
      </c>
    </row>
    <row r="353" spans="3:18" x14ac:dyDescent="0.2">
      <c r="C353" s="24" t="s">
        <v>330</v>
      </c>
      <c r="H353" s="36">
        <v>0</v>
      </c>
      <c r="I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</row>
    <row r="354" spans="3:18" x14ac:dyDescent="0.2">
      <c r="C354" s="24" t="s">
        <v>331</v>
      </c>
      <c r="H354" s="36">
        <v>0</v>
      </c>
      <c r="I354" s="36">
        <v>0</v>
      </c>
      <c r="K354" s="36">
        <v>0</v>
      </c>
      <c r="L354" s="36">
        <v>0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</row>
    <row r="355" spans="3:18" x14ac:dyDescent="0.2">
      <c r="C355" s="24" t="s">
        <v>332</v>
      </c>
      <c r="H355" s="36">
        <v>0</v>
      </c>
      <c r="I355" s="36">
        <v>0</v>
      </c>
      <c r="K355" s="36">
        <v>0</v>
      </c>
      <c r="L355" s="36">
        <v>0</v>
      </c>
      <c r="M355" s="36">
        <v>0</v>
      </c>
      <c r="N355" s="36">
        <v>0</v>
      </c>
      <c r="O355" s="36">
        <v>0</v>
      </c>
      <c r="P355" s="36">
        <v>0</v>
      </c>
      <c r="Q355" s="36">
        <v>0</v>
      </c>
      <c r="R355" s="36">
        <v>0</v>
      </c>
    </row>
    <row r="356" spans="3:18" x14ac:dyDescent="0.2">
      <c r="C356" s="24" t="s">
        <v>333</v>
      </c>
      <c r="H356" s="36">
        <v>0</v>
      </c>
      <c r="I356" s="36">
        <v>0</v>
      </c>
      <c r="K356" s="36">
        <v>0</v>
      </c>
      <c r="L356" s="36">
        <v>0</v>
      </c>
      <c r="M356" s="36">
        <v>0</v>
      </c>
      <c r="N356" s="36">
        <v>0</v>
      </c>
      <c r="O356" s="36">
        <v>0</v>
      </c>
      <c r="P356" s="36">
        <v>0</v>
      </c>
      <c r="Q356" s="36">
        <v>0</v>
      </c>
      <c r="R356" s="36">
        <v>0</v>
      </c>
    </row>
    <row r="357" spans="3:18" x14ac:dyDescent="0.2">
      <c r="C357" s="24" t="s">
        <v>334</v>
      </c>
      <c r="H357" s="36">
        <v>0</v>
      </c>
      <c r="I357" s="36">
        <v>0</v>
      </c>
      <c r="K357" s="36">
        <v>0</v>
      </c>
      <c r="L357" s="36">
        <v>0</v>
      </c>
      <c r="M357" s="36">
        <v>0</v>
      </c>
      <c r="N357" s="36">
        <v>0</v>
      </c>
      <c r="O357" s="36">
        <v>0</v>
      </c>
      <c r="P357" s="36">
        <v>0</v>
      </c>
      <c r="Q357" s="36">
        <v>0</v>
      </c>
      <c r="R357" s="36">
        <v>0</v>
      </c>
    </row>
    <row r="358" spans="3:18" x14ac:dyDescent="0.2">
      <c r="C358" s="24" t="s">
        <v>335</v>
      </c>
      <c r="H358" s="36">
        <v>0</v>
      </c>
      <c r="I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</row>
    <row r="359" spans="3:18" x14ac:dyDescent="0.2">
      <c r="C359" s="24" t="s">
        <v>336</v>
      </c>
      <c r="H359" s="36">
        <v>0</v>
      </c>
      <c r="I359" s="36">
        <v>0</v>
      </c>
      <c r="K359" s="36">
        <v>0</v>
      </c>
      <c r="L359" s="36">
        <v>0</v>
      </c>
      <c r="M359" s="36">
        <v>0</v>
      </c>
      <c r="N359" s="36">
        <v>0</v>
      </c>
      <c r="O359" s="36">
        <v>0</v>
      </c>
      <c r="P359" s="36">
        <v>0</v>
      </c>
      <c r="Q359" s="36">
        <v>0</v>
      </c>
      <c r="R359" s="36">
        <v>0</v>
      </c>
    </row>
    <row r="360" spans="3:18" x14ac:dyDescent="0.2">
      <c r="C360" s="24" t="s">
        <v>337</v>
      </c>
      <c r="H360" s="37">
        <v>1</v>
      </c>
      <c r="I360" s="36">
        <v>7.8282236146359818E-2</v>
      </c>
      <c r="K360" s="347">
        <v>1.990935671935127E-3</v>
      </c>
      <c r="L360" s="347">
        <v>5.3213083603896099E-3</v>
      </c>
      <c r="M360" s="347">
        <v>6.6359569563909773E-2</v>
      </c>
      <c r="N360" s="347">
        <v>3.3591506432748535E-3</v>
      </c>
      <c r="O360" s="347">
        <v>5.8223654970760233E-4</v>
      </c>
      <c r="P360" s="347">
        <v>2.0224285714285715E-4</v>
      </c>
      <c r="Q360" s="347">
        <v>2.26908E-4</v>
      </c>
      <c r="R360" s="347">
        <v>2.398845E-4</v>
      </c>
    </row>
    <row r="361" spans="3:18" x14ac:dyDescent="0.2">
      <c r="C361" s="24" t="s">
        <v>338</v>
      </c>
      <c r="H361" s="37">
        <v>1</v>
      </c>
      <c r="I361" s="36">
        <v>7.8282236146359818E-2</v>
      </c>
      <c r="K361" s="36">
        <v>1.990935671935127E-3</v>
      </c>
      <c r="L361" s="36">
        <v>5.3213083603896099E-3</v>
      </c>
      <c r="M361" s="36">
        <v>6.6359569563909773E-2</v>
      </c>
      <c r="N361" s="36">
        <v>3.3591506432748535E-3</v>
      </c>
      <c r="O361" s="36">
        <v>5.8223654970760233E-4</v>
      </c>
      <c r="P361" s="36">
        <v>2.0224285714285715E-4</v>
      </c>
      <c r="Q361" s="36">
        <v>2.26908E-4</v>
      </c>
      <c r="R361" s="36">
        <v>2.398845E-4</v>
      </c>
    </row>
    <row r="362" spans="3:18" x14ac:dyDescent="0.2">
      <c r="C362" s="24" t="s">
        <v>339</v>
      </c>
      <c r="H362" s="37">
        <v>1</v>
      </c>
      <c r="I362" s="36">
        <v>7.8282236146359818E-2</v>
      </c>
      <c r="K362" s="36">
        <v>1.990935671935127E-3</v>
      </c>
      <c r="L362" s="36">
        <v>5.3213083603896099E-3</v>
      </c>
      <c r="M362" s="36">
        <v>6.6359569563909773E-2</v>
      </c>
      <c r="N362" s="36">
        <v>3.3591506432748535E-3</v>
      </c>
      <c r="O362" s="36">
        <v>5.8223654970760233E-4</v>
      </c>
      <c r="P362" s="36">
        <v>2.0224285714285715E-4</v>
      </c>
      <c r="Q362" s="36">
        <v>2.26908E-4</v>
      </c>
      <c r="R362" s="36">
        <v>2.398845E-4</v>
      </c>
    </row>
    <row r="363" spans="3:18" x14ac:dyDescent="0.2">
      <c r="C363" s="24" t="s">
        <v>836</v>
      </c>
      <c r="H363" s="37">
        <v>1</v>
      </c>
      <c r="I363" s="36">
        <v>7.8282236146359818E-2</v>
      </c>
      <c r="K363" s="36">
        <v>1.990935671935127E-3</v>
      </c>
      <c r="L363" s="36">
        <v>5.3213083603896099E-3</v>
      </c>
      <c r="M363" s="36">
        <v>6.6359569563909773E-2</v>
      </c>
      <c r="N363" s="36">
        <v>3.3591506432748535E-3</v>
      </c>
      <c r="O363" s="36">
        <v>5.8223654970760233E-4</v>
      </c>
      <c r="P363" s="36">
        <v>2.0224285714285715E-4</v>
      </c>
      <c r="Q363" s="36">
        <v>2.26908E-4</v>
      </c>
      <c r="R363" s="36">
        <v>2.398845E-4</v>
      </c>
    </row>
    <row r="364" spans="3:18" x14ac:dyDescent="0.2">
      <c r="C364" s="24" t="s">
        <v>839</v>
      </c>
      <c r="H364" s="421">
        <v>1.1881513026482529</v>
      </c>
      <c r="I364" s="36">
        <v>9.3011140851515586E-2</v>
      </c>
      <c r="K364" s="36">
        <v>2.3655328120985959E-3</v>
      </c>
      <c r="L364" s="36">
        <v>6.3225194601899534E-3</v>
      </c>
      <c r="M364" s="36">
        <v>7.8845209020536752E-2</v>
      </c>
      <c r="N364" s="36">
        <v>3.9911792125987338E-3</v>
      </c>
      <c r="O364" s="36">
        <v>6.9178511498451192E-4</v>
      </c>
      <c r="P364" s="36">
        <v>2.4029511416559022E-4</v>
      </c>
      <c r="Q364" s="36">
        <v>2.6960103578130978E-4</v>
      </c>
      <c r="R364" s="36">
        <v>2.8501908116012481E-4</v>
      </c>
    </row>
    <row r="365" spans="3:18" x14ac:dyDescent="0.2">
      <c r="C365" s="24" t="s">
        <v>881</v>
      </c>
      <c r="H365" s="421">
        <v>1.3763026052965057</v>
      </c>
      <c r="I365" s="36">
        <v>0.10774004555667133</v>
      </c>
      <c r="K365" s="36">
        <v>2.7401299522620643E-3</v>
      </c>
      <c r="L365" s="36">
        <v>7.3237305599902977E-3</v>
      </c>
      <c r="M365" s="36">
        <v>9.1330848477163731E-2</v>
      </c>
      <c r="N365" s="36">
        <v>4.6232077819226142E-3</v>
      </c>
      <c r="O365" s="36">
        <v>8.0133368026142151E-4</v>
      </c>
      <c r="P365" s="36">
        <v>2.7834737118832332E-4</v>
      </c>
      <c r="Q365" s="36">
        <v>3.1229407156261951E-4</v>
      </c>
      <c r="R365" s="36">
        <v>3.3015366232024961E-4</v>
      </c>
    </row>
    <row r="366" spans="3:18" x14ac:dyDescent="0.2">
      <c r="C366" s="24" t="s">
        <v>882</v>
      </c>
      <c r="H366" s="421">
        <v>1.5644539079447586</v>
      </c>
      <c r="I366" s="36">
        <v>0.12246895026182708</v>
      </c>
      <c r="K366" s="36">
        <v>3.1147270924255332E-3</v>
      </c>
      <c r="L366" s="36">
        <v>8.3249416597906412E-3</v>
      </c>
      <c r="M366" s="36">
        <v>0.10381648793379071</v>
      </c>
      <c r="N366" s="36">
        <v>5.2552363512464945E-3</v>
      </c>
      <c r="O366" s="36">
        <v>9.1088224553833111E-4</v>
      </c>
      <c r="P366" s="36">
        <v>3.1639962821105639E-4</v>
      </c>
      <c r="Q366" s="36">
        <v>3.5498710734392929E-4</v>
      </c>
      <c r="R366" s="36">
        <v>3.7528824348037447E-4</v>
      </c>
    </row>
    <row r="367" spans="3:18" x14ac:dyDescent="0.2">
      <c r="C367" s="24" t="s">
        <v>883</v>
      </c>
      <c r="H367" s="421">
        <v>1.7526052105930114</v>
      </c>
      <c r="I367" s="36">
        <v>0.13719785496698281</v>
      </c>
      <c r="K367" s="36">
        <v>3.4893242325890021E-3</v>
      </c>
      <c r="L367" s="36">
        <v>9.3261527595909846E-3</v>
      </c>
      <c r="M367" s="36">
        <v>0.11630212739041768</v>
      </c>
      <c r="N367" s="36">
        <v>5.8872649205703748E-3</v>
      </c>
      <c r="O367" s="36">
        <v>1.0204308108152408E-3</v>
      </c>
      <c r="P367" s="36">
        <v>3.5445188523378947E-4</v>
      </c>
      <c r="Q367" s="36">
        <v>3.9768014312523906E-4</v>
      </c>
      <c r="R367" s="36">
        <v>4.2042282464049927E-4</v>
      </c>
    </row>
    <row r="368" spans="3:18" x14ac:dyDescent="0.2">
      <c r="C368" s="24" t="s">
        <v>884</v>
      </c>
      <c r="H368" s="421">
        <v>1.9407565132412643</v>
      </c>
      <c r="I368" s="36">
        <v>0.15192675967213856</v>
      </c>
      <c r="K368" s="36">
        <v>3.8639213727524706E-3</v>
      </c>
      <c r="L368" s="36">
        <v>1.0327363859391328E-2</v>
      </c>
      <c r="M368" s="36">
        <v>0.12878776684704465</v>
      </c>
      <c r="N368" s="36">
        <v>6.5192934898942552E-3</v>
      </c>
      <c r="O368" s="36">
        <v>1.1299793760921504E-3</v>
      </c>
      <c r="P368" s="36">
        <v>3.9250414225652254E-4</v>
      </c>
      <c r="Q368" s="36">
        <v>4.4037317890654879E-4</v>
      </c>
      <c r="R368" s="36">
        <v>4.6555740580062408E-4</v>
      </c>
    </row>
    <row r="369" spans="3:18" x14ac:dyDescent="0.2">
      <c r="C369" s="24" t="s">
        <v>854</v>
      </c>
      <c r="H369" s="421">
        <v>2.1289078158895172</v>
      </c>
      <c r="I369" s="36">
        <v>0.16665566437729429</v>
      </c>
      <c r="K369" s="36">
        <v>4.2385185129159399E-3</v>
      </c>
      <c r="L369" s="36">
        <v>1.1328574959191672E-2</v>
      </c>
      <c r="M369" s="36">
        <v>0.14127340630367163</v>
      </c>
      <c r="N369" s="36">
        <v>7.1513220592181346E-3</v>
      </c>
      <c r="O369" s="36">
        <v>1.23952794136906E-3</v>
      </c>
      <c r="P369" s="36">
        <v>4.3055639927925562E-4</v>
      </c>
      <c r="Q369" s="36">
        <v>4.8306621468785857E-4</v>
      </c>
      <c r="R369" s="36">
        <v>5.1069198696074888E-4</v>
      </c>
    </row>
    <row r="370" spans="3:18" x14ac:dyDescent="0.2">
      <c r="C370" s="24" t="s">
        <v>857</v>
      </c>
      <c r="H370" s="421">
        <v>2.3170591185377702</v>
      </c>
      <c r="I370" s="36">
        <v>0.18138456908245007</v>
      </c>
      <c r="K370" s="36">
        <v>4.6131156530794084E-3</v>
      </c>
      <c r="L370" s="36">
        <v>1.2329786058992017E-2</v>
      </c>
      <c r="M370" s="36">
        <v>0.15375904576029861</v>
      </c>
      <c r="N370" s="36">
        <v>7.7833506285420158E-3</v>
      </c>
      <c r="O370" s="36">
        <v>1.3490765066459698E-3</v>
      </c>
      <c r="P370" s="36">
        <v>4.6860865630198874E-4</v>
      </c>
      <c r="Q370" s="36">
        <v>5.257592504691684E-4</v>
      </c>
      <c r="R370" s="36">
        <v>5.5582656812087374E-4</v>
      </c>
    </row>
    <row r="372" spans="3:18" x14ac:dyDescent="0.2">
      <c r="C372" s="24" t="s">
        <v>879</v>
      </c>
      <c r="H372" s="36">
        <v>2.3170591185377702</v>
      </c>
      <c r="I372" s="36">
        <v>7.8282236146359818E-2</v>
      </c>
      <c r="K372" s="36">
        <v>1.990935671935127E-3</v>
      </c>
      <c r="L372" s="36">
        <v>5.3213083603896099E-3</v>
      </c>
      <c r="M372" s="36">
        <v>6.6359569563909773E-2</v>
      </c>
      <c r="N372" s="36">
        <v>3.3591506432748535E-3</v>
      </c>
      <c r="O372" s="36">
        <v>5.8223654970760233E-4</v>
      </c>
      <c r="P372" s="36">
        <v>2.0224285714285715E-4</v>
      </c>
      <c r="Q372" s="36">
        <v>2.26908E-4</v>
      </c>
      <c r="R372" s="36">
        <v>2.398845E-4</v>
      </c>
    </row>
    <row r="373" spans="3:18" x14ac:dyDescent="0.2">
      <c r="H373" s="36">
        <v>0.18815130264825289</v>
      </c>
    </row>
  </sheetData>
  <phoneticPr fontId="30" type="noConversion"/>
  <pageMargins left="0.6" right="0.6" top="1" bottom="1" header="0.5" footer="0.5"/>
  <pageSetup paperSize="9" scale="10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0E6A4-007F-4AF9-9E0F-9B1B861A3BDA}">
  <sheetPr>
    <pageSetUpPr fitToPage="1"/>
  </sheetPr>
  <dimension ref="B1:GM208"/>
  <sheetViews>
    <sheetView showGridLines="0" topLeftCell="A2" zoomScaleNormal="100" workbookViewId="0">
      <pane xSplit="10" ySplit="6" topLeftCell="K8" activePane="bottomRight" state="frozen"/>
      <selection pane="topRight" activeCell="G18" sqref="G18"/>
      <selection pane="bottomLeft" activeCell="G18" sqref="G18"/>
      <selection pane="bottomRight" activeCell="CE199" sqref="CE199"/>
    </sheetView>
  </sheetViews>
  <sheetFormatPr defaultColWidth="0" defaultRowHeight="12" outlineLevelRow="1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178" width="12.42578125" style="24" customWidth="1"/>
    <col min="179" max="179" width="2.85546875" style="24" customWidth="1"/>
    <col min="180" max="193" width="12.42578125" style="24" customWidth="1"/>
    <col min="194" max="194" width="2.85546875" style="24" customWidth="1"/>
    <col min="195" max="196" width="13.42578125" style="24" customWidth="1"/>
    <col min="197" max="198" width="0" style="24" hidden="1" customWidth="1"/>
    <col min="199" max="16384" width="0" style="24" hidden="1"/>
  </cols>
  <sheetData>
    <row r="1" spans="2:193" hidden="1" x14ac:dyDescent="0.2">
      <c r="B1" s="24" t="s">
        <v>885</v>
      </c>
    </row>
    <row r="2" spans="2:193" ht="16.5" x14ac:dyDescent="0.3">
      <c r="B2" s="31" t="s">
        <v>400</v>
      </c>
    </row>
    <row r="3" spans="2:193" x14ac:dyDescent="0.2">
      <c r="B3" s="32" t="s">
        <v>94</v>
      </c>
    </row>
    <row r="5" spans="2:193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2017</v>
      </c>
      <c r="L5" s="26">
        <v>2017</v>
      </c>
      <c r="M5" s="26">
        <v>2017</v>
      </c>
      <c r="N5" s="26">
        <v>2017</v>
      </c>
      <c r="O5" s="26">
        <v>2017</v>
      </c>
      <c r="P5" s="26">
        <v>2017</v>
      </c>
      <c r="Q5" s="26">
        <v>2017</v>
      </c>
      <c r="R5" s="26">
        <v>2017</v>
      </c>
      <c r="S5" s="26">
        <v>2017</v>
      </c>
      <c r="T5" s="26">
        <v>2017</v>
      </c>
      <c r="U5" s="26">
        <v>2017</v>
      </c>
      <c r="V5" s="26">
        <v>2017</v>
      </c>
      <c r="W5" s="26">
        <v>2018</v>
      </c>
      <c r="X5" s="26">
        <v>2018</v>
      </c>
      <c r="Y5" s="26">
        <v>2018</v>
      </c>
      <c r="Z5" s="26">
        <v>2018</v>
      </c>
      <c r="AA5" s="26">
        <v>2018</v>
      </c>
      <c r="AB5" s="26">
        <v>2018</v>
      </c>
      <c r="AC5" s="26">
        <v>2018</v>
      </c>
      <c r="AD5" s="26">
        <v>2018</v>
      </c>
      <c r="AE5" s="26">
        <v>2018</v>
      </c>
      <c r="AF5" s="26">
        <v>2018</v>
      </c>
      <c r="AG5" s="26">
        <v>2018</v>
      </c>
      <c r="AH5" s="26">
        <v>2018</v>
      </c>
      <c r="AI5" s="26">
        <v>2019</v>
      </c>
      <c r="AJ5" s="26">
        <v>2019</v>
      </c>
      <c r="AK5" s="26">
        <v>2019</v>
      </c>
      <c r="AL5" s="26">
        <v>2019</v>
      </c>
      <c r="AM5" s="26">
        <v>2019</v>
      </c>
      <c r="AN5" s="26">
        <v>2019</v>
      </c>
      <c r="AO5" s="26">
        <v>2019</v>
      </c>
      <c r="AP5" s="26">
        <v>2019</v>
      </c>
      <c r="AQ5" s="26">
        <v>2019</v>
      </c>
      <c r="AR5" s="26">
        <v>2019</v>
      </c>
      <c r="AS5" s="26">
        <v>2019</v>
      </c>
      <c r="AT5" s="26">
        <v>2019</v>
      </c>
      <c r="AU5" s="26">
        <v>2020</v>
      </c>
      <c r="AV5" s="26">
        <v>2020</v>
      </c>
      <c r="AW5" s="26">
        <v>2020</v>
      </c>
      <c r="AX5" s="26">
        <v>2020</v>
      </c>
      <c r="AY5" s="26">
        <v>2020</v>
      </c>
      <c r="AZ5" s="26">
        <v>2020</v>
      </c>
      <c r="BA5" s="26">
        <v>2020</v>
      </c>
      <c r="BB5" s="26">
        <v>2020</v>
      </c>
      <c r="BC5" s="26">
        <v>2020</v>
      </c>
      <c r="BD5" s="26">
        <v>2020</v>
      </c>
      <c r="BE5" s="26">
        <v>2020</v>
      </c>
      <c r="BF5" s="26">
        <v>2020</v>
      </c>
      <c r="BG5" s="26">
        <v>2021</v>
      </c>
      <c r="BH5" s="26">
        <v>2021</v>
      </c>
      <c r="BI5" s="26">
        <v>2021</v>
      </c>
      <c r="BJ5" s="26">
        <v>2021</v>
      </c>
      <c r="BK5" s="26">
        <v>2021</v>
      </c>
      <c r="BL5" s="26">
        <v>2021</v>
      </c>
      <c r="BM5" s="26">
        <v>2021</v>
      </c>
      <c r="BN5" s="26">
        <v>2021</v>
      </c>
      <c r="BO5" s="26">
        <v>2021</v>
      </c>
      <c r="BP5" s="26">
        <v>2021</v>
      </c>
      <c r="BQ5" s="26">
        <v>2021</v>
      </c>
      <c r="BR5" s="26">
        <v>2021</v>
      </c>
      <c r="BS5" s="26">
        <v>2022</v>
      </c>
      <c r="BT5" s="26">
        <v>2022</v>
      </c>
      <c r="BU5" s="26">
        <v>2022</v>
      </c>
      <c r="BV5" s="26">
        <v>2022</v>
      </c>
      <c r="BW5" s="26">
        <v>2022</v>
      </c>
      <c r="BX5" s="26">
        <v>2022</v>
      </c>
      <c r="BY5" s="26">
        <v>2022</v>
      </c>
      <c r="BZ5" s="26">
        <v>2022</v>
      </c>
      <c r="CA5" s="26">
        <v>2022</v>
      </c>
      <c r="CB5" s="26">
        <v>2022</v>
      </c>
      <c r="CC5" s="26">
        <v>2022</v>
      </c>
      <c r="CD5" s="26">
        <v>2022</v>
      </c>
      <c r="CE5" s="26">
        <v>2023</v>
      </c>
      <c r="CF5" s="26">
        <v>2023</v>
      </c>
      <c r="CG5" s="26">
        <v>2023</v>
      </c>
      <c r="CH5" s="26">
        <v>2023</v>
      </c>
      <c r="CI5" s="26">
        <v>2023</v>
      </c>
      <c r="CJ5" s="26">
        <v>2023</v>
      </c>
      <c r="CK5" s="26">
        <v>2023</v>
      </c>
      <c r="CL5" s="26">
        <v>2023</v>
      </c>
      <c r="CM5" s="26">
        <v>2023</v>
      </c>
      <c r="CN5" s="26">
        <v>2023</v>
      </c>
      <c r="CO5" s="26">
        <v>2023</v>
      </c>
      <c r="CP5" s="26">
        <v>2023</v>
      </c>
      <c r="CQ5" s="26">
        <v>2024</v>
      </c>
      <c r="CR5" s="26">
        <v>2024</v>
      </c>
      <c r="CS5" s="26">
        <v>2024</v>
      </c>
      <c r="CT5" s="26">
        <v>2024</v>
      </c>
      <c r="CU5" s="26">
        <v>2024</v>
      </c>
      <c r="CV5" s="26">
        <v>2024</v>
      </c>
      <c r="CW5" s="26">
        <v>2024</v>
      </c>
      <c r="CX5" s="26">
        <v>2024</v>
      </c>
      <c r="CY5" s="26">
        <v>2024</v>
      </c>
      <c r="CZ5" s="26">
        <v>2024</v>
      </c>
      <c r="DA5" s="26">
        <v>2024</v>
      </c>
      <c r="DB5" s="26">
        <v>2024</v>
      </c>
      <c r="DC5" s="26">
        <v>2025</v>
      </c>
      <c r="DD5" s="26">
        <v>2025</v>
      </c>
      <c r="DE5" s="26">
        <v>2025</v>
      </c>
      <c r="DF5" s="26">
        <v>2025</v>
      </c>
      <c r="DG5" s="26">
        <v>2025</v>
      </c>
      <c r="DH5" s="26">
        <v>2025</v>
      </c>
      <c r="DI5" s="26">
        <v>2025</v>
      </c>
      <c r="DJ5" s="26">
        <v>2025</v>
      </c>
      <c r="DK5" s="26">
        <v>2025</v>
      </c>
      <c r="DL5" s="26">
        <v>2025</v>
      </c>
      <c r="DM5" s="26">
        <v>2025</v>
      </c>
      <c r="DN5" s="26">
        <v>2025</v>
      </c>
      <c r="DO5" s="26">
        <v>2026</v>
      </c>
      <c r="DP5" s="26">
        <v>2026</v>
      </c>
      <c r="DQ5" s="26">
        <v>2026</v>
      </c>
      <c r="DR5" s="26">
        <v>2026</v>
      </c>
      <c r="DS5" s="26">
        <v>2026</v>
      </c>
      <c r="DT5" s="26">
        <v>2026</v>
      </c>
      <c r="DU5" s="26">
        <v>2026</v>
      </c>
      <c r="DV5" s="26">
        <v>2026</v>
      </c>
      <c r="DW5" s="26">
        <v>2026</v>
      </c>
      <c r="DX5" s="26">
        <v>2026</v>
      </c>
      <c r="DY5" s="26">
        <v>2026</v>
      </c>
      <c r="DZ5" s="26">
        <v>2026</v>
      </c>
      <c r="EA5" s="26">
        <v>2027</v>
      </c>
      <c r="EB5" s="26">
        <v>2027</v>
      </c>
      <c r="EC5" s="26">
        <v>2027</v>
      </c>
      <c r="ED5" s="26">
        <v>2027</v>
      </c>
      <c r="EE5" s="26">
        <v>2027</v>
      </c>
      <c r="EF5" s="26">
        <v>2027</v>
      </c>
      <c r="EG5" s="26">
        <v>2027</v>
      </c>
      <c r="EH5" s="26">
        <v>2027</v>
      </c>
      <c r="EI5" s="26">
        <v>2027</v>
      </c>
      <c r="EJ5" s="26">
        <v>2027</v>
      </c>
      <c r="EK5" s="26">
        <v>2027</v>
      </c>
      <c r="EL5" s="26">
        <v>2027</v>
      </c>
      <c r="EM5" s="26">
        <v>2028</v>
      </c>
      <c r="EN5" s="26">
        <v>2028</v>
      </c>
      <c r="EO5" s="26">
        <v>2028</v>
      </c>
      <c r="EP5" s="26">
        <v>2028</v>
      </c>
      <c r="EQ5" s="26">
        <v>2028</v>
      </c>
      <c r="ER5" s="26">
        <v>2028</v>
      </c>
      <c r="ES5" s="26">
        <v>2028</v>
      </c>
      <c r="ET5" s="26">
        <v>2028</v>
      </c>
      <c r="EU5" s="26">
        <v>2028</v>
      </c>
      <c r="EV5" s="26">
        <v>2028</v>
      </c>
      <c r="EW5" s="26">
        <v>2028</v>
      </c>
      <c r="EX5" s="26">
        <v>2028</v>
      </c>
      <c r="EY5" s="26">
        <v>2029</v>
      </c>
      <c r="EZ5" s="26">
        <v>2029</v>
      </c>
      <c r="FA5" s="26">
        <v>2029</v>
      </c>
      <c r="FB5" s="26">
        <v>2029</v>
      </c>
      <c r="FC5" s="26">
        <v>2029</v>
      </c>
      <c r="FD5" s="26">
        <v>2029</v>
      </c>
      <c r="FE5" s="26">
        <v>2029</v>
      </c>
      <c r="FF5" s="26">
        <v>2029</v>
      </c>
      <c r="FG5" s="26">
        <v>2029</v>
      </c>
      <c r="FH5" s="26">
        <v>2029</v>
      </c>
      <c r="FI5" s="26">
        <v>2029</v>
      </c>
      <c r="FJ5" s="26">
        <v>2029</v>
      </c>
      <c r="FK5" s="26">
        <v>2030</v>
      </c>
      <c r="FL5" s="26">
        <v>2030</v>
      </c>
      <c r="FM5" s="26">
        <v>2030</v>
      </c>
      <c r="FN5" s="26">
        <v>2030</v>
      </c>
      <c r="FO5" s="26">
        <v>2030</v>
      </c>
      <c r="FP5" s="26">
        <v>2030</v>
      </c>
      <c r="FQ5" s="26">
        <v>2030</v>
      </c>
      <c r="FR5" s="26">
        <v>2030</v>
      </c>
      <c r="FS5" s="26">
        <v>2030</v>
      </c>
      <c r="FT5" s="26">
        <v>2030</v>
      </c>
      <c r="FU5" s="26">
        <v>2030</v>
      </c>
      <c r="FV5" s="26">
        <v>2030</v>
      </c>
      <c r="FX5" s="26">
        <v>2019</v>
      </c>
      <c r="FY5" s="26">
        <v>2020</v>
      </c>
      <c r="FZ5" s="26">
        <v>2021</v>
      </c>
      <c r="GA5" s="227">
        <v>2022</v>
      </c>
      <c r="GB5" s="222">
        <v>2022</v>
      </c>
      <c r="GC5" s="26">
        <v>2022</v>
      </c>
      <c r="GD5" s="26">
        <v>2023</v>
      </c>
      <c r="GE5" s="26">
        <v>2024</v>
      </c>
      <c r="GF5" s="26">
        <v>2025</v>
      </c>
      <c r="GG5" s="26">
        <v>2026</v>
      </c>
      <c r="GH5" s="26">
        <v>2027</v>
      </c>
      <c r="GI5" s="26">
        <v>2028</v>
      </c>
      <c r="GJ5" s="26">
        <v>2029</v>
      </c>
      <c r="GK5" s="26">
        <v>2030</v>
      </c>
    </row>
    <row r="6" spans="2:193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42766</v>
      </c>
      <c r="L6" s="157">
        <v>42794</v>
      </c>
      <c r="M6" s="157">
        <v>42825</v>
      </c>
      <c r="N6" s="157">
        <v>42855</v>
      </c>
      <c r="O6" s="157">
        <v>42886</v>
      </c>
      <c r="P6" s="157">
        <v>42916</v>
      </c>
      <c r="Q6" s="157">
        <v>42947</v>
      </c>
      <c r="R6" s="157">
        <v>42978</v>
      </c>
      <c r="S6" s="157">
        <v>43008</v>
      </c>
      <c r="T6" s="157">
        <v>43039</v>
      </c>
      <c r="U6" s="157">
        <v>43069</v>
      </c>
      <c r="V6" s="157">
        <v>43100</v>
      </c>
      <c r="W6" s="157">
        <v>43131</v>
      </c>
      <c r="X6" s="157">
        <v>43159</v>
      </c>
      <c r="Y6" s="157">
        <v>43190</v>
      </c>
      <c r="Z6" s="157">
        <v>43220</v>
      </c>
      <c r="AA6" s="157">
        <v>43251</v>
      </c>
      <c r="AB6" s="157">
        <v>43281</v>
      </c>
      <c r="AC6" s="157">
        <v>43312</v>
      </c>
      <c r="AD6" s="157">
        <v>43343</v>
      </c>
      <c r="AE6" s="157">
        <v>43373</v>
      </c>
      <c r="AF6" s="157">
        <v>43404</v>
      </c>
      <c r="AG6" s="157">
        <v>43434</v>
      </c>
      <c r="AH6" s="157">
        <v>43465</v>
      </c>
      <c r="AI6" s="157">
        <v>43496</v>
      </c>
      <c r="AJ6" s="157">
        <v>43524</v>
      </c>
      <c r="AK6" s="157">
        <v>43555</v>
      </c>
      <c r="AL6" s="157">
        <v>43585</v>
      </c>
      <c r="AM6" s="157">
        <v>43616</v>
      </c>
      <c r="AN6" s="157">
        <v>43646</v>
      </c>
      <c r="AO6" s="157">
        <v>43677</v>
      </c>
      <c r="AP6" s="157">
        <v>43708</v>
      </c>
      <c r="AQ6" s="157">
        <v>43738</v>
      </c>
      <c r="AR6" s="157">
        <v>43769</v>
      </c>
      <c r="AS6" s="157">
        <v>43799</v>
      </c>
      <c r="AT6" s="157">
        <v>43830</v>
      </c>
      <c r="AU6" s="157">
        <v>43861</v>
      </c>
      <c r="AV6" s="157">
        <v>43890</v>
      </c>
      <c r="AW6" s="157">
        <v>43921</v>
      </c>
      <c r="AX6" s="157">
        <v>43951</v>
      </c>
      <c r="AY6" s="157">
        <v>43982</v>
      </c>
      <c r="AZ6" s="157">
        <v>44012</v>
      </c>
      <c r="BA6" s="157">
        <v>44043</v>
      </c>
      <c r="BB6" s="157">
        <v>44074</v>
      </c>
      <c r="BC6" s="157">
        <v>44104</v>
      </c>
      <c r="BD6" s="157">
        <v>44135</v>
      </c>
      <c r="BE6" s="157">
        <v>44165</v>
      </c>
      <c r="BF6" s="157">
        <v>44196</v>
      </c>
      <c r="BG6" s="157">
        <v>44227</v>
      </c>
      <c r="BH6" s="157">
        <v>44255</v>
      </c>
      <c r="BI6" s="157">
        <v>44286</v>
      </c>
      <c r="BJ6" s="157">
        <v>44316</v>
      </c>
      <c r="BK6" s="157">
        <v>44347</v>
      </c>
      <c r="BL6" s="157">
        <v>44377</v>
      </c>
      <c r="BM6" s="157">
        <v>44408</v>
      </c>
      <c r="BN6" s="157">
        <v>44439</v>
      </c>
      <c r="BO6" s="157">
        <v>44469</v>
      </c>
      <c r="BP6" s="157">
        <v>44500</v>
      </c>
      <c r="BQ6" s="157">
        <v>44530</v>
      </c>
      <c r="BR6" s="157">
        <v>44561</v>
      </c>
      <c r="BS6" s="157">
        <v>44592</v>
      </c>
      <c r="BT6" s="157">
        <v>44620</v>
      </c>
      <c r="BU6" s="157">
        <v>44651</v>
      </c>
      <c r="BV6" s="157">
        <v>44681</v>
      </c>
      <c r="BW6" s="157">
        <v>44712</v>
      </c>
      <c r="BX6" s="157">
        <v>44742</v>
      </c>
      <c r="BY6" s="157">
        <v>44773</v>
      </c>
      <c r="BZ6" s="157">
        <v>44804</v>
      </c>
      <c r="CA6" s="157">
        <v>44834</v>
      </c>
      <c r="CB6" s="157">
        <v>44865</v>
      </c>
      <c r="CC6" s="157">
        <v>44895</v>
      </c>
      <c r="CD6" s="157">
        <v>44926</v>
      </c>
      <c r="CE6" s="157">
        <v>44957</v>
      </c>
      <c r="CF6" s="157">
        <v>44985</v>
      </c>
      <c r="CG6" s="157">
        <v>45016</v>
      </c>
      <c r="CH6" s="157">
        <v>45046</v>
      </c>
      <c r="CI6" s="157">
        <v>45077</v>
      </c>
      <c r="CJ6" s="157">
        <v>45107</v>
      </c>
      <c r="CK6" s="157">
        <v>45138</v>
      </c>
      <c r="CL6" s="157">
        <v>45169</v>
      </c>
      <c r="CM6" s="157">
        <v>45199</v>
      </c>
      <c r="CN6" s="157">
        <v>45230</v>
      </c>
      <c r="CO6" s="157">
        <v>45260</v>
      </c>
      <c r="CP6" s="157">
        <v>45291</v>
      </c>
      <c r="CQ6" s="157">
        <v>45322</v>
      </c>
      <c r="CR6" s="157">
        <v>45351</v>
      </c>
      <c r="CS6" s="157">
        <v>45382</v>
      </c>
      <c r="CT6" s="157">
        <v>45412</v>
      </c>
      <c r="CU6" s="157">
        <v>45443</v>
      </c>
      <c r="CV6" s="157">
        <v>45473</v>
      </c>
      <c r="CW6" s="157">
        <v>45504</v>
      </c>
      <c r="CX6" s="157">
        <v>45535</v>
      </c>
      <c r="CY6" s="157">
        <v>45565</v>
      </c>
      <c r="CZ6" s="157">
        <v>45596</v>
      </c>
      <c r="DA6" s="157">
        <v>45626</v>
      </c>
      <c r="DB6" s="157">
        <v>45657</v>
      </c>
      <c r="DC6" s="157">
        <v>45688</v>
      </c>
      <c r="DD6" s="157">
        <v>45716</v>
      </c>
      <c r="DE6" s="157">
        <v>45747</v>
      </c>
      <c r="DF6" s="157">
        <v>45777</v>
      </c>
      <c r="DG6" s="157">
        <v>45808</v>
      </c>
      <c r="DH6" s="157">
        <v>45838</v>
      </c>
      <c r="DI6" s="157">
        <v>45869</v>
      </c>
      <c r="DJ6" s="157">
        <v>45900</v>
      </c>
      <c r="DK6" s="157">
        <v>45930</v>
      </c>
      <c r="DL6" s="157">
        <v>45961</v>
      </c>
      <c r="DM6" s="157">
        <v>45991</v>
      </c>
      <c r="DN6" s="157">
        <v>46022</v>
      </c>
      <c r="DO6" s="157">
        <v>46053</v>
      </c>
      <c r="DP6" s="157">
        <v>46081</v>
      </c>
      <c r="DQ6" s="157">
        <v>46112</v>
      </c>
      <c r="DR6" s="157">
        <v>46142</v>
      </c>
      <c r="DS6" s="157">
        <v>46173</v>
      </c>
      <c r="DT6" s="157">
        <v>46203</v>
      </c>
      <c r="DU6" s="157">
        <v>46234</v>
      </c>
      <c r="DV6" s="157">
        <v>46265</v>
      </c>
      <c r="DW6" s="157">
        <v>46295</v>
      </c>
      <c r="DX6" s="157">
        <v>46326</v>
      </c>
      <c r="DY6" s="157">
        <v>46356</v>
      </c>
      <c r="DZ6" s="157">
        <v>46387</v>
      </c>
      <c r="EA6" s="157">
        <v>46418</v>
      </c>
      <c r="EB6" s="157">
        <v>46446</v>
      </c>
      <c r="EC6" s="157">
        <v>46477</v>
      </c>
      <c r="ED6" s="157">
        <v>46507</v>
      </c>
      <c r="EE6" s="157">
        <v>46538</v>
      </c>
      <c r="EF6" s="157">
        <v>46568</v>
      </c>
      <c r="EG6" s="157">
        <v>46599</v>
      </c>
      <c r="EH6" s="157">
        <v>46630</v>
      </c>
      <c r="EI6" s="157">
        <v>46660</v>
      </c>
      <c r="EJ6" s="157">
        <v>46691</v>
      </c>
      <c r="EK6" s="157">
        <v>46721</v>
      </c>
      <c r="EL6" s="157">
        <v>46752</v>
      </c>
      <c r="EM6" s="157">
        <v>46783</v>
      </c>
      <c r="EN6" s="157">
        <v>46812</v>
      </c>
      <c r="EO6" s="157">
        <v>46843</v>
      </c>
      <c r="EP6" s="157">
        <v>46873</v>
      </c>
      <c r="EQ6" s="157">
        <v>46904</v>
      </c>
      <c r="ER6" s="157">
        <v>46934</v>
      </c>
      <c r="ES6" s="157">
        <v>46965</v>
      </c>
      <c r="ET6" s="157">
        <v>46996</v>
      </c>
      <c r="EU6" s="157">
        <v>47026</v>
      </c>
      <c r="EV6" s="157">
        <v>47057</v>
      </c>
      <c r="EW6" s="157">
        <v>47087</v>
      </c>
      <c r="EX6" s="157">
        <v>47118</v>
      </c>
      <c r="EY6" s="157">
        <v>47149</v>
      </c>
      <c r="EZ6" s="157">
        <v>47177</v>
      </c>
      <c r="FA6" s="157">
        <v>47208</v>
      </c>
      <c r="FB6" s="157">
        <v>47238</v>
      </c>
      <c r="FC6" s="157">
        <v>47269</v>
      </c>
      <c r="FD6" s="157">
        <v>47299</v>
      </c>
      <c r="FE6" s="157">
        <v>47330</v>
      </c>
      <c r="FF6" s="157">
        <v>47361</v>
      </c>
      <c r="FG6" s="157">
        <v>47391</v>
      </c>
      <c r="FH6" s="157">
        <v>47422</v>
      </c>
      <c r="FI6" s="157">
        <v>47452</v>
      </c>
      <c r="FJ6" s="157">
        <v>47483</v>
      </c>
      <c r="FK6" s="157">
        <v>47514</v>
      </c>
      <c r="FL6" s="157">
        <v>47542</v>
      </c>
      <c r="FM6" s="157">
        <v>47573</v>
      </c>
      <c r="FN6" s="157">
        <v>47603</v>
      </c>
      <c r="FO6" s="157">
        <v>47634</v>
      </c>
      <c r="FP6" s="157">
        <v>47664</v>
      </c>
      <c r="FQ6" s="157">
        <v>47695</v>
      </c>
      <c r="FR6" s="157">
        <v>47726</v>
      </c>
      <c r="FS6" s="157">
        <v>47756</v>
      </c>
      <c r="FT6" s="157">
        <v>47787</v>
      </c>
      <c r="FU6" s="157">
        <v>47817</v>
      </c>
      <c r="FV6" s="157">
        <v>47848</v>
      </c>
      <c r="FX6" s="157">
        <v>43830</v>
      </c>
      <c r="FY6" s="157">
        <v>44196</v>
      </c>
      <c r="FZ6" s="157">
        <v>44561</v>
      </c>
      <c r="GA6" s="223">
        <v>44895</v>
      </c>
      <c r="GB6" s="224">
        <v>44926</v>
      </c>
      <c r="GC6" s="157">
        <v>44926</v>
      </c>
      <c r="GD6" s="157">
        <v>45291</v>
      </c>
      <c r="GE6" s="157">
        <v>45657</v>
      </c>
      <c r="GF6" s="157">
        <v>46022</v>
      </c>
      <c r="GG6" s="157">
        <v>46387</v>
      </c>
      <c r="GH6" s="157">
        <v>46752</v>
      </c>
      <c r="GI6" s="157">
        <v>47118</v>
      </c>
      <c r="GJ6" s="157">
        <v>47483</v>
      </c>
      <c r="GK6" s="157">
        <v>47848</v>
      </c>
    </row>
    <row r="7" spans="2:193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9" t="s">
        <v>55</v>
      </c>
      <c r="O7" s="29" t="s">
        <v>55</v>
      </c>
      <c r="P7" s="29" t="s">
        <v>55</v>
      </c>
      <c r="Q7" s="29" t="s">
        <v>55</v>
      </c>
      <c r="R7" s="29" t="s">
        <v>55</v>
      </c>
      <c r="S7" s="29" t="s">
        <v>55</v>
      </c>
      <c r="T7" s="29" t="s">
        <v>55</v>
      </c>
      <c r="U7" s="29" t="s">
        <v>55</v>
      </c>
      <c r="V7" s="29" t="s">
        <v>55</v>
      </c>
      <c r="W7" s="29" t="s">
        <v>55</v>
      </c>
      <c r="X7" s="29" t="s">
        <v>55</v>
      </c>
      <c r="Y7" s="29" t="s">
        <v>55</v>
      </c>
      <c r="Z7" s="29" t="s">
        <v>55</v>
      </c>
      <c r="AA7" s="29" t="s">
        <v>55</v>
      </c>
      <c r="AB7" s="29" t="s">
        <v>55</v>
      </c>
      <c r="AC7" s="29" t="s">
        <v>55</v>
      </c>
      <c r="AD7" s="29" t="s">
        <v>55</v>
      </c>
      <c r="AE7" s="29" t="s">
        <v>55</v>
      </c>
      <c r="AF7" s="29" t="s">
        <v>55</v>
      </c>
      <c r="AG7" s="29" t="s">
        <v>55</v>
      </c>
      <c r="AH7" s="29" t="s">
        <v>55</v>
      </c>
      <c r="AI7" s="29" t="s">
        <v>55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55</v>
      </c>
      <c r="AO7" s="29" t="s">
        <v>55</v>
      </c>
      <c r="AP7" s="29" t="s">
        <v>55</v>
      </c>
      <c r="AQ7" s="29" t="s">
        <v>55</v>
      </c>
      <c r="AR7" s="29" t="s">
        <v>55</v>
      </c>
      <c r="AS7" s="29" t="s">
        <v>55</v>
      </c>
      <c r="AT7" s="29" t="s">
        <v>55</v>
      </c>
      <c r="AU7" s="29" t="s">
        <v>55</v>
      </c>
      <c r="AV7" s="29" t="s">
        <v>55</v>
      </c>
      <c r="AW7" s="29" t="s">
        <v>55</v>
      </c>
      <c r="AX7" s="29" t="s">
        <v>55</v>
      </c>
      <c r="AY7" s="29" t="s">
        <v>55</v>
      </c>
      <c r="AZ7" s="29" t="s">
        <v>55</v>
      </c>
      <c r="BA7" s="29" t="s">
        <v>55</v>
      </c>
      <c r="BB7" s="29" t="s">
        <v>55</v>
      </c>
      <c r="BC7" s="29" t="s">
        <v>55</v>
      </c>
      <c r="BD7" s="29" t="s">
        <v>55</v>
      </c>
      <c r="BE7" s="29" t="s">
        <v>55</v>
      </c>
      <c r="BF7" s="29" t="s">
        <v>55</v>
      </c>
      <c r="BG7" s="29" t="s">
        <v>55</v>
      </c>
      <c r="BH7" s="29" t="s">
        <v>55</v>
      </c>
      <c r="BI7" s="29" t="s">
        <v>55</v>
      </c>
      <c r="BJ7" s="29" t="s">
        <v>55</v>
      </c>
      <c r="BK7" s="29" t="s">
        <v>55</v>
      </c>
      <c r="BL7" s="29" t="s">
        <v>55</v>
      </c>
      <c r="BM7" s="29" t="s">
        <v>55</v>
      </c>
      <c r="BN7" s="29" t="s">
        <v>55</v>
      </c>
      <c r="BO7" s="29" t="s">
        <v>55</v>
      </c>
      <c r="BP7" s="29" t="s">
        <v>55</v>
      </c>
      <c r="BQ7" s="29" t="s">
        <v>55</v>
      </c>
      <c r="BR7" s="29" t="s">
        <v>55</v>
      </c>
      <c r="BS7" s="29" t="s">
        <v>55</v>
      </c>
      <c r="BT7" s="29" t="s">
        <v>55</v>
      </c>
      <c r="BU7" s="29" t="s">
        <v>55</v>
      </c>
      <c r="BV7" s="29" t="s">
        <v>55</v>
      </c>
      <c r="BW7" s="29" t="s">
        <v>55</v>
      </c>
      <c r="BX7" s="29" t="s">
        <v>55</v>
      </c>
      <c r="BY7" s="29" t="s">
        <v>55</v>
      </c>
      <c r="BZ7" s="29" t="s">
        <v>55</v>
      </c>
      <c r="CA7" s="29" t="s">
        <v>55</v>
      </c>
      <c r="CB7" s="29" t="s">
        <v>55</v>
      </c>
      <c r="CC7" s="29" t="s">
        <v>55</v>
      </c>
      <c r="CD7" s="29" t="s">
        <v>56</v>
      </c>
      <c r="CE7" s="29" t="s">
        <v>57</v>
      </c>
      <c r="CF7" s="29" t="s">
        <v>57</v>
      </c>
      <c r="CG7" s="29" t="s">
        <v>57</v>
      </c>
      <c r="CH7" s="29" t="s">
        <v>57</v>
      </c>
      <c r="CI7" s="29" t="s">
        <v>57</v>
      </c>
      <c r="CJ7" s="29" t="s">
        <v>57</v>
      </c>
      <c r="CK7" s="29" t="s">
        <v>57</v>
      </c>
      <c r="CL7" s="29" t="s">
        <v>57</v>
      </c>
      <c r="CM7" s="29" t="s">
        <v>57</v>
      </c>
      <c r="CN7" s="29" t="s">
        <v>57</v>
      </c>
      <c r="CO7" s="29" t="s">
        <v>57</v>
      </c>
      <c r="CP7" s="29" t="s">
        <v>57</v>
      </c>
      <c r="CQ7" s="29" t="s">
        <v>57</v>
      </c>
      <c r="CR7" s="29" t="s">
        <v>57</v>
      </c>
      <c r="CS7" s="29" t="s">
        <v>57</v>
      </c>
      <c r="CT7" s="29" t="s">
        <v>57</v>
      </c>
      <c r="CU7" s="29" t="s">
        <v>57</v>
      </c>
      <c r="CV7" s="29" t="s">
        <v>57</v>
      </c>
      <c r="CW7" s="29" t="s">
        <v>57</v>
      </c>
      <c r="CX7" s="29" t="s">
        <v>57</v>
      </c>
      <c r="CY7" s="29" t="s">
        <v>57</v>
      </c>
      <c r="CZ7" s="29" t="s">
        <v>57</v>
      </c>
      <c r="DA7" s="29" t="s">
        <v>57</v>
      </c>
      <c r="DB7" s="29" t="s">
        <v>57</v>
      </c>
      <c r="DC7" s="29" t="s">
        <v>57</v>
      </c>
      <c r="DD7" s="29" t="s">
        <v>57</v>
      </c>
      <c r="DE7" s="29" t="s">
        <v>57</v>
      </c>
      <c r="DF7" s="29" t="s">
        <v>57</v>
      </c>
      <c r="DG7" s="29" t="s">
        <v>57</v>
      </c>
      <c r="DH7" s="29" t="s">
        <v>57</v>
      </c>
      <c r="DI7" s="29" t="s">
        <v>57</v>
      </c>
      <c r="DJ7" s="29" t="s">
        <v>57</v>
      </c>
      <c r="DK7" s="29" t="s">
        <v>57</v>
      </c>
      <c r="DL7" s="29" t="s">
        <v>57</v>
      </c>
      <c r="DM7" s="29" t="s">
        <v>57</v>
      </c>
      <c r="DN7" s="29" t="s">
        <v>57</v>
      </c>
      <c r="DO7" s="29" t="s">
        <v>57</v>
      </c>
      <c r="DP7" s="29" t="s">
        <v>57</v>
      </c>
      <c r="DQ7" s="29" t="s">
        <v>57</v>
      </c>
      <c r="DR7" s="29" t="s">
        <v>57</v>
      </c>
      <c r="DS7" s="29" t="s">
        <v>57</v>
      </c>
      <c r="DT7" s="29" t="s">
        <v>57</v>
      </c>
      <c r="DU7" s="29" t="s">
        <v>57</v>
      </c>
      <c r="DV7" s="29" t="s">
        <v>57</v>
      </c>
      <c r="DW7" s="29" t="s">
        <v>57</v>
      </c>
      <c r="DX7" s="29" t="s">
        <v>57</v>
      </c>
      <c r="DY7" s="29" t="s">
        <v>57</v>
      </c>
      <c r="DZ7" s="29" t="s">
        <v>57</v>
      </c>
      <c r="EA7" s="29" t="s">
        <v>57</v>
      </c>
      <c r="EB7" s="29" t="s">
        <v>57</v>
      </c>
      <c r="EC7" s="29" t="s">
        <v>57</v>
      </c>
      <c r="ED7" s="29" t="s">
        <v>57</v>
      </c>
      <c r="EE7" s="29" t="s">
        <v>57</v>
      </c>
      <c r="EF7" s="29" t="s">
        <v>57</v>
      </c>
      <c r="EG7" s="29" t="s">
        <v>57</v>
      </c>
      <c r="EH7" s="29" t="s">
        <v>57</v>
      </c>
      <c r="EI7" s="29" t="s">
        <v>57</v>
      </c>
      <c r="EJ7" s="29" t="s">
        <v>57</v>
      </c>
      <c r="EK7" s="29" t="s">
        <v>57</v>
      </c>
      <c r="EL7" s="29" t="s">
        <v>57</v>
      </c>
      <c r="EM7" s="29" t="s">
        <v>57</v>
      </c>
      <c r="EN7" s="29" t="s">
        <v>57</v>
      </c>
      <c r="EO7" s="29" t="s">
        <v>57</v>
      </c>
      <c r="EP7" s="29" t="s">
        <v>57</v>
      </c>
      <c r="EQ7" s="29" t="s">
        <v>57</v>
      </c>
      <c r="ER7" s="29" t="s">
        <v>57</v>
      </c>
      <c r="ES7" s="29" t="s">
        <v>57</v>
      </c>
      <c r="ET7" s="29" t="s">
        <v>57</v>
      </c>
      <c r="EU7" s="29" t="s">
        <v>57</v>
      </c>
      <c r="EV7" s="29" t="s">
        <v>57</v>
      </c>
      <c r="EW7" s="29" t="s">
        <v>57</v>
      </c>
      <c r="EX7" s="29" t="s">
        <v>57</v>
      </c>
      <c r="EY7" s="29" t="s">
        <v>57</v>
      </c>
      <c r="EZ7" s="29" t="s">
        <v>57</v>
      </c>
      <c r="FA7" s="29" t="s">
        <v>57</v>
      </c>
      <c r="FB7" s="29" t="s">
        <v>57</v>
      </c>
      <c r="FC7" s="29" t="s">
        <v>57</v>
      </c>
      <c r="FD7" s="29" t="s">
        <v>57</v>
      </c>
      <c r="FE7" s="29" t="s">
        <v>57</v>
      </c>
      <c r="FF7" s="29" t="s">
        <v>57</v>
      </c>
      <c r="FG7" s="29" t="s">
        <v>57</v>
      </c>
      <c r="FH7" s="29" t="s">
        <v>57</v>
      </c>
      <c r="FI7" s="29" t="s">
        <v>57</v>
      </c>
      <c r="FJ7" s="29" t="s">
        <v>57</v>
      </c>
      <c r="FK7" s="29" t="s">
        <v>57</v>
      </c>
      <c r="FL7" s="29" t="s">
        <v>57</v>
      </c>
      <c r="FM7" s="29" t="s">
        <v>57</v>
      </c>
      <c r="FN7" s="29" t="s">
        <v>57</v>
      </c>
      <c r="FO7" s="29" t="s">
        <v>57</v>
      </c>
      <c r="FP7" s="29" t="s">
        <v>57</v>
      </c>
      <c r="FQ7" s="29" t="s">
        <v>57</v>
      </c>
      <c r="FR7" s="29" t="s">
        <v>57</v>
      </c>
      <c r="FS7" s="29" t="s">
        <v>57</v>
      </c>
      <c r="FT7" s="29" t="s">
        <v>57</v>
      </c>
      <c r="FU7" s="29" t="s">
        <v>57</v>
      </c>
      <c r="FV7" s="29" t="s">
        <v>57</v>
      </c>
      <c r="FX7" s="29" t="s">
        <v>55</v>
      </c>
      <c r="FY7" s="29" t="s">
        <v>55</v>
      </c>
      <c r="FZ7" s="29" t="s">
        <v>55</v>
      </c>
      <c r="GA7" s="225" t="s">
        <v>55</v>
      </c>
      <c r="GB7" s="226" t="s">
        <v>56</v>
      </c>
      <c r="GC7" s="29" t="s">
        <v>56</v>
      </c>
      <c r="GD7" s="29" t="s">
        <v>57</v>
      </c>
      <c r="GE7" s="29" t="s">
        <v>57</v>
      </c>
      <c r="GF7" s="29" t="s">
        <v>57</v>
      </c>
      <c r="GG7" s="29" t="s">
        <v>57</v>
      </c>
      <c r="GH7" s="29" t="s">
        <v>57</v>
      </c>
      <c r="GI7" s="29" t="s">
        <v>57</v>
      </c>
      <c r="GJ7" s="29" t="s">
        <v>57</v>
      </c>
      <c r="GK7" s="29" t="s">
        <v>57</v>
      </c>
    </row>
    <row r="8" spans="2:193" ht="4.9000000000000004" customHeight="1" x14ac:dyDescent="0.2"/>
    <row r="9" spans="2:193" x14ac:dyDescent="0.2">
      <c r="B9" s="30" t="s">
        <v>58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</row>
    <row r="11" spans="2:193" x14ac:dyDescent="0.2">
      <c r="B11" s="35" t="s">
        <v>886</v>
      </c>
    </row>
    <row r="12" spans="2:193" x14ac:dyDescent="0.2">
      <c r="C12" s="24" t="s">
        <v>95</v>
      </c>
      <c r="K12" s="24">
        <v>343.12342699999999</v>
      </c>
      <c r="L12" s="24">
        <v>309.65107499999999</v>
      </c>
      <c r="M12" s="24">
        <v>335.15643999999998</v>
      </c>
      <c r="N12" s="24">
        <v>325.73944299999999</v>
      </c>
      <c r="O12" s="24">
        <v>331.12845299999998</v>
      </c>
      <c r="P12" s="24">
        <v>325.81320999999997</v>
      </c>
      <c r="Q12" s="24">
        <v>314.38351699999998</v>
      </c>
      <c r="R12" s="24">
        <v>339.59655400000003</v>
      </c>
      <c r="S12" s="24">
        <v>355.76307600000001</v>
      </c>
      <c r="T12" s="24">
        <v>355.65596000000005</v>
      </c>
      <c r="U12" s="24">
        <v>322.65777400000002</v>
      </c>
      <c r="V12" s="24">
        <v>400.61266499999999</v>
      </c>
      <c r="W12" s="24">
        <v>382.74981300000002</v>
      </c>
      <c r="X12" s="24">
        <v>404.79271999999997</v>
      </c>
      <c r="Y12" s="24">
        <v>390.04226</v>
      </c>
      <c r="Z12" s="24">
        <v>396.60118999999997</v>
      </c>
      <c r="AA12" s="24">
        <v>359.10782200000006</v>
      </c>
      <c r="AB12" s="24">
        <v>379.05678799999998</v>
      </c>
      <c r="AC12" s="24">
        <v>339.65674300000001</v>
      </c>
      <c r="AD12" s="24">
        <v>350.28296099999994</v>
      </c>
      <c r="AE12" s="24">
        <v>384.33394599999997</v>
      </c>
      <c r="AF12" s="24">
        <v>366.66837999999996</v>
      </c>
      <c r="AG12" s="24">
        <v>362.56373800000006</v>
      </c>
      <c r="AH12" s="24">
        <v>655.7358559999999</v>
      </c>
      <c r="AI12" s="24">
        <v>416.32288499999999</v>
      </c>
      <c r="AJ12" s="24">
        <v>428.28171100000003</v>
      </c>
      <c r="AK12" s="24">
        <v>418.421941</v>
      </c>
      <c r="AL12" s="24">
        <v>411.23796100000004</v>
      </c>
      <c r="AM12" s="24">
        <v>457.00348200000002</v>
      </c>
      <c r="AN12" s="24">
        <v>433.90920299999999</v>
      </c>
      <c r="AO12" s="24">
        <v>413.12695899999994</v>
      </c>
      <c r="AP12" s="24">
        <v>490.40738599999997</v>
      </c>
      <c r="AQ12" s="24">
        <v>638.61882600000001</v>
      </c>
      <c r="AR12" s="24">
        <v>821.36393699999985</v>
      </c>
      <c r="AS12" s="24">
        <v>774.98495400000002</v>
      </c>
      <c r="AT12" s="24">
        <v>1150.5506599999999</v>
      </c>
      <c r="AU12" s="24">
        <v>937.12730500000009</v>
      </c>
      <c r="AV12" s="24">
        <v>794.71507900000006</v>
      </c>
      <c r="AW12" s="24">
        <v>1074.2365380000001</v>
      </c>
      <c r="AX12" s="24">
        <v>883.52539400000001</v>
      </c>
      <c r="AY12" s="24">
        <v>739.81679400000007</v>
      </c>
      <c r="AZ12" s="24">
        <v>881.93163699999991</v>
      </c>
      <c r="BA12" s="24">
        <v>885.27141700000016</v>
      </c>
      <c r="BB12" s="24">
        <v>1004.2743480000001</v>
      </c>
      <c r="BC12" s="24">
        <v>1300.40427</v>
      </c>
      <c r="BD12" s="24">
        <v>974.501845</v>
      </c>
      <c r="BE12" s="24">
        <v>993.56010500000014</v>
      </c>
      <c r="BF12" s="24">
        <v>-450.35294899999963</v>
      </c>
      <c r="BG12" s="24">
        <v>1069.313482</v>
      </c>
      <c r="BH12" s="24">
        <v>1165.1176229999999</v>
      </c>
      <c r="BI12" s="24">
        <v>1035.0518359999999</v>
      </c>
      <c r="BJ12" s="24">
        <v>1036.8067570000001</v>
      </c>
      <c r="BK12" s="24">
        <v>1085.2881699999998</v>
      </c>
      <c r="BL12" s="24">
        <v>1098.382149</v>
      </c>
      <c r="BM12" s="24">
        <v>1041.955416</v>
      </c>
      <c r="BN12" s="24">
        <v>1624.120678</v>
      </c>
      <c r="BO12" s="24">
        <v>1402.3928840000001</v>
      </c>
      <c r="BP12" s="24">
        <v>1304.2147799999998</v>
      </c>
      <c r="BQ12" s="24">
        <v>1215.4161389999999</v>
      </c>
      <c r="BR12" s="24">
        <v>89.114882999999736</v>
      </c>
      <c r="BS12" s="24">
        <v>1693.466795</v>
      </c>
      <c r="BT12" s="24">
        <v>1356.3405620000001</v>
      </c>
      <c r="BU12" s="24">
        <v>1977.8895579999999</v>
      </c>
      <c r="BV12" s="24">
        <v>1419.8369280000002</v>
      </c>
      <c r="BW12" s="24">
        <v>1417.040047</v>
      </c>
      <c r="BX12" s="24">
        <v>1521.1916470000001</v>
      </c>
      <c r="BY12" s="24">
        <v>1649.5204469999999</v>
      </c>
      <c r="BZ12" s="24">
        <v>1747.0499339999997</v>
      </c>
      <c r="CA12" s="24">
        <v>1723.1604180000002</v>
      </c>
      <c r="CB12" s="24">
        <v>1677.1278499999999</v>
      </c>
      <c r="CC12" s="24">
        <v>1960.277051</v>
      </c>
      <c r="CD12" s="24">
        <v>1498.54695348211</v>
      </c>
      <c r="CE12" s="24">
        <v>1561.2056877194809</v>
      </c>
      <c r="CF12" s="24">
        <v>1567.6945142728825</v>
      </c>
      <c r="CG12" s="24">
        <v>1574.1833408262844</v>
      </c>
      <c r="CH12" s="24">
        <v>1580.672167379686</v>
      </c>
      <c r="CI12" s="24">
        <v>1587.1609939330883</v>
      </c>
      <c r="CJ12" s="24">
        <v>1593.6498204864899</v>
      </c>
      <c r="CK12" s="24">
        <v>1600.1386470398918</v>
      </c>
      <c r="CL12" s="24">
        <v>1606.6274735932934</v>
      </c>
      <c r="CM12" s="24">
        <v>1613.1163001466953</v>
      </c>
      <c r="CN12" s="24">
        <v>1619.6051267000973</v>
      </c>
      <c r="CO12" s="24">
        <v>1626.0939532534992</v>
      </c>
      <c r="CP12" s="24">
        <v>1632.5827798069008</v>
      </c>
      <c r="CQ12" s="24">
        <v>1667.5986413477306</v>
      </c>
      <c r="CR12" s="24">
        <v>1674.2107556056471</v>
      </c>
      <c r="CS12" s="24">
        <v>1680.8228698635635</v>
      </c>
      <c r="CT12" s="24">
        <v>1687.4349841214798</v>
      </c>
      <c r="CU12" s="24">
        <v>1694.0470983793964</v>
      </c>
      <c r="CV12" s="24">
        <v>1700.6592126373127</v>
      </c>
      <c r="CW12" s="24">
        <v>1707.2713268952293</v>
      </c>
      <c r="CX12" s="24">
        <v>1713.8834411531461</v>
      </c>
      <c r="CY12" s="24">
        <v>1720.495555411062</v>
      </c>
      <c r="CZ12" s="24">
        <v>1727.1076696689788</v>
      </c>
      <c r="DA12" s="24">
        <v>1733.7197839268954</v>
      </c>
      <c r="DB12" s="24">
        <v>1740.3318981848117</v>
      </c>
      <c r="DC12" s="24">
        <v>1784.3503964020483</v>
      </c>
      <c r="DD12" s="24">
        <v>1791.1145892878967</v>
      </c>
      <c r="DE12" s="24">
        <v>1797.8787821737455</v>
      </c>
      <c r="DF12" s="24">
        <v>1804.6429750595939</v>
      </c>
      <c r="DG12" s="24">
        <v>1811.4071679454428</v>
      </c>
      <c r="DH12" s="24">
        <v>1818.1713608312909</v>
      </c>
      <c r="DI12" s="24">
        <v>1824.9355537171396</v>
      </c>
      <c r="DJ12" s="24">
        <v>1831.6997466029882</v>
      </c>
      <c r="DK12" s="24">
        <v>1838.4639394888368</v>
      </c>
      <c r="DL12" s="24">
        <v>1845.2281323746852</v>
      </c>
      <c r="DM12" s="24">
        <v>1851.992325260534</v>
      </c>
      <c r="DN12" s="24">
        <v>1858.7565181463824</v>
      </c>
      <c r="DO12" s="24">
        <v>1921.0449560034117</v>
      </c>
      <c r="DP12" s="24">
        <v>1928.0256030616074</v>
      </c>
      <c r="DQ12" s="24">
        <v>1935.0062501198031</v>
      </c>
      <c r="DR12" s="24">
        <v>1941.9868971779988</v>
      </c>
      <c r="DS12" s="24">
        <v>1948.9675442361945</v>
      </c>
      <c r="DT12" s="24">
        <v>1955.9481912943902</v>
      </c>
      <c r="DU12" s="24">
        <v>1962.9288383525859</v>
      </c>
      <c r="DV12" s="24">
        <v>1969.9094854107818</v>
      </c>
      <c r="DW12" s="24">
        <v>1976.8901324689773</v>
      </c>
      <c r="DX12" s="24">
        <v>1983.870779527173</v>
      </c>
      <c r="DY12" s="24">
        <v>1990.8514265853687</v>
      </c>
      <c r="DZ12" s="24">
        <v>1997.8320736435642</v>
      </c>
      <c r="EA12" s="24">
        <v>2066.1368629064464</v>
      </c>
      <c r="EB12" s="24">
        <v>2070.9488556118959</v>
      </c>
      <c r="EC12" s="24">
        <v>2075.7608483173453</v>
      </c>
      <c r="ED12" s="24">
        <v>2080.5728410227948</v>
      </c>
      <c r="EE12" s="24">
        <v>2085.3848337282443</v>
      </c>
      <c r="EF12" s="24">
        <v>2090.1968264336942</v>
      </c>
      <c r="EG12" s="24">
        <v>2095.0088191391437</v>
      </c>
      <c r="EH12" s="24">
        <v>2099.8208118445932</v>
      </c>
      <c r="EI12" s="24">
        <v>2104.6328045500427</v>
      </c>
      <c r="EJ12" s="24">
        <v>2109.4447972554922</v>
      </c>
      <c r="EK12" s="24">
        <v>2114.2567899609417</v>
      </c>
      <c r="EL12" s="24">
        <v>2119.0687826663911</v>
      </c>
      <c r="EM12" s="24">
        <v>2192.5405831492662</v>
      </c>
      <c r="EN12" s="24">
        <v>2197.5161836067009</v>
      </c>
      <c r="EO12" s="24">
        <v>2202.491784064136</v>
      </c>
      <c r="EP12" s="24">
        <v>2207.4673845215711</v>
      </c>
      <c r="EQ12" s="24">
        <v>2212.4429849790058</v>
      </c>
      <c r="ER12" s="24">
        <v>2217.4185854364405</v>
      </c>
      <c r="ES12" s="24">
        <v>2222.3941858938751</v>
      </c>
      <c r="ET12" s="24">
        <v>2227.3697863513103</v>
      </c>
      <c r="EU12" s="24">
        <v>2232.3453868087449</v>
      </c>
      <c r="EV12" s="24">
        <v>2237.3209872661796</v>
      </c>
      <c r="EW12" s="24">
        <v>2242.2965877236147</v>
      </c>
      <c r="EX12" s="24">
        <v>2247.2721881810498</v>
      </c>
      <c r="EY12" s="24">
        <v>2325.2282416715293</v>
      </c>
      <c r="EZ12" s="24">
        <v>2330.3730125445172</v>
      </c>
      <c r="FA12" s="24">
        <v>2335.5177834175047</v>
      </c>
      <c r="FB12" s="24">
        <v>2340.6625542904922</v>
      </c>
      <c r="FC12" s="24">
        <v>2345.8073251634801</v>
      </c>
      <c r="FD12" s="24">
        <v>2350.9520960364675</v>
      </c>
      <c r="FE12" s="24">
        <v>2356.0968669094555</v>
      </c>
      <c r="FF12" s="24">
        <v>2361.2416377824429</v>
      </c>
      <c r="FG12" s="24">
        <v>2366.3864086554304</v>
      </c>
      <c r="FH12" s="24">
        <v>2371.5311795284183</v>
      </c>
      <c r="FI12" s="24">
        <v>2376.6759504014058</v>
      </c>
      <c r="FJ12" s="24">
        <v>2381.8207212743932</v>
      </c>
      <c r="FK12" s="24">
        <v>2461.8218345322348</v>
      </c>
      <c r="FL12" s="24">
        <v>2464.4816810735697</v>
      </c>
      <c r="FM12" s="24">
        <v>2467.1415276149041</v>
      </c>
      <c r="FN12" s="24">
        <v>2469.801374156239</v>
      </c>
      <c r="FO12" s="24">
        <v>2472.4612206975735</v>
      </c>
      <c r="FP12" s="24">
        <v>2475.1210672389079</v>
      </c>
      <c r="FQ12" s="24">
        <v>2477.7809137802428</v>
      </c>
      <c r="FR12" s="24">
        <v>2480.4407603215777</v>
      </c>
      <c r="FS12" s="24">
        <v>2483.1006068629122</v>
      </c>
      <c r="FT12" s="24">
        <v>2485.7604534042466</v>
      </c>
      <c r="FU12" s="24">
        <v>2488.4202999455815</v>
      </c>
      <c r="FV12" s="24">
        <v>2491.080146486916</v>
      </c>
      <c r="FX12" s="24">
        <v>6854.2299049999992</v>
      </c>
      <c r="FY12" s="24">
        <v>10019.011783</v>
      </c>
      <c r="FZ12" s="24">
        <v>13167.174797000001</v>
      </c>
      <c r="GA12" s="24">
        <v>18142.901237000002</v>
      </c>
      <c r="GB12" s="24">
        <v>1498.54695348211</v>
      </c>
      <c r="GC12" s="24">
        <v>19641.448190482111</v>
      </c>
      <c r="GD12" s="24">
        <v>19162.730805158288</v>
      </c>
      <c r="GE12" s="24">
        <v>20447.583237195257</v>
      </c>
      <c r="GF12" s="24">
        <v>21858.641487290584</v>
      </c>
      <c r="GG12" s="24">
        <v>23513.262177881857</v>
      </c>
      <c r="GH12" s="24">
        <v>25111.233873437028</v>
      </c>
      <c r="GI12" s="24">
        <v>26638.876627981896</v>
      </c>
      <c r="GJ12" s="24">
        <v>28242.293777675539</v>
      </c>
      <c r="GK12" s="24">
        <v>29717.411886114904</v>
      </c>
    </row>
    <row r="13" spans="2:193" x14ac:dyDescent="0.2">
      <c r="C13" s="24" t="s">
        <v>96</v>
      </c>
      <c r="K13" s="24">
        <v>3654.6201740000006</v>
      </c>
      <c r="L13" s="24">
        <v>3573.2188930000002</v>
      </c>
      <c r="M13" s="24">
        <v>3608.4857070000003</v>
      </c>
      <c r="N13" s="24">
        <v>3676.719282</v>
      </c>
      <c r="O13" s="24">
        <v>3708.224365</v>
      </c>
      <c r="P13" s="24">
        <v>3678.5674940000008</v>
      </c>
      <c r="Q13" s="24">
        <v>3970.7164449999996</v>
      </c>
      <c r="R13" s="24">
        <v>3840.9310809999997</v>
      </c>
      <c r="S13" s="24">
        <v>4120.5697690000006</v>
      </c>
      <c r="T13" s="24">
        <v>4248.1849439999996</v>
      </c>
      <c r="U13" s="24">
        <v>4187.0697499999997</v>
      </c>
      <c r="V13" s="24">
        <v>4408.9097659999998</v>
      </c>
      <c r="W13" s="24">
        <v>4162.8670819999998</v>
      </c>
      <c r="X13" s="24">
        <v>4673.1491669999996</v>
      </c>
      <c r="Y13" s="24">
        <v>4389.4324790000001</v>
      </c>
      <c r="Z13" s="24">
        <v>4360.6282179999998</v>
      </c>
      <c r="AA13" s="24">
        <v>4638.4581659999994</v>
      </c>
      <c r="AB13" s="24">
        <v>4640.9695890000003</v>
      </c>
      <c r="AC13" s="24">
        <v>4926.5381610000004</v>
      </c>
      <c r="AD13" s="24">
        <v>4643.408402</v>
      </c>
      <c r="AE13" s="24">
        <v>4809.8998510000001</v>
      </c>
      <c r="AF13" s="24">
        <v>4729.0893270000006</v>
      </c>
      <c r="AG13" s="24">
        <v>4684.4556680000005</v>
      </c>
      <c r="AH13" s="24">
        <v>4197.2247619999998</v>
      </c>
      <c r="AI13" s="24">
        <v>4727.9943140000005</v>
      </c>
      <c r="AJ13" s="24">
        <v>4762.4255700000003</v>
      </c>
      <c r="AK13" s="24">
        <v>4759.3599570000006</v>
      </c>
      <c r="AL13" s="24">
        <v>5322.1278500000008</v>
      </c>
      <c r="AM13" s="24">
        <v>4998.692810999999</v>
      </c>
      <c r="AN13" s="24">
        <v>4885.8061719999996</v>
      </c>
      <c r="AO13" s="24">
        <v>5212.9108070000002</v>
      </c>
      <c r="AP13" s="24">
        <v>5495.5495790000004</v>
      </c>
      <c r="AQ13" s="24">
        <v>9405.3465809999998</v>
      </c>
      <c r="AR13" s="24">
        <v>12288.205540000001</v>
      </c>
      <c r="AS13" s="24">
        <v>12359.440211000001</v>
      </c>
      <c r="AT13" s="24">
        <v>12306.27421</v>
      </c>
      <c r="AU13" s="24">
        <v>10689.080521000002</v>
      </c>
      <c r="AV13" s="24">
        <v>13656.693796000001</v>
      </c>
      <c r="AW13" s="24">
        <v>12427.563587999999</v>
      </c>
      <c r="AX13" s="24">
        <v>11457.868815999998</v>
      </c>
      <c r="AY13" s="24">
        <v>13640.416539</v>
      </c>
      <c r="AZ13" s="24">
        <v>15967.546878999998</v>
      </c>
      <c r="BA13" s="24">
        <v>12590.810621999999</v>
      </c>
      <c r="BB13" s="24">
        <v>12125.184463999998</v>
      </c>
      <c r="BC13" s="24">
        <v>12255.718176</v>
      </c>
      <c r="BD13" s="24">
        <v>9458.6038289999997</v>
      </c>
      <c r="BE13" s="24">
        <v>9627.373986999999</v>
      </c>
      <c r="BF13" s="24">
        <v>13893.978176000001</v>
      </c>
      <c r="BG13" s="24">
        <v>11732.920387000002</v>
      </c>
      <c r="BH13" s="24">
        <v>15133.818287999999</v>
      </c>
      <c r="BI13" s="24">
        <v>16047.277046000001</v>
      </c>
      <c r="BJ13" s="24">
        <v>15477.74482</v>
      </c>
      <c r="BK13" s="24">
        <v>13551.715947999997</v>
      </c>
      <c r="BL13" s="24">
        <v>15057.598360999998</v>
      </c>
      <c r="BM13" s="24">
        <v>17211.886284</v>
      </c>
      <c r="BN13" s="24">
        <v>20355.288064</v>
      </c>
      <c r="BO13" s="24">
        <v>17403.348227999999</v>
      </c>
      <c r="BP13" s="24">
        <v>15888.503666999999</v>
      </c>
      <c r="BQ13" s="24">
        <v>16854.151753000002</v>
      </c>
      <c r="BR13" s="24">
        <v>18074.128079999999</v>
      </c>
      <c r="BS13" s="24">
        <v>18708.356427999996</v>
      </c>
      <c r="BT13" s="24">
        <v>19608.567446000001</v>
      </c>
      <c r="BU13" s="24">
        <v>21708.918120999999</v>
      </c>
      <c r="BV13" s="24">
        <v>20917.009040000001</v>
      </c>
      <c r="BW13" s="24">
        <v>19877.864385999997</v>
      </c>
      <c r="BX13" s="24">
        <v>23739.141793999999</v>
      </c>
      <c r="BY13" s="24">
        <v>22742.726713</v>
      </c>
      <c r="BZ13" s="24">
        <v>21700.055904000001</v>
      </c>
      <c r="CA13" s="24">
        <v>23188.026744999999</v>
      </c>
      <c r="CB13" s="24">
        <v>21933.414578</v>
      </c>
      <c r="CC13" s="24">
        <v>22643.164813999996</v>
      </c>
      <c r="CD13" s="24">
        <v>22427.985039546529</v>
      </c>
      <c r="CE13" s="24">
        <v>22000.558823263083</v>
      </c>
      <c r="CF13" s="24">
        <v>22346.033991123859</v>
      </c>
      <c r="CG13" s="24">
        <v>22271.371124577563</v>
      </c>
      <c r="CH13" s="24">
        <v>21274.450161768451</v>
      </c>
      <c r="CI13" s="24">
        <v>21553.651701139544</v>
      </c>
      <c r="CJ13" s="24">
        <v>21817.014727436424</v>
      </c>
      <c r="CK13" s="24">
        <v>22069.149636203256</v>
      </c>
      <c r="CL13" s="24">
        <v>22315.676890621104</v>
      </c>
      <c r="CM13" s="24">
        <v>22557.550014562283</v>
      </c>
      <c r="CN13" s="24">
        <v>22795.506996127009</v>
      </c>
      <c r="CO13" s="24">
        <v>23029.648866283227</v>
      </c>
      <c r="CP13" s="24">
        <v>23260.150062241686</v>
      </c>
      <c r="CQ13" s="24">
        <v>22735.486811844425</v>
      </c>
      <c r="CR13" s="24">
        <v>23313.073167576957</v>
      </c>
      <c r="CS13" s="24">
        <v>23822.947848820826</v>
      </c>
      <c r="CT13" s="24">
        <v>24273.954521697058</v>
      </c>
      <c r="CU13" s="24">
        <v>24674.894143244004</v>
      </c>
      <c r="CV13" s="24">
        <v>25033.457017593028</v>
      </c>
      <c r="CW13" s="24">
        <v>25356.117303556181</v>
      </c>
      <c r="CX13" s="24">
        <v>25645.872246077597</v>
      </c>
      <c r="CY13" s="24">
        <v>25908.053346514305</v>
      </c>
      <c r="CZ13" s="24">
        <v>26146.644148683135</v>
      </c>
      <c r="DA13" s="24">
        <v>26363.499663244264</v>
      </c>
      <c r="DB13" s="24">
        <v>26556.375651360806</v>
      </c>
      <c r="DC13" s="24">
        <v>25936.620172168663</v>
      </c>
      <c r="DD13" s="24">
        <v>26359.772081003499</v>
      </c>
      <c r="DE13" s="24">
        <v>26736.235009167071</v>
      </c>
      <c r="DF13" s="24">
        <v>27071.086844368005</v>
      </c>
      <c r="DG13" s="24">
        <v>27371.760161466816</v>
      </c>
      <c r="DH13" s="24">
        <v>27643.889914760708</v>
      </c>
      <c r="DI13" s="24">
        <v>27891.894948369805</v>
      </c>
      <c r="DJ13" s="24">
        <v>28118.995749827733</v>
      </c>
      <c r="DK13" s="24">
        <v>28327.980369351524</v>
      </c>
      <c r="DL13" s="24">
        <v>28521.22950871681</v>
      </c>
      <c r="DM13" s="24">
        <v>28698.513851033451</v>
      </c>
      <c r="DN13" s="24">
        <v>28859.797751265953</v>
      </c>
      <c r="DO13" s="24">
        <v>28197.374443390989</v>
      </c>
      <c r="DP13" s="24">
        <v>28519.561020705834</v>
      </c>
      <c r="DQ13" s="24">
        <v>28806.419672793782</v>
      </c>
      <c r="DR13" s="24">
        <v>29060.721867604578</v>
      </c>
      <c r="DS13" s="24">
        <v>29296.844991228892</v>
      </c>
      <c r="DT13" s="24">
        <v>29517.093694727559</v>
      </c>
      <c r="DU13" s="24">
        <v>29731.683934587316</v>
      </c>
      <c r="DV13" s="24">
        <v>29913.392771731571</v>
      </c>
      <c r="DW13" s="24">
        <v>30080.977220121986</v>
      </c>
      <c r="DX13" s="24">
        <v>30236.372020366303</v>
      </c>
      <c r="DY13" s="24">
        <v>30381.229324206615</v>
      </c>
      <c r="DZ13" s="24">
        <v>30516.9319834772</v>
      </c>
      <c r="EA13" s="24">
        <v>30201.300477748107</v>
      </c>
      <c r="EB13" s="24">
        <v>30508.280777331693</v>
      </c>
      <c r="EC13" s="24">
        <v>30786.801074114068</v>
      </c>
      <c r="ED13" s="24">
        <v>31038.977839435945</v>
      </c>
      <c r="EE13" s="24">
        <v>31267.918934142621</v>
      </c>
      <c r="EF13" s="24">
        <v>31476.813646196795</v>
      </c>
      <c r="EG13" s="24">
        <v>31668.213425046004</v>
      </c>
      <c r="EH13" s="24">
        <v>31844.523846992677</v>
      </c>
      <c r="EI13" s="24">
        <v>32007.459012819148</v>
      </c>
      <c r="EJ13" s="24">
        <v>32158.781034360774</v>
      </c>
      <c r="EK13" s="24">
        <v>32299.959046450494</v>
      </c>
      <c r="EL13" s="24">
        <v>32432.310266172641</v>
      </c>
      <c r="EM13" s="24">
        <v>32229.984678979548</v>
      </c>
      <c r="EN13" s="24">
        <v>32531.08741596797</v>
      </c>
      <c r="EO13" s="24">
        <v>32805.382983484938</v>
      </c>
      <c r="EP13" s="24">
        <v>33039.907532831094</v>
      </c>
      <c r="EQ13" s="24">
        <v>33223.099591984457</v>
      </c>
      <c r="ER13" s="24">
        <v>33374.680212714578</v>
      </c>
      <c r="ES13" s="24">
        <v>33500.012250079133</v>
      </c>
      <c r="ET13" s="24">
        <v>33562.571751352749</v>
      </c>
      <c r="EU13" s="24">
        <v>33620.531983103589</v>
      </c>
      <c r="EV13" s="24">
        <v>33689.274843927647</v>
      </c>
      <c r="EW13" s="24">
        <v>33767.244586044944</v>
      </c>
      <c r="EX13" s="24">
        <v>33845.701631696305</v>
      </c>
      <c r="EY13" s="24">
        <v>33581.25074826488</v>
      </c>
      <c r="EZ13" s="24">
        <v>33824.902524578531</v>
      </c>
      <c r="FA13" s="24">
        <v>34031.294277119705</v>
      </c>
      <c r="FB13" s="24">
        <v>34219.865097582988</v>
      </c>
      <c r="FC13" s="24">
        <v>34382.341795314082</v>
      </c>
      <c r="FD13" s="24">
        <v>34533.696656733904</v>
      </c>
      <c r="FE13" s="24">
        <v>34662.564868103487</v>
      </c>
      <c r="FF13" s="24">
        <v>34739.20337551464</v>
      </c>
      <c r="FG13" s="24">
        <v>34814.49053818563</v>
      </c>
      <c r="FH13" s="24">
        <v>34891.145049490871</v>
      </c>
      <c r="FI13" s="24">
        <v>34947.828607948344</v>
      </c>
      <c r="FJ13" s="24">
        <v>34983.805480398391</v>
      </c>
      <c r="FK13" s="24">
        <v>34649.357970280122</v>
      </c>
      <c r="FL13" s="24">
        <v>34851.295810882963</v>
      </c>
      <c r="FM13" s="24">
        <v>35023.856562983456</v>
      </c>
      <c r="FN13" s="24">
        <v>35165.776746811869</v>
      </c>
      <c r="FO13" s="24">
        <v>35361.807699855788</v>
      </c>
      <c r="FP13" s="24">
        <v>35539.991505765611</v>
      </c>
      <c r="FQ13" s="24">
        <v>35703.128696393826</v>
      </c>
      <c r="FR13" s="24">
        <v>35845.132096946814</v>
      </c>
      <c r="FS13" s="24">
        <v>35980.446985206523</v>
      </c>
      <c r="FT13" s="24">
        <v>36101.016915568282</v>
      </c>
      <c r="FU13" s="24">
        <v>36217.400646424379</v>
      </c>
      <c r="FV13" s="24">
        <v>36324.560260792976</v>
      </c>
      <c r="FX13" s="24">
        <v>86524.133602000016</v>
      </c>
      <c r="FY13" s="24">
        <v>147790.839393</v>
      </c>
      <c r="FZ13" s="24">
        <v>192788.38092599998</v>
      </c>
      <c r="GA13" s="24">
        <v>236767.24596900001</v>
      </c>
      <c r="GB13" s="24">
        <v>22427.985039546529</v>
      </c>
      <c r="GC13" s="24">
        <v>259195.23100854654</v>
      </c>
      <c r="GD13" s="24">
        <v>267290.7629953475</v>
      </c>
      <c r="GE13" s="24">
        <v>299830.37587021256</v>
      </c>
      <c r="GF13" s="24">
        <v>331537.77636150003</v>
      </c>
      <c r="GG13" s="24">
        <v>354258.6029449426</v>
      </c>
      <c r="GH13" s="24">
        <v>377691.33938081097</v>
      </c>
      <c r="GI13" s="24">
        <v>399189.47946216696</v>
      </c>
      <c r="GJ13" s="24">
        <v>413612.38901923539</v>
      </c>
      <c r="GK13" s="24">
        <v>426763.77189791261</v>
      </c>
    </row>
    <row r="14" spans="2:193" x14ac:dyDescent="0.2">
      <c r="C14" s="24" t="s">
        <v>97</v>
      </c>
      <c r="K14" s="24">
        <v>218.35697999999999</v>
      </c>
      <c r="L14" s="24">
        <v>202.78434800000002</v>
      </c>
      <c r="M14" s="24">
        <v>187.90962199999998</v>
      </c>
      <c r="N14" s="24">
        <v>217.62483000000003</v>
      </c>
      <c r="O14" s="24">
        <v>380.13102800000001</v>
      </c>
      <c r="P14" s="24">
        <v>270.99102099999988</v>
      </c>
      <c r="Q14" s="24">
        <v>398.23184400000002</v>
      </c>
      <c r="R14" s="24">
        <v>296.52481499999999</v>
      </c>
      <c r="S14" s="24">
        <v>622.95549400000004</v>
      </c>
      <c r="T14" s="24">
        <v>297.44972899999999</v>
      </c>
      <c r="U14" s="24">
        <v>319.90644600000002</v>
      </c>
      <c r="V14" s="24">
        <v>311.92938300000003</v>
      </c>
      <c r="W14" s="24">
        <v>302.91853000000003</v>
      </c>
      <c r="X14" s="24">
        <v>337.08565199999998</v>
      </c>
      <c r="Y14" s="24">
        <v>337.29207099999996</v>
      </c>
      <c r="Z14" s="24">
        <v>410.67994999999991</v>
      </c>
      <c r="AA14" s="24">
        <v>356.45505099999997</v>
      </c>
      <c r="AB14" s="24">
        <v>363.69384000000002</v>
      </c>
      <c r="AC14" s="24">
        <v>404.35877299999999</v>
      </c>
      <c r="AD14" s="24">
        <v>448.19327099999998</v>
      </c>
      <c r="AE14" s="24">
        <v>420.07412199999999</v>
      </c>
      <c r="AF14" s="24">
        <v>384.79204500000003</v>
      </c>
      <c r="AG14" s="24">
        <v>406.12047500000006</v>
      </c>
      <c r="AH14" s="24">
        <v>-14.073270000000033</v>
      </c>
      <c r="AI14" s="24">
        <v>406.93593099999998</v>
      </c>
      <c r="AJ14" s="24">
        <v>416.42780699999997</v>
      </c>
      <c r="AK14" s="24">
        <v>412.74610800000005</v>
      </c>
      <c r="AL14" s="24">
        <v>450.0164620000001</v>
      </c>
      <c r="AM14" s="24">
        <v>479.87138299999998</v>
      </c>
      <c r="AN14" s="24">
        <v>530.514993</v>
      </c>
      <c r="AO14" s="24">
        <v>528.49831300000017</v>
      </c>
      <c r="AP14" s="24">
        <v>589.36655300000007</v>
      </c>
      <c r="AQ14" s="24">
        <v>3390.200167</v>
      </c>
      <c r="AR14" s="24">
        <v>3569.21812</v>
      </c>
      <c r="AS14" s="24">
        <v>3047.2125959999998</v>
      </c>
      <c r="AT14" s="24">
        <v>3793.0128410000002</v>
      </c>
      <c r="AU14" s="24">
        <v>1793.4981110000003</v>
      </c>
      <c r="AV14" s="24">
        <v>1920.338328</v>
      </c>
      <c r="AW14" s="24">
        <v>1770.171055</v>
      </c>
      <c r="AX14" s="24">
        <v>1916.0426190000001</v>
      </c>
      <c r="AY14" s="24">
        <v>2532.9706789999996</v>
      </c>
      <c r="AZ14" s="24">
        <v>2833.5829720000002</v>
      </c>
      <c r="BA14" s="24">
        <v>3877.635796</v>
      </c>
      <c r="BB14" s="24">
        <v>3137.1546489999996</v>
      </c>
      <c r="BC14" s="24">
        <v>3591.3214039999998</v>
      </c>
      <c r="BD14" s="24">
        <v>3981.8511199999998</v>
      </c>
      <c r="BE14" s="24">
        <v>4828.8046669999994</v>
      </c>
      <c r="BF14" s="24">
        <v>7160.9630999999999</v>
      </c>
      <c r="BG14" s="24">
        <v>5292.8024559999994</v>
      </c>
      <c r="BH14" s="24">
        <v>4440.389975</v>
      </c>
      <c r="BI14" s="24">
        <v>5073.8907729999992</v>
      </c>
      <c r="BJ14" s="24">
        <v>5174.1352529999986</v>
      </c>
      <c r="BK14" s="24">
        <v>5457.4706560000004</v>
      </c>
      <c r="BL14" s="24">
        <v>8194.7709790000008</v>
      </c>
      <c r="BM14" s="24">
        <v>5955.6705840000004</v>
      </c>
      <c r="BN14" s="24">
        <v>7702.38418</v>
      </c>
      <c r="BO14" s="24">
        <v>7776.4493350000002</v>
      </c>
      <c r="BP14" s="24">
        <v>7142.2778140000009</v>
      </c>
      <c r="BQ14" s="24">
        <v>7297.6852599999984</v>
      </c>
      <c r="BR14" s="24">
        <v>10506.151678999999</v>
      </c>
      <c r="BS14" s="24">
        <v>8025.4395319999994</v>
      </c>
      <c r="BT14" s="24">
        <v>8737.162387999997</v>
      </c>
      <c r="BU14" s="24">
        <v>8464.9126960000012</v>
      </c>
      <c r="BV14" s="24">
        <v>7889.3830229999994</v>
      </c>
      <c r="BW14" s="24">
        <v>7944.1991520000001</v>
      </c>
      <c r="BX14" s="24">
        <v>7969.9336929999999</v>
      </c>
      <c r="BY14" s="24">
        <v>7905.7829469999997</v>
      </c>
      <c r="BZ14" s="24">
        <v>9297.6277990000017</v>
      </c>
      <c r="CA14" s="24">
        <v>9019.3085759999994</v>
      </c>
      <c r="CB14" s="24">
        <v>11133.493268000002</v>
      </c>
      <c r="CC14" s="24">
        <v>9112.005967000001</v>
      </c>
      <c r="CD14" s="24">
        <v>10052.17501162257</v>
      </c>
      <c r="CE14" s="24">
        <v>7653.2216372950024</v>
      </c>
      <c r="CF14" s="24">
        <v>7653.2216372950024</v>
      </c>
      <c r="CG14" s="24">
        <v>7653.2216372950024</v>
      </c>
      <c r="CH14" s="24">
        <v>7653.2216372950024</v>
      </c>
      <c r="CI14" s="24">
        <v>7653.2216372950024</v>
      </c>
      <c r="CJ14" s="24">
        <v>7653.2216372950024</v>
      </c>
      <c r="CK14" s="24">
        <v>7653.2216372950024</v>
      </c>
      <c r="CL14" s="24">
        <v>7653.2216372950024</v>
      </c>
      <c r="CM14" s="24">
        <v>7653.2216372950024</v>
      </c>
      <c r="CN14" s="24">
        <v>7653.2216372950024</v>
      </c>
      <c r="CO14" s="24">
        <v>7653.2216372950024</v>
      </c>
      <c r="CP14" s="24">
        <v>7653.2216372950024</v>
      </c>
      <c r="CQ14" s="24">
        <v>4909.0589606749436</v>
      </c>
      <c r="CR14" s="24">
        <v>4909.0589606749436</v>
      </c>
      <c r="CS14" s="24">
        <v>4909.0589606749436</v>
      </c>
      <c r="CT14" s="24">
        <v>4909.0589606749436</v>
      </c>
      <c r="CU14" s="24">
        <v>4909.0589606749436</v>
      </c>
      <c r="CV14" s="24">
        <v>4909.0589606749436</v>
      </c>
      <c r="CW14" s="24">
        <v>4909.0589606749436</v>
      </c>
      <c r="CX14" s="24">
        <v>4909.0589606749436</v>
      </c>
      <c r="CY14" s="24">
        <v>4909.0589606749436</v>
      </c>
      <c r="CZ14" s="24">
        <v>4909.0589606749436</v>
      </c>
      <c r="DA14" s="24">
        <v>4909.0589606749436</v>
      </c>
      <c r="DB14" s="24">
        <v>4909.0589606749436</v>
      </c>
      <c r="DC14" s="24">
        <v>3950.7939961406046</v>
      </c>
      <c r="DD14" s="24">
        <v>3950.7939961406046</v>
      </c>
      <c r="DE14" s="24">
        <v>3950.7939961406046</v>
      </c>
      <c r="DF14" s="24">
        <v>3950.7939961406046</v>
      </c>
      <c r="DG14" s="24">
        <v>3950.7939961406046</v>
      </c>
      <c r="DH14" s="24">
        <v>3950.7939961406046</v>
      </c>
      <c r="DI14" s="24">
        <v>3950.7939961406046</v>
      </c>
      <c r="DJ14" s="24">
        <v>3950.7939961406046</v>
      </c>
      <c r="DK14" s="24">
        <v>3950.7939961406046</v>
      </c>
      <c r="DL14" s="24">
        <v>3950.7939961406046</v>
      </c>
      <c r="DM14" s="24">
        <v>3950.7939961406046</v>
      </c>
      <c r="DN14" s="24">
        <v>3950.7939961406046</v>
      </c>
      <c r="DO14" s="24">
        <v>3645.6215844462427</v>
      </c>
      <c r="DP14" s="24">
        <v>3645.6215844462427</v>
      </c>
      <c r="DQ14" s="24">
        <v>3645.6215844462427</v>
      </c>
      <c r="DR14" s="24">
        <v>3645.6215844462427</v>
      </c>
      <c r="DS14" s="24">
        <v>3645.6215844462427</v>
      </c>
      <c r="DT14" s="24">
        <v>3645.6215844462427</v>
      </c>
      <c r="DU14" s="24">
        <v>3645.6215844462427</v>
      </c>
      <c r="DV14" s="24">
        <v>3645.6215844462427</v>
      </c>
      <c r="DW14" s="24">
        <v>3645.6215844462427</v>
      </c>
      <c r="DX14" s="24">
        <v>3645.6215844462427</v>
      </c>
      <c r="DY14" s="24">
        <v>3645.6215844462427</v>
      </c>
      <c r="DZ14" s="24">
        <v>3645.6215844462427</v>
      </c>
      <c r="EA14" s="24">
        <v>3277.414393313245</v>
      </c>
      <c r="EB14" s="24">
        <v>3277.414393313245</v>
      </c>
      <c r="EC14" s="24">
        <v>3277.414393313245</v>
      </c>
      <c r="ED14" s="24">
        <v>3277.414393313245</v>
      </c>
      <c r="EE14" s="24">
        <v>3277.414393313245</v>
      </c>
      <c r="EF14" s="24">
        <v>3277.414393313245</v>
      </c>
      <c r="EG14" s="24">
        <v>3277.414393313245</v>
      </c>
      <c r="EH14" s="24">
        <v>3277.414393313245</v>
      </c>
      <c r="EI14" s="24">
        <v>3277.414393313245</v>
      </c>
      <c r="EJ14" s="24">
        <v>3277.414393313245</v>
      </c>
      <c r="EK14" s="24">
        <v>3277.414393313245</v>
      </c>
      <c r="EL14" s="24">
        <v>3277.414393313245</v>
      </c>
      <c r="EM14" s="24">
        <v>3534.2068088410761</v>
      </c>
      <c r="EN14" s="24">
        <v>3534.2068088410761</v>
      </c>
      <c r="EO14" s="24">
        <v>3534.2068088410761</v>
      </c>
      <c r="EP14" s="24">
        <v>3534.2068088410761</v>
      </c>
      <c r="EQ14" s="24">
        <v>3534.2068088410761</v>
      </c>
      <c r="ER14" s="24">
        <v>3534.2068088410761</v>
      </c>
      <c r="ES14" s="24">
        <v>3534.2068088410761</v>
      </c>
      <c r="ET14" s="24">
        <v>3534.2068088410761</v>
      </c>
      <c r="EU14" s="24">
        <v>3534.2068088410761</v>
      </c>
      <c r="EV14" s="24">
        <v>3534.2068088410761</v>
      </c>
      <c r="EW14" s="24">
        <v>3534.2068088410761</v>
      </c>
      <c r="EX14" s="24">
        <v>3534.2068088410761</v>
      </c>
      <c r="EY14" s="24">
        <v>3798.2369166995668</v>
      </c>
      <c r="EZ14" s="24">
        <v>3798.2369166995668</v>
      </c>
      <c r="FA14" s="24">
        <v>3798.2369166995668</v>
      </c>
      <c r="FB14" s="24">
        <v>3798.2369166995668</v>
      </c>
      <c r="FC14" s="24">
        <v>3798.2369166995668</v>
      </c>
      <c r="FD14" s="24">
        <v>3798.2369166995668</v>
      </c>
      <c r="FE14" s="24">
        <v>3798.2369166995668</v>
      </c>
      <c r="FF14" s="24">
        <v>3798.2369166995668</v>
      </c>
      <c r="FG14" s="24">
        <v>3798.2369166995668</v>
      </c>
      <c r="FH14" s="24">
        <v>3798.2369166995668</v>
      </c>
      <c r="FI14" s="24">
        <v>3798.2369166995668</v>
      </c>
      <c r="FJ14" s="24">
        <v>3798.2369166995668</v>
      </c>
      <c r="FK14" s="24">
        <v>3964.5541562836756</v>
      </c>
      <c r="FL14" s="24">
        <v>3964.5541562836756</v>
      </c>
      <c r="FM14" s="24">
        <v>3964.5541562836756</v>
      </c>
      <c r="FN14" s="24">
        <v>3964.5541562836756</v>
      </c>
      <c r="FO14" s="24">
        <v>3964.5541562836756</v>
      </c>
      <c r="FP14" s="24">
        <v>3964.5541562836756</v>
      </c>
      <c r="FQ14" s="24">
        <v>3964.5541562836756</v>
      </c>
      <c r="FR14" s="24">
        <v>3964.5541562836756</v>
      </c>
      <c r="FS14" s="24">
        <v>3964.5541562836756</v>
      </c>
      <c r="FT14" s="24">
        <v>3964.5541562836756</v>
      </c>
      <c r="FU14" s="24">
        <v>3964.5541562836756</v>
      </c>
      <c r="FV14" s="24">
        <v>3964.5541562836756</v>
      </c>
      <c r="FX14" s="24">
        <v>17614.021273999999</v>
      </c>
      <c r="FY14" s="24">
        <v>39344.334499999997</v>
      </c>
      <c r="FZ14" s="24">
        <v>80014.078943999993</v>
      </c>
      <c r="GA14" s="24">
        <v>95499.249041000003</v>
      </c>
      <c r="GB14" s="24">
        <v>10052.17501162257</v>
      </c>
      <c r="GC14" s="24">
        <v>105551.42405262258</v>
      </c>
      <c r="GD14" s="24">
        <v>91838.659647540058</v>
      </c>
      <c r="GE14" s="24">
        <v>58908.707528099309</v>
      </c>
      <c r="GF14" s="24">
        <v>47409.527953687269</v>
      </c>
      <c r="GG14" s="24">
        <v>43747.459013354914</v>
      </c>
      <c r="GH14" s="24">
        <v>39328.972719758931</v>
      </c>
      <c r="GI14" s="24">
        <v>42410.481706092898</v>
      </c>
      <c r="GJ14" s="24">
        <v>45578.843000394787</v>
      </c>
      <c r="GK14" s="24">
        <v>47574.649875404102</v>
      </c>
    </row>
    <row r="15" spans="2:193" x14ac:dyDescent="0.2">
      <c r="C15" s="40" t="s">
        <v>84</v>
      </c>
      <c r="D15" s="40"/>
      <c r="E15" s="40"/>
      <c r="F15" s="40"/>
      <c r="G15" s="40"/>
      <c r="H15" s="40"/>
      <c r="I15" s="40"/>
      <c r="J15" s="40"/>
      <c r="K15" s="40">
        <v>4216.1005810000006</v>
      </c>
      <c r="L15" s="40">
        <v>4085.6543160000001</v>
      </c>
      <c r="M15" s="40">
        <v>4131.5517690000006</v>
      </c>
      <c r="N15" s="40">
        <v>4220.0835550000002</v>
      </c>
      <c r="O15" s="40">
        <v>4419.4838460000001</v>
      </c>
      <c r="P15" s="40">
        <v>4275.3717250000009</v>
      </c>
      <c r="Q15" s="40">
        <v>4683.3318059999992</v>
      </c>
      <c r="R15" s="40">
        <v>4477.0524499999992</v>
      </c>
      <c r="S15" s="40">
        <v>5099.2883390000006</v>
      </c>
      <c r="T15" s="40">
        <v>4901.2906329999996</v>
      </c>
      <c r="U15" s="40">
        <v>4829.6339699999999</v>
      </c>
      <c r="V15" s="40">
        <v>5121.4518139999991</v>
      </c>
      <c r="W15" s="40">
        <v>4848.535425</v>
      </c>
      <c r="X15" s="40">
        <v>5415.0275389999997</v>
      </c>
      <c r="Y15" s="40">
        <v>5116.7668100000001</v>
      </c>
      <c r="Z15" s="40">
        <v>5167.9093579999999</v>
      </c>
      <c r="AA15" s="40">
        <v>5354.0210389999993</v>
      </c>
      <c r="AB15" s="40">
        <v>5383.720217</v>
      </c>
      <c r="AC15" s="40">
        <v>5670.5536769999999</v>
      </c>
      <c r="AD15" s="40">
        <v>5441.884634</v>
      </c>
      <c r="AE15" s="40">
        <v>5614.3079189999999</v>
      </c>
      <c r="AF15" s="40">
        <v>5480.5497520000008</v>
      </c>
      <c r="AG15" s="40">
        <v>5453.1398810000001</v>
      </c>
      <c r="AH15" s="40">
        <v>4838.8873480000002</v>
      </c>
      <c r="AI15" s="40">
        <v>5551.2531300000001</v>
      </c>
      <c r="AJ15" s="40">
        <v>5607.135088</v>
      </c>
      <c r="AK15" s="40">
        <v>5590.5280060000005</v>
      </c>
      <c r="AL15" s="40">
        <v>6183.3822730000011</v>
      </c>
      <c r="AM15" s="40">
        <v>5935.5676759999988</v>
      </c>
      <c r="AN15" s="40">
        <v>5850.2303679999995</v>
      </c>
      <c r="AO15" s="40">
        <v>6154.5360790000004</v>
      </c>
      <c r="AP15" s="40">
        <v>6575.3235180000001</v>
      </c>
      <c r="AQ15" s="40">
        <v>13434.165573999999</v>
      </c>
      <c r="AR15" s="40">
        <v>16678.787597000002</v>
      </c>
      <c r="AS15" s="40">
        <v>16181.637761</v>
      </c>
      <c r="AT15" s="40">
        <v>17249.837711</v>
      </c>
      <c r="AU15" s="40">
        <v>13419.705937000002</v>
      </c>
      <c r="AV15" s="40">
        <v>16371.747203000001</v>
      </c>
      <c r="AW15" s="40">
        <v>15271.971180999999</v>
      </c>
      <c r="AX15" s="40">
        <v>14257.436828999998</v>
      </c>
      <c r="AY15" s="40">
        <v>16913.204011999998</v>
      </c>
      <c r="AZ15" s="40">
        <v>19683.061487999999</v>
      </c>
      <c r="BA15" s="40">
        <v>17353.717834999999</v>
      </c>
      <c r="BB15" s="40">
        <v>16266.613460999999</v>
      </c>
      <c r="BC15" s="40">
        <v>17147.44385</v>
      </c>
      <c r="BD15" s="40">
        <v>14414.956794</v>
      </c>
      <c r="BE15" s="40">
        <v>15449.738759</v>
      </c>
      <c r="BF15" s="40">
        <v>20604.588327000001</v>
      </c>
      <c r="BG15" s="40">
        <v>18095.036325000001</v>
      </c>
      <c r="BH15" s="40">
        <v>20739.325885999999</v>
      </c>
      <c r="BI15" s="40">
        <v>22156.219655000001</v>
      </c>
      <c r="BJ15" s="40">
        <v>21688.686829999999</v>
      </c>
      <c r="BK15" s="40">
        <v>20094.474773999998</v>
      </c>
      <c r="BL15" s="40">
        <v>24350.751488999998</v>
      </c>
      <c r="BM15" s="40">
        <v>24209.512284</v>
      </c>
      <c r="BN15" s="40">
        <v>29681.792922000001</v>
      </c>
      <c r="BO15" s="40">
        <v>26582.190447000001</v>
      </c>
      <c r="BP15" s="40">
        <v>24334.996261</v>
      </c>
      <c r="BQ15" s="40">
        <v>25367.253152000001</v>
      </c>
      <c r="BR15" s="40">
        <v>28669.394641999996</v>
      </c>
      <c r="BS15" s="40">
        <v>28427.262754999996</v>
      </c>
      <c r="BT15" s="40">
        <v>29702.070395999999</v>
      </c>
      <c r="BU15" s="40">
        <v>32151.720374999997</v>
      </c>
      <c r="BV15" s="40">
        <v>30226.228991</v>
      </c>
      <c r="BW15" s="40">
        <v>29239.103584999997</v>
      </c>
      <c r="BX15" s="40">
        <v>33230.267134000002</v>
      </c>
      <c r="BY15" s="40">
        <v>32298.030106999999</v>
      </c>
      <c r="BZ15" s="40">
        <v>32744.733637000001</v>
      </c>
      <c r="CA15" s="40">
        <v>33930.495738999998</v>
      </c>
      <c r="CB15" s="40">
        <v>34744.035696000006</v>
      </c>
      <c r="CC15" s="40">
        <v>33715.447831999998</v>
      </c>
      <c r="CD15" s="40">
        <v>33978.707004651209</v>
      </c>
      <c r="CE15" s="40">
        <v>31214.986148277567</v>
      </c>
      <c r="CF15" s="40">
        <v>31566.950142691745</v>
      </c>
      <c r="CG15" s="40">
        <v>31498.776102698848</v>
      </c>
      <c r="CH15" s="40">
        <v>30508.343966443139</v>
      </c>
      <c r="CI15" s="40">
        <v>30794.034332367635</v>
      </c>
      <c r="CJ15" s="40">
        <v>31063.886185217918</v>
      </c>
      <c r="CK15" s="40">
        <v>31322.509920538148</v>
      </c>
      <c r="CL15" s="40">
        <v>31575.526001509399</v>
      </c>
      <c r="CM15" s="40">
        <v>31823.887952003981</v>
      </c>
      <c r="CN15" s="40">
        <v>32068.33376012211</v>
      </c>
      <c r="CO15" s="40">
        <v>32308.964456831727</v>
      </c>
      <c r="CP15" s="40">
        <v>32545.954479343589</v>
      </c>
      <c r="CQ15" s="40">
        <v>29312.1444138671</v>
      </c>
      <c r="CR15" s="40">
        <v>29896.342883857549</v>
      </c>
      <c r="CS15" s="40">
        <v>30412.829679359333</v>
      </c>
      <c r="CT15" s="40">
        <v>30870.448466493479</v>
      </c>
      <c r="CU15" s="40">
        <v>31278.000202298346</v>
      </c>
      <c r="CV15" s="40">
        <v>31643.175190905284</v>
      </c>
      <c r="CW15" s="40">
        <v>31972.447591126351</v>
      </c>
      <c r="CX15" s="40">
        <v>32268.814647905689</v>
      </c>
      <c r="CY15" s="40">
        <v>32537.607862600307</v>
      </c>
      <c r="CZ15" s="40">
        <v>32782.810779027059</v>
      </c>
      <c r="DA15" s="40">
        <v>33006.278407846105</v>
      </c>
      <c r="DB15" s="40">
        <v>33205.766510220565</v>
      </c>
      <c r="DC15" s="40">
        <v>31671.764564711317</v>
      </c>
      <c r="DD15" s="40">
        <v>32101.680666431999</v>
      </c>
      <c r="DE15" s="40">
        <v>32484.907787481421</v>
      </c>
      <c r="DF15" s="40">
        <v>32826.523815568202</v>
      </c>
      <c r="DG15" s="40">
        <v>33133.961325552867</v>
      </c>
      <c r="DH15" s="40">
        <v>33412.855271732602</v>
      </c>
      <c r="DI15" s="40">
        <v>33667.624498227553</v>
      </c>
      <c r="DJ15" s="40">
        <v>33901.489492571331</v>
      </c>
      <c r="DK15" s="40">
        <v>34117.238304980965</v>
      </c>
      <c r="DL15" s="40">
        <v>34317.251637232097</v>
      </c>
      <c r="DM15" s="40">
        <v>34501.300172434589</v>
      </c>
      <c r="DN15" s="40">
        <v>34669.348265552937</v>
      </c>
      <c r="DO15" s="40">
        <v>33764.040983840641</v>
      </c>
      <c r="DP15" s="40">
        <v>34093.208208213684</v>
      </c>
      <c r="DQ15" s="40">
        <v>34387.047507359828</v>
      </c>
      <c r="DR15" s="40">
        <v>34648.330349228818</v>
      </c>
      <c r="DS15" s="40">
        <v>34891.434119911333</v>
      </c>
      <c r="DT15" s="40">
        <v>35118.663470468193</v>
      </c>
      <c r="DU15" s="40">
        <v>35340.234357386144</v>
      </c>
      <c r="DV15" s="40">
        <v>35528.923841588599</v>
      </c>
      <c r="DW15" s="40">
        <v>35703.488937037204</v>
      </c>
      <c r="DX15" s="40">
        <v>35865.864384339722</v>
      </c>
      <c r="DY15" s="40">
        <v>36017.702335238231</v>
      </c>
      <c r="DZ15" s="40">
        <v>36160.385641567009</v>
      </c>
      <c r="EA15" s="40">
        <v>35544.8517339678</v>
      </c>
      <c r="EB15" s="40">
        <v>35856.644026256836</v>
      </c>
      <c r="EC15" s="40">
        <v>36139.976315744658</v>
      </c>
      <c r="ED15" s="40">
        <v>36396.965073771986</v>
      </c>
      <c r="EE15" s="40">
        <v>36630.718161184108</v>
      </c>
      <c r="EF15" s="40">
        <v>36844.424865943736</v>
      </c>
      <c r="EG15" s="40">
        <v>37040.636637498392</v>
      </c>
      <c r="EH15" s="40">
        <v>37221.759052150512</v>
      </c>
      <c r="EI15" s="40">
        <v>37389.506210682433</v>
      </c>
      <c r="EJ15" s="40">
        <v>37545.640224929513</v>
      </c>
      <c r="EK15" s="40">
        <v>37691.63022972468</v>
      </c>
      <c r="EL15" s="40">
        <v>37828.793442152273</v>
      </c>
      <c r="EM15" s="40">
        <v>37956.732070969891</v>
      </c>
      <c r="EN15" s="40">
        <v>38262.810408415746</v>
      </c>
      <c r="EO15" s="40">
        <v>38542.081576390148</v>
      </c>
      <c r="EP15" s="40">
        <v>38781.581726193741</v>
      </c>
      <c r="EQ15" s="40">
        <v>38969.749385804535</v>
      </c>
      <c r="ER15" s="40">
        <v>39126.305606992093</v>
      </c>
      <c r="ES15" s="40">
        <v>39256.613244814085</v>
      </c>
      <c r="ET15" s="40">
        <v>39324.148346545131</v>
      </c>
      <c r="EU15" s="40">
        <v>39387.084178753408</v>
      </c>
      <c r="EV15" s="40">
        <v>39460.802640034904</v>
      </c>
      <c r="EW15" s="40">
        <v>39543.747982609631</v>
      </c>
      <c r="EX15" s="40">
        <v>39627.18062871843</v>
      </c>
      <c r="EY15" s="40">
        <v>39704.715906635975</v>
      </c>
      <c r="EZ15" s="40">
        <v>39953.512453822608</v>
      </c>
      <c r="FA15" s="40">
        <v>40165.048977236773</v>
      </c>
      <c r="FB15" s="40">
        <v>40358.764568573053</v>
      </c>
      <c r="FC15" s="40">
        <v>40526.38603717713</v>
      </c>
      <c r="FD15" s="40">
        <v>40682.885669469935</v>
      </c>
      <c r="FE15" s="40">
        <v>40816.898651712516</v>
      </c>
      <c r="FF15" s="40">
        <v>40898.681929996645</v>
      </c>
      <c r="FG15" s="40">
        <v>40979.113863540624</v>
      </c>
      <c r="FH15" s="40">
        <v>41060.913145718863</v>
      </c>
      <c r="FI15" s="40">
        <v>41122.741475049319</v>
      </c>
      <c r="FJ15" s="40">
        <v>41163.863118372348</v>
      </c>
      <c r="FK15" s="40">
        <v>41075.733961096033</v>
      </c>
      <c r="FL15" s="40">
        <v>41280.331648240208</v>
      </c>
      <c r="FM15" s="40">
        <v>41455.552246882035</v>
      </c>
      <c r="FN15" s="40">
        <v>41600.132277251781</v>
      </c>
      <c r="FO15" s="40">
        <v>41798.823076837034</v>
      </c>
      <c r="FP15" s="40">
        <v>41979.66672928819</v>
      </c>
      <c r="FQ15" s="40">
        <v>42145.463766457739</v>
      </c>
      <c r="FR15" s="40">
        <v>42290.127013552068</v>
      </c>
      <c r="FS15" s="40">
        <v>42428.10174835311</v>
      </c>
      <c r="FT15" s="40">
        <v>42551.331525256202</v>
      </c>
      <c r="FU15" s="40">
        <v>42670.375102653634</v>
      </c>
      <c r="FV15" s="40">
        <v>42780.194563563564</v>
      </c>
      <c r="FX15" s="40">
        <v>110992.38478100002</v>
      </c>
      <c r="FY15" s="40">
        <v>197154.18567599999</v>
      </c>
      <c r="FZ15" s="40">
        <v>285969.63466699998</v>
      </c>
      <c r="GA15" s="40">
        <v>350409.39624700003</v>
      </c>
      <c r="GB15" s="40">
        <v>33978.707004651209</v>
      </c>
      <c r="GC15" s="40">
        <v>384388.10325165122</v>
      </c>
      <c r="GD15" s="40">
        <v>378292.15344804584</v>
      </c>
      <c r="GE15" s="40">
        <v>379186.66663550714</v>
      </c>
      <c r="GF15" s="40">
        <v>400805.94580247789</v>
      </c>
      <c r="GG15" s="40">
        <v>421519.32413617935</v>
      </c>
      <c r="GH15" s="40">
        <v>442131.54597400693</v>
      </c>
      <c r="GI15" s="40">
        <v>468238.83779624174</v>
      </c>
      <c r="GJ15" s="40">
        <v>487433.52579730575</v>
      </c>
      <c r="GK15" s="40">
        <v>504055.83365943161</v>
      </c>
    </row>
    <row r="17" spans="2:193" x14ac:dyDescent="0.2">
      <c r="C17" s="279" t="s">
        <v>887</v>
      </c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>
        <v>2.4E-2</v>
      </c>
      <c r="CF17" s="36">
        <v>2.4E-2</v>
      </c>
      <c r="CG17" s="36">
        <v>2.4E-2</v>
      </c>
      <c r="CH17" s="36">
        <v>2.4E-2</v>
      </c>
      <c r="CI17" s="36">
        <v>2.4E-2</v>
      </c>
      <c r="CJ17" s="36">
        <v>2.4E-2</v>
      </c>
      <c r="CK17" s="36">
        <v>2.4E-2</v>
      </c>
      <c r="CL17" s="36">
        <v>2.4E-2</v>
      </c>
      <c r="CM17" s="36">
        <v>2.4E-2</v>
      </c>
      <c r="CN17" s="36">
        <v>2.4E-2</v>
      </c>
      <c r="CO17" s="36">
        <v>2.4E-2</v>
      </c>
      <c r="CP17" s="36">
        <v>2.4E-2</v>
      </c>
      <c r="CQ17" s="36">
        <v>6.0000000000000001E-3</v>
      </c>
      <c r="CR17" s="36">
        <v>6.0000000000000001E-3</v>
      </c>
      <c r="CS17" s="36">
        <v>6.0000000000000001E-3</v>
      </c>
      <c r="CT17" s="36">
        <v>6.0000000000000001E-3</v>
      </c>
      <c r="CU17" s="36">
        <v>6.0000000000000001E-3</v>
      </c>
      <c r="CV17" s="36">
        <v>6.0000000000000001E-3</v>
      </c>
      <c r="CW17" s="36">
        <v>6.0000000000000001E-3</v>
      </c>
      <c r="CX17" s="36">
        <v>6.0000000000000001E-3</v>
      </c>
      <c r="CY17" s="36">
        <v>6.0000000000000001E-3</v>
      </c>
      <c r="CZ17" s="36">
        <v>6.0000000000000001E-3</v>
      </c>
      <c r="DA17" s="36">
        <v>6.0000000000000001E-3</v>
      </c>
      <c r="DB17" s="36">
        <v>6.0000000000000001E-3</v>
      </c>
      <c r="DC17" s="36">
        <v>0.01</v>
      </c>
      <c r="DD17" s="36">
        <v>0.01</v>
      </c>
      <c r="DE17" s="36">
        <v>0.01</v>
      </c>
      <c r="DF17" s="36">
        <v>0.01</v>
      </c>
      <c r="DG17" s="36">
        <v>0.01</v>
      </c>
      <c r="DH17" s="36">
        <v>0.01</v>
      </c>
      <c r="DI17" s="36">
        <v>0.01</v>
      </c>
      <c r="DJ17" s="36">
        <v>0.01</v>
      </c>
      <c r="DK17" s="36">
        <v>0.01</v>
      </c>
      <c r="DL17" s="36">
        <v>0.01</v>
      </c>
      <c r="DM17" s="36">
        <v>0.01</v>
      </c>
      <c r="DN17" s="36">
        <v>0.01</v>
      </c>
      <c r="DO17" s="36">
        <v>1.2E-2</v>
      </c>
      <c r="DP17" s="36">
        <v>1.2E-2</v>
      </c>
      <c r="DQ17" s="36">
        <v>1.2E-2</v>
      </c>
      <c r="DR17" s="36">
        <v>1.2E-2</v>
      </c>
      <c r="DS17" s="36">
        <v>1.2E-2</v>
      </c>
      <c r="DT17" s="36">
        <v>1.2E-2</v>
      </c>
      <c r="DU17" s="36">
        <v>1.2E-2</v>
      </c>
      <c r="DV17" s="36">
        <v>1.2E-2</v>
      </c>
      <c r="DW17" s="36">
        <v>1.2E-2</v>
      </c>
      <c r="DX17" s="36">
        <v>1.2E-2</v>
      </c>
      <c r="DY17" s="36">
        <v>1.2E-2</v>
      </c>
      <c r="DZ17" s="36">
        <v>1.2E-2</v>
      </c>
      <c r="EA17" s="36">
        <v>1.3000000000000001E-2</v>
      </c>
      <c r="EB17" s="36">
        <v>1.3000000000000001E-2</v>
      </c>
      <c r="EC17" s="36">
        <v>1.3000000000000001E-2</v>
      </c>
      <c r="ED17" s="36">
        <v>1.3000000000000001E-2</v>
      </c>
      <c r="EE17" s="36">
        <v>1.3000000000000001E-2</v>
      </c>
      <c r="EF17" s="36">
        <v>1.3000000000000001E-2</v>
      </c>
      <c r="EG17" s="36">
        <v>1.3000000000000001E-2</v>
      </c>
      <c r="EH17" s="36">
        <v>1.3000000000000001E-2</v>
      </c>
      <c r="EI17" s="36">
        <v>1.3000000000000001E-2</v>
      </c>
      <c r="EJ17" s="36">
        <v>1.3000000000000001E-2</v>
      </c>
      <c r="EK17" s="36">
        <v>1.3000000000000001E-2</v>
      </c>
      <c r="EL17" s="36">
        <v>1.3000000000000001E-2</v>
      </c>
      <c r="EM17" s="36">
        <v>1.9E-2</v>
      </c>
      <c r="EN17" s="36">
        <v>1.9E-2</v>
      </c>
      <c r="EO17" s="36">
        <v>1.9E-2</v>
      </c>
      <c r="EP17" s="36">
        <v>1.9E-2</v>
      </c>
      <c r="EQ17" s="36">
        <v>1.9E-2</v>
      </c>
      <c r="ER17" s="36">
        <v>1.9E-2</v>
      </c>
      <c r="ES17" s="36">
        <v>1.9E-2</v>
      </c>
      <c r="ET17" s="36">
        <v>1.9E-2</v>
      </c>
      <c r="EU17" s="36">
        <v>1.9E-2</v>
      </c>
      <c r="EV17" s="36">
        <v>1.9E-2</v>
      </c>
      <c r="EW17" s="36">
        <v>1.9E-2</v>
      </c>
      <c r="EX17" s="36">
        <v>1.9E-2</v>
      </c>
      <c r="EY17" s="36">
        <v>1.9E-2</v>
      </c>
      <c r="EZ17" s="36">
        <v>1.9E-2</v>
      </c>
      <c r="FA17" s="36">
        <v>1.9E-2</v>
      </c>
      <c r="FB17" s="36">
        <v>1.9E-2</v>
      </c>
      <c r="FC17" s="36">
        <v>1.9E-2</v>
      </c>
      <c r="FD17" s="36">
        <v>1.9E-2</v>
      </c>
      <c r="FE17" s="36">
        <v>1.9E-2</v>
      </c>
      <c r="FF17" s="36">
        <v>1.9E-2</v>
      </c>
      <c r="FG17" s="36">
        <v>1.9E-2</v>
      </c>
      <c r="FH17" s="36">
        <v>1.9E-2</v>
      </c>
      <c r="FI17" s="36">
        <v>1.9E-2</v>
      </c>
      <c r="FJ17" s="36">
        <v>1.9E-2</v>
      </c>
      <c r="FK17" s="36">
        <v>1.9E-2</v>
      </c>
      <c r="FL17" s="36">
        <v>1.9E-2</v>
      </c>
      <c r="FM17" s="36">
        <v>1.9E-2</v>
      </c>
      <c r="FN17" s="36">
        <v>1.9E-2</v>
      </c>
      <c r="FO17" s="36">
        <v>1.9E-2</v>
      </c>
      <c r="FP17" s="36">
        <v>1.9E-2</v>
      </c>
      <c r="FQ17" s="36">
        <v>1.9E-2</v>
      </c>
      <c r="FR17" s="36">
        <v>1.9E-2</v>
      </c>
      <c r="FS17" s="36">
        <v>1.9E-2</v>
      </c>
      <c r="FT17" s="36">
        <v>1.9E-2</v>
      </c>
      <c r="FU17" s="36">
        <v>1.9E-2</v>
      </c>
      <c r="FV17" s="36">
        <v>1.9E-2</v>
      </c>
      <c r="FX17" s="36"/>
      <c r="FY17" s="36"/>
      <c r="FZ17" s="36"/>
      <c r="GA17" s="36"/>
      <c r="GB17" s="36"/>
      <c r="GC17" s="36">
        <v>5.2000000000000005E-2</v>
      </c>
      <c r="GD17" s="36">
        <v>2.4E-2</v>
      </c>
      <c r="GE17" s="36">
        <v>6.0000000000000001E-3</v>
      </c>
      <c r="GF17" s="36">
        <v>0.01</v>
      </c>
      <c r="GG17" s="36">
        <v>1.2E-2</v>
      </c>
      <c r="GH17" s="36">
        <v>1.3000000000000001E-2</v>
      </c>
      <c r="GI17" s="36">
        <v>1.9E-2</v>
      </c>
      <c r="GJ17" s="36">
        <v>1.9E-2</v>
      </c>
      <c r="GK17" s="36">
        <v>1.9E-2</v>
      </c>
    </row>
    <row r="18" spans="2:193" x14ac:dyDescent="0.2">
      <c r="C18" s="279" t="s">
        <v>888</v>
      </c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>
        <v>0.04</v>
      </c>
      <c r="CF18" s="36">
        <v>0.04</v>
      </c>
      <c r="CG18" s="36">
        <v>0.04</v>
      </c>
      <c r="CH18" s="36">
        <v>0.04</v>
      </c>
      <c r="CI18" s="36">
        <v>0.04</v>
      </c>
      <c r="CJ18" s="36">
        <v>0.04</v>
      </c>
      <c r="CK18" s="36">
        <v>0.04</v>
      </c>
      <c r="CL18" s="36">
        <v>0.04</v>
      </c>
      <c r="CM18" s="36">
        <v>0.04</v>
      </c>
      <c r="CN18" s="36">
        <v>0.04</v>
      </c>
      <c r="CO18" s="36">
        <v>0.04</v>
      </c>
      <c r="CP18" s="36">
        <v>0.04</v>
      </c>
      <c r="CQ18" s="36">
        <v>1.9E-2</v>
      </c>
      <c r="CR18" s="36">
        <v>1.9E-2</v>
      </c>
      <c r="CS18" s="36">
        <v>1.9E-2</v>
      </c>
      <c r="CT18" s="36">
        <v>1.9E-2</v>
      </c>
      <c r="CU18" s="36">
        <v>1.9E-2</v>
      </c>
      <c r="CV18" s="36">
        <v>1.9E-2</v>
      </c>
      <c r="CW18" s="36">
        <v>1.9E-2</v>
      </c>
      <c r="CX18" s="36">
        <v>1.9E-2</v>
      </c>
      <c r="CY18" s="36">
        <v>1.9E-2</v>
      </c>
      <c r="CZ18" s="36">
        <v>1.9E-2</v>
      </c>
      <c r="DA18" s="36">
        <v>1.9E-2</v>
      </c>
      <c r="DB18" s="36">
        <v>1.9E-2</v>
      </c>
      <c r="DC18" s="36">
        <v>2.3E-2</v>
      </c>
      <c r="DD18" s="36">
        <v>2.3E-2</v>
      </c>
      <c r="DE18" s="36">
        <v>2.3E-2</v>
      </c>
      <c r="DF18" s="36">
        <v>2.3E-2</v>
      </c>
      <c r="DG18" s="36">
        <v>2.3E-2</v>
      </c>
      <c r="DH18" s="36">
        <v>2.3E-2</v>
      </c>
      <c r="DI18" s="36">
        <v>2.3E-2</v>
      </c>
      <c r="DJ18" s="36">
        <v>2.3E-2</v>
      </c>
      <c r="DK18" s="36">
        <v>2.3E-2</v>
      </c>
      <c r="DL18" s="36">
        <v>2.3E-2</v>
      </c>
      <c r="DM18" s="36">
        <v>2.3E-2</v>
      </c>
      <c r="DN18" s="36">
        <v>2.3E-2</v>
      </c>
      <c r="DO18" s="36">
        <v>3.2000000000000001E-2</v>
      </c>
      <c r="DP18" s="36">
        <v>3.2000000000000001E-2</v>
      </c>
      <c r="DQ18" s="36">
        <v>3.2000000000000001E-2</v>
      </c>
      <c r="DR18" s="36">
        <v>3.2000000000000001E-2</v>
      </c>
      <c r="DS18" s="36">
        <v>3.2000000000000001E-2</v>
      </c>
      <c r="DT18" s="36">
        <v>3.2000000000000001E-2</v>
      </c>
      <c r="DU18" s="36">
        <v>3.2000000000000001E-2</v>
      </c>
      <c r="DV18" s="36">
        <v>3.2000000000000001E-2</v>
      </c>
      <c r="DW18" s="36">
        <v>3.2000000000000001E-2</v>
      </c>
      <c r="DX18" s="36">
        <v>3.2000000000000001E-2</v>
      </c>
      <c r="DY18" s="36">
        <v>3.2000000000000001E-2</v>
      </c>
      <c r="DZ18" s="36">
        <v>3.2000000000000001E-2</v>
      </c>
      <c r="EA18" s="36">
        <v>3.4000000000000002E-2</v>
      </c>
      <c r="EB18" s="36">
        <v>3.4000000000000002E-2</v>
      </c>
      <c r="EC18" s="36">
        <v>3.4000000000000002E-2</v>
      </c>
      <c r="ED18" s="36">
        <v>3.4000000000000002E-2</v>
      </c>
      <c r="EE18" s="36">
        <v>3.4000000000000002E-2</v>
      </c>
      <c r="EF18" s="36">
        <v>3.4000000000000002E-2</v>
      </c>
      <c r="EG18" s="36">
        <v>3.4000000000000002E-2</v>
      </c>
      <c r="EH18" s="36">
        <v>3.4000000000000002E-2</v>
      </c>
      <c r="EI18" s="36">
        <v>3.4000000000000002E-2</v>
      </c>
      <c r="EJ18" s="36">
        <v>3.4000000000000002E-2</v>
      </c>
      <c r="EK18" s="36">
        <v>3.4000000000000002E-2</v>
      </c>
      <c r="EL18" s="36">
        <v>3.4000000000000002E-2</v>
      </c>
      <c r="EM18" s="36">
        <v>3.4000000000000002E-2</v>
      </c>
      <c r="EN18" s="36">
        <v>3.4000000000000002E-2</v>
      </c>
      <c r="EO18" s="36">
        <v>3.4000000000000002E-2</v>
      </c>
      <c r="EP18" s="36">
        <v>3.4000000000000002E-2</v>
      </c>
      <c r="EQ18" s="36">
        <v>3.4000000000000002E-2</v>
      </c>
      <c r="ER18" s="36">
        <v>3.4000000000000002E-2</v>
      </c>
      <c r="ES18" s="36">
        <v>3.4000000000000002E-2</v>
      </c>
      <c r="ET18" s="36">
        <v>3.4000000000000002E-2</v>
      </c>
      <c r="EU18" s="36">
        <v>3.4000000000000002E-2</v>
      </c>
      <c r="EV18" s="36">
        <v>3.4000000000000002E-2</v>
      </c>
      <c r="EW18" s="36">
        <v>3.4000000000000002E-2</v>
      </c>
      <c r="EX18" s="36">
        <v>3.4000000000000002E-2</v>
      </c>
      <c r="EY18" s="36">
        <v>3.4000000000000002E-2</v>
      </c>
      <c r="EZ18" s="36">
        <v>3.4000000000000002E-2</v>
      </c>
      <c r="FA18" s="36">
        <v>3.4000000000000002E-2</v>
      </c>
      <c r="FB18" s="36">
        <v>3.4000000000000002E-2</v>
      </c>
      <c r="FC18" s="36">
        <v>3.4000000000000002E-2</v>
      </c>
      <c r="FD18" s="36">
        <v>3.4000000000000002E-2</v>
      </c>
      <c r="FE18" s="36">
        <v>3.4000000000000002E-2</v>
      </c>
      <c r="FF18" s="36">
        <v>3.4000000000000002E-2</v>
      </c>
      <c r="FG18" s="36">
        <v>3.4000000000000002E-2</v>
      </c>
      <c r="FH18" s="36">
        <v>3.4000000000000002E-2</v>
      </c>
      <c r="FI18" s="36">
        <v>3.4000000000000002E-2</v>
      </c>
      <c r="FJ18" s="36">
        <v>3.4000000000000002E-2</v>
      </c>
      <c r="FK18" s="36">
        <v>3.4000000000000002E-2</v>
      </c>
      <c r="FL18" s="36">
        <v>3.4000000000000002E-2</v>
      </c>
      <c r="FM18" s="36">
        <v>3.4000000000000002E-2</v>
      </c>
      <c r="FN18" s="36">
        <v>3.4000000000000002E-2</v>
      </c>
      <c r="FO18" s="36">
        <v>3.4000000000000002E-2</v>
      </c>
      <c r="FP18" s="36">
        <v>3.4000000000000002E-2</v>
      </c>
      <c r="FQ18" s="36">
        <v>3.4000000000000002E-2</v>
      </c>
      <c r="FR18" s="36">
        <v>3.4000000000000002E-2</v>
      </c>
      <c r="FS18" s="36">
        <v>3.4000000000000002E-2</v>
      </c>
      <c r="FT18" s="36">
        <v>3.4000000000000002E-2</v>
      </c>
      <c r="FU18" s="36">
        <v>3.4000000000000002E-2</v>
      </c>
      <c r="FV18" s="36">
        <v>3.4000000000000002E-2</v>
      </c>
      <c r="FX18" s="36"/>
      <c r="FY18" s="36"/>
      <c r="FZ18" s="36"/>
      <c r="GA18" s="36"/>
      <c r="GB18" s="36"/>
      <c r="GC18" s="36">
        <v>6.7000000000000004E-2</v>
      </c>
      <c r="GD18" s="36">
        <v>0.04</v>
      </c>
      <c r="GE18" s="36">
        <v>1.9E-2</v>
      </c>
      <c r="GF18" s="36">
        <v>2.3E-2</v>
      </c>
      <c r="GG18" s="36">
        <v>3.2000000000000001E-2</v>
      </c>
      <c r="GH18" s="36">
        <v>3.4000000000000002E-2</v>
      </c>
      <c r="GI18" s="36">
        <v>3.4000000000000002E-2</v>
      </c>
      <c r="GJ18" s="36">
        <v>3.4000000000000002E-2</v>
      </c>
      <c r="GK18" s="36">
        <v>3.4000000000000002E-2</v>
      </c>
    </row>
    <row r="20" spans="2:193" x14ac:dyDescent="0.2">
      <c r="C20" s="24" t="s">
        <v>718</v>
      </c>
      <c r="K20" s="24">
        <v>1</v>
      </c>
      <c r="L20" s="24">
        <v>2</v>
      </c>
      <c r="M20" s="24">
        <v>3</v>
      </c>
      <c r="N20" s="24">
        <v>4</v>
      </c>
      <c r="O20" s="24">
        <v>5</v>
      </c>
      <c r="P20" s="24">
        <v>6</v>
      </c>
      <c r="Q20" s="24">
        <v>7</v>
      </c>
      <c r="R20" s="24">
        <v>8</v>
      </c>
      <c r="S20" s="24">
        <v>9</v>
      </c>
      <c r="T20" s="24">
        <v>10</v>
      </c>
      <c r="U20" s="24">
        <v>11</v>
      </c>
      <c r="V20" s="24">
        <v>12</v>
      </c>
      <c r="W20" s="24">
        <v>13</v>
      </c>
      <c r="X20" s="24">
        <v>14</v>
      </c>
      <c r="Y20" s="24">
        <v>15</v>
      </c>
      <c r="Z20" s="24">
        <v>16</v>
      </c>
      <c r="AA20" s="24">
        <v>17</v>
      </c>
      <c r="AB20" s="24">
        <v>18</v>
      </c>
      <c r="AC20" s="24">
        <v>19</v>
      </c>
      <c r="AD20" s="24">
        <v>20</v>
      </c>
      <c r="AE20" s="24">
        <v>21</v>
      </c>
      <c r="AF20" s="24">
        <v>22</v>
      </c>
      <c r="AG20" s="24">
        <v>23</v>
      </c>
      <c r="AH20" s="24">
        <v>24</v>
      </c>
      <c r="AI20" s="24">
        <v>25</v>
      </c>
      <c r="AJ20" s="24">
        <v>26</v>
      </c>
      <c r="AK20" s="24">
        <v>27</v>
      </c>
      <c r="AL20" s="24">
        <v>28</v>
      </c>
      <c r="AM20" s="24">
        <v>29</v>
      </c>
      <c r="AN20" s="24">
        <v>30</v>
      </c>
      <c r="AO20" s="24">
        <v>31</v>
      </c>
      <c r="AP20" s="24">
        <v>32</v>
      </c>
      <c r="AQ20" s="24">
        <v>33</v>
      </c>
      <c r="AR20" s="24">
        <v>34</v>
      </c>
      <c r="AS20" s="24">
        <v>35</v>
      </c>
      <c r="AT20" s="24">
        <v>36</v>
      </c>
      <c r="AU20" s="24">
        <v>37</v>
      </c>
      <c r="AV20" s="24">
        <v>38</v>
      </c>
      <c r="AW20" s="24">
        <v>39</v>
      </c>
      <c r="AX20" s="24">
        <v>40</v>
      </c>
      <c r="AY20" s="24">
        <v>41</v>
      </c>
      <c r="AZ20" s="24">
        <v>42</v>
      </c>
      <c r="BA20" s="24">
        <v>43</v>
      </c>
      <c r="BB20" s="24">
        <v>44</v>
      </c>
      <c r="BC20" s="24">
        <v>45</v>
      </c>
      <c r="BD20" s="24">
        <v>46</v>
      </c>
      <c r="BE20" s="24">
        <v>47</v>
      </c>
      <c r="BF20" s="24">
        <v>48</v>
      </c>
      <c r="BG20" s="24">
        <v>49</v>
      </c>
      <c r="BH20" s="24">
        <v>50</v>
      </c>
      <c r="BI20" s="24">
        <v>51</v>
      </c>
      <c r="BJ20" s="24">
        <v>52</v>
      </c>
      <c r="BK20" s="24">
        <v>53</v>
      </c>
      <c r="BL20" s="24">
        <v>54</v>
      </c>
      <c r="BM20" s="24">
        <v>55</v>
      </c>
      <c r="BN20" s="24">
        <v>56</v>
      </c>
      <c r="BO20" s="24">
        <v>57</v>
      </c>
      <c r="BP20" s="24">
        <v>58</v>
      </c>
      <c r="BQ20" s="24">
        <v>59</v>
      </c>
      <c r="BR20" s="24">
        <v>60</v>
      </c>
      <c r="BS20" s="24">
        <v>61</v>
      </c>
      <c r="BT20" s="24">
        <v>62</v>
      </c>
      <c r="BU20" s="24">
        <v>63</v>
      </c>
      <c r="BV20" s="24">
        <v>64</v>
      </c>
      <c r="BW20" s="24">
        <v>65</v>
      </c>
      <c r="BX20" s="24">
        <v>66</v>
      </c>
      <c r="BY20" s="24">
        <v>67</v>
      </c>
      <c r="BZ20" s="24">
        <v>68</v>
      </c>
      <c r="CA20" s="24">
        <v>69</v>
      </c>
      <c r="CB20" s="24">
        <v>70</v>
      </c>
      <c r="CC20" s="24">
        <v>71</v>
      </c>
      <c r="CD20" s="24">
        <v>72</v>
      </c>
      <c r="CE20" s="24">
        <v>73</v>
      </c>
      <c r="CF20" s="24">
        <v>74</v>
      </c>
      <c r="CG20" s="24">
        <v>75</v>
      </c>
      <c r="CH20" s="24">
        <v>76</v>
      </c>
      <c r="CI20" s="24">
        <v>77</v>
      </c>
      <c r="CJ20" s="24">
        <v>78</v>
      </c>
      <c r="CK20" s="24">
        <v>79</v>
      </c>
      <c r="CL20" s="24">
        <v>80</v>
      </c>
      <c r="CM20" s="24">
        <v>81</v>
      </c>
      <c r="CN20" s="24">
        <v>82</v>
      </c>
      <c r="CO20" s="24">
        <v>83</v>
      </c>
      <c r="CP20" s="24">
        <v>84</v>
      </c>
      <c r="CQ20" s="24">
        <v>85</v>
      </c>
      <c r="CR20" s="24">
        <v>86</v>
      </c>
      <c r="CS20" s="24">
        <v>87</v>
      </c>
      <c r="CT20" s="24">
        <v>88</v>
      </c>
      <c r="CU20" s="24">
        <v>89</v>
      </c>
      <c r="CV20" s="24">
        <v>90</v>
      </c>
      <c r="CW20" s="24">
        <v>91</v>
      </c>
      <c r="CX20" s="24">
        <v>92</v>
      </c>
      <c r="CY20" s="24">
        <v>93</v>
      </c>
      <c r="CZ20" s="24">
        <v>94</v>
      </c>
      <c r="DA20" s="24">
        <v>95</v>
      </c>
      <c r="DB20" s="24">
        <v>96</v>
      </c>
      <c r="DC20" s="24">
        <v>97</v>
      </c>
      <c r="DD20" s="24">
        <v>98</v>
      </c>
      <c r="DE20" s="24">
        <v>99</v>
      </c>
      <c r="DF20" s="24">
        <v>100</v>
      </c>
      <c r="DG20" s="24">
        <v>101</v>
      </c>
      <c r="DH20" s="24">
        <v>102</v>
      </c>
      <c r="DI20" s="24">
        <v>103</v>
      </c>
      <c r="DJ20" s="24">
        <v>104</v>
      </c>
      <c r="DK20" s="24">
        <v>105</v>
      </c>
      <c r="DL20" s="24">
        <v>106</v>
      </c>
      <c r="DM20" s="24">
        <v>107</v>
      </c>
      <c r="DN20" s="24">
        <v>108</v>
      </c>
      <c r="DO20" s="24">
        <v>109</v>
      </c>
      <c r="DP20" s="24">
        <v>110</v>
      </c>
      <c r="DQ20" s="24">
        <v>111</v>
      </c>
      <c r="DR20" s="24">
        <v>112</v>
      </c>
      <c r="DS20" s="24">
        <v>113</v>
      </c>
      <c r="DT20" s="24">
        <v>114</v>
      </c>
      <c r="DU20" s="24">
        <v>115</v>
      </c>
      <c r="DV20" s="24">
        <v>116</v>
      </c>
      <c r="DW20" s="24">
        <v>117</v>
      </c>
      <c r="DX20" s="24">
        <v>118</v>
      </c>
      <c r="DY20" s="24">
        <v>119</v>
      </c>
      <c r="DZ20" s="24">
        <v>120</v>
      </c>
      <c r="EA20" s="24">
        <v>121</v>
      </c>
      <c r="EB20" s="24">
        <v>122</v>
      </c>
      <c r="EC20" s="24">
        <v>123</v>
      </c>
      <c r="ED20" s="24">
        <v>124</v>
      </c>
      <c r="EE20" s="24">
        <v>125</v>
      </c>
      <c r="EF20" s="24">
        <v>126</v>
      </c>
      <c r="EG20" s="24">
        <v>127</v>
      </c>
      <c r="EH20" s="24">
        <v>128</v>
      </c>
      <c r="EI20" s="24">
        <v>129</v>
      </c>
      <c r="EJ20" s="24">
        <v>130</v>
      </c>
      <c r="EK20" s="24">
        <v>131</v>
      </c>
      <c r="EL20" s="24">
        <v>132</v>
      </c>
      <c r="EM20" s="24">
        <v>133</v>
      </c>
      <c r="EN20" s="24">
        <v>134</v>
      </c>
      <c r="EO20" s="24">
        <v>135</v>
      </c>
      <c r="EP20" s="24">
        <v>136</v>
      </c>
      <c r="EQ20" s="24">
        <v>137</v>
      </c>
      <c r="ER20" s="24">
        <v>138</v>
      </c>
      <c r="ES20" s="24">
        <v>139</v>
      </c>
      <c r="ET20" s="24">
        <v>140</v>
      </c>
      <c r="EU20" s="24">
        <v>141</v>
      </c>
      <c r="EV20" s="24">
        <v>142</v>
      </c>
      <c r="EW20" s="24">
        <v>143</v>
      </c>
      <c r="EX20" s="24">
        <v>144</v>
      </c>
      <c r="EY20" s="24">
        <v>145</v>
      </c>
      <c r="EZ20" s="24">
        <v>146</v>
      </c>
      <c r="FA20" s="24">
        <v>147</v>
      </c>
      <c r="FB20" s="24">
        <v>148</v>
      </c>
      <c r="FC20" s="24">
        <v>149</v>
      </c>
      <c r="FD20" s="24">
        <v>150</v>
      </c>
      <c r="FE20" s="24">
        <v>151</v>
      </c>
      <c r="FF20" s="24">
        <v>152</v>
      </c>
      <c r="FG20" s="24">
        <v>153</v>
      </c>
      <c r="FH20" s="24">
        <v>154</v>
      </c>
      <c r="FI20" s="24">
        <v>155</v>
      </c>
      <c r="FJ20" s="24">
        <v>156</v>
      </c>
      <c r="FK20" s="24">
        <v>157</v>
      </c>
      <c r="FL20" s="24">
        <v>158</v>
      </c>
      <c r="FM20" s="24">
        <v>159</v>
      </c>
      <c r="FN20" s="24">
        <v>160</v>
      </c>
      <c r="FO20" s="24">
        <v>161</v>
      </c>
      <c r="FP20" s="24">
        <v>162</v>
      </c>
      <c r="FQ20" s="24">
        <v>163</v>
      </c>
      <c r="FR20" s="24">
        <v>164</v>
      </c>
      <c r="FS20" s="24">
        <v>165</v>
      </c>
      <c r="FT20" s="24">
        <v>166</v>
      </c>
      <c r="FU20" s="24">
        <v>167</v>
      </c>
      <c r="FV20" s="24">
        <v>168</v>
      </c>
    </row>
    <row r="22" spans="2:193" x14ac:dyDescent="0.2">
      <c r="B22" s="30" t="s">
        <v>95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</row>
    <row r="24" spans="2:193" x14ac:dyDescent="0.2">
      <c r="B24" s="279" t="s">
        <v>889</v>
      </c>
      <c r="C24" s="279"/>
      <c r="D24" s="279"/>
      <c r="E24" s="279"/>
      <c r="F24" s="279"/>
      <c r="G24" s="279"/>
      <c r="H24" s="279"/>
      <c r="I24" s="279"/>
      <c r="J24" s="279"/>
      <c r="K24" s="24">
        <v>252.01960600000001</v>
      </c>
      <c r="L24" s="24">
        <v>239.101134</v>
      </c>
      <c r="M24" s="24">
        <v>253.867436</v>
      </c>
      <c r="N24" s="24">
        <v>256.88938400000001</v>
      </c>
      <c r="O24" s="24">
        <v>261.20182799999998</v>
      </c>
      <c r="P24" s="24">
        <v>248.82332199999999</v>
      </c>
      <c r="Q24" s="24">
        <v>261.695244</v>
      </c>
      <c r="R24" s="24">
        <v>271.28308400000003</v>
      </c>
      <c r="S24" s="24">
        <v>256.816844</v>
      </c>
      <c r="T24" s="24">
        <v>273.37955400000004</v>
      </c>
      <c r="U24" s="24">
        <v>274.34622899999999</v>
      </c>
      <c r="V24" s="24">
        <v>278.672865</v>
      </c>
      <c r="W24" s="24">
        <v>301.34944300000001</v>
      </c>
      <c r="X24" s="24">
        <v>292.27837699999998</v>
      </c>
      <c r="Y24" s="24">
        <v>304.547978</v>
      </c>
      <c r="Z24" s="24">
        <v>305.21546699999999</v>
      </c>
      <c r="AA24" s="24">
        <v>288.20136500000001</v>
      </c>
      <c r="AB24" s="24">
        <v>279.44165799999996</v>
      </c>
      <c r="AC24" s="24">
        <v>286.93876599999999</v>
      </c>
      <c r="AD24" s="24">
        <v>288.76527699999997</v>
      </c>
      <c r="AE24" s="24">
        <v>277.67472899999996</v>
      </c>
      <c r="AF24" s="24">
        <v>308.59222299999999</v>
      </c>
      <c r="AG24" s="24">
        <v>288.33091500000006</v>
      </c>
      <c r="AH24" s="24">
        <v>577.49018899999987</v>
      </c>
      <c r="AI24" s="24">
        <v>317.81023800000003</v>
      </c>
      <c r="AJ24" s="24">
        <v>319.02265700000004</v>
      </c>
      <c r="AK24" s="24">
        <v>330.659918</v>
      </c>
      <c r="AL24" s="24">
        <v>328.161585</v>
      </c>
      <c r="AM24" s="24">
        <v>349.87834900000001</v>
      </c>
      <c r="AN24" s="24">
        <v>361.41517199999998</v>
      </c>
      <c r="AO24" s="24">
        <v>343.21689799999996</v>
      </c>
      <c r="AP24" s="24">
        <v>378.97501699999998</v>
      </c>
      <c r="AQ24" s="24">
        <v>508.870946</v>
      </c>
      <c r="AR24" s="24">
        <v>627.1578659999999</v>
      </c>
      <c r="AS24" s="24">
        <v>643.80627000000004</v>
      </c>
      <c r="AT24" s="24">
        <v>1018.8190069999999</v>
      </c>
      <c r="AU24" s="24">
        <v>534.85674100000006</v>
      </c>
      <c r="AV24" s="24">
        <v>461.13049999999998</v>
      </c>
      <c r="AW24" s="24">
        <v>594.20735300000001</v>
      </c>
      <c r="AX24" s="24">
        <v>542.98461700000007</v>
      </c>
      <c r="AY24" s="24">
        <v>551.23402700000008</v>
      </c>
      <c r="AZ24" s="24">
        <v>570.97726499999999</v>
      </c>
      <c r="BA24" s="24">
        <v>581.47297300000014</v>
      </c>
      <c r="BB24" s="24">
        <v>657.0580480000001</v>
      </c>
      <c r="BC24" s="24">
        <v>652.84565199999997</v>
      </c>
      <c r="BD24" s="24">
        <v>617.80370900000003</v>
      </c>
      <c r="BE24" s="24">
        <v>626.99087200000008</v>
      </c>
      <c r="BF24" s="24">
        <v>1230.7580870000002</v>
      </c>
      <c r="BG24" s="24">
        <v>658.49409900000001</v>
      </c>
      <c r="BH24" s="24">
        <v>681.22543399999995</v>
      </c>
      <c r="BI24" s="24">
        <v>670.49569699999995</v>
      </c>
      <c r="BJ24" s="24">
        <v>688.91815100000008</v>
      </c>
      <c r="BK24" s="24">
        <v>683.13593299999991</v>
      </c>
      <c r="BL24" s="24">
        <v>711.65780099999995</v>
      </c>
      <c r="BM24" s="24">
        <v>703.54319100000009</v>
      </c>
      <c r="BN24" s="24">
        <v>1060.580434</v>
      </c>
      <c r="BO24" s="24">
        <v>827.81000200000005</v>
      </c>
      <c r="BP24" s="24">
        <v>891.66857499999992</v>
      </c>
      <c r="BQ24" s="24">
        <v>820.18269600000008</v>
      </c>
      <c r="BR24" s="24">
        <v>1680.9925019999998</v>
      </c>
      <c r="BS24" s="24">
        <v>923.386484</v>
      </c>
      <c r="BT24" s="24">
        <v>993.17736300000013</v>
      </c>
      <c r="BU24" s="24">
        <v>1268.53712</v>
      </c>
      <c r="BV24" s="24">
        <v>991.7626580000001</v>
      </c>
      <c r="BW24" s="24">
        <v>928.44715799999994</v>
      </c>
      <c r="BX24" s="24">
        <v>1037.2833909999999</v>
      </c>
      <c r="BY24" s="24">
        <v>1066.3883499999999</v>
      </c>
      <c r="BZ24" s="24">
        <v>1099.7012559999998</v>
      </c>
      <c r="CA24" s="24">
        <v>1058.6633220000001</v>
      </c>
      <c r="CB24" s="24">
        <v>1127.8690260000001</v>
      </c>
      <c r="CC24" s="24">
        <v>1207.7910299999999</v>
      </c>
      <c r="CD24" s="24">
        <v>1158.8072797145469</v>
      </c>
      <c r="CE24" s="24">
        <v>1209.4581662369021</v>
      </c>
      <c r="CF24" s="24">
        <v>1215.0101183852209</v>
      </c>
      <c r="CG24" s="24">
        <v>1220.5620705335398</v>
      </c>
      <c r="CH24" s="24">
        <v>1226.1140226818586</v>
      </c>
      <c r="CI24" s="24">
        <v>1231.6659748301777</v>
      </c>
      <c r="CJ24" s="24">
        <v>1237.2179269784965</v>
      </c>
      <c r="CK24" s="24">
        <v>1242.7698791268153</v>
      </c>
      <c r="CL24" s="24">
        <v>1248.3218312751342</v>
      </c>
      <c r="CM24" s="24">
        <v>1253.873783423453</v>
      </c>
      <c r="CN24" s="24">
        <v>1259.4257355717721</v>
      </c>
      <c r="CO24" s="24">
        <v>1264.9776877200909</v>
      </c>
      <c r="CP24" s="24">
        <v>1270.5296398684097</v>
      </c>
      <c r="CQ24" s="24">
        <v>1299.7317977781374</v>
      </c>
      <c r="CR24" s="24">
        <v>1305.3892370172744</v>
      </c>
      <c r="CS24" s="24">
        <v>1311.0466762564113</v>
      </c>
      <c r="CT24" s="24">
        <v>1316.7041154955482</v>
      </c>
      <c r="CU24" s="24">
        <v>1322.3615547346851</v>
      </c>
      <c r="CV24" s="24">
        <v>1328.018993973822</v>
      </c>
      <c r="CW24" s="24">
        <v>1333.676433212959</v>
      </c>
      <c r="CX24" s="24">
        <v>1339.3338724520961</v>
      </c>
      <c r="CY24" s="24">
        <v>1344.9913116912328</v>
      </c>
      <c r="CZ24" s="24">
        <v>1350.6487509303699</v>
      </c>
      <c r="DA24" s="24">
        <v>1356.3061901695069</v>
      </c>
      <c r="DB24" s="24">
        <v>1361.9636294086438</v>
      </c>
      <c r="DC24" s="24">
        <v>1398.3556730583157</v>
      </c>
      <c r="DD24" s="24">
        <v>1404.1432333999528</v>
      </c>
      <c r="DE24" s="24">
        <v>1409.9307937415899</v>
      </c>
      <c r="DF24" s="24">
        <v>1415.718354083227</v>
      </c>
      <c r="DG24" s="24">
        <v>1421.5059144248642</v>
      </c>
      <c r="DH24" s="24">
        <v>1427.293474766501</v>
      </c>
      <c r="DI24" s="24">
        <v>1433.0810351081382</v>
      </c>
      <c r="DJ24" s="24">
        <v>1438.8685954497753</v>
      </c>
      <c r="DK24" s="24">
        <v>1444.6561557914124</v>
      </c>
      <c r="DL24" s="24">
        <v>1450.4437161330495</v>
      </c>
      <c r="DM24" s="24">
        <v>1456.2312764746866</v>
      </c>
      <c r="DN24" s="24">
        <v>1462.0188368163238</v>
      </c>
      <c r="DO24" s="24">
        <v>1513.7735164153792</v>
      </c>
      <c r="DP24" s="24">
        <v>1519.7462786879487</v>
      </c>
      <c r="DQ24" s="24">
        <v>1525.7190409605182</v>
      </c>
      <c r="DR24" s="24">
        <v>1531.6918032330875</v>
      </c>
      <c r="DS24" s="24">
        <v>1537.664565505657</v>
      </c>
      <c r="DT24" s="24">
        <v>1543.6373277782266</v>
      </c>
      <c r="DU24" s="24">
        <v>1549.6100900507961</v>
      </c>
      <c r="DV24" s="24">
        <v>1555.5828523233656</v>
      </c>
      <c r="DW24" s="24">
        <v>1561.5556145959349</v>
      </c>
      <c r="DX24" s="24">
        <v>1567.5283768685044</v>
      </c>
      <c r="DY24" s="24">
        <v>1573.501139141074</v>
      </c>
      <c r="DZ24" s="24">
        <v>1579.4739014136433</v>
      </c>
      <c r="EA24" s="24">
        <v>1636.2278848959015</v>
      </c>
      <c r="EB24" s="24">
        <v>1640.3451090224592</v>
      </c>
      <c r="EC24" s="24">
        <v>1644.4623331490172</v>
      </c>
      <c r="ED24" s="24">
        <v>1648.5795572755751</v>
      </c>
      <c r="EE24" s="24">
        <v>1652.696781402133</v>
      </c>
      <c r="EF24" s="24">
        <v>1656.8140055286908</v>
      </c>
      <c r="EG24" s="24">
        <v>1660.9312296552487</v>
      </c>
      <c r="EH24" s="24">
        <v>1665.0484537818065</v>
      </c>
      <c r="EI24" s="24">
        <v>1669.1656779083644</v>
      </c>
      <c r="EJ24" s="24">
        <v>1673.2829020349222</v>
      </c>
      <c r="EK24" s="24">
        <v>1677.4001261614801</v>
      </c>
      <c r="EL24" s="24">
        <v>1681.517350288038</v>
      </c>
      <c r="EM24" s="24">
        <v>1741.8807966523284</v>
      </c>
      <c r="EN24" s="24">
        <v>1746.1380063991892</v>
      </c>
      <c r="EO24" s="24">
        <v>1750.39521614605</v>
      </c>
      <c r="EP24" s="24">
        <v>1754.652425892911</v>
      </c>
      <c r="EQ24" s="24">
        <v>1758.9096356397717</v>
      </c>
      <c r="ER24" s="24">
        <v>1763.1668453866325</v>
      </c>
      <c r="ES24" s="24">
        <v>1767.4240551334933</v>
      </c>
      <c r="ET24" s="24">
        <v>1771.6812648803541</v>
      </c>
      <c r="EU24" s="24">
        <v>1775.9384746272151</v>
      </c>
      <c r="EV24" s="24">
        <v>1780.1956843740759</v>
      </c>
      <c r="EW24" s="24">
        <v>1784.4528941209367</v>
      </c>
      <c r="EX24" s="24">
        <v>1788.7101038677977</v>
      </c>
      <c r="EY24" s="24">
        <v>1852.8628489851928</v>
      </c>
      <c r="EZ24" s="24">
        <v>1857.264803863447</v>
      </c>
      <c r="FA24" s="24">
        <v>1861.6667587417012</v>
      </c>
      <c r="FB24" s="24">
        <v>1866.0687136199551</v>
      </c>
      <c r="FC24" s="24">
        <v>1870.4706684982093</v>
      </c>
      <c r="FD24" s="24">
        <v>1874.8726233764635</v>
      </c>
      <c r="FE24" s="24">
        <v>1879.2745782547177</v>
      </c>
      <c r="FF24" s="24">
        <v>1883.6765331329716</v>
      </c>
      <c r="FG24" s="24">
        <v>1888.0784880112258</v>
      </c>
      <c r="FH24" s="24">
        <v>1892.4804428894799</v>
      </c>
      <c r="FI24" s="24">
        <v>1896.8823977677341</v>
      </c>
      <c r="FJ24" s="24">
        <v>1901.2843526459881</v>
      </c>
      <c r="FK24" s="24">
        <v>1967.1384780156457</v>
      </c>
      <c r="FL24" s="24">
        <v>1969.4142886877032</v>
      </c>
      <c r="FM24" s="24">
        <v>1971.6900993597603</v>
      </c>
      <c r="FN24" s="24">
        <v>1973.9659100318179</v>
      </c>
      <c r="FO24" s="24">
        <v>1976.2417207038754</v>
      </c>
      <c r="FP24" s="24">
        <v>1978.5175313759325</v>
      </c>
      <c r="FQ24" s="24">
        <v>1980.7933420479901</v>
      </c>
      <c r="FR24" s="24">
        <v>1983.0691527200477</v>
      </c>
      <c r="FS24" s="24">
        <v>1985.3449633921048</v>
      </c>
      <c r="FT24" s="24">
        <v>1987.6207740641623</v>
      </c>
      <c r="FU24" s="24">
        <v>1989.8965847362199</v>
      </c>
      <c r="FV24" s="24">
        <v>1992.172395408277</v>
      </c>
      <c r="FX24" s="24">
        <v>5527.7939230000011</v>
      </c>
      <c r="FY24" s="24">
        <v>7622.3198440000006</v>
      </c>
      <c r="FZ24" s="24">
        <v>10078.704514999998</v>
      </c>
      <c r="GA24" s="24">
        <v>11703.007158</v>
      </c>
      <c r="GB24" s="24">
        <v>1158.8072797145469</v>
      </c>
      <c r="GC24" s="24">
        <v>12861.814437714547</v>
      </c>
      <c r="GD24" s="24">
        <v>14879.92683663187</v>
      </c>
      <c r="GE24" s="24">
        <v>15970.172563120686</v>
      </c>
      <c r="GF24" s="24">
        <v>17162.247059247838</v>
      </c>
      <c r="GG24" s="24">
        <v>18559.484506974135</v>
      </c>
      <c r="GH24" s="24">
        <v>19906.471411103637</v>
      </c>
      <c r="GI24" s="24">
        <v>21183.545403120756</v>
      </c>
      <c r="GJ24" s="24">
        <v>22524.883209787084</v>
      </c>
      <c r="GK24" s="24">
        <v>23755.865240543535</v>
      </c>
    </row>
    <row r="25" spans="2:193" x14ac:dyDescent="0.2">
      <c r="B25" s="279" t="s">
        <v>890</v>
      </c>
      <c r="C25" s="279"/>
      <c r="D25" s="279"/>
      <c r="E25" s="279"/>
      <c r="F25" s="279"/>
      <c r="G25" s="279"/>
      <c r="H25" s="279"/>
      <c r="I25" s="279"/>
      <c r="J25" s="279"/>
      <c r="K25" s="24">
        <v>91.103821000000011</v>
      </c>
      <c r="L25" s="24">
        <v>70.54994099999999</v>
      </c>
      <c r="M25" s="24">
        <v>81.289004000000006</v>
      </c>
      <c r="N25" s="24">
        <v>68.850059000000002</v>
      </c>
      <c r="O25" s="24">
        <v>69.926625000000001</v>
      </c>
      <c r="P25" s="24">
        <v>76.989887999999993</v>
      </c>
      <c r="Q25" s="24">
        <v>52.688273000000002</v>
      </c>
      <c r="R25" s="24">
        <v>68.313469999999995</v>
      </c>
      <c r="S25" s="24">
        <v>98.946232000000009</v>
      </c>
      <c r="T25" s="24">
        <v>82.276406000000009</v>
      </c>
      <c r="U25" s="24">
        <v>48.311545000000002</v>
      </c>
      <c r="V25" s="24">
        <v>121.93980000000001</v>
      </c>
      <c r="W25" s="24">
        <v>81.400369999999995</v>
      </c>
      <c r="X25" s="24">
        <v>112.514343</v>
      </c>
      <c r="Y25" s="24">
        <v>85.494281999999998</v>
      </c>
      <c r="Z25" s="24">
        <v>91.385722999999999</v>
      </c>
      <c r="AA25" s="24">
        <v>70.906457000000017</v>
      </c>
      <c r="AB25" s="24">
        <v>99.615129999999994</v>
      </c>
      <c r="AC25" s="24">
        <v>52.717976999999998</v>
      </c>
      <c r="AD25" s="24">
        <v>61.517683999999996</v>
      </c>
      <c r="AE25" s="24">
        <v>106.659217</v>
      </c>
      <c r="AF25" s="24">
        <v>58.076156999999995</v>
      </c>
      <c r="AG25" s="24">
        <v>74.232822999999996</v>
      </c>
      <c r="AH25" s="24">
        <v>78.245666999999983</v>
      </c>
      <c r="AI25" s="24">
        <v>98.512646999999973</v>
      </c>
      <c r="AJ25" s="24">
        <v>109.25905400000001</v>
      </c>
      <c r="AK25" s="24">
        <v>87.762022999999985</v>
      </c>
      <c r="AL25" s="24">
        <v>83.07637600000001</v>
      </c>
      <c r="AM25" s="24">
        <v>107.12513299999999</v>
      </c>
      <c r="AN25" s="24">
        <v>72.494031000000007</v>
      </c>
      <c r="AO25" s="24">
        <v>69.910060999999999</v>
      </c>
      <c r="AP25" s="24">
        <v>111.43236899999999</v>
      </c>
      <c r="AQ25" s="24">
        <v>129.74788000000001</v>
      </c>
      <c r="AR25" s="24">
        <v>194.20607099999995</v>
      </c>
      <c r="AS25" s="24">
        <v>131.178684</v>
      </c>
      <c r="AT25" s="24">
        <v>131.73165299999999</v>
      </c>
      <c r="AU25" s="24">
        <v>402.27056400000004</v>
      </c>
      <c r="AV25" s="24">
        <v>333.58457900000008</v>
      </c>
      <c r="AW25" s="24">
        <v>480.02918500000004</v>
      </c>
      <c r="AX25" s="24">
        <v>340.54077699999999</v>
      </c>
      <c r="AY25" s="24">
        <v>188.58276699999999</v>
      </c>
      <c r="AZ25" s="24">
        <v>310.95437199999998</v>
      </c>
      <c r="BA25" s="24">
        <v>303.79844400000002</v>
      </c>
      <c r="BB25" s="24">
        <v>347.21629999999999</v>
      </c>
      <c r="BC25" s="24">
        <v>647.55861800000002</v>
      </c>
      <c r="BD25" s="24">
        <v>356.69813600000003</v>
      </c>
      <c r="BE25" s="24">
        <v>366.56923300000005</v>
      </c>
      <c r="BF25" s="24">
        <v>-1681.1110359999998</v>
      </c>
      <c r="BG25" s="24">
        <v>410.81938300000002</v>
      </c>
      <c r="BH25" s="24">
        <v>483.89218899999997</v>
      </c>
      <c r="BI25" s="24">
        <v>364.55613899999997</v>
      </c>
      <c r="BJ25" s="24">
        <v>347.88860599999998</v>
      </c>
      <c r="BK25" s="24">
        <v>402.1522369999999</v>
      </c>
      <c r="BL25" s="24">
        <v>386.72434800000002</v>
      </c>
      <c r="BM25" s="24">
        <v>338.41222499999998</v>
      </c>
      <c r="BN25" s="24">
        <v>563.54024400000003</v>
      </c>
      <c r="BO25" s="24">
        <v>574.58288200000004</v>
      </c>
      <c r="BP25" s="24">
        <v>412.54620499999999</v>
      </c>
      <c r="BQ25" s="24">
        <v>395.23344299999997</v>
      </c>
      <c r="BR25" s="24">
        <v>-1591.8776190000001</v>
      </c>
      <c r="BS25" s="24">
        <v>770.08031100000005</v>
      </c>
      <c r="BT25" s="24">
        <v>363.16319899999996</v>
      </c>
      <c r="BU25" s="24">
        <v>709.35243800000001</v>
      </c>
      <c r="BV25" s="24">
        <v>428.07426999999996</v>
      </c>
      <c r="BW25" s="24">
        <v>488.59288900000001</v>
      </c>
      <c r="BX25" s="24">
        <v>483.90825600000005</v>
      </c>
      <c r="BY25" s="24">
        <v>583.13209700000004</v>
      </c>
      <c r="BZ25" s="24">
        <v>647.34867799999995</v>
      </c>
      <c r="CA25" s="24">
        <v>664.49709600000006</v>
      </c>
      <c r="CB25" s="24">
        <v>549.25882399999989</v>
      </c>
      <c r="CC25" s="24">
        <v>752.48602100000005</v>
      </c>
      <c r="CD25" s="24">
        <v>339.73967376756309</v>
      </c>
      <c r="CE25" s="24">
        <v>351.74752148257869</v>
      </c>
      <c r="CF25" s="24">
        <v>352.68439588766165</v>
      </c>
      <c r="CG25" s="24">
        <v>353.62127029274461</v>
      </c>
      <c r="CH25" s="24">
        <v>354.55814469782752</v>
      </c>
      <c r="CI25" s="24">
        <v>355.49501910291053</v>
      </c>
      <c r="CJ25" s="24">
        <v>356.43189350799349</v>
      </c>
      <c r="CK25" s="24">
        <v>357.3687679130764</v>
      </c>
      <c r="CL25" s="24">
        <v>358.30564231815936</v>
      </c>
      <c r="CM25" s="24">
        <v>359.24251672324232</v>
      </c>
      <c r="CN25" s="24">
        <v>360.17939112832528</v>
      </c>
      <c r="CO25" s="24">
        <v>361.1162655334083</v>
      </c>
      <c r="CP25" s="24">
        <v>362.0531399384912</v>
      </c>
      <c r="CQ25" s="24">
        <v>367.86684356959313</v>
      </c>
      <c r="CR25" s="24">
        <v>368.82151858837267</v>
      </c>
      <c r="CS25" s="24">
        <v>369.77619360715221</v>
      </c>
      <c r="CT25" s="24">
        <v>370.73086862593175</v>
      </c>
      <c r="CU25" s="24">
        <v>371.68554364471129</v>
      </c>
      <c r="CV25" s="24">
        <v>372.64021866349077</v>
      </c>
      <c r="CW25" s="24">
        <v>373.59489368227031</v>
      </c>
      <c r="CX25" s="24">
        <v>374.54956870104991</v>
      </c>
      <c r="CY25" s="24">
        <v>375.50424371982933</v>
      </c>
      <c r="CZ25" s="24">
        <v>376.45891873860899</v>
      </c>
      <c r="DA25" s="24">
        <v>377.41359375738847</v>
      </c>
      <c r="DB25" s="24">
        <v>378.36826877616801</v>
      </c>
      <c r="DC25" s="24">
        <v>385.99472334373263</v>
      </c>
      <c r="DD25" s="24">
        <v>386.97135588794401</v>
      </c>
      <c r="DE25" s="24">
        <v>387.94798843215551</v>
      </c>
      <c r="DF25" s="24">
        <v>388.92462097636701</v>
      </c>
      <c r="DG25" s="24">
        <v>389.90125352057851</v>
      </c>
      <c r="DH25" s="24">
        <v>390.87788606478989</v>
      </c>
      <c r="DI25" s="24">
        <v>391.85451860900139</v>
      </c>
      <c r="DJ25" s="24">
        <v>392.83115115321283</v>
      </c>
      <c r="DK25" s="24">
        <v>393.80778369742433</v>
      </c>
      <c r="DL25" s="24">
        <v>394.78441624163577</v>
      </c>
      <c r="DM25" s="24">
        <v>395.76104878584727</v>
      </c>
      <c r="DN25" s="24">
        <v>396.73768133005871</v>
      </c>
      <c r="DO25" s="24">
        <v>407.27143958803248</v>
      </c>
      <c r="DP25" s="24">
        <v>408.27932437365877</v>
      </c>
      <c r="DQ25" s="24">
        <v>409.287209159285</v>
      </c>
      <c r="DR25" s="24">
        <v>410.29509394491117</v>
      </c>
      <c r="DS25" s="24">
        <v>411.3029787305374</v>
      </c>
      <c r="DT25" s="24">
        <v>412.31086351616364</v>
      </c>
      <c r="DU25" s="24">
        <v>413.31874830178987</v>
      </c>
      <c r="DV25" s="24">
        <v>414.32663308741616</v>
      </c>
      <c r="DW25" s="24">
        <v>415.33451787304233</v>
      </c>
      <c r="DX25" s="24">
        <v>416.34240265866862</v>
      </c>
      <c r="DY25" s="24">
        <v>417.35028744429479</v>
      </c>
      <c r="DZ25" s="24">
        <v>418.35817222992097</v>
      </c>
      <c r="EA25" s="24">
        <v>429.9089780105449</v>
      </c>
      <c r="EB25" s="24">
        <v>430.60374658943653</v>
      </c>
      <c r="EC25" s="24">
        <v>431.29851516832821</v>
      </c>
      <c r="ED25" s="24">
        <v>431.99328374721989</v>
      </c>
      <c r="EE25" s="24">
        <v>432.68805232611157</v>
      </c>
      <c r="EF25" s="24">
        <v>433.38282090500326</v>
      </c>
      <c r="EG25" s="24">
        <v>434.07758948389488</v>
      </c>
      <c r="EH25" s="24">
        <v>434.77235806278657</v>
      </c>
      <c r="EI25" s="24">
        <v>435.46712664167825</v>
      </c>
      <c r="EJ25" s="24">
        <v>436.16189522056993</v>
      </c>
      <c r="EK25" s="24">
        <v>436.85666379946161</v>
      </c>
      <c r="EL25" s="24">
        <v>437.5514323783533</v>
      </c>
      <c r="EM25" s="24">
        <v>450.65978649693801</v>
      </c>
      <c r="EN25" s="24">
        <v>451.37817720751195</v>
      </c>
      <c r="EO25" s="24">
        <v>452.09656791808601</v>
      </c>
      <c r="EP25" s="24">
        <v>452.81495862866001</v>
      </c>
      <c r="EQ25" s="24">
        <v>453.53334933923401</v>
      </c>
      <c r="ER25" s="24">
        <v>454.25174004980795</v>
      </c>
      <c r="ES25" s="24">
        <v>454.97013076038195</v>
      </c>
      <c r="ET25" s="24">
        <v>455.688521470956</v>
      </c>
      <c r="EU25" s="24">
        <v>456.40691218153</v>
      </c>
      <c r="EV25" s="24">
        <v>457.12530289210389</v>
      </c>
      <c r="EW25" s="24">
        <v>457.84369360267794</v>
      </c>
      <c r="EX25" s="24">
        <v>458.562084313252</v>
      </c>
      <c r="EY25" s="24">
        <v>472.36539268633658</v>
      </c>
      <c r="EZ25" s="24">
        <v>473.1082086810701</v>
      </c>
      <c r="FA25" s="24">
        <v>473.85102467580361</v>
      </c>
      <c r="FB25" s="24">
        <v>474.59384067053713</v>
      </c>
      <c r="FC25" s="24">
        <v>475.33665666527065</v>
      </c>
      <c r="FD25" s="24">
        <v>476.07947266000417</v>
      </c>
      <c r="FE25" s="24">
        <v>476.82228865473769</v>
      </c>
      <c r="FF25" s="24">
        <v>477.5651046494711</v>
      </c>
      <c r="FG25" s="24">
        <v>478.30792064420467</v>
      </c>
      <c r="FH25" s="24">
        <v>479.05073663893819</v>
      </c>
      <c r="FI25" s="24">
        <v>479.79355263367177</v>
      </c>
      <c r="FJ25" s="24">
        <v>480.53636862840528</v>
      </c>
      <c r="FK25" s="24">
        <v>494.68335651658936</v>
      </c>
      <c r="FL25" s="24">
        <v>495.06739238586658</v>
      </c>
      <c r="FM25" s="24">
        <v>495.45142825514375</v>
      </c>
      <c r="FN25" s="24">
        <v>495.83546412442104</v>
      </c>
      <c r="FO25" s="24">
        <v>496.21949999369826</v>
      </c>
      <c r="FP25" s="24">
        <v>496.60353586297549</v>
      </c>
      <c r="FQ25" s="24">
        <v>496.98757173225272</v>
      </c>
      <c r="FR25" s="24">
        <v>497.37160760153</v>
      </c>
      <c r="FS25" s="24">
        <v>497.75564347080717</v>
      </c>
      <c r="FT25" s="24">
        <v>498.13967934008446</v>
      </c>
      <c r="FU25" s="24">
        <v>498.52371520936168</v>
      </c>
      <c r="FV25" s="24">
        <v>498.90775107863891</v>
      </c>
      <c r="FX25" s="24">
        <v>1326.4359820000002</v>
      </c>
      <c r="FY25" s="24">
        <v>2396.6919390000007</v>
      </c>
      <c r="FZ25" s="24">
        <v>3088.4702820000002</v>
      </c>
      <c r="GA25" s="24">
        <v>6439.8940789999997</v>
      </c>
      <c r="GB25" s="24">
        <v>339.73967376756309</v>
      </c>
      <c r="GC25" s="24">
        <v>6779.6337527675623</v>
      </c>
      <c r="GD25" s="24">
        <v>4282.8039685264193</v>
      </c>
      <c r="GE25" s="24">
        <v>4477.4106740745674</v>
      </c>
      <c r="GF25" s="24">
        <v>4696.3944280427477</v>
      </c>
      <c r="GG25" s="24">
        <v>4953.7776709077216</v>
      </c>
      <c r="GH25" s="24">
        <v>5204.7624623333895</v>
      </c>
      <c r="GI25" s="24">
        <v>5455.3312248611401</v>
      </c>
      <c r="GJ25" s="24">
        <v>5717.4105678884507</v>
      </c>
      <c r="GK25" s="24">
        <v>5961.5466455713695</v>
      </c>
    </row>
    <row r="26" spans="2:193" x14ac:dyDescent="0.2">
      <c r="B26" s="280" t="s">
        <v>84</v>
      </c>
      <c r="C26" s="280"/>
      <c r="D26" s="280"/>
      <c r="E26" s="280"/>
      <c r="F26" s="280"/>
      <c r="G26" s="280"/>
      <c r="H26" s="280"/>
      <c r="I26" s="280"/>
      <c r="J26" s="280"/>
      <c r="K26" s="280">
        <v>343.12342699999999</v>
      </c>
      <c r="L26" s="280">
        <v>309.65107499999999</v>
      </c>
      <c r="M26" s="280">
        <v>335.15643999999998</v>
      </c>
      <c r="N26" s="280">
        <v>325.73944299999999</v>
      </c>
      <c r="O26" s="280">
        <v>331.12845299999998</v>
      </c>
      <c r="P26" s="280">
        <v>325.81320999999997</v>
      </c>
      <c r="Q26" s="280">
        <v>314.38351699999998</v>
      </c>
      <c r="R26" s="280">
        <v>339.59655400000003</v>
      </c>
      <c r="S26" s="280">
        <v>355.76307600000001</v>
      </c>
      <c r="T26" s="280">
        <v>355.65596000000005</v>
      </c>
      <c r="U26" s="280">
        <v>322.65777400000002</v>
      </c>
      <c r="V26" s="280">
        <v>400.61266499999999</v>
      </c>
      <c r="W26" s="280">
        <v>382.74981300000002</v>
      </c>
      <c r="X26" s="280">
        <v>404.79271999999997</v>
      </c>
      <c r="Y26" s="280">
        <v>390.04226</v>
      </c>
      <c r="Z26" s="280">
        <v>396.60118999999997</v>
      </c>
      <c r="AA26" s="280">
        <v>359.10782200000006</v>
      </c>
      <c r="AB26" s="280">
        <v>379.05678799999998</v>
      </c>
      <c r="AC26" s="280">
        <v>339.65674300000001</v>
      </c>
      <c r="AD26" s="280">
        <v>350.28296099999994</v>
      </c>
      <c r="AE26" s="280">
        <v>384.33394599999997</v>
      </c>
      <c r="AF26" s="280">
        <v>366.66837999999996</v>
      </c>
      <c r="AG26" s="280">
        <v>362.56373800000006</v>
      </c>
      <c r="AH26" s="280">
        <v>655.7358559999999</v>
      </c>
      <c r="AI26" s="280">
        <v>416.32288499999999</v>
      </c>
      <c r="AJ26" s="280">
        <v>428.28171100000003</v>
      </c>
      <c r="AK26" s="280">
        <v>418.421941</v>
      </c>
      <c r="AL26" s="280">
        <v>411.23796100000004</v>
      </c>
      <c r="AM26" s="280">
        <v>457.00348200000002</v>
      </c>
      <c r="AN26" s="280">
        <v>433.90920299999999</v>
      </c>
      <c r="AO26" s="280">
        <v>413.12695899999994</v>
      </c>
      <c r="AP26" s="280">
        <v>490.40738599999997</v>
      </c>
      <c r="AQ26" s="280">
        <v>638.61882600000001</v>
      </c>
      <c r="AR26" s="280">
        <v>821.36393699999985</v>
      </c>
      <c r="AS26" s="280">
        <v>774.98495400000002</v>
      </c>
      <c r="AT26" s="280">
        <v>1150.5506599999999</v>
      </c>
      <c r="AU26" s="280">
        <v>937.12730500000009</v>
      </c>
      <c r="AV26" s="280">
        <v>794.71507900000006</v>
      </c>
      <c r="AW26" s="280">
        <v>1074.2365380000001</v>
      </c>
      <c r="AX26" s="280">
        <v>883.52539400000001</v>
      </c>
      <c r="AY26" s="280">
        <v>739.81679400000007</v>
      </c>
      <c r="AZ26" s="280">
        <v>881.93163699999991</v>
      </c>
      <c r="BA26" s="280">
        <v>885.27141700000016</v>
      </c>
      <c r="BB26" s="280">
        <v>1004.2743480000001</v>
      </c>
      <c r="BC26" s="280">
        <v>1300.40427</v>
      </c>
      <c r="BD26" s="280">
        <v>974.501845</v>
      </c>
      <c r="BE26" s="280">
        <v>993.56010500000014</v>
      </c>
      <c r="BF26" s="280">
        <v>-450.35294899999963</v>
      </c>
      <c r="BG26" s="280">
        <v>1069.313482</v>
      </c>
      <c r="BH26" s="280">
        <v>1165.1176229999999</v>
      </c>
      <c r="BI26" s="280">
        <v>1035.0518359999999</v>
      </c>
      <c r="BJ26" s="280">
        <v>1036.8067570000001</v>
      </c>
      <c r="BK26" s="280">
        <v>1085.2881699999998</v>
      </c>
      <c r="BL26" s="280">
        <v>1098.382149</v>
      </c>
      <c r="BM26" s="280">
        <v>1041.955416</v>
      </c>
      <c r="BN26" s="280">
        <v>1624.120678</v>
      </c>
      <c r="BO26" s="280">
        <v>1402.3928840000001</v>
      </c>
      <c r="BP26" s="280">
        <v>1304.2147799999998</v>
      </c>
      <c r="BQ26" s="280">
        <v>1215.4161389999999</v>
      </c>
      <c r="BR26" s="280">
        <v>89.114882999999736</v>
      </c>
      <c r="BS26" s="280">
        <v>1693.466795</v>
      </c>
      <c r="BT26" s="280">
        <v>1356.3405620000001</v>
      </c>
      <c r="BU26" s="280">
        <v>1977.8895579999999</v>
      </c>
      <c r="BV26" s="280">
        <v>1419.8369280000002</v>
      </c>
      <c r="BW26" s="280">
        <v>1417.040047</v>
      </c>
      <c r="BX26" s="280">
        <v>1521.1916470000001</v>
      </c>
      <c r="BY26" s="280">
        <v>1649.5204469999999</v>
      </c>
      <c r="BZ26" s="280">
        <v>1747.0499339999997</v>
      </c>
      <c r="CA26" s="280">
        <v>1723.1604180000002</v>
      </c>
      <c r="CB26" s="280">
        <v>1677.1278499999999</v>
      </c>
      <c r="CC26" s="280">
        <v>1960.277051</v>
      </c>
      <c r="CD26" s="280">
        <v>1498.54695348211</v>
      </c>
      <c r="CE26" s="280">
        <v>1561.2056877194809</v>
      </c>
      <c r="CF26" s="280">
        <v>1567.6945142728825</v>
      </c>
      <c r="CG26" s="280">
        <v>1574.1833408262844</v>
      </c>
      <c r="CH26" s="280">
        <v>1580.672167379686</v>
      </c>
      <c r="CI26" s="280">
        <v>1587.1609939330883</v>
      </c>
      <c r="CJ26" s="280">
        <v>1593.6498204864899</v>
      </c>
      <c r="CK26" s="280">
        <v>1600.1386470398918</v>
      </c>
      <c r="CL26" s="280">
        <v>1606.6274735932934</v>
      </c>
      <c r="CM26" s="280">
        <v>1613.1163001466953</v>
      </c>
      <c r="CN26" s="280">
        <v>1619.6051267000973</v>
      </c>
      <c r="CO26" s="280">
        <v>1626.0939532534992</v>
      </c>
      <c r="CP26" s="280">
        <v>1632.5827798069008</v>
      </c>
      <c r="CQ26" s="280">
        <v>1667.5986413477306</v>
      </c>
      <c r="CR26" s="280">
        <v>1674.2107556056471</v>
      </c>
      <c r="CS26" s="280">
        <v>1680.8228698635635</v>
      </c>
      <c r="CT26" s="280">
        <v>1687.4349841214798</v>
      </c>
      <c r="CU26" s="280">
        <v>1694.0470983793964</v>
      </c>
      <c r="CV26" s="280">
        <v>1700.6592126373127</v>
      </c>
      <c r="CW26" s="280">
        <v>1707.2713268952293</v>
      </c>
      <c r="CX26" s="280">
        <v>1713.8834411531461</v>
      </c>
      <c r="CY26" s="280">
        <v>1720.495555411062</v>
      </c>
      <c r="CZ26" s="280">
        <v>1727.1076696689788</v>
      </c>
      <c r="DA26" s="280">
        <v>1733.7197839268954</v>
      </c>
      <c r="DB26" s="280">
        <v>1740.3318981848117</v>
      </c>
      <c r="DC26" s="280">
        <v>1784.3503964020483</v>
      </c>
      <c r="DD26" s="280">
        <v>1791.1145892878967</v>
      </c>
      <c r="DE26" s="280">
        <v>1797.8787821737455</v>
      </c>
      <c r="DF26" s="280">
        <v>1804.6429750595939</v>
      </c>
      <c r="DG26" s="280">
        <v>1811.4071679454428</v>
      </c>
      <c r="DH26" s="280">
        <v>1818.1713608312909</v>
      </c>
      <c r="DI26" s="280">
        <v>1824.9355537171396</v>
      </c>
      <c r="DJ26" s="280">
        <v>1831.6997466029882</v>
      </c>
      <c r="DK26" s="280">
        <v>1838.4639394888368</v>
      </c>
      <c r="DL26" s="280">
        <v>1845.2281323746852</v>
      </c>
      <c r="DM26" s="280">
        <v>1851.992325260534</v>
      </c>
      <c r="DN26" s="280">
        <v>1858.7565181463824</v>
      </c>
      <c r="DO26" s="280">
        <v>1921.0449560034117</v>
      </c>
      <c r="DP26" s="280">
        <v>1928.0256030616074</v>
      </c>
      <c r="DQ26" s="280">
        <v>1935.0062501198031</v>
      </c>
      <c r="DR26" s="280">
        <v>1941.9868971779988</v>
      </c>
      <c r="DS26" s="280">
        <v>1948.9675442361945</v>
      </c>
      <c r="DT26" s="280">
        <v>1955.9481912943902</v>
      </c>
      <c r="DU26" s="280">
        <v>1962.9288383525859</v>
      </c>
      <c r="DV26" s="280">
        <v>1969.9094854107818</v>
      </c>
      <c r="DW26" s="280">
        <v>1976.8901324689773</v>
      </c>
      <c r="DX26" s="280">
        <v>1983.870779527173</v>
      </c>
      <c r="DY26" s="280">
        <v>1990.8514265853687</v>
      </c>
      <c r="DZ26" s="280">
        <v>1997.8320736435642</v>
      </c>
      <c r="EA26" s="280">
        <v>2066.1368629064464</v>
      </c>
      <c r="EB26" s="280">
        <v>2070.9488556118959</v>
      </c>
      <c r="EC26" s="280">
        <v>2075.7608483173453</v>
      </c>
      <c r="ED26" s="280">
        <v>2080.5728410227948</v>
      </c>
      <c r="EE26" s="280">
        <v>2085.3848337282443</v>
      </c>
      <c r="EF26" s="280">
        <v>2090.1968264336942</v>
      </c>
      <c r="EG26" s="280">
        <v>2095.0088191391437</v>
      </c>
      <c r="EH26" s="280">
        <v>2099.8208118445932</v>
      </c>
      <c r="EI26" s="280">
        <v>2104.6328045500427</v>
      </c>
      <c r="EJ26" s="280">
        <v>2109.4447972554922</v>
      </c>
      <c r="EK26" s="280">
        <v>2114.2567899609417</v>
      </c>
      <c r="EL26" s="280">
        <v>2119.0687826663911</v>
      </c>
      <c r="EM26" s="280">
        <v>2192.5405831492662</v>
      </c>
      <c r="EN26" s="280">
        <v>2197.5161836067009</v>
      </c>
      <c r="EO26" s="280">
        <v>2202.491784064136</v>
      </c>
      <c r="EP26" s="280">
        <v>2207.4673845215711</v>
      </c>
      <c r="EQ26" s="280">
        <v>2212.4429849790058</v>
      </c>
      <c r="ER26" s="280">
        <v>2217.4185854364405</v>
      </c>
      <c r="ES26" s="280">
        <v>2222.3941858938751</v>
      </c>
      <c r="ET26" s="280">
        <v>2227.3697863513103</v>
      </c>
      <c r="EU26" s="280">
        <v>2232.3453868087449</v>
      </c>
      <c r="EV26" s="280">
        <v>2237.3209872661796</v>
      </c>
      <c r="EW26" s="280">
        <v>2242.2965877236147</v>
      </c>
      <c r="EX26" s="280">
        <v>2247.2721881810498</v>
      </c>
      <c r="EY26" s="280">
        <v>2325.2282416715293</v>
      </c>
      <c r="EZ26" s="280">
        <v>2330.3730125445172</v>
      </c>
      <c r="FA26" s="280">
        <v>2335.5177834175047</v>
      </c>
      <c r="FB26" s="280">
        <v>2340.6625542904922</v>
      </c>
      <c r="FC26" s="280">
        <v>2345.8073251634801</v>
      </c>
      <c r="FD26" s="280">
        <v>2350.9520960364675</v>
      </c>
      <c r="FE26" s="280">
        <v>2356.0968669094555</v>
      </c>
      <c r="FF26" s="280">
        <v>2361.2416377824429</v>
      </c>
      <c r="FG26" s="280">
        <v>2366.3864086554304</v>
      </c>
      <c r="FH26" s="280">
        <v>2371.5311795284183</v>
      </c>
      <c r="FI26" s="280">
        <v>2376.6759504014058</v>
      </c>
      <c r="FJ26" s="280">
        <v>2381.8207212743932</v>
      </c>
      <c r="FK26" s="280">
        <v>2461.8218345322348</v>
      </c>
      <c r="FL26" s="280">
        <v>2464.4816810735697</v>
      </c>
      <c r="FM26" s="280">
        <v>2467.1415276149041</v>
      </c>
      <c r="FN26" s="280">
        <v>2469.801374156239</v>
      </c>
      <c r="FO26" s="280">
        <v>2472.4612206975735</v>
      </c>
      <c r="FP26" s="280">
        <v>2475.1210672389079</v>
      </c>
      <c r="FQ26" s="280">
        <v>2477.7809137802428</v>
      </c>
      <c r="FR26" s="280">
        <v>2480.4407603215777</v>
      </c>
      <c r="FS26" s="280">
        <v>2483.1006068629122</v>
      </c>
      <c r="FT26" s="280">
        <v>2485.7604534042466</v>
      </c>
      <c r="FU26" s="280">
        <v>2488.4202999455815</v>
      </c>
      <c r="FV26" s="280">
        <v>2491.080146486916</v>
      </c>
      <c r="FX26" s="280">
        <v>6854.2299050000011</v>
      </c>
      <c r="FY26" s="280">
        <v>10019.011783000002</v>
      </c>
      <c r="FZ26" s="280">
        <v>13167.174796999998</v>
      </c>
      <c r="GA26" s="280">
        <v>18142.901236999998</v>
      </c>
      <c r="GB26" s="280">
        <v>1498.54695348211</v>
      </c>
      <c r="GC26" s="280">
        <v>19641.448190482108</v>
      </c>
      <c r="GD26" s="280">
        <v>19162.730805158288</v>
      </c>
      <c r="GE26" s="280">
        <v>20447.583237195253</v>
      </c>
      <c r="GF26" s="280">
        <v>21858.641487290588</v>
      </c>
      <c r="GG26" s="280">
        <v>23513.262177881857</v>
      </c>
      <c r="GH26" s="280">
        <v>25111.233873437028</v>
      </c>
      <c r="GI26" s="280">
        <v>26638.876627981896</v>
      </c>
      <c r="GJ26" s="280">
        <v>28242.293777675535</v>
      </c>
      <c r="GK26" s="280">
        <v>29717.411886114904</v>
      </c>
    </row>
    <row r="28" spans="2:193" x14ac:dyDescent="0.2">
      <c r="B28" s="283" t="s">
        <v>891</v>
      </c>
    </row>
    <row r="29" spans="2:193" x14ac:dyDescent="0.2">
      <c r="C29" s="279" t="s">
        <v>588</v>
      </c>
      <c r="D29" s="279"/>
      <c r="E29" s="279"/>
      <c r="F29" s="279"/>
      <c r="G29" s="279"/>
      <c r="H29" s="279"/>
      <c r="I29" s="279"/>
      <c r="J29" s="279"/>
      <c r="K29" s="158">
        <v>15.274165999999999</v>
      </c>
      <c r="L29" s="158">
        <v>15.274165999999999</v>
      </c>
      <c r="M29" s="158">
        <v>15.274168</v>
      </c>
      <c r="N29" s="158">
        <v>15.274165999999999</v>
      </c>
      <c r="O29" s="158">
        <v>22.258037000000002</v>
      </c>
      <c r="P29" s="158">
        <v>11.728979000000001</v>
      </c>
      <c r="Q29" s="158">
        <v>14.433332999999999</v>
      </c>
      <c r="R29" s="158">
        <v>14.433332999999999</v>
      </c>
      <c r="S29" s="158">
        <v>8.5453740000000007</v>
      </c>
      <c r="T29" s="158">
        <v>12.404013000000001</v>
      </c>
      <c r="U29" s="158">
        <v>12.404013000000001</v>
      </c>
      <c r="V29" s="158">
        <v>19.774704</v>
      </c>
      <c r="W29" s="158">
        <v>14.860910000000001</v>
      </c>
      <c r="X29" s="158">
        <v>14.860910000000001</v>
      </c>
      <c r="Y29" s="158">
        <v>21.19914</v>
      </c>
      <c r="Z29" s="158">
        <v>14.860910000000001</v>
      </c>
      <c r="AA29" s="158">
        <v>14.860910000000001</v>
      </c>
      <c r="AB29" s="158">
        <v>9.2688950000000006</v>
      </c>
      <c r="AC29" s="158">
        <v>14.860910000000001</v>
      </c>
      <c r="AD29" s="158">
        <v>14.860910000000001</v>
      </c>
      <c r="AE29" s="158">
        <v>8.5485199999999999</v>
      </c>
      <c r="AF29" s="158">
        <v>14.242445999999999</v>
      </c>
      <c r="AG29" s="158">
        <v>11.271114000000001</v>
      </c>
      <c r="AH29" s="158">
        <v>34.193779999999997</v>
      </c>
      <c r="AI29" s="158">
        <v>14.878446</v>
      </c>
      <c r="AJ29" s="158">
        <v>14.878446</v>
      </c>
      <c r="AK29" s="158">
        <v>17.450752000000001</v>
      </c>
      <c r="AL29" s="158">
        <v>15.735880999999999</v>
      </c>
      <c r="AM29" s="158">
        <v>30.421911999999999</v>
      </c>
      <c r="AN29" s="158">
        <v>13.966666</v>
      </c>
      <c r="AO29" s="158">
        <v>13.966666</v>
      </c>
      <c r="AP29" s="158">
        <v>13.966666</v>
      </c>
      <c r="AQ29" s="158">
        <v>24.886666000000002</v>
      </c>
      <c r="AR29" s="158">
        <v>20.753831999999999</v>
      </c>
      <c r="AS29" s="158">
        <v>26.503333000000001</v>
      </c>
      <c r="AT29" s="158">
        <v>26.624658</v>
      </c>
      <c r="AU29" s="158">
        <v>25.2</v>
      </c>
      <c r="AV29" s="158">
        <v>25.2</v>
      </c>
      <c r="AW29" s="158">
        <v>25.2</v>
      </c>
      <c r="AX29" s="158">
        <v>25.2</v>
      </c>
      <c r="AY29" s="158">
        <v>25.2</v>
      </c>
      <c r="AZ29" s="158">
        <v>25.2</v>
      </c>
      <c r="BA29" s="158">
        <v>25.2</v>
      </c>
      <c r="BB29" s="158">
        <v>25.2</v>
      </c>
      <c r="BC29" s="158">
        <v>25.2</v>
      </c>
      <c r="BD29" s="158">
        <v>25.2</v>
      </c>
      <c r="BE29" s="158">
        <v>25.2</v>
      </c>
      <c r="BF29" s="158">
        <v>25.2</v>
      </c>
      <c r="BG29" s="158">
        <v>25.2</v>
      </c>
      <c r="BH29" s="158">
        <v>25.2</v>
      </c>
      <c r="BI29" s="158">
        <v>25.2</v>
      </c>
      <c r="BJ29" s="158">
        <v>25.2</v>
      </c>
      <c r="BK29" s="158">
        <v>20.52</v>
      </c>
      <c r="BL29" s="158">
        <v>20.52</v>
      </c>
      <c r="BM29" s="158">
        <v>25.2</v>
      </c>
      <c r="BN29" s="158">
        <v>25.2</v>
      </c>
      <c r="BO29" s="158">
        <v>25.2</v>
      </c>
      <c r="BP29" s="158">
        <v>25.2</v>
      </c>
      <c r="BQ29" s="158">
        <v>25.2</v>
      </c>
      <c r="BR29" s="158">
        <v>25.2</v>
      </c>
      <c r="BS29" s="158">
        <v>25.2</v>
      </c>
      <c r="BT29" s="158">
        <v>25.2</v>
      </c>
      <c r="BU29" s="158">
        <v>25.2</v>
      </c>
      <c r="BV29" s="158">
        <v>25.2</v>
      </c>
      <c r="BW29" s="158">
        <v>25.2</v>
      </c>
      <c r="BX29" s="158">
        <v>25.2</v>
      </c>
      <c r="BY29" s="158">
        <v>25.2</v>
      </c>
      <c r="BZ29" s="158">
        <v>25.2</v>
      </c>
      <c r="CA29" s="158">
        <v>25.2</v>
      </c>
      <c r="CB29" s="158">
        <v>25.2</v>
      </c>
      <c r="CC29" s="158">
        <v>92.673124000000001</v>
      </c>
      <c r="CD29" s="279">
        <v>31.333920363636356</v>
      </c>
      <c r="CE29" s="279">
        <v>31.333920363636356</v>
      </c>
      <c r="CF29" s="279">
        <v>31.333920363636356</v>
      </c>
      <c r="CG29" s="279">
        <v>31.333920363636356</v>
      </c>
      <c r="CH29" s="279">
        <v>31.333920363636356</v>
      </c>
      <c r="CI29" s="279">
        <v>31.333920363636356</v>
      </c>
      <c r="CJ29" s="279">
        <v>31.333920363636356</v>
      </c>
      <c r="CK29" s="279">
        <v>31.333920363636356</v>
      </c>
      <c r="CL29" s="279">
        <v>31.333920363636356</v>
      </c>
      <c r="CM29" s="279">
        <v>31.333920363636356</v>
      </c>
      <c r="CN29" s="279">
        <v>31.333920363636356</v>
      </c>
      <c r="CO29" s="279">
        <v>31.333920363636356</v>
      </c>
      <c r="CP29" s="279">
        <v>31.333920363636356</v>
      </c>
      <c r="CQ29" s="279">
        <v>31.333920363636356</v>
      </c>
      <c r="CR29" s="279">
        <v>31.333920363636356</v>
      </c>
      <c r="CS29" s="279">
        <v>31.333920363636356</v>
      </c>
      <c r="CT29" s="279">
        <v>31.333920363636356</v>
      </c>
      <c r="CU29" s="279">
        <v>31.333920363636356</v>
      </c>
      <c r="CV29" s="279">
        <v>31.333920363636356</v>
      </c>
      <c r="CW29" s="279">
        <v>31.333920363636356</v>
      </c>
      <c r="CX29" s="279">
        <v>31.333920363636356</v>
      </c>
      <c r="CY29" s="279">
        <v>31.333920363636356</v>
      </c>
      <c r="CZ29" s="279">
        <v>31.333920363636356</v>
      </c>
      <c r="DA29" s="279">
        <v>31.333920363636356</v>
      </c>
      <c r="DB29" s="279">
        <v>31.333920363636356</v>
      </c>
      <c r="DC29" s="279">
        <v>31.333920363636356</v>
      </c>
      <c r="DD29" s="279">
        <v>31.333920363636356</v>
      </c>
      <c r="DE29" s="279">
        <v>31.333920363636356</v>
      </c>
      <c r="DF29" s="279">
        <v>31.333920363636356</v>
      </c>
      <c r="DG29" s="279">
        <v>31.333920363636356</v>
      </c>
      <c r="DH29" s="279">
        <v>31.333920363636356</v>
      </c>
      <c r="DI29" s="279">
        <v>31.333920363636356</v>
      </c>
      <c r="DJ29" s="279">
        <v>31.333920363636356</v>
      </c>
      <c r="DK29" s="279">
        <v>31.333920363636356</v>
      </c>
      <c r="DL29" s="279">
        <v>31.333920363636356</v>
      </c>
      <c r="DM29" s="279">
        <v>31.333920363636356</v>
      </c>
      <c r="DN29" s="279">
        <v>31.333920363636356</v>
      </c>
      <c r="DO29" s="279">
        <v>31.333920363636356</v>
      </c>
      <c r="DP29" s="279">
        <v>31.333920363636356</v>
      </c>
      <c r="DQ29" s="279">
        <v>31.333920363636356</v>
      </c>
      <c r="DR29" s="279">
        <v>31.333920363636356</v>
      </c>
      <c r="DS29" s="279">
        <v>31.333920363636356</v>
      </c>
      <c r="DT29" s="279">
        <v>31.333920363636356</v>
      </c>
      <c r="DU29" s="279">
        <v>31.333920363636356</v>
      </c>
      <c r="DV29" s="279">
        <v>31.333920363636356</v>
      </c>
      <c r="DW29" s="279">
        <v>31.333920363636356</v>
      </c>
      <c r="DX29" s="279">
        <v>31.333920363636356</v>
      </c>
      <c r="DY29" s="279">
        <v>31.333920363636356</v>
      </c>
      <c r="DZ29" s="279">
        <v>31.333920363636356</v>
      </c>
      <c r="EA29" s="279">
        <v>31.333920363636356</v>
      </c>
      <c r="EB29" s="279">
        <v>31.333920363636356</v>
      </c>
      <c r="EC29" s="279">
        <v>31.333920363636356</v>
      </c>
      <c r="ED29" s="279">
        <v>31.333920363636356</v>
      </c>
      <c r="EE29" s="279">
        <v>31.333920363636356</v>
      </c>
      <c r="EF29" s="279">
        <v>31.333920363636356</v>
      </c>
      <c r="EG29" s="279">
        <v>31.333920363636356</v>
      </c>
      <c r="EH29" s="279">
        <v>31.333920363636356</v>
      </c>
      <c r="EI29" s="279">
        <v>31.333920363636356</v>
      </c>
      <c r="EJ29" s="279">
        <v>31.333920363636356</v>
      </c>
      <c r="EK29" s="279">
        <v>31.333920363636356</v>
      </c>
      <c r="EL29" s="279">
        <v>31.333920363636356</v>
      </c>
      <c r="EM29" s="279">
        <v>31.333920363636356</v>
      </c>
      <c r="EN29" s="279">
        <v>31.333920363636356</v>
      </c>
      <c r="EO29" s="279">
        <v>31.333920363636356</v>
      </c>
      <c r="EP29" s="279">
        <v>31.333920363636356</v>
      </c>
      <c r="EQ29" s="279">
        <v>31.333920363636356</v>
      </c>
      <c r="ER29" s="279">
        <v>31.333920363636356</v>
      </c>
      <c r="ES29" s="279">
        <v>31.333920363636356</v>
      </c>
      <c r="ET29" s="279">
        <v>31.333920363636356</v>
      </c>
      <c r="EU29" s="279">
        <v>31.333920363636356</v>
      </c>
      <c r="EV29" s="279">
        <v>31.333920363636356</v>
      </c>
      <c r="EW29" s="279">
        <v>31.333920363636356</v>
      </c>
      <c r="EX29" s="279">
        <v>31.333920363636356</v>
      </c>
      <c r="EY29" s="279">
        <v>31.333920363636356</v>
      </c>
      <c r="EZ29" s="279">
        <v>31.333920363636356</v>
      </c>
      <c r="FA29" s="279">
        <v>31.333920363636356</v>
      </c>
      <c r="FB29" s="279">
        <v>31.333920363636356</v>
      </c>
      <c r="FC29" s="279">
        <v>31.333920363636356</v>
      </c>
      <c r="FD29" s="279">
        <v>31.333920363636356</v>
      </c>
      <c r="FE29" s="279">
        <v>31.333920363636356</v>
      </c>
      <c r="FF29" s="279">
        <v>31.333920363636356</v>
      </c>
      <c r="FG29" s="279">
        <v>31.333920363636356</v>
      </c>
      <c r="FH29" s="279">
        <v>31.333920363636356</v>
      </c>
      <c r="FI29" s="279">
        <v>31.333920363636356</v>
      </c>
      <c r="FJ29" s="279">
        <v>31.333920363636356</v>
      </c>
      <c r="FK29" s="279">
        <v>31.333920363636356</v>
      </c>
      <c r="FL29" s="279">
        <v>31.333920363636356</v>
      </c>
      <c r="FM29" s="279">
        <v>31.333920363636356</v>
      </c>
      <c r="FN29" s="279">
        <v>31.333920363636356</v>
      </c>
      <c r="FO29" s="279">
        <v>31.333920363636356</v>
      </c>
      <c r="FP29" s="279">
        <v>31.333920363636356</v>
      </c>
      <c r="FQ29" s="279">
        <v>31.333920363636356</v>
      </c>
      <c r="FR29" s="279">
        <v>31.333920363636356</v>
      </c>
      <c r="FS29" s="279">
        <v>31.333920363636356</v>
      </c>
      <c r="FT29" s="279">
        <v>31.333920363636356</v>
      </c>
      <c r="FU29" s="279">
        <v>31.333920363636356</v>
      </c>
      <c r="FV29" s="279">
        <v>31.333920363636356</v>
      </c>
      <c r="FX29" s="24">
        <v>234.03392399999998</v>
      </c>
      <c r="FY29" s="24">
        <v>302.39999999999992</v>
      </c>
      <c r="FZ29" s="24">
        <v>293.03999999999996</v>
      </c>
      <c r="GA29" s="24">
        <v>344.67312399999992</v>
      </c>
      <c r="GB29" s="24">
        <v>31.333920363636356</v>
      </c>
      <c r="GC29" s="24">
        <v>376.00704436363628</v>
      </c>
      <c r="GD29" s="24">
        <v>376.00704436363634</v>
      </c>
      <c r="GE29" s="24">
        <v>376.00704436363634</v>
      </c>
      <c r="GF29" s="24">
        <v>376.00704436363634</v>
      </c>
      <c r="GG29" s="24">
        <v>376.00704436363634</v>
      </c>
      <c r="GH29" s="24">
        <v>376.00704436363634</v>
      </c>
      <c r="GI29" s="24">
        <v>376.00704436363634</v>
      </c>
      <c r="GJ29" s="24">
        <v>376.00704436363634</v>
      </c>
      <c r="GK29" s="24">
        <v>376.00704436363634</v>
      </c>
    </row>
    <row r="30" spans="2:193" x14ac:dyDescent="0.2">
      <c r="C30" s="279" t="s">
        <v>589</v>
      </c>
      <c r="D30" s="279"/>
      <c r="E30" s="279"/>
      <c r="F30" s="279"/>
      <c r="G30" s="279"/>
      <c r="H30" s="279"/>
      <c r="I30" s="279"/>
      <c r="J30" s="279"/>
      <c r="K30" s="279">
        <v>236.74544</v>
      </c>
      <c r="L30" s="279">
        <v>223.82696799999999</v>
      </c>
      <c r="M30" s="279">
        <v>238.59326799999999</v>
      </c>
      <c r="N30" s="279">
        <v>241.615218</v>
      </c>
      <c r="O30" s="279">
        <v>238.943791</v>
      </c>
      <c r="P30" s="279">
        <v>237.09434299999998</v>
      </c>
      <c r="Q30" s="279">
        <v>247.261911</v>
      </c>
      <c r="R30" s="279">
        <v>256.84975100000003</v>
      </c>
      <c r="S30" s="279">
        <v>248.27146999999999</v>
      </c>
      <c r="T30" s="279">
        <v>260.97554100000002</v>
      </c>
      <c r="U30" s="279">
        <v>261.94221599999997</v>
      </c>
      <c r="V30" s="279">
        <v>258.89816100000002</v>
      </c>
      <c r="W30" s="279">
        <v>286.48853300000002</v>
      </c>
      <c r="X30" s="279">
        <v>277.41746699999999</v>
      </c>
      <c r="Y30" s="279">
        <v>283.348838</v>
      </c>
      <c r="Z30" s="279">
        <v>290.354557</v>
      </c>
      <c r="AA30" s="279">
        <v>273.34045500000002</v>
      </c>
      <c r="AB30" s="279">
        <v>270.17276299999997</v>
      </c>
      <c r="AC30" s="279">
        <v>272.077856</v>
      </c>
      <c r="AD30" s="279">
        <v>273.90436699999998</v>
      </c>
      <c r="AE30" s="279">
        <v>269.12620899999996</v>
      </c>
      <c r="AF30" s="279">
        <v>294.34977700000002</v>
      </c>
      <c r="AG30" s="279">
        <v>277.05980100000005</v>
      </c>
      <c r="AH30" s="279">
        <v>543.29640899999993</v>
      </c>
      <c r="AI30" s="279">
        <v>302.93179200000003</v>
      </c>
      <c r="AJ30" s="279">
        <v>304.14421100000004</v>
      </c>
      <c r="AK30" s="279">
        <v>313.20916599999998</v>
      </c>
      <c r="AL30" s="279">
        <v>312.425704</v>
      </c>
      <c r="AM30" s="279">
        <v>319.45643699999999</v>
      </c>
      <c r="AN30" s="279">
        <v>347.44850600000001</v>
      </c>
      <c r="AO30" s="279">
        <v>329.25023199999998</v>
      </c>
      <c r="AP30" s="279">
        <v>365.008351</v>
      </c>
      <c r="AQ30" s="279">
        <v>483.98428000000001</v>
      </c>
      <c r="AR30" s="279">
        <v>606.40403399999991</v>
      </c>
      <c r="AS30" s="279">
        <v>617.30293700000004</v>
      </c>
      <c r="AT30" s="279">
        <v>992.19434899999999</v>
      </c>
      <c r="AU30" s="279">
        <v>509.65674100000001</v>
      </c>
      <c r="AV30" s="279">
        <v>435.93049999999999</v>
      </c>
      <c r="AW30" s="279">
        <v>569.00735299999997</v>
      </c>
      <c r="AX30" s="279">
        <v>517.78461700000003</v>
      </c>
      <c r="AY30" s="279">
        <v>526.03402700000004</v>
      </c>
      <c r="AZ30" s="279">
        <v>545.77726499999994</v>
      </c>
      <c r="BA30" s="279">
        <v>556.27297300000009</v>
      </c>
      <c r="BB30" s="279">
        <v>631.85804800000005</v>
      </c>
      <c r="BC30" s="279">
        <v>627.64565199999993</v>
      </c>
      <c r="BD30" s="279">
        <v>592.60370899999998</v>
      </c>
      <c r="BE30" s="279">
        <v>601.79087200000004</v>
      </c>
      <c r="BF30" s="279">
        <v>1205.5580870000001</v>
      </c>
      <c r="BG30" s="279">
        <v>633.29409899999996</v>
      </c>
      <c r="BH30" s="279">
        <v>656.0254339999999</v>
      </c>
      <c r="BI30" s="279">
        <v>645.2956969999999</v>
      </c>
      <c r="BJ30" s="279">
        <v>663.71815100000003</v>
      </c>
      <c r="BK30" s="279">
        <v>662.61593299999993</v>
      </c>
      <c r="BL30" s="279">
        <v>691.13780099999997</v>
      </c>
      <c r="BM30" s="279">
        <v>678.34319100000005</v>
      </c>
      <c r="BN30" s="279">
        <v>1035.3804339999999</v>
      </c>
      <c r="BO30" s="279">
        <v>802.61000200000001</v>
      </c>
      <c r="BP30" s="279">
        <v>866.46857499999987</v>
      </c>
      <c r="BQ30" s="279">
        <v>794.98269600000003</v>
      </c>
      <c r="BR30" s="279">
        <v>1655.7925019999998</v>
      </c>
      <c r="BS30" s="279">
        <v>898.18648399999995</v>
      </c>
      <c r="BT30" s="279">
        <v>967.97736300000008</v>
      </c>
      <c r="BU30" s="279">
        <v>1243.3371199999999</v>
      </c>
      <c r="BV30" s="279">
        <v>966.56265800000006</v>
      </c>
      <c r="BW30" s="279">
        <v>903.2471579999999</v>
      </c>
      <c r="BX30" s="279">
        <v>1012.083391</v>
      </c>
      <c r="BY30" s="279">
        <v>1041.1883499999999</v>
      </c>
      <c r="BZ30" s="279">
        <v>1074.5012559999998</v>
      </c>
      <c r="CA30" s="279">
        <v>1033.4633220000001</v>
      </c>
      <c r="CB30" s="279">
        <v>1102.669026</v>
      </c>
      <c r="CC30" s="279">
        <v>1115.1179059999999</v>
      </c>
      <c r="CD30" s="279">
        <v>1127.4733593509106</v>
      </c>
      <c r="CE30" s="279">
        <v>1178.1242458732659</v>
      </c>
      <c r="CF30" s="279">
        <v>1183.6761980215847</v>
      </c>
      <c r="CG30" s="279">
        <v>1189.2281501699035</v>
      </c>
      <c r="CH30" s="279">
        <v>1194.7801023182224</v>
      </c>
      <c r="CI30" s="279">
        <v>1200.3320544665414</v>
      </c>
      <c r="CJ30" s="279">
        <v>1205.8840066148603</v>
      </c>
      <c r="CK30" s="279">
        <v>1211.4359587631791</v>
      </c>
      <c r="CL30" s="279">
        <v>1216.9879109114979</v>
      </c>
      <c r="CM30" s="279">
        <v>1222.5398630598168</v>
      </c>
      <c r="CN30" s="279">
        <v>1228.0918152081358</v>
      </c>
      <c r="CO30" s="279">
        <v>1233.6437673564546</v>
      </c>
      <c r="CP30" s="279">
        <v>1239.1957195047735</v>
      </c>
      <c r="CQ30" s="279">
        <v>1268.3978774145012</v>
      </c>
      <c r="CR30" s="279">
        <v>1274.0553166536381</v>
      </c>
      <c r="CS30" s="279">
        <v>1279.712755892775</v>
      </c>
      <c r="CT30" s="279">
        <v>1285.3701951319119</v>
      </c>
      <c r="CU30" s="279">
        <v>1291.0276343710489</v>
      </c>
      <c r="CV30" s="279">
        <v>1296.6850736101858</v>
      </c>
      <c r="CW30" s="279">
        <v>1302.3425128493227</v>
      </c>
      <c r="CX30" s="279">
        <v>1307.9999520884598</v>
      </c>
      <c r="CY30" s="279">
        <v>1313.6573913275965</v>
      </c>
      <c r="CZ30" s="279">
        <v>1319.3148305667337</v>
      </c>
      <c r="DA30" s="279">
        <v>1324.9722698058706</v>
      </c>
      <c r="DB30" s="279">
        <v>1330.6297090450075</v>
      </c>
      <c r="DC30" s="279">
        <v>1367.0217526946794</v>
      </c>
      <c r="DD30" s="279">
        <v>1372.8093130363166</v>
      </c>
      <c r="DE30" s="279">
        <v>1378.5968733779537</v>
      </c>
      <c r="DF30" s="279">
        <v>1384.3844337195908</v>
      </c>
      <c r="DG30" s="279">
        <v>1390.1719940612279</v>
      </c>
      <c r="DH30" s="279">
        <v>1395.9595544028648</v>
      </c>
      <c r="DI30" s="279">
        <v>1401.7471147445019</v>
      </c>
      <c r="DJ30" s="279">
        <v>1407.534675086139</v>
      </c>
      <c r="DK30" s="279">
        <v>1413.3222354277761</v>
      </c>
      <c r="DL30" s="279">
        <v>1419.1097957694133</v>
      </c>
      <c r="DM30" s="279">
        <v>1424.8973561110504</v>
      </c>
      <c r="DN30" s="279">
        <v>1430.6849164526875</v>
      </c>
      <c r="DO30" s="279">
        <v>1482.4395960517429</v>
      </c>
      <c r="DP30" s="279">
        <v>1488.4123583243124</v>
      </c>
      <c r="DQ30" s="279">
        <v>1494.385120596882</v>
      </c>
      <c r="DR30" s="279">
        <v>1500.3578828694513</v>
      </c>
      <c r="DS30" s="279">
        <v>1506.3306451420208</v>
      </c>
      <c r="DT30" s="279">
        <v>1512.3034074145903</v>
      </c>
      <c r="DU30" s="279">
        <v>1518.2761696871598</v>
      </c>
      <c r="DV30" s="279">
        <v>1524.2489319597294</v>
      </c>
      <c r="DW30" s="279">
        <v>1530.2216942322987</v>
      </c>
      <c r="DX30" s="279">
        <v>1536.1944565048682</v>
      </c>
      <c r="DY30" s="279">
        <v>1542.1672187774377</v>
      </c>
      <c r="DZ30" s="279">
        <v>1548.139981050007</v>
      </c>
      <c r="EA30" s="279">
        <v>1604.8939645322653</v>
      </c>
      <c r="EB30" s="279">
        <v>1609.0111886588229</v>
      </c>
      <c r="EC30" s="279">
        <v>1613.128412785381</v>
      </c>
      <c r="ED30" s="279">
        <v>1617.2456369119388</v>
      </c>
      <c r="EE30" s="279">
        <v>1621.3628610384967</v>
      </c>
      <c r="EF30" s="279">
        <v>1625.4800851650546</v>
      </c>
      <c r="EG30" s="279">
        <v>1629.5973092916124</v>
      </c>
      <c r="EH30" s="279">
        <v>1633.7145334181703</v>
      </c>
      <c r="EI30" s="279">
        <v>1637.8317575447281</v>
      </c>
      <c r="EJ30" s="279">
        <v>1641.948981671286</v>
      </c>
      <c r="EK30" s="279">
        <v>1646.0662057978438</v>
      </c>
      <c r="EL30" s="279">
        <v>1650.1834299244017</v>
      </c>
      <c r="EM30" s="279">
        <v>1710.5468762886921</v>
      </c>
      <c r="EN30" s="279">
        <v>1714.8040860355529</v>
      </c>
      <c r="EO30" s="279">
        <v>1719.0612957824137</v>
      </c>
      <c r="EP30" s="279">
        <v>1723.3185055292747</v>
      </c>
      <c r="EQ30" s="279">
        <v>1727.5757152761355</v>
      </c>
      <c r="ER30" s="279">
        <v>1731.8329250229963</v>
      </c>
      <c r="ES30" s="279">
        <v>1736.0901347698571</v>
      </c>
      <c r="ET30" s="279">
        <v>1740.3473445167178</v>
      </c>
      <c r="EU30" s="279">
        <v>1744.6045542635788</v>
      </c>
      <c r="EV30" s="279">
        <v>1748.8617640104396</v>
      </c>
      <c r="EW30" s="279">
        <v>1753.1189737573004</v>
      </c>
      <c r="EX30" s="279">
        <v>1757.3761835041614</v>
      </c>
      <c r="EY30" s="279">
        <v>1821.5289286215566</v>
      </c>
      <c r="EZ30" s="279">
        <v>1825.9308834998108</v>
      </c>
      <c r="FA30" s="279">
        <v>1830.3328383780649</v>
      </c>
      <c r="FB30" s="279">
        <v>1834.7347932563189</v>
      </c>
      <c r="FC30" s="279">
        <v>1839.1367481345731</v>
      </c>
      <c r="FD30" s="279">
        <v>1843.5387030128272</v>
      </c>
      <c r="FE30" s="279">
        <v>1847.9406578910814</v>
      </c>
      <c r="FF30" s="279">
        <v>1852.3426127693353</v>
      </c>
      <c r="FG30" s="279">
        <v>1856.7445676475895</v>
      </c>
      <c r="FH30" s="279">
        <v>1861.1465225258437</v>
      </c>
      <c r="FI30" s="279">
        <v>1865.5484774040979</v>
      </c>
      <c r="FJ30" s="279">
        <v>1869.9504322823518</v>
      </c>
      <c r="FK30" s="279">
        <v>1935.8045576520094</v>
      </c>
      <c r="FL30" s="279">
        <v>1938.080368324067</v>
      </c>
      <c r="FM30" s="279">
        <v>1940.3561789961241</v>
      </c>
      <c r="FN30" s="279">
        <v>1942.6319896681816</v>
      </c>
      <c r="FO30" s="279">
        <v>1944.9078003402392</v>
      </c>
      <c r="FP30" s="279">
        <v>1947.1836110122963</v>
      </c>
      <c r="FQ30" s="279">
        <v>1949.4594216843539</v>
      </c>
      <c r="FR30" s="279">
        <v>1951.7352323564114</v>
      </c>
      <c r="FS30" s="279">
        <v>1954.0110430284685</v>
      </c>
      <c r="FT30" s="279">
        <v>1956.2868537005261</v>
      </c>
      <c r="FU30" s="279">
        <v>1958.5626643725836</v>
      </c>
      <c r="FV30" s="279">
        <v>1960.8384750446407</v>
      </c>
      <c r="FX30" s="24">
        <v>5293.7599990000008</v>
      </c>
      <c r="FY30" s="24">
        <v>7319.9198440000009</v>
      </c>
      <c r="FZ30" s="24">
        <v>9785.6645150000004</v>
      </c>
      <c r="GA30" s="24">
        <v>11358.334033999998</v>
      </c>
      <c r="GB30" s="24">
        <v>1127.4733593509106</v>
      </c>
      <c r="GC30" s="24">
        <v>12485.807393350908</v>
      </c>
      <c r="GD30" s="24">
        <v>14503.919792268236</v>
      </c>
      <c r="GE30" s="24">
        <v>15594.165518757054</v>
      </c>
      <c r="GF30" s="24">
        <v>16786.240014884203</v>
      </c>
      <c r="GG30" s="24">
        <v>18183.477462610503</v>
      </c>
      <c r="GH30" s="24">
        <v>19530.464366739998</v>
      </c>
      <c r="GI30" s="24">
        <v>20807.53835875712</v>
      </c>
      <c r="GJ30" s="24">
        <v>22148.876165423451</v>
      </c>
      <c r="GK30" s="24">
        <v>23379.858196179906</v>
      </c>
    </row>
    <row r="31" spans="2:193" x14ac:dyDescent="0.2">
      <c r="C31" s="279"/>
      <c r="D31" s="339" t="s">
        <v>471</v>
      </c>
      <c r="E31" s="339"/>
      <c r="F31" s="339"/>
      <c r="G31" s="339"/>
      <c r="H31" s="339"/>
      <c r="I31" s="339"/>
      <c r="J31" s="339"/>
      <c r="K31" s="172">
        <v>236.74544</v>
      </c>
      <c r="L31" s="172">
        <v>223.82696799999999</v>
      </c>
      <c r="M31" s="172">
        <v>238.59326799999999</v>
      </c>
      <c r="N31" s="172">
        <v>241.615218</v>
      </c>
      <c r="O31" s="172">
        <v>238.943791</v>
      </c>
      <c r="P31" s="172">
        <v>237.09434299999998</v>
      </c>
      <c r="Q31" s="172">
        <v>247.261911</v>
      </c>
      <c r="R31" s="172">
        <v>256.84975100000003</v>
      </c>
      <c r="S31" s="172">
        <v>248.27146999999999</v>
      </c>
      <c r="T31" s="172">
        <v>260.97554100000002</v>
      </c>
      <c r="U31" s="172">
        <v>261.94221599999997</v>
      </c>
      <c r="V31" s="172">
        <v>258.89816100000002</v>
      </c>
      <c r="W31" s="172">
        <v>286.48853300000002</v>
      </c>
      <c r="X31" s="172">
        <v>277.41746699999999</v>
      </c>
      <c r="Y31" s="172">
        <v>283.348838</v>
      </c>
      <c r="Z31" s="172">
        <v>290.354557</v>
      </c>
      <c r="AA31" s="172">
        <v>273.34045500000002</v>
      </c>
      <c r="AB31" s="172">
        <v>270.17276299999997</v>
      </c>
      <c r="AC31" s="172">
        <v>272.077856</v>
      </c>
      <c r="AD31" s="172">
        <v>273.90436699999998</v>
      </c>
      <c r="AE31" s="172">
        <v>269.12620899999996</v>
      </c>
      <c r="AF31" s="172">
        <v>294.34977700000002</v>
      </c>
      <c r="AG31" s="172">
        <v>277.05980100000005</v>
      </c>
      <c r="AH31" s="172">
        <v>543.29640899999993</v>
      </c>
      <c r="AI31" s="172">
        <v>302.93179200000003</v>
      </c>
      <c r="AJ31" s="172">
        <v>304.14421100000004</v>
      </c>
      <c r="AK31" s="172">
        <v>313.20916599999998</v>
      </c>
      <c r="AL31" s="172">
        <v>312.425704</v>
      </c>
      <c r="AM31" s="172">
        <v>319.45643699999999</v>
      </c>
      <c r="AN31" s="172">
        <v>347.44850600000001</v>
      </c>
      <c r="AO31" s="172">
        <v>329.25023199999998</v>
      </c>
      <c r="AP31" s="172">
        <v>365.008351</v>
      </c>
      <c r="AQ31" s="172">
        <v>483.98428000000001</v>
      </c>
      <c r="AR31" s="172">
        <v>606.40403399999991</v>
      </c>
      <c r="AS31" s="172">
        <v>617.30293700000004</v>
      </c>
      <c r="AT31" s="172">
        <v>992.19434899999999</v>
      </c>
      <c r="AU31" s="172">
        <v>509.65674100000001</v>
      </c>
      <c r="AV31" s="172">
        <v>435.93049999999999</v>
      </c>
      <c r="AW31" s="172">
        <v>569.00735299999997</v>
      </c>
      <c r="AX31" s="172">
        <v>517.78461700000003</v>
      </c>
      <c r="AY31" s="172">
        <v>526.03402700000004</v>
      </c>
      <c r="AZ31" s="172">
        <v>545.77726499999994</v>
      </c>
      <c r="BA31" s="172">
        <v>556.27297300000009</v>
      </c>
      <c r="BB31" s="172">
        <v>631.85804800000005</v>
      </c>
      <c r="BC31" s="172">
        <v>627.64565199999993</v>
      </c>
      <c r="BD31" s="172">
        <v>592.60370899999998</v>
      </c>
      <c r="BE31" s="172">
        <v>601.79087200000004</v>
      </c>
      <c r="BF31" s="172">
        <v>1205.5580870000001</v>
      </c>
      <c r="BG31" s="172">
        <v>633.29409899999996</v>
      </c>
      <c r="BH31" s="172">
        <v>656.0254339999999</v>
      </c>
      <c r="BI31" s="172">
        <v>645.2956969999999</v>
      </c>
      <c r="BJ31" s="172">
        <v>663.71815100000003</v>
      </c>
      <c r="BK31" s="172">
        <v>662.61593299999993</v>
      </c>
      <c r="BL31" s="172">
        <v>691.13780099999997</v>
      </c>
      <c r="BM31" s="172">
        <v>678.34319100000005</v>
      </c>
      <c r="BN31" s="172">
        <v>1035.3804339999999</v>
      </c>
      <c r="BO31" s="172">
        <v>802.61000200000001</v>
      </c>
      <c r="BP31" s="172">
        <v>866.46857499999987</v>
      </c>
      <c r="BQ31" s="172">
        <v>794.98269600000003</v>
      </c>
      <c r="BR31" s="172">
        <v>1655.7925019999998</v>
      </c>
      <c r="BS31" s="172">
        <v>898.18648399999995</v>
      </c>
      <c r="BT31" s="172">
        <v>967.97736300000008</v>
      </c>
      <c r="BU31" s="172">
        <v>1243.3371199999999</v>
      </c>
      <c r="BV31" s="172">
        <v>966.56265800000006</v>
      </c>
      <c r="BW31" s="172">
        <v>903.2471579999999</v>
      </c>
      <c r="BX31" s="172">
        <v>1012.083391</v>
      </c>
      <c r="BY31" s="172">
        <v>1041.1883499999999</v>
      </c>
      <c r="BZ31" s="172">
        <v>1074.5012559999998</v>
      </c>
      <c r="CA31" s="172">
        <v>1033.4633220000001</v>
      </c>
      <c r="CB31" s="172">
        <v>1102.669026</v>
      </c>
      <c r="CC31" s="172">
        <v>1115.1179059999999</v>
      </c>
      <c r="CD31" s="339">
        <v>1110.3904296637756</v>
      </c>
      <c r="CE31" s="339">
        <v>1154.8060468503265</v>
      </c>
      <c r="CF31" s="339">
        <v>1154.8060468503265</v>
      </c>
      <c r="CG31" s="339">
        <v>1154.8060468503265</v>
      </c>
      <c r="CH31" s="339">
        <v>1154.8060468503265</v>
      </c>
      <c r="CI31" s="339">
        <v>1154.8060468503265</v>
      </c>
      <c r="CJ31" s="339">
        <v>1154.8060468503265</v>
      </c>
      <c r="CK31" s="339">
        <v>1154.8060468503265</v>
      </c>
      <c r="CL31" s="339">
        <v>1154.8060468503265</v>
      </c>
      <c r="CM31" s="339">
        <v>1154.8060468503265</v>
      </c>
      <c r="CN31" s="339">
        <v>1154.8060468503265</v>
      </c>
      <c r="CO31" s="339">
        <v>1154.8060468503265</v>
      </c>
      <c r="CP31" s="339">
        <v>1154.8060468503265</v>
      </c>
      <c r="CQ31" s="339">
        <v>1176.7473617404828</v>
      </c>
      <c r="CR31" s="339">
        <v>1176.7473617404828</v>
      </c>
      <c r="CS31" s="339">
        <v>1176.7473617404828</v>
      </c>
      <c r="CT31" s="339">
        <v>1176.7473617404828</v>
      </c>
      <c r="CU31" s="339">
        <v>1176.7473617404828</v>
      </c>
      <c r="CV31" s="339">
        <v>1176.7473617404828</v>
      </c>
      <c r="CW31" s="339">
        <v>1176.7473617404828</v>
      </c>
      <c r="CX31" s="339">
        <v>1176.7473617404828</v>
      </c>
      <c r="CY31" s="339">
        <v>1176.7473617404828</v>
      </c>
      <c r="CZ31" s="339">
        <v>1176.7473617404828</v>
      </c>
      <c r="DA31" s="339">
        <v>1176.7473617404828</v>
      </c>
      <c r="DB31" s="339">
        <v>1176.7473617404828</v>
      </c>
      <c r="DC31" s="339">
        <v>1203.8125510605137</v>
      </c>
      <c r="DD31" s="339">
        <v>1203.8125510605137</v>
      </c>
      <c r="DE31" s="339">
        <v>1203.8125510605137</v>
      </c>
      <c r="DF31" s="339">
        <v>1203.8125510605137</v>
      </c>
      <c r="DG31" s="339">
        <v>1203.8125510605137</v>
      </c>
      <c r="DH31" s="339">
        <v>1203.8125510605137</v>
      </c>
      <c r="DI31" s="339">
        <v>1203.8125510605137</v>
      </c>
      <c r="DJ31" s="339">
        <v>1203.8125510605137</v>
      </c>
      <c r="DK31" s="339">
        <v>1203.8125510605137</v>
      </c>
      <c r="DL31" s="339">
        <v>1203.8125510605137</v>
      </c>
      <c r="DM31" s="339">
        <v>1203.8125510605137</v>
      </c>
      <c r="DN31" s="339">
        <v>1203.8125510605137</v>
      </c>
      <c r="DO31" s="339">
        <v>1242.3345526944502</v>
      </c>
      <c r="DP31" s="339">
        <v>1242.3345526944502</v>
      </c>
      <c r="DQ31" s="339">
        <v>1242.3345526944502</v>
      </c>
      <c r="DR31" s="339">
        <v>1242.3345526944502</v>
      </c>
      <c r="DS31" s="339">
        <v>1242.3345526944502</v>
      </c>
      <c r="DT31" s="339">
        <v>1242.3345526944502</v>
      </c>
      <c r="DU31" s="339">
        <v>1242.3345526944502</v>
      </c>
      <c r="DV31" s="339">
        <v>1242.3345526944502</v>
      </c>
      <c r="DW31" s="339">
        <v>1242.3345526944502</v>
      </c>
      <c r="DX31" s="339">
        <v>1242.3345526944502</v>
      </c>
      <c r="DY31" s="339">
        <v>1242.3345526944502</v>
      </c>
      <c r="DZ31" s="339">
        <v>1242.3345526944502</v>
      </c>
      <c r="EA31" s="339">
        <v>1284.5739274860614</v>
      </c>
      <c r="EB31" s="339">
        <v>1284.5739274860614</v>
      </c>
      <c r="EC31" s="339">
        <v>1284.5739274860614</v>
      </c>
      <c r="ED31" s="339">
        <v>1284.5739274860614</v>
      </c>
      <c r="EE31" s="339">
        <v>1284.5739274860614</v>
      </c>
      <c r="EF31" s="339">
        <v>1284.5739274860614</v>
      </c>
      <c r="EG31" s="339">
        <v>1284.5739274860614</v>
      </c>
      <c r="EH31" s="339">
        <v>1284.5739274860614</v>
      </c>
      <c r="EI31" s="339">
        <v>1284.5739274860614</v>
      </c>
      <c r="EJ31" s="339">
        <v>1284.5739274860614</v>
      </c>
      <c r="EK31" s="339">
        <v>1284.5739274860614</v>
      </c>
      <c r="EL31" s="339">
        <v>1284.5739274860614</v>
      </c>
      <c r="EM31" s="339">
        <v>1328.2494410205875</v>
      </c>
      <c r="EN31" s="339">
        <v>1328.2494410205875</v>
      </c>
      <c r="EO31" s="339">
        <v>1328.2494410205875</v>
      </c>
      <c r="EP31" s="339">
        <v>1328.2494410205875</v>
      </c>
      <c r="EQ31" s="339">
        <v>1328.2494410205875</v>
      </c>
      <c r="ER31" s="339">
        <v>1328.2494410205875</v>
      </c>
      <c r="ES31" s="339">
        <v>1328.2494410205875</v>
      </c>
      <c r="ET31" s="339">
        <v>1328.2494410205875</v>
      </c>
      <c r="EU31" s="339">
        <v>1328.2494410205875</v>
      </c>
      <c r="EV31" s="339">
        <v>1328.2494410205875</v>
      </c>
      <c r="EW31" s="339">
        <v>1328.2494410205875</v>
      </c>
      <c r="EX31" s="339">
        <v>1328.2494410205875</v>
      </c>
      <c r="EY31" s="339">
        <v>1373.4099220152873</v>
      </c>
      <c r="EZ31" s="339">
        <v>1373.4099220152873</v>
      </c>
      <c r="FA31" s="339">
        <v>1373.4099220152873</v>
      </c>
      <c r="FB31" s="339">
        <v>1373.4099220152873</v>
      </c>
      <c r="FC31" s="339">
        <v>1373.4099220152873</v>
      </c>
      <c r="FD31" s="339">
        <v>1373.4099220152873</v>
      </c>
      <c r="FE31" s="339">
        <v>1373.4099220152873</v>
      </c>
      <c r="FF31" s="339">
        <v>1373.4099220152873</v>
      </c>
      <c r="FG31" s="339">
        <v>1373.4099220152873</v>
      </c>
      <c r="FH31" s="339">
        <v>1373.4099220152873</v>
      </c>
      <c r="FI31" s="339">
        <v>1373.4099220152873</v>
      </c>
      <c r="FJ31" s="339">
        <v>1373.4099220152873</v>
      </c>
      <c r="FK31" s="339">
        <v>1420.1058593638072</v>
      </c>
      <c r="FL31" s="339">
        <v>1420.1058593638072</v>
      </c>
      <c r="FM31" s="339">
        <v>1420.1058593638072</v>
      </c>
      <c r="FN31" s="339">
        <v>1420.1058593638072</v>
      </c>
      <c r="FO31" s="339">
        <v>1420.1058593638072</v>
      </c>
      <c r="FP31" s="339">
        <v>1420.1058593638072</v>
      </c>
      <c r="FQ31" s="339">
        <v>1420.1058593638072</v>
      </c>
      <c r="FR31" s="339">
        <v>1420.1058593638072</v>
      </c>
      <c r="FS31" s="339">
        <v>1420.1058593638072</v>
      </c>
      <c r="FT31" s="339">
        <v>1420.1058593638072</v>
      </c>
      <c r="FU31" s="339">
        <v>1420.1058593638072</v>
      </c>
      <c r="FV31" s="339">
        <v>1420.1058593638072</v>
      </c>
    </row>
    <row r="32" spans="2:193" x14ac:dyDescent="0.2">
      <c r="C32" s="279"/>
      <c r="D32" s="279" t="s">
        <v>892</v>
      </c>
      <c r="E32" s="279"/>
      <c r="F32" s="279"/>
      <c r="G32" s="279"/>
      <c r="H32" s="279"/>
      <c r="I32" s="279"/>
      <c r="J32" s="279"/>
      <c r="K32" s="418"/>
      <c r="L32" s="418"/>
      <c r="M32" s="418"/>
      <c r="N32" s="418"/>
      <c r="O32" s="418"/>
      <c r="P32" s="418"/>
      <c r="Q32" s="418"/>
      <c r="R32" s="418"/>
      <c r="S32" s="418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  <c r="BG32" s="418"/>
      <c r="BH32" s="418"/>
      <c r="BI32" s="418"/>
      <c r="BJ32" s="418"/>
      <c r="BK32" s="418"/>
      <c r="BL32" s="418"/>
      <c r="BM32" s="418"/>
      <c r="BN32" s="418"/>
      <c r="BO32" s="418"/>
      <c r="BP32" s="418"/>
      <c r="BQ32" s="418"/>
      <c r="BR32" s="418"/>
      <c r="BS32" s="418"/>
      <c r="BT32" s="418"/>
      <c r="BU32" s="418"/>
      <c r="BV32" s="418"/>
      <c r="BW32" s="418"/>
      <c r="BX32" s="418"/>
      <c r="BY32" s="279">
        <v>0</v>
      </c>
      <c r="BZ32" s="279">
        <v>0</v>
      </c>
      <c r="CA32" s="279">
        <v>0</v>
      </c>
      <c r="CB32" s="279">
        <v>0</v>
      </c>
      <c r="CC32" s="279">
        <v>0</v>
      </c>
      <c r="CD32" s="279">
        <v>17.08292968713501</v>
      </c>
      <c r="CE32" s="279">
        <v>23.318199022939289</v>
      </c>
      <c r="CF32" s="279">
        <v>28.870151171258168</v>
      </c>
      <c r="CG32" s="279">
        <v>34.422103319577047</v>
      </c>
      <c r="CH32" s="279">
        <v>39.974055467895923</v>
      </c>
      <c r="CI32" s="279">
        <v>45.526007616214805</v>
      </c>
      <c r="CJ32" s="279">
        <v>51.077959764533681</v>
      </c>
      <c r="CK32" s="279">
        <v>56.629911912852556</v>
      </c>
      <c r="CL32" s="279">
        <v>62.181864061171439</v>
      </c>
      <c r="CM32" s="279">
        <v>67.733816209490314</v>
      </c>
      <c r="CN32" s="279">
        <v>73.285768357809189</v>
      </c>
      <c r="CO32" s="279">
        <v>78.837720506128065</v>
      </c>
      <c r="CP32" s="279">
        <v>84.389672654446954</v>
      </c>
      <c r="CQ32" s="279">
        <v>91.650515674018379</v>
      </c>
      <c r="CR32" s="279">
        <v>97.307954913155314</v>
      </c>
      <c r="CS32" s="279">
        <v>102.96539415229225</v>
      </c>
      <c r="CT32" s="279">
        <v>108.62283339142918</v>
      </c>
      <c r="CU32" s="279">
        <v>114.28027263056612</v>
      </c>
      <c r="CV32" s="279">
        <v>119.93771186970305</v>
      </c>
      <c r="CW32" s="279">
        <v>125.59515110883999</v>
      </c>
      <c r="CX32" s="279">
        <v>131.25259034797693</v>
      </c>
      <c r="CY32" s="279">
        <v>136.91002958711385</v>
      </c>
      <c r="CZ32" s="279">
        <v>142.5674688262508</v>
      </c>
      <c r="DA32" s="279">
        <v>148.22490806538775</v>
      </c>
      <c r="DB32" s="279">
        <v>153.88234730452467</v>
      </c>
      <c r="DC32" s="279">
        <v>163.20920163416579</v>
      </c>
      <c r="DD32" s="279">
        <v>168.99676197580288</v>
      </c>
      <c r="DE32" s="279">
        <v>174.78432231743994</v>
      </c>
      <c r="DF32" s="279">
        <v>180.57188265907703</v>
      </c>
      <c r="DG32" s="279">
        <v>186.35944300071412</v>
      </c>
      <c r="DH32" s="279">
        <v>192.14700334235121</v>
      </c>
      <c r="DI32" s="279">
        <v>197.9345636839883</v>
      </c>
      <c r="DJ32" s="279">
        <v>203.72212402562539</v>
      </c>
      <c r="DK32" s="279">
        <v>209.50968436726245</v>
      </c>
      <c r="DL32" s="279">
        <v>215.29724470889954</v>
      </c>
      <c r="DM32" s="279">
        <v>221.08480505053663</v>
      </c>
      <c r="DN32" s="279">
        <v>226.87236539217372</v>
      </c>
      <c r="DO32" s="279">
        <v>240.10504335729277</v>
      </c>
      <c r="DP32" s="279">
        <v>246.07780562986224</v>
      </c>
      <c r="DQ32" s="279">
        <v>252.05056790243171</v>
      </c>
      <c r="DR32" s="279">
        <v>258.02333017500121</v>
      </c>
      <c r="DS32" s="279">
        <v>263.99609244757067</v>
      </c>
      <c r="DT32" s="279">
        <v>269.96885472014014</v>
      </c>
      <c r="DU32" s="279">
        <v>275.94161699270961</v>
      </c>
      <c r="DV32" s="279">
        <v>281.91437926527908</v>
      </c>
      <c r="DW32" s="279">
        <v>287.88714153784855</v>
      </c>
      <c r="DX32" s="279">
        <v>293.85990381041802</v>
      </c>
      <c r="DY32" s="279">
        <v>299.83266608298749</v>
      </c>
      <c r="DZ32" s="279">
        <v>305.80542835555696</v>
      </c>
      <c r="EA32" s="279">
        <v>320.32003704620377</v>
      </c>
      <c r="EB32" s="279">
        <v>324.43726117276162</v>
      </c>
      <c r="EC32" s="279">
        <v>328.55448529931948</v>
      </c>
      <c r="ED32" s="279">
        <v>332.6717094258774</v>
      </c>
      <c r="EE32" s="279">
        <v>336.78893355243525</v>
      </c>
      <c r="EF32" s="279">
        <v>340.90615767899311</v>
      </c>
      <c r="EG32" s="279">
        <v>345.02338180555097</v>
      </c>
      <c r="EH32" s="279">
        <v>349.14060593210883</v>
      </c>
      <c r="EI32" s="279">
        <v>353.25783005866668</v>
      </c>
      <c r="EJ32" s="279">
        <v>357.37505418522454</v>
      </c>
      <c r="EK32" s="279">
        <v>361.49227831178246</v>
      </c>
      <c r="EL32" s="279">
        <v>365.60950243834031</v>
      </c>
      <c r="EM32" s="279">
        <v>382.29743526810466</v>
      </c>
      <c r="EN32" s="279">
        <v>386.5546450149655</v>
      </c>
      <c r="EO32" s="279">
        <v>390.81185476182634</v>
      </c>
      <c r="EP32" s="279">
        <v>395.06906450868718</v>
      </c>
      <c r="EQ32" s="279">
        <v>399.32627425554801</v>
      </c>
      <c r="ER32" s="279">
        <v>403.58348400240885</v>
      </c>
      <c r="ES32" s="279">
        <v>407.84069374926963</v>
      </c>
      <c r="ET32" s="279">
        <v>412.09790349613047</v>
      </c>
      <c r="EU32" s="279">
        <v>416.35511324299131</v>
      </c>
      <c r="EV32" s="279">
        <v>420.61232298985215</v>
      </c>
      <c r="EW32" s="279">
        <v>424.86953273671298</v>
      </c>
      <c r="EX32" s="279">
        <v>429.12674248357382</v>
      </c>
      <c r="EY32" s="279">
        <v>448.11900660626941</v>
      </c>
      <c r="EZ32" s="279">
        <v>452.52096148452353</v>
      </c>
      <c r="FA32" s="279">
        <v>456.92291636277764</v>
      </c>
      <c r="FB32" s="279">
        <v>461.3248712410317</v>
      </c>
      <c r="FC32" s="279">
        <v>465.72682611928582</v>
      </c>
      <c r="FD32" s="279">
        <v>470.12878099753993</v>
      </c>
      <c r="FE32" s="279">
        <v>474.53073587579405</v>
      </c>
      <c r="FF32" s="279">
        <v>478.93269075404811</v>
      </c>
      <c r="FG32" s="279">
        <v>483.33464563230223</v>
      </c>
      <c r="FH32" s="279">
        <v>487.73660051055634</v>
      </c>
      <c r="FI32" s="279">
        <v>492.13855538881046</v>
      </c>
      <c r="FJ32" s="279">
        <v>496.54051026706452</v>
      </c>
      <c r="FK32" s="279">
        <v>515.69869828820219</v>
      </c>
      <c r="FL32" s="279">
        <v>517.97450896025964</v>
      </c>
      <c r="FM32" s="279">
        <v>520.25031963231697</v>
      </c>
      <c r="FN32" s="279">
        <v>522.52613030437442</v>
      </c>
      <c r="FO32" s="279">
        <v>524.80194097643187</v>
      </c>
      <c r="FP32" s="279">
        <v>527.0777516484892</v>
      </c>
      <c r="FQ32" s="279">
        <v>529.35356232054664</v>
      </c>
      <c r="FR32" s="279">
        <v>531.62937299260409</v>
      </c>
      <c r="FS32" s="279">
        <v>533.90518366466142</v>
      </c>
      <c r="FT32" s="279">
        <v>536.18099433671887</v>
      </c>
      <c r="FU32" s="279">
        <v>538.45680500877631</v>
      </c>
      <c r="FV32" s="279">
        <v>540.73261568083365</v>
      </c>
    </row>
    <row r="33" spans="2:193" x14ac:dyDescent="0.2">
      <c r="C33" s="280" t="s">
        <v>84</v>
      </c>
      <c r="D33" s="280"/>
      <c r="E33" s="280"/>
      <c r="F33" s="280"/>
      <c r="G33" s="280"/>
      <c r="H33" s="280"/>
      <c r="I33" s="280"/>
      <c r="J33" s="280"/>
      <c r="K33" s="280">
        <v>252.01960600000001</v>
      </c>
      <c r="L33" s="280">
        <v>239.101134</v>
      </c>
      <c r="M33" s="280">
        <v>253.867436</v>
      </c>
      <c r="N33" s="280">
        <v>256.88938400000001</v>
      </c>
      <c r="O33" s="280">
        <v>261.20182799999998</v>
      </c>
      <c r="P33" s="280">
        <v>248.82332199999999</v>
      </c>
      <c r="Q33" s="280">
        <v>261.695244</v>
      </c>
      <c r="R33" s="280">
        <v>271.28308400000003</v>
      </c>
      <c r="S33" s="280">
        <v>256.816844</v>
      </c>
      <c r="T33" s="280">
        <v>273.37955400000004</v>
      </c>
      <c r="U33" s="280">
        <v>274.34622899999999</v>
      </c>
      <c r="V33" s="280">
        <v>278.672865</v>
      </c>
      <c r="W33" s="280">
        <v>301.34944300000001</v>
      </c>
      <c r="X33" s="280">
        <v>292.27837699999998</v>
      </c>
      <c r="Y33" s="280">
        <v>304.547978</v>
      </c>
      <c r="Z33" s="280">
        <v>305.21546699999999</v>
      </c>
      <c r="AA33" s="280">
        <v>288.20136500000001</v>
      </c>
      <c r="AB33" s="280">
        <v>279.44165799999996</v>
      </c>
      <c r="AC33" s="280">
        <v>286.93876599999999</v>
      </c>
      <c r="AD33" s="280">
        <v>288.76527699999997</v>
      </c>
      <c r="AE33" s="280">
        <v>277.67472899999996</v>
      </c>
      <c r="AF33" s="280">
        <v>308.59222299999999</v>
      </c>
      <c r="AG33" s="280">
        <v>288.33091500000006</v>
      </c>
      <c r="AH33" s="280">
        <v>577.49018899999987</v>
      </c>
      <c r="AI33" s="280">
        <v>317.81023800000003</v>
      </c>
      <c r="AJ33" s="280">
        <v>319.02265700000004</v>
      </c>
      <c r="AK33" s="280">
        <v>330.659918</v>
      </c>
      <c r="AL33" s="280">
        <v>328.161585</v>
      </c>
      <c r="AM33" s="280">
        <v>349.87834900000001</v>
      </c>
      <c r="AN33" s="280">
        <v>361.41517199999998</v>
      </c>
      <c r="AO33" s="280">
        <v>343.21689799999996</v>
      </c>
      <c r="AP33" s="280">
        <v>378.97501699999998</v>
      </c>
      <c r="AQ33" s="280">
        <v>508.870946</v>
      </c>
      <c r="AR33" s="280">
        <v>627.1578659999999</v>
      </c>
      <c r="AS33" s="280">
        <v>643.80627000000004</v>
      </c>
      <c r="AT33" s="280">
        <v>1018.8190069999999</v>
      </c>
      <c r="AU33" s="280">
        <v>534.85674100000006</v>
      </c>
      <c r="AV33" s="280">
        <v>461.13049999999998</v>
      </c>
      <c r="AW33" s="280">
        <v>594.20735300000001</v>
      </c>
      <c r="AX33" s="280">
        <v>542.98461700000007</v>
      </c>
      <c r="AY33" s="280">
        <v>551.23402700000008</v>
      </c>
      <c r="AZ33" s="280">
        <v>570.97726499999999</v>
      </c>
      <c r="BA33" s="280">
        <v>581.47297300000014</v>
      </c>
      <c r="BB33" s="280">
        <v>657.0580480000001</v>
      </c>
      <c r="BC33" s="280">
        <v>652.84565199999997</v>
      </c>
      <c r="BD33" s="280">
        <v>617.80370900000003</v>
      </c>
      <c r="BE33" s="280">
        <v>626.99087200000008</v>
      </c>
      <c r="BF33" s="280">
        <v>1230.7580870000002</v>
      </c>
      <c r="BG33" s="280">
        <v>658.49409900000001</v>
      </c>
      <c r="BH33" s="280">
        <v>681.22543399999995</v>
      </c>
      <c r="BI33" s="280">
        <v>670.49569699999995</v>
      </c>
      <c r="BJ33" s="280">
        <v>688.91815100000008</v>
      </c>
      <c r="BK33" s="280">
        <v>683.13593299999991</v>
      </c>
      <c r="BL33" s="280">
        <v>711.65780099999995</v>
      </c>
      <c r="BM33" s="280">
        <v>703.54319100000009</v>
      </c>
      <c r="BN33" s="280">
        <v>1060.580434</v>
      </c>
      <c r="BO33" s="280">
        <v>827.81000200000005</v>
      </c>
      <c r="BP33" s="280">
        <v>891.66857499999992</v>
      </c>
      <c r="BQ33" s="280">
        <v>820.18269600000008</v>
      </c>
      <c r="BR33" s="280">
        <v>1680.9925019999998</v>
      </c>
      <c r="BS33" s="280">
        <v>923.386484</v>
      </c>
      <c r="BT33" s="280">
        <v>993.17736300000013</v>
      </c>
      <c r="BU33" s="280">
        <v>1268.53712</v>
      </c>
      <c r="BV33" s="280">
        <v>991.7626580000001</v>
      </c>
      <c r="BW33" s="280">
        <v>928.44715799999994</v>
      </c>
      <c r="BX33" s="280">
        <v>1037.2833909999999</v>
      </c>
      <c r="BY33" s="280">
        <v>1066.3883499999999</v>
      </c>
      <c r="BZ33" s="280">
        <v>1099.7012559999998</v>
      </c>
      <c r="CA33" s="280">
        <v>1058.6633220000001</v>
      </c>
      <c r="CB33" s="280">
        <v>1127.8690260000001</v>
      </c>
      <c r="CC33" s="280">
        <v>1207.7910299999999</v>
      </c>
      <c r="CD33" s="280">
        <v>1158.8072797145469</v>
      </c>
      <c r="CE33" s="280">
        <v>1209.4581662369021</v>
      </c>
      <c r="CF33" s="280">
        <v>1215.0101183852209</v>
      </c>
      <c r="CG33" s="280">
        <v>1220.5620705335398</v>
      </c>
      <c r="CH33" s="280">
        <v>1226.1140226818586</v>
      </c>
      <c r="CI33" s="280">
        <v>1231.6659748301777</v>
      </c>
      <c r="CJ33" s="280">
        <v>1237.2179269784965</v>
      </c>
      <c r="CK33" s="280">
        <v>1242.7698791268153</v>
      </c>
      <c r="CL33" s="280">
        <v>1248.3218312751342</v>
      </c>
      <c r="CM33" s="280">
        <v>1253.873783423453</v>
      </c>
      <c r="CN33" s="280">
        <v>1259.4257355717721</v>
      </c>
      <c r="CO33" s="280">
        <v>1264.9776877200909</v>
      </c>
      <c r="CP33" s="280">
        <v>1270.5296398684097</v>
      </c>
      <c r="CQ33" s="280">
        <v>1299.7317977781374</v>
      </c>
      <c r="CR33" s="280">
        <v>1305.3892370172744</v>
      </c>
      <c r="CS33" s="280">
        <v>1311.0466762564113</v>
      </c>
      <c r="CT33" s="280">
        <v>1316.7041154955482</v>
      </c>
      <c r="CU33" s="280">
        <v>1322.3615547346851</v>
      </c>
      <c r="CV33" s="280">
        <v>1328.018993973822</v>
      </c>
      <c r="CW33" s="280">
        <v>1333.676433212959</v>
      </c>
      <c r="CX33" s="280">
        <v>1339.3338724520961</v>
      </c>
      <c r="CY33" s="280">
        <v>1344.9913116912328</v>
      </c>
      <c r="CZ33" s="280">
        <v>1350.6487509303699</v>
      </c>
      <c r="DA33" s="280">
        <v>1356.3061901695069</v>
      </c>
      <c r="DB33" s="280">
        <v>1361.9636294086438</v>
      </c>
      <c r="DC33" s="280">
        <v>1398.3556730583157</v>
      </c>
      <c r="DD33" s="280">
        <v>1404.1432333999528</v>
      </c>
      <c r="DE33" s="280">
        <v>1409.9307937415899</v>
      </c>
      <c r="DF33" s="280">
        <v>1415.718354083227</v>
      </c>
      <c r="DG33" s="280">
        <v>1421.5059144248642</v>
      </c>
      <c r="DH33" s="280">
        <v>1427.293474766501</v>
      </c>
      <c r="DI33" s="280">
        <v>1433.0810351081382</v>
      </c>
      <c r="DJ33" s="280">
        <v>1438.8685954497753</v>
      </c>
      <c r="DK33" s="280">
        <v>1444.6561557914124</v>
      </c>
      <c r="DL33" s="280">
        <v>1450.4437161330495</v>
      </c>
      <c r="DM33" s="280">
        <v>1456.2312764746866</v>
      </c>
      <c r="DN33" s="280">
        <v>1462.0188368163238</v>
      </c>
      <c r="DO33" s="280">
        <v>1513.7735164153792</v>
      </c>
      <c r="DP33" s="280">
        <v>1519.7462786879487</v>
      </c>
      <c r="DQ33" s="280">
        <v>1525.7190409605182</v>
      </c>
      <c r="DR33" s="280">
        <v>1531.6918032330875</v>
      </c>
      <c r="DS33" s="280">
        <v>1537.664565505657</v>
      </c>
      <c r="DT33" s="280">
        <v>1543.6373277782266</v>
      </c>
      <c r="DU33" s="280">
        <v>1549.6100900507961</v>
      </c>
      <c r="DV33" s="280">
        <v>1555.5828523233656</v>
      </c>
      <c r="DW33" s="280">
        <v>1561.5556145959349</v>
      </c>
      <c r="DX33" s="280">
        <v>1567.5283768685044</v>
      </c>
      <c r="DY33" s="280">
        <v>1573.501139141074</v>
      </c>
      <c r="DZ33" s="280">
        <v>1579.4739014136433</v>
      </c>
      <c r="EA33" s="280">
        <v>1636.2278848959015</v>
      </c>
      <c r="EB33" s="280">
        <v>1640.3451090224592</v>
      </c>
      <c r="EC33" s="280">
        <v>1644.4623331490172</v>
      </c>
      <c r="ED33" s="280">
        <v>1648.5795572755751</v>
      </c>
      <c r="EE33" s="280">
        <v>1652.696781402133</v>
      </c>
      <c r="EF33" s="280">
        <v>1656.8140055286908</v>
      </c>
      <c r="EG33" s="280">
        <v>1660.9312296552487</v>
      </c>
      <c r="EH33" s="280">
        <v>1665.0484537818065</v>
      </c>
      <c r="EI33" s="280">
        <v>1669.1656779083644</v>
      </c>
      <c r="EJ33" s="280">
        <v>1673.2829020349222</v>
      </c>
      <c r="EK33" s="280">
        <v>1677.4001261614801</v>
      </c>
      <c r="EL33" s="280">
        <v>1681.517350288038</v>
      </c>
      <c r="EM33" s="280">
        <v>1741.8807966523284</v>
      </c>
      <c r="EN33" s="280">
        <v>1746.1380063991892</v>
      </c>
      <c r="EO33" s="280">
        <v>1750.39521614605</v>
      </c>
      <c r="EP33" s="280">
        <v>1754.652425892911</v>
      </c>
      <c r="EQ33" s="280">
        <v>1758.9096356397717</v>
      </c>
      <c r="ER33" s="280">
        <v>1763.1668453866325</v>
      </c>
      <c r="ES33" s="280">
        <v>1767.4240551334933</v>
      </c>
      <c r="ET33" s="280">
        <v>1771.6812648803541</v>
      </c>
      <c r="EU33" s="280">
        <v>1775.9384746272151</v>
      </c>
      <c r="EV33" s="280">
        <v>1780.1956843740759</v>
      </c>
      <c r="EW33" s="280">
        <v>1784.4528941209367</v>
      </c>
      <c r="EX33" s="280">
        <v>1788.7101038677977</v>
      </c>
      <c r="EY33" s="280">
        <v>1852.8628489851928</v>
      </c>
      <c r="EZ33" s="280">
        <v>1857.264803863447</v>
      </c>
      <c r="FA33" s="280">
        <v>1861.6667587417012</v>
      </c>
      <c r="FB33" s="280">
        <v>1866.0687136199551</v>
      </c>
      <c r="FC33" s="280">
        <v>1870.4706684982093</v>
      </c>
      <c r="FD33" s="280">
        <v>1874.8726233764635</v>
      </c>
      <c r="FE33" s="280">
        <v>1879.2745782547177</v>
      </c>
      <c r="FF33" s="280">
        <v>1883.6765331329716</v>
      </c>
      <c r="FG33" s="280">
        <v>1888.0784880112258</v>
      </c>
      <c r="FH33" s="280">
        <v>1892.4804428894799</v>
      </c>
      <c r="FI33" s="280">
        <v>1896.8823977677341</v>
      </c>
      <c r="FJ33" s="280">
        <v>1901.2843526459881</v>
      </c>
      <c r="FK33" s="280">
        <v>1967.1384780156457</v>
      </c>
      <c r="FL33" s="280">
        <v>1969.4142886877032</v>
      </c>
      <c r="FM33" s="280">
        <v>1971.6900993597603</v>
      </c>
      <c r="FN33" s="280">
        <v>1973.9659100318179</v>
      </c>
      <c r="FO33" s="280">
        <v>1976.2417207038754</v>
      </c>
      <c r="FP33" s="280">
        <v>1978.5175313759325</v>
      </c>
      <c r="FQ33" s="280">
        <v>1980.7933420479901</v>
      </c>
      <c r="FR33" s="280">
        <v>1983.0691527200477</v>
      </c>
      <c r="FS33" s="280">
        <v>1985.3449633921048</v>
      </c>
      <c r="FT33" s="280">
        <v>1987.6207740641623</v>
      </c>
      <c r="FU33" s="280">
        <v>1989.8965847362199</v>
      </c>
      <c r="FV33" s="280">
        <v>1992.172395408277</v>
      </c>
    </row>
    <row r="35" spans="2:193" x14ac:dyDescent="0.2">
      <c r="C35" s="24" t="s">
        <v>893</v>
      </c>
    </row>
    <row r="36" spans="2:193" x14ac:dyDescent="0.2">
      <c r="D36" s="279" t="s">
        <v>588</v>
      </c>
      <c r="E36" s="279"/>
      <c r="F36" s="279"/>
      <c r="G36" s="279"/>
      <c r="H36" s="279"/>
      <c r="I36" s="279" t="s">
        <v>640</v>
      </c>
      <c r="J36" s="279"/>
      <c r="K36" s="158">
        <v>1</v>
      </c>
      <c r="L36" s="158">
        <v>1</v>
      </c>
      <c r="M36" s="158">
        <v>1</v>
      </c>
      <c r="N36" s="158">
        <v>1</v>
      </c>
      <c r="O36" s="158">
        <v>1</v>
      </c>
      <c r="P36" s="158">
        <v>1</v>
      </c>
      <c r="Q36" s="158">
        <v>1</v>
      </c>
      <c r="R36" s="158">
        <v>1</v>
      </c>
      <c r="S36" s="158">
        <v>1</v>
      </c>
      <c r="T36" s="158">
        <v>1</v>
      </c>
      <c r="U36" s="158">
        <v>1</v>
      </c>
      <c r="V36" s="158">
        <v>1</v>
      </c>
      <c r="W36" s="158">
        <v>1</v>
      </c>
      <c r="X36" s="158">
        <v>1</v>
      </c>
      <c r="Y36" s="158">
        <v>1</v>
      </c>
      <c r="Z36" s="158">
        <v>1</v>
      </c>
      <c r="AA36" s="158">
        <v>1</v>
      </c>
      <c r="AB36" s="158">
        <v>1</v>
      </c>
      <c r="AC36" s="158">
        <v>1</v>
      </c>
      <c r="AD36" s="158">
        <v>1</v>
      </c>
      <c r="AE36" s="158">
        <v>1</v>
      </c>
      <c r="AF36" s="158">
        <v>1</v>
      </c>
      <c r="AG36" s="158">
        <v>1</v>
      </c>
      <c r="AH36" s="158">
        <v>1</v>
      </c>
      <c r="AI36" s="158">
        <v>1</v>
      </c>
      <c r="AJ36" s="158">
        <v>1</v>
      </c>
      <c r="AK36" s="158">
        <v>1</v>
      </c>
      <c r="AL36" s="158">
        <v>1</v>
      </c>
      <c r="AM36" s="158">
        <v>1</v>
      </c>
      <c r="AN36" s="158">
        <v>1</v>
      </c>
      <c r="AO36" s="158">
        <v>1</v>
      </c>
      <c r="AP36" s="158">
        <v>1</v>
      </c>
      <c r="AQ36" s="158">
        <v>1</v>
      </c>
      <c r="AR36" s="158">
        <v>1</v>
      </c>
      <c r="AS36" s="158">
        <v>1</v>
      </c>
      <c r="AT36" s="158">
        <v>1</v>
      </c>
      <c r="AU36" s="158">
        <v>1</v>
      </c>
      <c r="AV36" s="158">
        <v>1</v>
      </c>
      <c r="AW36" s="158">
        <v>1</v>
      </c>
      <c r="AX36" s="158">
        <v>1</v>
      </c>
      <c r="AY36" s="158">
        <v>1</v>
      </c>
      <c r="AZ36" s="158">
        <v>1</v>
      </c>
      <c r="BA36" s="158">
        <v>1</v>
      </c>
      <c r="BB36" s="158">
        <v>1</v>
      </c>
      <c r="BC36" s="158">
        <v>1</v>
      </c>
      <c r="BD36" s="158">
        <v>1</v>
      </c>
      <c r="BE36" s="158">
        <v>1</v>
      </c>
      <c r="BF36" s="158">
        <v>1</v>
      </c>
      <c r="BG36" s="158">
        <v>1</v>
      </c>
      <c r="BH36" s="158">
        <v>1</v>
      </c>
      <c r="BI36" s="158">
        <v>1</v>
      </c>
      <c r="BJ36" s="158">
        <v>1</v>
      </c>
      <c r="BK36" s="158">
        <v>1</v>
      </c>
      <c r="BL36" s="158">
        <v>1</v>
      </c>
      <c r="BM36" s="158">
        <v>1</v>
      </c>
      <c r="BN36" s="158">
        <v>1</v>
      </c>
      <c r="BO36" s="158">
        <v>1</v>
      </c>
      <c r="BP36" s="158">
        <v>1</v>
      </c>
      <c r="BQ36" s="158">
        <v>1</v>
      </c>
      <c r="BR36" s="158">
        <v>1</v>
      </c>
      <c r="BS36" s="158">
        <v>1</v>
      </c>
      <c r="BT36" s="158">
        <v>1</v>
      </c>
      <c r="BU36" s="158">
        <v>1</v>
      </c>
      <c r="BV36" s="158">
        <v>1</v>
      </c>
      <c r="BW36" s="158">
        <v>1</v>
      </c>
      <c r="BX36" s="158">
        <v>1</v>
      </c>
      <c r="BY36" s="158">
        <v>1</v>
      </c>
      <c r="BZ36" s="158">
        <v>1</v>
      </c>
      <c r="CA36" s="158">
        <v>1</v>
      </c>
      <c r="CB36" s="158">
        <v>1</v>
      </c>
      <c r="CC36" s="158">
        <v>1</v>
      </c>
      <c r="CD36" s="24">
        <v>1</v>
      </c>
      <c r="CE36" s="24">
        <v>1</v>
      </c>
      <c r="CF36" s="24">
        <v>1</v>
      </c>
      <c r="CG36" s="24">
        <v>1</v>
      </c>
      <c r="CH36" s="24">
        <v>1</v>
      </c>
      <c r="CI36" s="24">
        <v>1</v>
      </c>
      <c r="CJ36" s="24">
        <v>1</v>
      </c>
      <c r="CK36" s="24">
        <v>1</v>
      </c>
      <c r="CL36" s="24">
        <v>1</v>
      </c>
      <c r="CM36" s="24">
        <v>1</v>
      </c>
      <c r="CN36" s="24">
        <v>1</v>
      </c>
      <c r="CO36" s="24">
        <v>1</v>
      </c>
      <c r="CP36" s="24">
        <v>1</v>
      </c>
      <c r="CQ36" s="24">
        <v>1</v>
      </c>
      <c r="CR36" s="24">
        <v>1</v>
      </c>
      <c r="CS36" s="24">
        <v>1</v>
      </c>
      <c r="CT36" s="24">
        <v>1</v>
      </c>
      <c r="CU36" s="24">
        <v>1</v>
      </c>
      <c r="CV36" s="24">
        <v>1</v>
      </c>
      <c r="CW36" s="24">
        <v>1</v>
      </c>
      <c r="CX36" s="24">
        <v>1</v>
      </c>
      <c r="CY36" s="24">
        <v>1</v>
      </c>
      <c r="CZ36" s="24">
        <v>1</v>
      </c>
      <c r="DA36" s="24">
        <v>1</v>
      </c>
      <c r="DB36" s="24">
        <v>1</v>
      </c>
      <c r="DC36" s="24">
        <v>1</v>
      </c>
      <c r="DD36" s="24">
        <v>1</v>
      </c>
      <c r="DE36" s="24">
        <v>1</v>
      </c>
      <c r="DF36" s="24">
        <v>1</v>
      </c>
      <c r="DG36" s="24">
        <v>1</v>
      </c>
      <c r="DH36" s="24">
        <v>1</v>
      </c>
      <c r="DI36" s="24">
        <v>1</v>
      </c>
      <c r="DJ36" s="24">
        <v>1</v>
      </c>
      <c r="DK36" s="24">
        <v>1</v>
      </c>
      <c r="DL36" s="24">
        <v>1</v>
      </c>
      <c r="DM36" s="24">
        <v>1</v>
      </c>
      <c r="DN36" s="24">
        <v>1</v>
      </c>
      <c r="DO36" s="24">
        <v>1</v>
      </c>
      <c r="DP36" s="24">
        <v>1</v>
      </c>
      <c r="DQ36" s="24">
        <v>1</v>
      </c>
      <c r="DR36" s="24">
        <v>1</v>
      </c>
      <c r="DS36" s="24">
        <v>1</v>
      </c>
      <c r="DT36" s="24">
        <v>1</v>
      </c>
      <c r="DU36" s="24">
        <v>1</v>
      </c>
      <c r="DV36" s="24">
        <v>1</v>
      </c>
      <c r="DW36" s="24">
        <v>1</v>
      </c>
      <c r="DX36" s="24">
        <v>1</v>
      </c>
      <c r="DY36" s="24">
        <v>1</v>
      </c>
      <c r="DZ36" s="24">
        <v>1</v>
      </c>
      <c r="EA36" s="24">
        <v>1</v>
      </c>
      <c r="EB36" s="24">
        <v>1</v>
      </c>
      <c r="EC36" s="24">
        <v>1</v>
      </c>
      <c r="ED36" s="24">
        <v>1</v>
      </c>
      <c r="EE36" s="24">
        <v>1</v>
      </c>
      <c r="EF36" s="24">
        <v>1</v>
      </c>
      <c r="EG36" s="24">
        <v>1</v>
      </c>
      <c r="EH36" s="24">
        <v>1</v>
      </c>
      <c r="EI36" s="24">
        <v>1</v>
      </c>
      <c r="EJ36" s="24">
        <v>1</v>
      </c>
      <c r="EK36" s="24">
        <v>1</v>
      </c>
      <c r="EL36" s="24">
        <v>1</v>
      </c>
      <c r="EM36" s="24">
        <v>1</v>
      </c>
      <c r="EN36" s="24">
        <v>1</v>
      </c>
      <c r="EO36" s="24">
        <v>1</v>
      </c>
      <c r="EP36" s="24">
        <v>1</v>
      </c>
      <c r="EQ36" s="24">
        <v>1</v>
      </c>
      <c r="ER36" s="24">
        <v>1</v>
      </c>
      <c r="ES36" s="24">
        <v>1</v>
      </c>
      <c r="ET36" s="24">
        <v>1</v>
      </c>
      <c r="EU36" s="24">
        <v>1</v>
      </c>
      <c r="EV36" s="24">
        <v>1</v>
      </c>
      <c r="EW36" s="24">
        <v>1</v>
      </c>
      <c r="EX36" s="24">
        <v>1</v>
      </c>
      <c r="EY36" s="24">
        <v>1</v>
      </c>
      <c r="EZ36" s="24">
        <v>1</v>
      </c>
      <c r="FA36" s="24">
        <v>1</v>
      </c>
      <c r="FB36" s="24">
        <v>1</v>
      </c>
      <c r="FC36" s="24">
        <v>1</v>
      </c>
      <c r="FD36" s="24">
        <v>1</v>
      </c>
      <c r="FE36" s="24">
        <v>1</v>
      </c>
      <c r="FF36" s="24">
        <v>1</v>
      </c>
      <c r="FG36" s="24">
        <v>1</v>
      </c>
      <c r="FH36" s="24">
        <v>1</v>
      </c>
      <c r="FI36" s="24">
        <v>1</v>
      </c>
      <c r="FJ36" s="24">
        <v>1</v>
      </c>
      <c r="FK36" s="24">
        <v>1</v>
      </c>
      <c r="FL36" s="24">
        <v>1</v>
      </c>
      <c r="FM36" s="24">
        <v>1</v>
      </c>
      <c r="FN36" s="24">
        <v>1</v>
      </c>
      <c r="FO36" s="24">
        <v>1</v>
      </c>
      <c r="FP36" s="24">
        <v>1</v>
      </c>
      <c r="FQ36" s="24">
        <v>1</v>
      </c>
      <c r="FR36" s="24">
        <v>1</v>
      </c>
      <c r="FS36" s="24">
        <v>1</v>
      </c>
      <c r="FT36" s="24">
        <v>1</v>
      </c>
      <c r="FU36" s="24">
        <v>1</v>
      </c>
      <c r="FV36" s="24">
        <v>1</v>
      </c>
    </row>
    <row r="37" spans="2:193" x14ac:dyDescent="0.2">
      <c r="D37" s="279" t="s">
        <v>589</v>
      </c>
      <c r="E37" s="279"/>
      <c r="F37" s="279"/>
      <c r="G37" s="279"/>
      <c r="H37" s="279"/>
      <c r="I37" s="279" t="s">
        <v>676</v>
      </c>
      <c r="J37" s="279"/>
      <c r="K37" s="279">
        <v>49</v>
      </c>
      <c r="L37" s="279">
        <v>49</v>
      </c>
      <c r="M37" s="279">
        <v>52</v>
      </c>
      <c r="N37" s="279">
        <v>52</v>
      </c>
      <c r="O37" s="279">
        <v>52</v>
      </c>
      <c r="P37" s="279">
        <v>52</v>
      </c>
      <c r="Q37" s="279">
        <v>54</v>
      </c>
      <c r="R37" s="279">
        <v>54</v>
      </c>
      <c r="S37" s="279">
        <v>55</v>
      </c>
      <c r="T37" s="279">
        <v>57</v>
      </c>
      <c r="U37" s="279">
        <v>57</v>
      </c>
      <c r="V37" s="279">
        <v>57</v>
      </c>
      <c r="W37" s="279">
        <v>60</v>
      </c>
      <c r="X37" s="279">
        <v>60</v>
      </c>
      <c r="Y37" s="279">
        <v>61</v>
      </c>
      <c r="Z37" s="279">
        <v>62</v>
      </c>
      <c r="AA37" s="279">
        <v>62</v>
      </c>
      <c r="AB37" s="279">
        <v>61</v>
      </c>
      <c r="AC37" s="279">
        <v>64</v>
      </c>
      <c r="AD37" s="279">
        <v>62</v>
      </c>
      <c r="AE37" s="279">
        <v>63</v>
      </c>
      <c r="AF37" s="279">
        <v>67</v>
      </c>
      <c r="AG37" s="279">
        <v>66</v>
      </c>
      <c r="AH37" s="279">
        <v>66</v>
      </c>
      <c r="AI37" s="279">
        <v>65</v>
      </c>
      <c r="AJ37" s="279">
        <v>66</v>
      </c>
      <c r="AK37" s="279">
        <v>70</v>
      </c>
      <c r="AL37" s="279">
        <v>70</v>
      </c>
      <c r="AM37" s="279">
        <v>72</v>
      </c>
      <c r="AN37" s="279">
        <v>73</v>
      </c>
      <c r="AO37" s="279">
        <v>77</v>
      </c>
      <c r="AP37" s="279">
        <v>79</v>
      </c>
      <c r="AQ37" s="279">
        <v>91</v>
      </c>
      <c r="AR37" s="279">
        <v>92</v>
      </c>
      <c r="AS37" s="279">
        <v>94</v>
      </c>
      <c r="AT37" s="279">
        <v>100</v>
      </c>
      <c r="AU37" s="279">
        <v>101</v>
      </c>
      <c r="AV37" s="279">
        <v>107</v>
      </c>
      <c r="AW37" s="279">
        <v>108</v>
      </c>
      <c r="AX37" s="279">
        <v>109</v>
      </c>
      <c r="AY37" s="279">
        <v>109</v>
      </c>
      <c r="AZ37" s="279">
        <v>114</v>
      </c>
      <c r="BA37" s="279">
        <v>118</v>
      </c>
      <c r="BB37" s="279">
        <v>121</v>
      </c>
      <c r="BC37" s="279">
        <v>124</v>
      </c>
      <c r="BD37" s="279">
        <v>124</v>
      </c>
      <c r="BE37" s="279">
        <v>131</v>
      </c>
      <c r="BF37" s="279">
        <v>131</v>
      </c>
      <c r="BG37" s="279">
        <v>133</v>
      </c>
      <c r="BH37" s="279">
        <v>135</v>
      </c>
      <c r="BI37" s="279">
        <v>137</v>
      </c>
      <c r="BJ37" s="279">
        <v>138</v>
      </c>
      <c r="BK37" s="279">
        <v>141</v>
      </c>
      <c r="BL37" s="279">
        <v>143</v>
      </c>
      <c r="BM37" s="279">
        <v>149</v>
      </c>
      <c r="BN37" s="279">
        <v>153</v>
      </c>
      <c r="BO37" s="279">
        <v>157</v>
      </c>
      <c r="BP37" s="279">
        <v>162</v>
      </c>
      <c r="BQ37" s="279">
        <v>162</v>
      </c>
      <c r="BR37" s="279">
        <v>173</v>
      </c>
      <c r="BS37" s="279">
        <v>169</v>
      </c>
      <c r="BT37" s="279">
        <v>181</v>
      </c>
      <c r="BU37" s="279">
        <v>170</v>
      </c>
      <c r="BV37" s="279">
        <v>178</v>
      </c>
      <c r="BW37" s="279">
        <v>177</v>
      </c>
      <c r="BX37" s="279">
        <v>175</v>
      </c>
      <c r="BY37" s="279">
        <v>181</v>
      </c>
      <c r="BZ37" s="279">
        <v>185</v>
      </c>
      <c r="CA37" s="279">
        <v>189</v>
      </c>
      <c r="CB37" s="279">
        <v>197</v>
      </c>
      <c r="CC37" s="279">
        <v>195</v>
      </c>
      <c r="CD37" s="279">
        <v>199</v>
      </c>
      <c r="CE37" s="279">
        <v>200.25</v>
      </c>
      <c r="CF37" s="279">
        <v>201.5</v>
      </c>
      <c r="CG37" s="279">
        <v>202.75</v>
      </c>
      <c r="CH37" s="279">
        <v>204</v>
      </c>
      <c r="CI37" s="279">
        <v>205.25</v>
      </c>
      <c r="CJ37" s="279">
        <v>206.5</v>
      </c>
      <c r="CK37" s="279">
        <v>207.75</v>
      </c>
      <c r="CL37" s="279">
        <v>209</v>
      </c>
      <c r="CM37" s="279">
        <v>210.25</v>
      </c>
      <c r="CN37" s="279">
        <v>211.5</v>
      </c>
      <c r="CO37" s="279">
        <v>212.75</v>
      </c>
      <c r="CP37" s="279">
        <v>214</v>
      </c>
      <c r="CQ37" s="279">
        <v>215.25</v>
      </c>
      <c r="CR37" s="279">
        <v>216.5</v>
      </c>
      <c r="CS37" s="279">
        <v>217.75</v>
      </c>
      <c r="CT37" s="279">
        <v>219</v>
      </c>
      <c r="CU37" s="279">
        <v>220.25</v>
      </c>
      <c r="CV37" s="279">
        <v>221.5</v>
      </c>
      <c r="CW37" s="279">
        <v>222.75</v>
      </c>
      <c r="CX37" s="279">
        <v>224</v>
      </c>
      <c r="CY37" s="279">
        <v>225.25</v>
      </c>
      <c r="CZ37" s="279">
        <v>226.5</v>
      </c>
      <c r="DA37" s="279">
        <v>227.75</v>
      </c>
      <c r="DB37" s="279">
        <v>229</v>
      </c>
      <c r="DC37" s="279">
        <v>230.25</v>
      </c>
      <c r="DD37" s="279">
        <v>231.5</v>
      </c>
      <c r="DE37" s="279">
        <v>232.75</v>
      </c>
      <c r="DF37" s="279">
        <v>234</v>
      </c>
      <c r="DG37" s="279">
        <v>235.25</v>
      </c>
      <c r="DH37" s="279">
        <v>236.5</v>
      </c>
      <c r="DI37" s="279">
        <v>237.75</v>
      </c>
      <c r="DJ37" s="279">
        <v>239</v>
      </c>
      <c r="DK37" s="279">
        <v>240.25</v>
      </c>
      <c r="DL37" s="279">
        <v>241.5</v>
      </c>
      <c r="DM37" s="279">
        <v>242.75</v>
      </c>
      <c r="DN37" s="279">
        <v>244</v>
      </c>
      <c r="DO37" s="279">
        <v>245.25</v>
      </c>
      <c r="DP37" s="279">
        <v>246.5</v>
      </c>
      <c r="DQ37" s="279">
        <v>247.75</v>
      </c>
      <c r="DR37" s="279">
        <v>249</v>
      </c>
      <c r="DS37" s="279">
        <v>250.25</v>
      </c>
      <c r="DT37" s="279">
        <v>251.5</v>
      </c>
      <c r="DU37" s="279">
        <v>252.75</v>
      </c>
      <c r="DV37" s="279">
        <v>254</v>
      </c>
      <c r="DW37" s="279">
        <v>255.25</v>
      </c>
      <c r="DX37" s="279">
        <v>256.5</v>
      </c>
      <c r="DY37" s="279">
        <v>257.75</v>
      </c>
      <c r="DZ37" s="279">
        <v>259</v>
      </c>
      <c r="EA37" s="279">
        <v>259.83333333333331</v>
      </c>
      <c r="EB37" s="279">
        <v>260.66666666666663</v>
      </c>
      <c r="EC37" s="279">
        <v>261.5</v>
      </c>
      <c r="ED37" s="279">
        <v>262.33333333333331</v>
      </c>
      <c r="EE37" s="279">
        <v>263.16666666666663</v>
      </c>
      <c r="EF37" s="279">
        <v>264</v>
      </c>
      <c r="EG37" s="279">
        <v>264.83333333333331</v>
      </c>
      <c r="EH37" s="279">
        <v>265.66666666666663</v>
      </c>
      <c r="EI37" s="279">
        <v>266.49999999999994</v>
      </c>
      <c r="EJ37" s="279">
        <v>267.33333333333326</v>
      </c>
      <c r="EK37" s="279">
        <v>268.16666666666663</v>
      </c>
      <c r="EL37" s="279">
        <v>268.99999999999994</v>
      </c>
      <c r="EM37" s="279">
        <v>269.83333333333326</v>
      </c>
      <c r="EN37" s="279">
        <v>270.66666666666663</v>
      </c>
      <c r="EO37" s="279">
        <v>271.49999999999994</v>
      </c>
      <c r="EP37" s="279">
        <v>272.33333333333326</v>
      </c>
      <c r="EQ37" s="279">
        <v>273.16666666666657</v>
      </c>
      <c r="ER37" s="279">
        <v>273.99999999999989</v>
      </c>
      <c r="ES37" s="279">
        <v>274.83333333333326</v>
      </c>
      <c r="ET37" s="279">
        <v>275.66666666666657</v>
      </c>
      <c r="EU37" s="279">
        <v>276.49999999999989</v>
      </c>
      <c r="EV37" s="279">
        <v>277.33333333333326</v>
      </c>
      <c r="EW37" s="279">
        <v>278.16666666666657</v>
      </c>
      <c r="EX37" s="279">
        <v>278.99999999999989</v>
      </c>
      <c r="EY37" s="279">
        <v>279.8333333333332</v>
      </c>
      <c r="EZ37" s="279">
        <v>280.66666666666652</v>
      </c>
      <c r="FA37" s="279">
        <v>281.49999999999989</v>
      </c>
      <c r="FB37" s="279">
        <v>282.3333333333332</v>
      </c>
      <c r="FC37" s="279">
        <v>283.16666666666652</v>
      </c>
      <c r="FD37" s="279">
        <v>283.99999999999989</v>
      </c>
      <c r="FE37" s="279">
        <v>284.8333333333332</v>
      </c>
      <c r="FF37" s="279">
        <v>285.66666666666652</v>
      </c>
      <c r="FG37" s="279">
        <v>286.49999999999983</v>
      </c>
      <c r="FH37" s="279">
        <v>287.33333333333314</v>
      </c>
      <c r="FI37" s="279">
        <v>288.16666666666652</v>
      </c>
      <c r="FJ37" s="279">
        <v>288.99999999999983</v>
      </c>
      <c r="FK37" s="279">
        <v>289.41666666666652</v>
      </c>
      <c r="FL37" s="279">
        <v>289.83333333333314</v>
      </c>
      <c r="FM37" s="279">
        <v>290.24999999999983</v>
      </c>
      <c r="FN37" s="279">
        <v>290.66666666666652</v>
      </c>
      <c r="FO37" s="279">
        <v>291.0833333333332</v>
      </c>
      <c r="FP37" s="279">
        <v>291.49999999999989</v>
      </c>
      <c r="FQ37" s="279">
        <v>291.91666666666652</v>
      </c>
      <c r="FR37" s="279">
        <v>292.3333333333332</v>
      </c>
      <c r="FS37" s="279">
        <v>292.74999999999989</v>
      </c>
      <c r="FT37" s="279">
        <v>293.16666666666652</v>
      </c>
      <c r="FU37" s="279">
        <v>293.5833333333332</v>
      </c>
      <c r="FV37" s="279">
        <v>293.99999999999989</v>
      </c>
    </row>
    <row r="38" spans="2:193" x14ac:dyDescent="0.2">
      <c r="D38" s="279"/>
      <c r="E38" s="339" t="s">
        <v>471</v>
      </c>
      <c r="F38" s="339"/>
      <c r="G38" s="339"/>
      <c r="H38" s="339"/>
      <c r="I38" s="339"/>
      <c r="J38" s="339"/>
      <c r="K38" s="172">
        <v>49</v>
      </c>
      <c r="L38" s="172">
        <v>49</v>
      </c>
      <c r="M38" s="172">
        <v>52</v>
      </c>
      <c r="N38" s="172">
        <v>52</v>
      </c>
      <c r="O38" s="172">
        <v>52</v>
      </c>
      <c r="P38" s="172">
        <v>52</v>
      </c>
      <c r="Q38" s="172">
        <v>54</v>
      </c>
      <c r="R38" s="172">
        <v>54</v>
      </c>
      <c r="S38" s="172">
        <v>55</v>
      </c>
      <c r="T38" s="172">
        <v>57</v>
      </c>
      <c r="U38" s="172">
        <v>57</v>
      </c>
      <c r="V38" s="172">
        <v>57</v>
      </c>
      <c r="W38" s="172">
        <v>60</v>
      </c>
      <c r="X38" s="172">
        <v>60</v>
      </c>
      <c r="Y38" s="172">
        <v>61</v>
      </c>
      <c r="Z38" s="172">
        <v>62</v>
      </c>
      <c r="AA38" s="172">
        <v>62</v>
      </c>
      <c r="AB38" s="172">
        <v>61</v>
      </c>
      <c r="AC38" s="172">
        <v>64</v>
      </c>
      <c r="AD38" s="172">
        <v>62</v>
      </c>
      <c r="AE38" s="172">
        <v>63</v>
      </c>
      <c r="AF38" s="172">
        <v>67</v>
      </c>
      <c r="AG38" s="172">
        <v>66</v>
      </c>
      <c r="AH38" s="172">
        <v>66</v>
      </c>
      <c r="AI38" s="172">
        <v>65</v>
      </c>
      <c r="AJ38" s="172">
        <v>66</v>
      </c>
      <c r="AK38" s="172">
        <v>70</v>
      </c>
      <c r="AL38" s="172">
        <v>70</v>
      </c>
      <c r="AM38" s="172">
        <v>72</v>
      </c>
      <c r="AN38" s="172">
        <v>73</v>
      </c>
      <c r="AO38" s="172">
        <v>77</v>
      </c>
      <c r="AP38" s="172">
        <v>79</v>
      </c>
      <c r="AQ38" s="172">
        <v>91</v>
      </c>
      <c r="AR38" s="172">
        <v>92</v>
      </c>
      <c r="AS38" s="172">
        <v>94</v>
      </c>
      <c r="AT38" s="172">
        <v>100</v>
      </c>
      <c r="AU38" s="172">
        <v>101</v>
      </c>
      <c r="AV38" s="172">
        <v>107</v>
      </c>
      <c r="AW38" s="172">
        <v>108</v>
      </c>
      <c r="AX38" s="172">
        <v>109</v>
      </c>
      <c r="AY38" s="172">
        <v>109</v>
      </c>
      <c r="AZ38" s="172">
        <v>114</v>
      </c>
      <c r="BA38" s="172">
        <v>118</v>
      </c>
      <c r="BB38" s="172">
        <v>121</v>
      </c>
      <c r="BC38" s="172">
        <v>124</v>
      </c>
      <c r="BD38" s="172">
        <v>124</v>
      </c>
      <c r="BE38" s="172">
        <v>131</v>
      </c>
      <c r="BF38" s="172">
        <v>131</v>
      </c>
      <c r="BG38" s="172">
        <v>133</v>
      </c>
      <c r="BH38" s="172">
        <v>135</v>
      </c>
      <c r="BI38" s="172">
        <v>137</v>
      </c>
      <c r="BJ38" s="172">
        <v>138</v>
      </c>
      <c r="BK38" s="172">
        <v>141</v>
      </c>
      <c r="BL38" s="172">
        <v>143</v>
      </c>
      <c r="BM38" s="172">
        <v>149</v>
      </c>
      <c r="BN38" s="172">
        <v>153</v>
      </c>
      <c r="BO38" s="172">
        <v>157</v>
      </c>
      <c r="BP38" s="172">
        <v>162</v>
      </c>
      <c r="BQ38" s="172">
        <v>162</v>
      </c>
      <c r="BR38" s="172">
        <v>173</v>
      </c>
      <c r="BS38" s="172">
        <v>169</v>
      </c>
      <c r="BT38" s="172">
        <v>181</v>
      </c>
      <c r="BU38" s="172">
        <v>170</v>
      </c>
      <c r="BV38" s="172">
        <v>178</v>
      </c>
      <c r="BW38" s="172">
        <v>177</v>
      </c>
      <c r="BX38" s="172">
        <v>175</v>
      </c>
      <c r="BY38" s="172">
        <v>181</v>
      </c>
      <c r="BZ38" s="172">
        <v>185</v>
      </c>
      <c r="CA38" s="172">
        <v>189</v>
      </c>
      <c r="CB38" s="172">
        <v>197</v>
      </c>
      <c r="CC38" s="172">
        <v>195</v>
      </c>
      <c r="CD38" s="339">
        <v>195</v>
      </c>
      <c r="CE38" s="339">
        <v>195</v>
      </c>
      <c r="CF38" s="339">
        <v>195</v>
      </c>
      <c r="CG38" s="339">
        <v>195</v>
      </c>
      <c r="CH38" s="339">
        <v>195</v>
      </c>
      <c r="CI38" s="339">
        <v>195</v>
      </c>
      <c r="CJ38" s="339">
        <v>195</v>
      </c>
      <c r="CK38" s="339">
        <v>195</v>
      </c>
      <c r="CL38" s="339">
        <v>195</v>
      </c>
      <c r="CM38" s="339">
        <v>195</v>
      </c>
      <c r="CN38" s="339">
        <v>195</v>
      </c>
      <c r="CO38" s="339">
        <v>195</v>
      </c>
      <c r="CP38" s="339">
        <v>195</v>
      </c>
      <c r="CQ38" s="339">
        <v>195</v>
      </c>
      <c r="CR38" s="339">
        <v>195</v>
      </c>
      <c r="CS38" s="339">
        <v>195</v>
      </c>
      <c r="CT38" s="339">
        <v>195</v>
      </c>
      <c r="CU38" s="339">
        <v>195</v>
      </c>
      <c r="CV38" s="339">
        <v>195</v>
      </c>
      <c r="CW38" s="339">
        <v>195</v>
      </c>
      <c r="CX38" s="339">
        <v>195</v>
      </c>
      <c r="CY38" s="339">
        <v>195</v>
      </c>
      <c r="CZ38" s="339">
        <v>195</v>
      </c>
      <c r="DA38" s="339">
        <v>195</v>
      </c>
      <c r="DB38" s="339">
        <v>195</v>
      </c>
      <c r="DC38" s="339">
        <v>195</v>
      </c>
      <c r="DD38" s="339">
        <v>195</v>
      </c>
      <c r="DE38" s="339">
        <v>195</v>
      </c>
      <c r="DF38" s="339">
        <v>195</v>
      </c>
      <c r="DG38" s="339">
        <v>195</v>
      </c>
      <c r="DH38" s="339">
        <v>195</v>
      </c>
      <c r="DI38" s="339">
        <v>195</v>
      </c>
      <c r="DJ38" s="339">
        <v>195</v>
      </c>
      <c r="DK38" s="339">
        <v>195</v>
      </c>
      <c r="DL38" s="339">
        <v>195</v>
      </c>
      <c r="DM38" s="339">
        <v>195</v>
      </c>
      <c r="DN38" s="339">
        <v>195</v>
      </c>
      <c r="DO38" s="339">
        <v>195</v>
      </c>
      <c r="DP38" s="339">
        <v>195</v>
      </c>
      <c r="DQ38" s="339">
        <v>195</v>
      </c>
      <c r="DR38" s="339">
        <v>195</v>
      </c>
      <c r="DS38" s="339">
        <v>195</v>
      </c>
      <c r="DT38" s="339">
        <v>195</v>
      </c>
      <c r="DU38" s="339">
        <v>195</v>
      </c>
      <c r="DV38" s="339">
        <v>195</v>
      </c>
      <c r="DW38" s="339">
        <v>195</v>
      </c>
      <c r="DX38" s="339">
        <v>195</v>
      </c>
      <c r="DY38" s="339">
        <v>195</v>
      </c>
      <c r="DZ38" s="339">
        <v>195</v>
      </c>
      <c r="EA38" s="339">
        <v>195</v>
      </c>
      <c r="EB38" s="339">
        <v>195</v>
      </c>
      <c r="EC38" s="339">
        <v>195</v>
      </c>
      <c r="ED38" s="339">
        <v>195</v>
      </c>
      <c r="EE38" s="339">
        <v>195</v>
      </c>
      <c r="EF38" s="339">
        <v>195</v>
      </c>
      <c r="EG38" s="339">
        <v>195</v>
      </c>
      <c r="EH38" s="339">
        <v>195</v>
      </c>
      <c r="EI38" s="339">
        <v>195</v>
      </c>
      <c r="EJ38" s="339">
        <v>195</v>
      </c>
      <c r="EK38" s="339">
        <v>195</v>
      </c>
      <c r="EL38" s="339">
        <v>195</v>
      </c>
      <c r="EM38" s="339">
        <v>195</v>
      </c>
      <c r="EN38" s="339">
        <v>195</v>
      </c>
      <c r="EO38" s="339">
        <v>195</v>
      </c>
      <c r="EP38" s="339">
        <v>195</v>
      </c>
      <c r="EQ38" s="339">
        <v>195</v>
      </c>
      <c r="ER38" s="339">
        <v>195</v>
      </c>
      <c r="ES38" s="339">
        <v>195</v>
      </c>
      <c r="ET38" s="339">
        <v>195</v>
      </c>
      <c r="EU38" s="339">
        <v>195</v>
      </c>
      <c r="EV38" s="339">
        <v>195</v>
      </c>
      <c r="EW38" s="339">
        <v>195</v>
      </c>
      <c r="EX38" s="339">
        <v>195</v>
      </c>
      <c r="EY38" s="339">
        <v>195</v>
      </c>
      <c r="EZ38" s="339">
        <v>195</v>
      </c>
      <c r="FA38" s="339">
        <v>195</v>
      </c>
      <c r="FB38" s="339">
        <v>195</v>
      </c>
      <c r="FC38" s="339">
        <v>195</v>
      </c>
      <c r="FD38" s="339">
        <v>195</v>
      </c>
      <c r="FE38" s="339">
        <v>195</v>
      </c>
      <c r="FF38" s="339">
        <v>195</v>
      </c>
      <c r="FG38" s="339">
        <v>195</v>
      </c>
      <c r="FH38" s="339">
        <v>195</v>
      </c>
      <c r="FI38" s="339">
        <v>195</v>
      </c>
      <c r="FJ38" s="339">
        <v>195</v>
      </c>
      <c r="FK38" s="339">
        <v>195</v>
      </c>
      <c r="FL38" s="339">
        <v>195</v>
      </c>
      <c r="FM38" s="339">
        <v>195</v>
      </c>
      <c r="FN38" s="339">
        <v>195</v>
      </c>
      <c r="FO38" s="339">
        <v>195</v>
      </c>
      <c r="FP38" s="339">
        <v>195</v>
      </c>
      <c r="FQ38" s="339">
        <v>195</v>
      </c>
      <c r="FR38" s="339">
        <v>195</v>
      </c>
      <c r="FS38" s="339">
        <v>195</v>
      </c>
      <c r="FT38" s="339">
        <v>195</v>
      </c>
      <c r="FU38" s="339">
        <v>195</v>
      </c>
      <c r="FV38" s="339">
        <v>195</v>
      </c>
    </row>
    <row r="39" spans="2:193" x14ac:dyDescent="0.2">
      <c r="D39" s="279"/>
      <c r="E39" s="279" t="s">
        <v>892</v>
      </c>
      <c r="F39" s="279"/>
      <c r="G39" s="279"/>
      <c r="H39" s="279"/>
      <c r="I39" s="279"/>
      <c r="J39" s="279"/>
      <c r="K39" s="418"/>
      <c r="L39" s="418"/>
      <c r="M39" s="418"/>
      <c r="N39" s="418"/>
      <c r="O39" s="418"/>
      <c r="P39" s="418"/>
      <c r="Q39" s="418"/>
      <c r="R39" s="418"/>
      <c r="S39" s="418"/>
      <c r="T39" s="418"/>
      <c r="U39" s="418"/>
      <c r="V39" s="418"/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418"/>
      <c r="AL39" s="418"/>
      <c r="AM39" s="418"/>
      <c r="AN39" s="418"/>
      <c r="AO39" s="418"/>
      <c r="AP39" s="418"/>
      <c r="AQ39" s="418"/>
      <c r="AR39" s="418"/>
      <c r="AS39" s="418"/>
      <c r="AT39" s="418"/>
      <c r="AU39" s="418"/>
      <c r="AV39" s="418"/>
      <c r="AW39" s="418"/>
      <c r="AX39" s="418"/>
      <c r="AY39" s="418"/>
      <c r="AZ39" s="418"/>
      <c r="BA39" s="418"/>
      <c r="BB39" s="418"/>
      <c r="BC39" s="418"/>
      <c r="BD39" s="418"/>
      <c r="BE39" s="418"/>
      <c r="BF39" s="418"/>
      <c r="BG39" s="418"/>
      <c r="BH39" s="418"/>
      <c r="BI39" s="418"/>
      <c r="BJ39" s="418"/>
      <c r="BK39" s="418"/>
      <c r="BL39" s="418"/>
      <c r="BM39" s="418"/>
      <c r="BN39" s="418"/>
      <c r="BO39" s="418"/>
      <c r="BP39" s="418"/>
      <c r="BQ39" s="418"/>
      <c r="BR39" s="418"/>
      <c r="BS39" s="418"/>
      <c r="BT39" s="418"/>
      <c r="BU39" s="418"/>
      <c r="BV39" s="418"/>
      <c r="BW39" s="418"/>
      <c r="BX39" s="418"/>
      <c r="BY39" s="418"/>
      <c r="BZ39" s="418"/>
      <c r="CA39" s="418"/>
      <c r="CB39" s="418"/>
      <c r="CC39" s="418"/>
      <c r="CD39" s="405">
        <v>4</v>
      </c>
      <c r="CE39" s="279">
        <v>5.25</v>
      </c>
      <c r="CF39" s="279">
        <v>6.5</v>
      </c>
      <c r="CG39" s="279">
        <v>7.75</v>
      </c>
      <c r="CH39" s="279">
        <v>9</v>
      </c>
      <c r="CI39" s="279">
        <v>10.25</v>
      </c>
      <c r="CJ39" s="279">
        <v>11.5</v>
      </c>
      <c r="CK39" s="279">
        <v>12.75</v>
      </c>
      <c r="CL39" s="279">
        <v>14</v>
      </c>
      <c r="CM39" s="279">
        <v>15.25</v>
      </c>
      <c r="CN39" s="279">
        <v>16.5</v>
      </c>
      <c r="CO39" s="279">
        <v>17.75</v>
      </c>
      <c r="CP39" s="279">
        <v>19</v>
      </c>
      <c r="CQ39" s="279">
        <v>20.25</v>
      </c>
      <c r="CR39" s="279">
        <v>21.5</v>
      </c>
      <c r="CS39" s="279">
        <v>22.75</v>
      </c>
      <c r="CT39" s="279">
        <v>24</v>
      </c>
      <c r="CU39" s="279">
        <v>25.25</v>
      </c>
      <c r="CV39" s="279">
        <v>26.5</v>
      </c>
      <c r="CW39" s="279">
        <v>27.75</v>
      </c>
      <c r="CX39" s="279">
        <v>29</v>
      </c>
      <c r="CY39" s="279">
        <v>30.25</v>
      </c>
      <c r="CZ39" s="279">
        <v>31.5</v>
      </c>
      <c r="DA39" s="279">
        <v>32.75</v>
      </c>
      <c r="DB39" s="279">
        <v>34</v>
      </c>
      <c r="DC39" s="279">
        <v>35.25</v>
      </c>
      <c r="DD39" s="279">
        <v>36.5</v>
      </c>
      <c r="DE39" s="279">
        <v>37.75</v>
      </c>
      <c r="DF39" s="279">
        <v>39</v>
      </c>
      <c r="DG39" s="279">
        <v>40.25</v>
      </c>
      <c r="DH39" s="279">
        <v>41.5</v>
      </c>
      <c r="DI39" s="279">
        <v>42.75</v>
      </c>
      <c r="DJ39" s="279">
        <v>44</v>
      </c>
      <c r="DK39" s="279">
        <v>45.25</v>
      </c>
      <c r="DL39" s="279">
        <v>46.5</v>
      </c>
      <c r="DM39" s="279">
        <v>47.75</v>
      </c>
      <c r="DN39" s="279">
        <v>49</v>
      </c>
      <c r="DO39" s="279">
        <v>50.25</v>
      </c>
      <c r="DP39" s="279">
        <v>51.5</v>
      </c>
      <c r="DQ39" s="279">
        <v>52.75</v>
      </c>
      <c r="DR39" s="279">
        <v>54</v>
      </c>
      <c r="DS39" s="279">
        <v>55.25</v>
      </c>
      <c r="DT39" s="279">
        <v>56.5</v>
      </c>
      <c r="DU39" s="279">
        <v>57.75</v>
      </c>
      <c r="DV39" s="279">
        <v>59</v>
      </c>
      <c r="DW39" s="279">
        <v>60.25</v>
      </c>
      <c r="DX39" s="279">
        <v>61.5</v>
      </c>
      <c r="DY39" s="279">
        <v>62.75</v>
      </c>
      <c r="DZ39" s="279">
        <v>64</v>
      </c>
      <c r="EA39" s="279">
        <v>64.833333333333329</v>
      </c>
      <c r="EB39" s="279">
        <v>65.666666666666657</v>
      </c>
      <c r="EC39" s="279">
        <v>66.499999999999986</v>
      </c>
      <c r="ED39" s="279">
        <v>67.333333333333314</v>
      </c>
      <c r="EE39" s="279">
        <v>68.166666666666643</v>
      </c>
      <c r="EF39" s="279">
        <v>68.999999999999972</v>
      </c>
      <c r="EG39" s="279">
        <v>69.8333333333333</v>
      </c>
      <c r="EH39" s="279">
        <v>70.666666666666629</v>
      </c>
      <c r="EI39" s="279">
        <v>71.499999999999957</v>
      </c>
      <c r="EJ39" s="279">
        <v>72.333333333333286</v>
      </c>
      <c r="EK39" s="279">
        <v>73.166666666666615</v>
      </c>
      <c r="EL39" s="279">
        <v>73.999999999999943</v>
      </c>
      <c r="EM39" s="279">
        <v>74.833333333333272</v>
      </c>
      <c r="EN39" s="279">
        <v>75.6666666666666</v>
      </c>
      <c r="EO39" s="279">
        <v>76.499999999999929</v>
      </c>
      <c r="EP39" s="279">
        <v>77.333333333333258</v>
      </c>
      <c r="EQ39" s="279">
        <v>78.166666666666586</v>
      </c>
      <c r="ER39" s="279">
        <v>78.999999999999915</v>
      </c>
      <c r="ES39" s="279">
        <v>79.833333333333243</v>
      </c>
      <c r="ET39" s="279">
        <v>80.666666666666572</v>
      </c>
      <c r="EU39" s="279">
        <v>81.499999999999901</v>
      </c>
      <c r="EV39" s="279">
        <v>82.333333333333229</v>
      </c>
      <c r="EW39" s="279">
        <v>83.166666666666558</v>
      </c>
      <c r="EX39" s="279">
        <v>83.999999999999886</v>
      </c>
      <c r="EY39" s="279">
        <v>84.833333333333215</v>
      </c>
      <c r="EZ39" s="279">
        <v>85.666666666666544</v>
      </c>
      <c r="FA39" s="279">
        <v>86.499999999999872</v>
      </c>
      <c r="FB39" s="279">
        <v>87.333333333333201</v>
      </c>
      <c r="FC39" s="279">
        <v>88.166666666666529</v>
      </c>
      <c r="FD39" s="279">
        <v>88.999999999999858</v>
      </c>
      <c r="FE39" s="279">
        <v>89.833333333333186</v>
      </c>
      <c r="FF39" s="279">
        <v>90.666666666666515</v>
      </c>
      <c r="FG39" s="279">
        <v>91.499999999999844</v>
      </c>
      <c r="FH39" s="279">
        <v>92.333333333333172</v>
      </c>
      <c r="FI39" s="279">
        <v>93.166666666666501</v>
      </c>
      <c r="FJ39" s="279">
        <v>93.999999999999829</v>
      </c>
      <c r="FK39" s="279">
        <v>94.416666666666501</v>
      </c>
      <c r="FL39" s="279">
        <v>94.833333333333172</v>
      </c>
      <c r="FM39" s="279">
        <v>95.249999999999844</v>
      </c>
      <c r="FN39" s="279">
        <v>95.666666666666515</v>
      </c>
      <c r="FO39" s="279">
        <v>96.083333333333186</v>
      </c>
      <c r="FP39" s="279">
        <v>96.499999999999858</v>
      </c>
      <c r="FQ39" s="279">
        <v>96.916666666666529</v>
      </c>
      <c r="FR39" s="279">
        <v>97.333333333333201</v>
      </c>
      <c r="FS39" s="279">
        <v>97.749999999999872</v>
      </c>
      <c r="FT39" s="279">
        <v>98.166666666666544</v>
      </c>
      <c r="FU39" s="279">
        <v>98.583333333333215</v>
      </c>
      <c r="FV39" s="279">
        <v>98.999999999999886</v>
      </c>
    </row>
    <row r="40" spans="2:193" x14ac:dyDescent="0.2">
      <c r="D40" s="280" t="s">
        <v>84</v>
      </c>
      <c r="E40" s="280"/>
      <c r="F40" s="280"/>
      <c r="G40" s="280"/>
      <c r="H40" s="280"/>
      <c r="I40" s="280" t="s">
        <v>676</v>
      </c>
      <c r="J40" s="280"/>
      <c r="K40" s="280">
        <v>50</v>
      </c>
      <c r="L40" s="280">
        <v>50</v>
      </c>
      <c r="M40" s="280">
        <v>53</v>
      </c>
      <c r="N40" s="280">
        <v>53</v>
      </c>
      <c r="O40" s="280">
        <v>53</v>
      </c>
      <c r="P40" s="280">
        <v>53</v>
      </c>
      <c r="Q40" s="280">
        <v>55</v>
      </c>
      <c r="R40" s="280">
        <v>55</v>
      </c>
      <c r="S40" s="280">
        <v>56</v>
      </c>
      <c r="T40" s="280">
        <v>58</v>
      </c>
      <c r="U40" s="280">
        <v>58</v>
      </c>
      <c r="V40" s="280">
        <v>58</v>
      </c>
      <c r="W40" s="280">
        <v>61</v>
      </c>
      <c r="X40" s="280">
        <v>61</v>
      </c>
      <c r="Y40" s="280">
        <v>62</v>
      </c>
      <c r="Z40" s="280">
        <v>63</v>
      </c>
      <c r="AA40" s="280">
        <v>63</v>
      </c>
      <c r="AB40" s="280">
        <v>62</v>
      </c>
      <c r="AC40" s="280">
        <v>65</v>
      </c>
      <c r="AD40" s="280">
        <v>63</v>
      </c>
      <c r="AE40" s="280">
        <v>64</v>
      </c>
      <c r="AF40" s="280">
        <v>68</v>
      </c>
      <c r="AG40" s="280">
        <v>67</v>
      </c>
      <c r="AH40" s="280">
        <v>67</v>
      </c>
      <c r="AI40" s="280">
        <v>66</v>
      </c>
      <c r="AJ40" s="280">
        <v>67</v>
      </c>
      <c r="AK40" s="280">
        <v>71</v>
      </c>
      <c r="AL40" s="280">
        <v>71</v>
      </c>
      <c r="AM40" s="280">
        <v>73</v>
      </c>
      <c r="AN40" s="280">
        <v>74</v>
      </c>
      <c r="AO40" s="280">
        <v>78</v>
      </c>
      <c r="AP40" s="280">
        <v>80</v>
      </c>
      <c r="AQ40" s="280">
        <v>92</v>
      </c>
      <c r="AR40" s="280">
        <v>93</v>
      </c>
      <c r="AS40" s="280">
        <v>95</v>
      </c>
      <c r="AT40" s="280">
        <v>101</v>
      </c>
      <c r="AU40" s="280">
        <v>102</v>
      </c>
      <c r="AV40" s="280">
        <v>108</v>
      </c>
      <c r="AW40" s="280">
        <v>109</v>
      </c>
      <c r="AX40" s="280">
        <v>110</v>
      </c>
      <c r="AY40" s="280">
        <v>110</v>
      </c>
      <c r="AZ40" s="280">
        <v>115</v>
      </c>
      <c r="BA40" s="280">
        <v>119</v>
      </c>
      <c r="BB40" s="280">
        <v>122</v>
      </c>
      <c r="BC40" s="280">
        <v>125</v>
      </c>
      <c r="BD40" s="280">
        <v>125</v>
      </c>
      <c r="BE40" s="280">
        <v>132</v>
      </c>
      <c r="BF40" s="280">
        <v>132</v>
      </c>
      <c r="BG40" s="280">
        <v>134</v>
      </c>
      <c r="BH40" s="280">
        <v>136</v>
      </c>
      <c r="BI40" s="280">
        <v>138</v>
      </c>
      <c r="BJ40" s="280">
        <v>139</v>
      </c>
      <c r="BK40" s="280">
        <v>142</v>
      </c>
      <c r="BL40" s="280">
        <v>144</v>
      </c>
      <c r="BM40" s="280">
        <v>150</v>
      </c>
      <c r="BN40" s="280">
        <v>154</v>
      </c>
      <c r="BO40" s="280">
        <v>158</v>
      </c>
      <c r="BP40" s="280">
        <v>163</v>
      </c>
      <c r="BQ40" s="280">
        <v>163</v>
      </c>
      <c r="BR40" s="280">
        <v>174</v>
      </c>
      <c r="BS40" s="280">
        <v>170</v>
      </c>
      <c r="BT40" s="280">
        <v>182</v>
      </c>
      <c r="BU40" s="280">
        <v>171</v>
      </c>
      <c r="BV40" s="280">
        <v>179</v>
      </c>
      <c r="BW40" s="280">
        <v>178</v>
      </c>
      <c r="BX40" s="280">
        <v>176</v>
      </c>
      <c r="BY40" s="280">
        <v>182</v>
      </c>
      <c r="BZ40" s="280">
        <v>186</v>
      </c>
      <c r="CA40" s="280">
        <v>190</v>
      </c>
      <c r="CB40" s="280">
        <v>198</v>
      </c>
      <c r="CC40" s="280">
        <v>196</v>
      </c>
      <c r="CD40" s="280">
        <v>200</v>
      </c>
      <c r="CE40" s="280">
        <v>201.25</v>
      </c>
      <c r="CF40" s="280">
        <v>202.5</v>
      </c>
      <c r="CG40" s="280">
        <v>203.75</v>
      </c>
      <c r="CH40" s="280">
        <v>205</v>
      </c>
      <c r="CI40" s="280">
        <v>206.25</v>
      </c>
      <c r="CJ40" s="280">
        <v>207.5</v>
      </c>
      <c r="CK40" s="280">
        <v>208.75</v>
      </c>
      <c r="CL40" s="280">
        <v>210</v>
      </c>
      <c r="CM40" s="280">
        <v>211.25</v>
      </c>
      <c r="CN40" s="280">
        <v>212.5</v>
      </c>
      <c r="CO40" s="280">
        <v>213.75</v>
      </c>
      <c r="CP40" s="280">
        <v>215</v>
      </c>
      <c r="CQ40" s="280">
        <v>216.25</v>
      </c>
      <c r="CR40" s="280">
        <v>217.5</v>
      </c>
      <c r="CS40" s="280">
        <v>218.75</v>
      </c>
      <c r="CT40" s="280">
        <v>220</v>
      </c>
      <c r="CU40" s="280">
        <v>221.25</v>
      </c>
      <c r="CV40" s="280">
        <v>222.5</v>
      </c>
      <c r="CW40" s="280">
        <v>223.75</v>
      </c>
      <c r="CX40" s="280">
        <v>225</v>
      </c>
      <c r="CY40" s="280">
        <v>226.25</v>
      </c>
      <c r="CZ40" s="280">
        <v>227.5</v>
      </c>
      <c r="DA40" s="280">
        <v>228.75</v>
      </c>
      <c r="DB40" s="280">
        <v>230</v>
      </c>
      <c r="DC40" s="280">
        <v>231.25</v>
      </c>
      <c r="DD40" s="280">
        <v>232.5</v>
      </c>
      <c r="DE40" s="280">
        <v>233.75</v>
      </c>
      <c r="DF40" s="280">
        <v>235</v>
      </c>
      <c r="DG40" s="280">
        <v>236.25</v>
      </c>
      <c r="DH40" s="280">
        <v>237.5</v>
      </c>
      <c r="DI40" s="280">
        <v>238.75</v>
      </c>
      <c r="DJ40" s="280">
        <v>240</v>
      </c>
      <c r="DK40" s="280">
        <v>241.25</v>
      </c>
      <c r="DL40" s="280">
        <v>242.5</v>
      </c>
      <c r="DM40" s="280">
        <v>243.75</v>
      </c>
      <c r="DN40" s="280">
        <v>245</v>
      </c>
      <c r="DO40" s="280">
        <v>246.25</v>
      </c>
      <c r="DP40" s="280">
        <v>247.5</v>
      </c>
      <c r="DQ40" s="280">
        <v>248.75</v>
      </c>
      <c r="DR40" s="280">
        <v>250</v>
      </c>
      <c r="DS40" s="280">
        <v>251.25</v>
      </c>
      <c r="DT40" s="280">
        <v>252.5</v>
      </c>
      <c r="DU40" s="280">
        <v>253.75</v>
      </c>
      <c r="DV40" s="280">
        <v>255</v>
      </c>
      <c r="DW40" s="280">
        <v>256.25</v>
      </c>
      <c r="DX40" s="280">
        <v>257.5</v>
      </c>
      <c r="DY40" s="280">
        <v>258.75</v>
      </c>
      <c r="DZ40" s="280">
        <v>260</v>
      </c>
      <c r="EA40" s="280">
        <v>260.83333333333331</v>
      </c>
      <c r="EB40" s="280">
        <v>261.66666666666663</v>
      </c>
      <c r="EC40" s="280">
        <v>262.5</v>
      </c>
      <c r="ED40" s="280">
        <v>263.33333333333331</v>
      </c>
      <c r="EE40" s="280">
        <v>264.16666666666663</v>
      </c>
      <c r="EF40" s="280">
        <v>265</v>
      </c>
      <c r="EG40" s="280">
        <v>265.83333333333331</v>
      </c>
      <c r="EH40" s="280">
        <v>266.66666666666663</v>
      </c>
      <c r="EI40" s="280">
        <v>267.49999999999994</v>
      </c>
      <c r="EJ40" s="280">
        <v>268.33333333333326</v>
      </c>
      <c r="EK40" s="280">
        <v>269.16666666666663</v>
      </c>
      <c r="EL40" s="280">
        <v>269.99999999999994</v>
      </c>
      <c r="EM40" s="280">
        <v>270.83333333333326</v>
      </c>
      <c r="EN40" s="280">
        <v>271.66666666666663</v>
      </c>
      <c r="EO40" s="280">
        <v>272.49999999999994</v>
      </c>
      <c r="EP40" s="280">
        <v>273.33333333333326</v>
      </c>
      <c r="EQ40" s="280">
        <v>274.16666666666657</v>
      </c>
      <c r="ER40" s="280">
        <v>274.99999999999989</v>
      </c>
      <c r="ES40" s="280">
        <v>275.83333333333326</v>
      </c>
      <c r="ET40" s="280">
        <v>276.66666666666657</v>
      </c>
      <c r="EU40" s="280">
        <v>277.49999999999989</v>
      </c>
      <c r="EV40" s="280">
        <v>278.33333333333326</v>
      </c>
      <c r="EW40" s="280">
        <v>279.16666666666657</v>
      </c>
      <c r="EX40" s="280">
        <v>279.99999999999989</v>
      </c>
      <c r="EY40" s="280">
        <v>280.8333333333332</v>
      </c>
      <c r="EZ40" s="280">
        <v>281.66666666666652</v>
      </c>
      <c r="FA40" s="280">
        <v>282.49999999999989</v>
      </c>
      <c r="FB40" s="280">
        <v>283.3333333333332</v>
      </c>
      <c r="FC40" s="280">
        <v>284.16666666666652</v>
      </c>
      <c r="FD40" s="280">
        <v>284.99999999999989</v>
      </c>
      <c r="FE40" s="280">
        <v>285.8333333333332</v>
      </c>
      <c r="FF40" s="280">
        <v>286.66666666666652</v>
      </c>
      <c r="FG40" s="280">
        <v>287.49999999999983</v>
      </c>
      <c r="FH40" s="280">
        <v>288.33333333333314</v>
      </c>
      <c r="FI40" s="280">
        <v>289.16666666666652</v>
      </c>
      <c r="FJ40" s="280">
        <v>289.99999999999983</v>
      </c>
      <c r="FK40" s="280">
        <v>290.41666666666652</v>
      </c>
      <c r="FL40" s="280">
        <v>290.83333333333314</v>
      </c>
      <c r="FM40" s="280">
        <v>291.24999999999983</v>
      </c>
      <c r="FN40" s="280">
        <v>291.66666666666652</v>
      </c>
      <c r="FO40" s="280">
        <v>292.0833333333332</v>
      </c>
      <c r="FP40" s="280">
        <v>292.49999999999989</v>
      </c>
      <c r="FQ40" s="280">
        <v>292.91666666666652</v>
      </c>
      <c r="FR40" s="280">
        <v>293.3333333333332</v>
      </c>
      <c r="FS40" s="280">
        <v>293.74999999999989</v>
      </c>
      <c r="FT40" s="280">
        <v>294.16666666666652</v>
      </c>
      <c r="FU40" s="280">
        <v>294.5833333333332</v>
      </c>
      <c r="FV40" s="280">
        <v>294.99999999999989</v>
      </c>
      <c r="FX40" s="35">
        <v>80.083333333333329</v>
      </c>
      <c r="FY40" s="35">
        <v>117.41666666666667</v>
      </c>
      <c r="FZ40" s="35">
        <v>149.58333333333334</v>
      </c>
      <c r="GA40" s="35">
        <v>182.54545454545453</v>
      </c>
      <c r="GB40" s="35">
        <v>200</v>
      </c>
      <c r="GC40" s="35">
        <v>184</v>
      </c>
      <c r="GD40" s="35">
        <v>208.125</v>
      </c>
      <c r="GE40" s="35">
        <v>223.125</v>
      </c>
      <c r="GF40" s="35">
        <v>238.125</v>
      </c>
      <c r="GG40" s="35">
        <v>253.125</v>
      </c>
      <c r="GH40" s="35">
        <v>265.41666666666663</v>
      </c>
      <c r="GI40" s="35">
        <v>275.41666666666663</v>
      </c>
      <c r="GJ40" s="35">
        <v>285.41666666666657</v>
      </c>
      <c r="GK40" s="35">
        <v>292.7083333333332</v>
      </c>
    </row>
    <row r="42" spans="2:193" x14ac:dyDescent="0.2">
      <c r="C42" s="24" t="s">
        <v>894</v>
      </c>
      <c r="FX42" s="38">
        <v>69.025522451612915</v>
      </c>
      <c r="FY42" s="38">
        <v>64.916847500354862</v>
      </c>
      <c r="FZ42" s="38">
        <v>67.378526005571004</v>
      </c>
      <c r="GA42" s="38">
        <v>64.110098973107583</v>
      </c>
      <c r="GB42" s="38">
        <v>5.7940363985727341</v>
      </c>
      <c r="GC42" s="38">
        <v>69.901165422361672</v>
      </c>
      <c r="GD42" s="38">
        <v>71.49514395979277</v>
      </c>
      <c r="GE42" s="38">
        <v>71.575003084014284</v>
      </c>
      <c r="GF42" s="38">
        <v>72.072428595266516</v>
      </c>
      <c r="GG42" s="38">
        <v>73.321420274465723</v>
      </c>
      <c r="GH42" s="38">
        <v>75.000834201960345</v>
      </c>
      <c r="GI42" s="38">
        <v>76.914537015869627</v>
      </c>
      <c r="GJ42" s="38">
        <v>78.919298837210249</v>
      </c>
      <c r="GK42" s="38">
        <v>81.15882786804913</v>
      </c>
    </row>
    <row r="43" spans="2:193" x14ac:dyDescent="0.2">
      <c r="D43" s="279" t="s">
        <v>588</v>
      </c>
      <c r="E43" s="279"/>
      <c r="K43" s="412">
        <v>15.274165999999999</v>
      </c>
      <c r="L43" s="412">
        <v>15.274165999999999</v>
      </c>
      <c r="M43" s="412">
        <v>15.274168</v>
      </c>
      <c r="N43" s="412">
        <v>15.274165999999999</v>
      </c>
      <c r="O43" s="412">
        <v>22.258037000000002</v>
      </c>
      <c r="P43" s="412">
        <v>11.728979000000001</v>
      </c>
      <c r="Q43" s="412">
        <v>14.433332999999999</v>
      </c>
      <c r="R43" s="412">
        <v>14.433332999999999</v>
      </c>
      <c r="S43" s="412">
        <v>8.5453740000000007</v>
      </c>
      <c r="T43" s="412">
        <v>12.404013000000001</v>
      </c>
      <c r="U43" s="412">
        <v>12.404013000000001</v>
      </c>
      <c r="V43" s="412">
        <v>19.774704</v>
      </c>
      <c r="W43" s="412">
        <v>14.860910000000001</v>
      </c>
      <c r="X43" s="412">
        <v>14.860910000000001</v>
      </c>
      <c r="Y43" s="412">
        <v>21.19914</v>
      </c>
      <c r="Z43" s="412">
        <v>14.860910000000001</v>
      </c>
      <c r="AA43" s="412">
        <v>14.860910000000001</v>
      </c>
      <c r="AB43" s="412">
        <v>9.2688950000000006</v>
      </c>
      <c r="AC43" s="412">
        <v>14.860910000000001</v>
      </c>
      <c r="AD43" s="412">
        <v>14.860910000000001</v>
      </c>
      <c r="AE43" s="412">
        <v>8.5485199999999999</v>
      </c>
      <c r="AF43" s="412">
        <v>14.242445999999999</v>
      </c>
      <c r="AG43" s="412">
        <v>11.271114000000001</v>
      </c>
      <c r="AH43" s="412">
        <v>34.193779999999997</v>
      </c>
      <c r="AI43" s="412">
        <v>14.878446</v>
      </c>
      <c r="AJ43" s="412">
        <v>14.878446</v>
      </c>
      <c r="AK43" s="412">
        <v>17.450752000000001</v>
      </c>
      <c r="AL43" s="412">
        <v>15.735880999999999</v>
      </c>
      <c r="AM43" s="412">
        <v>30.421911999999999</v>
      </c>
      <c r="AN43" s="412">
        <v>13.966666</v>
      </c>
      <c r="AO43" s="412">
        <v>13.966666</v>
      </c>
      <c r="AP43" s="412">
        <v>13.966666</v>
      </c>
      <c r="AQ43" s="412">
        <v>24.886666000000002</v>
      </c>
      <c r="AR43" s="412">
        <v>20.753831999999999</v>
      </c>
      <c r="AS43" s="412">
        <v>26.503333000000001</v>
      </c>
      <c r="AT43" s="412">
        <v>26.624658</v>
      </c>
      <c r="AU43" s="412">
        <v>25.2</v>
      </c>
      <c r="AV43" s="412">
        <v>25.2</v>
      </c>
      <c r="AW43" s="412">
        <v>25.2</v>
      </c>
      <c r="AX43" s="412">
        <v>25.2</v>
      </c>
      <c r="AY43" s="412">
        <v>25.2</v>
      </c>
      <c r="AZ43" s="412">
        <v>25.2</v>
      </c>
      <c r="BA43" s="412">
        <v>25.2</v>
      </c>
      <c r="BB43" s="412">
        <v>25.2</v>
      </c>
      <c r="BC43" s="412">
        <v>25.2</v>
      </c>
      <c r="BD43" s="412">
        <v>25.2</v>
      </c>
      <c r="BE43" s="412">
        <v>25.2</v>
      </c>
      <c r="BF43" s="412">
        <v>25.2</v>
      </c>
      <c r="BG43" s="412">
        <v>25.2</v>
      </c>
      <c r="BH43" s="412">
        <v>25.2</v>
      </c>
      <c r="BI43" s="412">
        <v>25.2</v>
      </c>
      <c r="BJ43" s="412">
        <v>25.2</v>
      </c>
      <c r="BK43" s="412">
        <v>20.52</v>
      </c>
      <c r="BL43" s="412">
        <v>20.52</v>
      </c>
      <c r="BM43" s="412">
        <v>25.2</v>
      </c>
      <c r="BN43" s="412">
        <v>25.2</v>
      </c>
      <c r="BO43" s="412">
        <v>25.2</v>
      </c>
      <c r="BP43" s="412">
        <v>25.2</v>
      </c>
      <c r="BQ43" s="412">
        <v>25.2</v>
      </c>
      <c r="BR43" s="412">
        <v>25.2</v>
      </c>
      <c r="BS43" s="412">
        <v>25.2</v>
      </c>
      <c r="BT43" s="412">
        <v>25.2</v>
      </c>
      <c r="BU43" s="412">
        <v>25.2</v>
      </c>
      <c r="BV43" s="412">
        <v>25.2</v>
      </c>
      <c r="BW43" s="412">
        <v>25.2</v>
      </c>
      <c r="BX43" s="412">
        <v>25.2</v>
      </c>
      <c r="BY43" s="412">
        <v>25.2</v>
      </c>
      <c r="BZ43" s="412">
        <v>25.2</v>
      </c>
      <c r="CA43" s="412">
        <v>25.2</v>
      </c>
      <c r="CB43" s="412">
        <v>25.2</v>
      </c>
      <c r="CC43" s="412">
        <v>92.673124000000001</v>
      </c>
      <c r="CD43" s="419">
        <v>31.333920363636356</v>
      </c>
      <c r="CE43" s="38">
        <v>31.333920363636356</v>
      </c>
      <c r="CF43" s="38">
        <v>31.333920363636356</v>
      </c>
      <c r="CG43" s="38">
        <v>31.333920363636356</v>
      </c>
      <c r="CH43" s="38">
        <v>31.333920363636356</v>
      </c>
      <c r="CI43" s="38">
        <v>31.333920363636356</v>
      </c>
      <c r="CJ43" s="38">
        <v>31.333920363636356</v>
      </c>
      <c r="CK43" s="38">
        <v>31.333920363636356</v>
      </c>
      <c r="CL43" s="38">
        <v>31.333920363636356</v>
      </c>
      <c r="CM43" s="38">
        <v>31.333920363636356</v>
      </c>
      <c r="CN43" s="38">
        <v>31.333920363636356</v>
      </c>
      <c r="CO43" s="38">
        <v>31.333920363636356</v>
      </c>
      <c r="CP43" s="38">
        <v>31.333920363636356</v>
      </c>
      <c r="CQ43" s="38">
        <v>31.333920363636356</v>
      </c>
      <c r="CR43" s="38">
        <v>31.333920363636356</v>
      </c>
      <c r="CS43" s="38">
        <v>31.333920363636356</v>
      </c>
      <c r="CT43" s="38">
        <v>31.333920363636356</v>
      </c>
      <c r="CU43" s="38">
        <v>31.333920363636356</v>
      </c>
      <c r="CV43" s="38">
        <v>31.333920363636356</v>
      </c>
      <c r="CW43" s="38">
        <v>31.333920363636356</v>
      </c>
      <c r="CX43" s="38">
        <v>31.333920363636356</v>
      </c>
      <c r="CY43" s="38">
        <v>31.333920363636356</v>
      </c>
      <c r="CZ43" s="38">
        <v>31.333920363636356</v>
      </c>
      <c r="DA43" s="38">
        <v>31.333920363636356</v>
      </c>
      <c r="DB43" s="38">
        <v>31.333920363636356</v>
      </c>
      <c r="DC43" s="38">
        <v>31.333920363636356</v>
      </c>
      <c r="DD43" s="38">
        <v>31.333920363636356</v>
      </c>
      <c r="DE43" s="38">
        <v>31.333920363636356</v>
      </c>
      <c r="DF43" s="38">
        <v>31.333920363636356</v>
      </c>
      <c r="DG43" s="38">
        <v>31.333920363636356</v>
      </c>
      <c r="DH43" s="38">
        <v>31.333920363636356</v>
      </c>
      <c r="DI43" s="38">
        <v>31.333920363636356</v>
      </c>
      <c r="DJ43" s="38">
        <v>31.333920363636356</v>
      </c>
      <c r="DK43" s="38">
        <v>31.333920363636356</v>
      </c>
      <c r="DL43" s="38">
        <v>31.333920363636356</v>
      </c>
      <c r="DM43" s="38">
        <v>31.333920363636356</v>
      </c>
      <c r="DN43" s="38">
        <v>31.333920363636356</v>
      </c>
      <c r="DO43" s="38">
        <v>31.333920363636356</v>
      </c>
      <c r="DP43" s="38">
        <v>31.333920363636356</v>
      </c>
      <c r="DQ43" s="38">
        <v>31.333920363636356</v>
      </c>
      <c r="DR43" s="38">
        <v>31.333920363636356</v>
      </c>
      <c r="DS43" s="38">
        <v>31.333920363636356</v>
      </c>
      <c r="DT43" s="38">
        <v>31.333920363636356</v>
      </c>
      <c r="DU43" s="38">
        <v>31.333920363636356</v>
      </c>
      <c r="DV43" s="38">
        <v>31.333920363636356</v>
      </c>
      <c r="DW43" s="38">
        <v>31.333920363636356</v>
      </c>
      <c r="DX43" s="38">
        <v>31.333920363636356</v>
      </c>
      <c r="DY43" s="38">
        <v>31.333920363636356</v>
      </c>
      <c r="DZ43" s="38">
        <v>31.333920363636356</v>
      </c>
      <c r="EA43" s="38">
        <v>31.333920363636356</v>
      </c>
      <c r="EB43" s="38">
        <v>31.333920363636356</v>
      </c>
      <c r="EC43" s="38">
        <v>31.333920363636356</v>
      </c>
      <c r="ED43" s="38">
        <v>31.333920363636356</v>
      </c>
      <c r="EE43" s="38">
        <v>31.333920363636356</v>
      </c>
      <c r="EF43" s="38">
        <v>31.333920363636356</v>
      </c>
      <c r="EG43" s="38">
        <v>31.333920363636356</v>
      </c>
      <c r="EH43" s="38">
        <v>31.333920363636356</v>
      </c>
      <c r="EI43" s="38">
        <v>31.333920363636356</v>
      </c>
      <c r="EJ43" s="38">
        <v>31.333920363636356</v>
      </c>
      <c r="EK43" s="38">
        <v>31.333920363636356</v>
      </c>
      <c r="EL43" s="38">
        <v>31.333920363636356</v>
      </c>
      <c r="EM43" s="38">
        <v>31.333920363636356</v>
      </c>
      <c r="EN43" s="38">
        <v>31.333920363636356</v>
      </c>
      <c r="EO43" s="38">
        <v>31.333920363636356</v>
      </c>
      <c r="EP43" s="38">
        <v>31.333920363636356</v>
      </c>
      <c r="EQ43" s="38">
        <v>31.333920363636356</v>
      </c>
      <c r="ER43" s="38">
        <v>31.333920363636356</v>
      </c>
      <c r="ES43" s="38">
        <v>31.333920363636356</v>
      </c>
      <c r="ET43" s="38">
        <v>31.333920363636356</v>
      </c>
      <c r="EU43" s="38">
        <v>31.333920363636356</v>
      </c>
      <c r="EV43" s="38">
        <v>31.333920363636356</v>
      </c>
      <c r="EW43" s="38">
        <v>31.333920363636356</v>
      </c>
      <c r="EX43" s="38">
        <v>31.333920363636356</v>
      </c>
      <c r="EY43" s="38">
        <v>31.333920363636356</v>
      </c>
      <c r="EZ43" s="38">
        <v>31.333920363636356</v>
      </c>
      <c r="FA43" s="38">
        <v>31.333920363636356</v>
      </c>
      <c r="FB43" s="38">
        <v>31.333920363636356</v>
      </c>
      <c r="FC43" s="38">
        <v>31.333920363636356</v>
      </c>
      <c r="FD43" s="38">
        <v>31.333920363636356</v>
      </c>
      <c r="FE43" s="38">
        <v>31.333920363636356</v>
      </c>
      <c r="FF43" s="38">
        <v>31.333920363636356</v>
      </c>
      <c r="FG43" s="38">
        <v>31.333920363636356</v>
      </c>
      <c r="FH43" s="38">
        <v>31.333920363636356</v>
      </c>
      <c r="FI43" s="38">
        <v>31.333920363636356</v>
      </c>
      <c r="FJ43" s="38">
        <v>31.333920363636356</v>
      </c>
      <c r="FK43" s="38">
        <v>31.333920363636356</v>
      </c>
      <c r="FL43" s="38">
        <v>31.333920363636356</v>
      </c>
      <c r="FM43" s="38">
        <v>31.333920363636356</v>
      </c>
      <c r="FN43" s="38">
        <v>31.333920363636356</v>
      </c>
      <c r="FO43" s="38">
        <v>31.333920363636356</v>
      </c>
      <c r="FP43" s="38">
        <v>31.333920363636356</v>
      </c>
      <c r="FQ43" s="38">
        <v>31.333920363636356</v>
      </c>
      <c r="FR43" s="38">
        <v>31.333920363636356</v>
      </c>
      <c r="FS43" s="38">
        <v>31.333920363636356</v>
      </c>
      <c r="FT43" s="38">
        <v>31.333920363636356</v>
      </c>
      <c r="FU43" s="38">
        <v>31.333920363636356</v>
      </c>
      <c r="FV43" s="38">
        <v>31.333920363636356</v>
      </c>
    </row>
    <row r="44" spans="2:193" x14ac:dyDescent="0.2">
      <c r="D44" s="279" t="s">
        <v>589</v>
      </c>
      <c r="E44" s="279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8"/>
      <c r="FE44" s="38"/>
      <c r="FF44" s="38"/>
      <c r="FG44" s="38"/>
      <c r="FH44" s="38"/>
      <c r="FI44" s="38"/>
      <c r="FJ44" s="38"/>
      <c r="FK44" s="38"/>
      <c r="FL44" s="38"/>
      <c r="FM44" s="38"/>
      <c r="FN44" s="38"/>
      <c r="FO44" s="38"/>
      <c r="FP44" s="38"/>
      <c r="FQ44" s="38"/>
      <c r="FR44" s="38"/>
      <c r="FS44" s="38"/>
      <c r="FT44" s="38"/>
      <c r="FU44" s="38"/>
      <c r="FV44" s="38"/>
    </row>
    <row r="45" spans="2:193" x14ac:dyDescent="0.2">
      <c r="D45" s="279"/>
      <c r="E45" s="279" t="s">
        <v>471</v>
      </c>
      <c r="K45" s="412">
        <v>4.8315395918367345</v>
      </c>
      <c r="L45" s="412">
        <v>4.5678973061224486</v>
      </c>
      <c r="M45" s="412">
        <v>4.5883320769230771</v>
      </c>
      <c r="N45" s="412">
        <v>4.6464464999999997</v>
      </c>
      <c r="O45" s="412">
        <v>4.5950729038461535</v>
      </c>
      <c r="P45" s="412">
        <v>4.5595065961538461</v>
      </c>
      <c r="Q45" s="412">
        <v>4.5789242777777774</v>
      </c>
      <c r="R45" s="412">
        <v>4.7564768703703706</v>
      </c>
      <c r="S45" s="412">
        <v>4.5140267272727268</v>
      </c>
      <c r="T45" s="412">
        <v>4.5785182631578953</v>
      </c>
      <c r="U45" s="412">
        <v>4.5954774736842099</v>
      </c>
      <c r="V45" s="412">
        <v>4.5420730000000002</v>
      </c>
      <c r="W45" s="412">
        <v>4.7748088833333338</v>
      </c>
      <c r="X45" s="412">
        <v>4.6236244499999994</v>
      </c>
      <c r="Y45" s="412">
        <v>4.6450629180327869</v>
      </c>
      <c r="Z45" s="412">
        <v>4.6831380161290319</v>
      </c>
      <c r="AA45" s="412">
        <v>4.4087170161290326</v>
      </c>
      <c r="AB45" s="412">
        <v>4.4290616885245901</v>
      </c>
      <c r="AC45" s="412">
        <v>4.2512165</v>
      </c>
      <c r="AD45" s="412">
        <v>4.4178123709677415</v>
      </c>
      <c r="AE45" s="412">
        <v>4.2718445873015867</v>
      </c>
      <c r="AF45" s="412">
        <v>4.3932802537313433</v>
      </c>
      <c r="AG45" s="412">
        <v>4.1978757727272731</v>
      </c>
      <c r="AH45" s="412">
        <v>8.2317637727272714</v>
      </c>
      <c r="AI45" s="412">
        <v>4.6604891076923085</v>
      </c>
      <c r="AJ45" s="412">
        <v>4.6082456212121219</v>
      </c>
      <c r="AK45" s="412">
        <v>4.4744166571428572</v>
      </c>
      <c r="AL45" s="412">
        <v>4.463224342857143</v>
      </c>
      <c r="AM45" s="412">
        <v>4.4368949583333332</v>
      </c>
      <c r="AN45" s="412">
        <v>4.7595685753424659</v>
      </c>
      <c r="AO45" s="412">
        <v>4.275977038961039</v>
      </c>
      <c r="AP45" s="412">
        <v>4.6203588734177217</v>
      </c>
      <c r="AQ45" s="412">
        <v>5.3185085714285716</v>
      </c>
      <c r="AR45" s="412">
        <v>6.5913481956521727</v>
      </c>
      <c r="AS45" s="412">
        <v>6.5670525212765964</v>
      </c>
      <c r="AT45" s="412">
        <v>9.9219434900000003</v>
      </c>
      <c r="AU45" s="412">
        <v>5.0461063465346534</v>
      </c>
      <c r="AV45" s="412">
        <v>4.0741168224299065</v>
      </c>
      <c r="AW45" s="412">
        <v>5.2685866018518519</v>
      </c>
      <c r="AX45" s="412">
        <v>4.7503175871559637</v>
      </c>
      <c r="AY45" s="412">
        <v>4.8260002477064221</v>
      </c>
      <c r="AZ45" s="412">
        <v>4.787519868421052</v>
      </c>
      <c r="BA45" s="412">
        <v>4.7141777372881366</v>
      </c>
      <c r="BB45" s="412">
        <v>5.2219673388429753</v>
      </c>
      <c r="BC45" s="412">
        <v>5.0616584838709668</v>
      </c>
      <c r="BD45" s="412">
        <v>4.7790621693548383</v>
      </c>
      <c r="BE45" s="412">
        <v>4.5938234503816799</v>
      </c>
      <c r="BF45" s="412">
        <v>9.2027334885496188</v>
      </c>
      <c r="BG45" s="412">
        <v>4.7616097669172932</v>
      </c>
      <c r="BH45" s="412">
        <v>4.8594476592592581</v>
      </c>
      <c r="BI45" s="412">
        <v>4.7101875693430646</v>
      </c>
      <c r="BJ45" s="412">
        <v>4.8095518188405801</v>
      </c>
      <c r="BK45" s="412">
        <v>4.6994037801418438</v>
      </c>
      <c r="BL45" s="412">
        <v>4.8331314755244756</v>
      </c>
      <c r="BM45" s="412">
        <v>4.5526388657718124</v>
      </c>
      <c r="BN45" s="412">
        <v>6.7671923790849666</v>
      </c>
      <c r="BO45" s="412">
        <v>5.1121656178343953</v>
      </c>
      <c r="BP45" s="412">
        <v>5.3485714506172828</v>
      </c>
      <c r="BQ45" s="412">
        <v>4.907300592592593</v>
      </c>
      <c r="BR45" s="412">
        <v>9.5710549248554901</v>
      </c>
      <c r="BS45" s="412">
        <v>5.3147129230769226</v>
      </c>
      <c r="BT45" s="412">
        <v>5.3479412320441995</v>
      </c>
      <c r="BU45" s="412">
        <v>7.3137477647058819</v>
      </c>
      <c r="BV45" s="412">
        <v>5.4301272921348316</v>
      </c>
      <c r="BW45" s="412">
        <v>5.1030912881355928</v>
      </c>
      <c r="BX45" s="412">
        <v>5.7833336628571432</v>
      </c>
      <c r="BY45" s="412">
        <v>5.7524218232044193</v>
      </c>
      <c r="BZ45" s="412">
        <v>5.8081148972972958</v>
      </c>
      <c r="CA45" s="412">
        <v>5.4680599047619047</v>
      </c>
      <c r="CB45" s="412">
        <v>5.597304700507614</v>
      </c>
      <c r="CC45" s="412">
        <v>5.7185533641025641</v>
      </c>
      <c r="CD45" s="419">
        <v>5.6943098957116698</v>
      </c>
      <c r="CE45" s="38">
        <v>5.9220822915401365</v>
      </c>
      <c r="CF45" s="38">
        <v>5.9220822915401365</v>
      </c>
      <c r="CG45" s="38">
        <v>5.9220822915401365</v>
      </c>
      <c r="CH45" s="38">
        <v>5.9220822915401365</v>
      </c>
      <c r="CI45" s="38">
        <v>5.9220822915401365</v>
      </c>
      <c r="CJ45" s="38">
        <v>5.9220822915401365</v>
      </c>
      <c r="CK45" s="38">
        <v>5.9220822915401365</v>
      </c>
      <c r="CL45" s="38">
        <v>5.9220822915401365</v>
      </c>
      <c r="CM45" s="38">
        <v>5.9220822915401365</v>
      </c>
      <c r="CN45" s="38">
        <v>5.9220822915401365</v>
      </c>
      <c r="CO45" s="38">
        <v>5.9220822915401365</v>
      </c>
      <c r="CP45" s="38">
        <v>5.9220822915401365</v>
      </c>
      <c r="CQ45" s="38">
        <v>6.0346018550793987</v>
      </c>
      <c r="CR45" s="38">
        <v>6.0346018550793987</v>
      </c>
      <c r="CS45" s="38">
        <v>6.0346018550793987</v>
      </c>
      <c r="CT45" s="38">
        <v>6.0346018550793987</v>
      </c>
      <c r="CU45" s="38">
        <v>6.0346018550793987</v>
      </c>
      <c r="CV45" s="38">
        <v>6.0346018550793987</v>
      </c>
      <c r="CW45" s="38">
        <v>6.0346018550793987</v>
      </c>
      <c r="CX45" s="38">
        <v>6.0346018550793987</v>
      </c>
      <c r="CY45" s="38">
        <v>6.0346018550793987</v>
      </c>
      <c r="CZ45" s="38">
        <v>6.0346018550793987</v>
      </c>
      <c r="DA45" s="38">
        <v>6.0346018550793987</v>
      </c>
      <c r="DB45" s="38">
        <v>6.0346018550793987</v>
      </c>
      <c r="DC45" s="38">
        <v>6.1733976977462239</v>
      </c>
      <c r="DD45" s="38">
        <v>6.1733976977462239</v>
      </c>
      <c r="DE45" s="38">
        <v>6.1733976977462239</v>
      </c>
      <c r="DF45" s="38">
        <v>6.1733976977462239</v>
      </c>
      <c r="DG45" s="38">
        <v>6.1733976977462239</v>
      </c>
      <c r="DH45" s="38">
        <v>6.1733976977462239</v>
      </c>
      <c r="DI45" s="38">
        <v>6.1733976977462239</v>
      </c>
      <c r="DJ45" s="38">
        <v>6.1733976977462239</v>
      </c>
      <c r="DK45" s="38">
        <v>6.1733976977462239</v>
      </c>
      <c r="DL45" s="38">
        <v>6.1733976977462239</v>
      </c>
      <c r="DM45" s="38">
        <v>6.1733976977462239</v>
      </c>
      <c r="DN45" s="38">
        <v>6.1733976977462239</v>
      </c>
      <c r="DO45" s="38">
        <v>6.3709464240741029</v>
      </c>
      <c r="DP45" s="38">
        <v>6.3709464240741029</v>
      </c>
      <c r="DQ45" s="38">
        <v>6.3709464240741029</v>
      </c>
      <c r="DR45" s="38">
        <v>6.3709464240741029</v>
      </c>
      <c r="DS45" s="38">
        <v>6.3709464240741029</v>
      </c>
      <c r="DT45" s="38">
        <v>6.3709464240741029</v>
      </c>
      <c r="DU45" s="38">
        <v>6.3709464240741029</v>
      </c>
      <c r="DV45" s="38">
        <v>6.3709464240741029</v>
      </c>
      <c r="DW45" s="38">
        <v>6.3709464240741029</v>
      </c>
      <c r="DX45" s="38">
        <v>6.3709464240741029</v>
      </c>
      <c r="DY45" s="38">
        <v>6.3709464240741029</v>
      </c>
      <c r="DZ45" s="38">
        <v>6.3709464240741029</v>
      </c>
      <c r="EA45" s="38">
        <v>6.5875586024926225</v>
      </c>
      <c r="EB45" s="38">
        <v>6.5875586024926225</v>
      </c>
      <c r="EC45" s="38">
        <v>6.5875586024926225</v>
      </c>
      <c r="ED45" s="38">
        <v>6.5875586024926225</v>
      </c>
      <c r="EE45" s="38">
        <v>6.5875586024926225</v>
      </c>
      <c r="EF45" s="38">
        <v>6.5875586024926225</v>
      </c>
      <c r="EG45" s="38">
        <v>6.5875586024926225</v>
      </c>
      <c r="EH45" s="38">
        <v>6.5875586024926225</v>
      </c>
      <c r="EI45" s="38">
        <v>6.5875586024926225</v>
      </c>
      <c r="EJ45" s="38">
        <v>6.5875586024926225</v>
      </c>
      <c r="EK45" s="38">
        <v>6.5875586024926225</v>
      </c>
      <c r="EL45" s="38">
        <v>6.5875586024926225</v>
      </c>
      <c r="EM45" s="38">
        <v>6.8115355949773715</v>
      </c>
      <c r="EN45" s="38">
        <v>6.8115355949773715</v>
      </c>
      <c r="EO45" s="38">
        <v>6.8115355949773715</v>
      </c>
      <c r="EP45" s="38">
        <v>6.8115355949773715</v>
      </c>
      <c r="EQ45" s="38">
        <v>6.8115355949773715</v>
      </c>
      <c r="ER45" s="38">
        <v>6.8115355949773715</v>
      </c>
      <c r="ES45" s="38">
        <v>6.8115355949773715</v>
      </c>
      <c r="ET45" s="38">
        <v>6.8115355949773715</v>
      </c>
      <c r="EU45" s="38">
        <v>6.8115355949773715</v>
      </c>
      <c r="EV45" s="38">
        <v>6.8115355949773715</v>
      </c>
      <c r="EW45" s="38">
        <v>6.8115355949773715</v>
      </c>
      <c r="EX45" s="38">
        <v>6.8115355949773715</v>
      </c>
      <c r="EY45" s="38">
        <v>7.043127805206602</v>
      </c>
      <c r="EZ45" s="38">
        <v>7.043127805206602</v>
      </c>
      <c r="FA45" s="38">
        <v>7.043127805206602</v>
      </c>
      <c r="FB45" s="38">
        <v>7.043127805206602</v>
      </c>
      <c r="FC45" s="38">
        <v>7.043127805206602</v>
      </c>
      <c r="FD45" s="38">
        <v>7.043127805206602</v>
      </c>
      <c r="FE45" s="38">
        <v>7.043127805206602</v>
      </c>
      <c r="FF45" s="38">
        <v>7.043127805206602</v>
      </c>
      <c r="FG45" s="38">
        <v>7.043127805206602</v>
      </c>
      <c r="FH45" s="38">
        <v>7.043127805206602</v>
      </c>
      <c r="FI45" s="38">
        <v>7.043127805206602</v>
      </c>
      <c r="FJ45" s="38">
        <v>7.043127805206602</v>
      </c>
      <c r="FK45" s="38">
        <v>7.2825941505836269</v>
      </c>
      <c r="FL45" s="38">
        <v>7.2825941505836269</v>
      </c>
      <c r="FM45" s="38">
        <v>7.2825941505836269</v>
      </c>
      <c r="FN45" s="38">
        <v>7.2825941505836269</v>
      </c>
      <c r="FO45" s="38">
        <v>7.2825941505836269</v>
      </c>
      <c r="FP45" s="38">
        <v>7.2825941505836269</v>
      </c>
      <c r="FQ45" s="38">
        <v>7.2825941505836269</v>
      </c>
      <c r="FR45" s="38">
        <v>7.2825941505836269</v>
      </c>
      <c r="FS45" s="38">
        <v>7.2825941505836269</v>
      </c>
      <c r="FT45" s="38">
        <v>7.2825941505836269</v>
      </c>
      <c r="FU45" s="38">
        <v>7.2825941505836269</v>
      </c>
      <c r="FV45" s="38">
        <v>7.2825941505836269</v>
      </c>
    </row>
    <row r="46" spans="2:193" x14ac:dyDescent="0.2">
      <c r="D46" s="279"/>
      <c r="E46" s="279" t="s">
        <v>892</v>
      </c>
      <c r="H46" s="584">
        <v>0.75</v>
      </c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8">
        <v>4.2707324217837526</v>
      </c>
      <c r="CE46" s="38">
        <v>4.4415617186551026</v>
      </c>
      <c r="CF46" s="38">
        <v>4.4415617186551026</v>
      </c>
      <c r="CG46" s="38">
        <v>4.4415617186551026</v>
      </c>
      <c r="CH46" s="38">
        <v>4.4415617186551026</v>
      </c>
      <c r="CI46" s="38">
        <v>4.4415617186551026</v>
      </c>
      <c r="CJ46" s="38">
        <v>4.4415617186551026</v>
      </c>
      <c r="CK46" s="38">
        <v>4.4415617186551026</v>
      </c>
      <c r="CL46" s="38">
        <v>4.4415617186551026</v>
      </c>
      <c r="CM46" s="38">
        <v>4.4415617186551026</v>
      </c>
      <c r="CN46" s="38">
        <v>4.4415617186551026</v>
      </c>
      <c r="CO46" s="38">
        <v>4.4415617186551026</v>
      </c>
      <c r="CP46" s="38">
        <v>4.4415617186551026</v>
      </c>
      <c r="CQ46" s="38">
        <v>4.5259513913095493</v>
      </c>
      <c r="CR46" s="38">
        <v>4.5259513913095493</v>
      </c>
      <c r="CS46" s="38">
        <v>4.5259513913095493</v>
      </c>
      <c r="CT46" s="38">
        <v>4.5259513913095493</v>
      </c>
      <c r="CU46" s="38">
        <v>4.5259513913095493</v>
      </c>
      <c r="CV46" s="38">
        <v>4.5259513913095493</v>
      </c>
      <c r="CW46" s="38">
        <v>4.5259513913095493</v>
      </c>
      <c r="CX46" s="38">
        <v>4.5259513913095493</v>
      </c>
      <c r="CY46" s="38">
        <v>4.5259513913095493</v>
      </c>
      <c r="CZ46" s="38">
        <v>4.5259513913095493</v>
      </c>
      <c r="DA46" s="38">
        <v>4.5259513913095493</v>
      </c>
      <c r="DB46" s="38">
        <v>4.5259513913095493</v>
      </c>
      <c r="DC46" s="38">
        <v>4.6300482733096677</v>
      </c>
      <c r="DD46" s="38">
        <v>4.6300482733096677</v>
      </c>
      <c r="DE46" s="38">
        <v>4.6300482733096677</v>
      </c>
      <c r="DF46" s="38">
        <v>4.6300482733096677</v>
      </c>
      <c r="DG46" s="38">
        <v>4.6300482733096677</v>
      </c>
      <c r="DH46" s="38">
        <v>4.6300482733096677</v>
      </c>
      <c r="DI46" s="38">
        <v>4.6300482733096677</v>
      </c>
      <c r="DJ46" s="38">
        <v>4.6300482733096677</v>
      </c>
      <c r="DK46" s="38">
        <v>4.6300482733096677</v>
      </c>
      <c r="DL46" s="38">
        <v>4.6300482733096677</v>
      </c>
      <c r="DM46" s="38">
        <v>4.6300482733096677</v>
      </c>
      <c r="DN46" s="38">
        <v>4.6300482733096677</v>
      </c>
      <c r="DO46" s="38">
        <v>4.7782098180555774</v>
      </c>
      <c r="DP46" s="38">
        <v>4.7782098180555774</v>
      </c>
      <c r="DQ46" s="38">
        <v>4.7782098180555774</v>
      </c>
      <c r="DR46" s="38">
        <v>4.7782098180555774</v>
      </c>
      <c r="DS46" s="38">
        <v>4.7782098180555774</v>
      </c>
      <c r="DT46" s="38">
        <v>4.7782098180555774</v>
      </c>
      <c r="DU46" s="38">
        <v>4.7782098180555774</v>
      </c>
      <c r="DV46" s="38">
        <v>4.7782098180555774</v>
      </c>
      <c r="DW46" s="38">
        <v>4.7782098180555774</v>
      </c>
      <c r="DX46" s="38">
        <v>4.7782098180555774</v>
      </c>
      <c r="DY46" s="38">
        <v>4.7782098180555774</v>
      </c>
      <c r="DZ46" s="38">
        <v>4.7782098180555774</v>
      </c>
      <c r="EA46" s="38">
        <v>4.9406689518694673</v>
      </c>
      <c r="EB46" s="38">
        <v>4.9406689518694673</v>
      </c>
      <c r="EC46" s="38">
        <v>4.9406689518694673</v>
      </c>
      <c r="ED46" s="38">
        <v>4.9406689518694673</v>
      </c>
      <c r="EE46" s="38">
        <v>4.9406689518694673</v>
      </c>
      <c r="EF46" s="38">
        <v>4.9406689518694673</v>
      </c>
      <c r="EG46" s="38">
        <v>4.9406689518694673</v>
      </c>
      <c r="EH46" s="38">
        <v>4.9406689518694673</v>
      </c>
      <c r="EI46" s="38">
        <v>4.9406689518694673</v>
      </c>
      <c r="EJ46" s="38">
        <v>4.9406689518694673</v>
      </c>
      <c r="EK46" s="38">
        <v>4.9406689518694673</v>
      </c>
      <c r="EL46" s="38">
        <v>4.9406689518694673</v>
      </c>
      <c r="EM46" s="38">
        <v>5.1086516962330286</v>
      </c>
      <c r="EN46" s="38">
        <v>5.1086516962330286</v>
      </c>
      <c r="EO46" s="38">
        <v>5.1086516962330286</v>
      </c>
      <c r="EP46" s="38">
        <v>5.1086516962330286</v>
      </c>
      <c r="EQ46" s="38">
        <v>5.1086516962330286</v>
      </c>
      <c r="ER46" s="38">
        <v>5.1086516962330286</v>
      </c>
      <c r="ES46" s="38">
        <v>5.1086516962330286</v>
      </c>
      <c r="ET46" s="38">
        <v>5.1086516962330286</v>
      </c>
      <c r="EU46" s="38">
        <v>5.1086516962330286</v>
      </c>
      <c r="EV46" s="38">
        <v>5.1086516962330286</v>
      </c>
      <c r="EW46" s="38">
        <v>5.1086516962330286</v>
      </c>
      <c r="EX46" s="38">
        <v>5.1086516962330286</v>
      </c>
      <c r="EY46" s="38">
        <v>5.2823458539049515</v>
      </c>
      <c r="EZ46" s="38">
        <v>5.2823458539049515</v>
      </c>
      <c r="FA46" s="38">
        <v>5.2823458539049515</v>
      </c>
      <c r="FB46" s="38">
        <v>5.2823458539049515</v>
      </c>
      <c r="FC46" s="38">
        <v>5.2823458539049515</v>
      </c>
      <c r="FD46" s="38">
        <v>5.2823458539049515</v>
      </c>
      <c r="FE46" s="38">
        <v>5.2823458539049515</v>
      </c>
      <c r="FF46" s="38">
        <v>5.2823458539049515</v>
      </c>
      <c r="FG46" s="38">
        <v>5.2823458539049515</v>
      </c>
      <c r="FH46" s="38">
        <v>5.2823458539049515</v>
      </c>
      <c r="FI46" s="38">
        <v>5.2823458539049515</v>
      </c>
      <c r="FJ46" s="38">
        <v>5.2823458539049515</v>
      </c>
      <c r="FK46" s="38">
        <v>5.4619456129377202</v>
      </c>
      <c r="FL46" s="38">
        <v>5.4619456129377202</v>
      </c>
      <c r="FM46" s="38">
        <v>5.4619456129377202</v>
      </c>
      <c r="FN46" s="38">
        <v>5.4619456129377202</v>
      </c>
      <c r="FO46" s="38">
        <v>5.4619456129377202</v>
      </c>
      <c r="FP46" s="38">
        <v>5.4619456129377202</v>
      </c>
      <c r="FQ46" s="38">
        <v>5.4619456129377202</v>
      </c>
      <c r="FR46" s="38">
        <v>5.4619456129377202</v>
      </c>
      <c r="FS46" s="38">
        <v>5.4619456129377202</v>
      </c>
      <c r="FT46" s="38">
        <v>5.4619456129377202</v>
      </c>
      <c r="FU46" s="38">
        <v>5.4619456129377202</v>
      </c>
      <c r="FV46" s="38">
        <v>5.4619456129377202</v>
      </c>
    </row>
    <row r="47" spans="2:193" x14ac:dyDescent="0.2"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</row>
    <row r="48" spans="2:193" x14ac:dyDescent="0.2">
      <c r="B48" s="283" t="s">
        <v>895</v>
      </c>
      <c r="C48" s="279"/>
      <c r="D48" s="279"/>
      <c r="E48" s="279"/>
      <c r="F48" s="279"/>
      <c r="G48" s="279"/>
      <c r="H48" s="279"/>
      <c r="I48" s="279"/>
      <c r="J48" s="279"/>
    </row>
    <row r="49" spans="2:195" x14ac:dyDescent="0.2">
      <c r="B49" s="279"/>
      <c r="C49" s="279" t="s">
        <v>896</v>
      </c>
      <c r="D49" s="279"/>
      <c r="E49" s="279"/>
      <c r="F49" s="279"/>
      <c r="G49" s="279" t="s">
        <v>897</v>
      </c>
      <c r="H49" s="420">
        <v>45199</v>
      </c>
      <c r="I49" s="602" t="s">
        <v>609</v>
      </c>
      <c r="J49" s="356" t="s">
        <v>426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178.125</v>
      </c>
      <c r="AV49" s="158">
        <v>178.125</v>
      </c>
      <c r="AW49" s="158">
        <v>178.125</v>
      </c>
      <c r="AX49" s="158">
        <v>178.125</v>
      </c>
      <c r="AY49" s="158">
        <v>178.125</v>
      </c>
      <c r="AZ49" s="158">
        <v>178.125</v>
      </c>
      <c r="BA49" s="158">
        <v>178.125</v>
      </c>
      <c r="BB49" s="158">
        <v>178.125</v>
      </c>
      <c r="BC49" s="158">
        <v>178.125</v>
      </c>
      <c r="BD49" s="158">
        <v>178.125</v>
      </c>
      <c r="BE49" s="158">
        <v>178.125</v>
      </c>
      <c r="BF49" s="158">
        <v>-1888.2170759999999</v>
      </c>
      <c r="BG49" s="158">
        <v>178.125</v>
      </c>
      <c r="BH49" s="158">
        <v>178.125</v>
      </c>
      <c r="BI49" s="158">
        <v>178.125</v>
      </c>
      <c r="BJ49" s="158">
        <v>178.125</v>
      </c>
      <c r="BK49" s="158">
        <v>178.125</v>
      </c>
      <c r="BL49" s="158">
        <v>178.125</v>
      </c>
      <c r="BM49" s="158">
        <v>178.125</v>
      </c>
      <c r="BN49" s="158">
        <v>178.125</v>
      </c>
      <c r="BO49" s="158">
        <v>178.125</v>
      </c>
      <c r="BP49" s="158">
        <v>178.125</v>
      </c>
      <c r="BQ49" s="158">
        <v>178.125</v>
      </c>
      <c r="BR49" s="158">
        <v>-1823.672536</v>
      </c>
      <c r="BS49" s="158">
        <v>178.125</v>
      </c>
      <c r="BT49" s="158">
        <v>178.125</v>
      </c>
      <c r="BU49" s="158">
        <v>178.125</v>
      </c>
      <c r="BV49" s="158">
        <v>178.125</v>
      </c>
      <c r="BW49" s="158">
        <v>178.125</v>
      </c>
      <c r="BX49" s="158">
        <v>178.125</v>
      </c>
      <c r="BY49" s="158">
        <v>178.125</v>
      </c>
      <c r="BZ49" s="158">
        <v>178.125</v>
      </c>
      <c r="CA49" s="158">
        <v>178.125</v>
      </c>
      <c r="CB49" s="158">
        <v>178.125</v>
      </c>
      <c r="CC49" s="158">
        <v>178.125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4">
        <v>0</v>
      </c>
      <c r="DZ49" s="24">
        <v>0</v>
      </c>
      <c r="EA49" s="24">
        <v>0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0</v>
      </c>
      <c r="EM49" s="24">
        <v>0</v>
      </c>
      <c r="EN49" s="24">
        <v>0</v>
      </c>
      <c r="EO49" s="24">
        <v>0</v>
      </c>
      <c r="EP49" s="24">
        <v>0</v>
      </c>
      <c r="EQ49" s="24">
        <v>0</v>
      </c>
      <c r="ER49" s="24">
        <v>0</v>
      </c>
      <c r="ES49" s="24">
        <v>0</v>
      </c>
      <c r="ET49" s="24">
        <v>0</v>
      </c>
      <c r="EU49" s="24">
        <v>0</v>
      </c>
      <c r="EV49" s="24">
        <v>0</v>
      </c>
      <c r="EW49" s="24">
        <v>0</v>
      </c>
      <c r="EX49" s="24">
        <v>0</v>
      </c>
      <c r="EY49" s="24">
        <v>0</v>
      </c>
      <c r="EZ49" s="24">
        <v>0</v>
      </c>
      <c r="FA49" s="24">
        <v>0</v>
      </c>
      <c r="FB49" s="24">
        <v>0</v>
      </c>
      <c r="FC49" s="24">
        <v>0</v>
      </c>
      <c r="FD49" s="24">
        <v>0</v>
      </c>
      <c r="FE49" s="24">
        <v>0</v>
      </c>
      <c r="FF49" s="24">
        <v>0</v>
      </c>
      <c r="FG49" s="24">
        <v>0</v>
      </c>
      <c r="FH49" s="24">
        <v>0</v>
      </c>
      <c r="FI49" s="24">
        <v>0</v>
      </c>
      <c r="FJ49" s="24">
        <v>0</v>
      </c>
      <c r="FK49" s="24">
        <v>0</v>
      </c>
      <c r="FL49" s="24">
        <v>0</v>
      </c>
      <c r="FM49" s="24">
        <v>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X49" s="24">
        <v>0</v>
      </c>
      <c r="FY49" s="24">
        <v>71.157924000000094</v>
      </c>
      <c r="FZ49" s="24">
        <v>135.70246399999996</v>
      </c>
      <c r="GA49" s="24">
        <v>1959.375</v>
      </c>
      <c r="GB49" s="24">
        <v>0</v>
      </c>
      <c r="GC49" s="24">
        <v>1959.375</v>
      </c>
      <c r="GD49" s="24">
        <v>0</v>
      </c>
      <c r="GE49" s="24">
        <v>0</v>
      </c>
      <c r="GF49" s="24">
        <v>0</v>
      </c>
      <c r="GG49" s="24">
        <v>0</v>
      </c>
      <c r="GH49" s="24">
        <v>0</v>
      </c>
      <c r="GI49" s="24">
        <v>0</v>
      </c>
      <c r="GJ49" s="24">
        <v>0</v>
      </c>
      <c r="GK49" s="24">
        <v>0</v>
      </c>
    </row>
    <row r="50" spans="2:195" x14ac:dyDescent="0.2">
      <c r="B50" s="279"/>
      <c r="C50" s="279" t="s">
        <v>898</v>
      </c>
      <c r="D50" s="279"/>
      <c r="E50" s="279"/>
      <c r="F50" s="279"/>
      <c r="G50" s="279"/>
      <c r="H50" s="279"/>
      <c r="I50" s="279"/>
      <c r="J50" s="279"/>
      <c r="K50" s="158">
        <v>2.2038350000000002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1.5</v>
      </c>
      <c r="R50" s="158">
        <v>1.5</v>
      </c>
      <c r="S50" s="158">
        <v>3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1.2833330000000001</v>
      </c>
      <c r="AH50" s="158">
        <v>0</v>
      </c>
      <c r="AI50" s="158">
        <v>1.75</v>
      </c>
      <c r="AJ50" s="158">
        <v>1.75</v>
      </c>
      <c r="AK50" s="158">
        <v>1.75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1.5096769999999999</v>
      </c>
      <c r="AV50" s="158">
        <v>1.8</v>
      </c>
      <c r="AW50" s="158">
        <v>0</v>
      </c>
      <c r="AX50" s="158">
        <v>3.8322579999999999</v>
      </c>
      <c r="AY50" s="158">
        <v>3.6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0.20531199999999999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0.6976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34"/>
      <c r="EL50" s="34"/>
      <c r="EM50" s="34"/>
      <c r="EN50" s="34"/>
      <c r="EO50" s="34"/>
      <c r="EP50" s="34"/>
      <c r="EQ50" s="34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  <c r="FC50" s="34"/>
      <c r="FD50" s="34"/>
      <c r="FE50" s="34"/>
      <c r="FF50" s="34"/>
      <c r="FG50" s="34"/>
      <c r="FH50" s="34"/>
      <c r="FI50" s="34"/>
      <c r="FJ50" s="34"/>
      <c r="FK50" s="34"/>
      <c r="FL50" s="34"/>
      <c r="FM50" s="34"/>
      <c r="FN50" s="34"/>
      <c r="FO50" s="34"/>
      <c r="FP50" s="34"/>
      <c r="FQ50" s="34"/>
      <c r="FR50" s="34"/>
      <c r="FS50" s="34"/>
      <c r="FT50" s="34"/>
      <c r="FU50" s="34"/>
      <c r="FV50" s="34"/>
      <c r="FX50" s="24">
        <v>5.25</v>
      </c>
      <c r="FY50" s="24">
        <v>10.741935</v>
      </c>
      <c r="FZ50" s="24">
        <v>0.90291199999999994</v>
      </c>
      <c r="GA50" s="24">
        <v>0</v>
      </c>
      <c r="GB50" s="24">
        <v>0</v>
      </c>
      <c r="GC50" s="24">
        <v>0</v>
      </c>
      <c r="GD50" s="24">
        <v>0</v>
      </c>
      <c r="GE50" s="24">
        <v>0</v>
      </c>
      <c r="GF50" s="24">
        <v>0</v>
      </c>
      <c r="GG50" s="24">
        <v>0</v>
      </c>
      <c r="GH50" s="24">
        <v>0</v>
      </c>
      <c r="GI50" s="24">
        <v>0</v>
      </c>
      <c r="GJ50" s="24">
        <v>0</v>
      </c>
      <c r="GK50" s="24">
        <v>0</v>
      </c>
      <c r="GM50" s="24" t="s">
        <v>695</v>
      </c>
    </row>
    <row r="51" spans="2:195" x14ac:dyDescent="0.2">
      <c r="B51" s="279"/>
      <c r="C51" s="279" t="s">
        <v>899</v>
      </c>
      <c r="D51" s="279"/>
      <c r="E51" s="279"/>
      <c r="F51" s="279"/>
      <c r="G51" s="279"/>
      <c r="H51" s="279"/>
      <c r="I51" s="279"/>
      <c r="J51" s="279"/>
      <c r="K51" s="158">
        <v>31.452699000000003</v>
      </c>
      <c r="L51" s="158">
        <v>30.711586999999998</v>
      </c>
      <c r="M51" s="158">
        <v>36.047046000000002</v>
      </c>
      <c r="N51" s="158">
        <v>28.887309999999999</v>
      </c>
      <c r="O51" s="158">
        <v>0.95877599999999996</v>
      </c>
      <c r="P51" s="158">
        <v>26.606950999999999</v>
      </c>
      <c r="Q51" s="158">
        <v>12.096817000000001</v>
      </c>
      <c r="R51" s="158">
        <v>29.830053000000003</v>
      </c>
      <c r="S51" s="158">
        <v>30.026535000000003</v>
      </c>
      <c r="T51" s="158">
        <v>28.776299999999999</v>
      </c>
      <c r="U51" s="158">
        <v>8.3084110000000013</v>
      </c>
      <c r="V51" s="158">
        <v>38.126902999999999</v>
      </c>
      <c r="W51" s="158">
        <v>21.487079999999999</v>
      </c>
      <c r="X51" s="158">
        <v>47.585315999999999</v>
      </c>
      <c r="Y51" s="158">
        <v>39.059496000000003</v>
      </c>
      <c r="Z51" s="158">
        <v>27.038790000000002</v>
      </c>
      <c r="AA51" s="158">
        <v>-19.018885000000001</v>
      </c>
      <c r="AB51" s="158">
        <v>51.260598999999999</v>
      </c>
      <c r="AC51" s="158">
        <v>11.604822</v>
      </c>
      <c r="AD51" s="158">
        <v>17.721160000000001</v>
      </c>
      <c r="AE51" s="158">
        <v>30.987787000000001</v>
      </c>
      <c r="AF51" s="158">
        <v>18.922381999999999</v>
      </c>
      <c r="AG51" s="158">
        <v>25.334008999999998</v>
      </c>
      <c r="AH51" s="158">
        <v>16.733229999999999</v>
      </c>
      <c r="AI51" s="158">
        <v>22.208733000000002</v>
      </c>
      <c r="AJ51" s="158">
        <v>66.936906000000008</v>
      </c>
      <c r="AK51" s="158">
        <v>37.314453</v>
      </c>
      <c r="AL51" s="158">
        <v>25.067251000000002</v>
      </c>
      <c r="AM51" s="158">
        <v>-2.2258519999999997</v>
      </c>
      <c r="AN51" s="158">
        <v>4.630439</v>
      </c>
      <c r="AO51" s="158">
        <v>12.33013</v>
      </c>
      <c r="AP51" s="158">
        <v>20.502213000000001</v>
      </c>
      <c r="AQ51" s="158">
        <v>26.911249000000002</v>
      </c>
      <c r="AR51" s="158">
        <v>64.82367099999999</v>
      </c>
      <c r="AS51" s="158">
        <v>49.207476999999997</v>
      </c>
      <c r="AT51" s="158">
        <v>69.956389999999999</v>
      </c>
      <c r="AU51" s="158">
        <v>46.282916</v>
      </c>
      <c r="AV51" s="158">
        <v>47.518210000000003</v>
      </c>
      <c r="AW51" s="158">
        <v>204.30109999999999</v>
      </c>
      <c r="AX51" s="158">
        <v>81.987200000000001</v>
      </c>
      <c r="AY51" s="158">
        <v>-74.350944999999996</v>
      </c>
      <c r="AZ51" s="158">
        <v>16.862680000000001</v>
      </c>
      <c r="BA51" s="158">
        <v>17.318670000000001</v>
      </c>
      <c r="BB51" s="158">
        <v>47.951560000000001</v>
      </c>
      <c r="BC51" s="158">
        <v>214.523</v>
      </c>
      <c r="BD51" s="158">
        <v>65.689229999999995</v>
      </c>
      <c r="BE51" s="158">
        <v>74.956159999999997</v>
      </c>
      <c r="BF51" s="158">
        <v>40.837730000000001</v>
      </c>
      <c r="BG51" s="158">
        <v>67.341560000000001</v>
      </c>
      <c r="BH51" s="158">
        <v>131.59913</v>
      </c>
      <c r="BI51" s="158">
        <v>77.318830000000005</v>
      </c>
      <c r="BJ51" s="158">
        <v>1.69804</v>
      </c>
      <c r="BK51" s="158">
        <v>92.268879999999996</v>
      </c>
      <c r="BL51" s="158">
        <v>82.614410000000007</v>
      </c>
      <c r="BM51" s="158">
        <v>20.045622999999999</v>
      </c>
      <c r="BN51" s="158">
        <v>271.67930999999999</v>
      </c>
      <c r="BO51" s="158">
        <v>102.304399</v>
      </c>
      <c r="BP51" s="158">
        <v>70.704221000000004</v>
      </c>
      <c r="BQ51" s="158">
        <v>65.883923999999993</v>
      </c>
      <c r="BR51" s="158">
        <v>54.485492999999998</v>
      </c>
      <c r="BS51" s="158">
        <v>374.942612</v>
      </c>
      <c r="BT51" s="158">
        <v>15.170665</v>
      </c>
      <c r="BU51" s="158">
        <v>386.47429799999998</v>
      </c>
      <c r="BV51" s="158">
        <v>73.574455999999998</v>
      </c>
      <c r="BW51" s="158">
        <v>130.09920099999999</v>
      </c>
      <c r="BX51" s="158">
        <v>122.80184800000001</v>
      </c>
      <c r="BY51" s="158">
        <v>136.69888599999999</v>
      </c>
      <c r="BZ51" s="158">
        <v>43.542492000000003</v>
      </c>
      <c r="CA51" s="158">
        <v>108.033866</v>
      </c>
      <c r="CB51" s="158">
        <v>139.55440400000001</v>
      </c>
      <c r="CC51" s="158">
        <v>372.26268900000002</v>
      </c>
      <c r="CD51" s="24">
        <v>96.56727330954557</v>
      </c>
      <c r="CE51" s="24">
        <v>100.78818051974184</v>
      </c>
      <c r="CF51" s="24">
        <v>101.25084319876841</v>
      </c>
      <c r="CG51" s="24">
        <v>101.71350587779497</v>
      </c>
      <c r="CH51" s="24">
        <v>102.17616855682155</v>
      </c>
      <c r="CI51" s="24">
        <v>102.63883123584813</v>
      </c>
      <c r="CJ51" s="24">
        <v>103.10149391487471</v>
      </c>
      <c r="CK51" s="24">
        <v>103.56415659390127</v>
      </c>
      <c r="CL51" s="24">
        <v>104.02681927292784</v>
      </c>
      <c r="CM51" s="24">
        <v>104.48948195195442</v>
      </c>
      <c r="CN51" s="24">
        <v>104.952144630981</v>
      </c>
      <c r="CO51" s="24">
        <v>105.41480731000757</v>
      </c>
      <c r="CP51" s="24">
        <v>105.87746998903414</v>
      </c>
      <c r="CQ51" s="24">
        <v>108.31098314817811</v>
      </c>
      <c r="CR51" s="24">
        <v>108.78243641810619</v>
      </c>
      <c r="CS51" s="24">
        <v>109.25388968803426</v>
      </c>
      <c r="CT51" s="24">
        <v>109.72534295796234</v>
      </c>
      <c r="CU51" s="24">
        <v>110.19679622789042</v>
      </c>
      <c r="CV51" s="24">
        <v>110.66824949781849</v>
      </c>
      <c r="CW51" s="24">
        <v>111.13970276774657</v>
      </c>
      <c r="CX51" s="24">
        <v>111.61115603767468</v>
      </c>
      <c r="CY51" s="24">
        <v>112.08260930760272</v>
      </c>
      <c r="CZ51" s="24">
        <v>112.55406257753083</v>
      </c>
      <c r="DA51" s="24">
        <v>113.02551584745891</v>
      </c>
      <c r="DB51" s="24">
        <v>113.49696911738698</v>
      </c>
      <c r="DC51" s="24">
        <v>116.5296394215263</v>
      </c>
      <c r="DD51" s="24">
        <v>117.01193611666272</v>
      </c>
      <c r="DE51" s="24">
        <v>117.49423281179915</v>
      </c>
      <c r="DF51" s="24">
        <v>117.97652950693558</v>
      </c>
      <c r="DG51" s="24">
        <v>118.458826202072</v>
      </c>
      <c r="DH51" s="24">
        <v>118.94112289720842</v>
      </c>
      <c r="DI51" s="24">
        <v>119.42341959234484</v>
      </c>
      <c r="DJ51" s="24">
        <v>119.90571628748127</v>
      </c>
      <c r="DK51" s="24">
        <v>120.3880129826177</v>
      </c>
      <c r="DL51" s="24">
        <v>120.87030967775412</v>
      </c>
      <c r="DM51" s="24">
        <v>121.35260637289055</v>
      </c>
      <c r="DN51" s="24">
        <v>121.83490306802697</v>
      </c>
      <c r="DO51" s="24">
        <v>126.14779303461492</v>
      </c>
      <c r="DP51" s="24">
        <v>126.64552322399572</v>
      </c>
      <c r="DQ51" s="24">
        <v>127.14325341337651</v>
      </c>
      <c r="DR51" s="24">
        <v>127.64098360275729</v>
      </c>
      <c r="DS51" s="24">
        <v>128.13871379213808</v>
      </c>
      <c r="DT51" s="24">
        <v>128.63644398151888</v>
      </c>
      <c r="DU51" s="24">
        <v>129.13417417089966</v>
      </c>
      <c r="DV51" s="24">
        <v>129.63190436028046</v>
      </c>
      <c r="DW51" s="24">
        <v>130.12963454966123</v>
      </c>
      <c r="DX51" s="24">
        <v>130.62736473904204</v>
      </c>
      <c r="DY51" s="24">
        <v>131.12509492842281</v>
      </c>
      <c r="DZ51" s="24">
        <v>131.62282511780359</v>
      </c>
      <c r="EA51" s="24">
        <v>136.35232374132511</v>
      </c>
      <c r="EB51" s="24">
        <v>136.6954257518716</v>
      </c>
      <c r="EC51" s="24">
        <v>137.03852776241808</v>
      </c>
      <c r="ED51" s="24">
        <v>137.38162977296457</v>
      </c>
      <c r="EE51" s="24">
        <v>137.72473178351106</v>
      </c>
      <c r="EF51" s="24">
        <v>138.06783379405755</v>
      </c>
      <c r="EG51" s="24">
        <v>138.41093580460404</v>
      </c>
      <c r="EH51" s="24">
        <v>138.75403781515053</v>
      </c>
      <c r="EI51" s="24">
        <v>139.09713982569701</v>
      </c>
      <c r="EJ51" s="24">
        <v>139.4402418362435</v>
      </c>
      <c r="EK51" s="24">
        <v>139.78334384678999</v>
      </c>
      <c r="EL51" s="24">
        <v>140.12644585733648</v>
      </c>
      <c r="EM51" s="24">
        <v>145.1567330543607</v>
      </c>
      <c r="EN51" s="24">
        <v>145.51150053326575</v>
      </c>
      <c r="EO51" s="24">
        <v>145.86626801217082</v>
      </c>
      <c r="EP51" s="24">
        <v>146.2210354910759</v>
      </c>
      <c r="EQ51" s="24">
        <v>146.57580296998097</v>
      </c>
      <c r="ER51" s="24">
        <v>146.93057044888604</v>
      </c>
      <c r="ES51" s="24">
        <v>147.28533792779109</v>
      </c>
      <c r="ET51" s="24">
        <v>147.64010540669616</v>
      </c>
      <c r="EU51" s="24">
        <v>147.99487288560124</v>
      </c>
      <c r="EV51" s="24">
        <v>148.34964036450631</v>
      </c>
      <c r="EW51" s="24">
        <v>148.70440784341139</v>
      </c>
      <c r="EX51" s="24">
        <v>149.05917532231646</v>
      </c>
      <c r="EY51" s="24">
        <v>154.40523741543274</v>
      </c>
      <c r="EZ51" s="24">
        <v>154.77206698862057</v>
      </c>
      <c r="FA51" s="24">
        <v>155.13889656180842</v>
      </c>
      <c r="FB51" s="24">
        <v>155.50572613499625</v>
      </c>
      <c r="FC51" s="24">
        <v>155.87255570818411</v>
      </c>
      <c r="FD51" s="24">
        <v>156.23938528137194</v>
      </c>
      <c r="FE51" s="24">
        <v>156.60621485455979</v>
      </c>
      <c r="FF51" s="24">
        <v>156.97304442774762</v>
      </c>
      <c r="FG51" s="24">
        <v>157.33987400093548</v>
      </c>
      <c r="FH51" s="24">
        <v>157.70670357412331</v>
      </c>
      <c r="FI51" s="24">
        <v>158.07353314731117</v>
      </c>
      <c r="FJ51" s="24">
        <v>158.440362720499</v>
      </c>
      <c r="FK51" s="24">
        <v>163.9282065013038</v>
      </c>
      <c r="FL51" s="24">
        <v>164.11785739064192</v>
      </c>
      <c r="FM51" s="24">
        <v>164.30750827998003</v>
      </c>
      <c r="FN51" s="24">
        <v>164.49715916931814</v>
      </c>
      <c r="FO51" s="24">
        <v>164.68681005865628</v>
      </c>
      <c r="FP51" s="24">
        <v>164.87646094799436</v>
      </c>
      <c r="FQ51" s="24">
        <v>165.0661118373325</v>
      </c>
      <c r="FR51" s="24">
        <v>165.25576272667064</v>
      </c>
      <c r="FS51" s="24">
        <v>165.44541361600872</v>
      </c>
      <c r="FT51" s="24">
        <v>165.63506450534686</v>
      </c>
      <c r="FU51" s="24">
        <v>165.82471539468497</v>
      </c>
      <c r="FV51" s="24">
        <v>166.01436628402308</v>
      </c>
      <c r="FX51" s="24">
        <v>397.66305999999997</v>
      </c>
      <c r="FY51" s="24">
        <v>783.87751099999991</v>
      </c>
      <c r="FZ51" s="24">
        <v>1037.94382</v>
      </c>
      <c r="GA51" s="24">
        <v>1903.1554169999999</v>
      </c>
      <c r="GB51" s="24">
        <v>96.56727330954557</v>
      </c>
      <c r="GC51" s="24">
        <v>1999.7226903095454</v>
      </c>
      <c r="GD51" s="24">
        <v>1239.9939030526557</v>
      </c>
      <c r="GE51" s="24">
        <v>1330.8477135933904</v>
      </c>
      <c r="GF51" s="24">
        <v>1430.1872549373197</v>
      </c>
      <c r="GG51" s="24">
        <v>1546.6237089145113</v>
      </c>
      <c r="GH51" s="24">
        <v>1658.8726175919696</v>
      </c>
      <c r="GI51" s="24">
        <v>1765.2954502600626</v>
      </c>
      <c r="GJ51" s="24">
        <v>1877.0736008155905</v>
      </c>
      <c r="GK51" s="24">
        <v>1979.6554367119611</v>
      </c>
    </row>
    <row r="52" spans="2:195" x14ac:dyDescent="0.2">
      <c r="B52" s="279"/>
      <c r="C52" s="279" t="s">
        <v>900</v>
      </c>
      <c r="D52" s="279"/>
      <c r="E52" s="279"/>
      <c r="F52" s="279"/>
      <c r="G52" s="279"/>
      <c r="H52" s="279"/>
      <c r="J52" s="279"/>
      <c r="K52" s="158">
        <v>49.579663000000004</v>
      </c>
      <c r="L52" s="158">
        <v>29.315635</v>
      </c>
      <c r="M52" s="158">
        <v>34.944638000000005</v>
      </c>
      <c r="N52" s="158">
        <v>31.535616999999998</v>
      </c>
      <c r="O52" s="158">
        <v>59.119076</v>
      </c>
      <c r="P52" s="158">
        <v>35.957160000000002</v>
      </c>
      <c r="Q52" s="158">
        <v>32.491773000000002</v>
      </c>
      <c r="R52" s="158">
        <v>30.524807000000003</v>
      </c>
      <c r="S52" s="158">
        <v>59.071649000000001</v>
      </c>
      <c r="T52" s="158">
        <v>40.124061999999995</v>
      </c>
      <c r="U52" s="158">
        <v>33.998775999999999</v>
      </c>
      <c r="V52" s="158">
        <v>78.812869000000006</v>
      </c>
      <c r="W52" s="158">
        <v>48.578530000000001</v>
      </c>
      <c r="X52" s="158">
        <v>55.473609000000003</v>
      </c>
      <c r="Y52" s="158">
        <v>39.402305999999996</v>
      </c>
      <c r="Z52" s="158">
        <v>53.653032999999994</v>
      </c>
      <c r="AA52" s="158">
        <v>72.444437000000022</v>
      </c>
      <c r="AB52" s="158">
        <v>36.53590899999999</v>
      </c>
      <c r="AC52" s="158">
        <v>35.205146999999997</v>
      </c>
      <c r="AD52" s="158">
        <v>37.846503999999996</v>
      </c>
      <c r="AE52" s="158">
        <v>71.183109999999999</v>
      </c>
      <c r="AF52" s="158">
        <v>31.592403999999995</v>
      </c>
      <c r="AG52" s="158">
        <v>41.211525000000009</v>
      </c>
      <c r="AH52" s="158">
        <v>56.196057999999994</v>
      </c>
      <c r="AI52" s="158">
        <v>69.23439399999998</v>
      </c>
      <c r="AJ52" s="158">
        <v>35.702808000000005</v>
      </c>
      <c r="AK52" s="158">
        <v>43.151294999999998</v>
      </c>
      <c r="AL52" s="158">
        <v>44.374687000000009</v>
      </c>
      <c r="AM52" s="158">
        <v>91.385814999999994</v>
      </c>
      <c r="AN52" s="158">
        <v>56.328811000000002</v>
      </c>
      <c r="AO52" s="158">
        <v>46.560974999999999</v>
      </c>
      <c r="AP52" s="158">
        <v>79.112262999999999</v>
      </c>
      <c r="AQ52" s="158">
        <v>76.651466000000013</v>
      </c>
      <c r="AR52" s="158">
        <v>88.920760999999985</v>
      </c>
      <c r="AS52" s="158">
        <v>63.181428000000004</v>
      </c>
      <c r="AT52" s="158">
        <v>38.011660000000006</v>
      </c>
      <c r="AU52" s="158">
        <v>162.32163900000003</v>
      </c>
      <c r="AV52" s="158">
        <v>75.48935800000001</v>
      </c>
      <c r="AW52" s="158">
        <v>92.043355999999989</v>
      </c>
      <c r="AX52" s="158">
        <v>69.087873999999999</v>
      </c>
      <c r="AY52" s="158">
        <v>84.808776999999992</v>
      </c>
      <c r="AZ52" s="158">
        <v>98.587049999999991</v>
      </c>
      <c r="BA52" s="158">
        <v>93.246774000000002</v>
      </c>
      <c r="BB52" s="158">
        <v>110.44249300000001</v>
      </c>
      <c r="BC52" s="158">
        <v>243.168239</v>
      </c>
      <c r="BD52" s="158">
        <v>100.31441299999999</v>
      </c>
      <c r="BE52" s="158">
        <v>102.984972</v>
      </c>
      <c r="BF52" s="158">
        <v>157.93575999999999</v>
      </c>
      <c r="BG52" s="158">
        <v>157.308211</v>
      </c>
      <c r="BH52" s="158">
        <v>165.74548699999997</v>
      </c>
      <c r="BI52" s="158">
        <v>98.151935999999992</v>
      </c>
      <c r="BJ52" s="158">
        <v>158.76603900000001</v>
      </c>
      <c r="BK52" s="158">
        <v>120.37735899999998</v>
      </c>
      <c r="BL52" s="158">
        <v>111.47336399999999</v>
      </c>
      <c r="BM52" s="158">
        <v>132.080761</v>
      </c>
      <c r="BN52" s="158">
        <v>101.44398700000001</v>
      </c>
      <c r="BO52" s="158">
        <v>281.93238200000002</v>
      </c>
      <c r="BP52" s="158">
        <v>145.84245099999998</v>
      </c>
      <c r="BQ52" s="158">
        <v>136.43129000000002</v>
      </c>
      <c r="BR52" s="158">
        <v>165.82205400000001</v>
      </c>
      <c r="BS52" s="158">
        <v>207.17695700000002</v>
      </c>
      <c r="BT52" s="158">
        <v>162.50397499999997</v>
      </c>
      <c r="BU52" s="158">
        <v>134.49511300000003</v>
      </c>
      <c r="BV52" s="158">
        <v>155.53645900000001</v>
      </c>
      <c r="BW52" s="158">
        <v>167.78285600000001</v>
      </c>
      <c r="BX52" s="158">
        <v>166.88872600000002</v>
      </c>
      <c r="BY52" s="158">
        <v>251.72585099999998</v>
      </c>
      <c r="BZ52" s="158">
        <v>390.86947900000001</v>
      </c>
      <c r="CA52" s="158">
        <v>346.30578000000003</v>
      </c>
      <c r="CB52" s="158">
        <v>198.60623899999999</v>
      </c>
      <c r="CC52" s="158">
        <v>178.97522000000006</v>
      </c>
      <c r="CD52" s="24">
        <v>223.49085436710843</v>
      </c>
      <c r="CE52" s="24">
        <v>230.80543776574592</v>
      </c>
      <c r="CF52" s="24">
        <v>231.2796494918023</v>
      </c>
      <c r="CG52" s="24">
        <v>231.75386121785868</v>
      </c>
      <c r="CH52" s="24">
        <v>232.22807294391507</v>
      </c>
      <c r="CI52" s="24">
        <v>232.70228466997145</v>
      </c>
      <c r="CJ52" s="24">
        <v>233.17649639602786</v>
      </c>
      <c r="CK52" s="24">
        <v>233.65070812208421</v>
      </c>
      <c r="CL52" s="24">
        <v>234.12491984814062</v>
      </c>
      <c r="CM52" s="24">
        <v>234.59913157419697</v>
      </c>
      <c r="CN52" s="24">
        <v>235.07334330025338</v>
      </c>
      <c r="CO52" s="24">
        <v>235.54755502630979</v>
      </c>
      <c r="CP52" s="24">
        <v>236.02176675236615</v>
      </c>
      <c r="CQ52" s="24">
        <v>239.28103380514153</v>
      </c>
      <c r="CR52" s="24">
        <v>239.764255553993</v>
      </c>
      <c r="CS52" s="24">
        <v>240.24747730284446</v>
      </c>
      <c r="CT52" s="24">
        <v>240.73069905169592</v>
      </c>
      <c r="CU52" s="24">
        <v>241.21392080054738</v>
      </c>
      <c r="CV52" s="24">
        <v>241.69714254939882</v>
      </c>
      <c r="CW52" s="24">
        <v>242.18036429825028</v>
      </c>
      <c r="CX52" s="24">
        <v>242.66358604710177</v>
      </c>
      <c r="CY52" s="24">
        <v>243.14680779595318</v>
      </c>
      <c r="CZ52" s="24">
        <v>243.63002954480467</v>
      </c>
      <c r="DA52" s="24">
        <v>244.11325129365611</v>
      </c>
      <c r="DB52" s="24">
        <v>244.59647304250757</v>
      </c>
      <c r="DC52" s="24">
        <v>248.98750903977009</v>
      </c>
      <c r="DD52" s="24">
        <v>249.4818448888451</v>
      </c>
      <c r="DE52" s="24">
        <v>249.97618073792017</v>
      </c>
      <c r="DF52" s="24">
        <v>250.47051658699519</v>
      </c>
      <c r="DG52" s="24">
        <v>250.96485243607026</v>
      </c>
      <c r="DH52" s="24">
        <v>251.45918828514527</v>
      </c>
      <c r="DI52" s="24">
        <v>251.95352413422032</v>
      </c>
      <c r="DJ52" s="24">
        <v>252.44785998329536</v>
      </c>
      <c r="DK52" s="24">
        <v>252.9421958323704</v>
      </c>
      <c r="DL52" s="24">
        <v>253.43653168144544</v>
      </c>
      <c r="DM52" s="24">
        <v>253.93086753052049</v>
      </c>
      <c r="DN52" s="24">
        <v>254.42520337959553</v>
      </c>
      <c r="DO52" s="24">
        <v>260.40034077239216</v>
      </c>
      <c r="DP52" s="24">
        <v>260.91049536863761</v>
      </c>
      <c r="DQ52" s="24">
        <v>261.42064996488307</v>
      </c>
      <c r="DR52" s="24">
        <v>261.93080456112847</v>
      </c>
      <c r="DS52" s="24">
        <v>262.44095915737387</v>
      </c>
      <c r="DT52" s="24">
        <v>262.95111375361932</v>
      </c>
      <c r="DU52" s="24">
        <v>263.46126834986478</v>
      </c>
      <c r="DV52" s="24">
        <v>263.97142294611024</v>
      </c>
      <c r="DW52" s="24">
        <v>264.48157754235569</v>
      </c>
      <c r="DX52" s="24">
        <v>264.99173213860115</v>
      </c>
      <c r="DY52" s="24">
        <v>265.50188673484655</v>
      </c>
      <c r="DZ52" s="24">
        <v>266.01204133109195</v>
      </c>
      <c r="EA52" s="24">
        <v>272.56394551304106</v>
      </c>
      <c r="EB52" s="24">
        <v>272.9156120813862</v>
      </c>
      <c r="EC52" s="24">
        <v>273.2672786497314</v>
      </c>
      <c r="ED52" s="24">
        <v>273.61894521807659</v>
      </c>
      <c r="EE52" s="24">
        <v>273.97061178642178</v>
      </c>
      <c r="EF52" s="24">
        <v>274.32227835476698</v>
      </c>
      <c r="EG52" s="24">
        <v>274.67394492311212</v>
      </c>
      <c r="EH52" s="24">
        <v>275.02561149145731</v>
      </c>
      <c r="EI52" s="24">
        <v>275.37727805980251</v>
      </c>
      <c r="EJ52" s="24">
        <v>275.7289446281477</v>
      </c>
      <c r="EK52" s="24">
        <v>276.0806111964929</v>
      </c>
      <c r="EL52" s="24">
        <v>276.43227776483809</v>
      </c>
      <c r="EM52" s="24">
        <v>284.11148322003118</v>
      </c>
      <c r="EN52" s="24">
        <v>284.47510645170007</v>
      </c>
      <c r="EO52" s="24">
        <v>284.83872968336902</v>
      </c>
      <c r="EP52" s="24">
        <v>285.20235291503798</v>
      </c>
      <c r="EQ52" s="24">
        <v>285.56597614670687</v>
      </c>
      <c r="ER52" s="24">
        <v>285.92959937837577</v>
      </c>
      <c r="ES52" s="24">
        <v>286.29322261004472</v>
      </c>
      <c r="ET52" s="24">
        <v>286.65684584171368</v>
      </c>
      <c r="EU52" s="24">
        <v>287.02046907338263</v>
      </c>
      <c r="EV52" s="24">
        <v>287.38409230505147</v>
      </c>
      <c r="EW52" s="24">
        <v>287.74771553672042</v>
      </c>
      <c r="EX52" s="24">
        <v>288.11133876838937</v>
      </c>
      <c r="EY52" s="24">
        <v>296.16214521412934</v>
      </c>
      <c r="EZ52" s="24">
        <v>296.53813163567503</v>
      </c>
      <c r="FA52" s="24">
        <v>296.91411805722066</v>
      </c>
      <c r="FB52" s="24">
        <v>297.29010447876635</v>
      </c>
      <c r="FC52" s="24">
        <v>297.66609090031204</v>
      </c>
      <c r="FD52" s="24">
        <v>298.04207732185773</v>
      </c>
      <c r="FE52" s="24">
        <v>298.41806374340342</v>
      </c>
      <c r="FF52" s="24">
        <v>298.794050164949</v>
      </c>
      <c r="FG52" s="24">
        <v>299.17003658649469</v>
      </c>
      <c r="FH52" s="24">
        <v>299.54602300804038</v>
      </c>
      <c r="FI52" s="24">
        <v>299.92200942958607</v>
      </c>
      <c r="FJ52" s="24">
        <v>300.29799585113176</v>
      </c>
      <c r="FK52" s="24">
        <v>308.54297776743232</v>
      </c>
      <c r="FL52" s="24">
        <v>308.73736274737144</v>
      </c>
      <c r="FM52" s="24">
        <v>308.93174772731049</v>
      </c>
      <c r="FN52" s="24">
        <v>309.12613270724967</v>
      </c>
      <c r="FO52" s="24">
        <v>309.32051768718878</v>
      </c>
      <c r="FP52" s="24">
        <v>309.5149026671279</v>
      </c>
      <c r="FQ52" s="24">
        <v>309.70928764706701</v>
      </c>
      <c r="FR52" s="24">
        <v>309.90367262700613</v>
      </c>
      <c r="FS52" s="24">
        <v>310.09805760694519</v>
      </c>
      <c r="FT52" s="24">
        <v>310.29244258688436</v>
      </c>
      <c r="FU52" s="24">
        <v>310.48682756682348</v>
      </c>
      <c r="FV52" s="24">
        <v>310.68121254676259</v>
      </c>
      <c r="FX52" s="24">
        <v>732.61636299999998</v>
      </c>
      <c r="FY52" s="24">
        <v>1390.4307050000002</v>
      </c>
      <c r="FZ52" s="24">
        <v>1775.3753209999998</v>
      </c>
      <c r="GA52" s="24">
        <v>2360.8666550000007</v>
      </c>
      <c r="GB52" s="24">
        <v>223.49085436710843</v>
      </c>
      <c r="GC52" s="24">
        <v>2584.3575093671093</v>
      </c>
      <c r="GD52" s="24">
        <v>2800.9632271086725</v>
      </c>
      <c r="GE52" s="24">
        <v>2903.2650410858942</v>
      </c>
      <c r="GF52" s="24">
        <v>3020.4762745161938</v>
      </c>
      <c r="GG52" s="24">
        <v>3158.4742926209051</v>
      </c>
      <c r="GH52" s="24">
        <v>3293.9773396672749</v>
      </c>
      <c r="GI52" s="24">
        <v>3433.3369319305234</v>
      </c>
      <c r="GJ52" s="24">
        <v>3578.7608463915667</v>
      </c>
      <c r="GK52" s="24">
        <v>3715.3451418851691</v>
      </c>
    </row>
    <row r="53" spans="2:195" x14ac:dyDescent="0.2">
      <c r="B53" s="279"/>
      <c r="C53" s="279" t="s">
        <v>901</v>
      </c>
      <c r="D53" s="279"/>
      <c r="E53" s="279"/>
      <c r="F53" s="279"/>
      <c r="G53" s="279"/>
      <c r="H53" s="24">
        <v>19.681546090909091</v>
      </c>
      <c r="I53" s="279"/>
      <c r="J53" s="279"/>
      <c r="K53" s="158">
        <v>7.8676240000000002</v>
      </c>
      <c r="L53" s="158">
        <v>10.522719</v>
      </c>
      <c r="M53" s="158">
        <v>10.297319999999999</v>
      </c>
      <c r="N53" s="158">
        <v>8.4271320000000003</v>
      </c>
      <c r="O53" s="158">
        <v>9.8487729999999996</v>
      </c>
      <c r="P53" s="158">
        <v>14.425777000000002</v>
      </c>
      <c r="Q53" s="158">
        <v>6.5996830000000006</v>
      </c>
      <c r="R53" s="158">
        <v>6.4586100000000002</v>
      </c>
      <c r="S53" s="158">
        <v>6.8480480000000004</v>
      </c>
      <c r="T53" s="158">
        <v>13.376044</v>
      </c>
      <c r="U53" s="158">
        <v>6.0043580000000008</v>
      </c>
      <c r="V53" s="158">
        <v>5.0000279999999995</v>
      </c>
      <c r="W53" s="158">
        <v>11.334759999999999</v>
      </c>
      <c r="X53" s="158">
        <v>9.4554179999999999</v>
      </c>
      <c r="Y53" s="158">
        <v>7.0324799999999987</v>
      </c>
      <c r="Z53" s="158">
        <v>10.693900000000001</v>
      </c>
      <c r="AA53" s="158">
        <v>17.480905</v>
      </c>
      <c r="AB53" s="158">
        <v>11.818621999999998</v>
      </c>
      <c r="AC53" s="158">
        <v>5.9080080000000006</v>
      </c>
      <c r="AD53" s="158">
        <v>5.9500200000000003</v>
      </c>
      <c r="AE53" s="158">
        <v>4.4883199999999999</v>
      </c>
      <c r="AF53" s="158">
        <v>7.5613710000000003</v>
      </c>
      <c r="AG53" s="158">
        <v>6.4039559999999991</v>
      </c>
      <c r="AH53" s="158">
        <v>5.3163789999999995</v>
      </c>
      <c r="AI53" s="158">
        <v>5.3195199999999998</v>
      </c>
      <c r="AJ53" s="158">
        <v>4.8693400000000002</v>
      </c>
      <c r="AK53" s="158">
        <v>5.5462749999999996</v>
      </c>
      <c r="AL53" s="158">
        <v>13.634437999999999</v>
      </c>
      <c r="AM53" s="158">
        <v>17.965170000000001</v>
      </c>
      <c r="AN53" s="158">
        <v>11.534781000000001</v>
      </c>
      <c r="AO53" s="158">
        <v>11.018956000000001</v>
      </c>
      <c r="AP53" s="158">
        <v>11.817893</v>
      </c>
      <c r="AQ53" s="158">
        <v>26.185165000000001</v>
      </c>
      <c r="AR53" s="158">
        <v>40.461638999999998</v>
      </c>
      <c r="AS53" s="158">
        <v>18.789778999999999</v>
      </c>
      <c r="AT53" s="158">
        <v>23.763603000000003</v>
      </c>
      <c r="AU53" s="158">
        <v>14.031331999999999</v>
      </c>
      <c r="AV53" s="158">
        <v>30.652011000000002</v>
      </c>
      <c r="AW53" s="158">
        <v>5.5597289999999999</v>
      </c>
      <c r="AX53" s="158">
        <v>7.508445</v>
      </c>
      <c r="AY53" s="158">
        <v>-3.6000649999999998</v>
      </c>
      <c r="AZ53" s="158">
        <v>17.379642</v>
      </c>
      <c r="BA53" s="158">
        <v>15.108000000000001</v>
      </c>
      <c r="BB53" s="158">
        <v>10.697246999999999</v>
      </c>
      <c r="BC53" s="158">
        <v>11.742379</v>
      </c>
      <c r="BD53" s="158">
        <v>12.569493</v>
      </c>
      <c r="BE53" s="158">
        <v>10.503101000000001</v>
      </c>
      <c r="BF53" s="158">
        <v>8.3325499999999995</v>
      </c>
      <c r="BG53" s="158">
        <v>7.8392999999999997</v>
      </c>
      <c r="BH53" s="158">
        <v>8.4225720000000006</v>
      </c>
      <c r="BI53" s="158">
        <v>10.960373000000001</v>
      </c>
      <c r="BJ53" s="158">
        <v>9.2995270000000012</v>
      </c>
      <c r="BK53" s="158">
        <v>11.380998000000002</v>
      </c>
      <c r="BL53" s="158">
        <v>14.511574000000001</v>
      </c>
      <c r="BM53" s="158">
        <v>7.463241</v>
      </c>
      <c r="BN53" s="158">
        <v>12.291946999999997</v>
      </c>
      <c r="BO53" s="158">
        <v>12.221101000000001</v>
      </c>
      <c r="BP53" s="158">
        <v>17.874533</v>
      </c>
      <c r="BQ53" s="158">
        <v>14.793228999999998</v>
      </c>
      <c r="BR53" s="158">
        <v>11.48737</v>
      </c>
      <c r="BS53" s="158">
        <v>9.8357419999999998</v>
      </c>
      <c r="BT53" s="158">
        <v>7.3635589999999995</v>
      </c>
      <c r="BU53" s="158">
        <v>10.258027</v>
      </c>
      <c r="BV53" s="158">
        <v>20.838355</v>
      </c>
      <c r="BW53" s="158">
        <v>12.585832</v>
      </c>
      <c r="BX53" s="158">
        <v>16.092682</v>
      </c>
      <c r="BY53" s="158">
        <v>16.582360000000001</v>
      </c>
      <c r="BZ53" s="158">
        <v>34.811706999999998</v>
      </c>
      <c r="CA53" s="158">
        <v>32.032449999999997</v>
      </c>
      <c r="CB53" s="158">
        <v>32.973181000000004</v>
      </c>
      <c r="CC53" s="158">
        <v>23.123112000000003</v>
      </c>
      <c r="CD53" s="236">
        <v>19.681546090909091</v>
      </c>
      <c r="CE53" s="24">
        <v>20.153903197090909</v>
      </c>
      <c r="CF53" s="24">
        <v>20.153903197090909</v>
      </c>
      <c r="CG53" s="24">
        <v>20.153903197090909</v>
      </c>
      <c r="CH53" s="24">
        <v>20.153903197090909</v>
      </c>
      <c r="CI53" s="24">
        <v>20.153903197090909</v>
      </c>
      <c r="CJ53" s="24">
        <v>20.153903197090909</v>
      </c>
      <c r="CK53" s="24">
        <v>20.153903197090909</v>
      </c>
      <c r="CL53" s="24">
        <v>20.153903197090909</v>
      </c>
      <c r="CM53" s="24">
        <v>20.153903197090909</v>
      </c>
      <c r="CN53" s="24">
        <v>20.153903197090909</v>
      </c>
      <c r="CO53" s="24">
        <v>20.153903197090909</v>
      </c>
      <c r="CP53" s="24">
        <v>20.153903197090909</v>
      </c>
      <c r="CQ53" s="24">
        <v>20.274826616273455</v>
      </c>
      <c r="CR53" s="24">
        <v>20.274826616273455</v>
      </c>
      <c r="CS53" s="24">
        <v>20.274826616273455</v>
      </c>
      <c r="CT53" s="24">
        <v>20.274826616273455</v>
      </c>
      <c r="CU53" s="24">
        <v>20.274826616273455</v>
      </c>
      <c r="CV53" s="24">
        <v>20.274826616273455</v>
      </c>
      <c r="CW53" s="24">
        <v>20.274826616273455</v>
      </c>
      <c r="CX53" s="24">
        <v>20.274826616273455</v>
      </c>
      <c r="CY53" s="24">
        <v>20.274826616273455</v>
      </c>
      <c r="CZ53" s="24">
        <v>20.274826616273455</v>
      </c>
      <c r="DA53" s="24">
        <v>20.274826616273455</v>
      </c>
      <c r="DB53" s="24">
        <v>20.274826616273455</v>
      </c>
      <c r="DC53" s="24">
        <v>20.477574882436191</v>
      </c>
      <c r="DD53" s="24">
        <v>20.477574882436191</v>
      </c>
      <c r="DE53" s="24">
        <v>20.477574882436191</v>
      </c>
      <c r="DF53" s="24">
        <v>20.477574882436191</v>
      </c>
      <c r="DG53" s="24">
        <v>20.477574882436191</v>
      </c>
      <c r="DH53" s="24">
        <v>20.477574882436191</v>
      </c>
      <c r="DI53" s="24">
        <v>20.477574882436191</v>
      </c>
      <c r="DJ53" s="24">
        <v>20.477574882436191</v>
      </c>
      <c r="DK53" s="24">
        <v>20.477574882436191</v>
      </c>
      <c r="DL53" s="24">
        <v>20.477574882436191</v>
      </c>
      <c r="DM53" s="24">
        <v>20.477574882436191</v>
      </c>
      <c r="DN53" s="24">
        <v>20.477574882436191</v>
      </c>
      <c r="DO53" s="24">
        <v>20.723305781025424</v>
      </c>
      <c r="DP53" s="24">
        <v>20.723305781025424</v>
      </c>
      <c r="DQ53" s="24">
        <v>20.723305781025424</v>
      </c>
      <c r="DR53" s="24">
        <v>20.723305781025424</v>
      </c>
      <c r="DS53" s="24">
        <v>20.723305781025424</v>
      </c>
      <c r="DT53" s="24">
        <v>20.723305781025424</v>
      </c>
      <c r="DU53" s="24">
        <v>20.723305781025424</v>
      </c>
      <c r="DV53" s="24">
        <v>20.723305781025424</v>
      </c>
      <c r="DW53" s="24">
        <v>20.723305781025424</v>
      </c>
      <c r="DX53" s="24">
        <v>20.723305781025424</v>
      </c>
      <c r="DY53" s="24">
        <v>20.723305781025424</v>
      </c>
      <c r="DZ53" s="24">
        <v>20.723305781025424</v>
      </c>
      <c r="EA53" s="24">
        <v>20.992708756178754</v>
      </c>
      <c r="EB53" s="24">
        <v>20.992708756178754</v>
      </c>
      <c r="EC53" s="24">
        <v>20.992708756178754</v>
      </c>
      <c r="ED53" s="24">
        <v>20.992708756178754</v>
      </c>
      <c r="EE53" s="24">
        <v>20.992708756178754</v>
      </c>
      <c r="EF53" s="24">
        <v>20.992708756178754</v>
      </c>
      <c r="EG53" s="24">
        <v>20.992708756178754</v>
      </c>
      <c r="EH53" s="24">
        <v>20.992708756178754</v>
      </c>
      <c r="EI53" s="24">
        <v>20.992708756178754</v>
      </c>
      <c r="EJ53" s="24">
        <v>20.992708756178754</v>
      </c>
      <c r="EK53" s="24">
        <v>20.992708756178754</v>
      </c>
      <c r="EL53" s="24">
        <v>20.992708756178754</v>
      </c>
      <c r="EM53" s="24">
        <v>21.391570222546147</v>
      </c>
      <c r="EN53" s="24">
        <v>21.391570222546147</v>
      </c>
      <c r="EO53" s="24">
        <v>21.391570222546147</v>
      </c>
      <c r="EP53" s="24">
        <v>21.391570222546147</v>
      </c>
      <c r="EQ53" s="24">
        <v>21.391570222546147</v>
      </c>
      <c r="ER53" s="24">
        <v>21.391570222546147</v>
      </c>
      <c r="ES53" s="24">
        <v>21.391570222546147</v>
      </c>
      <c r="ET53" s="24">
        <v>21.391570222546147</v>
      </c>
      <c r="EU53" s="24">
        <v>21.391570222546147</v>
      </c>
      <c r="EV53" s="24">
        <v>21.391570222546147</v>
      </c>
      <c r="EW53" s="24">
        <v>21.391570222546147</v>
      </c>
      <c r="EX53" s="24">
        <v>21.391570222546147</v>
      </c>
      <c r="EY53" s="24">
        <v>21.798010056774523</v>
      </c>
      <c r="EZ53" s="24">
        <v>21.798010056774523</v>
      </c>
      <c r="FA53" s="24">
        <v>21.798010056774523</v>
      </c>
      <c r="FB53" s="24">
        <v>21.798010056774523</v>
      </c>
      <c r="FC53" s="24">
        <v>21.798010056774523</v>
      </c>
      <c r="FD53" s="24">
        <v>21.798010056774523</v>
      </c>
      <c r="FE53" s="24">
        <v>21.798010056774523</v>
      </c>
      <c r="FF53" s="24">
        <v>21.798010056774523</v>
      </c>
      <c r="FG53" s="24">
        <v>21.798010056774523</v>
      </c>
      <c r="FH53" s="24">
        <v>21.798010056774523</v>
      </c>
      <c r="FI53" s="24">
        <v>21.798010056774523</v>
      </c>
      <c r="FJ53" s="24">
        <v>21.798010056774523</v>
      </c>
      <c r="FK53" s="24">
        <v>22.212172247853236</v>
      </c>
      <c r="FL53" s="24">
        <v>22.212172247853236</v>
      </c>
      <c r="FM53" s="24">
        <v>22.212172247853236</v>
      </c>
      <c r="FN53" s="24">
        <v>22.212172247853236</v>
      </c>
      <c r="FO53" s="24">
        <v>22.212172247853236</v>
      </c>
      <c r="FP53" s="24">
        <v>22.212172247853236</v>
      </c>
      <c r="FQ53" s="24">
        <v>22.212172247853236</v>
      </c>
      <c r="FR53" s="24">
        <v>22.212172247853236</v>
      </c>
      <c r="FS53" s="24">
        <v>22.212172247853236</v>
      </c>
      <c r="FT53" s="24">
        <v>22.212172247853236</v>
      </c>
      <c r="FU53" s="24">
        <v>22.212172247853236</v>
      </c>
      <c r="FV53" s="24">
        <v>22.212172247853236</v>
      </c>
      <c r="FX53" s="24">
        <v>190.90655900000002</v>
      </c>
      <c r="FY53" s="24">
        <v>140.48386400000001</v>
      </c>
      <c r="FZ53" s="24">
        <v>138.54576500000002</v>
      </c>
      <c r="GA53" s="24">
        <v>216.497007</v>
      </c>
      <c r="GB53" s="24">
        <v>19.681546090909091</v>
      </c>
      <c r="GC53" s="24">
        <v>236.17855309090908</v>
      </c>
      <c r="GD53" s="24">
        <v>241.84683836509086</v>
      </c>
      <c r="GE53" s="24">
        <v>243.29791939528147</v>
      </c>
      <c r="GF53" s="24">
        <v>245.73089858923427</v>
      </c>
      <c r="GG53" s="24">
        <v>248.67966937230514</v>
      </c>
      <c r="GH53" s="24">
        <v>251.91250507414506</v>
      </c>
      <c r="GI53" s="24">
        <v>256.69884267055369</v>
      </c>
      <c r="GJ53" s="24">
        <v>261.5761206812943</v>
      </c>
      <c r="GK53" s="24">
        <v>266.54606697423884</v>
      </c>
      <c r="GM53" s="24" t="s">
        <v>902</v>
      </c>
    </row>
    <row r="54" spans="2:195" x14ac:dyDescent="0.2">
      <c r="B54" s="279"/>
      <c r="C54" s="280" t="s">
        <v>84</v>
      </c>
      <c r="D54" s="280"/>
      <c r="E54" s="280"/>
      <c r="F54" s="280"/>
      <c r="G54" s="280"/>
      <c r="H54" s="280"/>
      <c r="I54" s="280"/>
      <c r="J54" s="280"/>
      <c r="K54" s="280">
        <v>91.103821000000011</v>
      </c>
      <c r="L54" s="280">
        <v>70.54994099999999</v>
      </c>
      <c r="M54" s="280">
        <v>81.289004000000006</v>
      </c>
      <c r="N54" s="280">
        <v>68.850059000000002</v>
      </c>
      <c r="O54" s="280">
        <v>69.926625000000001</v>
      </c>
      <c r="P54" s="280">
        <v>76.989887999999993</v>
      </c>
      <c r="Q54" s="280">
        <v>52.688273000000002</v>
      </c>
      <c r="R54" s="280">
        <v>68.313469999999995</v>
      </c>
      <c r="S54" s="280">
        <v>98.946232000000009</v>
      </c>
      <c r="T54" s="280">
        <v>82.276406000000009</v>
      </c>
      <c r="U54" s="280">
        <v>48.311545000000002</v>
      </c>
      <c r="V54" s="280">
        <v>121.93980000000001</v>
      </c>
      <c r="W54" s="280">
        <v>81.400369999999995</v>
      </c>
      <c r="X54" s="280">
        <v>112.514343</v>
      </c>
      <c r="Y54" s="280">
        <v>85.494281999999998</v>
      </c>
      <c r="Z54" s="280">
        <v>91.385722999999999</v>
      </c>
      <c r="AA54" s="280">
        <v>70.906457000000017</v>
      </c>
      <c r="AB54" s="280">
        <v>99.615129999999994</v>
      </c>
      <c r="AC54" s="280">
        <v>52.717976999999998</v>
      </c>
      <c r="AD54" s="280">
        <v>61.517683999999996</v>
      </c>
      <c r="AE54" s="280">
        <v>106.659217</v>
      </c>
      <c r="AF54" s="280">
        <v>58.076156999999995</v>
      </c>
      <c r="AG54" s="280">
        <v>74.232822999999996</v>
      </c>
      <c r="AH54" s="280">
        <v>78.245666999999983</v>
      </c>
      <c r="AI54" s="280">
        <v>98.512646999999973</v>
      </c>
      <c r="AJ54" s="280">
        <v>109.25905400000001</v>
      </c>
      <c r="AK54" s="280">
        <v>87.762022999999985</v>
      </c>
      <c r="AL54" s="280">
        <v>83.07637600000001</v>
      </c>
      <c r="AM54" s="280">
        <v>107.12513299999999</v>
      </c>
      <c r="AN54" s="280">
        <v>72.494031000000007</v>
      </c>
      <c r="AO54" s="280">
        <v>69.910060999999999</v>
      </c>
      <c r="AP54" s="280">
        <v>111.43236899999999</v>
      </c>
      <c r="AQ54" s="280">
        <v>129.74788000000001</v>
      </c>
      <c r="AR54" s="280">
        <v>194.20607099999995</v>
      </c>
      <c r="AS54" s="280">
        <v>131.178684</v>
      </c>
      <c r="AT54" s="280">
        <v>131.73165299999999</v>
      </c>
      <c r="AU54" s="280">
        <v>402.27056400000004</v>
      </c>
      <c r="AV54" s="280">
        <v>333.58457900000008</v>
      </c>
      <c r="AW54" s="280">
        <v>480.02918500000004</v>
      </c>
      <c r="AX54" s="280">
        <v>340.54077699999999</v>
      </c>
      <c r="AY54" s="280">
        <v>188.58276699999999</v>
      </c>
      <c r="AZ54" s="280">
        <v>310.95437199999998</v>
      </c>
      <c r="BA54" s="280">
        <v>303.79844400000002</v>
      </c>
      <c r="BB54" s="280">
        <v>347.21629999999999</v>
      </c>
      <c r="BC54" s="280">
        <v>647.55861800000002</v>
      </c>
      <c r="BD54" s="280">
        <v>356.69813600000003</v>
      </c>
      <c r="BE54" s="280">
        <v>366.56923300000005</v>
      </c>
      <c r="BF54" s="280">
        <v>-1681.1110359999998</v>
      </c>
      <c r="BG54" s="280">
        <v>410.81938300000002</v>
      </c>
      <c r="BH54" s="280">
        <v>483.89218899999997</v>
      </c>
      <c r="BI54" s="280">
        <v>364.55613899999997</v>
      </c>
      <c r="BJ54" s="280">
        <v>347.88860599999998</v>
      </c>
      <c r="BK54" s="280">
        <v>402.1522369999999</v>
      </c>
      <c r="BL54" s="280">
        <v>386.72434800000002</v>
      </c>
      <c r="BM54" s="280">
        <v>338.41222499999998</v>
      </c>
      <c r="BN54" s="280">
        <v>563.54024400000003</v>
      </c>
      <c r="BO54" s="280">
        <v>574.58288200000004</v>
      </c>
      <c r="BP54" s="280">
        <v>412.54620499999999</v>
      </c>
      <c r="BQ54" s="280">
        <v>395.23344299999997</v>
      </c>
      <c r="BR54" s="280">
        <v>-1591.8776190000001</v>
      </c>
      <c r="BS54" s="280">
        <v>770.08031100000005</v>
      </c>
      <c r="BT54" s="280">
        <v>363.16319899999996</v>
      </c>
      <c r="BU54" s="280">
        <v>709.35243800000001</v>
      </c>
      <c r="BV54" s="280">
        <v>428.07426999999996</v>
      </c>
      <c r="BW54" s="280">
        <v>488.59288900000001</v>
      </c>
      <c r="BX54" s="280">
        <v>483.90825600000005</v>
      </c>
      <c r="BY54" s="280">
        <v>583.13209700000004</v>
      </c>
      <c r="BZ54" s="280">
        <v>647.34867799999995</v>
      </c>
      <c r="CA54" s="280">
        <v>664.49709600000006</v>
      </c>
      <c r="CB54" s="280">
        <v>549.25882399999989</v>
      </c>
      <c r="CC54" s="280">
        <v>752.48602100000005</v>
      </c>
      <c r="CD54" s="280">
        <v>339.73967376756309</v>
      </c>
      <c r="CE54" s="280">
        <v>351.74752148257869</v>
      </c>
      <c r="CF54" s="280">
        <v>352.68439588766165</v>
      </c>
      <c r="CG54" s="280">
        <v>353.62127029274461</v>
      </c>
      <c r="CH54" s="280">
        <v>354.55814469782752</v>
      </c>
      <c r="CI54" s="280">
        <v>355.49501910291053</v>
      </c>
      <c r="CJ54" s="280">
        <v>356.43189350799349</v>
      </c>
      <c r="CK54" s="280">
        <v>357.3687679130764</v>
      </c>
      <c r="CL54" s="280">
        <v>358.30564231815936</v>
      </c>
      <c r="CM54" s="280">
        <v>359.24251672324232</v>
      </c>
      <c r="CN54" s="280">
        <v>360.17939112832528</v>
      </c>
      <c r="CO54" s="280">
        <v>361.1162655334083</v>
      </c>
      <c r="CP54" s="280">
        <v>362.0531399384912</v>
      </c>
      <c r="CQ54" s="280">
        <v>367.86684356959313</v>
      </c>
      <c r="CR54" s="280">
        <v>368.82151858837267</v>
      </c>
      <c r="CS54" s="280">
        <v>369.77619360715221</v>
      </c>
      <c r="CT54" s="280">
        <v>370.73086862593175</v>
      </c>
      <c r="CU54" s="280">
        <v>371.68554364471129</v>
      </c>
      <c r="CV54" s="280">
        <v>372.64021866349077</v>
      </c>
      <c r="CW54" s="280">
        <v>373.59489368227031</v>
      </c>
      <c r="CX54" s="280">
        <v>374.54956870104991</v>
      </c>
      <c r="CY54" s="280">
        <v>375.50424371982933</v>
      </c>
      <c r="CZ54" s="280">
        <v>376.45891873860899</v>
      </c>
      <c r="DA54" s="280">
        <v>377.41359375738847</v>
      </c>
      <c r="DB54" s="280">
        <v>378.36826877616801</v>
      </c>
      <c r="DC54" s="280">
        <v>385.99472334373263</v>
      </c>
      <c r="DD54" s="280">
        <v>386.97135588794401</v>
      </c>
      <c r="DE54" s="280">
        <v>387.94798843215551</v>
      </c>
      <c r="DF54" s="280">
        <v>388.92462097636701</v>
      </c>
      <c r="DG54" s="280">
        <v>389.90125352057851</v>
      </c>
      <c r="DH54" s="280">
        <v>390.87788606478989</v>
      </c>
      <c r="DI54" s="280">
        <v>391.85451860900139</v>
      </c>
      <c r="DJ54" s="280">
        <v>392.83115115321283</v>
      </c>
      <c r="DK54" s="280">
        <v>393.80778369742433</v>
      </c>
      <c r="DL54" s="280">
        <v>394.78441624163577</v>
      </c>
      <c r="DM54" s="280">
        <v>395.76104878584727</v>
      </c>
      <c r="DN54" s="280">
        <v>396.73768133005871</v>
      </c>
      <c r="DO54" s="280">
        <v>407.27143958803248</v>
      </c>
      <c r="DP54" s="280">
        <v>408.27932437365877</v>
      </c>
      <c r="DQ54" s="280">
        <v>409.287209159285</v>
      </c>
      <c r="DR54" s="280">
        <v>410.29509394491117</v>
      </c>
      <c r="DS54" s="280">
        <v>411.3029787305374</v>
      </c>
      <c r="DT54" s="280">
        <v>412.31086351616364</v>
      </c>
      <c r="DU54" s="280">
        <v>413.31874830178987</v>
      </c>
      <c r="DV54" s="280">
        <v>414.32663308741616</v>
      </c>
      <c r="DW54" s="280">
        <v>415.33451787304233</v>
      </c>
      <c r="DX54" s="280">
        <v>416.34240265866862</v>
      </c>
      <c r="DY54" s="280">
        <v>417.35028744429479</v>
      </c>
      <c r="DZ54" s="280">
        <v>418.35817222992097</v>
      </c>
      <c r="EA54" s="280">
        <v>429.9089780105449</v>
      </c>
      <c r="EB54" s="280">
        <v>430.60374658943653</v>
      </c>
      <c r="EC54" s="280">
        <v>431.29851516832821</v>
      </c>
      <c r="ED54" s="280">
        <v>431.99328374721989</v>
      </c>
      <c r="EE54" s="280">
        <v>432.68805232611157</v>
      </c>
      <c r="EF54" s="280">
        <v>433.38282090500326</v>
      </c>
      <c r="EG54" s="280">
        <v>434.07758948389488</v>
      </c>
      <c r="EH54" s="280">
        <v>434.77235806278657</v>
      </c>
      <c r="EI54" s="280">
        <v>435.46712664167825</v>
      </c>
      <c r="EJ54" s="280">
        <v>436.16189522056993</v>
      </c>
      <c r="EK54" s="280">
        <v>436.85666379946161</v>
      </c>
      <c r="EL54" s="280">
        <v>437.5514323783533</v>
      </c>
      <c r="EM54" s="280">
        <v>450.65978649693801</v>
      </c>
      <c r="EN54" s="280">
        <v>451.37817720751195</v>
      </c>
      <c r="EO54" s="280">
        <v>452.09656791808601</v>
      </c>
      <c r="EP54" s="280">
        <v>452.81495862866001</v>
      </c>
      <c r="EQ54" s="280">
        <v>453.53334933923401</v>
      </c>
      <c r="ER54" s="280">
        <v>454.25174004980795</v>
      </c>
      <c r="ES54" s="280">
        <v>454.97013076038195</v>
      </c>
      <c r="ET54" s="280">
        <v>455.688521470956</v>
      </c>
      <c r="EU54" s="280">
        <v>456.40691218153</v>
      </c>
      <c r="EV54" s="280">
        <v>457.12530289210389</v>
      </c>
      <c r="EW54" s="280">
        <v>457.84369360267794</v>
      </c>
      <c r="EX54" s="280">
        <v>458.562084313252</v>
      </c>
      <c r="EY54" s="280">
        <v>472.36539268633658</v>
      </c>
      <c r="EZ54" s="280">
        <v>473.1082086810701</v>
      </c>
      <c r="FA54" s="280">
        <v>473.85102467580361</v>
      </c>
      <c r="FB54" s="280">
        <v>474.59384067053713</v>
      </c>
      <c r="FC54" s="280">
        <v>475.33665666527065</v>
      </c>
      <c r="FD54" s="280">
        <v>476.07947266000417</v>
      </c>
      <c r="FE54" s="280">
        <v>476.82228865473769</v>
      </c>
      <c r="FF54" s="280">
        <v>477.5651046494711</v>
      </c>
      <c r="FG54" s="280">
        <v>478.30792064420467</v>
      </c>
      <c r="FH54" s="280">
        <v>479.05073663893819</v>
      </c>
      <c r="FI54" s="280">
        <v>479.79355263367177</v>
      </c>
      <c r="FJ54" s="280">
        <v>480.53636862840528</v>
      </c>
      <c r="FK54" s="280">
        <v>494.68335651658936</v>
      </c>
      <c r="FL54" s="280">
        <v>495.06739238586658</v>
      </c>
      <c r="FM54" s="280">
        <v>495.45142825514375</v>
      </c>
      <c r="FN54" s="280">
        <v>495.83546412442104</v>
      </c>
      <c r="FO54" s="280">
        <v>496.21949999369826</v>
      </c>
      <c r="FP54" s="280">
        <v>496.60353586297549</v>
      </c>
      <c r="FQ54" s="280">
        <v>496.98757173225272</v>
      </c>
      <c r="FR54" s="280">
        <v>497.37160760153</v>
      </c>
      <c r="FS54" s="280">
        <v>497.75564347080717</v>
      </c>
      <c r="FT54" s="280">
        <v>498.13967934008446</v>
      </c>
      <c r="FU54" s="280">
        <v>498.52371520936168</v>
      </c>
      <c r="FV54" s="280">
        <v>498.90775107863891</v>
      </c>
      <c r="FX54" s="280">
        <v>1326.435982</v>
      </c>
      <c r="FY54" s="280">
        <v>2396.6919390000003</v>
      </c>
      <c r="FZ54" s="280">
        <v>3088.4702819999993</v>
      </c>
      <c r="GA54" s="280">
        <v>6439.8940790000006</v>
      </c>
      <c r="GB54" s="280">
        <v>339.73967376756309</v>
      </c>
      <c r="GC54" s="280">
        <v>6779.6337527675641</v>
      </c>
      <c r="GD54" s="280">
        <v>4282.8039685264193</v>
      </c>
      <c r="GE54" s="280">
        <v>4477.4106740745665</v>
      </c>
      <c r="GF54" s="280">
        <v>4696.3944280427477</v>
      </c>
      <c r="GG54" s="280">
        <v>4953.7776709077216</v>
      </c>
      <c r="GH54" s="280">
        <v>5204.7624623333895</v>
      </c>
      <c r="GI54" s="280">
        <v>5455.3312248611401</v>
      </c>
      <c r="GJ54" s="280">
        <v>5717.4105678884507</v>
      </c>
      <c r="GK54" s="280">
        <v>5961.5466455713686</v>
      </c>
    </row>
    <row r="56" spans="2:195" x14ac:dyDescent="0.2">
      <c r="C56" s="24" t="s">
        <v>903</v>
      </c>
    </row>
    <row r="57" spans="2:195" x14ac:dyDescent="0.2">
      <c r="D57" s="24" t="s">
        <v>904</v>
      </c>
      <c r="H57" s="159">
        <f>1/12</f>
        <v>8.3333333333333329E-2</v>
      </c>
      <c r="K57" s="159">
        <v>0.12480258777961903</v>
      </c>
      <c r="L57" s="159">
        <v>0.12844601146893764</v>
      </c>
      <c r="M57" s="159">
        <v>0.14199161014097136</v>
      </c>
      <c r="N57" s="159">
        <v>0.1124503844814389</v>
      </c>
      <c r="O57" s="159">
        <v>3.6706328104258138E-3</v>
      </c>
      <c r="P57" s="159">
        <v>0.10693109788157237</v>
      </c>
      <c r="Q57" s="159">
        <v>4.6224825545549471E-2</v>
      </c>
      <c r="R57" s="159">
        <v>0.10995913405348931</v>
      </c>
      <c r="S57" s="159">
        <v>0.11691809046605994</v>
      </c>
      <c r="T57" s="159">
        <v>0.10526134664774527</v>
      </c>
      <c r="U57" s="159">
        <v>3.0284400227713726E-2</v>
      </c>
      <c r="V57" s="159">
        <v>0.13681598673053438</v>
      </c>
      <c r="W57" s="159">
        <v>7.130286947303234E-2</v>
      </c>
      <c r="X57" s="159">
        <v>0.16280819843200375</v>
      </c>
      <c r="Y57" s="159">
        <v>0.12825399878373187</v>
      </c>
      <c r="Z57" s="159">
        <v>8.8589186733449538E-2</v>
      </c>
      <c r="AA57" s="159">
        <v>-6.5991654827866619E-2</v>
      </c>
      <c r="AB57" s="159">
        <v>0.18343936035478292</v>
      </c>
      <c r="AC57" s="159">
        <v>4.0443548851116201E-2</v>
      </c>
      <c r="AD57" s="159">
        <v>6.1368735826226095E-2</v>
      </c>
      <c r="AE57" s="159">
        <v>0.11159743312471192</v>
      </c>
      <c r="AF57" s="159">
        <v>6.131840205188839E-2</v>
      </c>
      <c r="AG57" s="159">
        <v>8.7864351972108137E-2</v>
      </c>
      <c r="AH57" s="159">
        <v>2.8975782305454893E-2</v>
      </c>
      <c r="AI57" s="159">
        <v>6.9880483208347749E-2</v>
      </c>
      <c r="AJ57" s="159">
        <v>0.20981865874184605</v>
      </c>
      <c r="AK57" s="159">
        <v>0.11284843117876779</v>
      </c>
      <c r="AL57" s="159">
        <v>7.6386914696307318E-2</v>
      </c>
      <c r="AM57" s="159">
        <v>-6.3617883368942037E-3</v>
      </c>
      <c r="AN57" s="159">
        <v>1.2811966289007923E-2</v>
      </c>
      <c r="AO57" s="159">
        <v>3.592518338068542E-2</v>
      </c>
      <c r="AP57" s="159">
        <v>5.4099114929256675E-2</v>
      </c>
      <c r="AQ57" s="159">
        <v>5.2884231673151962E-2</v>
      </c>
      <c r="AR57" s="159">
        <v>0.10336101086229539</v>
      </c>
      <c r="AS57" s="159">
        <v>7.6432118314100905E-2</v>
      </c>
      <c r="AT57" s="159">
        <v>6.8664197977609975E-2</v>
      </c>
      <c r="AU57" s="159">
        <v>8.6533294716388362E-2</v>
      </c>
      <c r="AV57" s="159">
        <v>0.10304720681021967</v>
      </c>
      <c r="AW57" s="159">
        <v>0.34382122497901835</v>
      </c>
      <c r="AX57" s="159">
        <v>0.15099359619611469</v>
      </c>
      <c r="AY57" s="159">
        <v>-0.13488090603666594</v>
      </c>
      <c r="AZ57" s="159">
        <v>2.9533014768985594E-2</v>
      </c>
      <c r="BA57" s="159">
        <v>2.9784135813995943E-2</v>
      </c>
      <c r="BB57" s="159">
        <v>7.2979183720461777E-2</v>
      </c>
      <c r="BC57" s="159">
        <v>0.32859681203789348</v>
      </c>
      <c r="BD57" s="159">
        <v>0.10632702433322554</v>
      </c>
      <c r="BE57" s="159">
        <v>0.11954904504574668</v>
      </c>
      <c r="BF57" s="159">
        <v>3.3180956055745177E-2</v>
      </c>
      <c r="BG57" s="159">
        <v>0.10226600375351276</v>
      </c>
      <c r="BH57" s="159">
        <v>0.19318000096866614</v>
      </c>
      <c r="BI57" s="159">
        <v>0.11531592275080628</v>
      </c>
      <c r="BJ57" s="159">
        <v>2.4647920765844358E-3</v>
      </c>
      <c r="BK57" s="159">
        <v>0.13506664712365526</v>
      </c>
      <c r="BL57" s="159">
        <v>0.11608726818410864</v>
      </c>
      <c r="BM57" s="159">
        <v>2.8492384343180997E-2</v>
      </c>
      <c r="BN57" s="159">
        <v>0.2561609674198459</v>
      </c>
      <c r="BO57" s="159">
        <v>0.12358439587928535</v>
      </c>
      <c r="BP57" s="159">
        <v>7.9294283753355344E-2</v>
      </c>
      <c r="BQ57" s="159">
        <v>8.0328351623746019E-2</v>
      </c>
      <c r="BR57" s="159">
        <v>3.2412692463038725E-2</v>
      </c>
      <c r="BS57" s="159">
        <v>0.40605165713038527</v>
      </c>
      <c r="BT57" s="159">
        <v>1.5274879961193796E-2</v>
      </c>
      <c r="BU57" s="159">
        <v>0.30466140241918976</v>
      </c>
      <c r="BV57" s="159">
        <v>7.4185547728093618E-2</v>
      </c>
      <c r="BW57" s="159">
        <v>0.14012558483161408</v>
      </c>
      <c r="BX57" s="159">
        <v>0.11838794399437175</v>
      </c>
      <c r="BY57" s="159">
        <v>0.12818865284865499</v>
      </c>
      <c r="BZ57" s="159">
        <v>3.9594837018172881E-2</v>
      </c>
      <c r="CA57" s="159">
        <v>0.10204742504529687</v>
      </c>
      <c r="CB57" s="159">
        <v>0.12373281008959988</v>
      </c>
      <c r="CC57" s="159">
        <v>0.30821779575561187</v>
      </c>
      <c r="CD57" s="347">
        <v>8.3333333333333329E-2</v>
      </c>
      <c r="CE57" s="421">
        <v>8.3333333333333329E-2</v>
      </c>
      <c r="CF57" s="421">
        <v>8.3333333333333329E-2</v>
      </c>
      <c r="CG57" s="421">
        <v>8.3333333333333329E-2</v>
      </c>
      <c r="CH57" s="421">
        <v>8.3333333333333329E-2</v>
      </c>
      <c r="CI57" s="421">
        <v>8.3333333333333329E-2</v>
      </c>
      <c r="CJ57" s="421">
        <v>8.3333333333333329E-2</v>
      </c>
      <c r="CK57" s="421">
        <v>8.3333333333333329E-2</v>
      </c>
      <c r="CL57" s="421">
        <v>8.3333333333333329E-2</v>
      </c>
      <c r="CM57" s="421">
        <v>8.3333333333333329E-2</v>
      </c>
      <c r="CN57" s="421">
        <v>8.3333333333333329E-2</v>
      </c>
      <c r="CO57" s="421">
        <v>8.3333333333333329E-2</v>
      </c>
      <c r="CP57" s="421">
        <v>8.3333333333333329E-2</v>
      </c>
      <c r="CQ57" s="421">
        <v>8.3333333333333329E-2</v>
      </c>
      <c r="CR57" s="421">
        <v>8.3333333333333329E-2</v>
      </c>
      <c r="CS57" s="421">
        <v>8.3333333333333329E-2</v>
      </c>
      <c r="CT57" s="421">
        <v>8.3333333333333329E-2</v>
      </c>
      <c r="CU57" s="421">
        <v>8.3333333333333329E-2</v>
      </c>
      <c r="CV57" s="421">
        <v>8.3333333333333329E-2</v>
      </c>
      <c r="CW57" s="421">
        <v>8.3333333333333329E-2</v>
      </c>
      <c r="CX57" s="421">
        <v>8.3333333333333329E-2</v>
      </c>
      <c r="CY57" s="421">
        <v>8.3333333333333329E-2</v>
      </c>
      <c r="CZ57" s="421">
        <v>8.3333333333333329E-2</v>
      </c>
      <c r="DA57" s="421">
        <v>8.3333333333333329E-2</v>
      </c>
      <c r="DB57" s="421">
        <v>8.3333333333333329E-2</v>
      </c>
      <c r="DC57" s="421">
        <v>8.3333333333333329E-2</v>
      </c>
      <c r="DD57" s="421">
        <v>8.3333333333333329E-2</v>
      </c>
      <c r="DE57" s="421">
        <v>8.3333333333333329E-2</v>
      </c>
      <c r="DF57" s="421">
        <v>8.3333333333333329E-2</v>
      </c>
      <c r="DG57" s="421">
        <v>8.3333333333333329E-2</v>
      </c>
      <c r="DH57" s="421">
        <v>8.3333333333333329E-2</v>
      </c>
      <c r="DI57" s="421">
        <v>8.3333333333333329E-2</v>
      </c>
      <c r="DJ57" s="421">
        <v>8.3333333333333329E-2</v>
      </c>
      <c r="DK57" s="421">
        <v>8.3333333333333329E-2</v>
      </c>
      <c r="DL57" s="421">
        <v>8.3333333333333329E-2</v>
      </c>
      <c r="DM57" s="421">
        <v>8.3333333333333329E-2</v>
      </c>
      <c r="DN57" s="421">
        <v>8.3333333333333329E-2</v>
      </c>
      <c r="DO57" s="421">
        <v>8.3333333333333329E-2</v>
      </c>
      <c r="DP57" s="421">
        <v>8.3333333333333329E-2</v>
      </c>
      <c r="DQ57" s="421">
        <v>8.3333333333333329E-2</v>
      </c>
      <c r="DR57" s="421">
        <v>8.3333333333333329E-2</v>
      </c>
      <c r="DS57" s="421">
        <v>8.3333333333333329E-2</v>
      </c>
      <c r="DT57" s="421">
        <v>8.3333333333333329E-2</v>
      </c>
      <c r="DU57" s="421">
        <v>8.3333333333333329E-2</v>
      </c>
      <c r="DV57" s="421">
        <v>8.3333333333333329E-2</v>
      </c>
      <c r="DW57" s="421">
        <v>8.3333333333333329E-2</v>
      </c>
      <c r="DX57" s="421">
        <v>8.3333333333333329E-2</v>
      </c>
      <c r="DY57" s="421">
        <v>8.3333333333333329E-2</v>
      </c>
      <c r="DZ57" s="421">
        <v>8.3333333333333329E-2</v>
      </c>
      <c r="EA57" s="421">
        <v>8.3333333333333329E-2</v>
      </c>
      <c r="EB57" s="421">
        <v>8.3333333333333329E-2</v>
      </c>
      <c r="EC57" s="421">
        <v>8.3333333333333329E-2</v>
      </c>
      <c r="ED57" s="421">
        <v>8.3333333333333329E-2</v>
      </c>
      <c r="EE57" s="421">
        <v>8.3333333333333329E-2</v>
      </c>
      <c r="EF57" s="421">
        <v>8.3333333333333329E-2</v>
      </c>
      <c r="EG57" s="421">
        <v>8.3333333333333329E-2</v>
      </c>
      <c r="EH57" s="421">
        <v>8.3333333333333329E-2</v>
      </c>
      <c r="EI57" s="421">
        <v>8.3333333333333329E-2</v>
      </c>
      <c r="EJ57" s="421">
        <v>8.3333333333333329E-2</v>
      </c>
      <c r="EK57" s="421">
        <v>8.3333333333333329E-2</v>
      </c>
      <c r="EL57" s="421">
        <v>8.3333333333333329E-2</v>
      </c>
      <c r="EM57" s="421">
        <v>8.3333333333333329E-2</v>
      </c>
      <c r="EN57" s="421">
        <v>8.3333333333333329E-2</v>
      </c>
      <c r="EO57" s="421">
        <v>8.3333333333333329E-2</v>
      </c>
      <c r="EP57" s="421">
        <v>8.3333333333333329E-2</v>
      </c>
      <c r="EQ57" s="421">
        <v>8.3333333333333329E-2</v>
      </c>
      <c r="ER57" s="421">
        <v>8.3333333333333329E-2</v>
      </c>
      <c r="ES57" s="421">
        <v>8.3333333333333329E-2</v>
      </c>
      <c r="ET57" s="421">
        <v>8.3333333333333329E-2</v>
      </c>
      <c r="EU57" s="421">
        <v>8.3333333333333329E-2</v>
      </c>
      <c r="EV57" s="421">
        <v>8.3333333333333329E-2</v>
      </c>
      <c r="EW57" s="421">
        <v>8.3333333333333329E-2</v>
      </c>
      <c r="EX57" s="421">
        <v>8.3333333333333329E-2</v>
      </c>
      <c r="EY57" s="421">
        <v>8.3333333333333329E-2</v>
      </c>
      <c r="EZ57" s="421">
        <v>8.3333333333333329E-2</v>
      </c>
      <c r="FA57" s="421">
        <v>8.3333333333333329E-2</v>
      </c>
      <c r="FB57" s="421">
        <v>8.3333333333333329E-2</v>
      </c>
      <c r="FC57" s="421">
        <v>8.3333333333333329E-2</v>
      </c>
      <c r="FD57" s="421">
        <v>8.3333333333333329E-2</v>
      </c>
      <c r="FE57" s="421">
        <v>8.3333333333333329E-2</v>
      </c>
      <c r="FF57" s="421">
        <v>8.3333333333333329E-2</v>
      </c>
      <c r="FG57" s="421">
        <v>8.3333333333333329E-2</v>
      </c>
      <c r="FH57" s="421">
        <v>8.3333333333333329E-2</v>
      </c>
      <c r="FI57" s="421">
        <v>8.3333333333333329E-2</v>
      </c>
      <c r="FJ57" s="421">
        <v>8.3333333333333329E-2</v>
      </c>
      <c r="FK57" s="421">
        <v>8.3333333333333329E-2</v>
      </c>
      <c r="FL57" s="421">
        <v>8.3333333333333329E-2</v>
      </c>
      <c r="FM57" s="421">
        <v>8.3333333333333329E-2</v>
      </c>
      <c r="FN57" s="421">
        <v>8.3333333333333329E-2</v>
      </c>
      <c r="FO57" s="421">
        <v>8.3333333333333329E-2</v>
      </c>
      <c r="FP57" s="421">
        <v>8.3333333333333329E-2</v>
      </c>
      <c r="FQ57" s="421">
        <v>8.3333333333333329E-2</v>
      </c>
      <c r="FR57" s="421">
        <v>8.3333333333333329E-2</v>
      </c>
      <c r="FS57" s="421">
        <v>8.3333333333333329E-2</v>
      </c>
      <c r="FT57" s="421">
        <v>8.3333333333333329E-2</v>
      </c>
      <c r="FU57" s="421">
        <v>8.3333333333333329E-2</v>
      </c>
      <c r="FV57" s="421">
        <v>8.3333333333333329E-2</v>
      </c>
    </row>
    <row r="59" spans="2:195" x14ac:dyDescent="0.2">
      <c r="C59" s="24" t="s">
        <v>905</v>
      </c>
    </row>
    <row r="60" spans="2:195" x14ac:dyDescent="0.2">
      <c r="D60" s="24" t="s">
        <v>906</v>
      </c>
      <c r="K60" s="158">
        <v>17.060720000000003</v>
      </c>
      <c r="L60" s="158">
        <v>18.173099999999998</v>
      </c>
      <c r="M60" s="158">
        <v>18.813160000000003</v>
      </c>
      <c r="N60" s="158">
        <v>19.208290000000002</v>
      </c>
      <c r="O60" s="158">
        <v>28.616760000000003</v>
      </c>
      <c r="P60" s="158">
        <v>19.737210000000001</v>
      </c>
      <c r="Q60" s="158">
        <v>19.764960000000002</v>
      </c>
      <c r="R60" s="158">
        <v>20.14903</v>
      </c>
      <c r="S60" s="158">
        <v>20.664750000000002</v>
      </c>
      <c r="T60" s="158">
        <v>20.784139999999997</v>
      </c>
      <c r="U60" s="158">
        <v>21.43852</v>
      </c>
      <c r="V60" s="158">
        <v>21.383500000000002</v>
      </c>
      <c r="W60" s="158">
        <v>21.093440000000001</v>
      </c>
      <c r="X60" s="158">
        <v>21.721080000000001</v>
      </c>
      <c r="Y60" s="158">
        <v>24.183439999999997</v>
      </c>
      <c r="Z60" s="158">
        <v>23.029760000000003</v>
      </c>
      <c r="AA60" s="158">
        <v>25.859300000000001</v>
      </c>
      <c r="AB60" s="158">
        <v>24.23546</v>
      </c>
      <c r="AC60" s="158">
        <v>23.044689999999999</v>
      </c>
      <c r="AD60" s="158">
        <v>23.78838</v>
      </c>
      <c r="AE60" s="158">
        <v>23.95401</v>
      </c>
      <c r="AF60" s="158">
        <v>18.914849</v>
      </c>
      <c r="AG60" s="158">
        <v>25.911950000000001</v>
      </c>
      <c r="AH60" s="158">
        <v>24.98329</v>
      </c>
      <c r="AI60" s="158">
        <v>22.603399999999997</v>
      </c>
      <c r="AJ60" s="158">
        <v>25.23922</v>
      </c>
      <c r="AK60" s="158">
        <v>27.85436</v>
      </c>
      <c r="AL60" s="158">
        <v>27.054079999999999</v>
      </c>
      <c r="AM60" s="158">
        <v>47.731139999999996</v>
      </c>
      <c r="AN60" s="158">
        <v>26.791310000000003</v>
      </c>
      <c r="AO60" s="158">
        <v>26.25179</v>
      </c>
      <c r="AP60" s="158">
        <v>28.945679999999999</v>
      </c>
      <c r="AQ60" s="158">
        <v>32.077739999999999</v>
      </c>
      <c r="AR60" s="158">
        <v>71.017309999999995</v>
      </c>
      <c r="AS60" s="158">
        <v>39.229340000000001</v>
      </c>
      <c r="AT60" s="158">
        <v>-8.1304400000000001</v>
      </c>
      <c r="AU60" s="158">
        <v>78.625840000000011</v>
      </c>
      <c r="AV60" s="158">
        <v>44.249880000000005</v>
      </c>
      <c r="AW60" s="158">
        <v>69.111509999999996</v>
      </c>
      <c r="AX60" s="158">
        <v>48.226530000000004</v>
      </c>
      <c r="AY60" s="158">
        <v>46.141819999999996</v>
      </c>
      <c r="AZ60" s="158">
        <v>50.273639999999993</v>
      </c>
      <c r="BA60" s="158">
        <v>51.476479999999988</v>
      </c>
      <c r="BB60" s="158">
        <v>53.076329999999999</v>
      </c>
      <c r="BC60" s="158">
        <v>47.547990000000006</v>
      </c>
      <c r="BD60" s="158">
        <v>50.06026</v>
      </c>
      <c r="BE60" s="158">
        <v>53.892950000000006</v>
      </c>
      <c r="BF60" s="158">
        <v>82.654811999999993</v>
      </c>
      <c r="BG60" s="158">
        <v>55.969596999999993</v>
      </c>
      <c r="BH60" s="158">
        <v>53.351919999999993</v>
      </c>
      <c r="BI60" s="158">
        <v>56.105159999999998</v>
      </c>
      <c r="BJ60" s="158">
        <v>109.88159999999999</v>
      </c>
      <c r="BK60" s="158">
        <v>74.556219999999996</v>
      </c>
      <c r="BL60" s="158">
        <v>67.373319999999993</v>
      </c>
      <c r="BM60" s="158">
        <v>72.146828999999997</v>
      </c>
      <c r="BN60" s="158">
        <v>50.434930000000001</v>
      </c>
      <c r="BO60" s="158">
        <v>73.011420000000001</v>
      </c>
      <c r="BP60" s="158">
        <v>98.431620000000009</v>
      </c>
      <c r="BQ60" s="158">
        <v>72.492580000000018</v>
      </c>
      <c r="BR60" s="158">
        <v>51.505007000000006</v>
      </c>
      <c r="BS60" s="158">
        <v>75.904319999999984</v>
      </c>
      <c r="BT60" s="158">
        <v>78.46481</v>
      </c>
      <c r="BU60" s="158">
        <v>68.250512000000001</v>
      </c>
      <c r="BV60" s="158">
        <v>78.391019999999997</v>
      </c>
      <c r="BW60" s="158">
        <v>99.395246999999998</v>
      </c>
      <c r="BX60" s="158">
        <v>104.92837</v>
      </c>
      <c r="BY60" s="158">
        <v>95.848199999999991</v>
      </c>
      <c r="BZ60" s="158">
        <v>99.942849999999993</v>
      </c>
      <c r="CA60" s="158">
        <v>90.963750000000005</v>
      </c>
      <c r="CB60" s="158">
        <v>97.581269999999989</v>
      </c>
      <c r="CC60" s="158">
        <v>101.55269000000001</v>
      </c>
      <c r="CD60" s="24">
        <v>98.977798367108406</v>
      </c>
      <c r="CE60" s="24">
        <v>103.3040684217459</v>
      </c>
      <c r="CF60" s="24">
        <v>103.77828014780228</v>
      </c>
      <c r="CG60" s="24">
        <v>104.25249187385866</v>
      </c>
      <c r="CH60" s="24">
        <v>104.72670359991504</v>
      </c>
      <c r="CI60" s="24">
        <v>105.20091532597144</v>
      </c>
      <c r="CJ60" s="24">
        <v>105.67512705202782</v>
      </c>
      <c r="CK60" s="24">
        <v>106.1493387780842</v>
      </c>
      <c r="CL60" s="24">
        <v>106.62355050414058</v>
      </c>
      <c r="CM60" s="24">
        <v>107.09776223019696</v>
      </c>
      <c r="CN60" s="24">
        <v>107.57197395625337</v>
      </c>
      <c r="CO60" s="24">
        <v>108.04618568230975</v>
      </c>
      <c r="CP60" s="24">
        <v>108.52039740836614</v>
      </c>
      <c r="CQ60" s="24">
        <v>111.01465624507752</v>
      </c>
      <c r="CR60" s="24">
        <v>111.49787799392897</v>
      </c>
      <c r="CS60" s="24">
        <v>111.98109974278043</v>
      </c>
      <c r="CT60" s="24">
        <v>112.46432149163188</v>
      </c>
      <c r="CU60" s="24">
        <v>112.94754324048334</v>
      </c>
      <c r="CV60" s="24">
        <v>113.43076498933479</v>
      </c>
      <c r="CW60" s="24">
        <v>113.91398673818625</v>
      </c>
      <c r="CX60" s="24">
        <v>114.39720848703773</v>
      </c>
      <c r="CY60" s="24">
        <v>114.88043023588916</v>
      </c>
      <c r="CZ60" s="24">
        <v>115.36365198474064</v>
      </c>
      <c r="DA60" s="24">
        <v>115.84687373359209</v>
      </c>
      <c r="DB60" s="24">
        <v>116.33009548244355</v>
      </c>
      <c r="DC60" s="24">
        <v>119.43846770410541</v>
      </c>
      <c r="DD60" s="24">
        <v>119.93280355318045</v>
      </c>
      <c r="DE60" s="24">
        <v>120.42713940225549</v>
      </c>
      <c r="DF60" s="24">
        <v>120.92147525133053</v>
      </c>
      <c r="DG60" s="24">
        <v>121.41581110040558</v>
      </c>
      <c r="DH60" s="24">
        <v>121.91014694948061</v>
      </c>
      <c r="DI60" s="24">
        <v>122.40448279855565</v>
      </c>
      <c r="DJ60" s="24">
        <v>122.89881864763069</v>
      </c>
      <c r="DK60" s="24">
        <v>123.39315449670573</v>
      </c>
      <c r="DL60" s="24">
        <v>123.88749034578078</v>
      </c>
      <c r="DM60" s="24">
        <v>124.38182619485582</v>
      </c>
      <c r="DN60" s="24">
        <v>124.87616204393086</v>
      </c>
      <c r="DO60" s="24">
        <v>129.29671094069948</v>
      </c>
      <c r="DP60" s="24">
        <v>129.80686553694494</v>
      </c>
      <c r="DQ60" s="24">
        <v>130.3170201331904</v>
      </c>
      <c r="DR60" s="24">
        <v>130.82717472943582</v>
      </c>
      <c r="DS60" s="24">
        <v>131.33732932568125</v>
      </c>
      <c r="DT60" s="24">
        <v>131.84748392192671</v>
      </c>
      <c r="DU60" s="24">
        <v>132.35763851817217</v>
      </c>
      <c r="DV60" s="24">
        <v>132.86779311441759</v>
      </c>
      <c r="DW60" s="24">
        <v>133.37794771066302</v>
      </c>
      <c r="DX60" s="24">
        <v>133.88810230690848</v>
      </c>
      <c r="DY60" s="24">
        <v>134.39825690315391</v>
      </c>
      <c r="DZ60" s="24">
        <v>134.90841149939934</v>
      </c>
      <c r="EA60" s="24">
        <v>139.75596849353639</v>
      </c>
      <c r="EB60" s="24">
        <v>140.10763506188155</v>
      </c>
      <c r="EC60" s="24">
        <v>140.45930163022675</v>
      </c>
      <c r="ED60" s="24">
        <v>140.81096819857194</v>
      </c>
      <c r="EE60" s="24">
        <v>141.16263476691714</v>
      </c>
      <c r="EF60" s="24">
        <v>141.51430133526233</v>
      </c>
      <c r="EG60" s="24">
        <v>141.8659679036075</v>
      </c>
      <c r="EH60" s="24">
        <v>142.21763447195269</v>
      </c>
      <c r="EI60" s="24">
        <v>142.56930104029789</v>
      </c>
      <c r="EJ60" s="24">
        <v>142.92096760864308</v>
      </c>
      <c r="EK60" s="24">
        <v>143.27263417698828</v>
      </c>
      <c r="EL60" s="24">
        <v>143.62430074533344</v>
      </c>
      <c r="EM60" s="24">
        <v>148.78015463715596</v>
      </c>
      <c r="EN60" s="24">
        <v>149.14377786882488</v>
      </c>
      <c r="EO60" s="24">
        <v>149.50740110049381</v>
      </c>
      <c r="EP60" s="24">
        <v>149.87102433216273</v>
      </c>
      <c r="EQ60" s="24">
        <v>150.23464756383166</v>
      </c>
      <c r="ER60" s="24">
        <v>150.59827079550058</v>
      </c>
      <c r="ES60" s="24">
        <v>150.96189402716951</v>
      </c>
      <c r="ET60" s="24">
        <v>151.32551725883843</v>
      </c>
      <c r="EU60" s="24">
        <v>151.68914049050738</v>
      </c>
      <c r="EV60" s="24">
        <v>152.05276372217628</v>
      </c>
      <c r="EW60" s="24">
        <v>152.4163869538452</v>
      </c>
      <c r="EX60" s="24">
        <v>152.78001018551416</v>
      </c>
      <c r="EY60" s="24">
        <v>158.25952138817951</v>
      </c>
      <c r="EZ60" s="24">
        <v>158.6355078097252</v>
      </c>
      <c r="FA60" s="24">
        <v>159.01149423127086</v>
      </c>
      <c r="FB60" s="24">
        <v>159.38748065281652</v>
      </c>
      <c r="FC60" s="24">
        <v>159.76346707436221</v>
      </c>
      <c r="FD60" s="24">
        <v>160.13945349590787</v>
      </c>
      <c r="FE60" s="24">
        <v>160.51543991745356</v>
      </c>
      <c r="FF60" s="24">
        <v>160.8914263389992</v>
      </c>
      <c r="FG60" s="24">
        <v>161.26741276054489</v>
      </c>
      <c r="FH60" s="24">
        <v>161.64339918209055</v>
      </c>
      <c r="FI60" s="24">
        <v>162.01938560363624</v>
      </c>
      <c r="FJ60" s="24">
        <v>162.3953720251819</v>
      </c>
      <c r="FK60" s="24">
        <v>168.02020408878946</v>
      </c>
      <c r="FL60" s="24">
        <v>168.21458906872857</v>
      </c>
      <c r="FM60" s="24">
        <v>168.40897404866766</v>
      </c>
      <c r="FN60" s="24">
        <v>168.6033590286068</v>
      </c>
      <c r="FO60" s="24">
        <v>168.79774400854592</v>
      </c>
      <c r="FP60" s="24">
        <v>168.99212898848501</v>
      </c>
      <c r="FQ60" s="24">
        <v>169.18651396842415</v>
      </c>
      <c r="FR60" s="24">
        <v>169.38089894836327</v>
      </c>
      <c r="FS60" s="24">
        <v>169.57528392830235</v>
      </c>
      <c r="FT60" s="24">
        <v>169.76966890824147</v>
      </c>
      <c r="FU60" s="24">
        <v>169.96405388818062</v>
      </c>
      <c r="FV60" s="24">
        <v>170.1584388681197</v>
      </c>
    </row>
    <row r="61" spans="2:195" x14ac:dyDescent="0.2">
      <c r="D61" s="24" t="s">
        <v>907</v>
      </c>
      <c r="H61" s="24">
        <v>124.51305600000002</v>
      </c>
      <c r="K61" s="251">
        <v>32.518943</v>
      </c>
      <c r="L61" s="251">
        <v>11.142535000000002</v>
      </c>
      <c r="M61" s="251">
        <v>16.131478000000001</v>
      </c>
      <c r="N61" s="251">
        <v>12.327326999999997</v>
      </c>
      <c r="O61" s="251">
        <v>30.502315999999997</v>
      </c>
      <c r="P61" s="251">
        <v>16.219950000000001</v>
      </c>
      <c r="Q61" s="251">
        <v>12.726813</v>
      </c>
      <c r="R61" s="251">
        <v>10.375777000000003</v>
      </c>
      <c r="S61" s="251">
        <v>38.406898999999996</v>
      </c>
      <c r="T61" s="251">
        <v>19.339921999999998</v>
      </c>
      <c r="U61" s="251">
        <v>12.560255999999999</v>
      </c>
      <c r="V61" s="251">
        <v>57.429369000000008</v>
      </c>
      <c r="W61" s="251">
        <v>27.48509</v>
      </c>
      <c r="X61" s="251">
        <v>33.752529000000003</v>
      </c>
      <c r="Y61" s="251">
        <v>15.218865999999998</v>
      </c>
      <c r="Z61" s="251">
        <v>30.62327299999999</v>
      </c>
      <c r="AA61" s="251">
        <v>46.585137000000017</v>
      </c>
      <c r="AB61" s="251">
        <v>12.30044899999999</v>
      </c>
      <c r="AC61" s="251">
        <v>12.160456999999997</v>
      </c>
      <c r="AD61" s="251">
        <v>14.058123999999996</v>
      </c>
      <c r="AE61" s="251">
        <v>47.229100000000003</v>
      </c>
      <c r="AF61" s="251">
        <v>12.677554999999995</v>
      </c>
      <c r="AG61" s="251">
        <v>15.299575000000008</v>
      </c>
      <c r="AH61" s="251">
        <v>31.212767999999993</v>
      </c>
      <c r="AI61" s="251">
        <v>46.630993999999987</v>
      </c>
      <c r="AJ61" s="251">
        <v>10.463588000000005</v>
      </c>
      <c r="AK61" s="251">
        <v>15.296934999999998</v>
      </c>
      <c r="AL61" s="251">
        <v>17.32060700000001</v>
      </c>
      <c r="AM61" s="251">
        <v>43.654674999999997</v>
      </c>
      <c r="AN61" s="251">
        <v>29.537500999999999</v>
      </c>
      <c r="AO61" s="251">
        <v>20.309184999999999</v>
      </c>
      <c r="AP61" s="251">
        <v>50.166583000000003</v>
      </c>
      <c r="AQ61" s="251">
        <v>44.573726000000015</v>
      </c>
      <c r="AR61" s="251">
        <v>17.90345099999999</v>
      </c>
      <c r="AS61" s="251">
        <v>23.952088000000003</v>
      </c>
      <c r="AT61" s="251">
        <v>46.142100000000006</v>
      </c>
      <c r="AU61" s="251">
        <v>83.695799000000022</v>
      </c>
      <c r="AV61" s="251">
        <v>31.239478000000005</v>
      </c>
      <c r="AW61" s="251">
        <v>22.931845999999993</v>
      </c>
      <c r="AX61" s="251">
        <v>20.861343999999995</v>
      </c>
      <c r="AY61" s="251">
        <v>38.666956999999996</v>
      </c>
      <c r="AZ61" s="251">
        <v>48.313409999999998</v>
      </c>
      <c r="BA61" s="251">
        <v>41.770294000000014</v>
      </c>
      <c r="BB61" s="251">
        <v>57.366163000000014</v>
      </c>
      <c r="BC61" s="251">
        <v>195.620249</v>
      </c>
      <c r="BD61" s="251">
        <v>50.254152999999988</v>
      </c>
      <c r="BE61" s="251">
        <v>49.092021999999993</v>
      </c>
      <c r="BF61" s="251">
        <v>75.280947999999995</v>
      </c>
      <c r="BG61" s="251">
        <v>101.33861400000001</v>
      </c>
      <c r="BH61" s="251">
        <v>112.39356699999998</v>
      </c>
      <c r="BI61" s="251">
        <v>42.046775999999994</v>
      </c>
      <c r="BJ61" s="251">
        <v>48.884439000000015</v>
      </c>
      <c r="BK61" s="251">
        <v>45.821138999999988</v>
      </c>
      <c r="BL61" s="251">
        <v>44.100043999999997</v>
      </c>
      <c r="BM61" s="251">
        <v>59.933931999999999</v>
      </c>
      <c r="BN61" s="251">
        <v>51.009057000000006</v>
      </c>
      <c r="BO61" s="251">
        <v>208.92096200000003</v>
      </c>
      <c r="BP61" s="251">
        <v>47.410830999999973</v>
      </c>
      <c r="BQ61" s="251">
        <v>63.93871</v>
      </c>
      <c r="BR61" s="251">
        <v>114.317047</v>
      </c>
      <c r="BS61" s="251">
        <v>131.27263700000003</v>
      </c>
      <c r="BT61" s="251">
        <v>84.039164999999969</v>
      </c>
      <c r="BU61" s="251">
        <v>66.244601000000031</v>
      </c>
      <c r="BV61" s="251">
        <v>77.14543900000001</v>
      </c>
      <c r="BW61" s="251">
        <v>68.387609000000012</v>
      </c>
      <c r="BX61" s="251">
        <v>61.960356000000019</v>
      </c>
      <c r="BY61" s="251">
        <v>155.87765099999999</v>
      </c>
      <c r="BZ61" s="251">
        <v>290.92662900000005</v>
      </c>
      <c r="CA61" s="251">
        <v>255.34203000000002</v>
      </c>
      <c r="CB61" s="251">
        <v>101.024969</v>
      </c>
      <c r="CC61" s="251">
        <v>77.422530000000052</v>
      </c>
      <c r="CD61" s="236">
        <v>124.51305600000002</v>
      </c>
      <c r="CE61" s="24">
        <v>127.50136934400003</v>
      </c>
      <c r="CF61" s="24">
        <v>127.50136934400003</v>
      </c>
      <c r="CG61" s="24">
        <v>127.50136934400003</v>
      </c>
      <c r="CH61" s="24">
        <v>127.50136934400003</v>
      </c>
      <c r="CI61" s="24">
        <v>127.50136934400003</v>
      </c>
      <c r="CJ61" s="24">
        <v>127.50136934400003</v>
      </c>
      <c r="CK61" s="24">
        <v>127.50136934400003</v>
      </c>
      <c r="CL61" s="24">
        <v>127.50136934400003</v>
      </c>
      <c r="CM61" s="24">
        <v>127.50136934400003</v>
      </c>
      <c r="CN61" s="24">
        <v>127.50136934400003</v>
      </c>
      <c r="CO61" s="24">
        <v>127.50136934400003</v>
      </c>
      <c r="CP61" s="24">
        <v>127.50136934400003</v>
      </c>
      <c r="CQ61" s="24">
        <v>128.26637756006403</v>
      </c>
      <c r="CR61" s="24">
        <v>128.26637756006403</v>
      </c>
      <c r="CS61" s="24">
        <v>128.26637756006403</v>
      </c>
      <c r="CT61" s="24">
        <v>128.26637756006403</v>
      </c>
      <c r="CU61" s="24">
        <v>128.26637756006403</v>
      </c>
      <c r="CV61" s="24">
        <v>128.26637756006403</v>
      </c>
      <c r="CW61" s="24">
        <v>128.26637756006403</v>
      </c>
      <c r="CX61" s="24">
        <v>128.26637756006403</v>
      </c>
      <c r="CY61" s="24">
        <v>128.26637756006403</v>
      </c>
      <c r="CZ61" s="24">
        <v>128.26637756006403</v>
      </c>
      <c r="DA61" s="24">
        <v>128.26637756006403</v>
      </c>
      <c r="DB61" s="24">
        <v>128.26637756006403</v>
      </c>
      <c r="DC61" s="24">
        <v>129.54904133566467</v>
      </c>
      <c r="DD61" s="24">
        <v>129.54904133566467</v>
      </c>
      <c r="DE61" s="24">
        <v>129.54904133566467</v>
      </c>
      <c r="DF61" s="24">
        <v>129.54904133566467</v>
      </c>
      <c r="DG61" s="24">
        <v>129.54904133566467</v>
      </c>
      <c r="DH61" s="24">
        <v>129.54904133566467</v>
      </c>
      <c r="DI61" s="24">
        <v>129.54904133566467</v>
      </c>
      <c r="DJ61" s="24">
        <v>129.54904133566467</v>
      </c>
      <c r="DK61" s="24">
        <v>129.54904133566467</v>
      </c>
      <c r="DL61" s="24">
        <v>129.54904133566467</v>
      </c>
      <c r="DM61" s="24">
        <v>129.54904133566467</v>
      </c>
      <c r="DN61" s="24">
        <v>129.54904133566467</v>
      </c>
      <c r="DO61" s="24">
        <v>131.10362983169264</v>
      </c>
      <c r="DP61" s="24">
        <v>131.10362983169264</v>
      </c>
      <c r="DQ61" s="24">
        <v>131.10362983169264</v>
      </c>
      <c r="DR61" s="24">
        <v>131.10362983169264</v>
      </c>
      <c r="DS61" s="24">
        <v>131.10362983169264</v>
      </c>
      <c r="DT61" s="24">
        <v>131.10362983169264</v>
      </c>
      <c r="DU61" s="24">
        <v>131.10362983169264</v>
      </c>
      <c r="DV61" s="24">
        <v>131.10362983169264</v>
      </c>
      <c r="DW61" s="24">
        <v>131.10362983169264</v>
      </c>
      <c r="DX61" s="24">
        <v>131.10362983169264</v>
      </c>
      <c r="DY61" s="24">
        <v>131.10362983169264</v>
      </c>
      <c r="DZ61" s="24">
        <v>131.10362983169264</v>
      </c>
      <c r="EA61" s="24">
        <v>132.80797701950465</v>
      </c>
      <c r="EB61" s="24">
        <v>132.80797701950465</v>
      </c>
      <c r="EC61" s="24">
        <v>132.80797701950465</v>
      </c>
      <c r="ED61" s="24">
        <v>132.80797701950465</v>
      </c>
      <c r="EE61" s="24">
        <v>132.80797701950465</v>
      </c>
      <c r="EF61" s="24">
        <v>132.80797701950465</v>
      </c>
      <c r="EG61" s="24">
        <v>132.80797701950465</v>
      </c>
      <c r="EH61" s="24">
        <v>132.80797701950465</v>
      </c>
      <c r="EI61" s="24">
        <v>132.80797701950465</v>
      </c>
      <c r="EJ61" s="24">
        <v>132.80797701950465</v>
      </c>
      <c r="EK61" s="24">
        <v>132.80797701950465</v>
      </c>
      <c r="EL61" s="24">
        <v>132.80797701950465</v>
      </c>
      <c r="EM61" s="24">
        <v>135.33132858287522</v>
      </c>
      <c r="EN61" s="24">
        <v>135.33132858287522</v>
      </c>
      <c r="EO61" s="24">
        <v>135.33132858287522</v>
      </c>
      <c r="EP61" s="24">
        <v>135.33132858287522</v>
      </c>
      <c r="EQ61" s="24">
        <v>135.33132858287522</v>
      </c>
      <c r="ER61" s="24">
        <v>135.33132858287522</v>
      </c>
      <c r="ES61" s="24">
        <v>135.33132858287522</v>
      </c>
      <c r="ET61" s="24">
        <v>135.33132858287522</v>
      </c>
      <c r="EU61" s="24">
        <v>135.33132858287522</v>
      </c>
      <c r="EV61" s="24">
        <v>135.33132858287522</v>
      </c>
      <c r="EW61" s="24">
        <v>135.33132858287522</v>
      </c>
      <c r="EX61" s="24">
        <v>135.33132858287522</v>
      </c>
      <c r="EY61" s="24">
        <v>137.90262382594983</v>
      </c>
      <c r="EZ61" s="24">
        <v>137.90262382594983</v>
      </c>
      <c r="FA61" s="24">
        <v>137.90262382594983</v>
      </c>
      <c r="FB61" s="24">
        <v>137.90262382594983</v>
      </c>
      <c r="FC61" s="24">
        <v>137.90262382594983</v>
      </c>
      <c r="FD61" s="24">
        <v>137.90262382594983</v>
      </c>
      <c r="FE61" s="24">
        <v>137.90262382594983</v>
      </c>
      <c r="FF61" s="24">
        <v>137.90262382594983</v>
      </c>
      <c r="FG61" s="24">
        <v>137.90262382594983</v>
      </c>
      <c r="FH61" s="24">
        <v>137.90262382594983</v>
      </c>
      <c r="FI61" s="24">
        <v>137.90262382594983</v>
      </c>
      <c r="FJ61" s="24">
        <v>137.90262382594983</v>
      </c>
      <c r="FK61" s="24">
        <v>140.52277367864286</v>
      </c>
      <c r="FL61" s="24">
        <v>140.52277367864286</v>
      </c>
      <c r="FM61" s="24">
        <v>140.52277367864286</v>
      </c>
      <c r="FN61" s="24">
        <v>140.52277367864286</v>
      </c>
      <c r="FO61" s="24">
        <v>140.52277367864286</v>
      </c>
      <c r="FP61" s="24">
        <v>140.52277367864286</v>
      </c>
      <c r="FQ61" s="24">
        <v>140.52277367864286</v>
      </c>
      <c r="FR61" s="24">
        <v>140.52277367864286</v>
      </c>
      <c r="FS61" s="24">
        <v>140.52277367864286</v>
      </c>
      <c r="FT61" s="24">
        <v>140.52277367864286</v>
      </c>
      <c r="FU61" s="24">
        <v>140.52277367864286</v>
      </c>
      <c r="FV61" s="24">
        <v>140.52277367864286</v>
      </c>
      <c r="GM61" s="24" t="s">
        <v>902</v>
      </c>
    </row>
    <row r="62" spans="2:195" x14ac:dyDescent="0.2">
      <c r="D62" s="44" t="s">
        <v>84</v>
      </c>
      <c r="E62" s="44"/>
      <c r="F62" s="44"/>
      <c r="G62" s="44"/>
      <c r="H62" s="44"/>
      <c r="I62" s="44"/>
      <c r="J62" s="44"/>
      <c r="K62" s="44">
        <v>49.579663000000004</v>
      </c>
      <c r="L62" s="44">
        <v>29.315635</v>
      </c>
      <c r="M62" s="44">
        <v>34.944638000000005</v>
      </c>
      <c r="N62" s="44">
        <v>31.535616999999998</v>
      </c>
      <c r="O62" s="44">
        <v>59.119076</v>
      </c>
      <c r="P62" s="44">
        <v>35.957160000000002</v>
      </c>
      <c r="Q62" s="44">
        <v>32.491773000000002</v>
      </c>
      <c r="R62" s="44">
        <v>30.524807000000003</v>
      </c>
      <c r="S62" s="44">
        <v>59.071649000000001</v>
      </c>
      <c r="T62" s="44">
        <v>40.124061999999995</v>
      </c>
      <c r="U62" s="44">
        <v>33.998775999999999</v>
      </c>
      <c r="V62" s="44">
        <v>78.812869000000006</v>
      </c>
      <c r="W62" s="44">
        <v>48.578530000000001</v>
      </c>
      <c r="X62" s="44">
        <v>55.473609000000003</v>
      </c>
      <c r="Y62" s="44">
        <v>39.402305999999996</v>
      </c>
      <c r="Z62" s="44">
        <v>53.653032999999994</v>
      </c>
      <c r="AA62" s="44">
        <v>72.444437000000022</v>
      </c>
      <c r="AB62" s="44">
        <v>36.53590899999999</v>
      </c>
      <c r="AC62" s="44">
        <v>35.205146999999997</v>
      </c>
      <c r="AD62" s="44">
        <v>37.846503999999996</v>
      </c>
      <c r="AE62" s="44">
        <v>71.183109999999999</v>
      </c>
      <c r="AF62" s="44">
        <v>31.592403999999995</v>
      </c>
      <c r="AG62" s="44">
        <v>41.211525000000009</v>
      </c>
      <c r="AH62" s="44">
        <v>56.196057999999994</v>
      </c>
      <c r="AI62" s="44">
        <v>69.23439399999998</v>
      </c>
      <c r="AJ62" s="44">
        <v>35.702808000000005</v>
      </c>
      <c r="AK62" s="44">
        <v>43.151294999999998</v>
      </c>
      <c r="AL62" s="44">
        <v>44.374687000000009</v>
      </c>
      <c r="AM62" s="44">
        <v>91.385814999999994</v>
      </c>
      <c r="AN62" s="44">
        <v>56.328811000000002</v>
      </c>
      <c r="AO62" s="44">
        <v>46.560974999999999</v>
      </c>
      <c r="AP62" s="44">
        <v>79.112262999999999</v>
      </c>
      <c r="AQ62" s="44">
        <v>76.651466000000013</v>
      </c>
      <c r="AR62" s="44">
        <v>88.920760999999985</v>
      </c>
      <c r="AS62" s="44">
        <v>63.181428000000004</v>
      </c>
      <c r="AT62" s="44">
        <v>38.011660000000006</v>
      </c>
      <c r="AU62" s="44">
        <v>162.32163900000003</v>
      </c>
      <c r="AV62" s="44">
        <v>75.48935800000001</v>
      </c>
      <c r="AW62" s="44">
        <v>92.043355999999989</v>
      </c>
      <c r="AX62" s="44">
        <v>69.087873999999999</v>
      </c>
      <c r="AY62" s="44">
        <v>84.808776999999992</v>
      </c>
      <c r="AZ62" s="44">
        <v>98.587049999999991</v>
      </c>
      <c r="BA62" s="44">
        <v>93.246774000000002</v>
      </c>
      <c r="BB62" s="44">
        <v>110.44249300000001</v>
      </c>
      <c r="BC62" s="44">
        <v>243.168239</v>
      </c>
      <c r="BD62" s="44">
        <v>100.31441299999999</v>
      </c>
      <c r="BE62" s="44">
        <v>102.984972</v>
      </c>
      <c r="BF62" s="44">
        <v>157.93575999999999</v>
      </c>
      <c r="BG62" s="44">
        <v>157.308211</v>
      </c>
      <c r="BH62" s="44">
        <v>165.74548699999997</v>
      </c>
      <c r="BI62" s="44">
        <v>98.151935999999992</v>
      </c>
      <c r="BJ62" s="44">
        <v>158.76603900000001</v>
      </c>
      <c r="BK62" s="44">
        <v>120.37735899999998</v>
      </c>
      <c r="BL62" s="44">
        <v>111.47336399999999</v>
      </c>
      <c r="BM62" s="44">
        <v>132.080761</v>
      </c>
      <c r="BN62" s="44">
        <v>101.44398700000001</v>
      </c>
      <c r="BO62" s="44">
        <v>281.93238200000002</v>
      </c>
      <c r="BP62" s="44">
        <v>145.84245099999998</v>
      </c>
      <c r="BQ62" s="44">
        <v>136.43129000000002</v>
      </c>
      <c r="BR62" s="44">
        <v>165.82205400000001</v>
      </c>
      <c r="BS62" s="44">
        <v>207.17695700000002</v>
      </c>
      <c r="BT62" s="44">
        <v>162.50397499999997</v>
      </c>
      <c r="BU62" s="44">
        <v>134.49511300000003</v>
      </c>
      <c r="BV62" s="44">
        <v>155.53645900000001</v>
      </c>
      <c r="BW62" s="44">
        <v>167.78285600000001</v>
      </c>
      <c r="BX62" s="44">
        <v>166.88872600000002</v>
      </c>
      <c r="BY62" s="44">
        <v>251.72585099999998</v>
      </c>
      <c r="BZ62" s="44">
        <v>390.86947900000001</v>
      </c>
      <c r="CA62" s="44">
        <v>346.30578000000003</v>
      </c>
      <c r="CB62" s="44">
        <v>198.60623899999999</v>
      </c>
      <c r="CC62" s="44">
        <v>178.97522000000006</v>
      </c>
      <c r="CD62" s="422">
        <v>223.49085436710843</v>
      </c>
      <c r="CE62" s="44">
        <v>230.80543776574592</v>
      </c>
      <c r="CF62" s="44">
        <v>231.2796494918023</v>
      </c>
      <c r="CG62" s="44">
        <v>231.75386121785868</v>
      </c>
      <c r="CH62" s="44">
        <v>232.22807294391507</v>
      </c>
      <c r="CI62" s="44">
        <v>232.70228466997145</v>
      </c>
      <c r="CJ62" s="44">
        <v>233.17649639602786</v>
      </c>
      <c r="CK62" s="44">
        <v>233.65070812208421</v>
      </c>
      <c r="CL62" s="44">
        <v>234.12491984814062</v>
      </c>
      <c r="CM62" s="44">
        <v>234.59913157419697</v>
      </c>
      <c r="CN62" s="44">
        <v>235.07334330025338</v>
      </c>
      <c r="CO62" s="44">
        <v>235.54755502630979</v>
      </c>
      <c r="CP62" s="44">
        <v>236.02176675236615</v>
      </c>
      <c r="CQ62" s="44">
        <v>239.28103380514153</v>
      </c>
      <c r="CR62" s="44">
        <v>239.764255553993</v>
      </c>
      <c r="CS62" s="44">
        <v>240.24747730284446</v>
      </c>
      <c r="CT62" s="44">
        <v>240.73069905169592</v>
      </c>
      <c r="CU62" s="44">
        <v>241.21392080054738</v>
      </c>
      <c r="CV62" s="44">
        <v>241.69714254939882</v>
      </c>
      <c r="CW62" s="44">
        <v>242.18036429825028</v>
      </c>
      <c r="CX62" s="44">
        <v>242.66358604710177</v>
      </c>
      <c r="CY62" s="44">
        <v>243.14680779595318</v>
      </c>
      <c r="CZ62" s="44">
        <v>243.63002954480467</v>
      </c>
      <c r="DA62" s="44">
        <v>244.11325129365611</v>
      </c>
      <c r="DB62" s="44">
        <v>244.59647304250757</v>
      </c>
      <c r="DC62" s="44">
        <v>248.98750903977009</v>
      </c>
      <c r="DD62" s="44">
        <v>249.4818448888451</v>
      </c>
      <c r="DE62" s="44">
        <v>249.97618073792017</v>
      </c>
      <c r="DF62" s="44">
        <v>250.47051658699519</v>
      </c>
      <c r="DG62" s="44">
        <v>250.96485243607026</v>
      </c>
      <c r="DH62" s="44">
        <v>251.45918828514527</v>
      </c>
      <c r="DI62" s="44">
        <v>251.95352413422032</v>
      </c>
      <c r="DJ62" s="44">
        <v>252.44785998329536</v>
      </c>
      <c r="DK62" s="44">
        <v>252.9421958323704</v>
      </c>
      <c r="DL62" s="44">
        <v>253.43653168144544</v>
      </c>
      <c r="DM62" s="44">
        <v>253.93086753052049</v>
      </c>
      <c r="DN62" s="44">
        <v>254.42520337959553</v>
      </c>
      <c r="DO62" s="44">
        <v>260.40034077239216</v>
      </c>
      <c r="DP62" s="44">
        <v>260.91049536863761</v>
      </c>
      <c r="DQ62" s="44">
        <v>261.42064996488307</v>
      </c>
      <c r="DR62" s="44">
        <v>261.93080456112847</v>
      </c>
      <c r="DS62" s="44">
        <v>262.44095915737387</v>
      </c>
      <c r="DT62" s="44">
        <v>262.95111375361932</v>
      </c>
      <c r="DU62" s="44">
        <v>263.46126834986478</v>
      </c>
      <c r="DV62" s="44">
        <v>263.97142294611024</v>
      </c>
      <c r="DW62" s="44">
        <v>264.48157754235569</v>
      </c>
      <c r="DX62" s="44">
        <v>264.99173213860115</v>
      </c>
      <c r="DY62" s="44">
        <v>265.50188673484655</v>
      </c>
      <c r="DZ62" s="44">
        <v>266.01204133109195</v>
      </c>
      <c r="EA62" s="44">
        <v>272.56394551304106</v>
      </c>
      <c r="EB62" s="44">
        <v>272.9156120813862</v>
      </c>
      <c r="EC62" s="44">
        <v>273.2672786497314</v>
      </c>
      <c r="ED62" s="44">
        <v>273.61894521807659</v>
      </c>
      <c r="EE62" s="44">
        <v>273.97061178642178</v>
      </c>
      <c r="EF62" s="44">
        <v>274.32227835476698</v>
      </c>
      <c r="EG62" s="44">
        <v>274.67394492311212</v>
      </c>
      <c r="EH62" s="44">
        <v>275.02561149145731</v>
      </c>
      <c r="EI62" s="44">
        <v>275.37727805980251</v>
      </c>
      <c r="EJ62" s="44">
        <v>275.7289446281477</v>
      </c>
      <c r="EK62" s="44">
        <v>276.0806111964929</v>
      </c>
      <c r="EL62" s="44">
        <v>276.43227776483809</v>
      </c>
      <c r="EM62" s="44">
        <v>284.11148322003118</v>
      </c>
      <c r="EN62" s="44">
        <v>284.47510645170007</v>
      </c>
      <c r="EO62" s="44">
        <v>284.83872968336902</v>
      </c>
      <c r="EP62" s="44">
        <v>285.20235291503798</v>
      </c>
      <c r="EQ62" s="44">
        <v>285.56597614670687</v>
      </c>
      <c r="ER62" s="44">
        <v>285.92959937837577</v>
      </c>
      <c r="ES62" s="44">
        <v>286.29322261004472</v>
      </c>
      <c r="ET62" s="44">
        <v>286.65684584171368</v>
      </c>
      <c r="EU62" s="44">
        <v>287.02046907338263</v>
      </c>
      <c r="EV62" s="44">
        <v>287.38409230505147</v>
      </c>
      <c r="EW62" s="44">
        <v>287.74771553672042</v>
      </c>
      <c r="EX62" s="44">
        <v>288.11133876838937</v>
      </c>
      <c r="EY62" s="44">
        <v>296.16214521412934</v>
      </c>
      <c r="EZ62" s="44">
        <v>296.53813163567503</v>
      </c>
      <c r="FA62" s="44">
        <v>296.91411805722066</v>
      </c>
      <c r="FB62" s="44">
        <v>297.29010447876635</v>
      </c>
      <c r="FC62" s="44">
        <v>297.66609090031204</v>
      </c>
      <c r="FD62" s="44">
        <v>298.04207732185773</v>
      </c>
      <c r="FE62" s="44">
        <v>298.41806374340342</v>
      </c>
      <c r="FF62" s="44">
        <v>298.794050164949</v>
      </c>
      <c r="FG62" s="44">
        <v>299.17003658649469</v>
      </c>
      <c r="FH62" s="44">
        <v>299.54602300804038</v>
      </c>
      <c r="FI62" s="44">
        <v>299.92200942958607</v>
      </c>
      <c r="FJ62" s="44">
        <v>300.29799585113176</v>
      </c>
      <c r="FK62" s="44">
        <v>308.54297776743232</v>
      </c>
      <c r="FL62" s="44">
        <v>308.73736274737144</v>
      </c>
      <c r="FM62" s="44">
        <v>308.93174772731049</v>
      </c>
      <c r="FN62" s="44">
        <v>309.12613270724967</v>
      </c>
      <c r="FO62" s="44">
        <v>309.32051768718878</v>
      </c>
      <c r="FP62" s="44">
        <v>309.5149026671279</v>
      </c>
      <c r="FQ62" s="44">
        <v>309.70928764706701</v>
      </c>
      <c r="FR62" s="44">
        <v>309.90367262700613</v>
      </c>
      <c r="FS62" s="44">
        <v>310.09805760694519</v>
      </c>
      <c r="FT62" s="44">
        <v>310.29244258688436</v>
      </c>
      <c r="FU62" s="44">
        <v>310.48682756682348</v>
      </c>
      <c r="FV62" s="44">
        <v>310.68121254676259</v>
      </c>
    </row>
    <row r="64" spans="2:195" x14ac:dyDescent="0.2">
      <c r="D64" s="24" t="s">
        <v>904</v>
      </c>
      <c r="H64" s="159">
        <v>8.5413511029625189E-2</v>
      </c>
      <c r="K64" s="36">
        <v>6.7696002984783663E-2</v>
      </c>
      <c r="L64" s="36">
        <v>7.6005913045983281E-2</v>
      </c>
      <c r="M64" s="36">
        <v>7.4106235507889251E-2</v>
      </c>
      <c r="N64" s="36">
        <v>7.4772611078393184E-2</v>
      </c>
      <c r="O64" s="36">
        <v>0.10955803877452192</v>
      </c>
      <c r="P64" s="36">
        <v>7.9322186687950422E-2</v>
      </c>
      <c r="Q64" s="36">
        <v>7.5526630510717271E-2</v>
      </c>
      <c r="R64" s="36">
        <v>7.4273079260629454E-2</v>
      </c>
      <c r="S64" s="36">
        <v>8.0464932432547154E-2</v>
      </c>
      <c r="T64" s="36">
        <v>7.6026680473697733E-2</v>
      </c>
      <c r="U64" s="36">
        <v>7.8144030184573818E-2</v>
      </c>
      <c r="V64" s="36">
        <v>7.6733341080768666E-2</v>
      </c>
      <c r="W64" s="36">
        <v>6.9996611873611461E-2</v>
      </c>
      <c r="X64" s="36">
        <v>7.4316411028928095E-2</v>
      </c>
      <c r="Y64" s="36">
        <v>7.9407652478323126E-2</v>
      </c>
      <c r="Z64" s="36">
        <v>7.5454105345192105E-2</v>
      </c>
      <c r="AA64" s="36">
        <v>8.9726500774900908E-2</v>
      </c>
      <c r="AB64" s="36">
        <v>8.6728157045217663E-2</v>
      </c>
      <c r="AC64" s="36">
        <v>8.0312222434245781E-2</v>
      </c>
      <c r="AD64" s="36">
        <v>8.2379641510706994E-2</v>
      </c>
      <c r="AE64" s="36">
        <v>8.6266438743872881E-2</v>
      </c>
      <c r="AF64" s="36">
        <v>6.129399119692009E-2</v>
      </c>
      <c r="AG64" s="36">
        <v>8.9868788437063696E-2</v>
      </c>
      <c r="AH64" s="36">
        <v>4.3261843189512622E-2</v>
      </c>
      <c r="AI64" s="36">
        <v>7.1122315449132875E-2</v>
      </c>
      <c r="AJ64" s="36">
        <v>7.9114192820480447E-2</v>
      </c>
      <c r="AK64" s="36">
        <v>8.4238695057076735E-2</v>
      </c>
      <c r="AL64" s="36">
        <v>8.2441337550219346E-2</v>
      </c>
      <c r="AM64" s="36">
        <v>0.1364221025291279</v>
      </c>
      <c r="AN64" s="36">
        <v>7.4128902369378136E-2</v>
      </c>
      <c r="AO64" s="36">
        <v>7.6487463621327884E-2</v>
      </c>
      <c r="AP64" s="36">
        <v>7.637886061497294E-2</v>
      </c>
      <c r="AQ64" s="36">
        <v>6.303708288348614E-2</v>
      </c>
      <c r="AR64" s="36">
        <v>0.113236736474258</v>
      </c>
      <c r="AS64" s="36">
        <v>6.0933454407022157E-2</v>
      </c>
      <c r="AT64" s="36">
        <v>-7.9802594417047422E-3</v>
      </c>
      <c r="AU64" s="36">
        <v>0.14700355061992199</v>
      </c>
      <c r="AV64" s="36">
        <v>9.595956025463509E-2</v>
      </c>
      <c r="AW64" s="36">
        <v>0.11630874248033748</v>
      </c>
      <c r="AX64" s="36">
        <v>8.8817488544063114E-2</v>
      </c>
      <c r="AY64" s="36">
        <v>8.3706407333232327E-2</v>
      </c>
      <c r="AZ64" s="36">
        <v>8.8048409423096718E-2</v>
      </c>
      <c r="BA64" s="36">
        <v>8.8527725948149921E-2</v>
      </c>
      <c r="BB64" s="36">
        <v>8.0778753356050503E-2</v>
      </c>
      <c r="BC64" s="36">
        <v>7.2831901161225787E-2</v>
      </c>
      <c r="BD64" s="36">
        <v>8.1029393755225901E-2</v>
      </c>
      <c r="BE64" s="36">
        <v>8.595491961165265E-2</v>
      </c>
      <c r="BF64" s="36">
        <v>6.7157642816284807E-2</v>
      </c>
      <c r="BG64" s="36">
        <v>8.4996353171571837E-2</v>
      </c>
      <c r="BH64" s="36">
        <v>7.8317569100040382E-2</v>
      </c>
      <c r="BI64" s="36">
        <v>8.3677136558864454E-2</v>
      </c>
      <c r="BJ64" s="36">
        <v>0.15949877331654161</v>
      </c>
      <c r="BK64" s="36">
        <v>0.10913819109556341</v>
      </c>
      <c r="BL64" s="36">
        <v>9.4670949865692536E-2</v>
      </c>
      <c r="BM64" s="36">
        <v>0.10254783206337646</v>
      </c>
      <c r="BN64" s="36">
        <v>4.7554083012623261E-2</v>
      </c>
      <c r="BO64" s="36">
        <v>8.8198282001429595E-2</v>
      </c>
      <c r="BP64" s="36">
        <v>0.11039036561314278</v>
      </c>
      <c r="BQ64" s="36">
        <v>8.8385892988895751E-2</v>
      </c>
      <c r="BR64" s="36">
        <v>3.0639641127917422E-2</v>
      </c>
      <c r="BS64" s="36">
        <v>8.2202112891225712E-2</v>
      </c>
      <c r="BT64" s="36">
        <v>7.9003824415599361E-2</v>
      </c>
      <c r="BU64" s="36">
        <v>5.3802534371244888E-2</v>
      </c>
      <c r="BV64" s="36">
        <v>7.9042116949718827E-2</v>
      </c>
      <c r="BW64" s="36">
        <v>0.10705536243345365</v>
      </c>
      <c r="BX64" s="36">
        <v>0.10115689782600598</v>
      </c>
      <c r="BY64" s="36">
        <v>8.9881139455433842E-2</v>
      </c>
      <c r="BZ64" s="36">
        <v>9.0881818543635459E-2</v>
      </c>
      <c r="CA64" s="36">
        <v>8.5923209116335095E-2</v>
      </c>
      <c r="CB64" s="36">
        <v>8.6518263867989206E-2</v>
      </c>
      <c r="CC64" s="36">
        <v>8.4081341455235034E-2</v>
      </c>
      <c r="CD64" s="347">
        <v>8.5413511029625189E-2</v>
      </c>
      <c r="CE64" s="421">
        <v>8.5413511029625189E-2</v>
      </c>
      <c r="CF64" s="421">
        <v>8.5413511029625189E-2</v>
      </c>
      <c r="CG64" s="421">
        <v>8.5413511029625189E-2</v>
      </c>
      <c r="CH64" s="421">
        <v>8.5413511029625189E-2</v>
      </c>
      <c r="CI64" s="421">
        <v>8.5413511029625189E-2</v>
      </c>
      <c r="CJ64" s="421">
        <v>8.5413511029625189E-2</v>
      </c>
      <c r="CK64" s="421">
        <v>8.5413511029625189E-2</v>
      </c>
      <c r="CL64" s="421">
        <v>8.5413511029625189E-2</v>
      </c>
      <c r="CM64" s="421">
        <v>8.5413511029625189E-2</v>
      </c>
      <c r="CN64" s="421">
        <v>8.5413511029625189E-2</v>
      </c>
      <c r="CO64" s="421">
        <v>8.5413511029625189E-2</v>
      </c>
      <c r="CP64" s="421">
        <v>8.5413511029625189E-2</v>
      </c>
      <c r="CQ64" s="421">
        <v>8.5413511029625189E-2</v>
      </c>
      <c r="CR64" s="421">
        <v>8.5413511029625189E-2</v>
      </c>
      <c r="CS64" s="421">
        <v>8.5413511029625189E-2</v>
      </c>
      <c r="CT64" s="421">
        <v>8.5413511029625189E-2</v>
      </c>
      <c r="CU64" s="421">
        <v>8.5413511029625189E-2</v>
      </c>
      <c r="CV64" s="421">
        <v>8.5413511029625189E-2</v>
      </c>
      <c r="CW64" s="421">
        <v>8.5413511029625189E-2</v>
      </c>
      <c r="CX64" s="421">
        <v>8.5413511029625189E-2</v>
      </c>
      <c r="CY64" s="421">
        <v>8.5413511029625189E-2</v>
      </c>
      <c r="CZ64" s="421">
        <v>8.5413511029625189E-2</v>
      </c>
      <c r="DA64" s="421">
        <v>8.5413511029625189E-2</v>
      </c>
      <c r="DB64" s="421">
        <v>8.5413511029625189E-2</v>
      </c>
      <c r="DC64" s="421">
        <v>8.5413511029625189E-2</v>
      </c>
      <c r="DD64" s="421">
        <v>8.5413511029625189E-2</v>
      </c>
      <c r="DE64" s="421">
        <v>8.5413511029625189E-2</v>
      </c>
      <c r="DF64" s="421">
        <v>8.5413511029625189E-2</v>
      </c>
      <c r="DG64" s="421">
        <v>8.5413511029625189E-2</v>
      </c>
      <c r="DH64" s="421">
        <v>8.5413511029625189E-2</v>
      </c>
      <c r="DI64" s="421">
        <v>8.5413511029625189E-2</v>
      </c>
      <c r="DJ64" s="421">
        <v>8.5413511029625189E-2</v>
      </c>
      <c r="DK64" s="421">
        <v>8.5413511029625189E-2</v>
      </c>
      <c r="DL64" s="421">
        <v>8.5413511029625189E-2</v>
      </c>
      <c r="DM64" s="421">
        <v>8.5413511029625189E-2</v>
      </c>
      <c r="DN64" s="421">
        <v>8.5413511029625189E-2</v>
      </c>
      <c r="DO64" s="421">
        <v>8.5413511029625189E-2</v>
      </c>
      <c r="DP64" s="421">
        <v>8.5413511029625189E-2</v>
      </c>
      <c r="DQ64" s="421">
        <v>8.5413511029625189E-2</v>
      </c>
      <c r="DR64" s="421">
        <v>8.5413511029625189E-2</v>
      </c>
      <c r="DS64" s="421">
        <v>8.5413511029625189E-2</v>
      </c>
      <c r="DT64" s="421">
        <v>8.5413511029625189E-2</v>
      </c>
      <c r="DU64" s="421">
        <v>8.5413511029625189E-2</v>
      </c>
      <c r="DV64" s="421">
        <v>8.5413511029625189E-2</v>
      </c>
      <c r="DW64" s="421">
        <v>8.5413511029625189E-2</v>
      </c>
      <c r="DX64" s="421">
        <v>8.5413511029625189E-2</v>
      </c>
      <c r="DY64" s="421">
        <v>8.5413511029625189E-2</v>
      </c>
      <c r="DZ64" s="421">
        <v>8.5413511029625189E-2</v>
      </c>
      <c r="EA64" s="421">
        <v>8.5413511029625189E-2</v>
      </c>
      <c r="EB64" s="421">
        <v>8.5413511029625189E-2</v>
      </c>
      <c r="EC64" s="421">
        <v>8.5413511029625189E-2</v>
      </c>
      <c r="ED64" s="421">
        <v>8.5413511029625189E-2</v>
      </c>
      <c r="EE64" s="421">
        <v>8.5413511029625189E-2</v>
      </c>
      <c r="EF64" s="421">
        <v>8.5413511029625189E-2</v>
      </c>
      <c r="EG64" s="421">
        <v>8.5413511029625189E-2</v>
      </c>
      <c r="EH64" s="421">
        <v>8.5413511029625189E-2</v>
      </c>
      <c r="EI64" s="421">
        <v>8.5413511029625189E-2</v>
      </c>
      <c r="EJ64" s="421">
        <v>8.5413511029625189E-2</v>
      </c>
      <c r="EK64" s="421">
        <v>8.5413511029625189E-2</v>
      </c>
      <c r="EL64" s="421">
        <v>8.5413511029625189E-2</v>
      </c>
      <c r="EM64" s="421">
        <v>8.5413511029625189E-2</v>
      </c>
      <c r="EN64" s="421">
        <v>8.5413511029625189E-2</v>
      </c>
      <c r="EO64" s="421">
        <v>8.5413511029625189E-2</v>
      </c>
      <c r="EP64" s="421">
        <v>8.5413511029625189E-2</v>
      </c>
      <c r="EQ64" s="421">
        <v>8.5413511029625189E-2</v>
      </c>
      <c r="ER64" s="421">
        <v>8.5413511029625189E-2</v>
      </c>
      <c r="ES64" s="421">
        <v>8.5413511029625189E-2</v>
      </c>
      <c r="ET64" s="421">
        <v>8.5413511029625189E-2</v>
      </c>
      <c r="EU64" s="421">
        <v>8.5413511029625189E-2</v>
      </c>
      <c r="EV64" s="421">
        <v>8.5413511029625189E-2</v>
      </c>
      <c r="EW64" s="421">
        <v>8.5413511029625189E-2</v>
      </c>
      <c r="EX64" s="421">
        <v>8.5413511029625189E-2</v>
      </c>
      <c r="EY64" s="421">
        <v>8.5413511029625189E-2</v>
      </c>
      <c r="EZ64" s="421">
        <v>8.5413511029625189E-2</v>
      </c>
      <c r="FA64" s="421">
        <v>8.5413511029625189E-2</v>
      </c>
      <c r="FB64" s="421">
        <v>8.5413511029625189E-2</v>
      </c>
      <c r="FC64" s="421">
        <v>8.5413511029625189E-2</v>
      </c>
      <c r="FD64" s="421">
        <v>8.5413511029625189E-2</v>
      </c>
      <c r="FE64" s="421">
        <v>8.5413511029625189E-2</v>
      </c>
      <c r="FF64" s="421">
        <v>8.5413511029625189E-2</v>
      </c>
      <c r="FG64" s="421">
        <v>8.5413511029625189E-2</v>
      </c>
      <c r="FH64" s="421">
        <v>8.5413511029625189E-2</v>
      </c>
      <c r="FI64" s="421">
        <v>8.5413511029625189E-2</v>
      </c>
      <c r="FJ64" s="421">
        <v>8.5413511029625189E-2</v>
      </c>
      <c r="FK64" s="421">
        <v>8.5413511029625189E-2</v>
      </c>
      <c r="FL64" s="421">
        <v>8.5413511029625189E-2</v>
      </c>
      <c r="FM64" s="421">
        <v>8.5413511029625189E-2</v>
      </c>
      <c r="FN64" s="421">
        <v>8.5413511029625189E-2</v>
      </c>
      <c r="FO64" s="421">
        <v>8.5413511029625189E-2</v>
      </c>
      <c r="FP64" s="421">
        <v>8.5413511029625189E-2</v>
      </c>
      <c r="FQ64" s="421">
        <v>8.5413511029625189E-2</v>
      </c>
      <c r="FR64" s="421">
        <v>8.5413511029625189E-2</v>
      </c>
      <c r="FS64" s="421">
        <v>8.5413511029625189E-2</v>
      </c>
      <c r="FT64" s="421">
        <v>8.5413511029625189E-2</v>
      </c>
      <c r="FU64" s="421">
        <v>8.5413511029625189E-2</v>
      </c>
      <c r="FV64" s="421">
        <v>8.5413511029625189E-2</v>
      </c>
    </row>
    <row r="66" spans="2:195" x14ac:dyDescent="0.2">
      <c r="B66" s="30" t="s">
        <v>96</v>
      </c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</row>
    <row r="68" spans="2:195" x14ac:dyDescent="0.2">
      <c r="B68" s="24" t="s">
        <v>196</v>
      </c>
      <c r="K68" s="158">
        <v>39.917784000000005</v>
      </c>
      <c r="L68" s="158">
        <v>42.622878</v>
      </c>
      <c r="M68" s="158">
        <v>51.699095999999997</v>
      </c>
      <c r="N68" s="158">
        <v>59.189386999999989</v>
      </c>
      <c r="O68" s="158">
        <v>41.451234999999997</v>
      </c>
      <c r="P68" s="158">
        <v>49.608022999999996</v>
      </c>
      <c r="Q68" s="158">
        <v>50.954691999999994</v>
      </c>
      <c r="R68" s="158">
        <v>58.418652999999999</v>
      </c>
      <c r="S68" s="158">
        <v>673.75490200000013</v>
      </c>
      <c r="T68" s="158">
        <v>154.27475699999999</v>
      </c>
      <c r="U68" s="158">
        <v>177.092679</v>
      </c>
      <c r="V68" s="158">
        <v>346.75563300000005</v>
      </c>
      <c r="W68" s="158">
        <v>135.38427800000002</v>
      </c>
      <c r="X68" s="158">
        <v>155.242377</v>
      </c>
      <c r="Y68" s="158">
        <v>158.973163</v>
      </c>
      <c r="Z68" s="158">
        <v>175.68179599999999</v>
      </c>
      <c r="AA68" s="158">
        <v>155.33516500000002</v>
      </c>
      <c r="AB68" s="158">
        <v>162.942669</v>
      </c>
      <c r="AC68" s="158">
        <v>174.95098999999999</v>
      </c>
      <c r="AD68" s="158">
        <v>165.37314899999998</v>
      </c>
      <c r="AE68" s="158">
        <v>177.02864599999998</v>
      </c>
      <c r="AF68" s="158">
        <v>182.59702400000003</v>
      </c>
      <c r="AG68" s="158">
        <v>176.19588899999999</v>
      </c>
      <c r="AH68" s="158">
        <v>-254.29005800000002</v>
      </c>
      <c r="AI68" s="158">
        <v>160.32449899999997</v>
      </c>
      <c r="AJ68" s="158">
        <v>184.203892</v>
      </c>
      <c r="AK68" s="158">
        <v>174.447294</v>
      </c>
      <c r="AL68" s="158">
        <v>265.404945</v>
      </c>
      <c r="AM68" s="158">
        <v>194.99714699999998</v>
      </c>
      <c r="AN68" s="158">
        <v>211.94438899999997</v>
      </c>
      <c r="AO68" s="158">
        <v>191.33731699999998</v>
      </c>
      <c r="AP68" s="158">
        <v>208.25627799999998</v>
      </c>
      <c r="AQ68" s="158">
        <v>395.68134600000002</v>
      </c>
      <c r="AR68" s="158">
        <v>773.78611299999989</v>
      </c>
      <c r="AS68" s="158">
        <v>671.71058500000004</v>
      </c>
      <c r="AT68" s="158">
        <v>401.17148599999996</v>
      </c>
      <c r="AU68" s="158">
        <v>364.34773199999995</v>
      </c>
      <c r="AV68" s="158">
        <v>483.10542099999998</v>
      </c>
      <c r="AW68" s="158">
        <v>283.17888099999999</v>
      </c>
      <c r="AX68" s="158">
        <v>349.16121599999997</v>
      </c>
      <c r="AY68" s="158">
        <v>356.14499100000006</v>
      </c>
      <c r="AZ68" s="158">
        <v>359.78258199999999</v>
      </c>
      <c r="BA68" s="158">
        <v>410.56872699999997</v>
      </c>
      <c r="BB68" s="158">
        <v>365.43099999999998</v>
      </c>
      <c r="BC68" s="158">
        <v>466.80813599999999</v>
      </c>
      <c r="BD68" s="158">
        <v>597.68917600000009</v>
      </c>
      <c r="BE68" s="158">
        <v>642.68463899999995</v>
      </c>
      <c r="BF68" s="158">
        <v>1121.0988590000002</v>
      </c>
      <c r="BG68" s="158">
        <v>619.20231899999987</v>
      </c>
      <c r="BH68" s="158">
        <v>710.84336199999996</v>
      </c>
      <c r="BI68" s="158">
        <v>698.16709099999991</v>
      </c>
      <c r="BJ68" s="158">
        <v>685.90759600000001</v>
      </c>
      <c r="BK68" s="158">
        <v>636.15211700000009</v>
      </c>
      <c r="BL68" s="158">
        <v>827.52528999999993</v>
      </c>
      <c r="BM68" s="158">
        <v>737.32713399999989</v>
      </c>
      <c r="BN68" s="158">
        <v>652.97534399999995</v>
      </c>
      <c r="BO68" s="158">
        <v>636.61125500000003</v>
      </c>
      <c r="BP68" s="158">
        <v>784.04526099999998</v>
      </c>
      <c r="BQ68" s="158">
        <v>754.35795299999995</v>
      </c>
      <c r="BR68" s="158">
        <v>863.40143799999998</v>
      </c>
      <c r="BS68" s="158">
        <v>757.72052999999994</v>
      </c>
      <c r="BT68" s="158">
        <v>784.06070799999998</v>
      </c>
      <c r="BU68" s="158">
        <v>631.28991400000007</v>
      </c>
      <c r="BV68" s="158">
        <v>671.799621</v>
      </c>
      <c r="BW68" s="158">
        <v>672.01265599999999</v>
      </c>
      <c r="BX68" s="158">
        <v>709.86350699999991</v>
      </c>
      <c r="BY68" s="158">
        <v>835.56618099999992</v>
      </c>
      <c r="BZ68" s="158">
        <v>857.23165800000004</v>
      </c>
      <c r="CA68" s="158">
        <v>745.48841399999992</v>
      </c>
      <c r="CB68" s="158">
        <v>717.57630200000006</v>
      </c>
      <c r="CC68" s="158">
        <v>822.50949099999991</v>
      </c>
      <c r="CD68" s="24">
        <v>789.98958322830424</v>
      </c>
      <c r="CE68" s="24">
        <v>820.581426488332</v>
      </c>
      <c r="CF68" s="24">
        <v>828.90438895933858</v>
      </c>
      <c r="CG68" s="24">
        <v>836.74736645548614</v>
      </c>
      <c r="CH68" s="24">
        <v>843.71815403581297</v>
      </c>
      <c r="CI68" s="24">
        <v>850.46577036564577</v>
      </c>
      <c r="CJ68" s="24">
        <v>856.83744289804099</v>
      </c>
      <c r="CK68" s="24">
        <v>862.94220543800407</v>
      </c>
      <c r="CL68" s="24">
        <v>868.91249566378099</v>
      </c>
      <c r="CM68" s="24">
        <v>874.77056125340607</v>
      </c>
      <c r="CN68" s="24">
        <v>880.53360834855846</v>
      </c>
      <c r="CO68" s="24">
        <v>886.20389168306508</v>
      </c>
      <c r="CP68" s="24">
        <v>891.7854089233532</v>
      </c>
      <c r="CQ68" s="24">
        <v>913.50836148707037</v>
      </c>
      <c r="CR68" s="24">
        <v>927.78426161515256</v>
      </c>
      <c r="CS68" s="24">
        <v>940.39481473878618</v>
      </c>
      <c r="CT68" s="24">
        <v>951.55934624706993</v>
      </c>
      <c r="CU68" s="24">
        <v>961.49474743186693</v>
      </c>
      <c r="CV68" s="24">
        <v>970.38989964279472</v>
      </c>
      <c r="CW68" s="24">
        <v>978.4035140758026</v>
      </c>
      <c r="CX68" s="24">
        <v>985.60987542924818</v>
      </c>
      <c r="CY68" s="24">
        <v>992.13916407868146</v>
      </c>
      <c r="CZ68" s="24">
        <v>998.08874029206845</v>
      </c>
      <c r="DA68" s="24">
        <v>1003.5044818283693</v>
      </c>
      <c r="DB68" s="24">
        <v>1008.3337716565525</v>
      </c>
      <c r="DC68" s="24">
        <v>1030.6886672015737</v>
      </c>
      <c r="DD68" s="24">
        <v>1041.5154815726464</v>
      </c>
      <c r="DE68" s="24">
        <v>1051.1560598718427</v>
      </c>
      <c r="DF68" s="24">
        <v>1059.7405388582699</v>
      </c>
      <c r="DG68" s="24">
        <v>1067.4566920463465</v>
      </c>
      <c r="DH68" s="24">
        <v>1074.4469164050615</v>
      </c>
      <c r="DI68" s="24">
        <v>1080.8228618184623</v>
      </c>
      <c r="DJ68" s="24">
        <v>1086.6661037808344</v>
      </c>
      <c r="DK68" s="24">
        <v>1092.0472006746168</v>
      </c>
      <c r="DL68" s="24">
        <v>1097.0264075946818</v>
      </c>
      <c r="DM68" s="24">
        <v>1101.5993373919321</v>
      </c>
      <c r="DN68" s="24">
        <v>1105.7663043779728</v>
      </c>
      <c r="DO68" s="24">
        <v>1128.6963751528281</v>
      </c>
      <c r="DP68" s="24">
        <v>1137.2273905162776</v>
      </c>
      <c r="DQ68" s="24">
        <v>1144.8310491452573</v>
      </c>
      <c r="DR68" s="24">
        <v>1151.5814409079146</v>
      </c>
      <c r="DS68" s="24">
        <v>1157.8486070831807</v>
      </c>
      <c r="DT68" s="24">
        <v>1163.6932220566609</v>
      </c>
      <c r="DU68" s="24">
        <v>1169.3774269923647</v>
      </c>
      <c r="DV68" s="24">
        <v>1174.2087036750206</v>
      </c>
      <c r="DW68" s="24">
        <v>1178.6670118364</v>
      </c>
      <c r="DX68" s="24">
        <v>1182.8029293866557</v>
      </c>
      <c r="DY68" s="24">
        <v>1186.6595962625977</v>
      </c>
      <c r="DZ68" s="24">
        <v>1190.2732021443201</v>
      </c>
      <c r="EA68" s="24">
        <v>1215.0957979741165</v>
      </c>
      <c r="EB68" s="24">
        <v>1223.4760539483273</v>
      </c>
      <c r="EC68" s="24">
        <v>1231.080027509897</v>
      </c>
      <c r="ED68" s="24">
        <v>1237.9667189023344</v>
      </c>
      <c r="EE68" s="24">
        <v>1244.2207536476424</v>
      </c>
      <c r="EF68" s="24">
        <v>1249.9285621366876</v>
      </c>
      <c r="EG68" s="24">
        <v>1255.1593055413609</v>
      </c>
      <c r="EH68" s="24">
        <v>1259.978082528191</v>
      </c>
      <c r="EI68" s="24">
        <v>1264.4315060651531</v>
      </c>
      <c r="EJ68" s="24">
        <v>1268.5672609702362</v>
      </c>
      <c r="EK68" s="24">
        <v>1272.4251399610839</v>
      </c>
      <c r="EL68" s="24">
        <v>1276.0408035396242</v>
      </c>
      <c r="EM68" s="24">
        <v>1309.7116533373292</v>
      </c>
      <c r="EN68" s="24">
        <v>1318.190717158393</v>
      </c>
      <c r="EO68" s="24">
        <v>1325.9124682309305</v>
      </c>
      <c r="EP68" s="24">
        <v>1332.5285260501059</v>
      </c>
      <c r="EQ68" s="24">
        <v>1337.729297671402</v>
      </c>
      <c r="ER68" s="24">
        <v>1342.0534232045766</v>
      </c>
      <c r="ES68" s="24">
        <v>1345.6487786607206</v>
      </c>
      <c r="ET68" s="24">
        <v>1347.5278691731864</v>
      </c>
      <c r="EU68" s="24">
        <v>1349.269030282871</v>
      </c>
      <c r="EV68" s="24">
        <v>1351.2901985261565</v>
      </c>
      <c r="EW68" s="24">
        <v>1353.5500697876628</v>
      </c>
      <c r="EX68" s="24">
        <v>1355.8127164922089</v>
      </c>
      <c r="EY68" s="24">
        <v>1389.7302276306764</v>
      </c>
      <c r="EZ68" s="24">
        <v>1396.8694526833779</v>
      </c>
      <c r="FA68" s="24">
        <v>1402.9341945748404</v>
      </c>
      <c r="FB68" s="24">
        <v>1408.473964836523</v>
      </c>
      <c r="FC68" s="24">
        <v>1413.2592383422539</v>
      </c>
      <c r="FD68" s="24">
        <v>1417.7125805480175</v>
      </c>
      <c r="FE68" s="24">
        <v>1421.5174192333393</v>
      </c>
      <c r="FF68" s="24">
        <v>1423.8422260387006</v>
      </c>
      <c r="FG68" s="24">
        <v>1426.1150935051664</v>
      </c>
      <c r="FH68" s="24">
        <v>1428.4134355420151</v>
      </c>
      <c r="FI68" s="24">
        <v>1430.1405922529784</v>
      </c>
      <c r="FJ68" s="24">
        <v>1431.2772315867414</v>
      </c>
      <c r="FK68" s="24">
        <v>1464.8569371563872</v>
      </c>
      <c r="FL68" s="24">
        <v>1471.0143974186474</v>
      </c>
      <c r="FM68" s="24">
        <v>1476.2912716383496</v>
      </c>
      <c r="FN68" s="24">
        <v>1480.6540226737811</v>
      </c>
      <c r="FO68" s="24">
        <v>1486.565818994326</v>
      </c>
      <c r="FP68" s="24">
        <v>1491.9382607675393</v>
      </c>
      <c r="FQ68" s="24">
        <v>1496.8549340969842</v>
      </c>
      <c r="FR68" s="24">
        <v>1501.1414781707886</v>
      </c>
      <c r="FS68" s="24">
        <v>1505.2184640945388</v>
      </c>
      <c r="FT68" s="24">
        <v>1508.8540448095632</v>
      </c>
      <c r="FU68" s="24">
        <v>1512.3553669976914</v>
      </c>
      <c r="FV68" s="24">
        <v>1515.5778266482098</v>
      </c>
      <c r="FX68" s="24">
        <v>3833.2652909999997</v>
      </c>
      <c r="FY68" s="24">
        <v>5800.0013600000002</v>
      </c>
      <c r="FZ68" s="24">
        <v>8606.516160000001</v>
      </c>
      <c r="GA68" s="24">
        <v>8205.118982</v>
      </c>
      <c r="GB68" s="24">
        <v>789.98958322830424</v>
      </c>
      <c r="GC68" s="24">
        <v>8995.1085652283036</v>
      </c>
      <c r="GD68" s="24">
        <v>10302.402720512824</v>
      </c>
      <c r="GE68" s="24">
        <v>11631.210978523464</v>
      </c>
      <c r="GF68" s="24">
        <v>12888.93257159424</v>
      </c>
      <c r="GG68" s="24">
        <v>13965.866955159478</v>
      </c>
      <c r="GH68" s="24">
        <v>14998.370012724656</v>
      </c>
      <c r="GI68" s="24">
        <v>16069.224748575543</v>
      </c>
      <c r="GJ68" s="24">
        <v>16990.285656774631</v>
      </c>
      <c r="GK68" s="24">
        <v>17911.322823466802</v>
      </c>
    </row>
    <row r="69" spans="2:195" x14ac:dyDescent="0.2">
      <c r="B69" s="24" t="s">
        <v>908</v>
      </c>
      <c r="K69" s="158">
        <v>0</v>
      </c>
      <c r="L69" s="158">
        <v>0</v>
      </c>
      <c r="M69" s="158">
        <v>0.49410799999999999</v>
      </c>
      <c r="N69" s="158">
        <v>0</v>
      </c>
      <c r="O69" s="158">
        <v>0</v>
      </c>
      <c r="P69" s="158">
        <v>0.17305300000000001</v>
      </c>
      <c r="Q69" s="158">
        <v>0</v>
      </c>
      <c r="R69" s="158">
        <v>0</v>
      </c>
      <c r="S69" s="158">
        <v>10.431998999999999</v>
      </c>
      <c r="T69" s="158">
        <v>39.489148999999998</v>
      </c>
      <c r="U69" s="158">
        <v>28.577394000000002</v>
      </c>
      <c r="V69" s="158">
        <v>32.238087999999998</v>
      </c>
      <c r="W69" s="158">
        <v>34.858471000000002</v>
      </c>
      <c r="X69" s="158">
        <v>41.070045999999998</v>
      </c>
      <c r="Y69" s="158">
        <v>33.028379000000001</v>
      </c>
      <c r="Z69" s="158">
        <v>26.255426</v>
      </c>
      <c r="AA69" s="158">
        <v>18.104970999999999</v>
      </c>
      <c r="AB69" s="158">
        <v>32.006723000000001</v>
      </c>
      <c r="AC69" s="158">
        <v>28.160862000000002</v>
      </c>
      <c r="AD69" s="158">
        <v>19.670898999999999</v>
      </c>
      <c r="AE69" s="158">
        <v>52.068761000000002</v>
      </c>
      <c r="AF69" s="158">
        <v>47.055239999999998</v>
      </c>
      <c r="AG69" s="158">
        <v>19.873004999999999</v>
      </c>
      <c r="AH69" s="158">
        <v>26.834934000000001</v>
      </c>
      <c r="AI69" s="158">
        <v>20.062887</v>
      </c>
      <c r="AJ69" s="158">
        <v>26.164345000000001</v>
      </c>
      <c r="AK69" s="158">
        <v>29.564422</v>
      </c>
      <c r="AL69" s="158">
        <v>31.882761000000002</v>
      </c>
      <c r="AM69" s="158">
        <v>36.164289000000004</v>
      </c>
      <c r="AN69" s="158">
        <v>45.355685000000001</v>
      </c>
      <c r="AO69" s="158">
        <v>34.410883999999996</v>
      </c>
      <c r="AP69" s="158">
        <v>32.841713999999996</v>
      </c>
      <c r="AQ69" s="158">
        <v>40.676971999999999</v>
      </c>
      <c r="AR69" s="158">
        <v>210.11730499999999</v>
      </c>
      <c r="AS69" s="158">
        <v>59.094729999999998</v>
      </c>
      <c r="AT69" s="158">
        <v>70.224389000000002</v>
      </c>
      <c r="AU69" s="158">
        <v>93.702505000000002</v>
      </c>
      <c r="AV69" s="158">
        <v>78.988571999999991</v>
      </c>
      <c r="AW69" s="158">
        <v>67.596587999999997</v>
      </c>
      <c r="AX69" s="158">
        <v>91.896708000000004</v>
      </c>
      <c r="AY69" s="158">
        <v>117.519537</v>
      </c>
      <c r="AZ69" s="158">
        <v>150.97840099999999</v>
      </c>
      <c r="BA69" s="158">
        <v>160.61807499999998</v>
      </c>
      <c r="BB69" s="158">
        <v>140.847206</v>
      </c>
      <c r="BC69" s="158">
        <v>356.94489199999998</v>
      </c>
      <c r="BD69" s="158">
        <v>112.47570399999999</v>
      </c>
      <c r="BE69" s="158">
        <v>106.75842999999999</v>
      </c>
      <c r="BF69" s="158">
        <v>134.97508999999999</v>
      </c>
      <c r="BG69" s="158">
        <v>63.089421000000002</v>
      </c>
      <c r="BH69" s="158">
        <v>55.817187000000004</v>
      </c>
      <c r="BI69" s="158">
        <v>141.804191</v>
      </c>
      <c r="BJ69" s="158">
        <v>353.19508999999999</v>
      </c>
      <c r="BK69" s="158">
        <v>247.62895900000001</v>
      </c>
      <c r="BL69" s="158">
        <v>227.21503199999998</v>
      </c>
      <c r="BM69" s="158">
        <v>414.99553299999997</v>
      </c>
      <c r="BN69" s="158">
        <v>273.44864900000005</v>
      </c>
      <c r="BO69" s="158">
        <v>197.72331</v>
      </c>
      <c r="BP69" s="158">
        <v>206.09458800000002</v>
      </c>
      <c r="BQ69" s="158">
        <v>270.45381299999997</v>
      </c>
      <c r="BR69" s="158">
        <v>541.42334100000005</v>
      </c>
      <c r="BS69" s="158">
        <v>230.087086</v>
      </c>
      <c r="BT69" s="158">
        <v>285.94147200000003</v>
      </c>
      <c r="BU69" s="158">
        <v>229.90925599999997</v>
      </c>
      <c r="BV69" s="158">
        <v>225.67175500000002</v>
      </c>
      <c r="BW69" s="158">
        <v>172.39808000000002</v>
      </c>
      <c r="BX69" s="158">
        <v>332.33054499999997</v>
      </c>
      <c r="BY69" s="158">
        <v>174.75347099999999</v>
      </c>
      <c r="BZ69" s="158">
        <v>157.35981100000001</v>
      </c>
      <c r="CA69" s="158">
        <v>134.673767</v>
      </c>
      <c r="CB69" s="158">
        <v>128.54540900000001</v>
      </c>
      <c r="CC69" s="158">
        <v>98.170503999999994</v>
      </c>
      <c r="CD69" s="24">
        <v>142.63648165438343</v>
      </c>
      <c r="CE69" s="24">
        <v>149.73023450360293</v>
      </c>
      <c r="CF69" s="24">
        <v>152.26455198730758</v>
      </c>
      <c r="CG69" s="24">
        <v>154.65337359580073</v>
      </c>
      <c r="CH69" s="24">
        <v>156.75712326054256</v>
      </c>
      <c r="CI69" s="24">
        <v>158.80163333521361</v>
      </c>
      <c r="CJ69" s="24">
        <v>160.73155024354224</v>
      </c>
      <c r="CK69" s="24">
        <v>162.58351510796547</v>
      </c>
      <c r="CL69" s="24">
        <v>164.40251012959391</v>
      </c>
      <c r="CM69" s="24">
        <v>166.19501646721807</v>
      </c>
      <c r="CN69" s="24">
        <v>167.96586310822548</v>
      </c>
      <c r="CO69" s="24">
        <v>169.7147538371816</v>
      </c>
      <c r="CP69" s="24">
        <v>171.44212304101598</v>
      </c>
      <c r="CQ69" s="24">
        <v>177.25746492385235</v>
      </c>
      <c r="CR69" s="24">
        <v>181.45419417468105</v>
      </c>
      <c r="CS69" s="24">
        <v>185.19105302463612</v>
      </c>
      <c r="CT69" s="24">
        <v>188.52695732032387</v>
      </c>
      <c r="CU69" s="24">
        <v>191.52258039137874</v>
      </c>
      <c r="CV69" s="24">
        <v>194.23106167563168</v>
      </c>
      <c r="CW69" s="24">
        <v>196.69683773169942</v>
      </c>
      <c r="CX69" s="24">
        <v>198.93635100491119</v>
      </c>
      <c r="CY69" s="24">
        <v>200.98711211409719</v>
      </c>
      <c r="CZ69" s="24">
        <v>202.8762800034097</v>
      </c>
      <c r="DA69" s="24">
        <v>204.61395718254903</v>
      </c>
      <c r="DB69" s="24">
        <v>206.17657209109754</v>
      </c>
      <c r="DC69" s="24">
        <v>211.90460694045109</v>
      </c>
      <c r="DD69" s="24">
        <v>215.16060635636617</v>
      </c>
      <c r="DE69" s="24">
        <v>218.08371148500325</v>
      </c>
      <c r="DF69" s="24">
        <v>220.70811122320663</v>
      </c>
      <c r="DG69" s="24">
        <v>223.08981806384409</v>
      </c>
      <c r="DH69" s="24">
        <v>225.27027789851414</v>
      </c>
      <c r="DI69" s="24">
        <v>227.28133679958773</v>
      </c>
      <c r="DJ69" s="24">
        <v>229.14530297035981</v>
      </c>
      <c r="DK69" s="24">
        <v>230.88150522296644</v>
      </c>
      <c r="DL69" s="24">
        <v>232.5063714469122</v>
      </c>
      <c r="DM69" s="24">
        <v>234.01434123197595</v>
      </c>
      <c r="DN69" s="24">
        <v>235.40202613229101</v>
      </c>
      <c r="DO69" s="24">
        <v>241.16584554002284</v>
      </c>
      <c r="DP69" s="24">
        <v>243.77731709313093</v>
      </c>
      <c r="DQ69" s="24">
        <v>246.12327213565018</v>
      </c>
      <c r="DR69" s="24">
        <v>248.22184973063514</v>
      </c>
      <c r="DS69" s="24">
        <v>250.19606130731779</v>
      </c>
      <c r="DT69" s="24">
        <v>252.06127288423386</v>
      </c>
      <c r="DU69" s="24">
        <v>253.90431178875687</v>
      </c>
      <c r="DV69" s="24">
        <v>255.47775886122486</v>
      </c>
      <c r="DW69" s="24">
        <v>256.94611583417577</v>
      </c>
      <c r="DX69" s="24">
        <v>258.32377905656557</v>
      </c>
      <c r="DY69" s="24">
        <v>259.62295108024642</v>
      </c>
      <c r="DZ69" s="24">
        <v>260.85379695147071</v>
      </c>
      <c r="EA69" s="24">
        <v>267.10096330717641</v>
      </c>
      <c r="EB69" s="24">
        <v>269.68119724244019</v>
      </c>
      <c r="EC69" s="24">
        <v>272.04505215862753</v>
      </c>
      <c r="ED69" s="24">
        <v>274.2061993229276</v>
      </c>
      <c r="EE69" s="24">
        <v>276.18817673920665</v>
      </c>
      <c r="EF69" s="24">
        <v>278.01589605230504</v>
      </c>
      <c r="EG69" s="24">
        <v>279.7089291522214</v>
      </c>
      <c r="EH69" s="24">
        <v>281.28599365484757</v>
      </c>
      <c r="EI69" s="24">
        <v>282.75985171902977</v>
      </c>
      <c r="EJ69" s="24">
        <v>284.14405630100288</v>
      </c>
      <c r="EK69" s="24">
        <v>285.44985096836911</v>
      </c>
      <c r="EL69" s="24">
        <v>286.68730066812918</v>
      </c>
      <c r="EM69" s="24">
        <v>295.01940105735088</v>
      </c>
      <c r="EN69" s="24">
        <v>297.63453118308962</v>
      </c>
      <c r="EO69" s="24">
        <v>300.0387654147068</v>
      </c>
      <c r="EP69" s="24">
        <v>302.10325279357028</v>
      </c>
      <c r="EQ69" s="24">
        <v>303.71352015760556</v>
      </c>
      <c r="ER69" s="24">
        <v>305.05342236605236</v>
      </c>
      <c r="ES69" s="24">
        <v>306.17036926285141</v>
      </c>
      <c r="ET69" s="24">
        <v>306.7138840811661</v>
      </c>
      <c r="EU69" s="24">
        <v>307.23426547758089</v>
      </c>
      <c r="EV69" s="24">
        <v>307.87507358901843</v>
      </c>
      <c r="EW69" s="24">
        <v>308.61911202914348</v>
      </c>
      <c r="EX69" s="24">
        <v>309.38123142673226</v>
      </c>
      <c r="EY69" s="24">
        <v>317.69826829641642</v>
      </c>
      <c r="EZ69" s="24">
        <v>319.84070877049788</v>
      </c>
      <c r="FA69" s="24">
        <v>321.65990273152755</v>
      </c>
      <c r="FB69" s="24">
        <v>323.34238924405781</v>
      </c>
      <c r="FC69" s="24">
        <v>324.80214029666189</v>
      </c>
      <c r="FD69" s="24">
        <v>326.18254153329474</v>
      </c>
      <c r="FE69" s="24">
        <v>327.36814713039678</v>
      </c>
      <c r="FF69" s="24">
        <v>328.06342746483693</v>
      </c>
      <c r="FG69" s="24">
        <v>328.76606313636114</v>
      </c>
      <c r="FH69" s="24">
        <v>329.50018632948206</v>
      </c>
      <c r="FI69" s="24">
        <v>330.0538349107415</v>
      </c>
      <c r="FJ69" s="24">
        <v>330.41786543331489</v>
      </c>
      <c r="FK69" s="24">
        <v>338.51134847443348</v>
      </c>
      <c r="FL69" s="24">
        <v>340.30602538623373</v>
      </c>
      <c r="FM69" s="24">
        <v>341.8442934076682</v>
      </c>
      <c r="FN69" s="24">
        <v>343.10854156540603</v>
      </c>
      <c r="FO69" s="24">
        <v>344.95777470692343</v>
      </c>
      <c r="FP69" s="24">
        <v>346.65462230069045</v>
      </c>
      <c r="FQ69" s="24">
        <v>348.22430510101441</v>
      </c>
      <c r="FR69" s="24">
        <v>349.60196512070485</v>
      </c>
      <c r="FS69" s="24">
        <v>350.93189703538633</v>
      </c>
      <c r="FT69" s="24">
        <v>352.12982822042079</v>
      </c>
      <c r="FU69" s="24">
        <v>353.30097215379175</v>
      </c>
      <c r="FV69" s="24">
        <v>354.39226960716144</v>
      </c>
      <c r="FX69" s="24">
        <v>636.560383</v>
      </c>
      <c r="FY69" s="24">
        <v>1613.301708</v>
      </c>
      <c r="FZ69" s="24">
        <v>2992.8891140000005</v>
      </c>
      <c r="GA69" s="24">
        <v>2169.841156</v>
      </c>
      <c r="GB69" s="24">
        <v>142.63648165438343</v>
      </c>
      <c r="GC69" s="24">
        <v>2312.4776376543832</v>
      </c>
      <c r="GD69" s="24">
        <v>1935.2422486172102</v>
      </c>
      <c r="GE69" s="24">
        <v>2328.4704216382675</v>
      </c>
      <c r="GF69" s="24">
        <v>2703.4480157714784</v>
      </c>
      <c r="GG69" s="24">
        <v>3026.6743322634302</v>
      </c>
      <c r="GH69" s="24">
        <v>3337.2734672862834</v>
      </c>
      <c r="GI69" s="24">
        <v>3649.5568288388686</v>
      </c>
      <c r="GJ69" s="24">
        <v>3907.6954752775891</v>
      </c>
      <c r="GK69" s="24">
        <v>4163.963843079835</v>
      </c>
    </row>
    <row r="70" spans="2:195" x14ac:dyDescent="0.2">
      <c r="B70" s="24" t="s">
        <v>909</v>
      </c>
      <c r="K70" s="158">
        <v>2753.5678270000003</v>
      </c>
      <c r="L70" s="158">
        <v>2657.8027750000001</v>
      </c>
      <c r="M70" s="158">
        <v>2703.4451060000001</v>
      </c>
      <c r="N70" s="158">
        <v>2756.893086</v>
      </c>
      <c r="O70" s="158">
        <v>2695.4695940000001</v>
      </c>
      <c r="P70" s="158">
        <v>2801.2060410000004</v>
      </c>
      <c r="Q70" s="158">
        <v>3030.5180699999996</v>
      </c>
      <c r="R70" s="158">
        <v>2917.0708269999996</v>
      </c>
      <c r="S70" s="158">
        <v>2589.603024</v>
      </c>
      <c r="T70" s="158">
        <v>3197.9227779999997</v>
      </c>
      <c r="U70" s="158">
        <v>3058.5176390000001</v>
      </c>
      <c r="V70" s="158">
        <v>3091.2932190000001</v>
      </c>
      <c r="W70" s="158">
        <v>3165.3048649999996</v>
      </c>
      <c r="X70" s="158">
        <v>3465.6999139999998</v>
      </c>
      <c r="Y70" s="158">
        <v>3184.844791</v>
      </c>
      <c r="Z70" s="158">
        <v>3138.7415599999999</v>
      </c>
      <c r="AA70" s="158">
        <v>3309.4618869999995</v>
      </c>
      <c r="AB70" s="158">
        <v>3312.4554480000002</v>
      </c>
      <c r="AC70" s="158">
        <v>3571.5051659999999</v>
      </c>
      <c r="AD70" s="158">
        <v>3291.1337380000004</v>
      </c>
      <c r="AE70" s="158">
        <v>3433.7481820000003</v>
      </c>
      <c r="AF70" s="158">
        <v>3391.2031710000001</v>
      </c>
      <c r="AG70" s="158">
        <v>3409.4205900000002</v>
      </c>
      <c r="AH70" s="158">
        <v>3572.6487039999997</v>
      </c>
      <c r="AI70" s="158">
        <v>3442.1859760000007</v>
      </c>
      <c r="AJ70" s="158">
        <v>3435.5236740000005</v>
      </c>
      <c r="AK70" s="158">
        <v>3429.1678080000002</v>
      </c>
      <c r="AL70" s="158">
        <v>3659.5792220000008</v>
      </c>
      <c r="AM70" s="158">
        <v>3596.1569409999997</v>
      </c>
      <c r="AN70" s="158">
        <v>3412.6909819999996</v>
      </c>
      <c r="AO70" s="158">
        <v>3741.5067479999998</v>
      </c>
      <c r="AP70" s="158">
        <v>3900.5072570000002</v>
      </c>
      <c r="AQ70" s="158">
        <v>7372.7446120000004</v>
      </c>
      <c r="AR70" s="158">
        <v>9683.7401140000002</v>
      </c>
      <c r="AS70" s="158">
        <v>8488.4509790000011</v>
      </c>
      <c r="AT70" s="158">
        <v>9070.8806839999997</v>
      </c>
      <c r="AU70" s="158">
        <v>7536.5021750000005</v>
      </c>
      <c r="AV70" s="158">
        <v>8257.2850390000003</v>
      </c>
      <c r="AW70" s="158">
        <v>9405.601267</v>
      </c>
      <c r="AX70" s="158">
        <v>8564.6561649999985</v>
      </c>
      <c r="AY70" s="158">
        <v>10677.862655999999</v>
      </c>
      <c r="AZ70" s="158">
        <v>12942.226058999999</v>
      </c>
      <c r="BA70" s="158">
        <v>9687.1672219999982</v>
      </c>
      <c r="BB70" s="158">
        <v>9638.7117299999991</v>
      </c>
      <c r="BC70" s="158">
        <v>9472.9969600000004</v>
      </c>
      <c r="BD70" s="158">
        <v>8166.8543140000002</v>
      </c>
      <c r="BE70" s="158">
        <v>8327.9288989999986</v>
      </c>
      <c r="BF70" s="158">
        <v>10343.957092000001</v>
      </c>
      <c r="BG70" s="158">
        <v>10366.222643000001</v>
      </c>
      <c r="BH70" s="158">
        <v>9332.5088009999981</v>
      </c>
      <c r="BI70" s="158">
        <v>11370.132448</v>
      </c>
      <c r="BJ70" s="158">
        <v>12164.539036</v>
      </c>
      <c r="BK70" s="158">
        <v>10037.610803999998</v>
      </c>
      <c r="BL70" s="158">
        <v>11285.095621</v>
      </c>
      <c r="BM70" s="158">
        <v>13378.374315000001</v>
      </c>
      <c r="BN70" s="158">
        <v>16007.954595000001</v>
      </c>
      <c r="BO70" s="158">
        <v>13468.318509999999</v>
      </c>
      <c r="BP70" s="158">
        <v>11817.724581</v>
      </c>
      <c r="BQ70" s="158">
        <v>12467.258090000001</v>
      </c>
      <c r="BR70" s="158">
        <v>13494.221996999999</v>
      </c>
      <c r="BS70" s="158">
        <v>14523.862573999997</v>
      </c>
      <c r="BT70" s="158">
        <v>15290.441182999999</v>
      </c>
      <c r="BU70" s="158">
        <v>17257.952058999999</v>
      </c>
      <c r="BV70" s="158">
        <v>16411.596727</v>
      </c>
      <c r="BW70" s="158">
        <v>15176.017622999998</v>
      </c>
      <c r="BX70" s="158">
        <v>18737.668707000001</v>
      </c>
      <c r="BY70" s="158">
        <v>17675.247797</v>
      </c>
      <c r="BZ70" s="158">
        <v>16249.227647999998</v>
      </c>
      <c r="CA70" s="158">
        <v>17378.931513</v>
      </c>
      <c r="CB70" s="158">
        <v>15946.892084999999</v>
      </c>
      <c r="CC70" s="158">
        <v>17131.009826999998</v>
      </c>
      <c r="CD70" s="24">
        <v>16879.823290325545</v>
      </c>
      <c r="CE70" s="24">
        <v>16367.365089848321</v>
      </c>
      <c r="CF70" s="24">
        <v>16609.328752624904</v>
      </c>
      <c r="CG70" s="24">
        <v>16437.338378843087</v>
      </c>
      <c r="CH70" s="24">
        <v>15354.505357202039</v>
      </c>
      <c r="CI70" s="24">
        <v>15550.670841290779</v>
      </c>
      <c r="CJ70" s="24">
        <v>15735.906955153112</v>
      </c>
      <c r="CK70" s="24">
        <v>15913.383509889047</v>
      </c>
      <c r="CL70" s="24">
        <v>16086.950709777368</v>
      </c>
      <c r="CM70" s="24">
        <v>16257.255335298492</v>
      </c>
      <c r="CN70" s="24">
        <v>16424.797600297839</v>
      </c>
      <c r="CO70" s="24">
        <v>16589.643053990279</v>
      </c>
      <c r="CP70" s="24">
        <v>16751.907915812659</v>
      </c>
      <c r="CQ70" s="24">
        <v>16115.069885082847</v>
      </c>
      <c r="CR70" s="24">
        <v>16511.497641980252</v>
      </c>
      <c r="CS70" s="24">
        <v>16861.680344519875</v>
      </c>
      <c r="CT70" s="24">
        <v>17171.708443829215</v>
      </c>
      <c r="CU70" s="24">
        <v>17447.604798540822</v>
      </c>
      <c r="CV70" s="24">
        <v>17694.614458639415</v>
      </c>
      <c r="CW70" s="24">
        <v>17917.144678507571</v>
      </c>
      <c r="CX70" s="24">
        <v>18117.258271423434</v>
      </c>
      <c r="CY70" s="24">
        <v>18298.570218845853</v>
      </c>
      <c r="CZ70" s="24">
        <v>18463.784120008098</v>
      </c>
      <c r="DA70" s="24">
        <v>18614.173955318627</v>
      </c>
      <c r="DB70" s="24">
        <v>18748.278601387719</v>
      </c>
      <c r="DC70" s="24">
        <v>18063.869178224231</v>
      </c>
      <c r="DD70" s="24">
        <v>18351.054340278519</v>
      </c>
      <c r="DE70" s="24">
        <v>18606.774162034126</v>
      </c>
      <c r="DF70" s="24">
        <v>18834.480568034367</v>
      </c>
      <c r="DG70" s="24">
        <v>19039.154318576737</v>
      </c>
      <c r="DH70" s="24">
        <v>19224.572544700302</v>
      </c>
      <c r="DI70" s="24">
        <v>19393.69679990958</v>
      </c>
      <c r="DJ70" s="24">
        <v>19548.6909036572</v>
      </c>
      <c r="DK70" s="24">
        <v>19691.426442524444</v>
      </c>
      <c r="DL70" s="24">
        <v>19823.50170466815</v>
      </c>
      <c r="DM70" s="24">
        <v>19944.800319373793</v>
      </c>
      <c r="DN70" s="24">
        <v>20055.330623870217</v>
      </c>
      <c r="DO70" s="24">
        <v>19353.183464412119</v>
      </c>
      <c r="DP70" s="24">
        <v>19569.343682410727</v>
      </c>
      <c r="DQ70" s="24">
        <v>19762.006388642527</v>
      </c>
      <c r="DR70" s="24">
        <v>19933.048883917316</v>
      </c>
      <c r="DS70" s="24">
        <v>20091.847332749468</v>
      </c>
      <c r="DT70" s="24">
        <v>20239.939112328044</v>
      </c>
      <c r="DU70" s="24">
        <v>20383.966396971646</v>
      </c>
      <c r="DV70" s="24">
        <v>20506.382050495005</v>
      </c>
      <c r="DW70" s="24">
        <v>20619.347368573988</v>
      </c>
      <c r="DX70" s="24">
        <v>20724.143902304062</v>
      </c>
      <c r="DY70" s="24">
        <v>20821.864738234493</v>
      </c>
      <c r="DZ70" s="24">
        <v>20913.426856209429</v>
      </c>
      <c r="EA70" s="24">
        <v>20552.194103757014</v>
      </c>
      <c r="EB70" s="24">
        <v>20755.036930527054</v>
      </c>
      <c r="EC70" s="24">
        <v>20939.089959057455</v>
      </c>
      <c r="ED70" s="24">
        <v>21105.781281307482</v>
      </c>
      <c r="EE70" s="24">
        <v>21257.159245221741</v>
      </c>
      <c r="EF70" s="24">
        <v>21395.315885322343</v>
      </c>
      <c r="EG70" s="24">
        <v>21521.925237301308</v>
      </c>
      <c r="EH70" s="24">
        <v>21638.563004523578</v>
      </c>
      <c r="EI70" s="24">
        <v>21746.357446820039</v>
      </c>
      <c r="EJ70" s="24">
        <v>21846.462767988833</v>
      </c>
      <c r="EK70" s="24">
        <v>21939.842144734423</v>
      </c>
      <c r="EL70" s="24">
        <v>22027.35873410563</v>
      </c>
      <c r="EM70" s="24">
        <v>21750.369691036034</v>
      </c>
      <c r="EN70" s="24">
        <v>21946.430960277215</v>
      </c>
      <c r="EO70" s="24">
        <v>22124.980897864098</v>
      </c>
      <c r="EP70" s="24">
        <v>22277.963906457357</v>
      </c>
      <c r="EQ70" s="24">
        <v>22398.221272909974</v>
      </c>
      <c r="ER70" s="24">
        <v>22498.207964634868</v>
      </c>
      <c r="ES70" s="24">
        <v>22581.343316482751</v>
      </c>
      <c r="ET70" s="24">
        <v>22624.793499034498</v>
      </c>
      <c r="EU70" s="24">
        <v>22665.054342014599</v>
      </c>
      <c r="EV70" s="24">
        <v>22711.789785866797</v>
      </c>
      <c r="EW70" s="24">
        <v>22764.044756132727</v>
      </c>
      <c r="EX70" s="24">
        <v>22816.363902927635</v>
      </c>
      <c r="EY70" s="24">
        <v>22483.062108520357</v>
      </c>
      <c r="EZ70" s="24">
        <v>22640.76925713952</v>
      </c>
      <c r="FA70" s="24">
        <v>22774.740821805601</v>
      </c>
      <c r="FB70" s="24">
        <v>22897.115640574564</v>
      </c>
      <c r="FC70" s="24">
        <v>23002.823449808857</v>
      </c>
      <c r="FD70" s="24">
        <v>23101.198819111803</v>
      </c>
      <c r="FE70" s="24">
        <v>23185.248594204815</v>
      </c>
      <c r="FF70" s="24">
        <v>23236.604119441439</v>
      </c>
      <c r="FG70" s="24">
        <v>23286.8122925526</v>
      </c>
      <c r="FH70" s="24">
        <v>23337.583204872535</v>
      </c>
      <c r="FI70" s="24">
        <v>23375.736499956209</v>
      </c>
      <c r="FJ70" s="24">
        <v>23400.845128275512</v>
      </c>
      <c r="FK70" s="24">
        <v>23009.097732692971</v>
      </c>
      <c r="FL70" s="24">
        <v>23139.047011889117</v>
      </c>
      <c r="FM70" s="24">
        <v>23250.412083209496</v>
      </c>
      <c r="FN70" s="24">
        <v>23342.485166626924</v>
      </c>
      <c r="FO70" s="24">
        <v>23467.249864714842</v>
      </c>
      <c r="FP70" s="24">
        <v>23580.631828416881</v>
      </c>
      <c r="FQ70" s="24">
        <v>23684.395089240548</v>
      </c>
      <c r="FR70" s="24">
        <v>23774.859873243702</v>
      </c>
      <c r="FS70" s="24">
        <v>23860.902065887869</v>
      </c>
      <c r="FT70" s="24">
        <v>23937.62868258607</v>
      </c>
      <c r="FU70" s="24">
        <v>24011.521858538727</v>
      </c>
      <c r="FV70" s="24">
        <v>24079.529818149964</v>
      </c>
      <c r="FX70" s="24">
        <v>63233.134997000001</v>
      </c>
      <c r="FY70" s="24">
        <v>113021.74957799999</v>
      </c>
      <c r="FZ70" s="24">
        <v>145189.96144099999</v>
      </c>
      <c r="GA70" s="24">
        <v>181778.84774299996</v>
      </c>
      <c r="GB70" s="24">
        <v>16879.823290325545</v>
      </c>
      <c r="GC70" s="24">
        <v>198658.67103332552</v>
      </c>
      <c r="GD70" s="24">
        <v>194079.05350002789</v>
      </c>
      <c r="GE70" s="24">
        <v>211961.38541808372</v>
      </c>
      <c r="GF70" s="24">
        <v>230577.35190585168</v>
      </c>
      <c r="GG70" s="24">
        <v>242918.50017724882</v>
      </c>
      <c r="GH70" s="24">
        <v>256725.08674066688</v>
      </c>
      <c r="GI70" s="24">
        <v>269159.56429563859</v>
      </c>
      <c r="GJ70" s="24">
        <v>276722.53993626381</v>
      </c>
      <c r="GK70" s="24">
        <v>283137.76107519714</v>
      </c>
    </row>
    <row r="71" spans="2:195" x14ac:dyDescent="0.2">
      <c r="B71" s="24" t="s">
        <v>910</v>
      </c>
      <c r="K71" s="158">
        <v>518.47601400000008</v>
      </c>
      <c r="L71" s="158">
        <v>537.47227899999996</v>
      </c>
      <c r="M71" s="158">
        <v>502.146163</v>
      </c>
      <c r="N71" s="158">
        <v>515.63436100000001</v>
      </c>
      <c r="O71" s="158">
        <v>614.59433000000001</v>
      </c>
      <c r="P71" s="158">
        <v>460.748987</v>
      </c>
      <c r="Q71" s="158">
        <v>520.35017700000003</v>
      </c>
      <c r="R71" s="158">
        <v>482.118292</v>
      </c>
      <c r="S71" s="158">
        <v>470.45234500000004</v>
      </c>
      <c r="T71" s="158">
        <v>500.57567600000004</v>
      </c>
      <c r="U71" s="158">
        <v>544.28187200000002</v>
      </c>
      <c r="V71" s="158">
        <v>569.163501</v>
      </c>
      <c r="W71" s="158">
        <v>450.39497999999998</v>
      </c>
      <c r="X71" s="158">
        <v>629.52579500000002</v>
      </c>
      <c r="Y71" s="158">
        <v>608.80994899999996</v>
      </c>
      <c r="Z71" s="158">
        <v>624.77796999999998</v>
      </c>
      <c r="AA71" s="158">
        <v>728.93528800000001</v>
      </c>
      <c r="AB71" s="158">
        <v>711.79809399999999</v>
      </c>
      <c r="AC71" s="158">
        <v>720.81244400000003</v>
      </c>
      <c r="AD71" s="158">
        <v>725.91839100000004</v>
      </c>
      <c r="AE71" s="158">
        <v>725.91695199999992</v>
      </c>
      <c r="AF71" s="158">
        <v>688.16054800000006</v>
      </c>
      <c r="AG71" s="158">
        <v>683.43916200000001</v>
      </c>
      <c r="AH71" s="158">
        <v>429.31346200000002</v>
      </c>
      <c r="AI71" s="158">
        <v>689.84569299999987</v>
      </c>
      <c r="AJ71" s="158">
        <v>709.80468700000006</v>
      </c>
      <c r="AK71" s="158">
        <v>713.97942999999998</v>
      </c>
      <c r="AL71" s="158">
        <v>971.00684899999999</v>
      </c>
      <c r="AM71" s="158">
        <v>759.53766499999995</v>
      </c>
      <c r="AN71" s="158">
        <v>827.51322500000003</v>
      </c>
      <c r="AO71" s="158">
        <v>852.33777000000009</v>
      </c>
      <c r="AP71" s="158">
        <v>948.67260099999999</v>
      </c>
      <c r="AQ71" s="158">
        <v>1144.876004</v>
      </c>
      <c r="AR71" s="158">
        <v>1035.3468849999999</v>
      </c>
      <c r="AS71" s="158">
        <v>2611.7706860000003</v>
      </c>
      <c r="AT71" s="158">
        <v>2169.0826359999996</v>
      </c>
      <c r="AU71" s="158">
        <v>2097.7129970000001</v>
      </c>
      <c r="AV71" s="158">
        <v>4258.590819</v>
      </c>
      <c r="AW71" s="158">
        <v>2106.6585949999999</v>
      </c>
      <c r="AX71" s="158">
        <v>1917.2942739999999</v>
      </c>
      <c r="AY71" s="158">
        <v>1924.5136440000001</v>
      </c>
      <c r="AZ71" s="158">
        <v>1985.1604240000001</v>
      </c>
      <c r="BA71" s="158">
        <v>1770.8953489999999</v>
      </c>
      <c r="BB71" s="158">
        <v>1437.588722</v>
      </c>
      <c r="BC71" s="158">
        <v>1416.9983300000001</v>
      </c>
      <c r="BD71" s="158">
        <v>34.146405999999999</v>
      </c>
      <c r="BE71" s="158">
        <v>33.899120999999994</v>
      </c>
      <c r="BF71" s="158">
        <v>1728.751305</v>
      </c>
      <c r="BG71" s="158">
        <v>163.68742700000001</v>
      </c>
      <c r="BH71" s="158">
        <v>4495.5984330000001</v>
      </c>
      <c r="BI71" s="158">
        <v>3284.9113189999998</v>
      </c>
      <c r="BJ71" s="158">
        <v>1716.528875</v>
      </c>
      <c r="BK71" s="158">
        <v>2042.3736289999999</v>
      </c>
      <c r="BL71" s="158">
        <v>2118.503248</v>
      </c>
      <c r="BM71" s="158">
        <v>2045.209519</v>
      </c>
      <c r="BN71" s="158">
        <v>2796.4421469999997</v>
      </c>
      <c r="BO71" s="158">
        <v>2424.4776059999999</v>
      </c>
      <c r="BP71" s="158">
        <v>2410.729319</v>
      </c>
      <c r="BQ71" s="158">
        <v>2763.2829149999998</v>
      </c>
      <c r="BR71" s="158">
        <v>2607.3197740000001</v>
      </c>
      <c r="BS71" s="158">
        <v>2647.6112190000003</v>
      </c>
      <c r="BT71" s="158">
        <v>2694.027126</v>
      </c>
      <c r="BU71" s="158">
        <v>2998.5260719999997</v>
      </c>
      <c r="BV71" s="158">
        <v>2968.618125</v>
      </c>
      <c r="BW71" s="158">
        <v>3178.8137370000004</v>
      </c>
      <c r="BX71" s="158">
        <v>3246.9201979999998</v>
      </c>
      <c r="BY71" s="158">
        <v>3277.1665830000002</v>
      </c>
      <c r="BZ71" s="158">
        <v>3624.3116450000002</v>
      </c>
      <c r="CA71" s="158">
        <v>3996.4884270000002</v>
      </c>
      <c r="CB71" s="158">
        <v>4214.9047060000003</v>
      </c>
      <c r="CC71" s="158">
        <v>3635.8635799999997</v>
      </c>
      <c r="CD71" s="24">
        <v>3783.6288421215004</v>
      </c>
      <c r="CE71" s="24">
        <v>3787.9149986464895</v>
      </c>
      <c r="CF71" s="24">
        <v>3858.8696179279686</v>
      </c>
      <c r="CG71" s="24">
        <v>3925.5498148966531</v>
      </c>
      <c r="CH71" s="24">
        <v>3983.1458994394316</v>
      </c>
      <c r="CI71" s="24">
        <v>4039.2169509560767</v>
      </c>
      <c r="CJ71" s="24">
        <v>4091.8399005068527</v>
      </c>
      <c r="CK71" s="24">
        <v>4142.2192248829597</v>
      </c>
      <c r="CL71" s="24">
        <v>4191.8645686107893</v>
      </c>
      <c r="CM71" s="24">
        <v>4240.9797513761187</v>
      </c>
      <c r="CN71" s="24">
        <v>4289.7128363890006</v>
      </c>
      <c r="CO71" s="24">
        <v>4338.0364274312406</v>
      </c>
      <c r="CP71" s="24">
        <v>4385.9500650489408</v>
      </c>
      <c r="CQ71" s="24">
        <v>4410.4177337957562</v>
      </c>
      <c r="CR71" s="24">
        <v>4527.457444188487</v>
      </c>
      <c r="CS71" s="24">
        <v>4632.138867065878</v>
      </c>
      <c r="CT71" s="24">
        <v>4725.9252963451363</v>
      </c>
      <c r="CU71" s="24">
        <v>4810.4520054173654</v>
      </c>
      <c r="CV71" s="24">
        <v>4887.1855838876272</v>
      </c>
      <c r="CW71" s="24">
        <v>4957.3587013264769</v>
      </c>
      <c r="CX71" s="24">
        <v>5021.275283750856</v>
      </c>
      <c r="CY71" s="24">
        <v>5080.02606199006</v>
      </c>
      <c r="CZ71" s="24">
        <v>5134.3736145662288</v>
      </c>
      <c r="DA71" s="24">
        <v>5184.5066335208403</v>
      </c>
      <c r="DB71" s="24">
        <v>5229.431418043273</v>
      </c>
      <c r="DC71" s="24">
        <v>5216.3992531115518</v>
      </c>
      <c r="DD71" s="24">
        <v>5307.7476940996075</v>
      </c>
      <c r="DE71" s="24">
        <v>5390.0699284415232</v>
      </c>
      <c r="DF71" s="24">
        <v>5464.183772016162</v>
      </c>
      <c r="DG71" s="24">
        <v>5531.7432665418801</v>
      </c>
      <c r="DH71" s="24">
        <v>5593.944380012018</v>
      </c>
      <c r="DI71" s="24">
        <v>5651.6895752867758</v>
      </c>
      <c r="DJ71" s="24">
        <v>5705.5772082089916</v>
      </c>
      <c r="DK71" s="24">
        <v>5756.1291574800325</v>
      </c>
      <c r="DL71" s="24">
        <v>5803.7865285079242</v>
      </c>
      <c r="DM71" s="24">
        <v>5848.2205464285134</v>
      </c>
      <c r="DN71" s="24">
        <v>5889.1938580326059</v>
      </c>
      <c r="DO71" s="24">
        <v>5855.9660960814617</v>
      </c>
      <c r="DP71" s="24">
        <v>5929.352389510811</v>
      </c>
      <c r="DQ71" s="24">
        <v>5995.4641982371841</v>
      </c>
      <c r="DR71" s="24">
        <v>6054.6623124537919</v>
      </c>
      <c r="DS71" s="24">
        <v>6111.0717707748081</v>
      </c>
      <c r="DT71" s="24">
        <v>6165.0512163471085</v>
      </c>
      <c r="DU71" s="24">
        <v>6219.5363197022143</v>
      </c>
      <c r="DV71" s="24">
        <v>6265.5418582338152</v>
      </c>
      <c r="DW71" s="24">
        <v>6308.8001184312207</v>
      </c>
      <c r="DX71" s="24">
        <v>6349.7111636372101</v>
      </c>
      <c r="DY71" s="24">
        <v>6388.6139370956262</v>
      </c>
      <c r="DZ71" s="24">
        <v>6425.7856816066405</v>
      </c>
      <c r="EA71" s="24">
        <v>6393.9887730518349</v>
      </c>
      <c r="EB71" s="24">
        <v>6466.8842595562282</v>
      </c>
      <c r="EC71" s="24">
        <v>6534.2489951514171</v>
      </c>
      <c r="ED71" s="24">
        <v>6596.3037814385898</v>
      </c>
      <c r="EE71" s="24">
        <v>6653.6542591284306</v>
      </c>
      <c r="EF71" s="24">
        <v>6706.9821843710097</v>
      </c>
      <c r="EG71" s="24">
        <v>6756.812515397819</v>
      </c>
      <c r="EH71" s="24">
        <v>6803.6596402795767</v>
      </c>
      <c r="EI71" s="24">
        <v>6847.8481708572017</v>
      </c>
      <c r="EJ71" s="24">
        <v>6889.7462124750155</v>
      </c>
      <c r="EK71" s="24">
        <v>6929.6559408142311</v>
      </c>
      <c r="EL71" s="24">
        <v>6967.8481813136677</v>
      </c>
      <c r="EM71" s="24">
        <v>6941.120918732935</v>
      </c>
      <c r="EN71" s="24">
        <v>7014.7991146107934</v>
      </c>
      <c r="EO71" s="24">
        <v>7083.2313928210551</v>
      </c>
      <c r="EP71" s="24">
        <v>7141.614908611813</v>
      </c>
      <c r="EQ71" s="24">
        <v>7185.642309335758</v>
      </c>
      <c r="ER71" s="24">
        <v>7221.5686366020927</v>
      </c>
      <c r="ES71" s="24">
        <v>7250.8906776093181</v>
      </c>
      <c r="ET71" s="24">
        <v>7261.0314054489372</v>
      </c>
      <c r="EU71" s="24">
        <v>7271.3439567210971</v>
      </c>
      <c r="EV71" s="24">
        <v>7286.8117589908798</v>
      </c>
      <c r="EW71" s="24">
        <v>7306.7406425583877</v>
      </c>
      <c r="EX71" s="24">
        <v>7328.0341848461494</v>
      </c>
      <c r="EY71" s="24">
        <v>7292.132705648326</v>
      </c>
      <c r="EZ71" s="24">
        <v>7348.3809462610116</v>
      </c>
      <c r="FA71" s="24">
        <v>7395.5248661921878</v>
      </c>
      <c r="FB71" s="24">
        <v>7439.7765464354707</v>
      </c>
      <c r="FC71" s="24">
        <v>7477.9396690520007</v>
      </c>
      <c r="FD71" s="24">
        <v>7514.8118542935008</v>
      </c>
      <c r="FE71" s="24">
        <v>7546.207660984026</v>
      </c>
      <c r="FF71" s="24">
        <v>7561.667449586912</v>
      </c>
      <c r="FG71" s="24">
        <v>7578.4066180370355</v>
      </c>
      <c r="FH71" s="24">
        <v>7597.1619025191194</v>
      </c>
      <c r="FI71" s="24">
        <v>7610.4369088627109</v>
      </c>
      <c r="FJ71" s="24">
        <v>7617.8187132050225</v>
      </c>
      <c r="FK71" s="24">
        <v>7567.6549476261143</v>
      </c>
      <c r="FL71" s="24">
        <v>7611.0913403427148</v>
      </c>
      <c r="FM71" s="24">
        <v>7647.8276294668258</v>
      </c>
      <c r="FN71" s="24">
        <v>7677.0307119348818</v>
      </c>
      <c r="FO71" s="24">
        <v>7727.8520561326777</v>
      </c>
      <c r="FP71" s="24">
        <v>7774.9736847871791</v>
      </c>
      <c r="FQ71" s="24">
        <v>7819.0923862264608</v>
      </c>
      <c r="FR71" s="24">
        <v>7857.833006515687</v>
      </c>
      <c r="FS71" s="24">
        <v>7896.0162859134007</v>
      </c>
      <c r="FT71" s="24">
        <v>7930.6303626744748</v>
      </c>
      <c r="FU71" s="24">
        <v>7965.1959357232963</v>
      </c>
      <c r="FV71" s="24">
        <v>7997.7938961375139</v>
      </c>
      <c r="FX71" s="24">
        <v>13433.774130999998</v>
      </c>
      <c r="FY71" s="24">
        <v>20712.209985999998</v>
      </c>
      <c r="FZ71" s="24">
        <v>28869.064210999997</v>
      </c>
      <c r="GA71" s="24">
        <v>36483.251418</v>
      </c>
      <c r="GB71" s="24">
        <v>3783.6288421215004</v>
      </c>
      <c r="GC71" s="24">
        <v>40266.880260121499</v>
      </c>
      <c r="GD71" s="24">
        <v>49275.300056112515</v>
      </c>
      <c r="GE71" s="24">
        <v>58600.548643897979</v>
      </c>
      <c r="GF71" s="24">
        <v>67158.685168167591</v>
      </c>
      <c r="GG71" s="24">
        <v>74069.557062111882</v>
      </c>
      <c r="GH71" s="24">
        <v>80547.632913835027</v>
      </c>
      <c r="GI71" s="24">
        <v>86292.829906889223</v>
      </c>
      <c r="GJ71" s="24">
        <v>89980.265841077329</v>
      </c>
      <c r="GK71" s="24">
        <v>93472.992243481247</v>
      </c>
    </row>
    <row r="72" spans="2:195" x14ac:dyDescent="0.2">
      <c r="B72" s="24" t="s">
        <v>911</v>
      </c>
      <c r="K72" s="158">
        <v>342.65854899999999</v>
      </c>
      <c r="L72" s="158">
        <v>335.32096100000001</v>
      </c>
      <c r="M72" s="158">
        <v>350.701234</v>
      </c>
      <c r="N72" s="158">
        <v>345.00244800000002</v>
      </c>
      <c r="O72" s="158">
        <v>356.70920599999999</v>
      </c>
      <c r="P72" s="158">
        <v>366.83139000000006</v>
      </c>
      <c r="Q72" s="158">
        <v>368.893506</v>
      </c>
      <c r="R72" s="158">
        <v>383.32330899999999</v>
      </c>
      <c r="S72" s="158">
        <v>376.32749900000005</v>
      </c>
      <c r="T72" s="158">
        <v>355.92258400000003</v>
      </c>
      <c r="U72" s="158">
        <v>378.60016600000006</v>
      </c>
      <c r="V72" s="158">
        <v>369.45932500000004</v>
      </c>
      <c r="W72" s="158">
        <v>376.924488</v>
      </c>
      <c r="X72" s="158">
        <v>381.61103500000002</v>
      </c>
      <c r="Y72" s="158">
        <v>403.77619699999997</v>
      </c>
      <c r="Z72" s="158">
        <v>395.17146600000001</v>
      </c>
      <c r="AA72" s="158">
        <v>426.62085500000001</v>
      </c>
      <c r="AB72" s="158">
        <v>421.76665500000001</v>
      </c>
      <c r="AC72" s="158">
        <v>431.108699</v>
      </c>
      <c r="AD72" s="158">
        <v>441.31222500000007</v>
      </c>
      <c r="AE72" s="158">
        <v>421.13730999999996</v>
      </c>
      <c r="AF72" s="158">
        <v>420.07334400000002</v>
      </c>
      <c r="AG72" s="158">
        <v>395.52702199999999</v>
      </c>
      <c r="AH72" s="158">
        <v>422.71772000000004</v>
      </c>
      <c r="AI72" s="158">
        <v>415.57525900000002</v>
      </c>
      <c r="AJ72" s="158">
        <v>406.728972</v>
      </c>
      <c r="AK72" s="158">
        <v>412.20100300000001</v>
      </c>
      <c r="AL72" s="158">
        <v>394.25407300000001</v>
      </c>
      <c r="AM72" s="158">
        <v>411.836769</v>
      </c>
      <c r="AN72" s="158">
        <v>388.30189100000001</v>
      </c>
      <c r="AO72" s="158">
        <v>393.31808799999999</v>
      </c>
      <c r="AP72" s="158">
        <v>405.27172899999999</v>
      </c>
      <c r="AQ72" s="158">
        <v>451.36764699999998</v>
      </c>
      <c r="AR72" s="158">
        <v>585.21512299999995</v>
      </c>
      <c r="AS72" s="158">
        <v>528.413231</v>
      </c>
      <c r="AT72" s="158">
        <v>594.91501500000004</v>
      </c>
      <c r="AU72" s="158">
        <v>596.815112</v>
      </c>
      <c r="AV72" s="158">
        <v>578.72394499999996</v>
      </c>
      <c r="AW72" s="158">
        <v>564.52825699999994</v>
      </c>
      <c r="AX72" s="158">
        <v>534.86045300000001</v>
      </c>
      <c r="AY72" s="158">
        <v>564.37571100000002</v>
      </c>
      <c r="AZ72" s="158">
        <v>529.39941299999998</v>
      </c>
      <c r="BA72" s="158">
        <v>561.56124900000009</v>
      </c>
      <c r="BB72" s="158">
        <v>542.60580600000003</v>
      </c>
      <c r="BC72" s="158">
        <v>541.96985799999993</v>
      </c>
      <c r="BD72" s="158">
        <v>547.43822899999998</v>
      </c>
      <c r="BE72" s="158">
        <v>516.10289799999998</v>
      </c>
      <c r="BF72" s="158">
        <v>565.19583</v>
      </c>
      <c r="BG72" s="158">
        <v>520.7185770000001</v>
      </c>
      <c r="BH72" s="158">
        <v>539.05050500000004</v>
      </c>
      <c r="BI72" s="158">
        <v>552.26199700000006</v>
      </c>
      <c r="BJ72" s="158">
        <v>557.57422299999996</v>
      </c>
      <c r="BK72" s="158">
        <v>587.95043899999996</v>
      </c>
      <c r="BL72" s="158">
        <v>599.25917000000004</v>
      </c>
      <c r="BM72" s="158">
        <v>635.979783</v>
      </c>
      <c r="BN72" s="158">
        <v>624.46732900000006</v>
      </c>
      <c r="BO72" s="158">
        <v>676.21754699999997</v>
      </c>
      <c r="BP72" s="158">
        <v>669.90991800000006</v>
      </c>
      <c r="BQ72" s="158">
        <v>598.79898200000002</v>
      </c>
      <c r="BR72" s="158">
        <v>567.76152999999999</v>
      </c>
      <c r="BS72" s="158">
        <v>549.075019</v>
      </c>
      <c r="BT72" s="158">
        <v>554.09695699999997</v>
      </c>
      <c r="BU72" s="158">
        <v>591.24081999999999</v>
      </c>
      <c r="BV72" s="158">
        <v>639.322812</v>
      </c>
      <c r="BW72" s="158">
        <v>678.62229000000002</v>
      </c>
      <c r="BX72" s="158">
        <v>712.35883699999999</v>
      </c>
      <c r="BY72" s="158">
        <v>779.99268100000006</v>
      </c>
      <c r="BZ72" s="158">
        <v>811.92514200000005</v>
      </c>
      <c r="CA72" s="158">
        <v>932.44462399999998</v>
      </c>
      <c r="CB72" s="158">
        <v>925.49607600000002</v>
      </c>
      <c r="CC72" s="158">
        <v>955.61141199999997</v>
      </c>
      <c r="CD72" s="24">
        <v>831.90684221679862</v>
      </c>
      <c r="CE72" s="24">
        <v>874.96707377633857</v>
      </c>
      <c r="CF72" s="24">
        <v>896.66667962433917</v>
      </c>
      <c r="CG72" s="24">
        <v>917.08219078653406</v>
      </c>
      <c r="CH72" s="24">
        <v>936.32362783062399</v>
      </c>
      <c r="CI72" s="24">
        <v>954.49650519182831</v>
      </c>
      <c r="CJ72" s="24">
        <v>971.69887863487747</v>
      </c>
      <c r="CK72" s="24">
        <v>988.0211808852813</v>
      </c>
      <c r="CL72" s="24">
        <v>1003.5466064395749</v>
      </c>
      <c r="CM72" s="24">
        <v>1018.3493501670506</v>
      </c>
      <c r="CN72" s="24">
        <v>1032.4970879833859</v>
      </c>
      <c r="CO72" s="24">
        <v>1046.0507393414593</v>
      </c>
      <c r="CP72" s="24">
        <v>1059.064549415715</v>
      </c>
      <c r="CQ72" s="24">
        <v>1119.2333665549006</v>
      </c>
      <c r="CR72" s="24">
        <v>1164.8796256183855</v>
      </c>
      <c r="CS72" s="24">
        <v>1203.5427694716486</v>
      </c>
      <c r="CT72" s="24">
        <v>1236.2344779553114</v>
      </c>
      <c r="CU72" s="24">
        <v>1263.8200114625674</v>
      </c>
      <c r="CV72" s="24">
        <v>1287.03601374756</v>
      </c>
      <c r="CW72" s="24">
        <v>1306.5135719146326</v>
      </c>
      <c r="CX72" s="24">
        <v>1322.7924644691495</v>
      </c>
      <c r="CY72" s="24">
        <v>1336.3307894856162</v>
      </c>
      <c r="CZ72" s="24">
        <v>1347.5213938133302</v>
      </c>
      <c r="DA72" s="24">
        <v>1356.7006353938768</v>
      </c>
      <c r="DB72" s="24">
        <v>1364.1552881821638</v>
      </c>
      <c r="DC72" s="24">
        <v>1413.7584666908549</v>
      </c>
      <c r="DD72" s="24">
        <v>1444.2939586963569</v>
      </c>
      <c r="DE72" s="24">
        <v>1470.1511473345734</v>
      </c>
      <c r="DF72" s="24">
        <v>1491.9738542359962</v>
      </c>
      <c r="DG72" s="24">
        <v>1510.3160662380096</v>
      </c>
      <c r="DH72" s="24">
        <v>1525.6557957448149</v>
      </c>
      <c r="DI72" s="24">
        <v>1538.4043745554009</v>
      </c>
      <c r="DJ72" s="24">
        <v>1548.916231210347</v>
      </c>
      <c r="DK72" s="24">
        <v>1557.4960634494664</v>
      </c>
      <c r="DL72" s="24">
        <v>1564.4084964991421</v>
      </c>
      <c r="DM72" s="24">
        <v>1569.8793066072353</v>
      </c>
      <c r="DN72" s="24">
        <v>1574.1049388528647</v>
      </c>
      <c r="DO72" s="24">
        <v>1618.3626622045542</v>
      </c>
      <c r="DP72" s="24">
        <v>1639.8602411748855</v>
      </c>
      <c r="DQ72" s="24">
        <v>1657.9947646331657</v>
      </c>
      <c r="DR72" s="24">
        <v>1673.2073805949237</v>
      </c>
      <c r="DS72" s="24">
        <v>1685.8812193141157</v>
      </c>
      <c r="DT72" s="24">
        <v>1696.3488711115103</v>
      </c>
      <c r="DU72" s="24">
        <v>1704.8994791323362</v>
      </c>
      <c r="DV72" s="24">
        <v>1711.7824004665065</v>
      </c>
      <c r="DW72" s="24">
        <v>1717.2166054462029</v>
      </c>
      <c r="DX72" s="24">
        <v>1721.3902459818098</v>
      </c>
      <c r="DY72" s="24">
        <v>1724.4681015336485</v>
      </c>
      <c r="DZ72" s="24">
        <v>1726.5924465653377</v>
      </c>
      <c r="EA72" s="24">
        <v>1772.920839657967</v>
      </c>
      <c r="EB72" s="24">
        <v>1793.2023360576409</v>
      </c>
      <c r="EC72" s="24">
        <v>1810.33704023667</v>
      </c>
      <c r="ED72" s="24">
        <v>1824.7198584646089</v>
      </c>
      <c r="EE72" s="24">
        <v>1836.6964994056004</v>
      </c>
      <c r="EF72" s="24">
        <v>1846.5711183144531</v>
      </c>
      <c r="EG72" s="24">
        <v>1854.6074376532945</v>
      </c>
      <c r="EH72" s="24">
        <v>1861.0371260064853</v>
      </c>
      <c r="EI72" s="24">
        <v>1866.0620373577276</v>
      </c>
      <c r="EJ72" s="24">
        <v>1869.8607366256861</v>
      </c>
      <c r="EK72" s="24">
        <v>1872.5859699723874</v>
      </c>
      <c r="EL72" s="24">
        <v>1874.3752465455923</v>
      </c>
      <c r="EM72" s="24">
        <v>1933.7630148159001</v>
      </c>
      <c r="EN72" s="24">
        <v>1954.0320927384792</v>
      </c>
      <c r="EO72" s="24">
        <v>1971.2194591541452</v>
      </c>
      <c r="EP72" s="24">
        <v>1985.69693891825</v>
      </c>
      <c r="EQ72" s="24">
        <v>1997.7931919097189</v>
      </c>
      <c r="ER72" s="24">
        <v>2007.7967659069886</v>
      </c>
      <c r="ES72" s="24">
        <v>2015.9591080634925</v>
      </c>
      <c r="ET72" s="24">
        <v>2022.5050936149648</v>
      </c>
      <c r="EU72" s="24">
        <v>2027.6303886074372</v>
      </c>
      <c r="EV72" s="24">
        <v>2031.5080269547968</v>
      </c>
      <c r="EW72" s="24">
        <v>2034.290005537026</v>
      </c>
      <c r="EX72" s="24">
        <v>2036.1095960035798</v>
      </c>
      <c r="EY72" s="24">
        <v>2098.6274381691069</v>
      </c>
      <c r="EZ72" s="24">
        <v>2119.0421597241257</v>
      </c>
      <c r="FA72" s="24">
        <v>2136.4344918155466</v>
      </c>
      <c r="FB72" s="24">
        <v>2151.1565564923721</v>
      </c>
      <c r="FC72" s="24">
        <v>2163.5172978143119</v>
      </c>
      <c r="FD72" s="24">
        <v>2173.7908612472861</v>
      </c>
      <c r="FE72" s="24">
        <v>2182.223046550911</v>
      </c>
      <c r="FF72" s="24">
        <v>2189.026152982754</v>
      </c>
      <c r="FG72" s="24">
        <v>2194.3904709544631</v>
      </c>
      <c r="FH72" s="24">
        <v>2198.4863202277224</v>
      </c>
      <c r="FI72" s="24">
        <v>2201.4607719657042</v>
      </c>
      <c r="FJ72" s="24">
        <v>2203.446541897797</v>
      </c>
      <c r="FK72" s="24">
        <v>2269.2370043302139</v>
      </c>
      <c r="FL72" s="24">
        <v>2289.8370358462525</v>
      </c>
      <c r="FM72" s="24">
        <v>2307.4812852611153</v>
      </c>
      <c r="FN72" s="24">
        <v>2322.4983040108768</v>
      </c>
      <c r="FO72" s="24">
        <v>2335.1821853070119</v>
      </c>
      <c r="FP72" s="24">
        <v>2345.7931094933251</v>
      </c>
      <c r="FQ72" s="24">
        <v>2354.5619817288166</v>
      </c>
      <c r="FR72" s="24">
        <v>2361.6957738959331</v>
      </c>
      <c r="FS72" s="24">
        <v>2367.3782722753258</v>
      </c>
      <c r="FT72" s="24">
        <v>2371.7739972777526</v>
      </c>
      <c r="FU72" s="24">
        <v>2375.0265130108723</v>
      </c>
      <c r="FV72" s="24">
        <v>2377.2664502501289</v>
      </c>
      <c r="FX72" s="24">
        <v>5387.3988000000008</v>
      </c>
      <c r="FY72" s="24">
        <v>6643.5767610000012</v>
      </c>
      <c r="FZ72" s="24">
        <v>7129.9500000000007</v>
      </c>
      <c r="GA72" s="24">
        <v>8130.18667</v>
      </c>
      <c r="GB72" s="24">
        <v>831.90684221679862</v>
      </c>
      <c r="GC72" s="24">
        <v>8962.0935122167994</v>
      </c>
      <c r="GD72" s="24">
        <v>11698.764470077007</v>
      </c>
      <c r="GE72" s="24">
        <v>15308.760408069147</v>
      </c>
      <c r="GF72" s="24">
        <v>18209.358700115066</v>
      </c>
      <c r="GG72" s="24">
        <v>20278.004418158998</v>
      </c>
      <c r="GH72" s="24">
        <v>22082.976246298113</v>
      </c>
      <c r="GI72" s="24">
        <v>24018.303682224781</v>
      </c>
      <c r="GJ72" s="24">
        <v>26011.602109842097</v>
      </c>
      <c r="GK72" s="24">
        <v>28077.731912687625</v>
      </c>
    </row>
    <row r="73" spans="2:195" x14ac:dyDescent="0.2">
      <c r="B73" s="40" t="s">
        <v>84</v>
      </c>
      <c r="C73" s="40"/>
      <c r="D73" s="40"/>
      <c r="E73" s="40"/>
      <c r="F73" s="40"/>
      <c r="G73" s="40"/>
      <c r="H73" s="40"/>
      <c r="I73" s="40"/>
      <c r="J73" s="40"/>
      <c r="K73" s="40">
        <v>3654.6201740000006</v>
      </c>
      <c r="L73" s="40">
        <v>3573.2188930000002</v>
      </c>
      <c r="M73" s="40">
        <v>3608.4857070000003</v>
      </c>
      <c r="N73" s="40">
        <v>3676.719282</v>
      </c>
      <c r="O73" s="40">
        <v>3708.224365</v>
      </c>
      <c r="P73" s="40">
        <v>3678.5674940000008</v>
      </c>
      <c r="Q73" s="40">
        <v>3970.7164449999996</v>
      </c>
      <c r="R73" s="40">
        <v>3840.9310809999997</v>
      </c>
      <c r="S73" s="40">
        <v>4120.5697690000006</v>
      </c>
      <c r="T73" s="40">
        <v>4248.1849439999996</v>
      </c>
      <c r="U73" s="40">
        <v>4187.0697499999997</v>
      </c>
      <c r="V73" s="40">
        <v>4408.9097659999998</v>
      </c>
      <c r="W73" s="40">
        <v>4162.8670819999998</v>
      </c>
      <c r="X73" s="40">
        <v>4673.1491669999996</v>
      </c>
      <c r="Y73" s="40">
        <v>4389.4324790000001</v>
      </c>
      <c r="Z73" s="40">
        <v>4360.6282179999998</v>
      </c>
      <c r="AA73" s="40">
        <v>4638.4581659999994</v>
      </c>
      <c r="AB73" s="40">
        <v>4640.9695890000003</v>
      </c>
      <c r="AC73" s="40">
        <v>4926.5381610000004</v>
      </c>
      <c r="AD73" s="40">
        <v>4643.408402</v>
      </c>
      <c r="AE73" s="40">
        <v>4809.8998510000001</v>
      </c>
      <c r="AF73" s="40">
        <v>4729.0893270000006</v>
      </c>
      <c r="AG73" s="40">
        <v>4684.4556680000005</v>
      </c>
      <c r="AH73" s="40">
        <v>4197.2247619999998</v>
      </c>
      <c r="AI73" s="40">
        <v>4727.9943140000005</v>
      </c>
      <c r="AJ73" s="40">
        <v>4762.4255700000003</v>
      </c>
      <c r="AK73" s="40">
        <v>4759.3599570000006</v>
      </c>
      <c r="AL73" s="40">
        <v>5322.1278500000008</v>
      </c>
      <c r="AM73" s="40">
        <v>4998.692810999999</v>
      </c>
      <c r="AN73" s="40">
        <v>4885.8061719999996</v>
      </c>
      <c r="AO73" s="40">
        <v>5212.9108070000002</v>
      </c>
      <c r="AP73" s="40">
        <v>5495.5495790000004</v>
      </c>
      <c r="AQ73" s="40">
        <v>9405.3465809999998</v>
      </c>
      <c r="AR73" s="40">
        <v>12288.205540000001</v>
      </c>
      <c r="AS73" s="40">
        <v>12359.440211000001</v>
      </c>
      <c r="AT73" s="40">
        <v>12306.27421</v>
      </c>
      <c r="AU73" s="40">
        <v>10689.080521000002</v>
      </c>
      <c r="AV73" s="40">
        <v>13656.693796000001</v>
      </c>
      <c r="AW73" s="40">
        <v>12427.563587999999</v>
      </c>
      <c r="AX73" s="40">
        <v>11457.868815999998</v>
      </c>
      <c r="AY73" s="40">
        <v>13640.416539</v>
      </c>
      <c r="AZ73" s="40">
        <v>15967.546878999998</v>
      </c>
      <c r="BA73" s="40">
        <v>12590.810621999999</v>
      </c>
      <c r="BB73" s="40">
        <v>12125.184463999998</v>
      </c>
      <c r="BC73" s="40">
        <v>12255.718176</v>
      </c>
      <c r="BD73" s="40">
        <v>9458.6038289999997</v>
      </c>
      <c r="BE73" s="40">
        <v>9627.373986999999</v>
      </c>
      <c r="BF73" s="40">
        <v>13893.978176000001</v>
      </c>
      <c r="BG73" s="40">
        <v>11732.920387000002</v>
      </c>
      <c r="BH73" s="40">
        <v>15133.818287999999</v>
      </c>
      <c r="BI73" s="40">
        <v>16047.277046000001</v>
      </c>
      <c r="BJ73" s="40">
        <v>15477.74482</v>
      </c>
      <c r="BK73" s="40">
        <v>13551.715947999997</v>
      </c>
      <c r="BL73" s="40">
        <v>15057.598360999998</v>
      </c>
      <c r="BM73" s="40">
        <v>17211.886284</v>
      </c>
      <c r="BN73" s="40">
        <v>20355.288064</v>
      </c>
      <c r="BO73" s="40">
        <v>17403.348227999999</v>
      </c>
      <c r="BP73" s="40">
        <v>15888.503666999999</v>
      </c>
      <c r="BQ73" s="40">
        <v>16854.151753000002</v>
      </c>
      <c r="BR73" s="40">
        <v>18074.128079999999</v>
      </c>
      <c r="BS73" s="40">
        <v>18708.356427999996</v>
      </c>
      <c r="BT73" s="40">
        <v>19608.567446000001</v>
      </c>
      <c r="BU73" s="40">
        <v>21708.918120999999</v>
      </c>
      <c r="BV73" s="40">
        <v>20917.009040000001</v>
      </c>
      <c r="BW73" s="40">
        <v>19877.864385999997</v>
      </c>
      <c r="BX73" s="40">
        <v>23739.141793999999</v>
      </c>
      <c r="BY73" s="40">
        <v>22742.726713</v>
      </c>
      <c r="BZ73" s="40">
        <v>21700.055904000001</v>
      </c>
      <c r="CA73" s="40">
        <v>23188.026744999999</v>
      </c>
      <c r="CB73" s="40">
        <v>21933.414578</v>
      </c>
      <c r="CC73" s="40">
        <v>22643.164813999996</v>
      </c>
      <c r="CD73" s="40">
        <v>22427.985039546529</v>
      </c>
      <c r="CE73" s="40">
        <v>22000.558823263083</v>
      </c>
      <c r="CF73" s="40">
        <v>22346.033991123859</v>
      </c>
      <c r="CG73" s="40">
        <v>22271.371124577563</v>
      </c>
      <c r="CH73" s="40">
        <v>21274.450161768451</v>
      </c>
      <c r="CI73" s="40">
        <v>21553.651701139544</v>
      </c>
      <c r="CJ73" s="40">
        <v>21817.014727436424</v>
      </c>
      <c r="CK73" s="40">
        <v>22069.149636203256</v>
      </c>
      <c r="CL73" s="40">
        <v>22315.676890621104</v>
      </c>
      <c r="CM73" s="40">
        <v>22557.550014562283</v>
      </c>
      <c r="CN73" s="40">
        <v>22795.506996127009</v>
      </c>
      <c r="CO73" s="40">
        <v>23029.648866283227</v>
      </c>
      <c r="CP73" s="40">
        <v>23260.150062241686</v>
      </c>
      <c r="CQ73" s="40">
        <v>22735.486811844425</v>
      </c>
      <c r="CR73" s="40">
        <v>23313.073167576957</v>
      </c>
      <c r="CS73" s="40">
        <v>23822.947848820826</v>
      </c>
      <c r="CT73" s="40">
        <v>24273.954521697058</v>
      </c>
      <c r="CU73" s="40">
        <v>24674.894143244004</v>
      </c>
      <c r="CV73" s="40">
        <v>25033.457017593028</v>
      </c>
      <c r="CW73" s="40">
        <v>25356.117303556181</v>
      </c>
      <c r="CX73" s="40">
        <v>25645.872246077597</v>
      </c>
      <c r="CY73" s="40">
        <v>25908.053346514305</v>
      </c>
      <c r="CZ73" s="40">
        <v>26146.644148683135</v>
      </c>
      <c r="DA73" s="40">
        <v>26363.499663244264</v>
      </c>
      <c r="DB73" s="40">
        <v>26556.375651360806</v>
      </c>
      <c r="DC73" s="40">
        <v>25936.620172168663</v>
      </c>
      <c r="DD73" s="40">
        <v>26359.772081003499</v>
      </c>
      <c r="DE73" s="40">
        <v>26736.235009167071</v>
      </c>
      <c r="DF73" s="40">
        <v>27071.086844368005</v>
      </c>
      <c r="DG73" s="40">
        <v>27371.760161466816</v>
      </c>
      <c r="DH73" s="40">
        <v>27643.889914760708</v>
      </c>
      <c r="DI73" s="40">
        <v>27891.894948369805</v>
      </c>
      <c r="DJ73" s="40">
        <v>28118.995749827733</v>
      </c>
      <c r="DK73" s="40">
        <v>28327.980369351524</v>
      </c>
      <c r="DL73" s="40">
        <v>28521.22950871681</v>
      </c>
      <c r="DM73" s="40">
        <v>28698.513851033451</v>
      </c>
      <c r="DN73" s="40">
        <v>28859.797751265953</v>
      </c>
      <c r="DO73" s="40">
        <v>28197.374443390989</v>
      </c>
      <c r="DP73" s="40">
        <v>28519.561020705834</v>
      </c>
      <c r="DQ73" s="40">
        <v>28806.419672793782</v>
      </c>
      <c r="DR73" s="40">
        <v>29060.721867604578</v>
      </c>
      <c r="DS73" s="40">
        <v>29296.844991228892</v>
      </c>
      <c r="DT73" s="40">
        <v>29517.093694727559</v>
      </c>
      <c r="DU73" s="40">
        <v>29731.683934587316</v>
      </c>
      <c r="DV73" s="40">
        <v>29913.392771731571</v>
      </c>
      <c r="DW73" s="40">
        <v>30080.977220121986</v>
      </c>
      <c r="DX73" s="40">
        <v>30236.372020366303</v>
      </c>
      <c r="DY73" s="40">
        <v>30381.229324206615</v>
      </c>
      <c r="DZ73" s="40">
        <v>30516.9319834772</v>
      </c>
      <c r="EA73" s="40">
        <v>30201.300477748107</v>
      </c>
      <c r="EB73" s="40">
        <v>30508.280777331693</v>
      </c>
      <c r="EC73" s="40">
        <v>30786.801074114068</v>
      </c>
      <c r="ED73" s="40">
        <v>31038.977839435945</v>
      </c>
      <c r="EE73" s="40">
        <v>31267.918934142621</v>
      </c>
      <c r="EF73" s="40">
        <v>31476.813646196795</v>
      </c>
      <c r="EG73" s="40">
        <v>31668.213425046004</v>
      </c>
      <c r="EH73" s="40">
        <v>31844.523846992677</v>
      </c>
      <c r="EI73" s="40">
        <v>32007.459012819148</v>
      </c>
      <c r="EJ73" s="40">
        <v>32158.781034360774</v>
      </c>
      <c r="EK73" s="40">
        <v>32299.959046450494</v>
      </c>
      <c r="EL73" s="40">
        <v>32432.310266172641</v>
      </c>
      <c r="EM73" s="40">
        <v>32229.984678979548</v>
      </c>
      <c r="EN73" s="40">
        <v>32531.08741596797</v>
      </c>
      <c r="EO73" s="40">
        <v>32805.382983484938</v>
      </c>
      <c r="EP73" s="40">
        <v>33039.907532831094</v>
      </c>
      <c r="EQ73" s="40">
        <v>33223.099591984457</v>
      </c>
      <c r="ER73" s="40">
        <v>33374.680212714578</v>
      </c>
      <c r="ES73" s="40">
        <v>33500.012250079133</v>
      </c>
      <c r="ET73" s="40">
        <v>33562.571751352749</v>
      </c>
      <c r="EU73" s="40">
        <v>33620.531983103589</v>
      </c>
      <c r="EV73" s="40">
        <v>33689.274843927647</v>
      </c>
      <c r="EW73" s="40">
        <v>33767.244586044944</v>
      </c>
      <c r="EX73" s="40">
        <v>33845.701631696305</v>
      </c>
      <c r="EY73" s="40">
        <v>33581.25074826488</v>
      </c>
      <c r="EZ73" s="40">
        <v>33824.902524578531</v>
      </c>
      <c r="FA73" s="40">
        <v>34031.294277119705</v>
      </c>
      <c r="FB73" s="40">
        <v>34219.865097582988</v>
      </c>
      <c r="FC73" s="40">
        <v>34382.341795314082</v>
      </c>
      <c r="FD73" s="40">
        <v>34533.696656733904</v>
      </c>
      <c r="FE73" s="40">
        <v>34662.564868103487</v>
      </c>
      <c r="FF73" s="40">
        <v>34739.20337551464</v>
      </c>
      <c r="FG73" s="40">
        <v>34814.49053818563</v>
      </c>
      <c r="FH73" s="40">
        <v>34891.145049490871</v>
      </c>
      <c r="FI73" s="40">
        <v>34947.828607948344</v>
      </c>
      <c r="FJ73" s="40">
        <v>34983.805480398391</v>
      </c>
      <c r="FK73" s="40">
        <v>34649.357970280122</v>
      </c>
      <c r="FL73" s="40">
        <v>34851.295810882963</v>
      </c>
      <c r="FM73" s="40">
        <v>35023.856562983456</v>
      </c>
      <c r="FN73" s="40">
        <v>35165.776746811869</v>
      </c>
      <c r="FO73" s="40">
        <v>35361.807699855788</v>
      </c>
      <c r="FP73" s="40">
        <v>35539.991505765611</v>
      </c>
      <c r="FQ73" s="40">
        <v>35703.128696393826</v>
      </c>
      <c r="FR73" s="40">
        <v>35845.132096946814</v>
      </c>
      <c r="FS73" s="40">
        <v>35980.446985206523</v>
      </c>
      <c r="FT73" s="40">
        <v>36101.016915568282</v>
      </c>
      <c r="FU73" s="40">
        <v>36217.400646424379</v>
      </c>
      <c r="FV73" s="40">
        <v>36324.560260792976</v>
      </c>
      <c r="FX73" s="40">
        <v>86524.133602000002</v>
      </c>
      <c r="FY73" s="40">
        <v>147790.83939299997</v>
      </c>
      <c r="FZ73" s="40">
        <v>192788.38092599998</v>
      </c>
      <c r="GA73" s="40">
        <v>236767.24596899995</v>
      </c>
      <c r="GB73" s="40">
        <v>22427.985039546529</v>
      </c>
      <c r="GC73" s="40">
        <v>259195.23100854651</v>
      </c>
      <c r="GD73" s="40">
        <v>267290.76299534744</v>
      </c>
      <c r="GE73" s="40">
        <v>299830.37587021256</v>
      </c>
      <c r="GF73" s="40">
        <v>331537.77636150003</v>
      </c>
      <c r="GG73" s="40">
        <v>354258.60294494266</v>
      </c>
      <c r="GH73" s="40">
        <v>377691.33938081091</v>
      </c>
      <c r="GI73" s="40">
        <v>399189.47946216702</v>
      </c>
      <c r="GJ73" s="40">
        <v>413612.38901923544</v>
      </c>
      <c r="GK73" s="40">
        <v>426763.77189791272</v>
      </c>
    </row>
    <row r="75" spans="2:195" x14ac:dyDescent="0.2">
      <c r="B75" s="35" t="s">
        <v>912</v>
      </c>
    </row>
    <row r="76" spans="2:195" x14ac:dyDescent="0.2">
      <c r="C76" s="24" t="s">
        <v>197</v>
      </c>
      <c r="K76" s="158">
        <v>0</v>
      </c>
      <c r="L76" s="158">
        <v>0</v>
      </c>
      <c r="M76" s="158">
        <v>0</v>
      </c>
      <c r="N76" s="158">
        <v>0</v>
      </c>
      <c r="O76" s="158">
        <v>0</v>
      </c>
      <c r="P76" s="158">
        <v>0</v>
      </c>
      <c r="Q76" s="158">
        <v>0</v>
      </c>
      <c r="R76" s="158">
        <v>0</v>
      </c>
      <c r="S76" s="158">
        <v>618.01875800000005</v>
      </c>
      <c r="T76" s="158">
        <v>81.334783000000002</v>
      </c>
      <c r="U76" s="158">
        <v>83.902829999999994</v>
      </c>
      <c r="V76" s="158">
        <v>84.906684999999996</v>
      </c>
      <c r="W76" s="158">
        <v>83.569136</v>
      </c>
      <c r="X76" s="158">
        <v>83.987083999999996</v>
      </c>
      <c r="Y76" s="158">
        <v>86.057775000000007</v>
      </c>
      <c r="Z76" s="158">
        <v>88.211205000000007</v>
      </c>
      <c r="AA76" s="158">
        <v>89.202039999999997</v>
      </c>
      <c r="AB76" s="158">
        <v>91.071432999999999</v>
      </c>
      <c r="AC76" s="158">
        <v>90.274516000000006</v>
      </c>
      <c r="AD76" s="158">
        <v>90.342999000000006</v>
      </c>
      <c r="AE76" s="158">
        <v>90.295134000000004</v>
      </c>
      <c r="AF76" s="158">
        <v>90.857703999999998</v>
      </c>
      <c r="AG76" s="158">
        <v>90.960108000000005</v>
      </c>
      <c r="AH76" s="158">
        <v>-331.55823900000001</v>
      </c>
      <c r="AI76" s="158">
        <v>74.668981000000002</v>
      </c>
      <c r="AJ76" s="158">
        <v>75.033407999999994</v>
      </c>
      <c r="AK76" s="158">
        <v>77.235422999999997</v>
      </c>
      <c r="AL76" s="158">
        <v>76.045565999999994</v>
      </c>
      <c r="AM76" s="158">
        <v>79.546650999999997</v>
      </c>
      <c r="AN76" s="158">
        <v>75.032100999999997</v>
      </c>
      <c r="AO76" s="158">
        <v>75.638110999999995</v>
      </c>
      <c r="AP76" s="158">
        <v>75.722639000000001</v>
      </c>
      <c r="AQ76" s="158">
        <v>79.685316</v>
      </c>
      <c r="AR76" s="158">
        <v>114</v>
      </c>
      <c r="AS76" s="158">
        <v>381.631484</v>
      </c>
      <c r="AT76" s="158">
        <v>-122.21427</v>
      </c>
      <c r="AU76" s="158">
        <v>127.213447</v>
      </c>
      <c r="AV76" s="158">
        <v>126.80361499999999</v>
      </c>
      <c r="AW76" s="158">
        <v>134.93623700000001</v>
      </c>
      <c r="AX76" s="158">
        <v>122.14904</v>
      </c>
      <c r="AY76" s="158">
        <v>132.726067</v>
      </c>
      <c r="AZ76" s="158">
        <v>138.43135699999999</v>
      </c>
      <c r="BA76" s="158">
        <v>134.84540000000001</v>
      </c>
      <c r="BB76" s="158">
        <v>138.66335100000001</v>
      </c>
      <c r="BC76" s="158">
        <v>154.206974</v>
      </c>
      <c r="BD76" s="158">
        <v>287.01577400000002</v>
      </c>
      <c r="BE76" s="158">
        <v>300.67442</v>
      </c>
      <c r="BF76" s="158">
        <v>737.630898</v>
      </c>
      <c r="BG76" s="158">
        <v>329.34801099999999</v>
      </c>
      <c r="BH76" s="158">
        <v>333.272198</v>
      </c>
      <c r="BI76" s="158">
        <v>342.639185</v>
      </c>
      <c r="BJ76" s="158">
        <v>377.01541300000002</v>
      </c>
      <c r="BK76" s="158">
        <v>376.90070200000002</v>
      </c>
      <c r="BL76" s="158">
        <v>374.48186500000003</v>
      </c>
      <c r="BM76" s="158">
        <v>383.56349999999998</v>
      </c>
      <c r="BN76" s="158">
        <v>385.883985</v>
      </c>
      <c r="BO76" s="158">
        <v>370.856314</v>
      </c>
      <c r="BP76" s="158">
        <v>369.15835800000002</v>
      </c>
      <c r="BQ76" s="158">
        <v>412.03503699999999</v>
      </c>
      <c r="BR76" s="158">
        <v>426.73081400000001</v>
      </c>
      <c r="BS76" s="158">
        <v>368.02448299999998</v>
      </c>
      <c r="BT76" s="158">
        <v>302.40441700000002</v>
      </c>
      <c r="BU76" s="158">
        <v>305.25896599999999</v>
      </c>
      <c r="BV76" s="158">
        <v>308.808021</v>
      </c>
      <c r="BW76" s="158">
        <v>323.21636699999999</v>
      </c>
      <c r="BX76" s="158">
        <v>320.031767</v>
      </c>
      <c r="BY76" s="158">
        <v>323.62034399999999</v>
      </c>
      <c r="BZ76" s="158">
        <v>342.11906699999997</v>
      </c>
      <c r="CA76" s="158">
        <v>331.70600300000001</v>
      </c>
      <c r="CB76" s="158">
        <v>334.55704200000002</v>
      </c>
      <c r="CC76" s="158">
        <v>330.96855199999999</v>
      </c>
      <c r="CD76" s="24">
        <v>370.49831477375886</v>
      </c>
      <c r="CE76" s="24">
        <v>391.02236759087748</v>
      </c>
      <c r="CF76" s="24">
        <v>399.34533006188411</v>
      </c>
      <c r="CG76" s="24">
        <v>407.18830755803174</v>
      </c>
      <c r="CH76" s="24">
        <v>414.15909513835851</v>
      </c>
      <c r="CI76" s="24">
        <v>420.9067114681913</v>
      </c>
      <c r="CJ76" s="24">
        <v>427.27838400058658</v>
      </c>
      <c r="CK76" s="24">
        <v>433.38314654054966</v>
      </c>
      <c r="CL76" s="24">
        <v>439.35343676632652</v>
      </c>
      <c r="CM76" s="24">
        <v>445.21150235595161</v>
      </c>
      <c r="CN76" s="24">
        <v>450.974549451104</v>
      </c>
      <c r="CO76" s="24">
        <v>456.64483278561062</v>
      </c>
      <c r="CP76" s="24">
        <v>462.22635002589874</v>
      </c>
      <c r="CQ76" s="24">
        <v>481.37194823623116</v>
      </c>
      <c r="CR76" s="24">
        <v>495.64784836431335</v>
      </c>
      <c r="CS76" s="24">
        <v>508.25840148794691</v>
      </c>
      <c r="CT76" s="24">
        <v>519.42293299623066</v>
      </c>
      <c r="CU76" s="24">
        <v>529.35833418102766</v>
      </c>
      <c r="CV76" s="24">
        <v>538.25348639195545</v>
      </c>
      <c r="CW76" s="24">
        <v>546.26710082496334</v>
      </c>
      <c r="CX76" s="24">
        <v>553.47346217840891</v>
      </c>
      <c r="CY76" s="24">
        <v>560.00275082784219</v>
      </c>
      <c r="CZ76" s="24">
        <v>565.95232704122918</v>
      </c>
      <c r="DA76" s="24">
        <v>571.36806857753004</v>
      </c>
      <c r="DB76" s="24">
        <v>576.19735840571332</v>
      </c>
      <c r="DC76" s="24">
        <v>594.23088981822605</v>
      </c>
      <c r="DD76" s="24">
        <v>605.05770418929876</v>
      </c>
      <c r="DE76" s="24">
        <v>614.69828248849512</v>
      </c>
      <c r="DF76" s="24">
        <v>623.28276147492227</v>
      </c>
      <c r="DG76" s="24">
        <v>630.9989146629988</v>
      </c>
      <c r="DH76" s="24">
        <v>637.98913902171387</v>
      </c>
      <c r="DI76" s="24">
        <v>644.36508443511468</v>
      </c>
      <c r="DJ76" s="24">
        <v>650.20832639748687</v>
      </c>
      <c r="DK76" s="24">
        <v>655.5894232912691</v>
      </c>
      <c r="DL76" s="24">
        <v>660.56863021133415</v>
      </c>
      <c r="DM76" s="24">
        <v>665.14156000858452</v>
      </c>
      <c r="DN76" s="24">
        <v>669.30852699462514</v>
      </c>
      <c r="DO76" s="24">
        <v>687.00110444088023</v>
      </c>
      <c r="DP76" s="24">
        <v>695.5321198043298</v>
      </c>
      <c r="DQ76" s="24">
        <v>703.1357784333095</v>
      </c>
      <c r="DR76" s="24">
        <v>709.88617019596677</v>
      </c>
      <c r="DS76" s="24">
        <v>716.15333637123297</v>
      </c>
      <c r="DT76" s="24">
        <v>721.9979513447131</v>
      </c>
      <c r="DU76" s="24">
        <v>727.68215628041696</v>
      </c>
      <c r="DV76" s="24">
        <v>732.51343296307289</v>
      </c>
      <c r="DW76" s="24">
        <v>736.97174112445225</v>
      </c>
      <c r="DX76" s="24">
        <v>741.10765867470798</v>
      </c>
      <c r="DY76" s="24">
        <v>744.96432555064996</v>
      </c>
      <c r="DZ76" s="24">
        <v>748.57793143237234</v>
      </c>
      <c r="EA76" s="24">
        <v>767.65848874291339</v>
      </c>
      <c r="EB76" s="24">
        <v>776.03874471712425</v>
      </c>
      <c r="EC76" s="24">
        <v>783.64271827869402</v>
      </c>
      <c r="ED76" s="24">
        <v>790.52940967113136</v>
      </c>
      <c r="EE76" s="24">
        <v>796.78344441643935</v>
      </c>
      <c r="EF76" s="24">
        <v>802.49125290548454</v>
      </c>
      <c r="EG76" s="24">
        <v>807.72199631015781</v>
      </c>
      <c r="EH76" s="24">
        <v>812.54077329698794</v>
      </c>
      <c r="EI76" s="24">
        <v>816.99419683395013</v>
      </c>
      <c r="EJ76" s="24">
        <v>821.12995173903312</v>
      </c>
      <c r="EK76" s="24">
        <v>824.98783072988078</v>
      </c>
      <c r="EL76" s="24">
        <v>828.6034943084212</v>
      </c>
      <c r="EM76" s="24">
        <v>853.77303523073329</v>
      </c>
      <c r="EN76" s="24">
        <v>862.25209905179702</v>
      </c>
      <c r="EO76" s="24">
        <v>869.9738501243346</v>
      </c>
      <c r="EP76" s="24">
        <v>876.58990794351018</v>
      </c>
      <c r="EQ76" s="24">
        <v>881.79067956480617</v>
      </c>
      <c r="ER76" s="24">
        <v>886.11480509798071</v>
      </c>
      <c r="ES76" s="24">
        <v>889.71016055412474</v>
      </c>
      <c r="ET76" s="24">
        <v>891.58925106659069</v>
      </c>
      <c r="EU76" s="24">
        <v>893.3304121762751</v>
      </c>
      <c r="EV76" s="24">
        <v>895.35158041956061</v>
      </c>
      <c r="EW76" s="24">
        <v>897.61145168106702</v>
      </c>
      <c r="EX76" s="24">
        <v>899.87409838561291</v>
      </c>
      <c r="EY76" s="24">
        <v>925.12877578005509</v>
      </c>
      <c r="EZ76" s="24">
        <v>932.26800083275668</v>
      </c>
      <c r="FA76" s="24">
        <v>938.3327427242192</v>
      </c>
      <c r="FB76" s="24">
        <v>943.87251298590184</v>
      </c>
      <c r="FC76" s="24">
        <v>948.65778649163281</v>
      </c>
      <c r="FD76" s="24">
        <v>953.11112869739634</v>
      </c>
      <c r="FE76" s="24">
        <v>956.91596738271824</v>
      </c>
      <c r="FF76" s="24">
        <v>959.2407741880794</v>
      </c>
      <c r="FG76" s="24">
        <v>961.51364165454515</v>
      </c>
      <c r="FH76" s="24">
        <v>963.81198369139395</v>
      </c>
      <c r="FI76" s="24">
        <v>965.53914040235736</v>
      </c>
      <c r="FJ76" s="24">
        <v>966.67577973612038</v>
      </c>
      <c r="FK76" s="24">
        <v>991.42805772060422</v>
      </c>
      <c r="FL76" s="24">
        <v>997.58551798286442</v>
      </c>
      <c r="FM76" s="24">
        <v>1002.8623922025666</v>
      </c>
      <c r="FN76" s="24">
        <v>1007.2251432379982</v>
      </c>
      <c r="FO76" s="24">
        <v>1013.1369395585431</v>
      </c>
      <c r="FP76" s="24">
        <v>1018.5093813317565</v>
      </c>
      <c r="FQ76" s="24">
        <v>1023.4260546612012</v>
      </c>
      <c r="FR76" s="24">
        <v>1027.7125987350055</v>
      </c>
      <c r="FS76" s="24">
        <v>1031.7895846587558</v>
      </c>
      <c r="FT76" s="24">
        <v>1035.4251653737804</v>
      </c>
      <c r="FU76" s="24">
        <v>1038.9264875619083</v>
      </c>
      <c r="FV76" s="24">
        <v>1042.1489472124269</v>
      </c>
      <c r="FX76" s="24">
        <v>1062.02541</v>
      </c>
      <c r="FY76" s="24">
        <v>2535.2965800000002</v>
      </c>
      <c r="FZ76" s="24">
        <v>4481.8853820000004</v>
      </c>
      <c r="GA76" s="24">
        <v>3590.715029</v>
      </c>
      <c r="GB76" s="24">
        <v>370.49831477375886</v>
      </c>
      <c r="GC76" s="24">
        <v>3961.2133437737589</v>
      </c>
      <c r="GD76" s="24">
        <v>5147.6940137433712</v>
      </c>
      <c r="GE76" s="24">
        <v>6445.5740195133922</v>
      </c>
      <c r="GF76" s="24">
        <v>7651.4392429940699</v>
      </c>
      <c r="GG76" s="24">
        <v>8665.5237066161044</v>
      </c>
      <c r="GH76" s="24">
        <v>9629.1223019502177</v>
      </c>
      <c r="GI76" s="24">
        <v>10597.961331296394</v>
      </c>
      <c r="GJ76" s="24">
        <v>11415.068234567178</v>
      </c>
      <c r="GK76" s="24">
        <v>12230.176270237411</v>
      </c>
    </row>
    <row r="77" spans="2:195" x14ac:dyDescent="0.2">
      <c r="C77" s="24" t="s">
        <v>198</v>
      </c>
      <c r="H77" s="24">
        <v>419.49126845454538</v>
      </c>
      <c r="K77" s="24">
        <v>39.917784000000005</v>
      </c>
      <c r="L77" s="24">
        <v>42.622878</v>
      </c>
      <c r="M77" s="24">
        <v>51.699095999999997</v>
      </c>
      <c r="N77" s="24">
        <v>59.189386999999989</v>
      </c>
      <c r="O77" s="24">
        <v>41.451234999999997</v>
      </c>
      <c r="P77" s="24">
        <v>49.608022999999996</v>
      </c>
      <c r="Q77" s="24">
        <v>50.954691999999994</v>
      </c>
      <c r="R77" s="24">
        <v>58.418652999999999</v>
      </c>
      <c r="S77" s="24">
        <v>55.736144000000081</v>
      </c>
      <c r="T77" s="24">
        <v>72.939973999999992</v>
      </c>
      <c r="U77" s="24">
        <v>93.189849000000009</v>
      </c>
      <c r="V77" s="24">
        <v>261.84894800000006</v>
      </c>
      <c r="W77" s="24">
        <v>51.815142000000023</v>
      </c>
      <c r="X77" s="24">
        <v>71.255293000000009</v>
      </c>
      <c r="Y77" s="24">
        <v>72.915387999999993</v>
      </c>
      <c r="Z77" s="24">
        <v>87.470590999999985</v>
      </c>
      <c r="AA77" s="24">
        <v>66.133125000000021</v>
      </c>
      <c r="AB77" s="24">
        <v>71.871235999999996</v>
      </c>
      <c r="AC77" s="24">
        <v>84.676473999999985</v>
      </c>
      <c r="AD77" s="24">
        <v>75.030149999999978</v>
      </c>
      <c r="AE77" s="24">
        <v>86.733511999999976</v>
      </c>
      <c r="AF77" s="24">
        <v>91.739320000000035</v>
      </c>
      <c r="AG77" s="24">
        <v>85.235780999999989</v>
      </c>
      <c r="AH77" s="24">
        <v>77.268180999999998</v>
      </c>
      <c r="AI77" s="24">
        <v>85.655517999999972</v>
      </c>
      <c r="AJ77" s="24">
        <v>109.170484</v>
      </c>
      <c r="AK77" s="24">
        <v>97.211871000000002</v>
      </c>
      <c r="AL77" s="24">
        <v>189.35937899999999</v>
      </c>
      <c r="AM77" s="24">
        <v>115.45049599999999</v>
      </c>
      <c r="AN77" s="24">
        <v>136.91228799999999</v>
      </c>
      <c r="AO77" s="24">
        <v>115.69920599999999</v>
      </c>
      <c r="AP77" s="24">
        <v>132.53363899999999</v>
      </c>
      <c r="AQ77" s="24">
        <v>315.99603000000002</v>
      </c>
      <c r="AR77" s="24">
        <v>659.78611299999989</v>
      </c>
      <c r="AS77" s="24">
        <v>290.07910100000004</v>
      </c>
      <c r="AT77" s="24">
        <v>523.3857559999999</v>
      </c>
      <c r="AU77" s="24">
        <v>237.13428499999995</v>
      </c>
      <c r="AV77" s="24">
        <v>356.301806</v>
      </c>
      <c r="AW77" s="24">
        <v>148.24264399999998</v>
      </c>
      <c r="AX77" s="24">
        <v>227.01217599999995</v>
      </c>
      <c r="AY77" s="24">
        <v>223.41892400000006</v>
      </c>
      <c r="AZ77" s="24">
        <v>221.351225</v>
      </c>
      <c r="BA77" s="24">
        <v>275.72332699999993</v>
      </c>
      <c r="BB77" s="24">
        <v>226.76764899999998</v>
      </c>
      <c r="BC77" s="24">
        <v>312.60116199999999</v>
      </c>
      <c r="BD77" s="24">
        <v>310.67340200000007</v>
      </c>
      <c r="BE77" s="24">
        <v>342.01021899999995</v>
      </c>
      <c r="BF77" s="24">
        <v>383.46796100000017</v>
      </c>
      <c r="BG77" s="24">
        <v>289.85430799999989</v>
      </c>
      <c r="BH77" s="24">
        <v>377.57116399999995</v>
      </c>
      <c r="BI77" s="24">
        <v>355.52790599999992</v>
      </c>
      <c r="BJ77" s="24">
        <v>308.89218299999999</v>
      </c>
      <c r="BK77" s="24">
        <v>259.25141500000007</v>
      </c>
      <c r="BL77" s="24">
        <v>453.0434249999999</v>
      </c>
      <c r="BM77" s="24">
        <v>353.76363399999991</v>
      </c>
      <c r="BN77" s="24">
        <v>267.09135899999995</v>
      </c>
      <c r="BO77" s="24">
        <v>265.75494100000003</v>
      </c>
      <c r="BP77" s="24">
        <v>414.88690299999996</v>
      </c>
      <c r="BQ77" s="24">
        <v>342.32291599999996</v>
      </c>
      <c r="BR77" s="24">
        <v>436.67062399999998</v>
      </c>
      <c r="BS77" s="24">
        <v>389.69604699999996</v>
      </c>
      <c r="BT77" s="24">
        <v>481.65629099999995</v>
      </c>
      <c r="BU77" s="24">
        <v>326.03094800000008</v>
      </c>
      <c r="BV77" s="24">
        <v>362.99160000000001</v>
      </c>
      <c r="BW77" s="24">
        <v>348.796289</v>
      </c>
      <c r="BX77" s="24">
        <v>389.83173999999991</v>
      </c>
      <c r="BY77" s="24">
        <v>511.94583699999993</v>
      </c>
      <c r="BZ77" s="24">
        <v>515.11259100000007</v>
      </c>
      <c r="CA77" s="24">
        <v>413.78241099999991</v>
      </c>
      <c r="CB77" s="24">
        <v>383.01926000000003</v>
      </c>
      <c r="CC77" s="24">
        <v>491.54093899999992</v>
      </c>
      <c r="CD77" s="236">
        <v>419.49126845454538</v>
      </c>
      <c r="CE77" s="236">
        <v>429.55905889745446</v>
      </c>
      <c r="CF77" s="24">
        <v>429.55905889745446</v>
      </c>
      <c r="CG77" s="24">
        <v>429.55905889745446</v>
      </c>
      <c r="CH77" s="24">
        <v>429.55905889745446</v>
      </c>
      <c r="CI77" s="24">
        <v>429.55905889745446</v>
      </c>
      <c r="CJ77" s="24">
        <v>429.55905889745446</v>
      </c>
      <c r="CK77" s="24">
        <v>429.55905889745446</v>
      </c>
      <c r="CL77" s="24">
        <v>429.55905889745446</v>
      </c>
      <c r="CM77" s="24">
        <v>429.55905889745446</v>
      </c>
      <c r="CN77" s="24">
        <v>429.55905889745446</v>
      </c>
      <c r="CO77" s="24">
        <v>429.55905889745446</v>
      </c>
      <c r="CP77" s="24">
        <v>429.55905889745446</v>
      </c>
      <c r="CQ77" s="24">
        <v>432.13641325083921</v>
      </c>
      <c r="CR77" s="24">
        <v>432.13641325083921</v>
      </c>
      <c r="CS77" s="24">
        <v>432.13641325083921</v>
      </c>
      <c r="CT77" s="24">
        <v>432.13641325083921</v>
      </c>
      <c r="CU77" s="24">
        <v>432.13641325083921</v>
      </c>
      <c r="CV77" s="24">
        <v>432.13641325083921</v>
      </c>
      <c r="CW77" s="24">
        <v>432.13641325083921</v>
      </c>
      <c r="CX77" s="24">
        <v>432.13641325083921</v>
      </c>
      <c r="CY77" s="24">
        <v>432.13641325083921</v>
      </c>
      <c r="CZ77" s="24">
        <v>432.13641325083921</v>
      </c>
      <c r="DA77" s="24">
        <v>432.13641325083921</v>
      </c>
      <c r="DB77" s="24">
        <v>432.13641325083921</v>
      </c>
      <c r="DC77" s="24">
        <v>436.4577773833476</v>
      </c>
      <c r="DD77" s="24">
        <v>436.4577773833476</v>
      </c>
      <c r="DE77" s="24">
        <v>436.4577773833476</v>
      </c>
      <c r="DF77" s="24">
        <v>436.4577773833476</v>
      </c>
      <c r="DG77" s="24">
        <v>436.4577773833476</v>
      </c>
      <c r="DH77" s="24">
        <v>436.4577773833476</v>
      </c>
      <c r="DI77" s="24">
        <v>436.4577773833476</v>
      </c>
      <c r="DJ77" s="24">
        <v>436.4577773833476</v>
      </c>
      <c r="DK77" s="24">
        <v>436.4577773833476</v>
      </c>
      <c r="DL77" s="24">
        <v>436.4577773833476</v>
      </c>
      <c r="DM77" s="24">
        <v>436.4577773833476</v>
      </c>
      <c r="DN77" s="24">
        <v>436.4577773833476</v>
      </c>
      <c r="DO77" s="24">
        <v>441.69527071194779</v>
      </c>
      <c r="DP77" s="24">
        <v>441.69527071194779</v>
      </c>
      <c r="DQ77" s="24">
        <v>441.69527071194779</v>
      </c>
      <c r="DR77" s="24">
        <v>441.69527071194779</v>
      </c>
      <c r="DS77" s="24">
        <v>441.69527071194779</v>
      </c>
      <c r="DT77" s="24">
        <v>441.69527071194779</v>
      </c>
      <c r="DU77" s="24">
        <v>441.69527071194779</v>
      </c>
      <c r="DV77" s="24">
        <v>441.69527071194779</v>
      </c>
      <c r="DW77" s="24">
        <v>441.69527071194779</v>
      </c>
      <c r="DX77" s="24">
        <v>441.69527071194779</v>
      </c>
      <c r="DY77" s="24">
        <v>441.69527071194779</v>
      </c>
      <c r="DZ77" s="24">
        <v>441.69527071194779</v>
      </c>
      <c r="EA77" s="24">
        <v>447.43730923120307</v>
      </c>
      <c r="EB77" s="24">
        <v>447.43730923120307</v>
      </c>
      <c r="EC77" s="24">
        <v>447.43730923120307</v>
      </c>
      <c r="ED77" s="24">
        <v>447.43730923120307</v>
      </c>
      <c r="EE77" s="24">
        <v>447.43730923120307</v>
      </c>
      <c r="EF77" s="24">
        <v>447.43730923120307</v>
      </c>
      <c r="EG77" s="24">
        <v>447.43730923120307</v>
      </c>
      <c r="EH77" s="24">
        <v>447.43730923120307</v>
      </c>
      <c r="EI77" s="24">
        <v>447.43730923120307</v>
      </c>
      <c r="EJ77" s="24">
        <v>447.43730923120307</v>
      </c>
      <c r="EK77" s="24">
        <v>447.43730923120307</v>
      </c>
      <c r="EL77" s="24">
        <v>447.43730923120307</v>
      </c>
      <c r="EM77" s="24">
        <v>455.93861810659587</v>
      </c>
      <c r="EN77" s="24">
        <v>455.93861810659587</v>
      </c>
      <c r="EO77" s="24">
        <v>455.93861810659587</v>
      </c>
      <c r="EP77" s="24">
        <v>455.93861810659587</v>
      </c>
      <c r="EQ77" s="24">
        <v>455.93861810659587</v>
      </c>
      <c r="ER77" s="24">
        <v>455.93861810659587</v>
      </c>
      <c r="ES77" s="24">
        <v>455.93861810659587</v>
      </c>
      <c r="ET77" s="24">
        <v>455.93861810659587</v>
      </c>
      <c r="EU77" s="24">
        <v>455.93861810659587</v>
      </c>
      <c r="EV77" s="24">
        <v>455.93861810659587</v>
      </c>
      <c r="EW77" s="24">
        <v>455.93861810659587</v>
      </c>
      <c r="EX77" s="24">
        <v>455.93861810659587</v>
      </c>
      <c r="EY77" s="24">
        <v>464.60145185062117</v>
      </c>
      <c r="EZ77" s="24">
        <v>464.60145185062117</v>
      </c>
      <c r="FA77" s="24">
        <v>464.60145185062117</v>
      </c>
      <c r="FB77" s="24">
        <v>464.60145185062117</v>
      </c>
      <c r="FC77" s="24">
        <v>464.60145185062117</v>
      </c>
      <c r="FD77" s="24">
        <v>464.60145185062117</v>
      </c>
      <c r="FE77" s="24">
        <v>464.60145185062117</v>
      </c>
      <c r="FF77" s="24">
        <v>464.60145185062117</v>
      </c>
      <c r="FG77" s="24">
        <v>464.60145185062117</v>
      </c>
      <c r="FH77" s="24">
        <v>464.60145185062117</v>
      </c>
      <c r="FI77" s="24">
        <v>464.60145185062117</v>
      </c>
      <c r="FJ77" s="24">
        <v>464.60145185062117</v>
      </c>
      <c r="FK77" s="24">
        <v>473.42887943578296</v>
      </c>
      <c r="FL77" s="24">
        <v>473.42887943578296</v>
      </c>
      <c r="FM77" s="24">
        <v>473.42887943578296</v>
      </c>
      <c r="FN77" s="24">
        <v>473.42887943578296</v>
      </c>
      <c r="FO77" s="24">
        <v>473.42887943578296</v>
      </c>
      <c r="FP77" s="24">
        <v>473.42887943578296</v>
      </c>
      <c r="FQ77" s="24">
        <v>473.42887943578296</v>
      </c>
      <c r="FR77" s="24">
        <v>473.42887943578296</v>
      </c>
      <c r="FS77" s="24">
        <v>473.42887943578296</v>
      </c>
      <c r="FT77" s="24">
        <v>473.42887943578296</v>
      </c>
      <c r="FU77" s="24">
        <v>473.42887943578296</v>
      </c>
      <c r="FV77" s="24">
        <v>473.42887943578296</v>
      </c>
      <c r="FX77" s="24">
        <v>2771.2398809999995</v>
      </c>
      <c r="FY77" s="24">
        <v>3264.70478</v>
      </c>
      <c r="FZ77" s="24">
        <v>4124.6307779999997</v>
      </c>
      <c r="GA77" s="24">
        <v>4614.4039529999991</v>
      </c>
      <c r="GB77" s="24">
        <v>419.49126845454538</v>
      </c>
      <c r="GC77" s="24">
        <v>5033.8952214545443</v>
      </c>
      <c r="GD77" s="24">
        <v>5154.7087067694547</v>
      </c>
      <c r="GE77" s="24">
        <v>5185.6369590100694</v>
      </c>
      <c r="GF77" s="24">
        <v>5237.4933286001724</v>
      </c>
      <c r="GG77" s="24">
        <v>5300.3432485433732</v>
      </c>
      <c r="GH77" s="24">
        <v>5369.247710774438</v>
      </c>
      <c r="GI77" s="24">
        <v>5471.2634172791486</v>
      </c>
      <c r="GJ77" s="24">
        <v>5575.2174222074536</v>
      </c>
      <c r="GK77" s="24">
        <v>5681.1465532293951</v>
      </c>
      <c r="GM77" s="24" t="s">
        <v>902</v>
      </c>
    </row>
    <row r="78" spans="2:195" x14ac:dyDescent="0.2">
      <c r="C78" s="40" t="s">
        <v>196</v>
      </c>
      <c r="D78" s="40"/>
      <c r="E78" s="40"/>
      <c r="F78" s="40"/>
      <c r="G78" s="40"/>
      <c r="H78" s="40"/>
      <c r="I78" s="40"/>
      <c r="J78" s="40"/>
      <c r="K78" s="40">
        <v>39.917784000000005</v>
      </c>
      <c r="L78" s="40">
        <v>42.622878</v>
      </c>
      <c r="M78" s="40">
        <v>51.699095999999997</v>
      </c>
      <c r="N78" s="40">
        <v>59.189386999999989</v>
      </c>
      <c r="O78" s="40">
        <v>41.451234999999997</v>
      </c>
      <c r="P78" s="40">
        <v>49.608022999999996</v>
      </c>
      <c r="Q78" s="40">
        <v>50.954691999999994</v>
      </c>
      <c r="R78" s="40">
        <v>58.418652999999999</v>
      </c>
      <c r="S78" s="40">
        <v>673.75490200000013</v>
      </c>
      <c r="T78" s="40">
        <v>154.27475699999999</v>
      </c>
      <c r="U78" s="40">
        <v>177.092679</v>
      </c>
      <c r="V78" s="40">
        <v>346.75563300000005</v>
      </c>
      <c r="W78" s="40">
        <v>135.38427800000002</v>
      </c>
      <c r="X78" s="40">
        <v>155.242377</v>
      </c>
      <c r="Y78" s="40">
        <v>158.973163</v>
      </c>
      <c r="Z78" s="40">
        <v>175.68179599999999</v>
      </c>
      <c r="AA78" s="40">
        <v>155.33516500000002</v>
      </c>
      <c r="AB78" s="40">
        <v>162.942669</v>
      </c>
      <c r="AC78" s="40">
        <v>174.95098999999999</v>
      </c>
      <c r="AD78" s="40">
        <v>165.37314899999998</v>
      </c>
      <c r="AE78" s="40">
        <v>177.02864599999998</v>
      </c>
      <c r="AF78" s="40">
        <v>182.59702400000003</v>
      </c>
      <c r="AG78" s="40">
        <v>176.19588899999999</v>
      </c>
      <c r="AH78" s="40">
        <v>-254.29005800000002</v>
      </c>
      <c r="AI78" s="40">
        <v>160.32449899999997</v>
      </c>
      <c r="AJ78" s="40">
        <v>184.203892</v>
      </c>
      <c r="AK78" s="40">
        <v>174.447294</v>
      </c>
      <c r="AL78" s="40">
        <v>265.404945</v>
      </c>
      <c r="AM78" s="40">
        <v>194.99714699999998</v>
      </c>
      <c r="AN78" s="40">
        <v>211.94438899999997</v>
      </c>
      <c r="AO78" s="40">
        <v>191.33731699999998</v>
      </c>
      <c r="AP78" s="40">
        <v>208.25627799999998</v>
      </c>
      <c r="AQ78" s="40">
        <v>395.68134600000002</v>
      </c>
      <c r="AR78" s="40">
        <v>773.78611299999989</v>
      </c>
      <c r="AS78" s="40">
        <v>671.71058500000004</v>
      </c>
      <c r="AT78" s="40">
        <v>401.17148599999996</v>
      </c>
      <c r="AU78" s="40">
        <v>364.34773199999995</v>
      </c>
      <c r="AV78" s="40">
        <v>483.10542099999998</v>
      </c>
      <c r="AW78" s="40">
        <v>283.17888099999999</v>
      </c>
      <c r="AX78" s="40">
        <v>349.16121599999997</v>
      </c>
      <c r="AY78" s="40">
        <v>356.14499100000006</v>
      </c>
      <c r="AZ78" s="40">
        <v>359.78258199999999</v>
      </c>
      <c r="BA78" s="40">
        <v>410.56872699999997</v>
      </c>
      <c r="BB78" s="40">
        <v>365.43099999999998</v>
      </c>
      <c r="BC78" s="40">
        <v>466.80813599999999</v>
      </c>
      <c r="BD78" s="40">
        <v>597.68917600000009</v>
      </c>
      <c r="BE78" s="40">
        <v>642.68463899999995</v>
      </c>
      <c r="BF78" s="40">
        <v>1121.0988590000002</v>
      </c>
      <c r="BG78" s="40">
        <v>619.20231899999987</v>
      </c>
      <c r="BH78" s="40">
        <v>710.84336199999996</v>
      </c>
      <c r="BI78" s="40">
        <v>698.16709099999991</v>
      </c>
      <c r="BJ78" s="40">
        <v>685.90759600000001</v>
      </c>
      <c r="BK78" s="40">
        <v>636.15211700000009</v>
      </c>
      <c r="BL78" s="40">
        <v>827.52528999999993</v>
      </c>
      <c r="BM78" s="40">
        <v>737.32713399999989</v>
      </c>
      <c r="BN78" s="40">
        <v>652.97534399999995</v>
      </c>
      <c r="BO78" s="40">
        <v>636.61125500000003</v>
      </c>
      <c r="BP78" s="40">
        <v>784.04526099999998</v>
      </c>
      <c r="BQ78" s="40">
        <v>754.35795299999995</v>
      </c>
      <c r="BR78" s="40">
        <v>863.40143799999998</v>
      </c>
      <c r="BS78" s="40">
        <v>757.72052999999994</v>
      </c>
      <c r="BT78" s="40">
        <v>784.06070799999998</v>
      </c>
      <c r="BU78" s="40">
        <v>631.28991400000007</v>
      </c>
      <c r="BV78" s="40">
        <v>671.799621</v>
      </c>
      <c r="BW78" s="40">
        <v>672.01265599999999</v>
      </c>
      <c r="BX78" s="40">
        <v>709.86350699999991</v>
      </c>
      <c r="BY78" s="40">
        <v>835.56618099999992</v>
      </c>
      <c r="BZ78" s="40">
        <v>857.23165800000004</v>
      </c>
      <c r="CA78" s="40">
        <v>745.48841399999992</v>
      </c>
      <c r="CB78" s="40">
        <v>717.57630200000006</v>
      </c>
      <c r="CC78" s="40">
        <v>822.50949099999991</v>
      </c>
      <c r="CD78" s="345">
        <v>789.98958322830424</v>
      </c>
      <c r="CE78" s="40">
        <v>820.581426488332</v>
      </c>
      <c r="CF78" s="40">
        <v>828.90438895933858</v>
      </c>
      <c r="CG78" s="40">
        <v>836.74736645548614</v>
      </c>
      <c r="CH78" s="40">
        <v>843.71815403581297</v>
      </c>
      <c r="CI78" s="40">
        <v>850.46577036564577</v>
      </c>
      <c r="CJ78" s="40">
        <v>856.83744289804099</v>
      </c>
      <c r="CK78" s="40">
        <v>862.94220543800407</v>
      </c>
      <c r="CL78" s="40">
        <v>868.91249566378099</v>
      </c>
      <c r="CM78" s="40">
        <v>874.77056125340607</v>
      </c>
      <c r="CN78" s="40">
        <v>880.53360834855846</v>
      </c>
      <c r="CO78" s="40">
        <v>886.20389168306508</v>
      </c>
      <c r="CP78" s="40">
        <v>891.7854089233532</v>
      </c>
      <c r="CQ78" s="40">
        <v>913.50836148707037</v>
      </c>
      <c r="CR78" s="40">
        <v>927.78426161515256</v>
      </c>
      <c r="CS78" s="40">
        <v>940.39481473878618</v>
      </c>
      <c r="CT78" s="40">
        <v>951.55934624706993</v>
      </c>
      <c r="CU78" s="40">
        <v>961.49474743186693</v>
      </c>
      <c r="CV78" s="40">
        <v>970.38989964279472</v>
      </c>
      <c r="CW78" s="40">
        <v>978.4035140758026</v>
      </c>
      <c r="CX78" s="40">
        <v>985.60987542924818</v>
      </c>
      <c r="CY78" s="40">
        <v>992.13916407868146</v>
      </c>
      <c r="CZ78" s="40">
        <v>998.08874029206845</v>
      </c>
      <c r="DA78" s="40">
        <v>1003.5044818283693</v>
      </c>
      <c r="DB78" s="40">
        <v>1008.3337716565525</v>
      </c>
      <c r="DC78" s="40">
        <v>1030.6886672015737</v>
      </c>
      <c r="DD78" s="40">
        <v>1041.5154815726464</v>
      </c>
      <c r="DE78" s="40">
        <v>1051.1560598718427</v>
      </c>
      <c r="DF78" s="40">
        <v>1059.7405388582699</v>
      </c>
      <c r="DG78" s="40">
        <v>1067.4566920463465</v>
      </c>
      <c r="DH78" s="40">
        <v>1074.4469164050615</v>
      </c>
      <c r="DI78" s="40">
        <v>1080.8228618184623</v>
      </c>
      <c r="DJ78" s="40">
        <v>1086.6661037808344</v>
      </c>
      <c r="DK78" s="40">
        <v>1092.0472006746168</v>
      </c>
      <c r="DL78" s="40">
        <v>1097.0264075946818</v>
      </c>
      <c r="DM78" s="40">
        <v>1101.5993373919321</v>
      </c>
      <c r="DN78" s="40">
        <v>1105.7663043779728</v>
      </c>
      <c r="DO78" s="40">
        <v>1128.6963751528281</v>
      </c>
      <c r="DP78" s="40">
        <v>1137.2273905162776</v>
      </c>
      <c r="DQ78" s="40">
        <v>1144.8310491452573</v>
      </c>
      <c r="DR78" s="40">
        <v>1151.5814409079146</v>
      </c>
      <c r="DS78" s="40">
        <v>1157.8486070831807</v>
      </c>
      <c r="DT78" s="40">
        <v>1163.6932220566609</v>
      </c>
      <c r="DU78" s="40">
        <v>1169.3774269923647</v>
      </c>
      <c r="DV78" s="40">
        <v>1174.2087036750206</v>
      </c>
      <c r="DW78" s="40">
        <v>1178.6670118364</v>
      </c>
      <c r="DX78" s="40">
        <v>1182.8029293866557</v>
      </c>
      <c r="DY78" s="40">
        <v>1186.6595962625977</v>
      </c>
      <c r="DZ78" s="40">
        <v>1190.2732021443201</v>
      </c>
      <c r="EA78" s="40">
        <v>1215.0957979741165</v>
      </c>
      <c r="EB78" s="40">
        <v>1223.4760539483273</v>
      </c>
      <c r="EC78" s="40">
        <v>1231.080027509897</v>
      </c>
      <c r="ED78" s="40">
        <v>1237.9667189023344</v>
      </c>
      <c r="EE78" s="40">
        <v>1244.2207536476424</v>
      </c>
      <c r="EF78" s="40">
        <v>1249.9285621366876</v>
      </c>
      <c r="EG78" s="40">
        <v>1255.1593055413609</v>
      </c>
      <c r="EH78" s="40">
        <v>1259.978082528191</v>
      </c>
      <c r="EI78" s="40">
        <v>1264.4315060651531</v>
      </c>
      <c r="EJ78" s="40">
        <v>1268.5672609702362</v>
      </c>
      <c r="EK78" s="40">
        <v>1272.4251399610839</v>
      </c>
      <c r="EL78" s="40">
        <v>1276.0408035396242</v>
      </c>
      <c r="EM78" s="40">
        <v>1309.7116533373292</v>
      </c>
      <c r="EN78" s="40">
        <v>1318.190717158393</v>
      </c>
      <c r="EO78" s="40">
        <v>1325.9124682309305</v>
      </c>
      <c r="EP78" s="40">
        <v>1332.5285260501059</v>
      </c>
      <c r="EQ78" s="40">
        <v>1337.729297671402</v>
      </c>
      <c r="ER78" s="40">
        <v>1342.0534232045766</v>
      </c>
      <c r="ES78" s="40">
        <v>1345.6487786607206</v>
      </c>
      <c r="ET78" s="40">
        <v>1347.5278691731864</v>
      </c>
      <c r="EU78" s="40">
        <v>1349.269030282871</v>
      </c>
      <c r="EV78" s="40">
        <v>1351.2901985261565</v>
      </c>
      <c r="EW78" s="40">
        <v>1353.5500697876628</v>
      </c>
      <c r="EX78" s="40">
        <v>1355.8127164922089</v>
      </c>
      <c r="EY78" s="40">
        <v>1389.7302276306764</v>
      </c>
      <c r="EZ78" s="40">
        <v>1396.8694526833779</v>
      </c>
      <c r="FA78" s="40">
        <v>1402.9341945748404</v>
      </c>
      <c r="FB78" s="40">
        <v>1408.473964836523</v>
      </c>
      <c r="FC78" s="40">
        <v>1413.2592383422539</v>
      </c>
      <c r="FD78" s="40">
        <v>1417.7125805480175</v>
      </c>
      <c r="FE78" s="40">
        <v>1421.5174192333393</v>
      </c>
      <c r="FF78" s="40">
        <v>1423.8422260387006</v>
      </c>
      <c r="FG78" s="40">
        <v>1426.1150935051664</v>
      </c>
      <c r="FH78" s="40">
        <v>1428.4134355420151</v>
      </c>
      <c r="FI78" s="40">
        <v>1430.1405922529784</v>
      </c>
      <c r="FJ78" s="40">
        <v>1431.2772315867414</v>
      </c>
      <c r="FK78" s="40">
        <v>1464.8569371563872</v>
      </c>
      <c r="FL78" s="40">
        <v>1471.0143974186474</v>
      </c>
      <c r="FM78" s="40">
        <v>1476.2912716383496</v>
      </c>
      <c r="FN78" s="40">
        <v>1480.6540226737811</v>
      </c>
      <c r="FO78" s="40">
        <v>1486.565818994326</v>
      </c>
      <c r="FP78" s="40">
        <v>1491.9382607675393</v>
      </c>
      <c r="FQ78" s="40">
        <v>1496.8549340969842</v>
      </c>
      <c r="FR78" s="40">
        <v>1501.1414781707886</v>
      </c>
      <c r="FS78" s="40">
        <v>1505.2184640945388</v>
      </c>
      <c r="FT78" s="40">
        <v>1508.8540448095632</v>
      </c>
      <c r="FU78" s="40">
        <v>1512.3553669976914</v>
      </c>
      <c r="FV78" s="40">
        <v>1515.5778266482098</v>
      </c>
      <c r="FX78" s="40">
        <v>3833.2652909999997</v>
      </c>
      <c r="FY78" s="40">
        <v>5800.0013600000002</v>
      </c>
      <c r="FZ78" s="40">
        <v>8606.5161599999992</v>
      </c>
      <c r="GA78" s="40">
        <v>8205.118982</v>
      </c>
      <c r="GB78" s="40">
        <v>789.98958322830424</v>
      </c>
      <c r="GC78" s="40">
        <v>8995.1085652283036</v>
      </c>
      <c r="GD78" s="40">
        <v>10302.402720512826</v>
      </c>
      <c r="GE78" s="40">
        <v>11631.210978523461</v>
      </c>
      <c r="GF78" s="40">
        <v>12888.932571594243</v>
      </c>
      <c r="GG78" s="40">
        <v>13965.866955159478</v>
      </c>
      <c r="GH78" s="40">
        <v>14998.370012724656</v>
      </c>
      <c r="GI78" s="40">
        <v>16069.224748575543</v>
      </c>
      <c r="GJ78" s="40">
        <v>16990.285656774631</v>
      </c>
      <c r="GK78" s="40">
        <v>17911.322823466806</v>
      </c>
    </row>
    <row r="80" spans="2:195" x14ac:dyDescent="0.2">
      <c r="B80" s="35"/>
      <c r="C80" s="24" t="s">
        <v>913</v>
      </c>
    </row>
    <row r="81" spans="2:195" x14ac:dyDescent="0.2">
      <c r="D81" s="24" t="s">
        <v>914</v>
      </c>
      <c r="K81" s="24">
        <v>4137.654063</v>
      </c>
      <c r="L81" s="24">
        <v>4146.8469269999996</v>
      </c>
      <c r="M81" s="24">
        <v>4187.9175480000004</v>
      </c>
      <c r="N81" s="24">
        <v>4229.7533119999998</v>
      </c>
      <c r="O81" s="24">
        <v>4331.0324920000003</v>
      </c>
      <c r="P81" s="24">
        <v>4395.9790119999998</v>
      </c>
      <c r="Q81" s="24">
        <v>4663.7876370000004</v>
      </c>
      <c r="R81" s="24">
        <v>4633.2715490000001</v>
      </c>
      <c r="S81" s="24">
        <v>4564.456666</v>
      </c>
      <c r="T81" s="24">
        <v>4900.4126900000001</v>
      </c>
      <c r="U81" s="24">
        <v>4797.219118</v>
      </c>
      <c r="V81" s="24">
        <v>5154.6371310000004</v>
      </c>
      <c r="W81" s="24">
        <v>4852.4980260000002</v>
      </c>
      <c r="X81" s="24">
        <v>5031.2312959999999</v>
      </c>
      <c r="Y81" s="24">
        <v>4999.7912409999999</v>
      </c>
      <c r="Z81" s="24">
        <v>5132.6879609999996</v>
      </c>
      <c r="AA81" s="24">
        <v>5402.2688820000003</v>
      </c>
      <c r="AB81" s="24">
        <v>5208.8649990000004</v>
      </c>
      <c r="AC81" s="24">
        <v>5388.4005850000003</v>
      </c>
      <c r="AD81" s="24">
        <v>5616.6635399999996</v>
      </c>
      <c r="AE81" s="24">
        <v>5484.2932700000001</v>
      </c>
      <c r="AF81" s="24">
        <v>5381.9902080000002</v>
      </c>
      <c r="AG81" s="24">
        <v>5361.1172200000001</v>
      </c>
      <c r="AH81" s="24">
        <v>5049.6904860000004</v>
      </c>
      <c r="AI81" s="24">
        <v>5431.7516410000007</v>
      </c>
      <c r="AJ81" s="24">
        <v>5560.1537790000002</v>
      </c>
      <c r="AK81" s="24">
        <v>5521.5059250000004</v>
      </c>
      <c r="AL81" s="24">
        <v>5494.182296</v>
      </c>
      <c r="AM81" s="24">
        <v>5522.2071049999995</v>
      </c>
      <c r="AN81" s="24">
        <v>5497.7012609999992</v>
      </c>
      <c r="AO81" s="24">
        <v>5921.558712</v>
      </c>
      <c r="AP81" s="24">
        <v>6492.4370739999995</v>
      </c>
      <c r="AQ81" s="24">
        <v>8145.4356149999994</v>
      </c>
      <c r="AR81" s="24">
        <v>10614.355379000001</v>
      </c>
      <c r="AS81" s="24">
        <v>11553.834085999999</v>
      </c>
      <c r="AT81" s="24">
        <v>9667.5889540000007</v>
      </c>
      <c r="AU81" s="24">
        <v>10601.12055</v>
      </c>
      <c r="AV81" s="24">
        <v>10564.717767</v>
      </c>
      <c r="AW81" s="24">
        <v>11487.482637999998</v>
      </c>
      <c r="AX81" s="24">
        <v>10409.086656000001</v>
      </c>
      <c r="AY81" s="24">
        <v>11060.505574000001</v>
      </c>
      <c r="AZ81" s="24">
        <v>11535.946426000002</v>
      </c>
      <c r="BA81" s="24">
        <v>11237.116677999999</v>
      </c>
      <c r="BB81" s="24">
        <v>11555.279275000001</v>
      </c>
      <c r="BC81" s="24">
        <v>12850.581130999999</v>
      </c>
      <c r="BD81" s="24">
        <v>12730.066194000001</v>
      </c>
      <c r="BE81" s="24">
        <v>13541.815041</v>
      </c>
      <c r="BF81" s="24">
        <v>13688.471194</v>
      </c>
      <c r="BG81" s="24">
        <v>13145.918023</v>
      </c>
      <c r="BH81" s="24">
        <v>13144.431084</v>
      </c>
      <c r="BI81" s="24">
        <v>12433.029015</v>
      </c>
      <c r="BJ81" s="24">
        <v>13710.09417</v>
      </c>
      <c r="BK81" s="24">
        <v>14404.221776</v>
      </c>
      <c r="BL81" s="24">
        <v>14806.350707</v>
      </c>
      <c r="BM81" s="24">
        <v>14862.088411000001</v>
      </c>
      <c r="BN81" s="24">
        <v>15037.959881999999</v>
      </c>
      <c r="BO81" s="24">
        <v>14970.711240999999</v>
      </c>
      <c r="BP81" s="24">
        <v>16052.936014999999</v>
      </c>
      <c r="BQ81" s="24">
        <v>15967.905827999999</v>
      </c>
      <c r="BR81" s="24">
        <v>16173.611674</v>
      </c>
      <c r="BS81" s="24">
        <v>15931.687227</v>
      </c>
      <c r="BT81" s="24">
        <v>16280.101388999999</v>
      </c>
      <c r="BU81" s="24">
        <v>16609.067075999999</v>
      </c>
      <c r="BV81" s="24">
        <v>16053.180876999997</v>
      </c>
      <c r="BW81" s="24">
        <v>16299.836073999999</v>
      </c>
      <c r="BX81" s="24">
        <v>15936.897567999999</v>
      </c>
      <c r="BY81" s="24">
        <v>17535.963475</v>
      </c>
      <c r="BZ81" s="24">
        <v>17470.558019</v>
      </c>
      <c r="CA81" s="24">
        <v>17489.498509000001</v>
      </c>
      <c r="CB81" s="24">
        <v>18352.41675</v>
      </c>
      <c r="CC81" s="24">
        <v>18108.392798000001</v>
      </c>
      <c r="CD81" s="24">
        <v>19159.67297872249</v>
      </c>
      <c r="CE81" s="24">
        <v>20221.03850858771</v>
      </c>
      <c r="CF81" s="24">
        <v>20651.445970106241</v>
      </c>
      <c r="CG81" s="24">
        <v>21057.031847325219</v>
      </c>
      <c r="CH81" s="24">
        <v>21417.513947020481</v>
      </c>
      <c r="CI81" s="24">
        <v>21766.455135442429</v>
      </c>
      <c r="CJ81" s="24">
        <v>22095.955047264561</v>
      </c>
      <c r="CK81" s="24">
        <v>22411.65217519852</v>
      </c>
      <c r="CL81" s="24">
        <v>22720.395302367124</v>
      </c>
      <c r="CM81" s="24">
        <v>23023.33492856667</v>
      </c>
      <c r="CN81" s="24">
        <v>23321.360839349887</v>
      </c>
      <c r="CO81" s="24">
        <v>23614.58963433695</v>
      </c>
      <c r="CP81" s="24">
        <v>23903.228045862044</v>
      </c>
      <c r="CQ81" s="24">
        <v>24893.309204303969</v>
      </c>
      <c r="CR81" s="24">
        <v>25631.562435220767</v>
      </c>
      <c r="CS81" s="24">
        <v>26283.695155654776</v>
      </c>
      <c r="CT81" s="24">
        <v>26861.049394877111</v>
      </c>
      <c r="CU81" s="24">
        <v>27374.841307073424</v>
      </c>
      <c r="CV81" s="24">
        <v>27834.838561207784</v>
      </c>
      <c r="CW81" s="24">
        <v>28249.248629463447</v>
      </c>
      <c r="CX81" s="24">
        <v>28621.913015218706</v>
      </c>
      <c r="CY81" s="24">
        <v>28959.56376913163</v>
      </c>
      <c r="CZ81" s="24">
        <v>29267.235707342974</v>
      </c>
      <c r="DA81" s="24">
        <v>29547.301317995403</v>
      </c>
      <c r="DB81" s="24">
        <v>29797.039603266589</v>
      </c>
      <c r="DC81" s="24">
        <v>30729.612170367876</v>
      </c>
      <c r="DD81" s="24">
        <v>31289.501957930755</v>
      </c>
      <c r="DE81" s="24">
        <v>31788.047619740752</v>
      </c>
      <c r="DF81" s="24">
        <v>32231.978950907789</v>
      </c>
      <c r="DG81" s="24">
        <v>32631.006330634336</v>
      </c>
      <c r="DH81" s="24">
        <v>32992.493569362166</v>
      </c>
      <c r="DI81" s="24">
        <v>33322.214445759513</v>
      </c>
      <c r="DJ81" s="24">
        <v>33624.387493976923</v>
      </c>
      <c r="DK81" s="24">
        <v>33902.661517475906</v>
      </c>
      <c r="DL81" s="24">
        <v>34160.152503204394</v>
      </c>
      <c r="DM81" s="24">
        <v>34396.633577412453</v>
      </c>
      <c r="DN81" s="24">
        <v>34612.12099417553</v>
      </c>
      <c r="DO81" s="24">
        <v>35527.061722658909</v>
      </c>
      <c r="DP81" s="24">
        <v>35968.228275980378</v>
      </c>
      <c r="DQ81" s="24">
        <v>36361.438196144394</v>
      </c>
      <c r="DR81" s="24">
        <v>36710.522911225358</v>
      </c>
      <c r="DS81" s="24">
        <v>37034.618459391982</v>
      </c>
      <c r="DT81" s="24">
        <v>37336.862510479783</v>
      </c>
      <c r="DU81" s="24">
        <v>37630.811236747621</v>
      </c>
      <c r="DV81" s="24">
        <v>37880.65226872624</v>
      </c>
      <c r="DW81" s="24">
        <v>38111.205885313022</v>
      </c>
      <c r="DX81" s="24">
        <v>38325.087634757001</v>
      </c>
      <c r="DY81" s="24">
        <v>38524.528423512122</v>
      </c>
      <c r="DZ81" s="24">
        <v>38711.399737650398</v>
      </c>
      <c r="EA81" s="24">
        <v>39698.117419605238</v>
      </c>
      <c r="EB81" s="24">
        <v>40131.48771453333</v>
      </c>
      <c r="EC81" s="24">
        <v>40524.713920885966</v>
      </c>
      <c r="ED81" s="24">
        <v>40880.847133165364</v>
      </c>
      <c r="EE81" s="24">
        <v>41204.263612376177</v>
      </c>
      <c r="EF81" s="24">
        <v>41499.432955162694</v>
      </c>
      <c r="EG81" s="24">
        <v>41769.931710684286</v>
      </c>
      <c r="EH81" s="24">
        <v>42019.126342733929</v>
      </c>
      <c r="EI81" s="24">
        <v>42249.427359503854</v>
      </c>
      <c r="EJ81" s="24">
        <v>42463.300698036917</v>
      </c>
      <c r="EK81" s="24">
        <v>42662.804169196461</v>
      </c>
      <c r="EL81" s="24">
        <v>42849.781893530278</v>
      </c>
      <c r="EM81" s="24">
        <v>44151.380723718066</v>
      </c>
      <c r="EN81" s="24">
        <v>44589.860693799717</v>
      </c>
      <c r="EO81" s="24">
        <v>44989.177558340009</v>
      </c>
      <c r="EP81" s="24">
        <v>45331.315428254828</v>
      </c>
      <c r="EQ81" s="24">
        <v>45600.264245368606</v>
      </c>
      <c r="ER81" s="24">
        <v>45823.878841794394</v>
      </c>
      <c r="ES81" s="24">
        <v>46009.80636706276</v>
      </c>
      <c r="ET81" s="24">
        <v>46106.980249589738</v>
      </c>
      <c r="EU81" s="24">
        <v>46197.021354055199</v>
      </c>
      <c r="EV81" s="24">
        <v>46301.54253817982</v>
      </c>
      <c r="EW81" s="24">
        <v>46418.407831807177</v>
      </c>
      <c r="EX81" s="24">
        <v>46535.416652621803</v>
      </c>
      <c r="EY81" s="24">
        <v>47841.418166707284</v>
      </c>
      <c r="EZ81" s="24">
        <v>48210.61071597648</v>
      </c>
      <c r="FA81" s="24">
        <v>48524.238246001107</v>
      </c>
      <c r="FB81" s="24">
        <v>48810.717785471898</v>
      </c>
      <c r="FC81" s="24">
        <v>49058.179843536956</v>
      </c>
      <c r="FD81" s="24">
        <v>49288.476654406055</v>
      </c>
      <c r="FE81" s="24">
        <v>49485.237238842383</v>
      </c>
      <c r="FF81" s="24">
        <v>49605.460560658648</v>
      </c>
      <c r="FG81" s="24">
        <v>49722.997930317273</v>
      </c>
      <c r="FH81" s="24">
        <v>49841.852672871675</v>
      </c>
      <c r="FI81" s="24">
        <v>49931.169564327094</v>
      </c>
      <c r="FJ81" s="24">
        <v>49989.94888142858</v>
      </c>
      <c r="FK81" s="24">
        <v>51269.969687867975</v>
      </c>
      <c r="FL81" s="24">
        <v>51588.391986432071</v>
      </c>
      <c r="FM81" s="24">
        <v>51861.276316448748</v>
      </c>
      <c r="FN81" s="24">
        <v>52086.888363233615</v>
      </c>
      <c r="FO81" s="24">
        <v>52392.606580299245</v>
      </c>
      <c r="FP81" s="24">
        <v>52670.433019361059</v>
      </c>
      <c r="FQ81" s="24">
        <v>52924.690189715242</v>
      </c>
      <c r="FR81" s="24">
        <v>53146.36132663559</v>
      </c>
      <c r="FS81" s="24">
        <v>53357.195529985765</v>
      </c>
      <c r="FT81" s="24">
        <v>53545.203234231754</v>
      </c>
      <c r="FU81" s="24">
        <v>53726.267993348512</v>
      </c>
      <c r="FV81" s="24">
        <v>53892.911863587891</v>
      </c>
    </row>
    <row r="82" spans="2:195" x14ac:dyDescent="0.2">
      <c r="D82" s="24" t="s">
        <v>915</v>
      </c>
      <c r="H82" s="159">
        <v>1.9337402845299636E-2</v>
      </c>
      <c r="K82" s="159">
        <v>0</v>
      </c>
      <c r="L82" s="159">
        <v>0</v>
      </c>
      <c r="M82" s="159">
        <v>0</v>
      </c>
      <c r="N82" s="159">
        <v>0</v>
      </c>
      <c r="O82" s="159">
        <v>0</v>
      </c>
      <c r="P82" s="159">
        <v>0</v>
      </c>
      <c r="Q82" s="159">
        <v>0</v>
      </c>
      <c r="R82" s="159">
        <v>0</v>
      </c>
      <c r="S82" s="159">
        <v>0.13539809953800974</v>
      </c>
      <c r="T82" s="159">
        <v>1.6597537420873831E-2</v>
      </c>
      <c r="U82" s="159">
        <v>1.7489889024493794E-2</v>
      </c>
      <c r="V82" s="159">
        <v>1.6471903422526288E-2</v>
      </c>
      <c r="W82" s="159">
        <v>1.7221879442759404E-2</v>
      </c>
      <c r="X82" s="159">
        <v>1.6693147076496481E-2</v>
      </c>
      <c r="Y82" s="159">
        <v>1.7212273643406707E-2</v>
      </c>
      <c r="Z82" s="159">
        <v>1.7186161650632244E-2</v>
      </c>
      <c r="AA82" s="159">
        <v>1.6511958576740829E-2</v>
      </c>
      <c r="AB82" s="159">
        <v>1.7483930379743749E-2</v>
      </c>
      <c r="AC82" s="159">
        <v>1.675349012679242E-2</v>
      </c>
      <c r="AD82" s="159">
        <v>1.6084815897660129E-2</v>
      </c>
      <c r="AE82" s="159">
        <v>1.646431537385673E-2</v>
      </c>
      <c r="AF82" s="159">
        <v>1.6881804033189351E-2</v>
      </c>
      <c r="AG82" s="159">
        <v>1.6966632936259506E-2</v>
      </c>
      <c r="AH82" s="159">
        <v>-6.5659121072712809E-2</v>
      </c>
      <c r="AI82" s="159">
        <v>1.3746759044795581E-2</v>
      </c>
      <c r="AJ82" s="159">
        <v>1.3494844024528911E-2</v>
      </c>
      <c r="AK82" s="159">
        <v>1.3988108325719128E-2</v>
      </c>
      <c r="AL82" s="159">
        <v>1.3841107175377931E-2</v>
      </c>
      <c r="AM82" s="159">
        <v>1.4404865570502721E-2</v>
      </c>
      <c r="AN82" s="159">
        <v>1.3647904358184807E-2</v>
      </c>
      <c r="AO82" s="159">
        <v>1.2773344769295264E-2</v>
      </c>
      <c r="AP82" s="159">
        <v>1.1663207226642734E-2</v>
      </c>
      <c r="AQ82" s="159">
        <v>9.7828182268432321E-3</v>
      </c>
      <c r="AR82" s="159">
        <v>1.0740171770161719E-2</v>
      </c>
      <c r="AS82" s="159">
        <v>3.3030722196576302E-2</v>
      </c>
      <c r="AT82" s="159">
        <v>-1.2641649389678839E-2</v>
      </c>
      <c r="AU82" s="159">
        <v>1.2000000037731861E-2</v>
      </c>
      <c r="AV82" s="159">
        <v>1.2002555846412133E-2</v>
      </c>
      <c r="AW82" s="159">
        <v>1.1746371354994515E-2</v>
      </c>
      <c r="AX82" s="159">
        <v>1.1734847065529127E-2</v>
      </c>
      <c r="AY82" s="159">
        <v>1.2000000010126119E-2</v>
      </c>
      <c r="AZ82" s="159">
        <v>1.1999999990291214E-2</v>
      </c>
      <c r="BA82" s="159">
        <v>1.1999999987897254E-2</v>
      </c>
      <c r="BB82" s="159">
        <v>1.1999999974037841E-2</v>
      </c>
      <c r="BC82" s="159">
        <v>1.2000000033305888E-2</v>
      </c>
      <c r="BD82" s="159">
        <v>2.2546290775398933E-2</v>
      </c>
      <c r="BE82" s="159">
        <v>2.2203406197002423E-2</v>
      </c>
      <c r="BF82" s="159">
        <v>5.3887018319717261E-2</v>
      </c>
      <c r="BG82" s="159">
        <v>2.5053253064850636E-2</v>
      </c>
      <c r="BH82" s="159">
        <v>2.5354630860035785E-2</v>
      </c>
      <c r="BI82" s="159">
        <v>2.7558785923093899E-2</v>
      </c>
      <c r="BJ82" s="159">
        <v>2.7499111845998358E-2</v>
      </c>
      <c r="BK82" s="159">
        <v>2.6165988545662617E-2</v>
      </c>
      <c r="BL82" s="159">
        <v>2.5291975883223961E-2</v>
      </c>
      <c r="BM82" s="159">
        <v>2.5808183170011958E-2</v>
      </c>
      <c r="BN82" s="159">
        <v>2.5660660623379631E-2</v>
      </c>
      <c r="BO82" s="159">
        <v>2.4772123917823151E-2</v>
      </c>
      <c r="BP82" s="159">
        <v>2.2996314048411789E-2</v>
      </c>
      <c r="BQ82" s="159">
        <v>2.5803949587270825E-2</v>
      </c>
      <c r="BR82" s="159">
        <v>2.6384386035803866E-2</v>
      </c>
      <c r="BS82" s="159">
        <v>2.3100157425655188E-2</v>
      </c>
      <c r="BT82" s="159">
        <v>1.8575094206988545E-2</v>
      </c>
      <c r="BU82" s="159">
        <v>1.8379055524503078E-2</v>
      </c>
      <c r="BV82" s="159">
        <v>1.9236562732713052E-2</v>
      </c>
      <c r="BW82" s="159">
        <v>1.9829424390075005E-2</v>
      </c>
      <c r="BX82" s="159">
        <v>2.0081183657890724E-2</v>
      </c>
      <c r="BY82" s="159">
        <v>1.8454665719472251E-2</v>
      </c>
      <c r="BZ82" s="159">
        <v>1.958260672772618E-2</v>
      </c>
      <c r="CA82" s="159">
        <v>1.8966009964740037E-2</v>
      </c>
      <c r="CB82" s="159">
        <v>1.8229590497938101E-2</v>
      </c>
      <c r="CC82" s="159">
        <v>1.8277080450593834E-2</v>
      </c>
      <c r="CD82" s="347">
        <v>1.9337402845299636E-2</v>
      </c>
      <c r="CE82" s="36">
        <v>1.9337402845299636E-2</v>
      </c>
      <c r="CF82" s="36">
        <v>1.9337402845299636E-2</v>
      </c>
      <c r="CG82" s="36">
        <v>1.9337402845299636E-2</v>
      </c>
      <c r="CH82" s="36">
        <v>1.9337402845299636E-2</v>
      </c>
      <c r="CI82" s="36">
        <v>1.9337402845299636E-2</v>
      </c>
      <c r="CJ82" s="36">
        <v>1.9337402845299636E-2</v>
      </c>
      <c r="CK82" s="36">
        <v>1.9337402845299636E-2</v>
      </c>
      <c r="CL82" s="36">
        <v>1.9337402845299636E-2</v>
      </c>
      <c r="CM82" s="36">
        <v>1.9337402845299636E-2</v>
      </c>
      <c r="CN82" s="36">
        <v>1.9337402845299636E-2</v>
      </c>
      <c r="CO82" s="36">
        <v>1.9337402845299636E-2</v>
      </c>
      <c r="CP82" s="36">
        <v>1.9337402845299636E-2</v>
      </c>
      <c r="CQ82" s="36">
        <v>1.9337402845299636E-2</v>
      </c>
      <c r="CR82" s="36">
        <v>1.9337402845299636E-2</v>
      </c>
      <c r="CS82" s="36">
        <v>1.9337402845299636E-2</v>
      </c>
      <c r="CT82" s="36">
        <v>1.9337402845299636E-2</v>
      </c>
      <c r="CU82" s="36">
        <v>1.9337402845299636E-2</v>
      </c>
      <c r="CV82" s="36">
        <v>1.9337402845299636E-2</v>
      </c>
      <c r="CW82" s="36">
        <v>1.9337402845299636E-2</v>
      </c>
      <c r="CX82" s="36">
        <v>1.9337402845299636E-2</v>
      </c>
      <c r="CY82" s="36">
        <v>1.9337402845299636E-2</v>
      </c>
      <c r="CZ82" s="36">
        <v>1.9337402845299636E-2</v>
      </c>
      <c r="DA82" s="36">
        <v>1.9337402845299636E-2</v>
      </c>
      <c r="DB82" s="36">
        <v>1.9337402845299636E-2</v>
      </c>
      <c r="DC82" s="36">
        <v>1.9337402845299636E-2</v>
      </c>
      <c r="DD82" s="36">
        <v>1.9337402845299636E-2</v>
      </c>
      <c r="DE82" s="36">
        <v>1.9337402845299636E-2</v>
      </c>
      <c r="DF82" s="36">
        <v>1.9337402845299636E-2</v>
      </c>
      <c r="DG82" s="36">
        <v>1.9337402845299636E-2</v>
      </c>
      <c r="DH82" s="36">
        <v>1.9337402845299636E-2</v>
      </c>
      <c r="DI82" s="36">
        <v>1.9337402845299636E-2</v>
      </c>
      <c r="DJ82" s="36">
        <v>1.9337402845299636E-2</v>
      </c>
      <c r="DK82" s="36">
        <v>1.9337402845299636E-2</v>
      </c>
      <c r="DL82" s="36">
        <v>1.9337402845299636E-2</v>
      </c>
      <c r="DM82" s="36">
        <v>1.9337402845299636E-2</v>
      </c>
      <c r="DN82" s="36">
        <v>1.9337402845299636E-2</v>
      </c>
      <c r="DO82" s="36">
        <v>1.9337402845299636E-2</v>
      </c>
      <c r="DP82" s="36">
        <v>1.9337402845299636E-2</v>
      </c>
      <c r="DQ82" s="36">
        <v>1.9337402845299636E-2</v>
      </c>
      <c r="DR82" s="36">
        <v>1.9337402845299636E-2</v>
      </c>
      <c r="DS82" s="36">
        <v>1.9337402845299636E-2</v>
      </c>
      <c r="DT82" s="36">
        <v>1.9337402845299636E-2</v>
      </c>
      <c r="DU82" s="36">
        <v>1.9337402845299636E-2</v>
      </c>
      <c r="DV82" s="36">
        <v>1.9337402845299636E-2</v>
      </c>
      <c r="DW82" s="36">
        <v>1.9337402845299636E-2</v>
      </c>
      <c r="DX82" s="36">
        <v>1.9337402845299636E-2</v>
      </c>
      <c r="DY82" s="36">
        <v>1.9337402845299636E-2</v>
      </c>
      <c r="DZ82" s="36">
        <v>1.9337402845299636E-2</v>
      </c>
      <c r="EA82" s="36">
        <v>1.9337402845299636E-2</v>
      </c>
      <c r="EB82" s="36">
        <v>1.9337402845299636E-2</v>
      </c>
      <c r="EC82" s="36">
        <v>1.9337402845299636E-2</v>
      </c>
      <c r="ED82" s="36">
        <v>1.9337402845299636E-2</v>
      </c>
      <c r="EE82" s="36">
        <v>1.9337402845299636E-2</v>
      </c>
      <c r="EF82" s="36">
        <v>1.9337402845299636E-2</v>
      </c>
      <c r="EG82" s="36">
        <v>1.9337402845299636E-2</v>
      </c>
      <c r="EH82" s="36">
        <v>1.9337402845299636E-2</v>
      </c>
      <c r="EI82" s="36">
        <v>1.9337402845299636E-2</v>
      </c>
      <c r="EJ82" s="36">
        <v>1.9337402845299636E-2</v>
      </c>
      <c r="EK82" s="36">
        <v>1.9337402845299636E-2</v>
      </c>
      <c r="EL82" s="36">
        <v>1.9337402845299636E-2</v>
      </c>
      <c r="EM82" s="36">
        <v>1.9337402845299636E-2</v>
      </c>
      <c r="EN82" s="36">
        <v>1.9337402845299636E-2</v>
      </c>
      <c r="EO82" s="36">
        <v>1.9337402845299636E-2</v>
      </c>
      <c r="EP82" s="36">
        <v>1.9337402845299636E-2</v>
      </c>
      <c r="EQ82" s="36">
        <v>1.9337402845299636E-2</v>
      </c>
      <c r="ER82" s="36">
        <v>1.9337402845299636E-2</v>
      </c>
      <c r="ES82" s="36">
        <v>1.9337402845299636E-2</v>
      </c>
      <c r="ET82" s="36">
        <v>1.9337402845299636E-2</v>
      </c>
      <c r="EU82" s="36">
        <v>1.9337402845299636E-2</v>
      </c>
      <c r="EV82" s="36">
        <v>1.9337402845299636E-2</v>
      </c>
      <c r="EW82" s="36">
        <v>1.9337402845299636E-2</v>
      </c>
      <c r="EX82" s="36">
        <v>1.9337402845299636E-2</v>
      </c>
      <c r="EY82" s="36">
        <v>1.9337402845299636E-2</v>
      </c>
      <c r="EZ82" s="36">
        <v>1.9337402845299636E-2</v>
      </c>
      <c r="FA82" s="36">
        <v>1.9337402845299636E-2</v>
      </c>
      <c r="FB82" s="36">
        <v>1.9337402845299636E-2</v>
      </c>
      <c r="FC82" s="36">
        <v>1.9337402845299636E-2</v>
      </c>
      <c r="FD82" s="36">
        <v>1.9337402845299636E-2</v>
      </c>
      <c r="FE82" s="36">
        <v>1.9337402845299636E-2</v>
      </c>
      <c r="FF82" s="36">
        <v>1.9337402845299636E-2</v>
      </c>
      <c r="FG82" s="36">
        <v>1.9337402845299636E-2</v>
      </c>
      <c r="FH82" s="36">
        <v>1.9337402845299636E-2</v>
      </c>
      <c r="FI82" s="36">
        <v>1.9337402845299636E-2</v>
      </c>
      <c r="FJ82" s="36">
        <v>1.9337402845299636E-2</v>
      </c>
      <c r="FK82" s="36">
        <v>1.9337402845299636E-2</v>
      </c>
      <c r="FL82" s="36">
        <v>1.9337402845299636E-2</v>
      </c>
      <c r="FM82" s="36">
        <v>1.9337402845299636E-2</v>
      </c>
      <c r="FN82" s="36">
        <v>1.9337402845299636E-2</v>
      </c>
      <c r="FO82" s="36">
        <v>1.9337402845299636E-2</v>
      </c>
      <c r="FP82" s="36">
        <v>1.9337402845299636E-2</v>
      </c>
      <c r="FQ82" s="36">
        <v>1.9337402845299636E-2</v>
      </c>
      <c r="FR82" s="36">
        <v>1.9337402845299636E-2</v>
      </c>
      <c r="FS82" s="36">
        <v>1.9337402845299636E-2</v>
      </c>
      <c r="FT82" s="36">
        <v>1.9337402845299636E-2</v>
      </c>
      <c r="FU82" s="36">
        <v>1.9337402845299636E-2</v>
      </c>
      <c r="FV82" s="36">
        <v>1.9337402845299636E-2</v>
      </c>
    </row>
    <row r="83" spans="2:195" x14ac:dyDescent="0.2">
      <c r="D83" s="44" t="s">
        <v>196</v>
      </c>
      <c r="E83" s="44"/>
      <c r="F83" s="44"/>
      <c r="G83" s="44"/>
      <c r="H83" s="44"/>
      <c r="I83" s="44"/>
      <c r="J83" s="44"/>
      <c r="K83" s="44">
        <v>0</v>
      </c>
      <c r="L83" s="44">
        <v>0</v>
      </c>
      <c r="M83" s="44">
        <v>0</v>
      </c>
      <c r="N83" s="44">
        <v>0</v>
      </c>
      <c r="O83" s="44">
        <v>0</v>
      </c>
      <c r="P83" s="44">
        <v>0</v>
      </c>
      <c r="Q83" s="44">
        <v>0</v>
      </c>
      <c r="R83" s="44">
        <v>0</v>
      </c>
      <c r="S83" s="44">
        <v>618.01875800000005</v>
      </c>
      <c r="T83" s="44">
        <v>81.334783000000002</v>
      </c>
      <c r="U83" s="44">
        <v>83.902829999999994</v>
      </c>
      <c r="V83" s="44">
        <v>84.906684999999996</v>
      </c>
      <c r="W83" s="44">
        <v>83.569136</v>
      </c>
      <c r="X83" s="44">
        <v>83.987083999999996</v>
      </c>
      <c r="Y83" s="44">
        <v>86.057775000000007</v>
      </c>
      <c r="Z83" s="44">
        <v>88.211205000000007</v>
      </c>
      <c r="AA83" s="44">
        <v>89.202039999999997</v>
      </c>
      <c r="AB83" s="44">
        <v>91.071432999999999</v>
      </c>
      <c r="AC83" s="44">
        <v>90.274516000000006</v>
      </c>
      <c r="AD83" s="44">
        <v>90.342999000000006</v>
      </c>
      <c r="AE83" s="44">
        <v>90.295134000000004</v>
      </c>
      <c r="AF83" s="44">
        <v>90.857703999999998</v>
      </c>
      <c r="AG83" s="44">
        <v>90.960108000000005</v>
      </c>
      <c r="AH83" s="44">
        <v>-331.55823900000001</v>
      </c>
      <c r="AI83" s="44">
        <v>74.668981000000002</v>
      </c>
      <c r="AJ83" s="44">
        <v>75.033407999999994</v>
      </c>
      <c r="AK83" s="44">
        <v>77.235422999999997</v>
      </c>
      <c r="AL83" s="44">
        <v>76.045565999999994</v>
      </c>
      <c r="AM83" s="44">
        <v>79.546650999999997</v>
      </c>
      <c r="AN83" s="44">
        <v>75.032100999999997</v>
      </c>
      <c r="AO83" s="44">
        <v>75.638110999999995</v>
      </c>
      <c r="AP83" s="44">
        <v>75.722639000000001</v>
      </c>
      <c r="AQ83" s="44">
        <v>79.685316</v>
      </c>
      <c r="AR83" s="44">
        <v>114</v>
      </c>
      <c r="AS83" s="44">
        <v>381.631484</v>
      </c>
      <c r="AT83" s="44">
        <v>-122.21427</v>
      </c>
      <c r="AU83" s="44">
        <v>127.213447</v>
      </c>
      <c r="AV83" s="44">
        <v>126.80361499999999</v>
      </c>
      <c r="AW83" s="44">
        <v>134.93623700000001</v>
      </c>
      <c r="AX83" s="44">
        <v>122.14904</v>
      </c>
      <c r="AY83" s="44">
        <v>132.726067</v>
      </c>
      <c r="AZ83" s="44">
        <v>138.43135699999999</v>
      </c>
      <c r="BA83" s="44">
        <v>134.84540000000001</v>
      </c>
      <c r="BB83" s="44">
        <v>138.66335100000001</v>
      </c>
      <c r="BC83" s="44">
        <v>154.206974</v>
      </c>
      <c r="BD83" s="44">
        <v>287.01577400000002</v>
      </c>
      <c r="BE83" s="44">
        <v>300.67442</v>
      </c>
      <c r="BF83" s="44">
        <v>737.630898</v>
      </c>
      <c r="BG83" s="44">
        <v>329.34801099999999</v>
      </c>
      <c r="BH83" s="44">
        <v>333.272198</v>
      </c>
      <c r="BI83" s="44">
        <v>342.639185</v>
      </c>
      <c r="BJ83" s="44">
        <v>377.01541300000002</v>
      </c>
      <c r="BK83" s="44">
        <v>376.90070200000002</v>
      </c>
      <c r="BL83" s="44">
        <v>374.48186500000003</v>
      </c>
      <c r="BM83" s="44">
        <v>383.56349999999998</v>
      </c>
      <c r="BN83" s="44">
        <v>385.883985</v>
      </c>
      <c r="BO83" s="44">
        <v>370.856314</v>
      </c>
      <c r="BP83" s="44">
        <v>369.15835800000002</v>
      </c>
      <c r="BQ83" s="44">
        <v>412.03503699999999</v>
      </c>
      <c r="BR83" s="44">
        <v>426.73081400000001</v>
      </c>
      <c r="BS83" s="44">
        <v>368.02448299999998</v>
      </c>
      <c r="BT83" s="44">
        <v>302.40441700000002</v>
      </c>
      <c r="BU83" s="44">
        <v>305.25896599999999</v>
      </c>
      <c r="BV83" s="44">
        <v>308.808021</v>
      </c>
      <c r="BW83" s="44">
        <v>323.21636699999999</v>
      </c>
      <c r="BX83" s="44">
        <v>320.031767</v>
      </c>
      <c r="BY83" s="44">
        <v>323.62034399999999</v>
      </c>
      <c r="BZ83" s="44">
        <v>342.11906699999997</v>
      </c>
      <c r="CA83" s="44">
        <v>331.70600300000001</v>
      </c>
      <c r="CB83" s="44">
        <v>334.55704200000002</v>
      </c>
      <c r="CC83" s="44">
        <v>330.96855199999999</v>
      </c>
      <c r="CD83" s="422">
        <v>370.49831477375886</v>
      </c>
      <c r="CE83" s="44">
        <v>391.02236759087748</v>
      </c>
      <c r="CF83" s="44">
        <v>399.34533006188411</v>
      </c>
      <c r="CG83" s="44">
        <v>407.18830755803174</v>
      </c>
      <c r="CH83" s="44">
        <v>414.15909513835851</v>
      </c>
      <c r="CI83" s="44">
        <v>420.9067114681913</v>
      </c>
      <c r="CJ83" s="44">
        <v>427.27838400058658</v>
      </c>
      <c r="CK83" s="44">
        <v>433.38314654054966</v>
      </c>
      <c r="CL83" s="44">
        <v>439.35343676632652</v>
      </c>
      <c r="CM83" s="44">
        <v>445.21150235595161</v>
      </c>
      <c r="CN83" s="44">
        <v>450.974549451104</v>
      </c>
      <c r="CO83" s="44">
        <v>456.64483278561062</v>
      </c>
      <c r="CP83" s="44">
        <v>462.22635002589874</v>
      </c>
      <c r="CQ83" s="44">
        <v>481.37194823623116</v>
      </c>
      <c r="CR83" s="44">
        <v>495.64784836431335</v>
      </c>
      <c r="CS83" s="44">
        <v>508.25840148794691</v>
      </c>
      <c r="CT83" s="44">
        <v>519.42293299623066</v>
      </c>
      <c r="CU83" s="44">
        <v>529.35833418102766</v>
      </c>
      <c r="CV83" s="44">
        <v>538.25348639195545</v>
      </c>
      <c r="CW83" s="44">
        <v>546.26710082496334</v>
      </c>
      <c r="CX83" s="44">
        <v>553.47346217840891</v>
      </c>
      <c r="CY83" s="44">
        <v>560.00275082784219</v>
      </c>
      <c r="CZ83" s="44">
        <v>565.95232704122918</v>
      </c>
      <c r="DA83" s="44">
        <v>571.36806857753004</v>
      </c>
      <c r="DB83" s="44">
        <v>576.19735840571332</v>
      </c>
      <c r="DC83" s="44">
        <v>594.23088981822605</v>
      </c>
      <c r="DD83" s="44">
        <v>605.05770418929876</v>
      </c>
      <c r="DE83" s="44">
        <v>614.69828248849512</v>
      </c>
      <c r="DF83" s="44">
        <v>623.28276147492227</v>
      </c>
      <c r="DG83" s="44">
        <v>630.9989146629988</v>
      </c>
      <c r="DH83" s="44">
        <v>637.98913902171387</v>
      </c>
      <c r="DI83" s="44">
        <v>644.36508443511468</v>
      </c>
      <c r="DJ83" s="44">
        <v>650.20832639748687</v>
      </c>
      <c r="DK83" s="44">
        <v>655.5894232912691</v>
      </c>
      <c r="DL83" s="44">
        <v>660.56863021133415</v>
      </c>
      <c r="DM83" s="44">
        <v>665.14156000858452</v>
      </c>
      <c r="DN83" s="44">
        <v>669.30852699462514</v>
      </c>
      <c r="DO83" s="44">
        <v>687.00110444088023</v>
      </c>
      <c r="DP83" s="44">
        <v>695.5321198043298</v>
      </c>
      <c r="DQ83" s="44">
        <v>703.1357784333095</v>
      </c>
      <c r="DR83" s="44">
        <v>709.88617019596677</v>
      </c>
      <c r="DS83" s="44">
        <v>716.15333637123297</v>
      </c>
      <c r="DT83" s="44">
        <v>721.9979513447131</v>
      </c>
      <c r="DU83" s="44">
        <v>727.68215628041696</v>
      </c>
      <c r="DV83" s="44">
        <v>732.51343296307289</v>
      </c>
      <c r="DW83" s="44">
        <v>736.97174112445225</v>
      </c>
      <c r="DX83" s="44">
        <v>741.10765867470798</v>
      </c>
      <c r="DY83" s="44">
        <v>744.96432555064996</v>
      </c>
      <c r="DZ83" s="44">
        <v>748.57793143237234</v>
      </c>
      <c r="EA83" s="44">
        <v>767.65848874291339</v>
      </c>
      <c r="EB83" s="44">
        <v>776.03874471712425</v>
      </c>
      <c r="EC83" s="44">
        <v>783.64271827869402</v>
      </c>
      <c r="ED83" s="44">
        <v>790.52940967113136</v>
      </c>
      <c r="EE83" s="44">
        <v>796.78344441643935</v>
      </c>
      <c r="EF83" s="44">
        <v>802.49125290548454</v>
      </c>
      <c r="EG83" s="44">
        <v>807.72199631015781</v>
      </c>
      <c r="EH83" s="44">
        <v>812.54077329698794</v>
      </c>
      <c r="EI83" s="44">
        <v>816.99419683395013</v>
      </c>
      <c r="EJ83" s="44">
        <v>821.12995173903312</v>
      </c>
      <c r="EK83" s="44">
        <v>824.98783072988078</v>
      </c>
      <c r="EL83" s="44">
        <v>828.6034943084212</v>
      </c>
      <c r="EM83" s="44">
        <v>853.77303523073329</v>
      </c>
      <c r="EN83" s="44">
        <v>862.25209905179702</v>
      </c>
      <c r="EO83" s="44">
        <v>869.9738501243346</v>
      </c>
      <c r="EP83" s="44">
        <v>876.58990794351018</v>
      </c>
      <c r="EQ83" s="44">
        <v>881.79067956480617</v>
      </c>
      <c r="ER83" s="44">
        <v>886.11480509798071</v>
      </c>
      <c r="ES83" s="44">
        <v>889.71016055412474</v>
      </c>
      <c r="ET83" s="44">
        <v>891.58925106659069</v>
      </c>
      <c r="EU83" s="44">
        <v>893.3304121762751</v>
      </c>
      <c r="EV83" s="44">
        <v>895.35158041956061</v>
      </c>
      <c r="EW83" s="44">
        <v>897.61145168106702</v>
      </c>
      <c r="EX83" s="44">
        <v>899.87409838561291</v>
      </c>
      <c r="EY83" s="44">
        <v>925.12877578005509</v>
      </c>
      <c r="EZ83" s="44">
        <v>932.26800083275668</v>
      </c>
      <c r="FA83" s="44">
        <v>938.3327427242192</v>
      </c>
      <c r="FB83" s="44">
        <v>943.87251298590184</v>
      </c>
      <c r="FC83" s="44">
        <v>948.65778649163281</v>
      </c>
      <c r="FD83" s="44">
        <v>953.11112869739634</v>
      </c>
      <c r="FE83" s="44">
        <v>956.91596738271824</v>
      </c>
      <c r="FF83" s="44">
        <v>959.2407741880794</v>
      </c>
      <c r="FG83" s="44">
        <v>961.51364165454515</v>
      </c>
      <c r="FH83" s="44">
        <v>963.81198369139395</v>
      </c>
      <c r="FI83" s="44">
        <v>965.53914040235736</v>
      </c>
      <c r="FJ83" s="44">
        <v>966.67577973612038</v>
      </c>
      <c r="FK83" s="44">
        <v>991.42805772060422</v>
      </c>
      <c r="FL83" s="44">
        <v>997.58551798286442</v>
      </c>
      <c r="FM83" s="44">
        <v>1002.8623922025666</v>
      </c>
      <c r="FN83" s="44">
        <v>1007.2251432379982</v>
      </c>
      <c r="FO83" s="44">
        <v>1013.1369395585431</v>
      </c>
      <c r="FP83" s="44">
        <v>1018.5093813317565</v>
      </c>
      <c r="FQ83" s="44">
        <v>1023.4260546612012</v>
      </c>
      <c r="FR83" s="44">
        <v>1027.7125987350055</v>
      </c>
      <c r="FS83" s="44">
        <v>1031.7895846587558</v>
      </c>
      <c r="FT83" s="44">
        <v>1035.4251653737804</v>
      </c>
      <c r="FU83" s="44">
        <v>1038.9264875619083</v>
      </c>
      <c r="FV83" s="44">
        <v>1042.1489472124269</v>
      </c>
    </row>
    <row r="85" spans="2:195" x14ac:dyDescent="0.2">
      <c r="B85" s="35" t="s">
        <v>916</v>
      </c>
    </row>
    <row r="86" spans="2:195" x14ac:dyDescent="0.2">
      <c r="B86" s="35"/>
      <c r="C86" s="24" t="s">
        <v>200</v>
      </c>
      <c r="K86" s="158">
        <v>0</v>
      </c>
      <c r="L86" s="158">
        <v>0</v>
      </c>
      <c r="M86" s="158">
        <v>0.49410799999999999</v>
      </c>
      <c r="N86" s="158">
        <v>0</v>
      </c>
      <c r="O86" s="158">
        <v>0</v>
      </c>
      <c r="P86" s="158">
        <v>0.17305300000000001</v>
      </c>
      <c r="Q86" s="158">
        <v>0</v>
      </c>
      <c r="R86" s="158">
        <v>0</v>
      </c>
      <c r="S86" s="158">
        <v>10.431998999999999</v>
      </c>
      <c r="T86" s="158">
        <v>39.489148999999998</v>
      </c>
      <c r="U86" s="158">
        <v>28.577394000000002</v>
      </c>
      <c r="V86" s="158">
        <v>32.238087999999998</v>
      </c>
      <c r="W86" s="158">
        <v>34.858471000000002</v>
      </c>
      <c r="X86" s="158">
        <v>41.070045999999998</v>
      </c>
      <c r="Y86" s="158">
        <v>33.028379000000001</v>
      </c>
      <c r="Z86" s="158">
        <v>26.255426</v>
      </c>
      <c r="AA86" s="158">
        <v>18.104970999999999</v>
      </c>
      <c r="AB86" s="158">
        <v>32.006723000000001</v>
      </c>
      <c r="AC86" s="158">
        <v>28.160862000000002</v>
      </c>
      <c r="AD86" s="158">
        <v>19.670898999999999</v>
      </c>
      <c r="AE86" s="158">
        <v>30.201270000000001</v>
      </c>
      <c r="AF86" s="158">
        <v>20.880331000000002</v>
      </c>
      <c r="AG86" s="158">
        <v>14.414849999999999</v>
      </c>
      <c r="AH86" s="158">
        <v>19.624298</v>
      </c>
      <c r="AI86" s="158">
        <v>10.261868</v>
      </c>
      <c r="AJ86" s="158">
        <v>19.220790000000001</v>
      </c>
      <c r="AK86" s="158">
        <v>19.271367000000001</v>
      </c>
      <c r="AL86" s="158">
        <v>20.86947</v>
      </c>
      <c r="AM86" s="158">
        <v>27.856881000000001</v>
      </c>
      <c r="AN86" s="158">
        <v>37.672229999999999</v>
      </c>
      <c r="AO86" s="158">
        <v>25.089047999999998</v>
      </c>
      <c r="AP86" s="158">
        <v>24.780131999999998</v>
      </c>
      <c r="AQ86" s="158">
        <v>38.931744999999999</v>
      </c>
      <c r="AR86" s="158">
        <v>119.22396000000001</v>
      </c>
      <c r="AS86" s="158">
        <v>59.094729999999998</v>
      </c>
      <c r="AT86" s="158">
        <v>70.224389000000002</v>
      </c>
      <c r="AU86" s="158">
        <v>29.044623999999999</v>
      </c>
      <c r="AV86" s="158">
        <v>25.691552999999999</v>
      </c>
      <c r="AW86" s="158">
        <v>19.696548</v>
      </c>
      <c r="AX86" s="158">
        <v>34.150244999999998</v>
      </c>
      <c r="AY86" s="158">
        <v>72.575945000000004</v>
      </c>
      <c r="AZ86" s="158">
        <v>106.729252</v>
      </c>
      <c r="BA86" s="158">
        <v>111.71211</v>
      </c>
      <c r="BB86" s="158">
        <v>98.756992999999994</v>
      </c>
      <c r="BC86" s="158">
        <v>89.282426999999998</v>
      </c>
      <c r="BD86" s="158">
        <v>64.757642000000004</v>
      </c>
      <c r="BE86" s="158">
        <v>85.346992</v>
      </c>
      <c r="BF86" s="158">
        <v>49.965936999999997</v>
      </c>
      <c r="BG86" s="158">
        <v>15.297681000000001</v>
      </c>
      <c r="BH86" s="158">
        <v>16.935130000000001</v>
      </c>
      <c r="BI86" s="158">
        <v>104.974037</v>
      </c>
      <c r="BJ86" s="158">
        <v>210.44018800000001</v>
      </c>
      <c r="BK86" s="158">
        <v>210.90150700000001</v>
      </c>
      <c r="BL86" s="158">
        <v>69.419893999999999</v>
      </c>
      <c r="BM86" s="158">
        <v>344.29906799999998</v>
      </c>
      <c r="BN86" s="158">
        <v>228.617796</v>
      </c>
      <c r="BO86" s="158">
        <v>113.243753</v>
      </c>
      <c r="BP86" s="158">
        <v>154.531566</v>
      </c>
      <c r="BQ86" s="158">
        <v>173.20571799999999</v>
      </c>
      <c r="BR86" s="158">
        <v>209.682605</v>
      </c>
      <c r="BS86" s="158">
        <v>177.256078</v>
      </c>
      <c r="BT86" s="158">
        <v>253.350278</v>
      </c>
      <c r="BU86" s="158">
        <v>177.46523199999999</v>
      </c>
      <c r="BV86" s="158">
        <v>165.41834900000001</v>
      </c>
      <c r="BW86" s="158">
        <v>140.99551600000001</v>
      </c>
      <c r="BX86" s="158">
        <v>100.105008</v>
      </c>
      <c r="BY86" s="158">
        <v>121.941918</v>
      </c>
      <c r="BZ86" s="158">
        <v>125.290909</v>
      </c>
      <c r="CA86" s="158">
        <v>104.781988</v>
      </c>
      <c r="CB86" s="158">
        <v>68.646411999999998</v>
      </c>
      <c r="CC86" s="158">
        <v>68.378238999999994</v>
      </c>
      <c r="CD86" s="24">
        <v>104.79119355819972</v>
      </c>
      <c r="CE86" s="24">
        <v>110.59618620079979</v>
      </c>
      <c r="CF86" s="24">
        <v>112.95024055543153</v>
      </c>
      <c r="CG86" s="24">
        <v>115.16853667203674</v>
      </c>
      <c r="CH86" s="24">
        <v>117.14014388711728</v>
      </c>
      <c r="CI86" s="24">
        <v>119.04862967687791</v>
      </c>
      <c r="CJ86" s="24">
        <v>120.85078408084441</v>
      </c>
      <c r="CK86" s="24">
        <v>122.57744605862629</v>
      </c>
      <c r="CL86" s="24">
        <v>124.26607408661086</v>
      </c>
      <c r="CM86" s="24">
        <v>125.92296066503938</v>
      </c>
      <c r="CN86" s="24">
        <v>127.55297235349175</v>
      </c>
      <c r="CO86" s="24">
        <v>129.15674687753773</v>
      </c>
      <c r="CP86" s="24">
        <v>130.73541493121735</v>
      </c>
      <c r="CQ86" s="24">
        <v>136.15052751835981</v>
      </c>
      <c r="CR86" s="24">
        <v>140.18830192619458</v>
      </c>
      <c r="CS86" s="24">
        <v>143.75505205854429</v>
      </c>
      <c r="CT86" s="24">
        <v>146.91281158299881</v>
      </c>
      <c r="CU86" s="24">
        <v>149.72292571069784</v>
      </c>
      <c r="CV86" s="24">
        <v>152.23881736228114</v>
      </c>
      <c r="CW86" s="24">
        <v>154.5053761768952</v>
      </c>
      <c r="CX86" s="24">
        <v>156.54361272839037</v>
      </c>
      <c r="CY86" s="24">
        <v>158.39034704100914</v>
      </c>
      <c r="CZ86" s="24">
        <v>160.07311634846738</v>
      </c>
      <c r="DA86" s="24">
        <v>161.60489664803023</v>
      </c>
      <c r="DB86" s="24">
        <v>162.9708058167206</v>
      </c>
      <c r="DC86" s="24">
        <v>168.07138308099363</v>
      </c>
      <c r="DD86" s="24">
        <v>171.13362319150687</v>
      </c>
      <c r="DE86" s="24">
        <v>173.86035005173827</v>
      </c>
      <c r="DF86" s="24">
        <v>176.28837134952013</v>
      </c>
      <c r="DG86" s="24">
        <v>178.47079666702857</v>
      </c>
      <c r="DH86" s="24">
        <v>180.44790135166568</v>
      </c>
      <c r="DI86" s="24">
        <v>182.25126429095513</v>
      </c>
      <c r="DJ86" s="24">
        <v>183.90395817664864</v>
      </c>
      <c r="DK86" s="24">
        <v>185.42593963693164</v>
      </c>
      <c r="DL86" s="24">
        <v>186.83425113342381</v>
      </c>
      <c r="DM86" s="24">
        <v>188.12765181138465</v>
      </c>
      <c r="DN86" s="24">
        <v>189.30623057024204</v>
      </c>
      <c r="DO86" s="24">
        <v>194.31037292064946</v>
      </c>
      <c r="DP86" s="24">
        <v>196.72327264664449</v>
      </c>
      <c r="DQ86" s="24">
        <v>198.87388016999162</v>
      </c>
      <c r="DR86" s="24">
        <v>200.78315095905381</v>
      </c>
      <c r="DS86" s="24">
        <v>202.55574694004974</v>
      </c>
      <c r="DT86" s="24">
        <v>204.20882916616753</v>
      </c>
      <c r="DU86" s="24">
        <v>205.81654125523752</v>
      </c>
      <c r="DV86" s="24">
        <v>207.1830123828986</v>
      </c>
      <c r="DW86" s="24">
        <v>208.44399364745976</v>
      </c>
      <c r="DX86" s="24">
        <v>209.61379042997484</v>
      </c>
      <c r="DY86" s="24">
        <v>210.70460436615463</v>
      </c>
      <c r="DZ86" s="24">
        <v>211.72667129141405</v>
      </c>
      <c r="EA86" s="24">
        <v>217.1233878069755</v>
      </c>
      <c r="EB86" s="24">
        <v>219.49364697103414</v>
      </c>
      <c r="EC86" s="24">
        <v>221.64434356944773</v>
      </c>
      <c r="ED86" s="24">
        <v>223.59216514353824</v>
      </c>
      <c r="EE86" s="24">
        <v>225.36104705037081</v>
      </c>
      <c r="EF86" s="24">
        <v>226.97543513344189</v>
      </c>
      <c r="EG86" s="24">
        <v>228.45489083597892</v>
      </c>
      <c r="EH86" s="24">
        <v>229.81782656822125</v>
      </c>
      <c r="EI86" s="24">
        <v>231.07742627286069</v>
      </c>
      <c r="EJ86" s="24">
        <v>232.24717705305645</v>
      </c>
      <c r="EK86" s="24">
        <v>233.33833382201746</v>
      </c>
      <c r="EL86" s="24">
        <v>234.36098274319144</v>
      </c>
      <c r="EM86" s="24">
        <v>241.47989834789968</v>
      </c>
      <c r="EN86" s="24">
        <v>243.87810417673865</v>
      </c>
      <c r="EO86" s="24">
        <v>246.06211279158111</v>
      </c>
      <c r="EP86" s="24">
        <v>247.93338876741069</v>
      </c>
      <c r="EQ86" s="24">
        <v>249.40436729521321</v>
      </c>
      <c r="ER86" s="24">
        <v>250.62739654433017</v>
      </c>
      <c r="ES86" s="24">
        <v>251.64430154630131</v>
      </c>
      <c r="ET86" s="24">
        <v>252.17578071841425</v>
      </c>
      <c r="EU86" s="24">
        <v>252.66824814292161</v>
      </c>
      <c r="EV86" s="24">
        <v>253.23991236958656</v>
      </c>
      <c r="EW86" s="24">
        <v>253.87909100370734</v>
      </c>
      <c r="EX86" s="24">
        <v>254.51905464001882</v>
      </c>
      <c r="EY86" s="24">
        <v>261.66205011816805</v>
      </c>
      <c r="EZ86" s="24">
        <v>263.68129793798624</v>
      </c>
      <c r="FA86" s="24">
        <v>265.39664053493397</v>
      </c>
      <c r="FB86" s="24">
        <v>266.96350093513416</v>
      </c>
      <c r="FC86" s="24">
        <v>268.31696059249919</v>
      </c>
      <c r="FD86" s="24">
        <v>269.57653729354308</v>
      </c>
      <c r="FE86" s="24">
        <v>270.65269222119707</v>
      </c>
      <c r="FF86" s="24">
        <v>271.31023712818217</v>
      </c>
      <c r="FG86" s="24">
        <v>271.95309158962817</v>
      </c>
      <c r="FH86" s="24">
        <v>272.60315124075896</v>
      </c>
      <c r="FI86" s="24">
        <v>273.09165768191355</v>
      </c>
      <c r="FJ86" s="24">
        <v>273.41314306438545</v>
      </c>
      <c r="FK86" s="24">
        <v>280.41404063894606</v>
      </c>
      <c r="FL86" s="24">
        <v>282.15560756230286</v>
      </c>
      <c r="FM86" s="24">
        <v>283.648110836108</v>
      </c>
      <c r="FN86" s="24">
        <v>284.88206486496591</v>
      </c>
      <c r="FO86" s="24">
        <v>286.55414856359522</v>
      </c>
      <c r="FP86" s="24">
        <v>288.07368202242014</v>
      </c>
      <c r="FQ86" s="24">
        <v>289.4643066109366</v>
      </c>
      <c r="FR86" s="24">
        <v>290.67670637585343</v>
      </c>
      <c r="FS86" s="24">
        <v>291.8298350245779</v>
      </c>
      <c r="FT86" s="24">
        <v>292.85811727907952</v>
      </c>
      <c r="FU86" s="24">
        <v>293.84842605106343</v>
      </c>
      <c r="FV86" s="24">
        <v>294.75986175672165</v>
      </c>
      <c r="FX86" s="24">
        <v>472.49661000000003</v>
      </c>
      <c r="FY86" s="24">
        <v>787.71026800000004</v>
      </c>
      <c r="FZ86" s="24">
        <v>1851.548943</v>
      </c>
      <c r="GA86" s="24">
        <v>1503.629927</v>
      </c>
      <c r="GB86" s="24">
        <v>104.79119355819972</v>
      </c>
      <c r="GC86" s="24">
        <v>1608.4211205581996</v>
      </c>
      <c r="GD86" s="24">
        <v>1455.9661360456307</v>
      </c>
      <c r="GE86" s="24">
        <v>1823.0565909185898</v>
      </c>
      <c r="GF86" s="24">
        <v>2164.121721312039</v>
      </c>
      <c r="GG86" s="24">
        <v>2450.9438661756967</v>
      </c>
      <c r="GH86" s="24">
        <v>2723.4866629701346</v>
      </c>
      <c r="GI86" s="24">
        <v>2997.5116563441234</v>
      </c>
      <c r="GJ86" s="24">
        <v>3228.62096033833</v>
      </c>
      <c r="GK86" s="24">
        <v>3459.1649075865707</v>
      </c>
    </row>
    <row r="87" spans="2:195" x14ac:dyDescent="0.2">
      <c r="B87" s="35"/>
      <c r="C87" s="24" t="s">
        <v>201</v>
      </c>
      <c r="K87" s="158">
        <v>0</v>
      </c>
      <c r="L87" s="158">
        <v>0</v>
      </c>
      <c r="M87" s="158">
        <v>0</v>
      </c>
      <c r="N87" s="158">
        <v>0</v>
      </c>
      <c r="O87" s="158">
        <v>0</v>
      </c>
      <c r="P87" s="158">
        <v>0</v>
      </c>
      <c r="Q87" s="158">
        <v>0</v>
      </c>
      <c r="R87" s="158">
        <v>0</v>
      </c>
      <c r="S87" s="158">
        <v>0</v>
      </c>
      <c r="T87" s="158">
        <v>0</v>
      </c>
      <c r="U87" s="158">
        <v>0</v>
      </c>
      <c r="V87" s="158">
        <v>0</v>
      </c>
      <c r="W87" s="158">
        <v>0</v>
      </c>
      <c r="X87" s="158">
        <v>0</v>
      </c>
      <c r="Y87" s="158">
        <v>0</v>
      </c>
      <c r="Z87" s="158">
        <v>0</v>
      </c>
      <c r="AA87" s="158">
        <v>0</v>
      </c>
      <c r="AB87" s="158">
        <v>0</v>
      </c>
      <c r="AC87" s="158">
        <v>0</v>
      </c>
      <c r="AD87" s="158">
        <v>0</v>
      </c>
      <c r="AE87" s="158">
        <v>21.867491000000001</v>
      </c>
      <c r="AF87" s="158">
        <v>26.174909</v>
      </c>
      <c r="AG87" s="158">
        <v>5.4581549999999996</v>
      </c>
      <c r="AH87" s="158">
        <v>7.210636</v>
      </c>
      <c r="AI87" s="158">
        <v>9.8010190000000001</v>
      </c>
      <c r="AJ87" s="158">
        <v>6.9435549999999999</v>
      </c>
      <c r="AK87" s="158">
        <v>10.293055000000001</v>
      </c>
      <c r="AL87" s="158">
        <v>11.013291000000001</v>
      </c>
      <c r="AM87" s="158">
        <v>8.3074080000000006</v>
      </c>
      <c r="AN87" s="158">
        <v>7.6834550000000004</v>
      </c>
      <c r="AO87" s="158">
        <v>9.3218359999999993</v>
      </c>
      <c r="AP87" s="158">
        <v>8.0615819999999996</v>
      </c>
      <c r="AQ87" s="158">
        <v>1.7452270000000001</v>
      </c>
      <c r="AR87" s="158">
        <v>90.893344999999997</v>
      </c>
      <c r="AS87" s="158">
        <v>0</v>
      </c>
      <c r="AT87" s="158">
        <v>0</v>
      </c>
      <c r="AU87" s="158">
        <v>45.908077000000006</v>
      </c>
      <c r="AV87" s="158">
        <v>46.288944999999998</v>
      </c>
      <c r="AW87" s="158">
        <v>40.136291</v>
      </c>
      <c r="AX87" s="158">
        <v>39.416414000000003</v>
      </c>
      <c r="AY87" s="158">
        <v>38.652923000000001</v>
      </c>
      <c r="AZ87" s="158">
        <v>38.048317999999995</v>
      </c>
      <c r="BA87" s="158">
        <v>36.999799999999993</v>
      </c>
      <c r="BB87" s="158">
        <v>35.804877000000005</v>
      </c>
      <c r="BC87" s="158">
        <v>246.813174</v>
      </c>
      <c r="BD87" s="158">
        <v>33.52611499999999</v>
      </c>
      <c r="BE87" s="158">
        <v>10.063413999999995</v>
      </c>
      <c r="BF87" s="158">
        <v>76.122714000000002</v>
      </c>
      <c r="BG87" s="158">
        <v>29.727273</v>
      </c>
      <c r="BH87" s="158">
        <v>28.137636000000001</v>
      </c>
      <c r="BI87" s="158">
        <v>26.680909</v>
      </c>
      <c r="BJ87" s="158">
        <v>17.996217999999999</v>
      </c>
      <c r="BK87" s="158">
        <v>24.290058999999999</v>
      </c>
      <c r="BL87" s="158">
        <v>144.85828599999999</v>
      </c>
      <c r="BM87" s="158">
        <v>46.488782</v>
      </c>
      <c r="BN87" s="158">
        <v>30.951136000000002</v>
      </c>
      <c r="BO87" s="158">
        <v>69.912600999999995</v>
      </c>
      <c r="BP87" s="158">
        <v>20.767523000000001</v>
      </c>
      <c r="BQ87" s="158">
        <v>97.248095000000006</v>
      </c>
      <c r="BR87" s="158">
        <v>331.74073600000003</v>
      </c>
      <c r="BS87" s="158">
        <v>17.255832000000002</v>
      </c>
      <c r="BT87" s="158">
        <v>15.915682</v>
      </c>
      <c r="BU87" s="158">
        <v>34.981685999999996</v>
      </c>
      <c r="BV87" s="158">
        <v>21.710954999999998</v>
      </c>
      <c r="BW87" s="158">
        <v>13.041864</v>
      </c>
      <c r="BX87" s="158">
        <v>212.380089</v>
      </c>
      <c r="BY87" s="158">
        <v>11.101044999999999</v>
      </c>
      <c r="BZ87" s="158">
        <v>10.286682000000001</v>
      </c>
      <c r="CA87" s="158">
        <v>9.6809550000000009</v>
      </c>
      <c r="CB87" s="158">
        <v>9.2343410000000006</v>
      </c>
      <c r="CC87" s="158">
        <v>8.5240449999999992</v>
      </c>
      <c r="CD87" s="24">
        <v>10.38182873254735</v>
      </c>
      <c r="CE87" s="24">
        <v>11.011465914439512</v>
      </c>
      <c r="CF87" s="24">
        <v>11.191729043512414</v>
      </c>
      <c r="CG87" s="24">
        <v>11.362254535400352</v>
      </c>
      <c r="CH87" s="24">
        <v>11.494396985061643</v>
      </c>
      <c r="CI87" s="24">
        <v>11.630421269972066</v>
      </c>
      <c r="CJ87" s="24">
        <v>11.758183774334208</v>
      </c>
      <c r="CK87" s="24">
        <v>11.883486660975549</v>
      </c>
      <c r="CL87" s="24">
        <v>12.013853654619401</v>
      </c>
      <c r="CM87" s="24">
        <v>12.149473413815043</v>
      </c>
      <c r="CN87" s="24">
        <v>12.290308366370082</v>
      </c>
      <c r="CO87" s="24">
        <v>12.43542457128023</v>
      </c>
      <c r="CP87" s="24">
        <v>12.584125721434992</v>
      </c>
      <c r="CQ87" s="24">
        <v>12.815619522798714</v>
      </c>
      <c r="CR87" s="24">
        <v>12.974574365792657</v>
      </c>
      <c r="CS87" s="24">
        <v>13.144683083398011</v>
      </c>
      <c r="CT87" s="24">
        <v>13.322827854631234</v>
      </c>
      <c r="CU87" s="24">
        <v>13.508336797987072</v>
      </c>
      <c r="CV87" s="24">
        <v>13.700926430656736</v>
      </c>
      <c r="CW87" s="24">
        <v>13.900143672110405</v>
      </c>
      <c r="CX87" s="24">
        <v>14.101420393826986</v>
      </c>
      <c r="CY87" s="24">
        <v>14.305447190394245</v>
      </c>
      <c r="CZ87" s="24">
        <v>14.511845772248517</v>
      </c>
      <c r="DA87" s="24">
        <v>14.717742651824985</v>
      </c>
      <c r="DB87" s="24">
        <v>14.914448391683132</v>
      </c>
      <c r="DC87" s="24">
        <v>15.258992797936701</v>
      </c>
      <c r="DD87" s="24">
        <v>15.452752103338561</v>
      </c>
      <c r="DE87" s="24">
        <v>15.649130371744224</v>
      </c>
      <c r="DF87" s="24">
        <v>15.845508812165754</v>
      </c>
      <c r="DG87" s="24">
        <v>16.044790335294792</v>
      </c>
      <c r="DH87" s="24">
        <v>16.248145485327711</v>
      </c>
      <c r="DI87" s="24">
        <v>16.455841447111862</v>
      </c>
      <c r="DJ87" s="24">
        <v>16.667113732190408</v>
      </c>
      <c r="DK87" s="24">
        <v>16.881334524514035</v>
      </c>
      <c r="DL87" s="24">
        <v>17.097889251967647</v>
      </c>
      <c r="DM87" s="24">
        <v>17.312458359070543</v>
      </c>
      <c r="DN87" s="24">
        <v>17.521564500528225</v>
      </c>
      <c r="DO87" s="24">
        <v>17.938350785114388</v>
      </c>
      <c r="DP87" s="24">
        <v>18.136922612227444</v>
      </c>
      <c r="DQ87" s="24">
        <v>18.332270131399547</v>
      </c>
      <c r="DR87" s="24">
        <v>18.521576937322312</v>
      </c>
      <c r="DS87" s="24">
        <v>18.723192533009051</v>
      </c>
      <c r="DT87" s="24">
        <v>18.93532188380733</v>
      </c>
      <c r="DU87" s="24">
        <v>19.170648699260351</v>
      </c>
      <c r="DV87" s="24">
        <v>19.377624644067247</v>
      </c>
      <c r="DW87" s="24">
        <v>19.58500035245698</v>
      </c>
      <c r="DX87" s="24">
        <v>19.792866792331726</v>
      </c>
      <c r="DY87" s="24">
        <v>20.00122487983278</v>
      </c>
      <c r="DZ87" s="24">
        <v>20.210003825797667</v>
      </c>
      <c r="EA87" s="24">
        <v>20.684531082096562</v>
      </c>
      <c r="EB87" s="24">
        <v>20.894505853301698</v>
      </c>
      <c r="EC87" s="24">
        <v>21.107664171075445</v>
      </c>
      <c r="ED87" s="24">
        <v>21.320989761284991</v>
      </c>
      <c r="EE87" s="24">
        <v>21.534085270731463</v>
      </c>
      <c r="EF87" s="24">
        <v>21.747416500758753</v>
      </c>
      <c r="EG87" s="24">
        <v>21.960993898138096</v>
      </c>
      <c r="EH87" s="24">
        <v>22.175122668521929</v>
      </c>
      <c r="EI87" s="24">
        <v>22.389381028064719</v>
      </c>
      <c r="EJ87" s="24">
        <v>22.603834829842043</v>
      </c>
      <c r="EK87" s="24">
        <v>22.818472728247233</v>
      </c>
      <c r="EL87" s="24">
        <v>23.033273506833371</v>
      </c>
      <c r="EM87" s="24">
        <v>23.689890447402842</v>
      </c>
      <c r="EN87" s="24">
        <v>23.906814744302594</v>
      </c>
      <c r="EO87" s="24">
        <v>24.127040361077345</v>
      </c>
      <c r="EP87" s="24">
        <v>24.320251764111219</v>
      </c>
      <c r="EQ87" s="24">
        <v>24.459540600343974</v>
      </c>
      <c r="ER87" s="24">
        <v>24.576413559673806</v>
      </c>
      <c r="ES87" s="24">
        <v>24.676455454501763</v>
      </c>
      <c r="ET87" s="24">
        <v>24.688491100703491</v>
      </c>
      <c r="EU87" s="24">
        <v>24.716405072610918</v>
      </c>
      <c r="EV87" s="24">
        <v>24.785548957383494</v>
      </c>
      <c r="EW87" s="24">
        <v>24.890408763387761</v>
      </c>
      <c r="EX87" s="24">
        <v>25.012564524665088</v>
      </c>
      <c r="EY87" s="24">
        <v>25.61946328322108</v>
      </c>
      <c r="EZ87" s="24">
        <v>25.742655937484361</v>
      </c>
      <c r="FA87" s="24">
        <v>25.846507301566319</v>
      </c>
      <c r="FB87" s="24">
        <v>25.962133413896368</v>
      </c>
      <c r="FC87" s="24">
        <v>26.06842480913545</v>
      </c>
      <c r="FD87" s="24">
        <v>26.189249344724395</v>
      </c>
      <c r="FE87" s="24">
        <v>26.298700014172447</v>
      </c>
      <c r="FF87" s="24">
        <v>26.336435441627501</v>
      </c>
      <c r="FG87" s="24">
        <v>26.396216651705704</v>
      </c>
      <c r="FH87" s="24">
        <v>26.480280193695805</v>
      </c>
      <c r="FI87" s="24">
        <v>26.545422333800698</v>
      </c>
      <c r="FJ87" s="24">
        <v>26.587967473902133</v>
      </c>
      <c r="FK87" s="24">
        <v>27.102634597454674</v>
      </c>
      <c r="FL87" s="24">
        <v>27.155744585898088</v>
      </c>
      <c r="FM87" s="24">
        <v>27.201509333527465</v>
      </c>
      <c r="FN87" s="24">
        <v>27.231803462407374</v>
      </c>
      <c r="FO87" s="24">
        <v>27.408952905295429</v>
      </c>
      <c r="FP87" s="24">
        <v>27.586267040237523</v>
      </c>
      <c r="FQ87" s="24">
        <v>27.76532525204502</v>
      </c>
      <c r="FR87" s="24">
        <v>27.930585506818655</v>
      </c>
      <c r="FS87" s="24">
        <v>28.107388772775685</v>
      </c>
      <c r="FT87" s="24">
        <v>28.277037703308487</v>
      </c>
      <c r="FU87" s="24">
        <v>28.457872864695581</v>
      </c>
      <c r="FV87" s="24">
        <v>28.637734612407041</v>
      </c>
      <c r="FX87" s="24">
        <v>164.063773</v>
      </c>
      <c r="FY87" s="24">
        <v>687.78106199999991</v>
      </c>
      <c r="FZ87" s="24">
        <v>868.79925400000002</v>
      </c>
      <c r="GA87" s="24">
        <v>364.11317599999995</v>
      </c>
      <c r="GB87" s="24">
        <v>10.38182873254735</v>
      </c>
      <c r="GC87" s="24">
        <v>374.49500473254733</v>
      </c>
      <c r="GD87" s="24">
        <v>141.80512391121547</v>
      </c>
      <c r="GE87" s="24">
        <v>165.91801612735267</v>
      </c>
      <c r="GF87" s="24">
        <v>196.43552172119047</v>
      </c>
      <c r="GG87" s="24">
        <v>228.72500407662682</v>
      </c>
      <c r="GH87" s="24">
        <v>262.27027129889632</v>
      </c>
      <c r="GI87" s="24">
        <v>293.84982535016428</v>
      </c>
      <c r="GJ87" s="24">
        <v>314.07345619893226</v>
      </c>
      <c r="GK87" s="24">
        <v>332.86285663687102</v>
      </c>
    </row>
    <row r="88" spans="2:195" x14ac:dyDescent="0.2">
      <c r="B88" s="35"/>
      <c r="C88" s="24" t="s">
        <v>198</v>
      </c>
      <c r="H88" s="24">
        <v>27.463459363636364</v>
      </c>
      <c r="K88" s="251">
        <v>0</v>
      </c>
      <c r="L88" s="251">
        <v>0</v>
      </c>
      <c r="M88" s="251">
        <v>0</v>
      </c>
      <c r="N88" s="251">
        <v>0</v>
      </c>
      <c r="O88" s="251">
        <v>0</v>
      </c>
      <c r="P88" s="251">
        <v>0</v>
      </c>
      <c r="Q88" s="251">
        <v>0</v>
      </c>
      <c r="R88" s="251">
        <v>0</v>
      </c>
      <c r="S88" s="251">
        <v>0</v>
      </c>
      <c r="T88" s="251">
        <v>0</v>
      </c>
      <c r="U88" s="251">
        <v>0</v>
      </c>
      <c r="V88" s="251">
        <v>0</v>
      </c>
      <c r="W88" s="251">
        <v>0</v>
      </c>
      <c r="X88" s="251">
        <v>0</v>
      </c>
      <c r="Y88" s="251">
        <v>0</v>
      </c>
      <c r="Z88" s="251">
        <v>0</v>
      </c>
      <c r="AA88" s="251">
        <v>0</v>
      </c>
      <c r="AB88" s="251">
        <v>0</v>
      </c>
      <c r="AC88" s="251">
        <v>0</v>
      </c>
      <c r="AD88" s="251">
        <v>0</v>
      </c>
      <c r="AE88" s="251">
        <v>0</v>
      </c>
      <c r="AF88" s="251">
        <v>0</v>
      </c>
      <c r="AG88" s="251">
        <v>0</v>
      </c>
      <c r="AH88" s="251">
        <v>0</v>
      </c>
      <c r="AI88" s="251">
        <v>0</v>
      </c>
      <c r="AJ88" s="251">
        <v>0</v>
      </c>
      <c r="AK88" s="251">
        <v>0</v>
      </c>
      <c r="AL88" s="251">
        <v>0</v>
      </c>
      <c r="AM88" s="251">
        <v>0</v>
      </c>
      <c r="AN88" s="251">
        <v>0</v>
      </c>
      <c r="AO88" s="251">
        <v>0</v>
      </c>
      <c r="AP88" s="251">
        <v>0</v>
      </c>
      <c r="AQ88" s="251">
        <v>0</v>
      </c>
      <c r="AR88" s="251">
        <v>0</v>
      </c>
      <c r="AS88" s="251">
        <v>0</v>
      </c>
      <c r="AT88" s="251">
        <v>0</v>
      </c>
      <c r="AU88" s="251">
        <v>18.749803999999997</v>
      </c>
      <c r="AV88" s="251">
        <v>7.0080739999999935</v>
      </c>
      <c r="AW88" s="251">
        <v>7.7637489999999971</v>
      </c>
      <c r="AX88" s="251">
        <v>18.330049000000002</v>
      </c>
      <c r="AY88" s="251">
        <v>6.2906689999999941</v>
      </c>
      <c r="AZ88" s="251">
        <v>6.2008309999999938</v>
      </c>
      <c r="BA88" s="251">
        <v>11.906164999999987</v>
      </c>
      <c r="BB88" s="251">
        <v>6.2853360000000009</v>
      </c>
      <c r="BC88" s="251">
        <v>20.849290999999994</v>
      </c>
      <c r="BD88" s="251">
        <v>14.191946999999999</v>
      </c>
      <c r="BE88" s="251">
        <v>11.348023999999995</v>
      </c>
      <c r="BF88" s="251">
        <v>8.8864389999999958</v>
      </c>
      <c r="BG88" s="251">
        <v>18.064467</v>
      </c>
      <c r="BH88" s="251">
        <v>10.744421000000003</v>
      </c>
      <c r="BI88" s="251">
        <v>10.149245000000008</v>
      </c>
      <c r="BJ88" s="251">
        <v>124.75868399999999</v>
      </c>
      <c r="BK88" s="251">
        <v>12.437392999999986</v>
      </c>
      <c r="BL88" s="251">
        <v>12.936851999999988</v>
      </c>
      <c r="BM88" s="251">
        <v>24.207682999999975</v>
      </c>
      <c r="BN88" s="251">
        <v>13.879717000000028</v>
      </c>
      <c r="BO88" s="251">
        <v>14.566956000000005</v>
      </c>
      <c r="BP88" s="251">
        <v>30.795499000000007</v>
      </c>
      <c r="BQ88" s="251">
        <v>0</v>
      </c>
      <c r="BR88" s="251">
        <v>0</v>
      </c>
      <c r="BS88" s="251">
        <v>35.575175999999999</v>
      </c>
      <c r="BT88" s="251">
        <v>16.675512000000026</v>
      </c>
      <c r="BU88" s="251">
        <v>17.462337999999988</v>
      </c>
      <c r="BV88" s="251">
        <v>38.542451000000028</v>
      </c>
      <c r="BW88" s="251">
        <v>18.360700000000008</v>
      </c>
      <c r="BX88" s="251">
        <v>19.845447999999976</v>
      </c>
      <c r="BY88" s="251">
        <v>41.710508000000004</v>
      </c>
      <c r="BZ88" s="251">
        <v>21.782219999999995</v>
      </c>
      <c r="CA88" s="251">
        <v>20.210824000000002</v>
      </c>
      <c r="CB88" s="251">
        <v>50.664656000000008</v>
      </c>
      <c r="CC88" s="251">
        <v>21.268219999999999</v>
      </c>
      <c r="CD88" s="236">
        <v>27.463459363636364</v>
      </c>
      <c r="CE88" s="236">
        <v>28.122582388363636</v>
      </c>
      <c r="CF88" s="24">
        <v>28.122582388363636</v>
      </c>
      <c r="CG88" s="24">
        <v>28.122582388363636</v>
      </c>
      <c r="CH88" s="24">
        <v>28.122582388363636</v>
      </c>
      <c r="CI88" s="24">
        <v>28.122582388363636</v>
      </c>
      <c r="CJ88" s="24">
        <v>28.122582388363636</v>
      </c>
      <c r="CK88" s="24">
        <v>28.122582388363636</v>
      </c>
      <c r="CL88" s="24">
        <v>28.122582388363636</v>
      </c>
      <c r="CM88" s="24">
        <v>28.122582388363636</v>
      </c>
      <c r="CN88" s="24">
        <v>28.122582388363636</v>
      </c>
      <c r="CO88" s="24">
        <v>28.122582388363636</v>
      </c>
      <c r="CP88" s="24">
        <v>28.122582388363636</v>
      </c>
      <c r="CQ88" s="24">
        <v>28.291317882693818</v>
      </c>
      <c r="CR88" s="24">
        <v>28.291317882693818</v>
      </c>
      <c r="CS88" s="24">
        <v>28.291317882693818</v>
      </c>
      <c r="CT88" s="24">
        <v>28.291317882693818</v>
      </c>
      <c r="CU88" s="24">
        <v>28.291317882693818</v>
      </c>
      <c r="CV88" s="24">
        <v>28.291317882693818</v>
      </c>
      <c r="CW88" s="24">
        <v>28.291317882693818</v>
      </c>
      <c r="CX88" s="24">
        <v>28.291317882693818</v>
      </c>
      <c r="CY88" s="24">
        <v>28.291317882693818</v>
      </c>
      <c r="CZ88" s="24">
        <v>28.291317882693818</v>
      </c>
      <c r="DA88" s="24">
        <v>28.291317882693818</v>
      </c>
      <c r="DB88" s="24">
        <v>28.291317882693818</v>
      </c>
      <c r="DC88" s="24">
        <v>28.574231061520756</v>
      </c>
      <c r="DD88" s="24">
        <v>28.574231061520756</v>
      </c>
      <c r="DE88" s="24">
        <v>28.574231061520756</v>
      </c>
      <c r="DF88" s="24">
        <v>28.574231061520756</v>
      </c>
      <c r="DG88" s="24">
        <v>28.574231061520756</v>
      </c>
      <c r="DH88" s="24">
        <v>28.574231061520756</v>
      </c>
      <c r="DI88" s="24">
        <v>28.574231061520756</v>
      </c>
      <c r="DJ88" s="24">
        <v>28.574231061520756</v>
      </c>
      <c r="DK88" s="24">
        <v>28.574231061520756</v>
      </c>
      <c r="DL88" s="24">
        <v>28.574231061520756</v>
      </c>
      <c r="DM88" s="24">
        <v>28.574231061520756</v>
      </c>
      <c r="DN88" s="24">
        <v>28.574231061520756</v>
      </c>
      <c r="DO88" s="24">
        <v>28.917121834259007</v>
      </c>
      <c r="DP88" s="24">
        <v>28.917121834259007</v>
      </c>
      <c r="DQ88" s="24">
        <v>28.917121834259007</v>
      </c>
      <c r="DR88" s="24">
        <v>28.917121834259007</v>
      </c>
      <c r="DS88" s="24">
        <v>28.917121834259007</v>
      </c>
      <c r="DT88" s="24">
        <v>28.917121834259007</v>
      </c>
      <c r="DU88" s="24">
        <v>28.917121834259007</v>
      </c>
      <c r="DV88" s="24">
        <v>28.917121834259007</v>
      </c>
      <c r="DW88" s="24">
        <v>28.917121834259007</v>
      </c>
      <c r="DX88" s="24">
        <v>28.917121834259007</v>
      </c>
      <c r="DY88" s="24">
        <v>28.917121834259007</v>
      </c>
      <c r="DZ88" s="24">
        <v>28.917121834259007</v>
      </c>
      <c r="EA88" s="24">
        <v>29.293044418104373</v>
      </c>
      <c r="EB88" s="24">
        <v>29.293044418104373</v>
      </c>
      <c r="EC88" s="24">
        <v>29.293044418104373</v>
      </c>
      <c r="ED88" s="24">
        <v>29.293044418104373</v>
      </c>
      <c r="EE88" s="24">
        <v>29.293044418104373</v>
      </c>
      <c r="EF88" s="24">
        <v>29.293044418104373</v>
      </c>
      <c r="EG88" s="24">
        <v>29.293044418104373</v>
      </c>
      <c r="EH88" s="24">
        <v>29.293044418104373</v>
      </c>
      <c r="EI88" s="24">
        <v>29.293044418104373</v>
      </c>
      <c r="EJ88" s="24">
        <v>29.293044418104373</v>
      </c>
      <c r="EK88" s="24">
        <v>29.293044418104373</v>
      </c>
      <c r="EL88" s="24">
        <v>29.293044418104373</v>
      </c>
      <c r="EM88" s="24">
        <v>29.849612262048353</v>
      </c>
      <c r="EN88" s="24">
        <v>29.849612262048353</v>
      </c>
      <c r="EO88" s="24">
        <v>29.849612262048353</v>
      </c>
      <c r="EP88" s="24">
        <v>29.849612262048353</v>
      </c>
      <c r="EQ88" s="24">
        <v>29.849612262048353</v>
      </c>
      <c r="ER88" s="24">
        <v>29.849612262048353</v>
      </c>
      <c r="ES88" s="24">
        <v>29.849612262048353</v>
      </c>
      <c r="ET88" s="24">
        <v>29.849612262048353</v>
      </c>
      <c r="EU88" s="24">
        <v>29.849612262048353</v>
      </c>
      <c r="EV88" s="24">
        <v>29.849612262048353</v>
      </c>
      <c r="EW88" s="24">
        <v>29.849612262048353</v>
      </c>
      <c r="EX88" s="24">
        <v>29.849612262048353</v>
      </c>
      <c r="EY88" s="24">
        <v>30.416754895027267</v>
      </c>
      <c r="EZ88" s="24">
        <v>30.416754895027267</v>
      </c>
      <c r="FA88" s="24">
        <v>30.416754895027267</v>
      </c>
      <c r="FB88" s="24">
        <v>30.416754895027267</v>
      </c>
      <c r="FC88" s="24">
        <v>30.416754895027267</v>
      </c>
      <c r="FD88" s="24">
        <v>30.416754895027267</v>
      </c>
      <c r="FE88" s="24">
        <v>30.416754895027267</v>
      </c>
      <c r="FF88" s="24">
        <v>30.416754895027267</v>
      </c>
      <c r="FG88" s="24">
        <v>30.416754895027267</v>
      </c>
      <c r="FH88" s="24">
        <v>30.416754895027267</v>
      </c>
      <c r="FI88" s="24">
        <v>30.416754895027267</v>
      </c>
      <c r="FJ88" s="24">
        <v>30.416754895027267</v>
      </c>
      <c r="FK88" s="24">
        <v>30.994673238032782</v>
      </c>
      <c r="FL88" s="24">
        <v>30.994673238032782</v>
      </c>
      <c r="FM88" s="24">
        <v>30.994673238032782</v>
      </c>
      <c r="FN88" s="24">
        <v>30.994673238032782</v>
      </c>
      <c r="FO88" s="24">
        <v>30.994673238032782</v>
      </c>
      <c r="FP88" s="24">
        <v>30.994673238032782</v>
      </c>
      <c r="FQ88" s="24">
        <v>30.994673238032782</v>
      </c>
      <c r="FR88" s="24">
        <v>30.994673238032782</v>
      </c>
      <c r="FS88" s="24">
        <v>30.994673238032782</v>
      </c>
      <c r="FT88" s="24">
        <v>30.994673238032782</v>
      </c>
      <c r="FU88" s="24">
        <v>30.994673238032782</v>
      </c>
      <c r="FV88" s="24">
        <v>30.994673238032782</v>
      </c>
      <c r="FX88" s="24">
        <v>0</v>
      </c>
      <c r="FY88" s="24">
        <v>137.81037799999996</v>
      </c>
      <c r="FZ88" s="24">
        <v>272.54091699999998</v>
      </c>
      <c r="GA88" s="24">
        <v>302.09805299999999</v>
      </c>
      <c r="GB88" s="24">
        <v>27.463459363636364</v>
      </c>
      <c r="GC88" s="24">
        <v>329.56151236363638</v>
      </c>
      <c r="GD88" s="24">
        <v>337.47098866036362</v>
      </c>
      <c r="GE88" s="24">
        <v>339.49581459232581</v>
      </c>
      <c r="GF88" s="24">
        <v>342.8907727382491</v>
      </c>
      <c r="GG88" s="24">
        <v>347.00546201110797</v>
      </c>
      <c r="GH88" s="24">
        <v>351.51653301725258</v>
      </c>
      <c r="GI88" s="24">
        <v>358.19534714458035</v>
      </c>
      <c r="GJ88" s="24">
        <v>365.00105874032732</v>
      </c>
      <c r="GK88" s="24">
        <v>371.93607885639335</v>
      </c>
      <c r="GM88" s="24" t="s">
        <v>902</v>
      </c>
    </row>
    <row r="89" spans="2:195" x14ac:dyDescent="0.2">
      <c r="C89" s="40" t="s">
        <v>199</v>
      </c>
      <c r="D89" s="40"/>
      <c r="E89" s="40"/>
      <c r="F89" s="40"/>
      <c r="G89" s="40"/>
      <c r="H89" s="40"/>
      <c r="I89" s="40"/>
      <c r="J89" s="40"/>
      <c r="K89" s="40">
        <v>0</v>
      </c>
      <c r="L89" s="40">
        <v>0</v>
      </c>
      <c r="M89" s="40">
        <v>0.49410799999999999</v>
      </c>
      <c r="N89" s="40">
        <v>0</v>
      </c>
      <c r="O89" s="40">
        <v>0</v>
      </c>
      <c r="P89" s="40">
        <v>0.17305300000000001</v>
      </c>
      <c r="Q89" s="40">
        <v>0</v>
      </c>
      <c r="R89" s="40">
        <v>0</v>
      </c>
      <c r="S89" s="40">
        <v>10.431998999999999</v>
      </c>
      <c r="T89" s="40">
        <v>39.489148999999998</v>
      </c>
      <c r="U89" s="40">
        <v>28.577394000000002</v>
      </c>
      <c r="V89" s="40">
        <v>32.238087999999998</v>
      </c>
      <c r="W89" s="40">
        <v>34.858471000000002</v>
      </c>
      <c r="X89" s="40">
        <v>41.070045999999998</v>
      </c>
      <c r="Y89" s="40">
        <v>33.028379000000001</v>
      </c>
      <c r="Z89" s="40">
        <v>26.255426</v>
      </c>
      <c r="AA89" s="40">
        <v>18.104970999999999</v>
      </c>
      <c r="AB89" s="40">
        <v>32.006723000000001</v>
      </c>
      <c r="AC89" s="40">
        <v>28.160862000000002</v>
      </c>
      <c r="AD89" s="40">
        <v>19.670898999999999</v>
      </c>
      <c r="AE89" s="40">
        <v>52.068761000000002</v>
      </c>
      <c r="AF89" s="40">
        <v>47.055239999999998</v>
      </c>
      <c r="AG89" s="40">
        <v>19.873004999999999</v>
      </c>
      <c r="AH89" s="40">
        <v>26.834934000000001</v>
      </c>
      <c r="AI89" s="40">
        <v>20.062887</v>
      </c>
      <c r="AJ89" s="40">
        <v>26.164345000000001</v>
      </c>
      <c r="AK89" s="40">
        <v>29.564422</v>
      </c>
      <c r="AL89" s="40">
        <v>31.882761000000002</v>
      </c>
      <c r="AM89" s="40">
        <v>36.164289000000004</v>
      </c>
      <c r="AN89" s="40">
        <v>45.355685000000001</v>
      </c>
      <c r="AO89" s="40">
        <v>34.410883999999996</v>
      </c>
      <c r="AP89" s="40">
        <v>32.841713999999996</v>
      </c>
      <c r="AQ89" s="40">
        <v>40.676971999999999</v>
      </c>
      <c r="AR89" s="40">
        <v>210.11730499999999</v>
      </c>
      <c r="AS89" s="40">
        <v>59.094729999999998</v>
      </c>
      <c r="AT89" s="40">
        <v>70.224389000000002</v>
      </c>
      <c r="AU89" s="40">
        <v>93.702505000000002</v>
      </c>
      <c r="AV89" s="40">
        <v>78.988571999999991</v>
      </c>
      <c r="AW89" s="40">
        <v>67.596587999999997</v>
      </c>
      <c r="AX89" s="40">
        <v>91.896708000000004</v>
      </c>
      <c r="AY89" s="40">
        <v>117.519537</v>
      </c>
      <c r="AZ89" s="40">
        <v>150.97840099999999</v>
      </c>
      <c r="BA89" s="40">
        <v>160.61807499999998</v>
      </c>
      <c r="BB89" s="40">
        <v>140.847206</v>
      </c>
      <c r="BC89" s="40">
        <v>356.94489199999998</v>
      </c>
      <c r="BD89" s="40">
        <v>112.47570399999999</v>
      </c>
      <c r="BE89" s="40">
        <v>106.75842999999999</v>
      </c>
      <c r="BF89" s="40">
        <v>134.97508999999999</v>
      </c>
      <c r="BG89" s="40">
        <v>63.089421000000002</v>
      </c>
      <c r="BH89" s="40">
        <v>55.817187000000004</v>
      </c>
      <c r="BI89" s="40">
        <v>141.804191</v>
      </c>
      <c r="BJ89" s="40">
        <v>353.19508999999999</v>
      </c>
      <c r="BK89" s="40">
        <v>247.62895900000001</v>
      </c>
      <c r="BL89" s="40">
        <v>227.21503199999998</v>
      </c>
      <c r="BM89" s="40">
        <v>414.99553299999997</v>
      </c>
      <c r="BN89" s="40">
        <v>273.44864900000005</v>
      </c>
      <c r="BO89" s="40">
        <v>197.72331</v>
      </c>
      <c r="BP89" s="40">
        <v>206.09458800000002</v>
      </c>
      <c r="BQ89" s="40">
        <v>270.45381299999997</v>
      </c>
      <c r="BR89" s="40">
        <v>541.42334100000005</v>
      </c>
      <c r="BS89" s="40">
        <v>230.087086</v>
      </c>
      <c r="BT89" s="40">
        <v>285.94147200000003</v>
      </c>
      <c r="BU89" s="40">
        <v>229.90925599999997</v>
      </c>
      <c r="BV89" s="40">
        <v>225.67175500000002</v>
      </c>
      <c r="BW89" s="40">
        <v>172.39808000000002</v>
      </c>
      <c r="BX89" s="40">
        <v>332.33054499999997</v>
      </c>
      <c r="BY89" s="40">
        <v>174.75347099999999</v>
      </c>
      <c r="BZ89" s="40">
        <v>157.35981100000001</v>
      </c>
      <c r="CA89" s="40">
        <v>134.673767</v>
      </c>
      <c r="CB89" s="40">
        <v>128.54540900000001</v>
      </c>
      <c r="CC89" s="40">
        <v>98.170503999999994</v>
      </c>
      <c r="CD89" s="345">
        <v>142.63648165438343</v>
      </c>
      <c r="CE89" s="40">
        <v>149.73023450360293</v>
      </c>
      <c r="CF89" s="40">
        <v>152.26455198730758</v>
      </c>
      <c r="CG89" s="40">
        <v>154.65337359580073</v>
      </c>
      <c r="CH89" s="40">
        <v>156.75712326054256</v>
      </c>
      <c r="CI89" s="40">
        <v>158.80163333521361</v>
      </c>
      <c r="CJ89" s="40">
        <v>160.73155024354224</v>
      </c>
      <c r="CK89" s="40">
        <v>162.58351510796547</v>
      </c>
      <c r="CL89" s="40">
        <v>164.40251012959391</v>
      </c>
      <c r="CM89" s="40">
        <v>166.19501646721807</v>
      </c>
      <c r="CN89" s="40">
        <v>167.96586310822548</v>
      </c>
      <c r="CO89" s="40">
        <v>169.7147538371816</v>
      </c>
      <c r="CP89" s="40">
        <v>171.44212304101598</v>
      </c>
      <c r="CQ89" s="40">
        <v>177.25746492385235</v>
      </c>
      <c r="CR89" s="40">
        <v>181.45419417468105</v>
      </c>
      <c r="CS89" s="40">
        <v>185.19105302463612</v>
      </c>
      <c r="CT89" s="40">
        <v>188.52695732032387</v>
      </c>
      <c r="CU89" s="40">
        <v>191.52258039137874</v>
      </c>
      <c r="CV89" s="40">
        <v>194.23106167563168</v>
      </c>
      <c r="CW89" s="40">
        <v>196.69683773169942</v>
      </c>
      <c r="CX89" s="40">
        <v>198.93635100491119</v>
      </c>
      <c r="CY89" s="40">
        <v>200.98711211409719</v>
      </c>
      <c r="CZ89" s="40">
        <v>202.8762800034097</v>
      </c>
      <c r="DA89" s="40">
        <v>204.61395718254903</v>
      </c>
      <c r="DB89" s="40">
        <v>206.17657209109754</v>
      </c>
      <c r="DC89" s="40">
        <v>211.90460694045109</v>
      </c>
      <c r="DD89" s="40">
        <v>215.16060635636617</v>
      </c>
      <c r="DE89" s="40">
        <v>218.08371148500325</v>
      </c>
      <c r="DF89" s="40">
        <v>220.70811122320663</v>
      </c>
      <c r="DG89" s="40">
        <v>223.08981806384409</v>
      </c>
      <c r="DH89" s="40">
        <v>225.27027789851414</v>
      </c>
      <c r="DI89" s="40">
        <v>227.28133679958773</v>
      </c>
      <c r="DJ89" s="40">
        <v>229.14530297035981</v>
      </c>
      <c r="DK89" s="40">
        <v>230.88150522296644</v>
      </c>
      <c r="DL89" s="40">
        <v>232.5063714469122</v>
      </c>
      <c r="DM89" s="40">
        <v>234.01434123197595</v>
      </c>
      <c r="DN89" s="40">
        <v>235.40202613229101</v>
      </c>
      <c r="DO89" s="40">
        <v>241.16584554002284</v>
      </c>
      <c r="DP89" s="40">
        <v>243.77731709313093</v>
      </c>
      <c r="DQ89" s="40">
        <v>246.12327213565018</v>
      </c>
      <c r="DR89" s="40">
        <v>248.22184973063514</v>
      </c>
      <c r="DS89" s="40">
        <v>250.19606130731779</v>
      </c>
      <c r="DT89" s="40">
        <v>252.06127288423386</v>
      </c>
      <c r="DU89" s="40">
        <v>253.90431178875687</v>
      </c>
      <c r="DV89" s="40">
        <v>255.47775886122486</v>
      </c>
      <c r="DW89" s="40">
        <v>256.94611583417577</v>
      </c>
      <c r="DX89" s="40">
        <v>258.32377905656557</v>
      </c>
      <c r="DY89" s="40">
        <v>259.62295108024642</v>
      </c>
      <c r="DZ89" s="40">
        <v>260.85379695147071</v>
      </c>
      <c r="EA89" s="40">
        <v>267.10096330717641</v>
      </c>
      <c r="EB89" s="40">
        <v>269.68119724244019</v>
      </c>
      <c r="EC89" s="40">
        <v>272.04505215862753</v>
      </c>
      <c r="ED89" s="40">
        <v>274.2061993229276</v>
      </c>
      <c r="EE89" s="40">
        <v>276.18817673920665</v>
      </c>
      <c r="EF89" s="40">
        <v>278.01589605230504</v>
      </c>
      <c r="EG89" s="40">
        <v>279.7089291522214</v>
      </c>
      <c r="EH89" s="40">
        <v>281.28599365484757</v>
      </c>
      <c r="EI89" s="40">
        <v>282.75985171902977</v>
      </c>
      <c r="EJ89" s="40">
        <v>284.14405630100288</v>
      </c>
      <c r="EK89" s="40">
        <v>285.44985096836911</v>
      </c>
      <c r="EL89" s="40">
        <v>286.68730066812918</v>
      </c>
      <c r="EM89" s="40">
        <v>295.01940105735088</v>
      </c>
      <c r="EN89" s="40">
        <v>297.63453118308962</v>
      </c>
      <c r="EO89" s="40">
        <v>300.0387654147068</v>
      </c>
      <c r="EP89" s="40">
        <v>302.10325279357028</v>
      </c>
      <c r="EQ89" s="40">
        <v>303.71352015760556</v>
      </c>
      <c r="ER89" s="40">
        <v>305.05342236605236</v>
      </c>
      <c r="ES89" s="40">
        <v>306.17036926285141</v>
      </c>
      <c r="ET89" s="40">
        <v>306.7138840811661</v>
      </c>
      <c r="EU89" s="40">
        <v>307.23426547758089</v>
      </c>
      <c r="EV89" s="40">
        <v>307.87507358901843</v>
      </c>
      <c r="EW89" s="40">
        <v>308.61911202914348</v>
      </c>
      <c r="EX89" s="40">
        <v>309.38123142673226</v>
      </c>
      <c r="EY89" s="40">
        <v>317.69826829641642</v>
      </c>
      <c r="EZ89" s="40">
        <v>319.84070877049788</v>
      </c>
      <c r="FA89" s="40">
        <v>321.65990273152755</v>
      </c>
      <c r="FB89" s="40">
        <v>323.34238924405781</v>
      </c>
      <c r="FC89" s="40">
        <v>324.80214029666189</v>
      </c>
      <c r="FD89" s="40">
        <v>326.18254153329474</v>
      </c>
      <c r="FE89" s="40">
        <v>327.36814713039678</v>
      </c>
      <c r="FF89" s="40">
        <v>328.06342746483693</v>
      </c>
      <c r="FG89" s="40">
        <v>328.76606313636114</v>
      </c>
      <c r="FH89" s="40">
        <v>329.50018632948206</v>
      </c>
      <c r="FI89" s="40">
        <v>330.0538349107415</v>
      </c>
      <c r="FJ89" s="40">
        <v>330.41786543331489</v>
      </c>
      <c r="FK89" s="40">
        <v>338.51134847443348</v>
      </c>
      <c r="FL89" s="40">
        <v>340.30602538623373</v>
      </c>
      <c r="FM89" s="40">
        <v>341.8442934076682</v>
      </c>
      <c r="FN89" s="40">
        <v>343.10854156540603</v>
      </c>
      <c r="FO89" s="40">
        <v>344.95777470692343</v>
      </c>
      <c r="FP89" s="40">
        <v>346.65462230069045</v>
      </c>
      <c r="FQ89" s="40">
        <v>348.22430510101441</v>
      </c>
      <c r="FR89" s="40">
        <v>349.60196512070485</v>
      </c>
      <c r="FS89" s="40">
        <v>350.93189703538633</v>
      </c>
      <c r="FT89" s="40">
        <v>352.12982822042079</v>
      </c>
      <c r="FU89" s="40">
        <v>353.30097215379175</v>
      </c>
      <c r="FV89" s="40">
        <v>354.39226960716144</v>
      </c>
      <c r="FX89" s="40">
        <v>636.560383</v>
      </c>
      <c r="FY89" s="40">
        <v>1613.3017079999997</v>
      </c>
      <c r="FZ89" s="40">
        <v>2992.8891140000001</v>
      </c>
      <c r="GA89" s="40">
        <v>2169.841156</v>
      </c>
      <c r="GB89" s="40">
        <v>142.63648165438343</v>
      </c>
      <c r="GC89" s="40">
        <v>2312.4776376543832</v>
      </c>
      <c r="GD89" s="40">
        <v>1935.24224861721</v>
      </c>
      <c r="GE89" s="40">
        <v>2328.4704216382684</v>
      </c>
      <c r="GF89" s="40">
        <v>2703.4480157714788</v>
      </c>
      <c r="GG89" s="40">
        <v>3026.6743322634311</v>
      </c>
      <c r="GH89" s="40">
        <v>3337.2734672862834</v>
      </c>
      <c r="GI89" s="40">
        <v>3649.5568288388681</v>
      </c>
      <c r="GJ89" s="40">
        <v>3907.6954752775896</v>
      </c>
      <c r="GK89" s="40">
        <v>4163.963843079835</v>
      </c>
    </row>
    <row r="90" spans="2:195" x14ac:dyDescent="0.2">
      <c r="B90" s="35"/>
    </row>
    <row r="91" spans="2:195" x14ac:dyDescent="0.2">
      <c r="B91" s="35"/>
      <c r="C91" s="24" t="s">
        <v>917</v>
      </c>
    </row>
    <row r="92" spans="2:195" x14ac:dyDescent="0.2">
      <c r="D92" s="24" t="s">
        <v>918</v>
      </c>
      <c r="K92" s="24">
        <v>0</v>
      </c>
      <c r="L92" s="24">
        <v>0</v>
      </c>
      <c r="M92" s="24">
        <v>1.4117379999999999</v>
      </c>
      <c r="N92" s="24">
        <v>0</v>
      </c>
      <c r="O92" s="24">
        <v>0</v>
      </c>
      <c r="P92" s="24">
        <v>0.49443799999999999</v>
      </c>
      <c r="Q92" s="24">
        <v>0</v>
      </c>
      <c r="R92" s="24">
        <v>0</v>
      </c>
      <c r="S92" s="24">
        <v>29.805713000000001</v>
      </c>
      <c r="T92" s="24">
        <v>112.826138</v>
      </c>
      <c r="U92" s="24">
        <v>84.409344000000004</v>
      </c>
      <c r="V92" s="24">
        <v>95.640698</v>
      </c>
      <c r="W92" s="24">
        <v>101.084845</v>
      </c>
      <c r="X92" s="24">
        <v>118.311083</v>
      </c>
      <c r="Y92" s="24">
        <v>95.222114000000005</v>
      </c>
      <c r="Z92" s="24">
        <v>76.358672999999996</v>
      </c>
      <c r="AA92" s="24">
        <v>54.539546999999999</v>
      </c>
      <c r="AB92" s="24">
        <v>94.595187999999993</v>
      </c>
      <c r="AC92" s="24">
        <v>82.599469999999997</v>
      </c>
      <c r="AD92" s="24">
        <v>57.724791000000003</v>
      </c>
      <c r="AE92" s="24">
        <v>88.789041999999995</v>
      </c>
      <c r="AF92" s="24">
        <v>61.513992999999999</v>
      </c>
      <c r="AG92" s="24">
        <v>43.102620000000002</v>
      </c>
      <c r="AH92" s="24">
        <v>58.210120000000003</v>
      </c>
      <c r="AI92" s="24">
        <v>30.621563999999999</v>
      </c>
      <c r="AJ92" s="24">
        <v>56.350262999999998</v>
      </c>
      <c r="AK92" s="24">
        <v>56.678713999999999</v>
      </c>
      <c r="AL92" s="24">
        <v>61.266420999999994</v>
      </c>
      <c r="AM92" s="24">
        <v>81.194916000000006</v>
      </c>
      <c r="AN92" s="24">
        <v>109.865213</v>
      </c>
      <c r="AO92" s="24">
        <v>74.677310999999989</v>
      </c>
      <c r="AP92" s="24">
        <v>72.899246000000005</v>
      </c>
      <c r="AQ92" s="24">
        <v>115.73291999999999</v>
      </c>
      <c r="AR92" s="24">
        <v>281.99736000000001</v>
      </c>
      <c r="AS92" s="24">
        <v>176.33589000000001</v>
      </c>
      <c r="AT92" s="24">
        <v>212.79798099999999</v>
      </c>
      <c r="AU92" s="24">
        <v>102.772301</v>
      </c>
      <c r="AV92" s="24">
        <v>81.370559</v>
      </c>
      <c r="AW92" s="24">
        <v>65.955584000000002</v>
      </c>
      <c r="AX92" s="24">
        <v>102.365075</v>
      </c>
      <c r="AY92" s="24">
        <v>194.491106</v>
      </c>
      <c r="AZ92" s="24">
        <v>262.11254600000001</v>
      </c>
      <c r="BA92" s="24">
        <v>282.41506299999998</v>
      </c>
      <c r="BB92" s="24">
        <v>250.39793</v>
      </c>
      <c r="BC92" s="24">
        <v>233.40589</v>
      </c>
      <c r="BD92" s="24">
        <v>184.84189599999999</v>
      </c>
      <c r="BE92" s="24">
        <v>227.253309</v>
      </c>
      <c r="BF92" s="24">
        <v>156.864721</v>
      </c>
      <c r="BG92" s="24">
        <v>58.213070000000002</v>
      </c>
      <c r="BH92" s="24">
        <v>296.85795899999999</v>
      </c>
      <c r="BI92" s="24">
        <v>77.141193000000001</v>
      </c>
      <c r="BJ92" s="24">
        <v>583.48295000000007</v>
      </c>
      <c r="BK92" s="24">
        <v>587.78392900000006</v>
      </c>
      <c r="BL92" s="24">
        <v>301.44281100000001</v>
      </c>
      <c r="BM92" s="24">
        <v>1040.0537239999999</v>
      </c>
      <c r="BN92" s="24">
        <v>674.57825400000002</v>
      </c>
      <c r="BO92" s="24">
        <v>434.07308499999999</v>
      </c>
      <c r="BP92" s="24">
        <v>451.97384299999999</v>
      </c>
      <c r="BQ92" s="24">
        <v>646.22506999999996</v>
      </c>
      <c r="BR92" s="24">
        <v>610.96178599999996</v>
      </c>
      <c r="BS92" s="24">
        <v>517.514724</v>
      </c>
      <c r="BT92" s="24">
        <v>734.95996599999989</v>
      </c>
      <c r="BU92" s="24">
        <v>512.23650099999998</v>
      </c>
      <c r="BV92" s="24">
        <v>467.12590899999998</v>
      </c>
      <c r="BW92" s="24">
        <v>390.73663599999998</v>
      </c>
      <c r="BX92" s="24">
        <v>276.80246499999998</v>
      </c>
      <c r="BY92" s="24">
        <v>344.91830000000004</v>
      </c>
      <c r="BZ92" s="24">
        <v>349.13362900000004</v>
      </c>
      <c r="CA92" s="24">
        <v>282.07126700000003</v>
      </c>
      <c r="CB92" s="24">
        <v>201.142605</v>
      </c>
      <c r="CC92" s="24">
        <v>189.47133200000002</v>
      </c>
      <c r="CD92" s="24">
        <v>295.84271180013053</v>
      </c>
      <c r="CE92" s="24">
        <v>312.23115730831921</v>
      </c>
      <c r="CF92" s="24">
        <v>318.8770385160027</v>
      </c>
      <c r="CG92" s="24">
        <v>325.13965197070775</v>
      </c>
      <c r="CH92" s="24">
        <v>330.70582223090406</v>
      </c>
      <c r="CI92" s="24">
        <v>336.09379036356228</v>
      </c>
      <c r="CJ92" s="24">
        <v>341.18156756934331</v>
      </c>
      <c r="CK92" s="24">
        <v>346.05621728487944</v>
      </c>
      <c r="CL92" s="24">
        <v>350.82349092742277</v>
      </c>
      <c r="CM92" s="24">
        <v>355.50115325632157</v>
      </c>
      <c r="CN92" s="24">
        <v>360.10294336676475</v>
      </c>
      <c r="CO92" s="24">
        <v>364.63066166254129</v>
      </c>
      <c r="CP92" s="24">
        <v>369.08750027821588</v>
      </c>
      <c r="CQ92" s="24">
        <v>384.37525049926387</v>
      </c>
      <c r="CR92" s="24">
        <v>395.77454933240074</v>
      </c>
      <c r="CS92" s="24">
        <v>405.84406944796046</v>
      </c>
      <c r="CT92" s="24">
        <v>414.75894205515601</v>
      </c>
      <c r="CU92" s="24">
        <v>422.69235473782209</v>
      </c>
      <c r="CV92" s="24">
        <v>429.79512915546752</v>
      </c>
      <c r="CW92" s="24">
        <v>436.19399611557611</v>
      </c>
      <c r="CX92" s="24">
        <v>441.94827191118088</v>
      </c>
      <c r="CY92" s="24">
        <v>447.16190550450426</v>
      </c>
      <c r="CZ92" s="24">
        <v>451.91263901891915</v>
      </c>
      <c r="DA92" s="24">
        <v>456.23710582111289</v>
      </c>
      <c r="DB92" s="24">
        <v>460.09329123915171</v>
      </c>
      <c r="DC92" s="24">
        <v>474.49305670007823</v>
      </c>
      <c r="DD92" s="24">
        <v>483.13826234872101</v>
      </c>
      <c r="DE92" s="24">
        <v>490.83625911045357</v>
      </c>
      <c r="DF92" s="24">
        <v>497.69096111979104</v>
      </c>
      <c r="DG92" s="24">
        <v>503.8523054304116</v>
      </c>
      <c r="DH92" s="24">
        <v>509.43399594804976</v>
      </c>
      <c r="DI92" s="24">
        <v>514.52518504709303</v>
      </c>
      <c r="DJ92" s="24">
        <v>519.19101071733428</v>
      </c>
      <c r="DK92" s="24">
        <v>523.4878137904816</v>
      </c>
      <c r="DL92" s="24">
        <v>527.46370792847654</v>
      </c>
      <c r="DM92" s="24">
        <v>531.11518999504494</v>
      </c>
      <c r="DN92" s="24">
        <v>534.44251096783978</v>
      </c>
      <c r="DO92" s="24">
        <v>548.57002486390195</v>
      </c>
      <c r="DP92" s="24">
        <v>555.38203619807678</v>
      </c>
      <c r="DQ92" s="24">
        <v>561.45355366172146</v>
      </c>
      <c r="DR92" s="24">
        <v>566.84373797604769</v>
      </c>
      <c r="DS92" s="24">
        <v>571.84806690997277</v>
      </c>
      <c r="DT92" s="24">
        <v>576.51498892887003</v>
      </c>
      <c r="DU92" s="24">
        <v>581.05382361596764</v>
      </c>
      <c r="DV92" s="24">
        <v>584.9115955362704</v>
      </c>
      <c r="DW92" s="24">
        <v>588.47155228616418</v>
      </c>
      <c r="DX92" s="24">
        <v>591.77408030062099</v>
      </c>
      <c r="DY92" s="24">
        <v>594.85362679676405</v>
      </c>
      <c r="DZ92" s="24">
        <v>597.73908921534064</v>
      </c>
      <c r="EA92" s="24">
        <v>612.97490431170684</v>
      </c>
      <c r="EB92" s="24">
        <v>619.66653435192359</v>
      </c>
      <c r="EC92" s="24">
        <v>625.73830328907786</v>
      </c>
      <c r="ED92" s="24">
        <v>631.23732278694899</v>
      </c>
      <c r="EE92" s="24">
        <v>636.23116628087678</v>
      </c>
      <c r="EF92" s="24">
        <v>640.78884839305067</v>
      </c>
      <c r="EG92" s="24">
        <v>644.96559428328271</v>
      </c>
      <c r="EH92" s="24">
        <v>648.81338520296458</v>
      </c>
      <c r="EI92" s="24">
        <v>652.36944158279971</v>
      </c>
      <c r="EJ92" s="24">
        <v>655.67183972517068</v>
      </c>
      <c r="EK92" s="24">
        <v>658.75235409443599</v>
      </c>
      <c r="EL92" s="24">
        <v>661.6394595828524</v>
      </c>
      <c r="EM92" s="24">
        <v>681.73732492879356</v>
      </c>
      <c r="EN92" s="24">
        <v>688.50785298337246</v>
      </c>
      <c r="EO92" s="24">
        <v>694.67366720182577</v>
      </c>
      <c r="EP92" s="24">
        <v>699.95658593209475</v>
      </c>
      <c r="EQ92" s="24">
        <v>704.10939936887621</v>
      </c>
      <c r="ER92" s="24">
        <v>707.56221135988278</v>
      </c>
      <c r="ES92" s="24">
        <v>710.43310082311973</v>
      </c>
      <c r="ET92" s="24">
        <v>711.93355362076682</v>
      </c>
      <c r="EU92" s="24">
        <v>713.32386986197434</v>
      </c>
      <c r="EV92" s="24">
        <v>714.93777165384347</v>
      </c>
      <c r="EW92" s="24">
        <v>716.74227768170897</v>
      </c>
      <c r="EX92" s="24">
        <v>718.54899989939906</v>
      </c>
      <c r="EY92" s="24">
        <v>738.71484667409106</v>
      </c>
      <c r="EZ92" s="24">
        <v>744.41551416844231</v>
      </c>
      <c r="FA92" s="24">
        <v>749.2582074169494</v>
      </c>
      <c r="FB92" s="24">
        <v>753.68171109190303</v>
      </c>
      <c r="FC92" s="24">
        <v>757.50274949933896</v>
      </c>
      <c r="FD92" s="24">
        <v>761.05874093625437</v>
      </c>
      <c r="FE92" s="24">
        <v>764.09690264912206</v>
      </c>
      <c r="FF92" s="24">
        <v>765.95325967500889</v>
      </c>
      <c r="FG92" s="24">
        <v>767.7681431657802</v>
      </c>
      <c r="FH92" s="24">
        <v>769.60336808776344</v>
      </c>
      <c r="FI92" s="24">
        <v>770.98250182387017</v>
      </c>
      <c r="FJ92" s="24">
        <v>771.89010774117241</v>
      </c>
      <c r="FK92" s="24">
        <v>791.65478884810796</v>
      </c>
      <c r="FL92" s="24">
        <v>796.57151766751144</v>
      </c>
      <c r="FM92" s="24">
        <v>800.7850989895702</v>
      </c>
      <c r="FN92" s="24">
        <v>804.26875342405538</v>
      </c>
      <c r="FO92" s="24">
        <v>808.98931971366983</v>
      </c>
      <c r="FP92" s="24">
        <v>813.27921167754107</v>
      </c>
      <c r="FQ92" s="24">
        <v>817.20517277592432</v>
      </c>
      <c r="FR92" s="24">
        <v>820.6279759911547</v>
      </c>
      <c r="FS92" s="24">
        <v>823.88344713247352</v>
      </c>
      <c r="FT92" s="24">
        <v>826.78645644402172</v>
      </c>
      <c r="FU92" s="24">
        <v>829.5822603916165</v>
      </c>
      <c r="FV92" s="24">
        <v>832.15539274785431</v>
      </c>
    </row>
    <row r="93" spans="2:195" x14ac:dyDescent="0.2">
      <c r="D93" s="24" t="s">
        <v>915</v>
      </c>
      <c r="H93" s="159">
        <v>0.35421252367709499</v>
      </c>
      <c r="K93" s="159" t="s">
        <v>523</v>
      </c>
      <c r="L93" s="159" t="s">
        <v>523</v>
      </c>
      <c r="M93" s="159">
        <v>0.34999978749598015</v>
      </c>
      <c r="N93" s="159" t="s">
        <v>523</v>
      </c>
      <c r="O93" s="159" t="s">
        <v>523</v>
      </c>
      <c r="P93" s="159">
        <v>0.34999939325051882</v>
      </c>
      <c r="Q93" s="159" t="s">
        <v>523</v>
      </c>
      <c r="R93" s="159" t="s">
        <v>523</v>
      </c>
      <c r="S93" s="159">
        <v>0.34999998154716178</v>
      </c>
      <c r="T93" s="159">
        <v>0.3500000062042361</v>
      </c>
      <c r="U93" s="159">
        <v>0.33855723366360957</v>
      </c>
      <c r="V93" s="159">
        <v>0.33707499708962807</v>
      </c>
      <c r="W93" s="159">
        <v>0.34484369046616237</v>
      </c>
      <c r="X93" s="159">
        <v>0.34713608360765319</v>
      </c>
      <c r="Y93" s="159">
        <v>0.3468561830080773</v>
      </c>
      <c r="Z93" s="159">
        <v>0.34384340335511071</v>
      </c>
      <c r="AA93" s="159">
        <v>0.33196042130676295</v>
      </c>
      <c r="AB93" s="159">
        <v>0.33835466345285981</v>
      </c>
      <c r="AC93" s="159">
        <v>0.34093272027048122</v>
      </c>
      <c r="AD93" s="159">
        <v>0.34077038061515019</v>
      </c>
      <c r="AE93" s="159">
        <v>0.34014636625992656</v>
      </c>
      <c r="AF93" s="159">
        <v>0.33944034489843639</v>
      </c>
      <c r="AG93" s="159">
        <v>0.33443094642506649</v>
      </c>
      <c r="AH93" s="159">
        <v>0.33712862986710901</v>
      </c>
      <c r="AI93" s="159">
        <v>0.335119003065944</v>
      </c>
      <c r="AJ93" s="159">
        <v>0.34109494750716607</v>
      </c>
      <c r="AK93" s="159">
        <v>0.3400106607923391</v>
      </c>
      <c r="AL93" s="159">
        <v>0.34063471734377959</v>
      </c>
      <c r="AM93" s="159">
        <v>0.3430865178800111</v>
      </c>
      <c r="AN93" s="159">
        <v>0.34289497986956069</v>
      </c>
      <c r="AO93" s="159">
        <v>0.33596614104115241</v>
      </c>
      <c r="AP93" s="159">
        <v>0.33992302197474028</v>
      </c>
      <c r="AQ93" s="159">
        <v>0.33639300727917348</v>
      </c>
      <c r="AR93" s="159">
        <v>0.42278395797747892</v>
      </c>
      <c r="AS93" s="159">
        <v>0.33512593494154819</v>
      </c>
      <c r="AT93" s="159">
        <v>0.33000495902261406</v>
      </c>
      <c r="AU93" s="159">
        <v>0.28261140129576351</v>
      </c>
      <c r="AV93" s="159">
        <v>0.31573524030970462</v>
      </c>
      <c r="AW93" s="159">
        <v>0.29863351676182565</v>
      </c>
      <c r="AX93" s="159">
        <v>0.33361226961441681</v>
      </c>
      <c r="AY93" s="159">
        <v>0.37315816899102833</v>
      </c>
      <c r="AZ93" s="159">
        <v>0.40718864330897003</v>
      </c>
      <c r="BA93" s="159">
        <v>0.39556002719302547</v>
      </c>
      <c r="BB93" s="159">
        <v>0.39440019731792508</v>
      </c>
      <c r="BC93" s="159">
        <v>0.38252002552292058</v>
      </c>
      <c r="BD93" s="159">
        <v>0.35034071496431746</v>
      </c>
      <c r="BE93" s="159">
        <v>0.37555885269859812</v>
      </c>
      <c r="BF93" s="159">
        <v>0.31852883606633259</v>
      </c>
      <c r="BG93" s="159">
        <v>0.26278773821755147</v>
      </c>
      <c r="BH93" s="159">
        <v>5.7047923043895887E-2</v>
      </c>
      <c r="BI93" s="159">
        <v>1.3608039092680353</v>
      </c>
      <c r="BJ93" s="159">
        <v>0.3606621033228134</v>
      </c>
      <c r="BK93" s="159">
        <v>0.35880788261565416</v>
      </c>
      <c r="BL93" s="159">
        <v>0.23029208681311028</v>
      </c>
      <c r="BM93" s="159">
        <v>0.33103969540711919</v>
      </c>
      <c r="BN93" s="159">
        <v>0.33890478183128625</v>
      </c>
      <c r="BO93" s="159">
        <v>0.26088637354698002</v>
      </c>
      <c r="BP93" s="159">
        <v>0.34190378136550703</v>
      </c>
      <c r="BQ93" s="159">
        <v>0.26802692442742898</v>
      </c>
      <c r="BR93" s="159">
        <v>0.34320085119038857</v>
      </c>
      <c r="BS93" s="159">
        <v>0.34251407695213709</v>
      </c>
      <c r="BT93" s="159">
        <v>0.34471303162109929</v>
      </c>
      <c r="BU93" s="159">
        <v>0.3464517496382008</v>
      </c>
      <c r="BV93" s="159">
        <v>0.35411940509598239</v>
      </c>
      <c r="BW93" s="159">
        <v>0.36084539561834184</v>
      </c>
      <c r="BX93" s="159">
        <v>0.36164781986316491</v>
      </c>
      <c r="BY93" s="159">
        <v>0.35353855681185947</v>
      </c>
      <c r="BZ93" s="159">
        <v>0.35886233405490703</v>
      </c>
      <c r="CA93" s="159">
        <v>0.37147345461457437</v>
      </c>
      <c r="CB93" s="159">
        <v>0.34128230565573114</v>
      </c>
      <c r="CC93" s="159">
        <v>0.36088963052204642</v>
      </c>
      <c r="CD93" s="347">
        <v>0.35421252367709499</v>
      </c>
      <c r="CE93" s="36">
        <v>0.35421252367709499</v>
      </c>
      <c r="CF93" s="36">
        <v>0.35421252367709499</v>
      </c>
      <c r="CG93" s="36">
        <v>0.35421252367709499</v>
      </c>
      <c r="CH93" s="36">
        <v>0.35421252367709499</v>
      </c>
      <c r="CI93" s="36">
        <v>0.35421252367709499</v>
      </c>
      <c r="CJ93" s="36">
        <v>0.35421252367709499</v>
      </c>
      <c r="CK93" s="36">
        <v>0.35421252367709499</v>
      </c>
      <c r="CL93" s="36">
        <v>0.35421252367709499</v>
      </c>
      <c r="CM93" s="36">
        <v>0.35421252367709499</v>
      </c>
      <c r="CN93" s="36">
        <v>0.35421252367709499</v>
      </c>
      <c r="CO93" s="36">
        <v>0.35421252367709499</v>
      </c>
      <c r="CP93" s="36">
        <v>0.35421252367709499</v>
      </c>
      <c r="CQ93" s="36">
        <v>0.35421252367709499</v>
      </c>
      <c r="CR93" s="36">
        <v>0.35421252367709499</v>
      </c>
      <c r="CS93" s="36">
        <v>0.35421252367709499</v>
      </c>
      <c r="CT93" s="36">
        <v>0.35421252367709499</v>
      </c>
      <c r="CU93" s="36">
        <v>0.35421252367709499</v>
      </c>
      <c r="CV93" s="36">
        <v>0.35421252367709499</v>
      </c>
      <c r="CW93" s="36">
        <v>0.35421252367709499</v>
      </c>
      <c r="CX93" s="36">
        <v>0.35421252367709499</v>
      </c>
      <c r="CY93" s="36">
        <v>0.35421252367709499</v>
      </c>
      <c r="CZ93" s="36">
        <v>0.35421252367709499</v>
      </c>
      <c r="DA93" s="36">
        <v>0.35421252367709499</v>
      </c>
      <c r="DB93" s="36">
        <v>0.35421252367709499</v>
      </c>
      <c r="DC93" s="36">
        <v>0.35421252367709499</v>
      </c>
      <c r="DD93" s="36">
        <v>0.35421252367709499</v>
      </c>
      <c r="DE93" s="36">
        <v>0.35421252367709499</v>
      </c>
      <c r="DF93" s="36">
        <v>0.35421252367709499</v>
      </c>
      <c r="DG93" s="36">
        <v>0.35421252367709499</v>
      </c>
      <c r="DH93" s="36">
        <v>0.35421252367709499</v>
      </c>
      <c r="DI93" s="36">
        <v>0.35421252367709499</v>
      </c>
      <c r="DJ93" s="36">
        <v>0.35421252367709499</v>
      </c>
      <c r="DK93" s="36">
        <v>0.35421252367709499</v>
      </c>
      <c r="DL93" s="36">
        <v>0.35421252367709499</v>
      </c>
      <c r="DM93" s="36">
        <v>0.35421252367709499</v>
      </c>
      <c r="DN93" s="36">
        <v>0.35421252367709499</v>
      </c>
      <c r="DO93" s="36">
        <v>0.35421252367709499</v>
      </c>
      <c r="DP93" s="36">
        <v>0.35421252367709499</v>
      </c>
      <c r="DQ93" s="36">
        <v>0.35421252367709499</v>
      </c>
      <c r="DR93" s="36">
        <v>0.35421252367709499</v>
      </c>
      <c r="DS93" s="36">
        <v>0.35421252367709499</v>
      </c>
      <c r="DT93" s="36">
        <v>0.35421252367709499</v>
      </c>
      <c r="DU93" s="36">
        <v>0.35421252367709499</v>
      </c>
      <c r="DV93" s="36">
        <v>0.35421252367709499</v>
      </c>
      <c r="DW93" s="36">
        <v>0.35421252367709499</v>
      </c>
      <c r="DX93" s="36">
        <v>0.35421252367709499</v>
      </c>
      <c r="DY93" s="36">
        <v>0.35421252367709499</v>
      </c>
      <c r="DZ93" s="36">
        <v>0.35421252367709499</v>
      </c>
      <c r="EA93" s="36">
        <v>0.35421252367709499</v>
      </c>
      <c r="EB93" s="36">
        <v>0.35421252367709499</v>
      </c>
      <c r="EC93" s="36">
        <v>0.35421252367709499</v>
      </c>
      <c r="ED93" s="36">
        <v>0.35421252367709499</v>
      </c>
      <c r="EE93" s="36">
        <v>0.35421252367709499</v>
      </c>
      <c r="EF93" s="36">
        <v>0.35421252367709499</v>
      </c>
      <c r="EG93" s="36">
        <v>0.35421252367709499</v>
      </c>
      <c r="EH93" s="36">
        <v>0.35421252367709499</v>
      </c>
      <c r="EI93" s="36">
        <v>0.35421252367709499</v>
      </c>
      <c r="EJ93" s="36">
        <v>0.35421252367709499</v>
      </c>
      <c r="EK93" s="36">
        <v>0.35421252367709499</v>
      </c>
      <c r="EL93" s="36">
        <v>0.35421252367709499</v>
      </c>
      <c r="EM93" s="36">
        <v>0.35421252367709499</v>
      </c>
      <c r="EN93" s="36">
        <v>0.35421252367709499</v>
      </c>
      <c r="EO93" s="36">
        <v>0.35421252367709499</v>
      </c>
      <c r="EP93" s="36">
        <v>0.35421252367709499</v>
      </c>
      <c r="EQ93" s="36">
        <v>0.35421252367709499</v>
      </c>
      <c r="ER93" s="36">
        <v>0.35421252367709499</v>
      </c>
      <c r="ES93" s="36">
        <v>0.35421252367709499</v>
      </c>
      <c r="ET93" s="36">
        <v>0.35421252367709499</v>
      </c>
      <c r="EU93" s="36">
        <v>0.35421252367709499</v>
      </c>
      <c r="EV93" s="36">
        <v>0.35421252367709499</v>
      </c>
      <c r="EW93" s="36">
        <v>0.35421252367709499</v>
      </c>
      <c r="EX93" s="36">
        <v>0.35421252367709499</v>
      </c>
      <c r="EY93" s="36">
        <v>0.35421252367709499</v>
      </c>
      <c r="EZ93" s="36">
        <v>0.35421252367709499</v>
      </c>
      <c r="FA93" s="36">
        <v>0.35421252367709499</v>
      </c>
      <c r="FB93" s="36">
        <v>0.35421252367709499</v>
      </c>
      <c r="FC93" s="36">
        <v>0.35421252367709499</v>
      </c>
      <c r="FD93" s="36">
        <v>0.35421252367709499</v>
      </c>
      <c r="FE93" s="36">
        <v>0.35421252367709499</v>
      </c>
      <c r="FF93" s="36">
        <v>0.35421252367709499</v>
      </c>
      <c r="FG93" s="36">
        <v>0.35421252367709499</v>
      </c>
      <c r="FH93" s="36">
        <v>0.35421252367709499</v>
      </c>
      <c r="FI93" s="36">
        <v>0.35421252367709499</v>
      </c>
      <c r="FJ93" s="36">
        <v>0.35421252367709499</v>
      </c>
      <c r="FK93" s="36">
        <v>0.35421252367709499</v>
      </c>
      <c r="FL93" s="36">
        <v>0.35421252367709499</v>
      </c>
      <c r="FM93" s="36">
        <v>0.35421252367709499</v>
      </c>
      <c r="FN93" s="36">
        <v>0.35421252367709499</v>
      </c>
      <c r="FO93" s="36">
        <v>0.35421252367709499</v>
      </c>
      <c r="FP93" s="36">
        <v>0.35421252367709499</v>
      </c>
      <c r="FQ93" s="36">
        <v>0.35421252367709499</v>
      </c>
      <c r="FR93" s="36">
        <v>0.35421252367709499</v>
      </c>
      <c r="FS93" s="36">
        <v>0.35421252367709499</v>
      </c>
      <c r="FT93" s="36">
        <v>0.35421252367709499</v>
      </c>
      <c r="FU93" s="36">
        <v>0.35421252367709499</v>
      </c>
      <c r="FV93" s="36">
        <v>0.35421252367709499</v>
      </c>
    </row>
    <row r="94" spans="2:195" x14ac:dyDescent="0.2">
      <c r="D94" s="44" t="s">
        <v>199</v>
      </c>
      <c r="E94" s="44"/>
      <c r="F94" s="44"/>
      <c r="G94" s="44"/>
      <c r="H94" s="44"/>
      <c r="I94" s="44"/>
      <c r="J94" s="44"/>
      <c r="K94" s="44">
        <v>0</v>
      </c>
      <c r="L94" s="44">
        <v>0</v>
      </c>
      <c r="M94" s="44">
        <v>0.49410799999999999</v>
      </c>
      <c r="N94" s="44">
        <v>0</v>
      </c>
      <c r="O94" s="44">
        <v>0</v>
      </c>
      <c r="P94" s="44">
        <v>0.17305300000000001</v>
      </c>
      <c r="Q94" s="44">
        <v>0</v>
      </c>
      <c r="R94" s="44">
        <v>0</v>
      </c>
      <c r="S94" s="44">
        <v>10.431998999999999</v>
      </c>
      <c r="T94" s="44">
        <v>39.489148999999998</v>
      </c>
      <c r="U94" s="44">
        <v>28.577394000000002</v>
      </c>
      <c r="V94" s="44">
        <v>32.238087999999998</v>
      </c>
      <c r="W94" s="44">
        <v>34.858471000000002</v>
      </c>
      <c r="X94" s="44">
        <v>41.070045999999998</v>
      </c>
      <c r="Y94" s="44">
        <v>33.028379000000001</v>
      </c>
      <c r="Z94" s="44">
        <v>26.255426</v>
      </c>
      <c r="AA94" s="44">
        <v>18.104970999999999</v>
      </c>
      <c r="AB94" s="44">
        <v>32.006723000000001</v>
      </c>
      <c r="AC94" s="44">
        <v>28.160862000000002</v>
      </c>
      <c r="AD94" s="44">
        <v>19.670898999999999</v>
      </c>
      <c r="AE94" s="44">
        <v>30.201270000000001</v>
      </c>
      <c r="AF94" s="44">
        <v>20.880331000000002</v>
      </c>
      <c r="AG94" s="44">
        <v>14.414849999999999</v>
      </c>
      <c r="AH94" s="44">
        <v>19.624298</v>
      </c>
      <c r="AI94" s="44">
        <v>10.261868</v>
      </c>
      <c r="AJ94" s="44">
        <v>19.220790000000001</v>
      </c>
      <c r="AK94" s="44">
        <v>19.271367000000001</v>
      </c>
      <c r="AL94" s="44">
        <v>20.86947</v>
      </c>
      <c r="AM94" s="44">
        <v>27.856881000000001</v>
      </c>
      <c r="AN94" s="44">
        <v>37.672229999999999</v>
      </c>
      <c r="AO94" s="44">
        <v>25.089047999999998</v>
      </c>
      <c r="AP94" s="44">
        <v>24.780131999999998</v>
      </c>
      <c r="AQ94" s="44">
        <v>38.931744999999999</v>
      </c>
      <c r="AR94" s="44">
        <v>119.22396000000001</v>
      </c>
      <c r="AS94" s="44">
        <v>59.094729999999998</v>
      </c>
      <c r="AT94" s="44">
        <v>70.224389000000002</v>
      </c>
      <c r="AU94" s="44">
        <v>29.044623999999999</v>
      </c>
      <c r="AV94" s="44">
        <v>25.691552999999999</v>
      </c>
      <c r="AW94" s="44">
        <v>19.696548</v>
      </c>
      <c r="AX94" s="44">
        <v>34.150244999999998</v>
      </c>
      <c r="AY94" s="44">
        <v>72.575945000000004</v>
      </c>
      <c r="AZ94" s="44">
        <v>106.729252</v>
      </c>
      <c r="BA94" s="44">
        <v>111.71211</v>
      </c>
      <c r="BB94" s="44">
        <v>98.756992999999994</v>
      </c>
      <c r="BC94" s="44">
        <v>89.282426999999998</v>
      </c>
      <c r="BD94" s="44">
        <v>64.757642000000004</v>
      </c>
      <c r="BE94" s="44">
        <v>85.346992</v>
      </c>
      <c r="BF94" s="44">
        <v>49.965936999999997</v>
      </c>
      <c r="BG94" s="44">
        <v>15.297681000000001</v>
      </c>
      <c r="BH94" s="44">
        <v>16.935130000000001</v>
      </c>
      <c r="BI94" s="44">
        <v>104.974037</v>
      </c>
      <c r="BJ94" s="44">
        <v>210.44018800000001</v>
      </c>
      <c r="BK94" s="44">
        <v>210.90150700000001</v>
      </c>
      <c r="BL94" s="44">
        <v>69.419893999999999</v>
      </c>
      <c r="BM94" s="44">
        <v>344.29906799999998</v>
      </c>
      <c r="BN94" s="44">
        <v>228.617796</v>
      </c>
      <c r="BO94" s="44">
        <v>113.243753</v>
      </c>
      <c r="BP94" s="44">
        <v>154.531566</v>
      </c>
      <c r="BQ94" s="44">
        <v>173.20571799999999</v>
      </c>
      <c r="BR94" s="44">
        <v>209.682605</v>
      </c>
      <c r="BS94" s="44">
        <v>177.256078</v>
      </c>
      <c r="BT94" s="44">
        <v>253.350278</v>
      </c>
      <c r="BU94" s="44">
        <v>177.46523199999999</v>
      </c>
      <c r="BV94" s="44">
        <v>165.41834900000001</v>
      </c>
      <c r="BW94" s="44">
        <v>140.99551600000001</v>
      </c>
      <c r="BX94" s="44">
        <v>100.105008</v>
      </c>
      <c r="BY94" s="44">
        <v>121.941918</v>
      </c>
      <c r="BZ94" s="44">
        <v>125.290909</v>
      </c>
      <c r="CA94" s="44">
        <v>104.781988</v>
      </c>
      <c r="CB94" s="44">
        <v>68.646411999999998</v>
      </c>
      <c r="CC94" s="44">
        <v>68.378238999999994</v>
      </c>
      <c r="CD94" s="422">
        <v>104.79119355819972</v>
      </c>
      <c r="CE94" s="44">
        <v>110.59618620079979</v>
      </c>
      <c r="CF94" s="44">
        <v>112.95024055543153</v>
      </c>
      <c r="CG94" s="44">
        <v>115.16853667203674</v>
      </c>
      <c r="CH94" s="44">
        <v>117.14014388711728</v>
      </c>
      <c r="CI94" s="44">
        <v>119.04862967687791</v>
      </c>
      <c r="CJ94" s="44">
        <v>120.85078408084441</v>
      </c>
      <c r="CK94" s="44">
        <v>122.57744605862629</v>
      </c>
      <c r="CL94" s="44">
        <v>124.26607408661086</v>
      </c>
      <c r="CM94" s="44">
        <v>125.92296066503938</v>
      </c>
      <c r="CN94" s="44">
        <v>127.55297235349175</v>
      </c>
      <c r="CO94" s="44">
        <v>129.15674687753773</v>
      </c>
      <c r="CP94" s="44">
        <v>130.73541493121735</v>
      </c>
      <c r="CQ94" s="44">
        <v>136.15052751835981</v>
      </c>
      <c r="CR94" s="44">
        <v>140.18830192619458</v>
      </c>
      <c r="CS94" s="44">
        <v>143.75505205854429</v>
      </c>
      <c r="CT94" s="44">
        <v>146.91281158299881</v>
      </c>
      <c r="CU94" s="44">
        <v>149.72292571069784</v>
      </c>
      <c r="CV94" s="44">
        <v>152.23881736228114</v>
      </c>
      <c r="CW94" s="44">
        <v>154.5053761768952</v>
      </c>
      <c r="CX94" s="44">
        <v>156.54361272839037</v>
      </c>
      <c r="CY94" s="44">
        <v>158.39034704100914</v>
      </c>
      <c r="CZ94" s="44">
        <v>160.07311634846738</v>
      </c>
      <c r="DA94" s="44">
        <v>161.60489664803023</v>
      </c>
      <c r="DB94" s="44">
        <v>162.9708058167206</v>
      </c>
      <c r="DC94" s="44">
        <v>168.07138308099363</v>
      </c>
      <c r="DD94" s="44">
        <v>171.13362319150687</v>
      </c>
      <c r="DE94" s="44">
        <v>173.86035005173827</v>
      </c>
      <c r="DF94" s="44">
        <v>176.28837134952013</v>
      </c>
      <c r="DG94" s="44">
        <v>178.47079666702857</v>
      </c>
      <c r="DH94" s="44">
        <v>180.44790135166568</v>
      </c>
      <c r="DI94" s="44">
        <v>182.25126429095513</v>
      </c>
      <c r="DJ94" s="44">
        <v>183.90395817664864</v>
      </c>
      <c r="DK94" s="44">
        <v>185.42593963693164</v>
      </c>
      <c r="DL94" s="44">
        <v>186.83425113342381</v>
      </c>
      <c r="DM94" s="44">
        <v>188.12765181138465</v>
      </c>
      <c r="DN94" s="44">
        <v>189.30623057024204</v>
      </c>
      <c r="DO94" s="44">
        <v>194.31037292064946</v>
      </c>
      <c r="DP94" s="44">
        <v>196.72327264664449</v>
      </c>
      <c r="DQ94" s="44">
        <v>198.87388016999162</v>
      </c>
      <c r="DR94" s="44">
        <v>200.78315095905381</v>
      </c>
      <c r="DS94" s="44">
        <v>202.55574694004974</v>
      </c>
      <c r="DT94" s="44">
        <v>204.20882916616753</v>
      </c>
      <c r="DU94" s="44">
        <v>205.81654125523752</v>
      </c>
      <c r="DV94" s="44">
        <v>207.1830123828986</v>
      </c>
      <c r="DW94" s="44">
        <v>208.44399364745976</v>
      </c>
      <c r="DX94" s="44">
        <v>209.61379042997484</v>
      </c>
      <c r="DY94" s="44">
        <v>210.70460436615463</v>
      </c>
      <c r="DZ94" s="44">
        <v>211.72667129141405</v>
      </c>
      <c r="EA94" s="44">
        <v>217.1233878069755</v>
      </c>
      <c r="EB94" s="44">
        <v>219.49364697103414</v>
      </c>
      <c r="EC94" s="44">
        <v>221.64434356944773</v>
      </c>
      <c r="ED94" s="44">
        <v>223.59216514353824</v>
      </c>
      <c r="EE94" s="44">
        <v>225.36104705037081</v>
      </c>
      <c r="EF94" s="44">
        <v>226.97543513344189</v>
      </c>
      <c r="EG94" s="44">
        <v>228.45489083597892</v>
      </c>
      <c r="EH94" s="44">
        <v>229.81782656822125</v>
      </c>
      <c r="EI94" s="44">
        <v>231.07742627286069</v>
      </c>
      <c r="EJ94" s="44">
        <v>232.24717705305645</v>
      </c>
      <c r="EK94" s="44">
        <v>233.33833382201746</v>
      </c>
      <c r="EL94" s="44">
        <v>234.36098274319144</v>
      </c>
      <c r="EM94" s="44">
        <v>241.47989834789968</v>
      </c>
      <c r="EN94" s="44">
        <v>243.87810417673865</v>
      </c>
      <c r="EO94" s="44">
        <v>246.06211279158111</v>
      </c>
      <c r="EP94" s="44">
        <v>247.93338876741069</v>
      </c>
      <c r="EQ94" s="44">
        <v>249.40436729521321</v>
      </c>
      <c r="ER94" s="44">
        <v>250.62739654433017</v>
      </c>
      <c r="ES94" s="44">
        <v>251.64430154630131</v>
      </c>
      <c r="ET94" s="44">
        <v>252.17578071841425</v>
      </c>
      <c r="EU94" s="44">
        <v>252.66824814292161</v>
      </c>
      <c r="EV94" s="44">
        <v>253.23991236958656</v>
      </c>
      <c r="EW94" s="44">
        <v>253.87909100370734</v>
      </c>
      <c r="EX94" s="44">
        <v>254.51905464001882</v>
      </c>
      <c r="EY94" s="44">
        <v>261.66205011816805</v>
      </c>
      <c r="EZ94" s="44">
        <v>263.68129793798624</v>
      </c>
      <c r="FA94" s="44">
        <v>265.39664053493397</v>
      </c>
      <c r="FB94" s="44">
        <v>266.96350093513416</v>
      </c>
      <c r="FC94" s="44">
        <v>268.31696059249919</v>
      </c>
      <c r="FD94" s="44">
        <v>269.57653729354308</v>
      </c>
      <c r="FE94" s="44">
        <v>270.65269222119707</v>
      </c>
      <c r="FF94" s="44">
        <v>271.31023712818217</v>
      </c>
      <c r="FG94" s="44">
        <v>271.95309158962817</v>
      </c>
      <c r="FH94" s="44">
        <v>272.60315124075896</v>
      </c>
      <c r="FI94" s="44">
        <v>273.09165768191355</v>
      </c>
      <c r="FJ94" s="44">
        <v>273.41314306438545</v>
      </c>
      <c r="FK94" s="44">
        <v>280.41404063894606</v>
      </c>
      <c r="FL94" s="44">
        <v>282.15560756230286</v>
      </c>
      <c r="FM94" s="44">
        <v>283.648110836108</v>
      </c>
      <c r="FN94" s="44">
        <v>284.88206486496591</v>
      </c>
      <c r="FO94" s="44">
        <v>286.55414856359522</v>
      </c>
      <c r="FP94" s="44">
        <v>288.07368202242014</v>
      </c>
      <c r="FQ94" s="44">
        <v>289.4643066109366</v>
      </c>
      <c r="FR94" s="44">
        <v>290.67670637585343</v>
      </c>
      <c r="FS94" s="44">
        <v>291.8298350245779</v>
      </c>
      <c r="FT94" s="44">
        <v>292.85811727907952</v>
      </c>
      <c r="FU94" s="44">
        <v>293.84842605106343</v>
      </c>
      <c r="FV94" s="44">
        <v>294.75986175672165</v>
      </c>
    </row>
    <row r="96" spans="2:195" x14ac:dyDescent="0.2">
      <c r="B96" s="35"/>
      <c r="C96" s="24" t="s">
        <v>919</v>
      </c>
    </row>
    <row r="97" spans="2:195" x14ac:dyDescent="0.2">
      <c r="D97" s="24" t="s">
        <v>920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297.360929</v>
      </c>
      <c r="AJ97" s="24">
        <v>318.62198699999999</v>
      </c>
      <c r="AK97" s="24">
        <v>307.19762400000002</v>
      </c>
      <c r="AL97" s="24">
        <v>302.38366400000001</v>
      </c>
      <c r="AM97" s="24">
        <v>310.12321300000002</v>
      </c>
      <c r="AN97" s="24">
        <v>392.46042599999998</v>
      </c>
      <c r="AO97" s="24">
        <v>584.51313600000003</v>
      </c>
      <c r="AP97" s="24">
        <v>1275.7986449999999</v>
      </c>
      <c r="AQ97" s="24">
        <v>2705.6502499999997</v>
      </c>
      <c r="AR97" s="24">
        <v>5081.7789460000004</v>
      </c>
      <c r="AS97" s="24">
        <v>5299.5096379999995</v>
      </c>
      <c r="AT97" s="24">
        <v>3366.6823680000002</v>
      </c>
      <c r="AU97" s="24">
        <v>3585.2716639999999</v>
      </c>
      <c r="AV97" s="24">
        <v>3575.8712230000001</v>
      </c>
      <c r="AW97" s="24">
        <v>3995.5501009999998</v>
      </c>
      <c r="AX97" s="24">
        <v>3574.4215970000005</v>
      </c>
      <c r="AY97" s="24">
        <v>4053.5194430000001</v>
      </c>
      <c r="AZ97" s="24">
        <v>4763.3392840000006</v>
      </c>
      <c r="BA97" s="24">
        <v>4400.7870619999994</v>
      </c>
      <c r="BB97" s="24">
        <v>4577.352167</v>
      </c>
      <c r="BC97" s="24">
        <v>5834.6776</v>
      </c>
      <c r="BD97" s="24">
        <v>5576.6573110000008</v>
      </c>
      <c r="BE97" s="24">
        <v>6307.8091099999992</v>
      </c>
      <c r="BF97" s="24">
        <v>6422.4808250000006</v>
      </c>
      <c r="BG97" s="24">
        <v>5819.4667119999995</v>
      </c>
      <c r="BH97" s="24">
        <v>6108.3596580000003</v>
      </c>
      <c r="BI97" s="24">
        <v>5204.1744399999998</v>
      </c>
      <c r="BJ97" s="24">
        <v>6422.3120870000002</v>
      </c>
      <c r="BK97" s="24">
        <v>6793.0665520000002</v>
      </c>
      <c r="BL97" s="24">
        <v>7010.9207319999996</v>
      </c>
      <c r="BM97" s="24">
        <v>6599.2878570000003</v>
      </c>
      <c r="BN97" s="24">
        <v>6658.7661750000007</v>
      </c>
      <c r="BO97" s="24">
        <v>6699.566906</v>
      </c>
      <c r="BP97" s="24">
        <v>6987.4776849999998</v>
      </c>
      <c r="BQ97" s="24">
        <v>6984.8110779999997</v>
      </c>
      <c r="BR97" s="24">
        <v>7057.0166929999996</v>
      </c>
      <c r="BS97" s="24">
        <v>6571.019346</v>
      </c>
      <c r="BT97" s="24">
        <v>6617.3422069999997</v>
      </c>
      <c r="BU97" s="24">
        <v>6781.3359</v>
      </c>
      <c r="BV97" s="24">
        <v>6089.6059639999994</v>
      </c>
      <c r="BW97" s="24">
        <v>6024.5872749999999</v>
      </c>
      <c r="BX97" s="24">
        <v>6042.2075770000001</v>
      </c>
      <c r="BY97" s="24">
        <v>7070.2830300000005</v>
      </c>
      <c r="BZ97" s="24">
        <v>7217.297928</v>
      </c>
      <c r="CA97" s="24">
        <v>7045.5413980000003</v>
      </c>
      <c r="CB97" s="24">
        <v>7564.0454719999998</v>
      </c>
      <c r="CC97" s="24">
        <v>7449.8415420000001</v>
      </c>
      <c r="CD97" s="24">
        <v>7708.0042924118534</v>
      </c>
      <c r="CE97" s="24">
        <v>8175.4793611800187</v>
      </c>
      <c r="CF97" s="24">
        <v>8309.3159913588133</v>
      </c>
      <c r="CG97" s="24">
        <v>8435.9228982245713</v>
      </c>
      <c r="CH97" s="24">
        <v>8534.0322578989271</v>
      </c>
      <c r="CI97" s="24">
        <v>8635.0236919682247</v>
      </c>
      <c r="CJ97" s="24">
        <v>8729.8811546949328</v>
      </c>
      <c r="CK97" s="24">
        <v>8822.9124705608101</v>
      </c>
      <c r="CL97" s="24">
        <v>8919.7036402557351</v>
      </c>
      <c r="CM97" s="24">
        <v>9020.3947336021938</v>
      </c>
      <c r="CN97" s="24">
        <v>9124.9578550696679</v>
      </c>
      <c r="CO97" s="24">
        <v>9232.6995987606642</v>
      </c>
      <c r="CP97" s="24">
        <v>9343.102990418065</v>
      </c>
      <c r="CQ97" s="24">
        <v>9514.9759099726234</v>
      </c>
      <c r="CR97" s="24">
        <v>9632.992171236483</v>
      </c>
      <c r="CS97" s="24">
        <v>9759.2896434118902</v>
      </c>
      <c r="CT97" s="24">
        <v>9891.5534956397332</v>
      </c>
      <c r="CU97" s="24">
        <v>10029.284888490089</v>
      </c>
      <c r="CV97" s="24">
        <v>10172.273349726971</v>
      </c>
      <c r="CW97" s="24">
        <v>10320.182489032388</v>
      </c>
      <c r="CX97" s="24">
        <v>10469.6206925437</v>
      </c>
      <c r="CY97" s="24">
        <v>10621.100693246966</v>
      </c>
      <c r="CZ97" s="24">
        <v>10774.341629489043</v>
      </c>
      <c r="DA97" s="24">
        <v>10927.210076123512</v>
      </c>
      <c r="DB97" s="24">
        <v>11073.254547307601</v>
      </c>
      <c r="DC97" s="24">
        <v>11329.062057790137</v>
      </c>
      <c r="DD97" s="24">
        <v>11472.918944298977</v>
      </c>
      <c r="DE97" s="24">
        <v>11618.720283812681</v>
      </c>
      <c r="DF97" s="24">
        <v>11764.521751039822</v>
      </c>
      <c r="DG97" s="24">
        <v>11912.478616371398</v>
      </c>
      <c r="DH97" s="24">
        <v>12063.459952099252</v>
      </c>
      <c r="DI97" s="24">
        <v>12217.664130013485</v>
      </c>
      <c r="DJ97" s="24">
        <v>12374.52355451427</v>
      </c>
      <c r="DK97" s="24">
        <v>12533.572102635448</v>
      </c>
      <c r="DL97" s="24">
        <v>12694.353484389658</v>
      </c>
      <c r="DM97" s="24">
        <v>12853.660639340411</v>
      </c>
      <c r="DN97" s="24">
        <v>13008.911807265431</v>
      </c>
      <c r="DO97" s="24">
        <v>13318.355408520089</v>
      </c>
      <c r="DP97" s="24">
        <v>13465.785358981615</v>
      </c>
      <c r="DQ97" s="24">
        <v>13610.821417183002</v>
      </c>
      <c r="DR97" s="24">
        <v>13751.372538784621</v>
      </c>
      <c r="DS97" s="24">
        <v>13901.062339782644</v>
      </c>
      <c r="DT97" s="24">
        <v>14058.558094010759</v>
      </c>
      <c r="DU97" s="24">
        <v>14233.276840617016</v>
      </c>
      <c r="DV97" s="24">
        <v>14386.946440848043</v>
      </c>
      <c r="DW97" s="24">
        <v>14540.912846149917</v>
      </c>
      <c r="DX97" s="24">
        <v>14695.243595777856</v>
      </c>
      <c r="DY97" s="24">
        <v>14849.939369922338</v>
      </c>
      <c r="DZ97" s="24">
        <v>15004.947611063657</v>
      </c>
      <c r="EA97" s="24">
        <v>15357.261083251022</v>
      </c>
      <c r="EB97" s="24">
        <v>15513.157166633075</v>
      </c>
      <c r="EC97" s="24">
        <v>15671.416878933316</v>
      </c>
      <c r="ED97" s="24">
        <v>15829.80078290406</v>
      </c>
      <c r="EE97" s="24">
        <v>15988.013863067641</v>
      </c>
      <c r="EF97" s="24">
        <v>16146.401954329514</v>
      </c>
      <c r="EG97" s="24">
        <v>16304.97281291063</v>
      </c>
      <c r="EH97" s="24">
        <v>16463.953039204778</v>
      </c>
      <c r="EI97" s="24">
        <v>16623.029479164092</v>
      </c>
      <c r="EJ97" s="24">
        <v>16782.25102550317</v>
      </c>
      <c r="EK97" s="24">
        <v>16941.609254659346</v>
      </c>
      <c r="EL97" s="24">
        <v>17101.08841444983</v>
      </c>
      <c r="EM97" s="24">
        <v>17588.594645458321</v>
      </c>
      <c r="EN97" s="24">
        <v>17749.650414601361</v>
      </c>
      <c r="EO97" s="24">
        <v>17913.157253630317</v>
      </c>
      <c r="EP97" s="24">
        <v>18056.607349205398</v>
      </c>
      <c r="EQ97" s="24">
        <v>18160.022554293613</v>
      </c>
      <c r="ER97" s="24">
        <v>18246.795058000695</v>
      </c>
      <c r="ES97" s="24">
        <v>18321.07131265874</v>
      </c>
      <c r="ET97" s="24">
        <v>18330.007196208237</v>
      </c>
      <c r="EU97" s="24">
        <v>18350.731966460531</v>
      </c>
      <c r="EV97" s="24">
        <v>18402.067947273834</v>
      </c>
      <c r="EW97" s="24">
        <v>18479.921267301012</v>
      </c>
      <c r="EX97" s="24">
        <v>18570.615995226603</v>
      </c>
      <c r="EY97" s="24">
        <v>19021.208887531157</v>
      </c>
      <c r="EZ97" s="24">
        <v>19112.673458207231</v>
      </c>
      <c r="FA97" s="24">
        <v>19189.778059018743</v>
      </c>
      <c r="FB97" s="24">
        <v>19275.624839303302</v>
      </c>
      <c r="FC97" s="24">
        <v>19354.541044902107</v>
      </c>
      <c r="FD97" s="24">
        <v>19444.247402321445</v>
      </c>
      <c r="FE97" s="24">
        <v>19525.509215788672</v>
      </c>
      <c r="FF97" s="24">
        <v>19553.525940422904</v>
      </c>
      <c r="FG97" s="24">
        <v>19597.910589385931</v>
      </c>
      <c r="FH97" s="24">
        <v>19660.323692047088</v>
      </c>
      <c r="FI97" s="24">
        <v>19708.688571538045</v>
      </c>
      <c r="FJ97" s="24">
        <v>19740.276274530584</v>
      </c>
      <c r="FK97" s="24">
        <v>20122.391651282025</v>
      </c>
      <c r="FL97" s="24">
        <v>20161.823241750128</v>
      </c>
      <c r="FM97" s="24">
        <v>20195.801347174125</v>
      </c>
      <c r="FN97" s="24">
        <v>20218.293268535643</v>
      </c>
      <c r="FO97" s="24">
        <v>20349.818137742812</v>
      </c>
      <c r="FP97" s="24">
        <v>20481.465282812176</v>
      </c>
      <c r="FQ97" s="24">
        <v>20614.407320362541</v>
      </c>
      <c r="FR97" s="24">
        <v>20737.105044046497</v>
      </c>
      <c r="FS97" s="24">
        <v>20868.37289367272</v>
      </c>
      <c r="FT97" s="24">
        <v>20994.328996247441</v>
      </c>
      <c r="FU97" s="24">
        <v>21128.590332674699</v>
      </c>
      <c r="FV97" s="24">
        <v>21262.128956660501</v>
      </c>
    </row>
    <row r="98" spans="2:195" x14ac:dyDescent="0.2">
      <c r="D98" s="24" t="s">
        <v>915</v>
      </c>
      <c r="H98" s="159">
        <v>1.3468893294166615E-3</v>
      </c>
      <c r="K98" s="159" t="s">
        <v>523</v>
      </c>
      <c r="L98" s="159" t="s">
        <v>523</v>
      </c>
      <c r="M98" s="159" t="s">
        <v>523</v>
      </c>
      <c r="N98" s="159" t="s">
        <v>523</v>
      </c>
      <c r="O98" s="159" t="s">
        <v>523</v>
      </c>
      <c r="P98" s="159" t="s">
        <v>523</v>
      </c>
      <c r="Q98" s="159" t="s">
        <v>523</v>
      </c>
      <c r="R98" s="159" t="s">
        <v>523</v>
      </c>
      <c r="S98" s="159" t="s">
        <v>523</v>
      </c>
      <c r="T98" s="159" t="s">
        <v>523</v>
      </c>
      <c r="U98" s="159" t="s">
        <v>523</v>
      </c>
      <c r="V98" s="159" t="s">
        <v>523</v>
      </c>
      <c r="W98" s="159" t="s">
        <v>523</v>
      </c>
      <c r="X98" s="159" t="s">
        <v>523</v>
      </c>
      <c r="Y98" s="159" t="s">
        <v>523</v>
      </c>
      <c r="Z98" s="159" t="s">
        <v>523</v>
      </c>
      <c r="AA98" s="159" t="s">
        <v>523</v>
      </c>
      <c r="AB98" s="159" t="s">
        <v>523</v>
      </c>
      <c r="AC98" s="159" t="s">
        <v>523</v>
      </c>
      <c r="AD98" s="159" t="s">
        <v>523</v>
      </c>
      <c r="AE98" s="159" t="s">
        <v>523</v>
      </c>
      <c r="AF98" s="159" t="s">
        <v>523</v>
      </c>
      <c r="AG98" s="159" t="s">
        <v>523</v>
      </c>
      <c r="AH98" s="159" t="s">
        <v>523</v>
      </c>
      <c r="AI98" s="159">
        <v>3.2960009349446172E-2</v>
      </c>
      <c r="AJ98" s="159">
        <v>2.1792454015422357E-2</v>
      </c>
      <c r="AK98" s="159">
        <v>3.3506297561728536E-2</v>
      </c>
      <c r="AL98" s="159">
        <v>3.6421580631419294E-2</v>
      </c>
      <c r="AM98" s="159">
        <v>2.6787443350782002E-2</v>
      </c>
      <c r="AN98" s="159">
        <v>1.9577655455126068E-2</v>
      </c>
      <c r="AO98" s="159">
        <v>1.5948035084022472E-2</v>
      </c>
      <c r="AP98" s="159">
        <v>6.3188513576137246E-3</v>
      </c>
      <c r="AQ98" s="159">
        <v>6.4503052454765737E-4</v>
      </c>
      <c r="AR98" s="159">
        <v>1.7886127272722971E-2</v>
      </c>
      <c r="AS98" s="159">
        <v>0</v>
      </c>
      <c r="AT98" s="159">
        <v>0</v>
      </c>
      <c r="AU98" s="159">
        <v>1.2804629970154476E-2</v>
      </c>
      <c r="AV98" s="159">
        <v>1.294480201140062E-2</v>
      </c>
      <c r="AW98" s="159">
        <v>1.0045247834573456E-2</v>
      </c>
      <c r="AX98" s="159">
        <v>1.1027354476898321E-2</v>
      </c>
      <c r="AY98" s="159">
        <v>9.5356451457879431E-3</v>
      </c>
      <c r="AZ98" s="159">
        <v>7.987740476057173E-3</v>
      </c>
      <c r="BA98" s="159">
        <v>8.4075415326241472E-3</v>
      </c>
      <c r="BB98" s="159">
        <v>7.8221809670079526E-3</v>
      </c>
      <c r="BC98" s="159">
        <v>4.2301081725578123E-2</v>
      </c>
      <c r="BD98" s="159">
        <v>6.0118657343117467E-3</v>
      </c>
      <c r="BE98" s="159">
        <v>1.5953897501505077E-3</v>
      </c>
      <c r="BF98" s="159">
        <v>1.1852540486175759E-2</v>
      </c>
      <c r="BG98" s="159">
        <v>5.1082469358749039E-3</v>
      </c>
      <c r="BH98" s="159">
        <v>4.6064144181734096E-3</v>
      </c>
      <c r="BI98" s="159">
        <v>5.1268283389824271E-3</v>
      </c>
      <c r="BJ98" s="159">
        <v>2.8021400636116423E-3</v>
      </c>
      <c r="BK98" s="159">
        <v>3.5757133857092231E-3</v>
      </c>
      <c r="BL98" s="159">
        <v>2.0661806278713463E-2</v>
      </c>
      <c r="BM98" s="159">
        <v>7.0445149548505285E-3</v>
      </c>
      <c r="BN98" s="159">
        <v>4.6481788347223349E-3</v>
      </c>
      <c r="BO98" s="159">
        <v>1.0435391120191314E-2</v>
      </c>
      <c r="BP98" s="159">
        <v>2.9721058064459496E-3</v>
      </c>
      <c r="BQ98" s="159">
        <v>1.3922795321737692E-2</v>
      </c>
      <c r="BR98" s="159">
        <v>4.7008636996573989E-2</v>
      </c>
      <c r="BS98" s="159">
        <v>2.6260510114772687E-3</v>
      </c>
      <c r="BT98" s="159">
        <v>2.405147187818694E-3</v>
      </c>
      <c r="BU98" s="159">
        <v>5.1585242960756443E-3</v>
      </c>
      <c r="BV98" s="159">
        <v>3.5652479205303144E-3</v>
      </c>
      <c r="BW98" s="159">
        <v>2.1647730217336757E-3</v>
      </c>
      <c r="BX98" s="159">
        <v>3.5149419528126877E-2</v>
      </c>
      <c r="BY98" s="159">
        <v>1.5700990968674133E-3</v>
      </c>
      <c r="BZ98" s="159">
        <v>1.4252816085216762E-3</v>
      </c>
      <c r="CA98" s="159">
        <v>1.3740540936638466E-3</v>
      </c>
      <c r="CB98" s="159">
        <v>1.2208203975217985E-3</v>
      </c>
      <c r="CC98" s="159">
        <v>1.1441914505085724E-3</v>
      </c>
      <c r="CD98" s="347">
        <v>1.3468893294166615E-3</v>
      </c>
      <c r="CE98" s="36">
        <v>1.3468893294166615E-3</v>
      </c>
      <c r="CF98" s="36">
        <v>1.3468893294166615E-3</v>
      </c>
      <c r="CG98" s="36">
        <v>1.3468893294166615E-3</v>
      </c>
      <c r="CH98" s="36">
        <v>1.3468893294166615E-3</v>
      </c>
      <c r="CI98" s="36">
        <v>1.3468893294166615E-3</v>
      </c>
      <c r="CJ98" s="36">
        <v>1.3468893294166615E-3</v>
      </c>
      <c r="CK98" s="36">
        <v>1.3468893294166615E-3</v>
      </c>
      <c r="CL98" s="36">
        <v>1.3468893294166615E-3</v>
      </c>
      <c r="CM98" s="36">
        <v>1.3468893294166615E-3</v>
      </c>
      <c r="CN98" s="36">
        <v>1.3468893294166615E-3</v>
      </c>
      <c r="CO98" s="36">
        <v>1.3468893294166615E-3</v>
      </c>
      <c r="CP98" s="36">
        <v>1.3468893294166615E-3</v>
      </c>
      <c r="CQ98" s="36">
        <v>1.3468893294166615E-3</v>
      </c>
      <c r="CR98" s="36">
        <v>1.3468893294166615E-3</v>
      </c>
      <c r="CS98" s="36">
        <v>1.3468893294166615E-3</v>
      </c>
      <c r="CT98" s="36">
        <v>1.3468893294166615E-3</v>
      </c>
      <c r="CU98" s="36">
        <v>1.3468893294166615E-3</v>
      </c>
      <c r="CV98" s="36">
        <v>1.3468893294166615E-3</v>
      </c>
      <c r="CW98" s="36">
        <v>1.3468893294166615E-3</v>
      </c>
      <c r="CX98" s="36">
        <v>1.3468893294166615E-3</v>
      </c>
      <c r="CY98" s="36">
        <v>1.3468893294166615E-3</v>
      </c>
      <c r="CZ98" s="36">
        <v>1.3468893294166615E-3</v>
      </c>
      <c r="DA98" s="36">
        <v>1.3468893294166615E-3</v>
      </c>
      <c r="DB98" s="36">
        <v>1.3468893294166615E-3</v>
      </c>
      <c r="DC98" s="36">
        <v>1.3468893294166615E-3</v>
      </c>
      <c r="DD98" s="36">
        <v>1.3468893294166615E-3</v>
      </c>
      <c r="DE98" s="36">
        <v>1.3468893294166615E-3</v>
      </c>
      <c r="DF98" s="36">
        <v>1.3468893294166615E-3</v>
      </c>
      <c r="DG98" s="36">
        <v>1.3468893294166615E-3</v>
      </c>
      <c r="DH98" s="36">
        <v>1.3468893294166615E-3</v>
      </c>
      <c r="DI98" s="36">
        <v>1.3468893294166615E-3</v>
      </c>
      <c r="DJ98" s="36">
        <v>1.3468893294166615E-3</v>
      </c>
      <c r="DK98" s="36">
        <v>1.3468893294166615E-3</v>
      </c>
      <c r="DL98" s="36">
        <v>1.3468893294166615E-3</v>
      </c>
      <c r="DM98" s="36">
        <v>1.3468893294166615E-3</v>
      </c>
      <c r="DN98" s="36">
        <v>1.3468893294166615E-3</v>
      </c>
      <c r="DO98" s="36">
        <v>1.3468893294166615E-3</v>
      </c>
      <c r="DP98" s="36">
        <v>1.3468893294166615E-3</v>
      </c>
      <c r="DQ98" s="36">
        <v>1.3468893294166615E-3</v>
      </c>
      <c r="DR98" s="36">
        <v>1.3468893294166615E-3</v>
      </c>
      <c r="DS98" s="36">
        <v>1.3468893294166615E-3</v>
      </c>
      <c r="DT98" s="36">
        <v>1.3468893294166615E-3</v>
      </c>
      <c r="DU98" s="36">
        <v>1.3468893294166615E-3</v>
      </c>
      <c r="DV98" s="36">
        <v>1.3468893294166615E-3</v>
      </c>
      <c r="DW98" s="36">
        <v>1.3468893294166615E-3</v>
      </c>
      <c r="DX98" s="36">
        <v>1.3468893294166615E-3</v>
      </c>
      <c r="DY98" s="36">
        <v>1.3468893294166615E-3</v>
      </c>
      <c r="DZ98" s="36">
        <v>1.3468893294166615E-3</v>
      </c>
      <c r="EA98" s="36">
        <v>1.3468893294166615E-3</v>
      </c>
      <c r="EB98" s="36">
        <v>1.3468893294166615E-3</v>
      </c>
      <c r="EC98" s="36">
        <v>1.3468893294166615E-3</v>
      </c>
      <c r="ED98" s="36">
        <v>1.3468893294166615E-3</v>
      </c>
      <c r="EE98" s="36">
        <v>1.3468893294166615E-3</v>
      </c>
      <c r="EF98" s="36">
        <v>1.3468893294166615E-3</v>
      </c>
      <c r="EG98" s="36">
        <v>1.3468893294166615E-3</v>
      </c>
      <c r="EH98" s="36">
        <v>1.3468893294166615E-3</v>
      </c>
      <c r="EI98" s="36">
        <v>1.3468893294166615E-3</v>
      </c>
      <c r="EJ98" s="36">
        <v>1.3468893294166615E-3</v>
      </c>
      <c r="EK98" s="36">
        <v>1.3468893294166615E-3</v>
      </c>
      <c r="EL98" s="36">
        <v>1.3468893294166615E-3</v>
      </c>
      <c r="EM98" s="36">
        <v>1.3468893294166615E-3</v>
      </c>
      <c r="EN98" s="36">
        <v>1.3468893294166615E-3</v>
      </c>
      <c r="EO98" s="36">
        <v>1.3468893294166615E-3</v>
      </c>
      <c r="EP98" s="36">
        <v>1.3468893294166615E-3</v>
      </c>
      <c r="EQ98" s="36">
        <v>1.3468893294166615E-3</v>
      </c>
      <c r="ER98" s="36">
        <v>1.3468893294166615E-3</v>
      </c>
      <c r="ES98" s="36">
        <v>1.3468893294166615E-3</v>
      </c>
      <c r="ET98" s="36">
        <v>1.3468893294166615E-3</v>
      </c>
      <c r="EU98" s="36">
        <v>1.3468893294166615E-3</v>
      </c>
      <c r="EV98" s="36">
        <v>1.3468893294166615E-3</v>
      </c>
      <c r="EW98" s="36">
        <v>1.3468893294166615E-3</v>
      </c>
      <c r="EX98" s="36">
        <v>1.3468893294166615E-3</v>
      </c>
      <c r="EY98" s="36">
        <v>1.3468893294166615E-3</v>
      </c>
      <c r="EZ98" s="36">
        <v>1.3468893294166615E-3</v>
      </c>
      <c r="FA98" s="36">
        <v>1.3468893294166615E-3</v>
      </c>
      <c r="FB98" s="36">
        <v>1.3468893294166615E-3</v>
      </c>
      <c r="FC98" s="36">
        <v>1.3468893294166615E-3</v>
      </c>
      <c r="FD98" s="36">
        <v>1.3468893294166615E-3</v>
      </c>
      <c r="FE98" s="36">
        <v>1.3468893294166615E-3</v>
      </c>
      <c r="FF98" s="36">
        <v>1.3468893294166615E-3</v>
      </c>
      <c r="FG98" s="36">
        <v>1.3468893294166615E-3</v>
      </c>
      <c r="FH98" s="36">
        <v>1.3468893294166615E-3</v>
      </c>
      <c r="FI98" s="36">
        <v>1.3468893294166615E-3</v>
      </c>
      <c r="FJ98" s="36">
        <v>1.3468893294166615E-3</v>
      </c>
      <c r="FK98" s="36">
        <v>1.3468893294166615E-3</v>
      </c>
      <c r="FL98" s="36">
        <v>1.3468893294166615E-3</v>
      </c>
      <c r="FM98" s="36">
        <v>1.3468893294166615E-3</v>
      </c>
      <c r="FN98" s="36">
        <v>1.3468893294166615E-3</v>
      </c>
      <c r="FO98" s="36">
        <v>1.3468893294166615E-3</v>
      </c>
      <c r="FP98" s="36">
        <v>1.3468893294166615E-3</v>
      </c>
      <c r="FQ98" s="36">
        <v>1.3468893294166615E-3</v>
      </c>
      <c r="FR98" s="36">
        <v>1.3468893294166615E-3</v>
      </c>
      <c r="FS98" s="36">
        <v>1.3468893294166615E-3</v>
      </c>
      <c r="FT98" s="36">
        <v>1.3468893294166615E-3</v>
      </c>
      <c r="FU98" s="36">
        <v>1.3468893294166615E-3</v>
      </c>
      <c r="FV98" s="36">
        <v>1.3468893294166615E-3</v>
      </c>
    </row>
    <row r="99" spans="2:195" x14ac:dyDescent="0.2">
      <c r="D99" s="44" t="s">
        <v>199</v>
      </c>
      <c r="E99" s="44"/>
      <c r="F99" s="44"/>
      <c r="G99" s="44"/>
      <c r="H99" s="44"/>
      <c r="I99" s="44"/>
      <c r="J99" s="44"/>
      <c r="K99" s="44">
        <v>0</v>
      </c>
      <c r="L99" s="44">
        <v>0</v>
      </c>
      <c r="M99" s="44">
        <v>0</v>
      </c>
      <c r="N99" s="44">
        <v>0</v>
      </c>
      <c r="O99" s="44">
        <v>0</v>
      </c>
      <c r="P99" s="44">
        <v>0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0</v>
      </c>
      <c r="W99" s="44">
        <v>0</v>
      </c>
      <c r="X99" s="44">
        <v>0</v>
      </c>
      <c r="Y99" s="44">
        <v>0</v>
      </c>
      <c r="Z99" s="44">
        <v>0</v>
      </c>
      <c r="AA99" s="44">
        <v>0</v>
      </c>
      <c r="AB99" s="44">
        <v>0</v>
      </c>
      <c r="AC99" s="44">
        <v>0</v>
      </c>
      <c r="AD99" s="44">
        <v>0</v>
      </c>
      <c r="AE99" s="44">
        <v>21.867491000000001</v>
      </c>
      <c r="AF99" s="44">
        <v>26.174909</v>
      </c>
      <c r="AG99" s="44">
        <v>5.4581549999999996</v>
      </c>
      <c r="AH99" s="44">
        <v>7.210636</v>
      </c>
      <c r="AI99" s="44">
        <v>9.8010190000000001</v>
      </c>
      <c r="AJ99" s="44">
        <v>6.9435549999999999</v>
      </c>
      <c r="AK99" s="44">
        <v>10.293055000000001</v>
      </c>
      <c r="AL99" s="44">
        <v>11.013291000000001</v>
      </c>
      <c r="AM99" s="44">
        <v>8.3074080000000006</v>
      </c>
      <c r="AN99" s="44">
        <v>7.6834550000000004</v>
      </c>
      <c r="AO99" s="44">
        <v>9.3218359999999993</v>
      </c>
      <c r="AP99" s="44">
        <v>8.0615819999999996</v>
      </c>
      <c r="AQ99" s="44">
        <v>1.7452270000000001</v>
      </c>
      <c r="AR99" s="44">
        <v>90.893344999999997</v>
      </c>
      <c r="AS99" s="44">
        <v>0</v>
      </c>
      <c r="AT99" s="44">
        <v>0</v>
      </c>
      <c r="AU99" s="44">
        <v>45.908077000000006</v>
      </c>
      <c r="AV99" s="44">
        <v>46.288944999999998</v>
      </c>
      <c r="AW99" s="44">
        <v>40.136291</v>
      </c>
      <c r="AX99" s="44">
        <v>39.416414000000003</v>
      </c>
      <c r="AY99" s="44">
        <v>38.652923000000001</v>
      </c>
      <c r="AZ99" s="44">
        <v>38.048317999999995</v>
      </c>
      <c r="BA99" s="44">
        <v>36.999799999999993</v>
      </c>
      <c r="BB99" s="44">
        <v>35.804877000000005</v>
      </c>
      <c r="BC99" s="44">
        <v>246.813174</v>
      </c>
      <c r="BD99" s="44">
        <v>33.52611499999999</v>
      </c>
      <c r="BE99" s="44">
        <v>10.063413999999995</v>
      </c>
      <c r="BF99" s="44">
        <v>76.122714000000002</v>
      </c>
      <c r="BG99" s="44">
        <v>29.727273</v>
      </c>
      <c r="BH99" s="44">
        <v>28.137636000000001</v>
      </c>
      <c r="BI99" s="44">
        <v>26.680909</v>
      </c>
      <c r="BJ99" s="44">
        <v>17.996217999999999</v>
      </c>
      <c r="BK99" s="44">
        <v>24.290058999999999</v>
      </c>
      <c r="BL99" s="44">
        <v>144.85828599999999</v>
      </c>
      <c r="BM99" s="44">
        <v>46.488782</v>
      </c>
      <c r="BN99" s="44">
        <v>30.951136000000002</v>
      </c>
      <c r="BO99" s="44">
        <v>69.912600999999995</v>
      </c>
      <c r="BP99" s="44">
        <v>20.767523000000001</v>
      </c>
      <c r="BQ99" s="44">
        <v>97.248095000000006</v>
      </c>
      <c r="BR99" s="44">
        <v>331.74073600000003</v>
      </c>
      <c r="BS99" s="44">
        <v>17.255832000000002</v>
      </c>
      <c r="BT99" s="44">
        <v>15.915682</v>
      </c>
      <c r="BU99" s="44">
        <v>34.981685999999996</v>
      </c>
      <c r="BV99" s="44">
        <v>21.710954999999998</v>
      </c>
      <c r="BW99" s="44">
        <v>13.041864</v>
      </c>
      <c r="BX99" s="44">
        <v>212.380089</v>
      </c>
      <c r="BY99" s="44">
        <v>11.101044999999999</v>
      </c>
      <c r="BZ99" s="44">
        <v>10.286682000000001</v>
      </c>
      <c r="CA99" s="44">
        <v>9.6809550000000009</v>
      </c>
      <c r="CB99" s="44">
        <v>9.2343410000000006</v>
      </c>
      <c r="CC99" s="44">
        <v>8.5240449999999992</v>
      </c>
      <c r="CD99" s="422">
        <v>10.38182873254735</v>
      </c>
      <c r="CE99" s="44">
        <v>11.011465914439512</v>
      </c>
      <c r="CF99" s="44">
        <v>11.191729043512414</v>
      </c>
      <c r="CG99" s="44">
        <v>11.362254535400352</v>
      </c>
      <c r="CH99" s="44">
        <v>11.494396985061643</v>
      </c>
      <c r="CI99" s="44">
        <v>11.630421269972066</v>
      </c>
      <c r="CJ99" s="44">
        <v>11.758183774334208</v>
      </c>
      <c r="CK99" s="44">
        <v>11.883486660975549</v>
      </c>
      <c r="CL99" s="44">
        <v>12.013853654619401</v>
      </c>
      <c r="CM99" s="44">
        <v>12.149473413815043</v>
      </c>
      <c r="CN99" s="44">
        <v>12.290308366370082</v>
      </c>
      <c r="CO99" s="44">
        <v>12.43542457128023</v>
      </c>
      <c r="CP99" s="44">
        <v>12.584125721434992</v>
      </c>
      <c r="CQ99" s="44">
        <v>12.815619522798714</v>
      </c>
      <c r="CR99" s="44">
        <v>12.974574365792657</v>
      </c>
      <c r="CS99" s="44">
        <v>13.144683083398011</v>
      </c>
      <c r="CT99" s="44">
        <v>13.322827854631234</v>
      </c>
      <c r="CU99" s="44">
        <v>13.508336797987072</v>
      </c>
      <c r="CV99" s="44">
        <v>13.700926430656736</v>
      </c>
      <c r="CW99" s="44">
        <v>13.900143672110405</v>
      </c>
      <c r="CX99" s="44">
        <v>14.101420393826986</v>
      </c>
      <c r="CY99" s="44">
        <v>14.305447190394245</v>
      </c>
      <c r="CZ99" s="44">
        <v>14.511845772248517</v>
      </c>
      <c r="DA99" s="44">
        <v>14.717742651824985</v>
      </c>
      <c r="DB99" s="44">
        <v>14.914448391683132</v>
      </c>
      <c r="DC99" s="44">
        <v>15.258992797936701</v>
      </c>
      <c r="DD99" s="44">
        <v>15.452752103338561</v>
      </c>
      <c r="DE99" s="44">
        <v>15.649130371744224</v>
      </c>
      <c r="DF99" s="44">
        <v>15.845508812165754</v>
      </c>
      <c r="DG99" s="44">
        <v>16.044790335294792</v>
      </c>
      <c r="DH99" s="44">
        <v>16.248145485327711</v>
      </c>
      <c r="DI99" s="44">
        <v>16.455841447111862</v>
      </c>
      <c r="DJ99" s="44">
        <v>16.667113732190408</v>
      </c>
      <c r="DK99" s="44">
        <v>16.881334524514035</v>
      </c>
      <c r="DL99" s="44">
        <v>17.097889251967647</v>
      </c>
      <c r="DM99" s="44">
        <v>17.312458359070543</v>
      </c>
      <c r="DN99" s="44">
        <v>17.521564500528225</v>
      </c>
      <c r="DO99" s="44">
        <v>17.938350785114388</v>
      </c>
      <c r="DP99" s="44">
        <v>18.136922612227444</v>
      </c>
      <c r="DQ99" s="44">
        <v>18.332270131399547</v>
      </c>
      <c r="DR99" s="44">
        <v>18.521576937322312</v>
      </c>
      <c r="DS99" s="44">
        <v>18.723192533009051</v>
      </c>
      <c r="DT99" s="44">
        <v>18.93532188380733</v>
      </c>
      <c r="DU99" s="44">
        <v>19.170648699260351</v>
      </c>
      <c r="DV99" s="44">
        <v>19.377624644067247</v>
      </c>
      <c r="DW99" s="44">
        <v>19.58500035245698</v>
      </c>
      <c r="DX99" s="44">
        <v>19.792866792331726</v>
      </c>
      <c r="DY99" s="44">
        <v>20.00122487983278</v>
      </c>
      <c r="DZ99" s="44">
        <v>20.210003825797667</v>
      </c>
      <c r="EA99" s="44">
        <v>20.684531082096562</v>
      </c>
      <c r="EB99" s="44">
        <v>20.894505853301698</v>
      </c>
      <c r="EC99" s="44">
        <v>21.107664171075445</v>
      </c>
      <c r="ED99" s="44">
        <v>21.320989761284991</v>
      </c>
      <c r="EE99" s="44">
        <v>21.534085270731463</v>
      </c>
      <c r="EF99" s="44">
        <v>21.747416500758753</v>
      </c>
      <c r="EG99" s="44">
        <v>21.960993898138096</v>
      </c>
      <c r="EH99" s="44">
        <v>22.175122668521929</v>
      </c>
      <c r="EI99" s="44">
        <v>22.389381028064719</v>
      </c>
      <c r="EJ99" s="44">
        <v>22.603834829842043</v>
      </c>
      <c r="EK99" s="44">
        <v>22.818472728247233</v>
      </c>
      <c r="EL99" s="44">
        <v>23.033273506833371</v>
      </c>
      <c r="EM99" s="44">
        <v>23.689890447402842</v>
      </c>
      <c r="EN99" s="44">
        <v>23.906814744302594</v>
      </c>
      <c r="EO99" s="44">
        <v>24.127040361077345</v>
      </c>
      <c r="EP99" s="44">
        <v>24.320251764111219</v>
      </c>
      <c r="EQ99" s="44">
        <v>24.459540600343974</v>
      </c>
      <c r="ER99" s="44">
        <v>24.576413559673806</v>
      </c>
      <c r="ES99" s="44">
        <v>24.676455454501763</v>
      </c>
      <c r="ET99" s="44">
        <v>24.688491100703491</v>
      </c>
      <c r="EU99" s="44">
        <v>24.716405072610918</v>
      </c>
      <c r="EV99" s="44">
        <v>24.785548957383494</v>
      </c>
      <c r="EW99" s="44">
        <v>24.890408763387761</v>
      </c>
      <c r="EX99" s="44">
        <v>25.012564524665088</v>
      </c>
      <c r="EY99" s="44">
        <v>25.61946328322108</v>
      </c>
      <c r="EZ99" s="44">
        <v>25.742655937484361</v>
      </c>
      <c r="FA99" s="44">
        <v>25.846507301566319</v>
      </c>
      <c r="FB99" s="44">
        <v>25.962133413896368</v>
      </c>
      <c r="FC99" s="44">
        <v>26.06842480913545</v>
      </c>
      <c r="FD99" s="44">
        <v>26.189249344724395</v>
      </c>
      <c r="FE99" s="44">
        <v>26.298700014172447</v>
      </c>
      <c r="FF99" s="44">
        <v>26.336435441627501</v>
      </c>
      <c r="FG99" s="44">
        <v>26.396216651705704</v>
      </c>
      <c r="FH99" s="44">
        <v>26.480280193695805</v>
      </c>
      <c r="FI99" s="44">
        <v>26.545422333800698</v>
      </c>
      <c r="FJ99" s="44">
        <v>26.587967473902133</v>
      </c>
      <c r="FK99" s="44">
        <v>27.102634597454674</v>
      </c>
      <c r="FL99" s="44">
        <v>27.155744585898088</v>
      </c>
      <c r="FM99" s="44">
        <v>27.201509333527465</v>
      </c>
      <c r="FN99" s="44">
        <v>27.231803462407374</v>
      </c>
      <c r="FO99" s="44">
        <v>27.408952905295429</v>
      </c>
      <c r="FP99" s="44">
        <v>27.586267040237523</v>
      </c>
      <c r="FQ99" s="44">
        <v>27.76532525204502</v>
      </c>
      <c r="FR99" s="44">
        <v>27.930585506818655</v>
      </c>
      <c r="FS99" s="44">
        <v>28.107388772775685</v>
      </c>
      <c r="FT99" s="44">
        <v>28.277037703308487</v>
      </c>
      <c r="FU99" s="44">
        <v>28.457872864695581</v>
      </c>
      <c r="FV99" s="44">
        <v>28.637734612407041</v>
      </c>
    </row>
    <row r="101" spans="2:195" x14ac:dyDescent="0.2">
      <c r="B101" s="35" t="s">
        <v>921</v>
      </c>
    </row>
    <row r="102" spans="2:195" x14ac:dyDescent="0.2">
      <c r="B102" s="35"/>
      <c r="C102" s="24" t="s">
        <v>922</v>
      </c>
      <c r="K102" s="158">
        <v>2660.890183</v>
      </c>
      <c r="L102" s="158">
        <v>2640.4591570000002</v>
      </c>
      <c r="M102" s="158">
        <v>2594.8131040000003</v>
      </c>
      <c r="N102" s="158">
        <v>2647.4918360000001</v>
      </c>
      <c r="O102" s="158">
        <v>2594.2262209999999</v>
      </c>
      <c r="P102" s="158">
        <v>2647.0885800000001</v>
      </c>
      <c r="Q102" s="158">
        <v>2891.5165279999997</v>
      </c>
      <c r="R102" s="158">
        <v>2841.177565</v>
      </c>
      <c r="S102" s="158">
        <v>2615.6138610000003</v>
      </c>
      <c r="T102" s="158">
        <v>2939.2836409999995</v>
      </c>
      <c r="U102" s="158">
        <v>2878.3965160000007</v>
      </c>
      <c r="V102" s="158">
        <v>2914.45316</v>
      </c>
      <c r="W102" s="158">
        <v>3002.0173839999998</v>
      </c>
      <c r="X102" s="158">
        <v>3289.596399</v>
      </c>
      <c r="Y102" s="158">
        <v>2942.4526299999998</v>
      </c>
      <c r="Z102" s="158">
        <v>2985.8088399999997</v>
      </c>
      <c r="AA102" s="158">
        <v>3117.986328</v>
      </c>
      <c r="AB102" s="158">
        <v>3099.3421269999999</v>
      </c>
      <c r="AC102" s="158">
        <v>3111.9468689999999</v>
      </c>
      <c r="AD102" s="158">
        <v>3151.6428350000001</v>
      </c>
      <c r="AE102" s="158">
        <v>3117.6359000000002</v>
      </c>
      <c r="AF102" s="158">
        <v>3194.0493409999999</v>
      </c>
      <c r="AG102" s="158">
        <v>3177.8565020000001</v>
      </c>
      <c r="AH102" s="158">
        <v>2973.2967019999996</v>
      </c>
      <c r="AI102" s="158">
        <v>3273.6854490000001</v>
      </c>
      <c r="AJ102" s="158">
        <v>3307.5046220000004</v>
      </c>
      <c r="AK102" s="158">
        <v>3282.4357639999998</v>
      </c>
      <c r="AL102" s="158">
        <v>3545.6318410000003</v>
      </c>
      <c r="AM102" s="158">
        <v>3381.1161860000002</v>
      </c>
      <c r="AN102" s="158">
        <v>3375.2261240000003</v>
      </c>
      <c r="AO102" s="158">
        <v>3383.9792069999999</v>
      </c>
      <c r="AP102" s="158">
        <v>3322.8023370000001</v>
      </c>
      <c r="AQ102" s="158">
        <v>6597.993203</v>
      </c>
      <c r="AR102" s="158">
        <v>9271.8087040000009</v>
      </c>
      <c r="AS102" s="158">
        <v>6480.4588960000001</v>
      </c>
      <c r="AT102" s="158">
        <v>7852.3506290000005</v>
      </c>
      <c r="AU102" s="158">
        <v>6782.769276</v>
      </c>
      <c r="AV102" s="158">
        <v>7147.0812110000006</v>
      </c>
      <c r="AW102" s="158">
        <v>7838.5673289999995</v>
      </c>
      <c r="AX102" s="158">
        <v>6973.0322529999994</v>
      </c>
      <c r="AY102" s="158">
        <v>8818.1586669999997</v>
      </c>
      <c r="AZ102" s="158">
        <v>7354.9097309999997</v>
      </c>
      <c r="BA102" s="158">
        <v>7528.2931269999999</v>
      </c>
      <c r="BB102" s="158">
        <v>7319.0907900000002</v>
      </c>
      <c r="BC102" s="158">
        <v>6606.2179029999998</v>
      </c>
      <c r="BD102" s="158">
        <v>6409.5382399999999</v>
      </c>
      <c r="BE102" s="158">
        <v>6910.3153679999996</v>
      </c>
      <c r="BF102" s="158">
        <v>7905.8282460000009</v>
      </c>
      <c r="BG102" s="158">
        <v>7648.3642880000007</v>
      </c>
      <c r="BH102" s="158">
        <v>7221.0629429999999</v>
      </c>
      <c r="BI102" s="158">
        <v>7872.6339610000005</v>
      </c>
      <c r="BJ102" s="158">
        <v>8436.2646920000007</v>
      </c>
      <c r="BK102" s="158">
        <v>7904.5093799999995</v>
      </c>
      <c r="BL102" s="158">
        <v>8891.9116020000001</v>
      </c>
      <c r="BM102" s="158">
        <v>9039.7455090000003</v>
      </c>
      <c r="BN102" s="158">
        <v>9082.8691030000009</v>
      </c>
      <c r="BO102" s="158">
        <v>9029.936040999999</v>
      </c>
      <c r="BP102" s="158">
        <v>8405.5984570000001</v>
      </c>
      <c r="BQ102" s="158">
        <v>9482.712845</v>
      </c>
      <c r="BR102" s="158">
        <v>11095.44807</v>
      </c>
      <c r="BS102" s="158">
        <v>10435.084885999999</v>
      </c>
      <c r="BT102" s="158">
        <v>9051.0131369999999</v>
      </c>
      <c r="BU102" s="158">
        <v>10119.421565999999</v>
      </c>
      <c r="BV102" s="158">
        <v>10577.31134</v>
      </c>
      <c r="BW102" s="158">
        <v>10257.877839000001</v>
      </c>
      <c r="BX102" s="158">
        <v>11772.124655</v>
      </c>
      <c r="BY102" s="158">
        <v>11291.659540999999</v>
      </c>
      <c r="BZ102" s="158">
        <v>11709.497749</v>
      </c>
      <c r="CA102" s="158">
        <v>10678.323454000001</v>
      </c>
      <c r="CB102" s="158">
        <v>11296.9789</v>
      </c>
      <c r="CC102" s="158">
        <v>10724.336740999999</v>
      </c>
      <c r="CD102" s="24">
        <v>11538.628698726734</v>
      </c>
      <c r="CE102" s="24">
        <v>11622.013278955366</v>
      </c>
      <c r="CF102" s="24">
        <v>11860.875306069907</v>
      </c>
      <c r="CG102" s="24">
        <v>11685.962167853744</v>
      </c>
      <c r="CH102" s="24">
        <v>11886.01791216618</v>
      </c>
      <c r="CI102" s="24">
        <v>12079.668829174352</v>
      </c>
      <c r="CJ102" s="24">
        <v>12262.530475192791</v>
      </c>
      <c r="CK102" s="24">
        <v>12437.732028777607</v>
      </c>
      <c r="CL102" s="24">
        <v>12609.07433997497</v>
      </c>
      <c r="CM102" s="24">
        <v>12777.195898444348</v>
      </c>
      <c r="CN102" s="24">
        <v>12942.590505989438</v>
      </c>
      <c r="CO102" s="24">
        <v>13105.322871575874</v>
      </c>
      <c r="CP102" s="24">
        <v>13265.507724869911</v>
      </c>
      <c r="CQ102" s="24">
        <v>13187.839185105209</v>
      </c>
      <c r="CR102" s="24">
        <v>13578.946884258834</v>
      </c>
      <c r="CS102" s="24">
        <v>13924.430137362922</v>
      </c>
      <c r="CT102" s="24">
        <v>14230.297661733144</v>
      </c>
      <c r="CU102" s="24">
        <v>14502.491489281036</v>
      </c>
      <c r="CV102" s="24">
        <v>14746.186281456961</v>
      </c>
      <c r="CW102" s="24">
        <v>14965.730147320293</v>
      </c>
      <c r="CX102" s="24">
        <v>15163.158217209317</v>
      </c>
      <c r="CY102" s="24">
        <v>15342.03695955681</v>
      </c>
      <c r="CZ102" s="24">
        <v>15505.03369131312</v>
      </c>
      <c r="DA102" s="24">
        <v>15653.405296078465</v>
      </c>
      <c r="DB102" s="24">
        <v>15785.710258728866</v>
      </c>
      <c r="DC102" s="24">
        <v>15540.742883709281</v>
      </c>
      <c r="DD102" s="24">
        <v>15823.893324511773</v>
      </c>
      <c r="DE102" s="24">
        <v>16076.020487816779</v>
      </c>
      <c r="DF102" s="24">
        <v>16300.527801395645</v>
      </c>
      <c r="DG102" s="24">
        <v>16502.326049857442</v>
      </c>
      <c r="DH102" s="24">
        <v>16685.139298578764</v>
      </c>
      <c r="DI102" s="24">
        <v>16851.887493612074</v>
      </c>
      <c r="DJ102" s="24">
        <v>17004.704054481714</v>
      </c>
      <c r="DK102" s="24">
        <v>17145.4342734782</v>
      </c>
      <c r="DL102" s="24">
        <v>17275.653984091336</v>
      </c>
      <c r="DM102" s="24">
        <v>17395.24845052182</v>
      </c>
      <c r="DN102" s="24">
        <v>17504.225892867118</v>
      </c>
      <c r="DO102" s="24">
        <v>17151.324887340961</v>
      </c>
      <c r="DP102" s="24">
        <v>17364.30593667494</v>
      </c>
      <c r="DQ102" s="24">
        <v>17554.135063054877</v>
      </c>
      <c r="DR102" s="24">
        <v>17722.661956956148</v>
      </c>
      <c r="DS102" s="24">
        <v>17879.124883289325</v>
      </c>
      <c r="DT102" s="24">
        <v>18025.038608323521</v>
      </c>
      <c r="DU102" s="24">
        <v>18166.947616836438</v>
      </c>
      <c r="DV102" s="24">
        <v>18287.56284651981</v>
      </c>
      <c r="DW102" s="24">
        <v>18398.866731228896</v>
      </c>
      <c r="DX102" s="24">
        <v>18502.12197369233</v>
      </c>
      <c r="DY102" s="24">
        <v>18598.405583928099</v>
      </c>
      <c r="DZ102" s="24">
        <v>18688.621055332133</v>
      </c>
      <c r="EA102" s="24">
        <v>18294.981812130776</v>
      </c>
      <c r="EB102" s="24">
        <v>18494.701652238651</v>
      </c>
      <c r="EC102" s="24">
        <v>18675.920983554395</v>
      </c>
      <c r="ED102" s="24">
        <v>18840.04591100321</v>
      </c>
      <c r="EE102" s="24">
        <v>18989.093245977918</v>
      </c>
      <c r="EF102" s="24">
        <v>19125.122813846319</v>
      </c>
      <c r="EG102" s="24">
        <v>19249.782876694226</v>
      </c>
      <c r="EH102" s="24">
        <v>19364.624878213857</v>
      </c>
      <c r="EI102" s="24">
        <v>19470.759707444831</v>
      </c>
      <c r="EJ102" s="24">
        <v>19569.323797958346</v>
      </c>
      <c r="EK102" s="24">
        <v>19661.265497302462</v>
      </c>
      <c r="EL102" s="24">
        <v>19747.434673281357</v>
      </c>
      <c r="EM102" s="24">
        <v>19423.614351592012</v>
      </c>
      <c r="EN102" s="24">
        <v>19616.515812433267</v>
      </c>
      <c r="EO102" s="24">
        <v>19792.188161831637</v>
      </c>
      <c r="EP102" s="24">
        <v>19942.7056299463</v>
      </c>
      <c r="EQ102" s="24">
        <v>20061.024876554337</v>
      </c>
      <c r="ER102" s="24">
        <v>20159.400139415102</v>
      </c>
      <c r="ES102" s="24">
        <v>20241.195645896703</v>
      </c>
      <c r="ET102" s="24">
        <v>20283.945566472506</v>
      </c>
      <c r="EU102" s="24">
        <v>20323.557548255649</v>
      </c>
      <c r="EV102" s="24">
        <v>20369.53978343675</v>
      </c>
      <c r="EW102" s="24">
        <v>20420.952589951405</v>
      </c>
      <c r="EX102" s="24">
        <v>20472.428538698277</v>
      </c>
      <c r="EY102" s="24">
        <v>20091.552158383132</v>
      </c>
      <c r="EZ102" s="24">
        <v>20246.598802993063</v>
      </c>
      <c r="FA102" s="24">
        <v>20378.310280605147</v>
      </c>
      <c r="FB102" s="24">
        <v>20498.620648277156</v>
      </c>
      <c r="FC102" s="24">
        <v>20602.545177217959</v>
      </c>
      <c r="FD102" s="24">
        <v>20699.260963764307</v>
      </c>
      <c r="FE102" s="24">
        <v>20781.892827459087</v>
      </c>
      <c r="FF102" s="24">
        <v>20832.381990061014</v>
      </c>
      <c r="FG102" s="24">
        <v>20881.743156254426</v>
      </c>
      <c r="FH102" s="24">
        <v>20931.657568301784</v>
      </c>
      <c r="FI102" s="24">
        <v>20969.167221068517</v>
      </c>
      <c r="FJ102" s="24">
        <v>20993.852269309842</v>
      </c>
      <c r="FK102" s="24">
        <v>20553.992411659965</v>
      </c>
      <c r="FL102" s="24">
        <v>20681.64705136884</v>
      </c>
      <c r="FM102" s="24">
        <v>20791.045642446043</v>
      </c>
      <c r="FN102" s="24">
        <v>20881.492902817499</v>
      </c>
      <c r="FO102" s="24">
        <v>21004.054510556467</v>
      </c>
      <c r="FP102" s="24">
        <v>21115.434379805469</v>
      </c>
      <c r="FQ102" s="24">
        <v>21217.365392869957</v>
      </c>
      <c r="FR102" s="24">
        <v>21306.232753117743</v>
      </c>
      <c r="FS102" s="24">
        <v>21390.755615958511</v>
      </c>
      <c r="FT102" s="24">
        <v>21466.1273969432</v>
      </c>
      <c r="FU102" s="24">
        <v>21538.715769972518</v>
      </c>
      <c r="FV102" s="24">
        <v>21605.522847589349</v>
      </c>
      <c r="FX102" s="24">
        <v>57074.992962000011</v>
      </c>
      <c r="FY102" s="24">
        <v>87593.802140999993</v>
      </c>
      <c r="FZ102" s="24">
        <v>104111.056891</v>
      </c>
      <c r="GA102" s="24">
        <v>117913.629808</v>
      </c>
      <c r="GB102" s="24">
        <v>11538.628698726734</v>
      </c>
      <c r="GC102" s="24">
        <v>129452.25850672674</v>
      </c>
      <c r="GD102" s="24">
        <v>148534.4913390445</v>
      </c>
      <c r="GE102" s="24">
        <v>176585.26620940497</v>
      </c>
      <c r="GF102" s="24">
        <v>200105.80399492194</v>
      </c>
      <c r="GG102" s="24">
        <v>216339.11714317746</v>
      </c>
      <c r="GH102" s="24">
        <v>229483.05784964634</v>
      </c>
      <c r="GI102" s="24">
        <v>241107.06864448392</v>
      </c>
      <c r="GJ102" s="24">
        <v>247907.58306369543</v>
      </c>
      <c r="GK102" s="24">
        <v>253552.38667510552</v>
      </c>
      <c r="GM102" s="24" t="s">
        <v>923</v>
      </c>
    </row>
    <row r="103" spans="2:195" x14ac:dyDescent="0.2">
      <c r="B103" s="35"/>
      <c r="C103" s="24" t="s">
        <v>91</v>
      </c>
      <c r="K103" s="158">
        <v>0</v>
      </c>
      <c r="L103" s="158">
        <v>0</v>
      </c>
      <c r="M103" s="158">
        <v>0.441612</v>
      </c>
      <c r="N103" s="158">
        <v>0</v>
      </c>
      <c r="O103" s="158">
        <v>0</v>
      </c>
      <c r="P103" s="158">
        <v>0.155388</v>
      </c>
      <c r="Q103" s="158">
        <v>0</v>
      </c>
      <c r="R103" s="158">
        <v>0</v>
      </c>
      <c r="S103" s="158">
        <v>0</v>
      </c>
      <c r="T103" s="158">
        <v>71.242137</v>
      </c>
      <c r="U103" s="158">
        <v>38.654187999999998</v>
      </c>
      <c r="V103" s="158">
        <v>52.552641000000001</v>
      </c>
      <c r="W103" s="158">
        <v>0</v>
      </c>
      <c r="X103" s="158">
        <v>34.627392</v>
      </c>
      <c r="Y103" s="158">
        <v>32.880349000000002</v>
      </c>
      <c r="Z103" s="158">
        <v>49.517412999999998</v>
      </c>
      <c r="AA103" s="158">
        <v>27.678588999999999</v>
      </c>
      <c r="AB103" s="158">
        <v>27.384218000000001</v>
      </c>
      <c r="AC103" s="158">
        <v>34.003601000000003</v>
      </c>
      <c r="AD103" s="158">
        <v>29.971979000000001</v>
      </c>
      <c r="AE103" s="158">
        <v>16.836328000000002</v>
      </c>
      <c r="AF103" s="158">
        <v>36.707026999999997</v>
      </c>
      <c r="AG103" s="158">
        <v>107.666526</v>
      </c>
      <c r="AH103" s="158">
        <v>45.220967999999999</v>
      </c>
      <c r="AI103" s="158">
        <v>33.801088</v>
      </c>
      <c r="AJ103" s="158">
        <v>13.418138000000001</v>
      </c>
      <c r="AK103" s="158">
        <v>12.065977999999999</v>
      </c>
      <c r="AL103" s="158">
        <v>28.519003999999999</v>
      </c>
      <c r="AM103" s="158">
        <v>39.923935</v>
      </c>
      <c r="AN103" s="158">
        <v>37.651144000000002</v>
      </c>
      <c r="AO103" s="158">
        <v>51.591558999999997</v>
      </c>
      <c r="AP103" s="158">
        <v>33.209198999999998</v>
      </c>
      <c r="AQ103" s="158">
        <v>32.524557999999999</v>
      </c>
      <c r="AR103" s="158">
        <v>49.728516999999997</v>
      </c>
      <c r="AS103" s="158">
        <v>74.871804999999995</v>
      </c>
      <c r="AT103" s="158">
        <v>68.641182000000001</v>
      </c>
      <c r="AU103" s="158">
        <v>0</v>
      </c>
      <c r="AV103" s="158">
        <v>0</v>
      </c>
      <c r="AW103" s="158">
        <v>0</v>
      </c>
      <c r="AX103" s="158">
        <v>0</v>
      </c>
      <c r="AY103" s="158">
        <v>0</v>
      </c>
      <c r="AZ103" s="158">
        <v>0</v>
      </c>
      <c r="BA103" s="158">
        <v>0</v>
      </c>
      <c r="BB103" s="158">
        <v>0</v>
      </c>
      <c r="BC103" s="158">
        <v>0</v>
      </c>
      <c r="BD103" s="158">
        <v>0</v>
      </c>
      <c r="BE103" s="158">
        <v>0</v>
      </c>
      <c r="BF103" s="158">
        <v>0</v>
      </c>
      <c r="BG103" s="158">
        <v>43.379919000000001</v>
      </c>
      <c r="BH103" s="158">
        <v>149.82827</v>
      </c>
      <c r="BI103" s="158">
        <v>29.685511000000002</v>
      </c>
      <c r="BJ103" s="158">
        <v>222.92706100000001</v>
      </c>
      <c r="BK103" s="158">
        <v>277.83822500000002</v>
      </c>
      <c r="BL103" s="158">
        <v>104.94646400000001</v>
      </c>
      <c r="BM103" s="158">
        <v>532.69185800000002</v>
      </c>
      <c r="BN103" s="158">
        <v>330.45075800000001</v>
      </c>
      <c r="BO103" s="158">
        <v>170.89786699999999</v>
      </c>
      <c r="BP103" s="158">
        <v>248.563446</v>
      </c>
      <c r="BQ103" s="158">
        <v>260.37824699999999</v>
      </c>
      <c r="BR103" s="158">
        <v>318.11464899999999</v>
      </c>
      <c r="BS103" s="158">
        <v>256.371129</v>
      </c>
      <c r="BT103" s="158">
        <v>380.64470799999998</v>
      </c>
      <c r="BU103" s="158">
        <v>264.10189500000001</v>
      </c>
      <c r="BV103" s="158">
        <v>220.73625200000001</v>
      </c>
      <c r="BW103" s="158">
        <v>168.60492500000001</v>
      </c>
      <c r="BX103" s="158">
        <v>120.65235</v>
      </c>
      <c r="BY103" s="158">
        <v>166.458224</v>
      </c>
      <c r="BZ103" s="158">
        <v>150.58772999999999</v>
      </c>
      <c r="CA103" s="158">
        <v>117.32579200000001</v>
      </c>
      <c r="CB103" s="158">
        <v>105.07874700000001</v>
      </c>
      <c r="CC103" s="158">
        <v>78.179495000000003</v>
      </c>
      <c r="CD103" s="24">
        <v>138.06992279881146</v>
      </c>
      <c r="CE103" s="24">
        <v>145.7184174747149</v>
      </c>
      <c r="CF103" s="24">
        <v>148.82005313675836</v>
      </c>
      <c r="CG103" s="24">
        <v>151.74281757110447</v>
      </c>
      <c r="CH103" s="24">
        <v>154.3405516624197</v>
      </c>
      <c r="CI103" s="24">
        <v>156.85511874298771</v>
      </c>
      <c r="CJ103" s="24">
        <v>159.22958658688145</v>
      </c>
      <c r="CK103" s="24">
        <v>161.504587738</v>
      </c>
      <c r="CL103" s="24">
        <v>163.72947642895903</v>
      </c>
      <c r="CM103" s="24">
        <v>165.91254348070473</v>
      </c>
      <c r="CN103" s="24">
        <v>168.06020093496195</v>
      </c>
      <c r="CO103" s="24">
        <v>170.17328904096533</v>
      </c>
      <c r="CP103" s="24">
        <v>172.25329756931021</v>
      </c>
      <c r="CQ103" s="24">
        <v>179.38809727400476</v>
      </c>
      <c r="CR103" s="24">
        <v>184.70815501778014</v>
      </c>
      <c r="CS103" s="24">
        <v>189.40760445331563</v>
      </c>
      <c r="CT103" s="24">
        <v>193.56817939243496</v>
      </c>
      <c r="CU103" s="24">
        <v>197.27070655614904</v>
      </c>
      <c r="CV103" s="24">
        <v>200.58557447881807</v>
      </c>
      <c r="CW103" s="24">
        <v>203.57192848364122</v>
      </c>
      <c r="CX103" s="24">
        <v>206.25745151048184</v>
      </c>
      <c r="CY103" s="24">
        <v>208.69065658540615</v>
      </c>
      <c r="CZ103" s="24">
        <v>210.90782599134417</v>
      </c>
      <c r="DA103" s="24">
        <v>212.92605653652757</v>
      </c>
      <c r="DB103" s="24">
        <v>214.72573995521603</v>
      </c>
      <c r="DC103" s="24">
        <v>221.4461167845574</v>
      </c>
      <c r="DD103" s="24">
        <v>225.48083803635006</v>
      </c>
      <c r="DE103" s="24">
        <v>229.07349648695262</v>
      </c>
      <c r="DF103" s="24">
        <v>232.2725889083251</v>
      </c>
      <c r="DG103" s="24">
        <v>235.14809098890029</v>
      </c>
      <c r="DH103" s="24">
        <v>237.75306839114168</v>
      </c>
      <c r="DI103" s="24">
        <v>240.129128567111</v>
      </c>
      <c r="DJ103" s="24">
        <v>242.30667144509187</v>
      </c>
      <c r="DK103" s="24">
        <v>244.31199131584788</v>
      </c>
      <c r="DL103" s="24">
        <v>246.16754284641956</v>
      </c>
      <c r="DM103" s="24">
        <v>247.87169112157787</v>
      </c>
      <c r="DN103" s="24">
        <v>249.42455327270301</v>
      </c>
      <c r="DO103" s="24">
        <v>256.01787017782334</v>
      </c>
      <c r="DP103" s="24">
        <v>259.19703884245337</v>
      </c>
      <c r="DQ103" s="24">
        <v>262.03061869431531</v>
      </c>
      <c r="DR103" s="24">
        <v>264.54622006783563</v>
      </c>
      <c r="DS103" s="24">
        <v>266.88174256681037</v>
      </c>
      <c r="DT103" s="24">
        <v>269.05979711118778</v>
      </c>
      <c r="DU103" s="24">
        <v>271.1780732418755</v>
      </c>
      <c r="DV103" s="24">
        <v>272.9784970818634</v>
      </c>
      <c r="DW103" s="24">
        <v>274.63993045175829</v>
      </c>
      <c r="DX103" s="24">
        <v>276.1812217183994</v>
      </c>
      <c r="DY103" s="24">
        <v>277.61844741306203</v>
      </c>
      <c r="DZ103" s="24">
        <v>278.96509398396319</v>
      </c>
      <c r="EA103" s="24">
        <v>286.07565554328744</v>
      </c>
      <c r="EB103" s="24">
        <v>289.19864220545378</v>
      </c>
      <c r="EC103" s="24">
        <v>292.03233942011252</v>
      </c>
      <c r="ED103" s="24">
        <v>294.59873422132421</v>
      </c>
      <c r="EE103" s="24">
        <v>296.92936316087292</v>
      </c>
      <c r="EF103" s="24">
        <v>299.05643539307488</v>
      </c>
      <c r="EG103" s="24">
        <v>301.0057245241324</v>
      </c>
      <c r="EH103" s="24">
        <v>302.80149022677159</v>
      </c>
      <c r="EI103" s="24">
        <v>304.46110329225678</v>
      </c>
      <c r="EJ103" s="24">
        <v>306.00233394753872</v>
      </c>
      <c r="EK103" s="24">
        <v>307.44001134901021</v>
      </c>
      <c r="EL103" s="24">
        <v>308.78742474132315</v>
      </c>
      <c r="EM103" s="24">
        <v>318.16710727549935</v>
      </c>
      <c r="EN103" s="24">
        <v>321.3269156754252</v>
      </c>
      <c r="EO103" s="24">
        <v>324.20450386393804</v>
      </c>
      <c r="EP103" s="24">
        <v>326.67004434253334</v>
      </c>
      <c r="EQ103" s="24">
        <v>328.60816418711363</v>
      </c>
      <c r="ER103" s="24">
        <v>330.21959305124318</v>
      </c>
      <c r="ES103" s="24">
        <v>331.55943841752298</v>
      </c>
      <c r="ET103" s="24">
        <v>332.25970039346902</v>
      </c>
      <c r="EU103" s="24">
        <v>332.90856159042539</v>
      </c>
      <c r="EV103" s="24">
        <v>333.66177026152076</v>
      </c>
      <c r="EW103" s="24">
        <v>334.50393401279717</v>
      </c>
      <c r="EX103" s="24">
        <v>335.34713206083256</v>
      </c>
      <c r="EY103" s="24">
        <v>344.7585415574959</v>
      </c>
      <c r="EZ103" s="24">
        <v>347.41904556672944</v>
      </c>
      <c r="FA103" s="24">
        <v>349.67913262072938</v>
      </c>
      <c r="FB103" s="24">
        <v>351.74358371768159</v>
      </c>
      <c r="FC103" s="24">
        <v>353.52686401117217</v>
      </c>
      <c r="FD103" s="24">
        <v>355.1864467677683</v>
      </c>
      <c r="FE103" s="24">
        <v>356.60435816600261</v>
      </c>
      <c r="FF103" s="24">
        <v>357.47072080070012</v>
      </c>
      <c r="FG103" s="24">
        <v>358.31772771844675</v>
      </c>
      <c r="FH103" s="24">
        <v>359.1742279910236</v>
      </c>
      <c r="FI103" s="24">
        <v>359.81787030796579</v>
      </c>
      <c r="FJ103" s="24">
        <v>360.24145038594423</v>
      </c>
      <c r="FK103" s="24">
        <v>369.46563569026688</v>
      </c>
      <c r="FL103" s="24">
        <v>371.76027517753727</v>
      </c>
      <c r="FM103" s="24">
        <v>373.72675542071528</v>
      </c>
      <c r="FN103" s="24">
        <v>375.35257846668594</v>
      </c>
      <c r="FO103" s="24">
        <v>377.55566881563482</v>
      </c>
      <c r="FP103" s="24">
        <v>379.55776326867345</v>
      </c>
      <c r="FQ103" s="24">
        <v>381.39001102785141</v>
      </c>
      <c r="FR103" s="24">
        <v>382.98743478322064</v>
      </c>
      <c r="FS103" s="24">
        <v>384.50676458661735</v>
      </c>
      <c r="FT103" s="24">
        <v>385.8616003001315</v>
      </c>
      <c r="FU103" s="24">
        <v>387.16640322346939</v>
      </c>
      <c r="FV103" s="24">
        <v>388.36728521787495</v>
      </c>
      <c r="FX103" s="24">
        <v>475.94610700000004</v>
      </c>
      <c r="FY103" s="24">
        <v>0</v>
      </c>
      <c r="FZ103" s="24">
        <v>2689.7022750000001</v>
      </c>
      <c r="GA103" s="24">
        <v>2028.7412470000002</v>
      </c>
      <c r="GB103" s="24">
        <v>138.06992279881146</v>
      </c>
      <c r="GC103" s="24">
        <v>2166.8111697988115</v>
      </c>
      <c r="GD103" s="24">
        <v>1918.3399403677679</v>
      </c>
      <c r="GE103" s="24">
        <v>2402.0079762351197</v>
      </c>
      <c r="GF103" s="24">
        <v>2851.3857781649785</v>
      </c>
      <c r="GG103" s="24">
        <v>3229.2945513513469</v>
      </c>
      <c r="GH103" s="24">
        <v>3588.3892580251586</v>
      </c>
      <c r="GI103" s="24">
        <v>3949.4368651323211</v>
      </c>
      <c r="GJ103" s="24">
        <v>4253.9399696116598</v>
      </c>
      <c r="GK103" s="24">
        <v>4557.6981759786795</v>
      </c>
    </row>
    <row r="104" spans="2:195" x14ac:dyDescent="0.2">
      <c r="B104" s="35"/>
      <c r="C104" s="24" t="s">
        <v>924</v>
      </c>
      <c r="K104" s="158">
        <v>0</v>
      </c>
      <c r="L104" s="158">
        <v>0</v>
      </c>
      <c r="M104" s="158">
        <v>0</v>
      </c>
      <c r="N104" s="158">
        <v>0</v>
      </c>
      <c r="O104" s="158">
        <v>0</v>
      </c>
      <c r="P104" s="158">
        <v>0</v>
      </c>
      <c r="Q104" s="158">
        <v>0</v>
      </c>
      <c r="R104" s="158">
        <v>0</v>
      </c>
      <c r="S104" s="158">
        <v>0</v>
      </c>
      <c r="T104" s="158">
        <v>0</v>
      </c>
      <c r="U104" s="158">
        <v>0</v>
      </c>
      <c r="V104" s="158">
        <v>0</v>
      </c>
      <c r="W104" s="158">
        <v>0</v>
      </c>
      <c r="X104" s="158">
        <v>0</v>
      </c>
      <c r="Y104" s="158">
        <v>0</v>
      </c>
      <c r="Z104" s="158">
        <v>0</v>
      </c>
      <c r="AA104" s="158">
        <v>0</v>
      </c>
      <c r="AB104" s="158">
        <v>0</v>
      </c>
      <c r="AC104" s="158">
        <v>0</v>
      </c>
      <c r="AD104" s="158">
        <v>0</v>
      </c>
      <c r="AE104" s="158">
        <v>0</v>
      </c>
      <c r="AF104" s="158">
        <v>0</v>
      </c>
      <c r="AG104" s="158">
        <v>0</v>
      </c>
      <c r="AH104" s="158">
        <v>0</v>
      </c>
      <c r="AI104" s="158">
        <v>0</v>
      </c>
      <c r="AJ104" s="158">
        <v>0</v>
      </c>
      <c r="AK104" s="158">
        <v>0</v>
      </c>
      <c r="AL104" s="158">
        <v>0</v>
      </c>
      <c r="AM104" s="158">
        <v>0</v>
      </c>
      <c r="AN104" s="158">
        <v>0</v>
      </c>
      <c r="AO104" s="158">
        <v>0</v>
      </c>
      <c r="AP104" s="158">
        <v>0</v>
      </c>
      <c r="AQ104" s="158">
        <v>0</v>
      </c>
      <c r="AR104" s="158">
        <v>0</v>
      </c>
      <c r="AS104" s="158">
        <v>0</v>
      </c>
      <c r="AT104" s="158">
        <v>0</v>
      </c>
      <c r="AU104" s="158">
        <v>0</v>
      </c>
      <c r="AV104" s="158">
        <v>0</v>
      </c>
      <c r="AW104" s="158">
        <v>636.48</v>
      </c>
      <c r="AX104" s="158">
        <v>369.01152000000002</v>
      </c>
      <c r="AY104" s="158">
        <v>613.83600000000001</v>
      </c>
      <c r="AZ104" s="158">
        <v>4253.915798</v>
      </c>
      <c r="BA104" s="158">
        <v>1100.144916</v>
      </c>
      <c r="BB104" s="158">
        <v>1219.3337280000001</v>
      </c>
      <c r="BC104" s="158">
        <v>1696.764234</v>
      </c>
      <c r="BD104" s="158">
        <v>536.96758799999998</v>
      </c>
      <c r="BE104" s="158">
        <v>334.47125799999998</v>
      </c>
      <c r="BF104" s="158">
        <v>1170.3624170000001</v>
      </c>
      <c r="BG104" s="158">
        <v>1084.032702</v>
      </c>
      <c r="BH104" s="158">
        <v>514.70684300000005</v>
      </c>
      <c r="BI104" s="158">
        <v>1506.2790199999999</v>
      </c>
      <c r="BJ104" s="158">
        <v>1684.930674</v>
      </c>
      <c r="BK104" s="158">
        <v>535.51186800000005</v>
      </c>
      <c r="BL104" s="158">
        <v>500.46536500000002</v>
      </c>
      <c r="BM104" s="158">
        <v>612.95081900000002</v>
      </c>
      <c r="BN104" s="158">
        <v>1344.638033</v>
      </c>
      <c r="BO104" s="158">
        <v>1464.4050669999999</v>
      </c>
      <c r="BP104" s="158">
        <v>693.23540700000001</v>
      </c>
      <c r="BQ104" s="158">
        <v>178.24980400000001</v>
      </c>
      <c r="BR104" s="158">
        <v>1409.1399140000001</v>
      </c>
      <c r="BS104" s="158">
        <v>658.53724299999999</v>
      </c>
      <c r="BT104" s="158">
        <v>915.07537200000002</v>
      </c>
      <c r="BU104" s="158">
        <v>377.852756</v>
      </c>
      <c r="BV104" s="158">
        <v>371.31906900000001</v>
      </c>
      <c r="BW104" s="158">
        <v>-615.82097899999997</v>
      </c>
      <c r="BX104" s="158">
        <v>2040.5151539999999</v>
      </c>
      <c r="BY104" s="158">
        <v>2074.111058</v>
      </c>
      <c r="BZ104" s="158">
        <v>5.8926499999999997</v>
      </c>
      <c r="CA104" s="158">
        <v>2245.3863919999999</v>
      </c>
      <c r="CB104" s="158">
        <v>80.101012999999995</v>
      </c>
      <c r="CC104" s="158">
        <v>3918.5575909999998</v>
      </c>
      <c r="CD104" s="24">
        <v>1255.3579101999999</v>
      </c>
      <c r="CE104" s="24">
        <v>1285.4865000447999</v>
      </c>
      <c r="CF104" s="24">
        <v>1285.4865000447999</v>
      </c>
      <c r="CG104" s="24">
        <v>1285.4865000447999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4">
        <v>0</v>
      </c>
      <c r="DZ104" s="24">
        <v>0</v>
      </c>
      <c r="EA104" s="24">
        <v>0</v>
      </c>
      <c r="EB104" s="24">
        <v>0</v>
      </c>
      <c r="EC104" s="24">
        <v>0</v>
      </c>
      <c r="ED104" s="24">
        <v>0</v>
      </c>
      <c r="EE104" s="24">
        <v>0</v>
      </c>
      <c r="EF104" s="24">
        <v>0</v>
      </c>
      <c r="EG104" s="24">
        <v>0</v>
      </c>
      <c r="EH104" s="24">
        <v>0</v>
      </c>
      <c r="EI104" s="24">
        <v>0</v>
      </c>
      <c r="EJ104" s="24">
        <v>0</v>
      </c>
      <c r="EK104" s="24">
        <v>0</v>
      </c>
      <c r="EL104" s="24">
        <v>0</v>
      </c>
      <c r="EM104" s="24">
        <v>0</v>
      </c>
      <c r="EN104" s="24">
        <v>0</v>
      </c>
      <c r="EO104" s="24">
        <v>0</v>
      </c>
      <c r="EP104" s="24">
        <v>0</v>
      </c>
      <c r="EQ104" s="24">
        <v>0</v>
      </c>
      <c r="ER104" s="24">
        <v>0</v>
      </c>
      <c r="ES104" s="24">
        <v>0</v>
      </c>
      <c r="ET104" s="24">
        <v>0</v>
      </c>
      <c r="EU104" s="24">
        <v>0</v>
      </c>
      <c r="EV104" s="24">
        <v>0</v>
      </c>
      <c r="EW104" s="24">
        <v>0</v>
      </c>
      <c r="EX104" s="24">
        <v>0</v>
      </c>
      <c r="EY104" s="24">
        <v>0</v>
      </c>
      <c r="EZ104" s="24">
        <v>0</v>
      </c>
      <c r="FA104" s="24">
        <v>0</v>
      </c>
      <c r="FB104" s="24">
        <v>0</v>
      </c>
      <c r="FC104" s="24">
        <v>0</v>
      </c>
      <c r="FD104" s="24">
        <v>0</v>
      </c>
      <c r="FE104" s="24">
        <v>0</v>
      </c>
      <c r="FF104" s="24">
        <v>0</v>
      </c>
      <c r="FG104" s="24">
        <v>0</v>
      </c>
      <c r="FH104" s="24">
        <v>0</v>
      </c>
      <c r="FI104" s="24">
        <v>0</v>
      </c>
      <c r="FJ104" s="24">
        <v>0</v>
      </c>
      <c r="FK104" s="24">
        <v>0</v>
      </c>
      <c r="FL104" s="24">
        <v>0</v>
      </c>
      <c r="FM104" s="24">
        <v>0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X104" s="24">
        <v>0</v>
      </c>
      <c r="FY104" s="24">
        <v>11931.287458999999</v>
      </c>
      <c r="FZ104" s="24">
        <v>11528.545515999998</v>
      </c>
      <c r="GA104" s="24">
        <v>12071.527319000001</v>
      </c>
      <c r="GB104" s="24">
        <v>1255.3579101999999</v>
      </c>
      <c r="GC104" s="24">
        <v>13326.885229200001</v>
      </c>
      <c r="GD104" s="24">
        <v>3856.4595001343996</v>
      </c>
      <c r="GE104" s="24">
        <v>0</v>
      </c>
      <c r="GF104" s="24">
        <v>0</v>
      </c>
      <c r="GG104" s="24">
        <v>0</v>
      </c>
      <c r="GH104" s="24">
        <v>0</v>
      </c>
      <c r="GI104" s="24">
        <v>0</v>
      </c>
      <c r="GJ104" s="24">
        <v>0</v>
      </c>
      <c r="GK104" s="24">
        <v>0</v>
      </c>
    </row>
    <row r="105" spans="2:195" x14ac:dyDescent="0.2">
      <c r="B105" s="35"/>
      <c r="C105" s="24" t="s">
        <v>925</v>
      </c>
      <c r="H105" s="24">
        <v>3556.4759151999997</v>
      </c>
      <c r="K105" s="158">
        <v>79.849495000000005</v>
      </c>
      <c r="L105" s="158">
        <v>82.452394999999996</v>
      </c>
      <c r="M105" s="158">
        <v>74.703445000000002</v>
      </c>
      <c r="N105" s="158">
        <v>75.030945000000003</v>
      </c>
      <c r="O105" s="158">
        <v>74.703445000000002</v>
      </c>
      <c r="P105" s="158">
        <v>81.498852999999997</v>
      </c>
      <c r="Q105" s="158">
        <v>91.909818000000001</v>
      </c>
      <c r="R105" s="158">
        <v>75.013103000000001</v>
      </c>
      <c r="S105" s="158">
        <v>78.869102999999996</v>
      </c>
      <c r="T105" s="158">
        <v>83.738303000000002</v>
      </c>
      <c r="U105" s="158">
        <v>82.854551000000001</v>
      </c>
      <c r="V105" s="158">
        <v>97.602786000000009</v>
      </c>
      <c r="W105" s="158">
        <v>137.82451400000002</v>
      </c>
      <c r="X105" s="158">
        <v>88.135086000000001</v>
      </c>
      <c r="Y105" s="158">
        <v>87.429659000000001</v>
      </c>
      <c r="Z105" s="158">
        <v>87.202436000000006</v>
      </c>
      <c r="AA105" s="158">
        <v>87.202436000000006</v>
      </c>
      <c r="AB105" s="158">
        <v>119.04860200000002</v>
      </c>
      <c r="AC105" s="158">
        <v>85.642039999999994</v>
      </c>
      <c r="AD105" s="158">
        <v>82.588207999999995</v>
      </c>
      <c r="AE105" s="158">
        <v>103.349954</v>
      </c>
      <c r="AF105" s="158">
        <v>106.68308</v>
      </c>
      <c r="AG105" s="158">
        <v>84.643108000000012</v>
      </c>
      <c r="AH105" s="158">
        <v>94.148710999999992</v>
      </c>
      <c r="AI105" s="158">
        <v>101.77089599999999</v>
      </c>
      <c r="AJ105" s="158">
        <v>75.395095999999995</v>
      </c>
      <c r="AK105" s="158">
        <v>86.934395999999992</v>
      </c>
      <c r="AL105" s="158">
        <v>96.585512999999992</v>
      </c>
      <c r="AM105" s="158">
        <v>96.550111999999999</v>
      </c>
      <c r="AN105" s="158">
        <v>148.76900499999999</v>
      </c>
      <c r="AO105" s="158">
        <v>140.268384</v>
      </c>
      <c r="AP105" s="158">
        <v>132.51869500000001</v>
      </c>
      <c r="AQ105" s="158">
        <v>312.74919399999999</v>
      </c>
      <c r="AR105" s="158">
        <v>276.263845</v>
      </c>
      <c r="AS105" s="158">
        <v>333.22781999999995</v>
      </c>
      <c r="AT105" s="158">
        <v>536.55028200000004</v>
      </c>
      <c r="AU105" s="158">
        <v>742.36090200000001</v>
      </c>
      <c r="AV105" s="158">
        <v>503.64484299999998</v>
      </c>
      <c r="AW105" s="158">
        <v>568.12111200000004</v>
      </c>
      <c r="AX105" s="158">
        <v>875.26821900000004</v>
      </c>
      <c r="AY105" s="158">
        <v>881.61527599999999</v>
      </c>
      <c r="AZ105" s="158">
        <v>988.16836899999998</v>
      </c>
      <c r="BA105" s="158">
        <v>708.14455599999997</v>
      </c>
      <c r="BB105" s="158">
        <v>751.93825400000003</v>
      </c>
      <c r="BC105" s="158">
        <v>784.12191099999995</v>
      </c>
      <c r="BD105" s="158">
        <v>855.13704199999995</v>
      </c>
      <c r="BE105" s="158">
        <v>760.69866300000001</v>
      </c>
      <c r="BF105" s="158">
        <v>862.39953700000001</v>
      </c>
      <c r="BG105" s="158">
        <v>1225.404061</v>
      </c>
      <c r="BH105" s="158">
        <v>1301.1978059999999</v>
      </c>
      <c r="BI105" s="158">
        <v>1291.1460239999999</v>
      </c>
      <c r="BJ105" s="158">
        <v>1443.091698</v>
      </c>
      <c r="BK105" s="158">
        <v>1125.09022</v>
      </c>
      <c r="BL105" s="158">
        <v>1137.888856</v>
      </c>
      <c r="BM105" s="158">
        <v>1971.254553</v>
      </c>
      <c r="BN105" s="158">
        <v>1779.185872</v>
      </c>
      <c r="BO105" s="158">
        <v>1668.031602</v>
      </c>
      <c r="BP105" s="158">
        <v>2093.9587150000002</v>
      </c>
      <c r="BQ105" s="158">
        <v>2173.8842279999999</v>
      </c>
      <c r="BR105" s="158">
        <v>198.57156800000001</v>
      </c>
      <c r="BS105" s="158">
        <v>2807.6943160000001</v>
      </c>
      <c r="BT105" s="158">
        <v>3665.7056470000002</v>
      </c>
      <c r="BU105" s="158">
        <v>5219.3275919999996</v>
      </c>
      <c r="BV105" s="158">
        <v>4837.8349310000003</v>
      </c>
      <c r="BW105" s="158">
        <v>4999.3910610000003</v>
      </c>
      <c r="BX105" s="158">
        <v>4283.7416319999993</v>
      </c>
      <c r="BY105" s="158">
        <v>3773.2664540000001</v>
      </c>
      <c r="BZ105" s="158">
        <v>4012.1953669999998</v>
      </c>
      <c r="CA105" s="158">
        <v>3853.0163900000002</v>
      </c>
      <c r="CB105" s="158">
        <v>4095.2275060000002</v>
      </c>
      <c r="CC105" s="158">
        <v>2048.673859</v>
      </c>
      <c r="CD105" s="24">
        <v>3556.4759151999997</v>
      </c>
      <c r="CE105" s="236">
        <v>2913.4650697318398</v>
      </c>
      <c r="CF105" s="24">
        <v>2913.4650697318398</v>
      </c>
      <c r="CG105" s="24">
        <v>2913.4650697318398</v>
      </c>
      <c r="CH105" s="24">
        <v>2913.4650697318398</v>
      </c>
      <c r="CI105" s="24">
        <v>2913.4650697318398</v>
      </c>
      <c r="CJ105" s="24">
        <v>2913.4650697318398</v>
      </c>
      <c r="CK105" s="24">
        <v>2913.4650697318398</v>
      </c>
      <c r="CL105" s="24">
        <v>2913.4650697318398</v>
      </c>
      <c r="CM105" s="24">
        <v>2913.4650697318398</v>
      </c>
      <c r="CN105" s="24">
        <v>2913.4650697318398</v>
      </c>
      <c r="CO105" s="24">
        <v>2913.4650697318398</v>
      </c>
      <c r="CP105" s="24">
        <v>2913.4650697318398</v>
      </c>
      <c r="CQ105" s="24">
        <v>2344.7566881201847</v>
      </c>
      <c r="CR105" s="24">
        <v>2344.7566881201847</v>
      </c>
      <c r="CS105" s="24">
        <v>2344.7566881201847</v>
      </c>
      <c r="CT105" s="24">
        <v>2344.7566881201847</v>
      </c>
      <c r="CU105" s="24">
        <v>2344.7566881201847</v>
      </c>
      <c r="CV105" s="24">
        <v>2344.7566881201847</v>
      </c>
      <c r="CW105" s="24">
        <v>2344.7566881201847</v>
      </c>
      <c r="CX105" s="24">
        <v>2344.7566881201847</v>
      </c>
      <c r="CY105" s="24">
        <v>2344.7566881201847</v>
      </c>
      <c r="CZ105" s="24">
        <v>2344.7566881201847</v>
      </c>
      <c r="DA105" s="24">
        <v>2344.7566881201847</v>
      </c>
      <c r="DB105" s="24">
        <v>2344.7566881201847</v>
      </c>
      <c r="DC105" s="24">
        <v>1894.5634040011093</v>
      </c>
      <c r="DD105" s="24">
        <v>1894.5634040011093</v>
      </c>
      <c r="DE105" s="24">
        <v>1894.5634040011093</v>
      </c>
      <c r="DF105" s="24">
        <v>1894.5634040011093</v>
      </c>
      <c r="DG105" s="24">
        <v>1894.5634040011093</v>
      </c>
      <c r="DH105" s="24">
        <v>1894.5634040011093</v>
      </c>
      <c r="DI105" s="24">
        <v>1894.5634040011093</v>
      </c>
      <c r="DJ105" s="24">
        <v>1894.5634040011093</v>
      </c>
      <c r="DK105" s="24">
        <v>1894.5634040011093</v>
      </c>
      <c r="DL105" s="24">
        <v>1894.5634040011093</v>
      </c>
      <c r="DM105" s="24">
        <v>1894.5634040011093</v>
      </c>
      <c r="DN105" s="24">
        <v>1894.5634040011093</v>
      </c>
      <c r="DO105" s="24">
        <v>1533.8385318792982</v>
      </c>
      <c r="DP105" s="24">
        <v>1533.8385318792982</v>
      </c>
      <c r="DQ105" s="24">
        <v>1533.8385318792982</v>
      </c>
      <c r="DR105" s="24">
        <v>1533.8385318792982</v>
      </c>
      <c r="DS105" s="24">
        <v>1533.8385318792982</v>
      </c>
      <c r="DT105" s="24">
        <v>1533.8385318792982</v>
      </c>
      <c r="DU105" s="24">
        <v>1533.8385318792982</v>
      </c>
      <c r="DV105" s="24">
        <v>1533.8385318792982</v>
      </c>
      <c r="DW105" s="24">
        <v>1533.8385318792982</v>
      </c>
      <c r="DX105" s="24">
        <v>1533.8385318792982</v>
      </c>
      <c r="DY105" s="24">
        <v>1533.8385318792982</v>
      </c>
      <c r="DZ105" s="24">
        <v>1533.8385318792982</v>
      </c>
      <c r="EA105" s="236">
        <v>1553.7784327937291</v>
      </c>
      <c r="EB105" s="24">
        <v>1553.7784327937291</v>
      </c>
      <c r="EC105" s="24">
        <v>1553.7784327937291</v>
      </c>
      <c r="ED105" s="24">
        <v>1553.7784327937291</v>
      </c>
      <c r="EE105" s="24">
        <v>1553.7784327937291</v>
      </c>
      <c r="EF105" s="24">
        <v>1553.7784327937291</v>
      </c>
      <c r="EG105" s="24">
        <v>1553.7784327937291</v>
      </c>
      <c r="EH105" s="24">
        <v>1553.7784327937291</v>
      </c>
      <c r="EI105" s="24">
        <v>1553.7784327937291</v>
      </c>
      <c r="EJ105" s="24">
        <v>1553.7784327937291</v>
      </c>
      <c r="EK105" s="24">
        <v>1553.7784327937291</v>
      </c>
      <c r="EL105" s="24">
        <v>1553.7784327937291</v>
      </c>
      <c r="EM105" s="24">
        <v>1583.3002230168097</v>
      </c>
      <c r="EN105" s="24">
        <v>1583.3002230168097</v>
      </c>
      <c r="EO105" s="24">
        <v>1583.3002230168097</v>
      </c>
      <c r="EP105" s="24">
        <v>1583.3002230168097</v>
      </c>
      <c r="EQ105" s="24">
        <v>1583.3002230168097</v>
      </c>
      <c r="ER105" s="24">
        <v>1583.3002230168097</v>
      </c>
      <c r="ES105" s="24">
        <v>1583.3002230168097</v>
      </c>
      <c r="ET105" s="24">
        <v>1583.3002230168097</v>
      </c>
      <c r="EU105" s="24">
        <v>1583.3002230168097</v>
      </c>
      <c r="EV105" s="24">
        <v>1583.3002230168097</v>
      </c>
      <c r="EW105" s="24">
        <v>1583.3002230168097</v>
      </c>
      <c r="EX105" s="24">
        <v>1583.3002230168097</v>
      </c>
      <c r="EY105" s="24">
        <v>1613.3829272541288</v>
      </c>
      <c r="EZ105" s="24">
        <v>1613.3829272541288</v>
      </c>
      <c r="FA105" s="24">
        <v>1613.3829272541288</v>
      </c>
      <c r="FB105" s="24">
        <v>1613.3829272541288</v>
      </c>
      <c r="FC105" s="24">
        <v>1613.3829272541288</v>
      </c>
      <c r="FD105" s="24">
        <v>1613.3829272541288</v>
      </c>
      <c r="FE105" s="24">
        <v>1613.3829272541288</v>
      </c>
      <c r="FF105" s="24">
        <v>1613.3829272541288</v>
      </c>
      <c r="FG105" s="24">
        <v>1613.3829272541288</v>
      </c>
      <c r="FH105" s="24">
        <v>1613.3829272541288</v>
      </c>
      <c r="FI105" s="24">
        <v>1613.3829272541288</v>
      </c>
      <c r="FJ105" s="24">
        <v>1613.3829272541288</v>
      </c>
      <c r="FK105" s="24">
        <v>1644.0372028719571</v>
      </c>
      <c r="FL105" s="24">
        <v>1644.0372028719571</v>
      </c>
      <c r="FM105" s="24">
        <v>1644.0372028719571</v>
      </c>
      <c r="FN105" s="24">
        <v>1644.0372028719571</v>
      </c>
      <c r="FO105" s="24">
        <v>1644.0372028719571</v>
      </c>
      <c r="FP105" s="24">
        <v>1644.0372028719571</v>
      </c>
      <c r="FQ105" s="24">
        <v>1644.0372028719571</v>
      </c>
      <c r="FR105" s="24">
        <v>1644.0372028719571</v>
      </c>
      <c r="FS105" s="24">
        <v>1644.0372028719571</v>
      </c>
      <c r="FT105" s="24">
        <v>1644.0372028719571</v>
      </c>
      <c r="FU105" s="24">
        <v>1644.0372028719571</v>
      </c>
      <c r="FV105" s="24">
        <v>1644.0372028719571</v>
      </c>
      <c r="FX105" s="24">
        <v>2337.5832380000002</v>
      </c>
      <c r="FY105" s="24">
        <v>9281.6186839999991</v>
      </c>
      <c r="FZ105" s="24">
        <v>17408.705203000001</v>
      </c>
      <c r="GA105" s="24">
        <v>43596.074754999994</v>
      </c>
      <c r="GB105" s="24">
        <v>3556.4759151999997</v>
      </c>
      <c r="GC105" s="24">
        <v>47152.550670199991</v>
      </c>
      <c r="GD105" s="24">
        <v>34961.580836782079</v>
      </c>
      <c r="GE105" s="24">
        <v>28137.080257442223</v>
      </c>
      <c r="GF105" s="24">
        <v>22734.760848013317</v>
      </c>
      <c r="GG105" s="24">
        <v>18406.06238255158</v>
      </c>
      <c r="GH105" s="24">
        <v>18645.341193524753</v>
      </c>
      <c r="GI105" s="24">
        <v>18999.602676201717</v>
      </c>
      <c r="GJ105" s="24">
        <v>19360.59512704955</v>
      </c>
      <c r="GK105" s="24">
        <v>19728.446434463487</v>
      </c>
      <c r="GM105" s="24" t="s">
        <v>926</v>
      </c>
    </row>
    <row r="106" spans="2:195" x14ac:dyDescent="0.2">
      <c r="B106" s="35"/>
      <c r="C106" s="24" t="s">
        <v>927</v>
      </c>
      <c r="H106" s="24">
        <v>391.29084339999997</v>
      </c>
      <c r="K106" s="158">
        <v>12.828149</v>
      </c>
      <c r="L106" s="158">
        <v>-65.108777000000003</v>
      </c>
      <c r="M106" s="158">
        <v>33.486944999999999</v>
      </c>
      <c r="N106" s="158">
        <v>34.370305000000002</v>
      </c>
      <c r="O106" s="158">
        <v>26.539928</v>
      </c>
      <c r="P106" s="158">
        <v>72.463219999999993</v>
      </c>
      <c r="Q106" s="158">
        <v>47.091723999999999</v>
      </c>
      <c r="R106" s="158">
        <v>0.88015900000000002</v>
      </c>
      <c r="S106" s="158">
        <v>-104.87994</v>
      </c>
      <c r="T106" s="158">
        <v>103.658697</v>
      </c>
      <c r="U106" s="158">
        <v>58.612384000000006</v>
      </c>
      <c r="V106" s="158">
        <v>26.684631999999997</v>
      </c>
      <c r="W106" s="158">
        <v>25.462966999999999</v>
      </c>
      <c r="X106" s="158">
        <v>53.341036999999993</v>
      </c>
      <c r="Y106" s="158">
        <v>122.08215300000001</v>
      </c>
      <c r="Z106" s="158">
        <v>16.212871</v>
      </c>
      <c r="AA106" s="158">
        <v>76.59453400000001</v>
      </c>
      <c r="AB106" s="158">
        <v>66.680501000000007</v>
      </c>
      <c r="AC106" s="158">
        <v>339.91265599999997</v>
      </c>
      <c r="AD106" s="158">
        <v>26.930716000000004</v>
      </c>
      <c r="AE106" s="158">
        <v>195.92599999999999</v>
      </c>
      <c r="AF106" s="158">
        <v>53.763722999999999</v>
      </c>
      <c r="AG106" s="158">
        <v>39.254454000000003</v>
      </c>
      <c r="AH106" s="158">
        <v>459.98232300000001</v>
      </c>
      <c r="AI106" s="158">
        <v>32.928542999999998</v>
      </c>
      <c r="AJ106" s="158">
        <v>39.205818000000001</v>
      </c>
      <c r="AK106" s="158">
        <v>47.731670000000001</v>
      </c>
      <c r="AL106" s="158">
        <v>-11.157135999999999</v>
      </c>
      <c r="AM106" s="158">
        <v>78.566707999999991</v>
      </c>
      <c r="AN106" s="158">
        <v>-148.95529099999999</v>
      </c>
      <c r="AO106" s="158">
        <v>165.667598</v>
      </c>
      <c r="AP106" s="158">
        <v>411.97702600000002</v>
      </c>
      <c r="AQ106" s="158">
        <v>429.47765700000002</v>
      </c>
      <c r="AR106" s="158">
        <v>85.939048</v>
      </c>
      <c r="AS106" s="158">
        <v>1599.892458</v>
      </c>
      <c r="AT106" s="158">
        <v>613.33859099999995</v>
      </c>
      <c r="AU106" s="158">
        <v>11.371997</v>
      </c>
      <c r="AV106" s="158">
        <v>606.55898500000001</v>
      </c>
      <c r="AW106" s="158">
        <v>362.43282599999998</v>
      </c>
      <c r="AX106" s="158">
        <v>347.34417300000001</v>
      </c>
      <c r="AY106" s="158">
        <v>364.25271300000003</v>
      </c>
      <c r="AZ106" s="158">
        <v>345.23216100000002</v>
      </c>
      <c r="BA106" s="158">
        <v>350.58462300000002</v>
      </c>
      <c r="BB106" s="158">
        <v>348.34895799999998</v>
      </c>
      <c r="BC106" s="158">
        <v>385.89291199999997</v>
      </c>
      <c r="BD106" s="158">
        <v>365.21144400000003</v>
      </c>
      <c r="BE106" s="158">
        <v>322.44360999999998</v>
      </c>
      <c r="BF106" s="158">
        <v>405.36689200000001</v>
      </c>
      <c r="BG106" s="158">
        <v>365.041673</v>
      </c>
      <c r="BH106" s="158">
        <v>145.71293900000001</v>
      </c>
      <c r="BI106" s="158">
        <v>670.38793199999998</v>
      </c>
      <c r="BJ106" s="158">
        <v>377.32491099999999</v>
      </c>
      <c r="BK106" s="158">
        <v>194.66111099999998</v>
      </c>
      <c r="BL106" s="158">
        <v>649.88333399999999</v>
      </c>
      <c r="BM106" s="158">
        <v>1221.7315760000001</v>
      </c>
      <c r="BN106" s="158">
        <v>3470.810829</v>
      </c>
      <c r="BO106" s="158">
        <v>1135.0479330000001</v>
      </c>
      <c r="BP106" s="158">
        <v>376.36855600000001</v>
      </c>
      <c r="BQ106" s="158">
        <v>372.03296600000004</v>
      </c>
      <c r="BR106" s="158">
        <v>472.94779600000004</v>
      </c>
      <c r="BS106" s="158">
        <v>366.17500000000001</v>
      </c>
      <c r="BT106" s="158">
        <v>1278.0023190000002</v>
      </c>
      <c r="BU106" s="158">
        <v>1277.2482499999999</v>
      </c>
      <c r="BV106" s="158">
        <v>404.39513499999998</v>
      </c>
      <c r="BW106" s="158">
        <v>365.96477699999997</v>
      </c>
      <c r="BX106" s="158">
        <v>520.63491599999998</v>
      </c>
      <c r="BY106" s="158">
        <v>369.75252</v>
      </c>
      <c r="BZ106" s="158">
        <v>371.05415200000004</v>
      </c>
      <c r="CA106" s="158">
        <v>484.87948500000005</v>
      </c>
      <c r="CB106" s="158">
        <v>369.50591900000001</v>
      </c>
      <c r="CC106" s="158">
        <v>361.26214100000004</v>
      </c>
      <c r="CD106" s="24">
        <v>391.29084339999997</v>
      </c>
      <c r="CE106" s="236">
        <v>400.68182364159998</v>
      </c>
      <c r="CF106" s="24">
        <v>400.68182364159998</v>
      </c>
      <c r="CG106" s="24">
        <v>400.68182364159998</v>
      </c>
      <c r="CH106" s="24">
        <v>400.68182364159998</v>
      </c>
      <c r="CI106" s="24">
        <v>400.68182364159998</v>
      </c>
      <c r="CJ106" s="24">
        <v>400.68182364159998</v>
      </c>
      <c r="CK106" s="24">
        <v>400.68182364159998</v>
      </c>
      <c r="CL106" s="24">
        <v>400.68182364159998</v>
      </c>
      <c r="CM106" s="24">
        <v>400.68182364159998</v>
      </c>
      <c r="CN106" s="24">
        <v>400.68182364159998</v>
      </c>
      <c r="CO106" s="24">
        <v>400.68182364159998</v>
      </c>
      <c r="CP106" s="24">
        <v>400.68182364159998</v>
      </c>
      <c r="CQ106" s="24">
        <v>403.08591458344955</v>
      </c>
      <c r="CR106" s="24">
        <v>403.08591458344955</v>
      </c>
      <c r="CS106" s="24">
        <v>403.08591458344955</v>
      </c>
      <c r="CT106" s="24">
        <v>403.08591458344955</v>
      </c>
      <c r="CU106" s="24">
        <v>403.08591458344955</v>
      </c>
      <c r="CV106" s="24">
        <v>403.08591458344955</v>
      </c>
      <c r="CW106" s="24">
        <v>403.08591458344955</v>
      </c>
      <c r="CX106" s="24">
        <v>403.08591458344955</v>
      </c>
      <c r="CY106" s="24">
        <v>403.08591458344955</v>
      </c>
      <c r="CZ106" s="24">
        <v>403.08591458344955</v>
      </c>
      <c r="DA106" s="24">
        <v>403.08591458344955</v>
      </c>
      <c r="DB106" s="24">
        <v>403.08591458344955</v>
      </c>
      <c r="DC106" s="24">
        <v>407.11677372928403</v>
      </c>
      <c r="DD106" s="24">
        <v>407.11677372928403</v>
      </c>
      <c r="DE106" s="24">
        <v>407.11677372928403</v>
      </c>
      <c r="DF106" s="24">
        <v>407.11677372928403</v>
      </c>
      <c r="DG106" s="24">
        <v>407.11677372928403</v>
      </c>
      <c r="DH106" s="24">
        <v>407.11677372928403</v>
      </c>
      <c r="DI106" s="24">
        <v>407.11677372928403</v>
      </c>
      <c r="DJ106" s="24">
        <v>407.11677372928403</v>
      </c>
      <c r="DK106" s="24">
        <v>407.11677372928403</v>
      </c>
      <c r="DL106" s="24">
        <v>407.11677372928403</v>
      </c>
      <c r="DM106" s="24">
        <v>407.11677372928403</v>
      </c>
      <c r="DN106" s="24">
        <v>407.11677372928403</v>
      </c>
      <c r="DO106" s="24">
        <v>412.00217501403546</v>
      </c>
      <c r="DP106" s="24">
        <v>412.00217501403546</v>
      </c>
      <c r="DQ106" s="24">
        <v>412.00217501403546</v>
      </c>
      <c r="DR106" s="24">
        <v>412.00217501403546</v>
      </c>
      <c r="DS106" s="24">
        <v>412.00217501403546</v>
      </c>
      <c r="DT106" s="24">
        <v>412.00217501403546</v>
      </c>
      <c r="DU106" s="24">
        <v>412.00217501403546</v>
      </c>
      <c r="DV106" s="24">
        <v>412.00217501403546</v>
      </c>
      <c r="DW106" s="24">
        <v>412.00217501403546</v>
      </c>
      <c r="DX106" s="24">
        <v>412.00217501403546</v>
      </c>
      <c r="DY106" s="24">
        <v>412.00217501403546</v>
      </c>
      <c r="DZ106" s="24">
        <v>412.00217501403546</v>
      </c>
      <c r="EA106" s="24">
        <v>417.3582032892179</v>
      </c>
      <c r="EB106" s="24">
        <v>417.3582032892179</v>
      </c>
      <c r="EC106" s="24">
        <v>417.3582032892179</v>
      </c>
      <c r="ED106" s="24">
        <v>417.3582032892179</v>
      </c>
      <c r="EE106" s="24">
        <v>417.3582032892179</v>
      </c>
      <c r="EF106" s="24">
        <v>417.3582032892179</v>
      </c>
      <c r="EG106" s="24">
        <v>417.3582032892179</v>
      </c>
      <c r="EH106" s="24">
        <v>417.3582032892179</v>
      </c>
      <c r="EI106" s="24">
        <v>417.3582032892179</v>
      </c>
      <c r="EJ106" s="24">
        <v>417.3582032892179</v>
      </c>
      <c r="EK106" s="24">
        <v>417.3582032892179</v>
      </c>
      <c r="EL106" s="24">
        <v>417.3582032892179</v>
      </c>
      <c r="EM106" s="24">
        <v>425.28800915171297</v>
      </c>
      <c r="EN106" s="24">
        <v>425.28800915171297</v>
      </c>
      <c r="EO106" s="24">
        <v>425.28800915171297</v>
      </c>
      <c r="EP106" s="24">
        <v>425.28800915171297</v>
      </c>
      <c r="EQ106" s="24">
        <v>425.28800915171297</v>
      </c>
      <c r="ER106" s="24">
        <v>425.28800915171297</v>
      </c>
      <c r="ES106" s="24">
        <v>425.28800915171297</v>
      </c>
      <c r="ET106" s="24">
        <v>425.28800915171297</v>
      </c>
      <c r="EU106" s="24">
        <v>425.28800915171297</v>
      </c>
      <c r="EV106" s="24">
        <v>425.28800915171297</v>
      </c>
      <c r="EW106" s="24">
        <v>425.28800915171297</v>
      </c>
      <c r="EX106" s="24">
        <v>425.28800915171297</v>
      </c>
      <c r="EY106" s="24">
        <v>433.3684813255955</v>
      </c>
      <c r="EZ106" s="24">
        <v>433.3684813255955</v>
      </c>
      <c r="FA106" s="24">
        <v>433.3684813255955</v>
      </c>
      <c r="FB106" s="24">
        <v>433.3684813255955</v>
      </c>
      <c r="FC106" s="24">
        <v>433.3684813255955</v>
      </c>
      <c r="FD106" s="24">
        <v>433.3684813255955</v>
      </c>
      <c r="FE106" s="24">
        <v>433.3684813255955</v>
      </c>
      <c r="FF106" s="24">
        <v>433.3684813255955</v>
      </c>
      <c r="FG106" s="24">
        <v>433.3684813255955</v>
      </c>
      <c r="FH106" s="24">
        <v>433.3684813255955</v>
      </c>
      <c r="FI106" s="24">
        <v>433.3684813255955</v>
      </c>
      <c r="FJ106" s="24">
        <v>433.3684813255955</v>
      </c>
      <c r="FK106" s="24">
        <v>441.60248247078175</v>
      </c>
      <c r="FL106" s="24">
        <v>441.60248247078175</v>
      </c>
      <c r="FM106" s="24">
        <v>441.60248247078175</v>
      </c>
      <c r="FN106" s="24">
        <v>441.60248247078175</v>
      </c>
      <c r="FO106" s="24">
        <v>441.60248247078175</v>
      </c>
      <c r="FP106" s="24">
        <v>441.60248247078175</v>
      </c>
      <c r="FQ106" s="24">
        <v>441.60248247078175</v>
      </c>
      <c r="FR106" s="24">
        <v>441.60248247078175</v>
      </c>
      <c r="FS106" s="24">
        <v>441.60248247078175</v>
      </c>
      <c r="FT106" s="24">
        <v>441.60248247078175</v>
      </c>
      <c r="FU106" s="24">
        <v>441.60248247078175</v>
      </c>
      <c r="FV106" s="24">
        <v>441.60248247078175</v>
      </c>
      <c r="FX106" s="24">
        <v>3344.6126899999999</v>
      </c>
      <c r="FY106" s="24">
        <v>4215.0412940000006</v>
      </c>
      <c r="FZ106" s="24">
        <v>9451.951556</v>
      </c>
      <c r="GA106" s="24">
        <v>6168.8746140000003</v>
      </c>
      <c r="GB106" s="24">
        <v>391.29084339999997</v>
      </c>
      <c r="GC106" s="24">
        <v>6560.1654574000004</v>
      </c>
      <c r="GD106" s="24">
        <v>4808.1818836992006</v>
      </c>
      <c r="GE106" s="24">
        <v>4837.0309750013948</v>
      </c>
      <c r="GF106" s="24">
        <v>4885.4012847514086</v>
      </c>
      <c r="GG106" s="24">
        <v>4944.0261001684266</v>
      </c>
      <c r="GH106" s="24">
        <v>5008.2984394706145</v>
      </c>
      <c r="GI106" s="24">
        <v>5103.4561098205559</v>
      </c>
      <c r="GJ106" s="24">
        <v>5200.4217759071471</v>
      </c>
      <c r="GK106" s="24">
        <v>5299.2297896493828</v>
      </c>
      <c r="GM106" s="24" t="s">
        <v>902</v>
      </c>
    </row>
    <row r="107" spans="2:195" x14ac:dyDescent="0.2">
      <c r="B107" s="35"/>
      <c r="C107" s="40" t="s">
        <v>928</v>
      </c>
      <c r="D107" s="40"/>
      <c r="E107" s="40"/>
      <c r="F107" s="40"/>
      <c r="G107" s="40"/>
      <c r="H107" s="40"/>
      <c r="I107" s="40"/>
      <c r="J107" s="40"/>
      <c r="K107" s="40">
        <v>2753.5678269999999</v>
      </c>
      <c r="L107" s="40">
        <v>2657.8027750000001</v>
      </c>
      <c r="M107" s="40">
        <v>2703.4451060000006</v>
      </c>
      <c r="N107" s="40">
        <v>2756.893086</v>
      </c>
      <c r="O107" s="40">
        <v>2695.4695940000001</v>
      </c>
      <c r="P107" s="40">
        <v>2801.2060410000004</v>
      </c>
      <c r="Q107" s="40">
        <v>3030.5180699999996</v>
      </c>
      <c r="R107" s="40">
        <v>2917.070827</v>
      </c>
      <c r="S107" s="40">
        <v>2589.6030240000005</v>
      </c>
      <c r="T107" s="40">
        <v>3197.9227779999997</v>
      </c>
      <c r="U107" s="40">
        <v>3058.5176390000006</v>
      </c>
      <c r="V107" s="40">
        <v>3091.2932190000001</v>
      </c>
      <c r="W107" s="40">
        <v>3165.3048649999996</v>
      </c>
      <c r="X107" s="40">
        <v>3465.6999139999998</v>
      </c>
      <c r="Y107" s="40">
        <v>3184.8447909999995</v>
      </c>
      <c r="Z107" s="40">
        <v>3138.7415599999999</v>
      </c>
      <c r="AA107" s="40">
        <v>3309.4618869999999</v>
      </c>
      <c r="AB107" s="40">
        <v>3312.4554479999997</v>
      </c>
      <c r="AC107" s="40">
        <v>3571.5051659999999</v>
      </c>
      <c r="AD107" s="40">
        <v>3291.133738</v>
      </c>
      <c r="AE107" s="40">
        <v>3433.7481819999998</v>
      </c>
      <c r="AF107" s="40">
        <v>3391.2031709999997</v>
      </c>
      <c r="AG107" s="40">
        <v>3409.4205900000002</v>
      </c>
      <c r="AH107" s="40">
        <v>3572.6487039999997</v>
      </c>
      <c r="AI107" s="40">
        <v>3442.1859760000002</v>
      </c>
      <c r="AJ107" s="40">
        <v>3435.5236740000005</v>
      </c>
      <c r="AK107" s="40">
        <v>3429.1678080000002</v>
      </c>
      <c r="AL107" s="40">
        <v>3659.5792220000008</v>
      </c>
      <c r="AM107" s="40">
        <v>3596.1569409999997</v>
      </c>
      <c r="AN107" s="40">
        <v>3412.6909820000001</v>
      </c>
      <c r="AO107" s="40">
        <v>3741.5067479999998</v>
      </c>
      <c r="AP107" s="40">
        <v>3900.5072570000002</v>
      </c>
      <c r="AQ107" s="40">
        <v>7372.7446120000004</v>
      </c>
      <c r="AR107" s="40">
        <v>9683.7401140000002</v>
      </c>
      <c r="AS107" s="40">
        <v>8488.4509789999993</v>
      </c>
      <c r="AT107" s="40">
        <v>9070.8806839999997</v>
      </c>
      <c r="AU107" s="40">
        <v>7536.5021750000005</v>
      </c>
      <c r="AV107" s="40">
        <v>8257.2850390000003</v>
      </c>
      <c r="AW107" s="40">
        <v>9405.601267</v>
      </c>
      <c r="AX107" s="40">
        <v>8564.6561649999985</v>
      </c>
      <c r="AY107" s="40">
        <v>10677.862655999999</v>
      </c>
      <c r="AZ107" s="40">
        <v>12942.226059000001</v>
      </c>
      <c r="BA107" s="40">
        <v>9687.167222</v>
      </c>
      <c r="BB107" s="40">
        <v>9638.7117300000009</v>
      </c>
      <c r="BC107" s="40">
        <v>9472.9969599999986</v>
      </c>
      <c r="BD107" s="40">
        <v>8166.8543140000002</v>
      </c>
      <c r="BE107" s="40">
        <v>8327.9288989999986</v>
      </c>
      <c r="BF107" s="40">
        <v>10343.957092000001</v>
      </c>
      <c r="BG107" s="40">
        <v>10366.222642999999</v>
      </c>
      <c r="BH107" s="40">
        <v>9332.5088009999999</v>
      </c>
      <c r="BI107" s="40">
        <v>11370.132448</v>
      </c>
      <c r="BJ107" s="40">
        <v>12164.539036</v>
      </c>
      <c r="BK107" s="40">
        <v>10037.610804</v>
      </c>
      <c r="BL107" s="40">
        <v>11285.095621</v>
      </c>
      <c r="BM107" s="40">
        <v>13378.374315000001</v>
      </c>
      <c r="BN107" s="40">
        <v>16007.954595000001</v>
      </c>
      <c r="BO107" s="40">
        <v>13468.318509999999</v>
      </c>
      <c r="BP107" s="40">
        <v>11817.724581</v>
      </c>
      <c r="BQ107" s="40">
        <v>12467.258090000001</v>
      </c>
      <c r="BR107" s="40">
        <v>13494.221996999999</v>
      </c>
      <c r="BS107" s="40">
        <v>14523.862573999999</v>
      </c>
      <c r="BT107" s="40">
        <v>15290.441182999999</v>
      </c>
      <c r="BU107" s="40">
        <v>17257.952058999999</v>
      </c>
      <c r="BV107" s="40">
        <v>16411.596727</v>
      </c>
      <c r="BW107" s="40">
        <v>15176.017623</v>
      </c>
      <c r="BX107" s="40">
        <v>18737.668707000001</v>
      </c>
      <c r="BY107" s="40">
        <v>17675.247796999996</v>
      </c>
      <c r="BZ107" s="40">
        <v>16249.227648</v>
      </c>
      <c r="CA107" s="40">
        <v>17378.931513000003</v>
      </c>
      <c r="CB107" s="40">
        <v>15946.892084999999</v>
      </c>
      <c r="CC107" s="40">
        <v>17131.009826999998</v>
      </c>
      <c r="CD107" s="40">
        <v>16879.823290325545</v>
      </c>
      <c r="CE107" s="40">
        <v>16367.365089848321</v>
      </c>
      <c r="CF107" s="40">
        <v>16609.328752624904</v>
      </c>
      <c r="CG107" s="40">
        <v>16437.338378843087</v>
      </c>
      <c r="CH107" s="40">
        <v>15354.505357202039</v>
      </c>
      <c r="CI107" s="40">
        <v>15550.670841290779</v>
      </c>
      <c r="CJ107" s="40">
        <v>15735.906955153112</v>
      </c>
      <c r="CK107" s="40">
        <v>15913.383509889047</v>
      </c>
      <c r="CL107" s="40">
        <v>16086.950709777368</v>
      </c>
      <c r="CM107" s="40">
        <v>16257.255335298492</v>
      </c>
      <c r="CN107" s="40">
        <v>16424.797600297839</v>
      </c>
      <c r="CO107" s="40">
        <v>16589.643053990279</v>
      </c>
      <c r="CP107" s="40">
        <v>16751.907915812659</v>
      </c>
      <c r="CQ107" s="40">
        <v>16115.069885082847</v>
      </c>
      <c r="CR107" s="40">
        <v>16511.497641980252</v>
      </c>
      <c r="CS107" s="40">
        <v>16861.680344519875</v>
      </c>
      <c r="CT107" s="40">
        <v>17171.708443829215</v>
      </c>
      <c r="CU107" s="40">
        <v>17447.604798540822</v>
      </c>
      <c r="CV107" s="40">
        <v>17694.614458639415</v>
      </c>
      <c r="CW107" s="40">
        <v>17917.144678507571</v>
      </c>
      <c r="CX107" s="40">
        <v>18117.258271423434</v>
      </c>
      <c r="CY107" s="40">
        <v>18298.570218845853</v>
      </c>
      <c r="CZ107" s="40">
        <v>18463.784120008098</v>
      </c>
      <c r="DA107" s="40">
        <v>18614.173955318627</v>
      </c>
      <c r="DB107" s="40">
        <v>18748.278601387719</v>
      </c>
      <c r="DC107" s="40">
        <v>18063.869178224231</v>
      </c>
      <c r="DD107" s="40">
        <v>18351.054340278519</v>
      </c>
      <c r="DE107" s="40">
        <v>18606.774162034126</v>
      </c>
      <c r="DF107" s="40">
        <v>18834.480568034367</v>
      </c>
      <c r="DG107" s="40">
        <v>19039.154318576737</v>
      </c>
      <c r="DH107" s="40">
        <v>19224.572544700302</v>
      </c>
      <c r="DI107" s="40">
        <v>19393.69679990958</v>
      </c>
      <c r="DJ107" s="40">
        <v>19548.6909036572</v>
      </c>
      <c r="DK107" s="40">
        <v>19691.426442524444</v>
      </c>
      <c r="DL107" s="40">
        <v>19823.50170466815</v>
      </c>
      <c r="DM107" s="40">
        <v>19944.800319373793</v>
      </c>
      <c r="DN107" s="40">
        <v>20055.330623870217</v>
      </c>
      <c r="DO107" s="40">
        <v>19353.183464412119</v>
      </c>
      <c r="DP107" s="40">
        <v>19569.343682410727</v>
      </c>
      <c r="DQ107" s="40">
        <v>19762.006388642527</v>
      </c>
      <c r="DR107" s="40">
        <v>19933.048883917316</v>
      </c>
      <c r="DS107" s="40">
        <v>20091.847332749468</v>
      </c>
      <c r="DT107" s="40">
        <v>20239.939112328044</v>
      </c>
      <c r="DU107" s="40">
        <v>20383.966396971646</v>
      </c>
      <c r="DV107" s="40">
        <v>20506.382050495005</v>
      </c>
      <c r="DW107" s="40">
        <v>20619.347368573988</v>
      </c>
      <c r="DX107" s="40">
        <v>20724.143902304062</v>
      </c>
      <c r="DY107" s="40">
        <v>20821.864738234493</v>
      </c>
      <c r="DZ107" s="40">
        <v>20913.426856209429</v>
      </c>
      <c r="EA107" s="40">
        <v>20552.194103757014</v>
      </c>
      <c r="EB107" s="40">
        <v>20755.036930527054</v>
      </c>
      <c r="EC107" s="40">
        <v>20939.089959057455</v>
      </c>
      <c r="ED107" s="40">
        <v>21105.781281307482</v>
      </c>
      <c r="EE107" s="40">
        <v>21257.159245221741</v>
      </c>
      <c r="EF107" s="40">
        <v>21395.315885322343</v>
      </c>
      <c r="EG107" s="40">
        <v>21521.925237301308</v>
      </c>
      <c r="EH107" s="40">
        <v>21638.563004523578</v>
      </c>
      <c r="EI107" s="40">
        <v>21746.357446820039</v>
      </c>
      <c r="EJ107" s="40">
        <v>21846.462767988833</v>
      </c>
      <c r="EK107" s="40">
        <v>21939.842144734423</v>
      </c>
      <c r="EL107" s="40">
        <v>22027.35873410563</v>
      </c>
      <c r="EM107" s="40">
        <v>21750.369691036034</v>
      </c>
      <c r="EN107" s="40">
        <v>21946.430960277215</v>
      </c>
      <c r="EO107" s="40">
        <v>22124.980897864098</v>
      </c>
      <c r="EP107" s="40">
        <v>22277.963906457357</v>
      </c>
      <c r="EQ107" s="40">
        <v>22398.221272909974</v>
      </c>
      <c r="ER107" s="40">
        <v>22498.207964634868</v>
      </c>
      <c r="ES107" s="40">
        <v>22581.343316482751</v>
      </c>
      <c r="ET107" s="40">
        <v>22624.793499034498</v>
      </c>
      <c r="EU107" s="40">
        <v>22665.054342014599</v>
      </c>
      <c r="EV107" s="40">
        <v>22711.789785866797</v>
      </c>
      <c r="EW107" s="40">
        <v>22764.044756132727</v>
      </c>
      <c r="EX107" s="40">
        <v>22816.363902927635</v>
      </c>
      <c r="EY107" s="40">
        <v>22483.062108520357</v>
      </c>
      <c r="EZ107" s="40">
        <v>22640.76925713952</v>
      </c>
      <c r="FA107" s="40">
        <v>22774.740821805601</v>
      </c>
      <c r="FB107" s="40">
        <v>22897.115640574564</v>
      </c>
      <c r="FC107" s="40">
        <v>23002.823449808857</v>
      </c>
      <c r="FD107" s="40">
        <v>23101.198819111803</v>
      </c>
      <c r="FE107" s="40">
        <v>23185.248594204815</v>
      </c>
      <c r="FF107" s="40">
        <v>23236.604119441439</v>
      </c>
      <c r="FG107" s="40">
        <v>23286.8122925526</v>
      </c>
      <c r="FH107" s="40">
        <v>23337.583204872535</v>
      </c>
      <c r="FI107" s="40">
        <v>23375.736499956209</v>
      </c>
      <c r="FJ107" s="40">
        <v>23400.845128275512</v>
      </c>
      <c r="FK107" s="40">
        <v>23009.097732692971</v>
      </c>
      <c r="FL107" s="40">
        <v>23139.047011889117</v>
      </c>
      <c r="FM107" s="40">
        <v>23250.412083209496</v>
      </c>
      <c r="FN107" s="40">
        <v>23342.485166626924</v>
      </c>
      <c r="FO107" s="40">
        <v>23467.249864714842</v>
      </c>
      <c r="FP107" s="40">
        <v>23580.631828416881</v>
      </c>
      <c r="FQ107" s="40">
        <v>23684.395089240548</v>
      </c>
      <c r="FR107" s="40">
        <v>23774.859873243702</v>
      </c>
      <c r="FS107" s="40">
        <v>23860.902065887869</v>
      </c>
      <c r="FT107" s="40">
        <v>23937.62868258607</v>
      </c>
      <c r="FU107" s="40">
        <v>24011.521858538727</v>
      </c>
      <c r="FV107" s="40">
        <v>24079.529818149964</v>
      </c>
      <c r="FX107" s="40">
        <v>63233.134997000016</v>
      </c>
      <c r="FY107" s="40">
        <v>113021.74957799999</v>
      </c>
      <c r="FZ107" s="40">
        <v>145189.96144099999</v>
      </c>
      <c r="GA107" s="40">
        <v>181778.84774299999</v>
      </c>
      <c r="GB107" s="40">
        <v>16879.823290325545</v>
      </c>
      <c r="GC107" s="40">
        <v>198658.67103332555</v>
      </c>
      <c r="GD107" s="40">
        <v>194079.05350002795</v>
      </c>
      <c r="GE107" s="40">
        <v>211961.38541808372</v>
      </c>
      <c r="GF107" s="40">
        <v>230577.35190585162</v>
      </c>
      <c r="GG107" s="40">
        <v>242918.50017724879</v>
      </c>
      <c r="GH107" s="40">
        <v>256725.08674066685</v>
      </c>
      <c r="GI107" s="40">
        <v>269159.56429563853</v>
      </c>
      <c r="GJ107" s="40">
        <v>276722.53993626381</v>
      </c>
      <c r="GK107" s="40">
        <v>283137.76107519702</v>
      </c>
    </row>
    <row r="108" spans="2:195" x14ac:dyDescent="0.2">
      <c r="B108" s="35"/>
    </row>
    <row r="109" spans="2:195" x14ac:dyDescent="0.2">
      <c r="C109" s="24" t="s">
        <v>929</v>
      </c>
      <c r="F109" s="681">
        <v>44469</v>
      </c>
      <c r="G109" s="681">
        <v>44834</v>
      </c>
    </row>
    <row r="110" spans="2:195" x14ac:dyDescent="0.2">
      <c r="D110" s="24" t="s">
        <v>930</v>
      </c>
      <c r="F110" s="682">
        <v>1000</v>
      </c>
      <c r="G110" s="683">
        <v>400</v>
      </c>
      <c r="K110" s="158">
        <v>0</v>
      </c>
      <c r="L110" s="158">
        <v>0</v>
      </c>
      <c r="M110" s="158">
        <v>0</v>
      </c>
      <c r="N110" s="158">
        <v>0</v>
      </c>
      <c r="O110" s="158">
        <v>0</v>
      </c>
      <c r="P110" s="158">
        <v>0</v>
      </c>
      <c r="Q110" s="158">
        <v>0</v>
      </c>
      <c r="R110" s="158">
        <v>0</v>
      </c>
      <c r="S110" s="158">
        <v>0</v>
      </c>
      <c r="T110" s="158">
        <v>0</v>
      </c>
      <c r="U110" s="158">
        <v>0</v>
      </c>
      <c r="V110" s="158">
        <v>0</v>
      </c>
      <c r="W110" s="158">
        <v>0</v>
      </c>
      <c r="X110" s="158">
        <v>0</v>
      </c>
      <c r="Y110" s="158">
        <v>0</v>
      </c>
      <c r="Z110" s="158">
        <v>0</v>
      </c>
      <c r="AA110" s="158">
        <v>0</v>
      </c>
      <c r="AB110" s="158">
        <v>0</v>
      </c>
      <c r="AC110" s="158">
        <v>0</v>
      </c>
      <c r="AD110" s="158">
        <v>0</v>
      </c>
      <c r="AE110" s="158">
        <v>0</v>
      </c>
      <c r="AF110" s="158">
        <v>0</v>
      </c>
      <c r="AG110" s="158">
        <v>0</v>
      </c>
      <c r="AH110" s="158">
        <v>0</v>
      </c>
      <c r="AI110" s="158">
        <v>0</v>
      </c>
      <c r="AJ110" s="158">
        <v>0</v>
      </c>
      <c r="AK110" s="158">
        <v>0</v>
      </c>
      <c r="AL110" s="158">
        <v>0</v>
      </c>
      <c r="AM110" s="158">
        <v>0</v>
      </c>
      <c r="AN110" s="158">
        <v>0</v>
      </c>
      <c r="AO110" s="158">
        <v>0</v>
      </c>
      <c r="AP110" s="158">
        <v>0</v>
      </c>
      <c r="AQ110" s="158">
        <v>0</v>
      </c>
      <c r="AR110" s="158">
        <v>0</v>
      </c>
      <c r="AS110" s="158">
        <v>0</v>
      </c>
      <c r="AT110" s="158">
        <v>0</v>
      </c>
      <c r="AU110" s="158">
        <v>0</v>
      </c>
      <c r="AV110" s="158">
        <v>0</v>
      </c>
      <c r="AW110" s="158">
        <v>0</v>
      </c>
      <c r="AX110" s="158">
        <v>0</v>
      </c>
      <c r="AY110" s="158">
        <v>0</v>
      </c>
      <c r="AZ110" s="158">
        <v>0</v>
      </c>
      <c r="BA110" s="158">
        <v>0</v>
      </c>
      <c r="BB110" s="158">
        <v>0</v>
      </c>
      <c r="BC110" s="158">
        <v>0</v>
      </c>
      <c r="BD110" s="158">
        <v>0</v>
      </c>
      <c r="BE110" s="158">
        <v>0</v>
      </c>
      <c r="BF110" s="158">
        <v>0</v>
      </c>
      <c r="BG110" s="158">
        <v>0</v>
      </c>
      <c r="BH110" s="158">
        <v>0</v>
      </c>
      <c r="BI110" s="158">
        <v>0</v>
      </c>
      <c r="BJ110" s="158">
        <v>0</v>
      </c>
      <c r="BK110" s="158">
        <v>0</v>
      </c>
      <c r="BL110" s="158">
        <v>0</v>
      </c>
      <c r="BM110" s="158">
        <v>0</v>
      </c>
      <c r="BN110" s="158">
        <v>0</v>
      </c>
      <c r="BO110" s="158">
        <v>1000</v>
      </c>
      <c r="BP110" s="158">
        <v>1000</v>
      </c>
      <c r="BQ110" s="158">
        <v>1000</v>
      </c>
      <c r="BR110" s="158">
        <v>933.33333200000004</v>
      </c>
      <c r="BS110" s="158">
        <v>1000</v>
      </c>
      <c r="BT110" s="158">
        <v>1000</v>
      </c>
      <c r="BU110" s="158">
        <v>1000</v>
      </c>
      <c r="BV110" s="158">
        <v>1000</v>
      </c>
      <c r="BW110" s="158">
        <v>66.666664999999995</v>
      </c>
      <c r="BX110" s="158">
        <v>1999.9999989999999</v>
      </c>
      <c r="BY110" s="158">
        <v>999.999999</v>
      </c>
      <c r="BZ110" s="158">
        <v>999.999999</v>
      </c>
      <c r="CA110" s="158">
        <v>399.999999</v>
      </c>
      <c r="CB110" s="158">
        <v>733.33333300000004</v>
      </c>
      <c r="CC110" s="158">
        <v>566.66666599999996</v>
      </c>
      <c r="CD110" s="24">
        <v>400</v>
      </c>
      <c r="CE110" s="24">
        <v>400</v>
      </c>
      <c r="CF110" s="24">
        <v>400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4">
        <v>0</v>
      </c>
      <c r="DZ110" s="24">
        <v>0</v>
      </c>
      <c r="EA110" s="24">
        <v>0</v>
      </c>
      <c r="EB110" s="24">
        <v>0</v>
      </c>
      <c r="EC110" s="24">
        <v>0</v>
      </c>
      <c r="ED110" s="24">
        <v>0</v>
      </c>
      <c r="EE110" s="24">
        <v>0</v>
      </c>
      <c r="EF110" s="24">
        <v>0</v>
      </c>
      <c r="EG110" s="24">
        <v>0</v>
      </c>
      <c r="EH110" s="24">
        <v>0</v>
      </c>
      <c r="EI110" s="24">
        <v>0</v>
      </c>
      <c r="EJ110" s="24">
        <v>0</v>
      </c>
      <c r="EK110" s="24">
        <v>0</v>
      </c>
      <c r="EL110" s="2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24">
        <v>0</v>
      </c>
      <c r="ET110" s="24">
        <v>0</v>
      </c>
      <c r="EU110" s="24">
        <v>0</v>
      </c>
      <c r="EV110" s="24">
        <v>0</v>
      </c>
      <c r="EW110" s="24">
        <v>0</v>
      </c>
      <c r="EX110" s="24">
        <v>0</v>
      </c>
      <c r="EY110" s="24">
        <v>0</v>
      </c>
      <c r="EZ110" s="24">
        <v>0</v>
      </c>
      <c r="FA110" s="24">
        <v>0</v>
      </c>
      <c r="FB110" s="2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24">
        <v>0</v>
      </c>
      <c r="FJ110" s="24">
        <v>0</v>
      </c>
      <c r="FK110" s="24">
        <v>0</v>
      </c>
      <c r="FL110" s="24">
        <v>0</v>
      </c>
      <c r="FM110" s="24">
        <v>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X110" s="24">
        <v>0</v>
      </c>
      <c r="FY110" s="24">
        <v>0</v>
      </c>
      <c r="FZ110" s="24">
        <v>3933.3333320000002</v>
      </c>
      <c r="GA110" s="24">
        <v>9766.666659999999</v>
      </c>
      <c r="GB110" s="24">
        <v>400</v>
      </c>
      <c r="GC110" s="24">
        <v>10166.666659999999</v>
      </c>
      <c r="GD110" s="24">
        <v>800</v>
      </c>
      <c r="GE110" s="24">
        <v>0</v>
      </c>
      <c r="GF110" s="24">
        <v>0</v>
      </c>
      <c r="GG110" s="24">
        <v>0</v>
      </c>
      <c r="GH110" s="24">
        <v>0</v>
      </c>
      <c r="GI110" s="24">
        <v>0</v>
      </c>
      <c r="GJ110" s="24">
        <v>0</v>
      </c>
      <c r="GK110" s="24">
        <v>0</v>
      </c>
    </row>
    <row r="111" spans="2:195" x14ac:dyDescent="0.2">
      <c r="D111" s="24" t="s">
        <v>931</v>
      </c>
      <c r="K111" s="24">
        <v>2660.890183</v>
      </c>
      <c r="L111" s="24">
        <v>2640.4591570000002</v>
      </c>
      <c r="M111" s="24">
        <v>2594.8131040000003</v>
      </c>
      <c r="N111" s="24">
        <v>2647.4918360000001</v>
      </c>
      <c r="O111" s="24">
        <v>2594.2262209999999</v>
      </c>
      <c r="P111" s="24">
        <v>2647.0885800000001</v>
      </c>
      <c r="Q111" s="24">
        <v>2891.5165279999997</v>
      </c>
      <c r="R111" s="24">
        <v>2841.177565</v>
      </c>
      <c r="S111" s="24">
        <v>2615.6138610000003</v>
      </c>
      <c r="T111" s="24">
        <v>2939.2836409999995</v>
      </c>
      <c r="U111" s="24">
        <v>2878.3965160000007</v>
      </c>
      <c r="V111" s="24">
        <v>2914.45316</v>
      </c>
      <c r="W111" s="24">
        <v>3002.0173839999998</v>
      </c>
      <c r="X111" s="24">
        <v>3289.596399</v>
      </c>
      <c r="Y111" s="24">
        <v>2942.4526299999998</v>
      </c>
      <c r="Z111" s="24">
        <v>2985.8088399999997</v>
      </c>
      <c r="AA111" s="24">
        <v>3117.986328</v>
      </c>
      <c r="AB111" s="24">
        <v>3099.3421269999999</v>
      </c>
      <c r="AC111" s="24">
        <v>3111.9468689999999</v>
      </c>
      <c r="AD111" s="24">
        <v>3151.6428350000001</v>
      </c>
      <c r="AE111" s="24">
        <v>3117.6359000000002</v>
      </c>
      <c r="AF111" s="24">
        <v>3194.0493409999999</v>
      </c>
      <c r="AG111" s="24">
        <v>3177.8565020000001</v>
      </c>
      <c r="AH111" s="24">
        <v>2973.2967019999996</v>
      </c>
      <c r="AI111" s="24">
        <v>3273.6854490000001</v>
      </c>
      <c r="AJ111" s="24">
        <v>3307.5046220000004</v>
      </c>
      <c r="AK111" s="24">
        <v>3282.4357639999998</v>
      </c>
      <c r="AL111" s="24">
        <v>3545.6318410000003</v>
      </c>
      <c r="AM111" s="24">
        <v>3381.1161860000002</v>
      </c>
      <c r="AN111" s="24">
        <v>3375.2261240000003</v>
      </c>
      <c r="AO111" s="24">
        <v>3383.9792069999999</v>
      </c>
      <c r="AP111" s="24">
        <v>3322.8023370000001</v>
      </c>
      <c r="AQ111" s="24">
        <v>6597.993203</v>
      </c>
      <c r="AR111" s="24">
        <v>9271.8087040000009</v>
      </c>
      <c r="AS111" s="24">
        <v>6480.4588960000001</v>
      </c>
      <c r="AT111" s="24">
        <v>7852.3506290000005</v>
      </c>
      <c r="AU111" s="24">
        <v>6782.769276</v>
      </c>
      <c r="AV111" s="24">
        <v>7147.0812110000006</v>
      </c>
      <c r="AW111" s="24">
        <v>7838.5673289999995</v>
      </c>
      <c r="AX111" s="24">
        <v>6973.0322529999994</v>
      </c>
      <c r="AY111" s="24">
        <v>8818.1586669999997</v>
      </c>
      <c r="AZ111" s="24">
        <v>7354.9097309999997</v>
      </c>
      <c r="BA111" s="24">
        <v>7528.2931269999999</v>
      </c>
      <c r="BB111" s="24">
        <v>7319.0907900000002</v>
      </c>
      <c r="BC111" s="24">
        <v>6606.2179029999998</v>
      </c>
      <c r="BD111" s="24">
        <v>6409.5382399999999</v>
      </c>
      <c r="BE111" s="24">
        <v>6910.3153679999996</v>
      </c>
      <c r="BF111" s="24">
        <v>7905.8282460000009</v>
      </c>
      <c r="BG111" s="24">
        <v>7648.3642880000007</v>
      </c>
      <c r="BH111" s="24">
        <v>7221.0629429999999</v>
      </c>
      <c r="BI111" s="24">
        <v>7872.6339610000005</v>
      </c>
      <c r="BJ111" s="24">
        <v>8436.2646920000007</v>
      </c>
      <c r="BK111" s="24">
        <v>7904.5093799999995</v>
      </c>
      <c r="BL111" s="24">
        <v>8891.9116020000001</v>
      </c>
      <c r="BM111" s="24">
        <v>9039.7455090000003</v>
      </c>
      <c r="BN111" s="24">
        <v>9082.8691030000009</v>
      </c>
      <c r="BO111" s="24">
        <v>8029.936040999999</v>
      </c>
      <c r="BP111" s="24">
        <v>7405.5984570000001</v>
      </c>
      <c r="BQ111" s="24">
        <v>8482.712845</v>
      </c>
      <c r="BR111" s="24">
        <v>10162.114738</v>
      </c>
      <c r="BS111" s="24">
        <v>9435.0848859999987</v>
      </c>
      <c r="BT111" s="24">
        <v>8051.0131369999999</v>
      </c>
      <c r="BU111" s="24">
        <v>9119.4215659999991</v>
      </c>
      <c r="BV111" s="24">
        <v>9577.3113400000002</v>
      </c>
      <c r="BW111" s="24">
        <v>10191.211174</v>
      </c>
      <c r="BX111" s="24">
        <v>9772.124656</v>
      </c>
      <c r="BY111" s="24">
        <v>10291.659541999999</v>
      </c>
      <c r="BZ111" s="24">
        <v>10709.49775</v>
      </c>
      <c r="CA111" s="24">
        <v>10278.323455000002</v>
      </c>
      <c r="CB111" s="24">
        <v>10563.645567</v>
      </c>
      <c r="CC111" s="24">
        <v>10157.670075</v>
      </c>
      <c r="CD111" s="24">
        <v>11138.628698726734</v>
      </c>
      <c r="CE111" s="24">
        <v>11222.013278955366</v>
      </c>
      <c r="CF111" s="24">
        <v>11460.875306069907</v>
      </c>
      <c r="CG111" s="24">
        <v>11685.962167853744</v>
      </c>
      <c r="CH111" s="24">
        <v>11886.01791216618</v>
      </c>
      <c r="CI111" s="24">
        <v>12079.668829174352</v>
      </c>
      <c r="CJ111" s="24">
        <v>12262.530475192791</v>
      </c>
      <c r="CK111" s="24">
        <v>12437.732028777607</v>
      </c>
      <c r="CL111" s="24">
        <v>12609.07433997497</v>
      </c>
      <c r="CM111" s="24">
        <v>12777.195898444348</v>
      </c>
      <c r="CN111" s="24">
        <v>12942.590505989438</v>
      </c>
      <c r="CO111" s="24">
        <v>13105.322871575874</v>
      </c>
      <c r="CP111" s="24">
        <v>13265.507724869911</v>
      </c>
      <c r="CQ111" s="24">
        <v>13187.839185105209</v>
      </c>
      <c r="CR111" s="24">
        <v>13578.946884258834</v>
      </c>
      <c r="CS111" s="24">
        <v>13924.430137362922</v>
      </c>
      <c r="CT111" s="24">
        <v>14230.297661733144</v>
      </c>
      <c r="CU111" s="24">
        <v>14502.491489281036</v>
      </c>
      <c r="CV111" s="24">
        <v>14746.186281456961</v>
      </c>
      <c r="CW111" s="24">
        <v>14965.730147320293</v>
      </c>
      <c r="CX111" s="24">
        <v>15163.158217209317</v>
      </c>
      <c r="CY111" s="24">
        <v>15342.03695955681</v>
      </c>
      <c r="CZ111" s="24">
        <v>15505.03369131312</v>
      </c>
      <c r="DA111" s="24">
        <v>15653.405296078465</v>
      </c>
      <c r="DB111" s="24">
        <v>15785.710258728866</v>
      </c>
      <c r="DC111" s="24">
        <v>15540.742883709281</v>
      </c>
      <c r="DD111" s="24">
        <v>15823.893324511773</v>
      </c>
      <c r="DE111" s="24">
        <v>16076.020487816779</v>
      </c>
      <c r="DF111" s="24">
        <v>16300.527801395645</v>
      </c>
      <c r="DG111" s="24">
        <v>16502.326049857442</v>
      </c>
      <c r="DH111" s="24">
        <v>16685.139298578764</v>
      </c>
      <c r="DI111" s="24">
        <v>16851.887493612074</v>
      </c>
      <c r="DJ111" s="24">
        <v>17004.704054481714</v>
      </c>
      <c r="DK111" s="24">
        <v>17145.4342734782</v>
      </c>
      <c r="DL111" s="24">
        <v>17275.653984091336</v>
      </c>
      <c r="DM111" s="24">
        <v>17395.24845052182</v>
      </c>
      <c r="DN111" s="24">
        <v>17504.225892867118</v>
      </c>
      <c r="DO111" s="24">
        <v>17151.324887340961</v>
      </c>
      <c r="DP111" s="24">
        <v>17364.30593667494</v>
      </c>
      <c r="DQ111" s="24">
        <v>17554.135063054877</v>
      </c>
      <c r="DR111" s="24">
        <v>17722.661956956148</v>
      </c>
      <c r="DS111" s="24">
        <v>17879.124883289325</v>
      </c>
      <c r="DT111" s="24">
        <v>18025.038608323521</v>
      </c>
      <c r="DU111" s="24">
        <v>18166.947616836438</v>
      </c>
      <c r="DV111" s="24">
        <v>18287.56284651981</v>
      </c>
      <c r="DW111" s="24">
        <v>18398.866731228896</v>
      </c>
      <c r="DX111" s="24">
        <v>18502.12197369233</v>
      </c>
      <c r="DY111" s="24">
        <v>18598.405583928099</v>
      </c>
      <c r="DZ111" s="24">
        <v>18688.621055332133</v>
      </c>
      <c r="EA111" s="24">
        <v>18294.981812130776</v>
      </c>
      <c r="EB111" s="24">
        <v>18494.701652238651</v>
      </c>
      <c r="EC111" s="24">
        <v>18675.920983554395</v>
      </c>
      <c r="ED111" s="24">
        <v>18840.04591100321</v>
      </c>
      <c r="EE111" s="24">
        <v>18989.093245977918</v>
      </c>
      <c r="EF111" s="24">
        <v>19125.122813846319</v>
      </c>
      <c r="EG111" s="24">
        <v>19249.782876694226</v>
      </c>
      <c r="EH111" s="24">
        <v>19364.624878213857</v>
      </c>
      <c r="EI111" s="24">
        <v>19470.759707444831</v>
      </c>
      <c r="EJ111" s="24">
        <v>19569.323797958346</v>
      </c>
      <c r="EK111" s="24">
        <v>19661.265497302462</v>
      </c>
      <c r="EL111" s="24">
        <v>19747.434673281357</v>
      </c>
      <c r="EM111" s="24">
        <v>19423.614351592012</v>
      </c>
      <c r="EN111" s="24">
        <v>19616.515812433267</v>
      </c>
      <c r="EO111" s="24">
        <v>19792.188161831637</v>
      </c>
      <c r="EP111" s="24">
        <v>19942.7056299463</v>
      </c>
      <c r="EQ111" s="24">
        <v>20061.024876554337</v>
      </c>
      <c r="ER111" s="24">
        <v>20159.400139415102</v>
      </c>
      <c r="ES111" s="24">
        <v>20241.195645896703</v>
      </c>
      <c r="ET111" s="24">
        <v>20283.945566472506</v>
      </c>
      <c r="EU111" s="24">
        <v>20323.557548255649</v>
      </c>
      <c r="EV111" s="24">
        <v>20369.53978343675</v>
      </c>
      <c r="EW111" s="24">
        <v>20420.952589951405</v>
      </c>
      <c r="EX111" s="24">
        <v>20472.428538698277</v>
      </c>
      <c r="EY111" s="24">
        <v>20091.552158383132</v>
      </c>
      <c r="EZ111" s="24">
        <v>20246.598802993063</v>
      </c>
      <c r="FA111" s="24">
        <v>20378.310280605147</v>
      </c>
      <c r="FB111" s="24">
        <v>20498.620648277156</v>
      </c>
      <c r="FC111" s="24">
        <v>20602.545177217959</v>
      </c>
      <c r="FD111" s="24">
        <v>20699.260963764307</v>
      </c>
      <c r="FE111" s="24">
        <v>20781.892827459087</v>
      </c>
      <c r="FF111" s="24">
        <v>20832.381990061014</v>
      </c>
      <c r="FG111" s="24">
        <v>20881.743156254426</v>
      </c>
      <c r="FH111" s="24">
        <v>20931.657568301784</v>
      </c>
      <c r="FI111" s="24">
        <v>20969.167221068517</v>
      </c>
      <c r="FJ111" s="24">
        <v>20993.852269309842</v>
      </c>
      <c r="FK111" s="24">
        <v>20553.992411659965</v>
      </c>
      <c r="FL111" s="24">
        <v>20681.64705136884</v>
      </c>
      <c r="FM111" s="24">
        <v>20791.045642446043</v>
      </c>
      <c r="FN111" s="24">
        <v>20881.492902817499</v>
      </c>
      <c r="FO111" s="24">
        <v>21004.054510556467</v>
      </c>
      <c r="FP111" s="24">
        <v>21115.434379805469</v>
      </c>
      <c r="FQ111" s="24">
        <v>21217.365392869957</v>
      </c>
      <c r="FR111" s="24">
        <v>21306.232753117743</v>
      </c>
      <c r="FS111" s="24">
        <v>21390.755615958511</v>
      </c>
      <c r="FT111" s="24">
        <v>21466.1273969432</v>
      </c>
      <c r="FU111" s="24">
        <v>21538.715769972518</v>
      </c>
      <c r="FV111" s="24">
        <v>21605.522847589349</v>
      </c>
      <c r="FX111" s="24">
        <v>57074.992962000011</v>
      </c>
      <c r="FY111" s="24">
        <v>87593.802140999993</v>
      </c>
      <c r="FZ111" s="24">
        <v>100177.72355900001</v>
      </c>
      <c r="GA111" s="24">
        <v>108146.963148</v>
      </c>
      <c r="GB111" s="24">
        <v>11138.628698726734</v>
      </c>
      <c r="GC111" s="24">
        <v>119285.59184672673</v>
      </c>
      <c r="GD111" s="24">
        <v>147734.4913390445</v>
      </c>
      <c r="GE111" s="24">
        <v>176585.26620940497</v>
      </c>
      <c r="GF111" s="24">
        <v>200105.80399492194</v>
      </c>
      <c r="GG111" s="24">
        <v>216339.11714317746</v>
      </c>
      <c r="GH111" s="24">
        <v>229483.05784964634</v>
      </c>
      <c r="GI111" s="24">
        <v>241107.06864448392</v>
      </c>
      <c r="GJ111" s="24">
        <v>247907.58306369543</v>
      </c>
      <c r="GK111" s="24">
        <v>253552.38667510552</v>
      </c>
    </row>
    <row r="112" spans="2:195" x14ac:dyDescent="0.2">
      <c r="D112" s="44" t="s">
        <v>928</v>
      </c>
      <c r="E112" s="44"/>
      <c r="F112" s="44"/>
      <c r="G112" s="44"/>
      <c r="H112" s="44"/>
      <c r="I112" s="44"/>
      <c r="J112" s="44"/>
      <c r="K112" s="44">
        <v>2660.890183</v>
      </c>
      <c r="L112" s="44">
        <v>2640.4591570000002</v>
      </c>
      <c r="M112" s="44">
        <v>2594.8131040000003</v>
      </c>
      <c r="N112" s="44">
        <v>2647.4918360000001</v>
      </c>
      <c r="O112" s="44">
        <v>2594.2262209999999</v>
      </c>
      <c r="P112" s="44">
        <v>2647.0885800000001</v>
      </c>
      <c r="Q112" s="44">
        <v>2891.5165279999997</v>
      </c>
      <c r="R112" s="44">
        <v>2841.177565</v>
      </c>
      <c r="S112" s="44">
        <v>2615.6138610000003</v>
      </c>
      <c r="T112" s="44">
        <v>2939.2836409999995</v>
      </c>
      <c r="U112" s="44">
        <v>2878.3965160000007</v>
      </c>
      <c r="V112" s="44">
        <v>2914.45316</v>
      </c>
      <c r="W112" s="44">
        <v>3002.0173839999998</v>
      </c>
      <c r="X112" s="44">
        <v>3289.596399</v>
      </c>
      <c r="Y112" s="44">
        <v>2942.4526299999998</v>
      </c>
      <c r="Z112" s="44">
        <v>2985.8088399999997</v>
      </c>
      <c r="AA112" s="44">
        <v>3117.986328</v>
      </c>
      <c r="AB112" s="44">
        <v>3099.3421269999999</v>
      </c>
      <c r="AC112" s="44">
        <v>3111.9468689999999</v>
      </c>
      <c r="AD112" s="44">
        <v>3151.6428350000001</v>
      </c>
      <c r="AE112" s="44">
        <v>3117.6359000000002</v>
      </c>
      <c r="AF112" s="44">
        <v>3194.0493409999999</v>
      </c>
      <c r="AG112" s="44">
        <v>3177.8565020000001</v>
      </c>
      <c r="AH112" s="44">
        <v>2973.2967019999996</v>
      </c>
      <c r="AI112" s="44">
        <v>3273.6854490000001</v>
      </c>
      <c r="AJ112" s="44">
        <v>3307.5046220000004</v>
      </c>
      <c r="AK112" s="44">
        <v>3282.4357639999998</v>
      </c>
      <c r="AL112" s="44">
        <v>3545.6318410000003</v>
      </c>
      <c r="AM112" s="44">
        <v>3381.1161860000002</v>
      </c>
      <c r="AN112" s="44">
        <v>3375.2261240000003</v>
      </c>
      <c r="AO112" s="44">
        <v>3383.9792069999999</v>
      </c>
      <c r="AP112" s="44">
        <v>3322.8023370000001</v>
      </c>
      <c r="AQ112" s="44">
        <v>6597.993203</v>
      </c>
      <c r="AR112" s="44">
        <v>9271.8087040000009</v>
      </c>
      <c r="AS112" s="44">
        <v>6480.4588960000001</v>
      </c>
      <c r="AT112" s="44">
        <v>7852.3506290000005</v>
      </c>
      <c r="AU112" s="44">
        <v>6782.769276</v>
      </c>
      <c r="AV112" s="44">
        <v>7147.0812110000006</v>
      </c>
      <c r="AW112" s="44">
        <v>7838.5673289999995</v>
      </c>
      <c r="AX112" s="44">
        <v>6973.0322529999994</v>
      </c>
      <c r="AY112" s="44">
        <v>8818.1586669999997</v>
      </c>
      <c r="AZ112" s="44">
        <v>7354.9097309999997</v>
      </c>
      <c r="BA112" s="44">
        <v>7528.2931269999999</v>
      </c>
      <c r="BB112" s="44">
        <v>7319.0907900000002</v>
      </c>
      <c r="BC112" s="44">
        <v>6606.2179029999998</v>
      </c>
      <c r="BD112" s="44">
        <v>6409.5382399999999</v>
      </c>
      <c r="BE112" s="44">
        <v>6910.3153679999996</v>
      </c>
      <c r="BF112" s="44">
        <v>7905.8282460000009</v>
      </c>
      <c r="BG112" s="44">
        <v>7648.3642880000007</v>
      </c>
      <c r="BH112" s="44">
        <v>7221.0629429999999</v>
      </c>
      <c r="BI112" s="44">
        <v>7872.6339610000005</v>
      </c>
      <c r="BJ112" s="44">
        <v>8436.2646920000007</v>
      </c>
      <c r="BK112" s="44">
        <v>7904.5093799999995</v>
      </c>
      <c r="BL112" s="44">
        <v>8891.9116020000001</v>
      </c>
      <c r="BM112" s="44">
        <v>9039.7455090000003</v>
      </c>
      <c r="BN112" s="44">
        <v>9082.8691030000009</v>
      </c>
      <c r="BO112" s="44">
        <v>9029.936040999999</v>
      </c>
      <c r="BP112" s="44">
        <v>8405.5984570000001</v>
      </c>
      <c r="BQ112" s="44">
        <v>9482.712845</v>
      </c>
      <c r="BR112" s="44">
        <v>11095.44807</v>
      </c>
      <c r="BS112" s="44">
        <v>10435.084885999999</v>
      </c>
      <c r="BT112" s="44">
        <v>9051.0131369999999</v>
      </c>
      <c r="BU112" s="44">
        <v>10119.421565999999</v>
      </c>
      <c r="BV112" s="44">
        <v>10577.31134</v>
      </c>
      <c r="BW112" s="44">
        <v>10257.877839000001</v>
      </c>
      <c r="BX112" s="44">
        <v>11772.124655</v>
      </c>
      <c r="BY112" s="44">
        <v>11291.659540999999</v>
      </c>
      <c r="BZ112" s="44">
        <v>11709.497749</v>
      </c>
      <c r="CA112" s="44">
        <v>10678.323454000001</v>
      </c>
      <c r="CB112" s="44">
        <v>11296.9789</v>
      </c>
      <c r="CC112" s="44">
        <v>10724.336740999999</v>
      </c>
      <c r="CD112" s="422">
        <v>11538.628698726734</v>
      </c>
      <c r="CE112" s="44">
        <v>11622.013278955366</v>
      </c>
      <c r="CF112" s="44">
        <v>11860.875306069907</v>
      </c>
      <c r="CG112" s="44">
        <v>11685.962167853744</v>
      </c>
      <c r="CH112" s="44">
        <v>11886.01791216618</v>
      </c>
      <c r="CI112" s="44">
        <v>12079.668829174352</v>
      </c>
      <c r="CJ112" s="44">
        <v>12262.530475192791</v>
      </c>
      <c r="CK112" s="44">
        <v>12437.732028777607</v>
      </c>
      <c r="CL112" s="44">
        <v>12609.07433997497</v>
      </c>
      <c r="CM112" s="44">
        <v>12777.195898444348</v>
      </c>
      <c r="CN112" s="44">
        <v>12942.590505989438</v>
      </c>
      <c r="CO112" s="44">
        <v>13105.322871575874</v>
      </c>
      <c r="CP112" s="44">
        <v>13265.507724869911</v>
      </c>
      <c r="CQ112" s="44">
        <v>13187.839185105209</v>
      </c>
      <c r="CR112" s="44">
        <v>13578.946884258834</v>
      </c>
      <c r="CS112" s="44">
        <v>13924.430137362922</v>
      </c>
      <c r="CT112" s="44">
        <v>14230.297661733144</v>
      </c>
      <c r="CU112" s="44">
        <v>14502.491489281036</v>
      </c>
      <c r="CV112" s="44">
        <v>14746.186281456961</v>
      </c>
      <c r="CW112" s="44">
        <v>14965.730147320293</v>
      </c>
      <c r="CX112" s="44">
        <v>15163.158217209317</v>
      </c>
      <c r="CY112" s="44">
        <v>15342.03695955681</v>
      </c>
      <c r="CZ112" s="44">
        <v>15505.03369131312</v>
      </c>
      <c r="DA112" s="44">
        <v>15653.405296078465</v>
      </c>
      <c r="DB112" s="44">
        <v>15785.710258728866</v>
      </c>
      <c r="DC112" s="44">
        <v>15540.742883709281</v>
      </c>
      <c r="DD112" s="44">
        <v>15823.893324511773</v>
      </c>
      <c r="DE112" s="44">
        <v>16076.020487816779</v>
      </c>
      <c r="DF112" s="44">
        <v>16300.527801395645</v>
      </c>
      <c r="DG112" s="44">
        <v>16502.326049857442</v>
      </c>
      <c r="DH112" s="44">
        <v>16685.139298578764</v>
      </c>
      <c r="DI112" s="44">
        <v>16851.887493612074</v>
      </c>
      <c r="DJ112" s="44">
        <v>17004.704054481714</v>
      </c>
      <c r="DK112" s="44">
        <v>17145.4342734782</v>
      </c>
      <c r="DL112" s="44">
        <v>17275.653984091336</v>
      </c>
      <c r="DM112" s="44">
        <v>17395.24845052182</v>
      </c>
      <c r="DN112" s="44">
        <v>17504.225892867118</v>
      </c>
      <c r="DO112" s="44">
        <v>17151.324887340961</v>
      </c>
      <c r="DP112" s="44">
        <v>17364.30593667494</v>
      </c>
      <c r="DQ112" s="44">
        <v>17554.135063054877</v>
      </c>
      <c r="DR112" s="44">
        <v>17722.661956956148</v>
      </c>
      <c r="DS112" s="44">
        <v>17879.124883289325</v>
      </c>
      <c r="DT112" s="44">
        <v>18025.038608323521</v>
      </c>
      <c r="DU112" s="44">
        <v>18166.947616836438</v>
      </c>
      <c r="DV112" s="44">
        <v>18287.56284651981</v>
      </c>
      <c r="DW112" s="44">
        <v>18398.866731228896</v>
      </c>
      <c r="DX112" s="44">
        <v>18502.12197369233</v>
      </c>
      <c r="DY112" s="44">
        <v>18598.405583928099</v>
      </c>
      <c r="DZ112" s="44">
        <v>18688.621055332133</v>
      </c>
      <c r="EA112" s="44">
        <v>18294.981812130776</v>
      </c>
      <c r="EB112" s="44">
        <v>18494.701652238651</v>
      </c>
      <c r="EC112" s="44">
        <v>18675.920983554395</v>
      </c>
      <c r="ED112" s="44">
        <v>18840.04591100321</v>
      </c>
      <c r="EE112" s="44">
        <v>18989.093245977918</v>
      </c>
      <c r="EF112" s="44">
        <v>19125.122813846319</v>
      </c>
      <c r="EG112" s="44">
        <v>19249.782876694226</v>
      </c>
      <c r="EH112" s="44">
        <v>19364.624878213857</v>
      </c>
      <c r="EI112" s="44">
        <v>19470.759707444831</v>
      </c>
      <c r="EJ112" s="44">
        <v>19569.323797958346</v>
      </c>
      <c r="EK112" s="44">
        <v>19661.265497302462</v>
      </c>
      <c r="EL112" s="44">
        <v>19747.434673281357</v>
      </c>
      <c r="EM112" s="44">
        <v>19423.614351592012</v>
      </c>
      <c r="EN112" s="44">
        <v>19616.515812433267</v>
      </c>
      <c r="EO112" s="44">
        <v>19792.188161831637</v>
      </c>
      <c r="EP112" s="44">
        <v>19942.7056299463</v>
      </c>
      <c r="EQ112" s="44">
        <v>20061.024876554337</v>
      </c>
      <c r="ER112" s="44">
        <v>20159.400139415102</v>
      </c>
      <c r="ES112" s="44">
        <v>20241.195645896703</v>
      </c>
      <c r="ET112" s="44">
        <v>20283.945566472506</v>
      </c>
      <c r="EU112" s="44">
        <v>20323.557548255649</v>
      </c>
      <c r="EV112" s="44">
        <v>20369.53978343675</v>
      </c>
      <c r="EW112" s="44">
        <v>20420.952589951405</v>
      </c>
      <c r="EX112" s="44">
        <v>20472.428538698277</v>
      </c>
      <c r="EY112" s="44">
        <v>20091.552158383132</v>
      </c>
      <c r="EZ112" s="44">
        <v>20246.598802993063</v>
      </c>
      <c r="FA112" s="44">
        <v>20378.310280605147</v>
      </c>
      <c r="FB112" s="44">
        <v>20498.620648277156</v>
      </c>
      <c r="FC112" s="44">
        <v>20602.545177217959</v>
      </c>
      <c r="FD112" s="44">
        <v>20699.260963764307</v>
      </c>
      <c r="FE112" s="44">
        <v>20781.892827459087</v>
      </c>
      <c r="FF112" s="44">
        <v>20832.381990061014</v>
      </c>
      <c r="FG112" s="44">
        <v>20881.743156254426</v>
      </c>
      <c r="FH112" s="44">
        <v>20931.657568301784</v>
      </c>
      <c r="FI112" s="44">
        <v>20969.167221068517</v>
      </c>
      <c r="FJ112" s="44">
        <v>20993.852269309842</v>
      </c>
      <c r="FK112" s="44">
        <v>20553.992411659965</v>
      </c>
      <c r="FL112" s="44">
        <v>20681.64705136884</v>
      </c>
      <c r="FM112" s="44">
        <v>20791.045642446043</v>
      </c>
      <c r="FN112" s="44">
        <v>20881.492902817499</v>
      </c>
      <c r="FO112" s="44">
        <v>21004.054510556467</v>
      </c>
      <c r="FP112" s="44">
        <v>21115.434379805469</v>
      </c>
      <c r="FQ112" s="44">
        <v>21217.365392869957</v>
      </c>
      <c r="FR112" s="44">
        <v>21306.232753117743</v>
      </c>
      <c r="FS112" s="44">
        <v>21390.755615958511</v>
      </c>
      <c r="FT112" s="44">
        <v>21466.1273969432</v>
      </c>
      <c r="FU112" s="44">
        <v>21538.715769972518</v>
      </c>
      <c r="FV112" s="44">
        <v>21605.522847589349</v>
      </c>
      <c r="FX112" s="44">
        <v>57074.992962000011</v>
      </c>
      <c r="FY112" s="44">
        <v>87593.802140999993</v>
      </c>
      <c r="FZ112" s="44">
        <v>104111.056891</v>
      </c>
      <c r="GA112" s="44">
        <v>117913.629808</v>
      </c>
      <c r="GB112" s="44">
        <v>11538.628698726734</v>
      </c>
      <c r="GC112" s="44">
        <v>129452.25850672674</v>
      </c>
      <c r="GD112" s="44">
        <v>148534.4913390445</v>
      </c>
      <c r="GE112" s="44">
        <v>176585.26620940497</v>
      </c>
      <c r="GF112" s="44">
        <v>200105.80399492194</v>
      </c>
      <c r="GG112" s="44">
        <v>216339.11714317746</v>
      </c>
      <c r="GH112" s="44">
        <v>229483.05784964634</v>
      </c>
      <c r="GI112" s="44">
        <v>241107.06864448392</v>
      </c>
      <c r="GJ112" s="44">
        <v>247907.58306369543</v>
      </c>
      <c r="GK112" s="44">
        <v>253552.38667510552</v>
      </c>
    </row>
    <row r="114" spans="2:193" x14ac:dyDescent="0.2">
      <c r="D114" s="24" t="s">
        <v>932</v>
      </c>
    </row>
    <row r="115" spans="2:193" x14ac:dyDescent="0.2">
      <c r="E115" s="24" t="s">
        <v>914</v>
      </c>
      <c r="K115" s="24">
        <v>4137.654063</v>
      </c>
      <c r="L115" s="24">
        <v>4146.8469269999996</v>
      </c>
      <c r="M115" s="24">
        <v>4187.9175480000004</v>
      </c>
      <c r="N115" s="24">
        <v>4229.7533119999998</v>
      </c>
      <c r="O115" s="24">
        <v>4331.0324920000003</v>
      </c>
      <c r="P115" s="24">
        <v>4395.9790119999998</v>
      </c>
      <c r="Q115" s="24">
        <v>4663.7876370000004</v>
      </c>
      <c r="R115" s="24">
        <v>4633.2715490000001</v>
      </c>
      <c r="S115" s="24">
        <v>4564.456666</v>
      </c>
      <c r="T115" s="24">
        <v>4900.4126900000001</v>
      </c>
      <c r="U115" s="24">
        <v>4797.219118</v>
      </c>
      <c r="V115" s="24">
        <v>5154.6371310000004</v>
      </c>
      <c r="W115" s="24">
        <v>4852.4980260000002</v>
      </c>
      <c r="X115" s="24">
        <v>5031.2312959999999</v>
      </c>
      <c r="Y115" s="24">
        <v>4999.7912409999999</v>
      </c>
      <c r="Z115" s="24">
        <v>5132.6879609999996</v>
      </c>
      <c r="AA115" s="24">
        <v>5402.2688820000003</v>
      </c>
      <c r="AB115" s="24">
        <v>5208.8649990000004</v>
      </c>
      <c r="AC115" s="24">
        <v>5388.4005850000003</v>
      </c>
      <c r="AD115" s="24">
        <v>5616.6635399999996</v>
      </c>
      <c r="AE115" s="24">
        <v>5484.2932700000001</v>
      </c>
      <c r="AF115" s="24">
        <v>5381.9902080000002</v>
      </c>
      <c r="AG115" s="24">
        <v>5361.1172200000001</v>
      </c>
      <c r="AH115" s="24">
        <v>5049.6904860000004</v>
      </c>
      <c r="AI115" s="24">
        <v>5431.7516410000007</v>
      </c>
      <c r="AJ115" s="24">
        <v>5560.1537790000002</v>
      </c>
      <c r="AK115" s="24">
        <v>5521.5059250000004</v>
      </c>
      <c r="AL115" s="24">
        <v>5494.182296</v>
      </c>
      <c r="AM115" s="24">
        <v>5522.2071049999995</v>
      </c>
      <c r="AN115" s="24">
        <v>5497.7012609999992</v>
      </c>
      <c r="AO115" s="24">
        <v>5921.558712</v>
      </c>
      <c r="AP115" s="24">
        <v>6492.4370739999995</v>
      </c>
      <c r="AQ115" s="24">
        <v>8145.4356149999994</v>
      </c>
      <c r="AR115" s="24">
        <v>10614.355379000001</v>
      </c>
      <c r="AS115" s="24">
        <v>11553.834085999999</v>
      </c>
      <c r="AT115" s="24">
        <v>9667.5889540000007</v>
      </c>
      <c r="AU115" s="24">
        <v>10601.12055</v>
      </c>
      <c r="AV115" s="24">
        <v>10564.717767</v>
      </c>
      <c r="AW115" s="24">
        <v>11487.482637999998</v>
      </c>
      <c r="AX115" s="24">
        <v>10409.086656000001</v>
      </c>
      <c r="AY115" s="24">
        <v>11060.505574000001</v>
      </c>
      <c r="AZ115" s="24">
        <v>11535.946426000002</v>
      </c>
      <c r="BA115" s="24">
        <v>11237.116677999999</v>
      </c>
      <c r="BB115" s="24">
        <v>11555.279275000001</v>
      </c>
      <c r="BC115" s="24">
        <v>12850.581130999999</v>
      </c>
      <c r="BD115" s="24">
        <v>12730.066194000001</v>
      </c>
      <c r="BE115" s="24">
        <v>13541.815041</v>
      </c>
      <c r="BF115" s="24">
        <v>13688.471194</v>
      </c>
      <c r="BG115" s="24">
        <v>13145.918023</v>
      </c>
      <c r="BH115" s="24">
        <v>13144.431084</v>
      </c>
      <c r="BI115" s="24">
        <v>12433.029015</v>
      </c>
      <c r="BJ115" s="24">
        <v>13710.09417</v>
      </c>
      <c r="BK115" s="24">
        <v>14404.221776</v>
      </c>
      <c r="BL115" s="24">
        <v>14806.350707</v>
      </c>
      <c r="BM115" s="24">
        <v>14862.088411000001</v>
      </c>
      <c r="BN115" s="24">
        <v>15037.959881999999</v>
      </c>
      <c r="BO115" s="24">
        <v>14970.711240999999</v>
      </c>
      <c r="BP115" s="24">
        <v>16052.936014999999</v>
      </c>
      <c r="BQ115" s="24">
        <v>15967.905827999999</v>
      </c>
      <c r="BR115" s="24">
        <v>16173.611674</v>
      </c>
      <c r="BS115" s="24">
        <v>15931.687227</v>
      </c>
      <c r="BT115" s="24">
        <v>16280.101388999999</v>
      </c>
      <c r="BU115" s="24">
        <v>16609.067075999999</v>
      </c>
      <c r="BV115" s="24">
        <v>16053.180876999997</v>
      </c>
      <c r="BW115" s="24">
        <v>16299.836073999999</v>
      </c>
      <c r="BX115" s="24">
        <v>15936.897567999999</v>
      </c>
      <c r="BY115" s="24">
        <v>17535.963475</v>
      </c>
      <c r="BZ115" s="24">
        <v>17470.558019</v>
      </c>
      <c r="CA115" s="24">
        <v>17489.498509000001</v>
      </c>
      <c r="CB115" s="24">
        <v>18352.41675</v>
      </c>
      <c r="CC115" s="24">
        <v>18108.392798000001</v>
      </c>
      <c r="CD115" s="24">
        <v>19159.67297872249</v>
      </c>
      <c r="CE115" s="24">
        <v>20221.03850858771</v>
      </c>
      <c r="CF115" s="24">
        <v>20651.445970106241</v>
      </c>
      <c r="CG115" s="24">
        <v>21057.031847325219</v>
      </c>
      <c r="CH115" s="24">
        <v>21417.513947020481</v>
      </c>
      <c r="CI115" s="24">
        <v>21766.455135442429</v>
      </c>
      <c r="CJ115" s="24">
        <v>22095.955047264561</v>
      </c>
      <c r="CK115" s="24">
        <v>22411.65217519852</v>
      </c>
      <c r="CL115" s="24">
        <v>22720.395302367124</v>
      </c>
      <c r="CM115" s="24">
        <v>23023.33492856667</v>
      </c>
      <c r="CN115" s="24">
        <v>23321.360839349887</v>
      </c>
      <c r="CO115" s="24">
        <v>23614.58963433695</v>
      </c>
      <c r="CP115" s="24">
        <v>23903.228045862044</v>
      </c>
      <c r="CQ115" s="24">
        <v>24893.309204303969</v>
      </c>
      <c r="CR115" s="24">
        <v>25631.562435220767</v>
      </c>
      <c r="CS115" s="24">
        <v>26283.695155654776</v>
      </c>
      <c r="CT115" s="24">
        <v>26861.049394877111</v>
      </c>
      <c r="CU115" s="24">
        <v>27374.841307073424</v>
      </c>
      <c r="CV115" s="24">
        <v>27834.838561207784</v>
      </c>
      <c r="CW115" s="24">
        <v>28249.248629463447</v>
      </c>
      <c r="CX115" s="24">
        <v>28621.913015218706</v>
      </c>
      <c r="CY115" s="24">
        <v>28959.56376913163</v>
      </c>
      <c r="CZ115" s="24">
        <v>29267.235707342974</v>
      </c>
      <c r="DA115" s="24">
        <v>29547.301317995403</v>
      </c>
      <c r="DB115" s="24">
        <v>29797.039603266589</v>
      </c>
      <c r="DC115" s="24">
        <v>30729.612170367876</v>
      </c>
      <c r="DD115" s="24">
        <v>31289.501957930755</v>
      </c>
      <c r="DE115" s="24">
        <v>31788.047619740752</v>
      </c>
      <c r="DF115" s="24">
        <v>32231.978950907789</v>
      </c>
      <c r="DG115" s="24">
        <v>32631.006330634336</v>
      </c>
      <c r="DH115" s="24">
        <v>32992.493569362166</v>
      </c>
      <c r="DI115" s="24">
        <v>33322.214445759513</v>
      </c>
      <c r="DJ115" s="24">
        <v>33624.387493976923</v>
      </c>
      <c r="DK115" s="24">
        <v>33902.661517475906</v>
      </c>
      <c r="DL115" s="24">
        <v>34160.152503204394</v>
      </c>
      <c r="DM115" s="24">
        <v>34396.633577412453</v>
      </c>
      <c r="DN115" s="24">
        <v>34612.12099417553</v>
      </c>
      <c r="DO115" s="24">
        <v>35527.061722658909</v>
      </c>
      <c r="DP115" s="24">
        <v>35968.228275980378</v>
      </c>
      <c r="DQ115" s="24">
        <v>36361.438196144394</v>
      </c>
      <c r="DR115" s="24">
        <v>36710.522911225358</v>
      </c>
      <c r="DS115" s="24">
        <v>37034.618459391982</v>
      </c>
      <c r="DT115" s="24">
        <v>37336.862510479783</v>
      </c>
      <c r="DU115" s="24">
        <v>37630.811236747621</v>
      </c>
      <c r="DV115" s="24">
        <v>37880.65226872624</v>
      </c>
      <c r="DW115" s="24">
        <v>38111.205885313022</v>
      </c>
      <c r="DX115" s="24">
        <v>38325.087634757001</v>
      </c>
      <c r="DY115" s="24">
        <v>38524.528423512122</v>
      </c>
      <c r="DZ115" s="24">
        <v>38711.399737650398</v>
      </c>
      <c r="EA115" s="24">
        <v>39698.117419605238</v>
      </c>
      <c r="EB115" s="24">
        <v>40131.48771453333</v>
      </c>
      <c r="EC115" s="24">
        <v>40524.713920885966</v>
      </c>
      <c r="ED115" s="24">
        <v>40880.847133165364</v>
      </c>
      <c r="EE115" s="24">
        <v>41204.263612376177</v>
      </c>
      <c r="EF115" s="24">
        <v>41499.432955162694</v>
      </c>
      <c r="EG115" s="24">
        <v>41769.931710684286</v>
      </c>
      <c r="EH115" s="24">
        <v>42019.126342733929</v>
      </c>
      <c r="EI115" s="24">
        <v>42249.427359503854</v>
      </c>
      <c r="EJ115" s="24">
        <v>42463.300698036917</v>
      </c>
      <c r="EK115" s="24">
        <v>42662.804169196461</v>
      </c>
      <c r="EL115" s="24">
        <v>42849.781893530278</v>
      </c>
      <c r="EM115" s="24">
        <v>44151.380723718066</v>
      </c>
      <c r="EN115" s="24">
        <v>44589.860693799717</v>
      </c>
      <c r="EO115" s="24">
        <v>44989.177558340009</v>
      </c>
      <c r="EP115" s="24">
        <v>45331.315428254828</v>
      </c>
      <c r="EQ115" s="24">
        <v>45600.264245368606</v>
      </c>
      <c r="ER115" s="24">
        <v>45823.878841794394</v>
      </c>
      <c r="ES115" s="24">
        <v>46009.80636706276</v>
      </c>
      <c r="ET115" s="24">
        <v>46106.980249589738</v>
      </c>
      <c r="EU115" s="24">
        <v>46197.021354055199</v>
      </c>
      <c r="EV115" s="24">
        <v>46301.54253817982</v>
      </c>
      <c r="EW115" s="24">
        <v>46418.407831807177</v>
      </c>
      <c r="EX115" s="24">
        <v>46535.416652621803</v>
      </c>
      <c r="EY115" s="24">
        <v>47841.418166707284</v>
      </c>
      <c r="EZ115" s="24">
        <v>48210.61071597648</v>
      </c>
      <c r="FA115" s="24">
        <v>48524.238246001107</v>
      </c>
      <c r="FB115" s="24">
        <v>48810.717785471898</v>
      </c>
      <c r="FC115" s="24">
        <v>49058.179843536956</v>
      </c>
      <c r="FD115" s="24">
        <v>49288.476654406055</v>
      </c>
      <c r="FE115" s="24">
        <v>49485.237238842383</v>
      </c>
      <c r="FF115" s="24">
        <v>49605.460560658648</v>
      </c>
      <c r="FG115" s="24">
        <v>49722.997930317273</v>
      </c>
      <c r="FH115" s="24">
        <v>49841.852672871675</v>
      </c>
      <c r="FI115" s="24">
        <v>49931.169564327094</v>
      </c>
      <c r="FJ115" s="24">
        <v>49989.94888142858</v>
      </c>
      <c r="FK115" s="24">
        <v>51269.969687867975</v>
      </c>
      <c r="FL115" s="24">
        <v>51588.391986432071</v>
      </c>
      <c r="FM115" s="24">
        <v>51861.276316448748</v>
      </c>
      <c r="FN115" s="24">
        <v>52086.888363233615</v>
      </c>
      <c r="FO115" s="24">
        <v>52392.606580299245</v>
      </c>
      <c r="FP115" s="24">
        <v>52670.433019361059</v>
      </c>
      <c r="FQ115" s="24">
        <v>52924.690189715242</v>
      </c>
      <c r="FR115" s="24">
        <v>53146.36132663559</v>
      </c>
      <c r="FS115" s="24">
        <v>53357.195529985765</v>
      </c>
      <c r="FT115" s="24">
        <v>53545.203234231754</v>
      </c>
      <c r="FU115" s="24">
        <v>53726.267993348512</v>
      </c>
      <c r="FV115" s="24">
        <v>53892.911863587891</v>
      </c>
      <c r="FX115" s="24">
        <v>85422.711827000006</v>
      </c>
      <c r="FY115" s="24">
        <v>141262.18912400003</v>
      </c>
      <c r="FZ115" s="24">
        <v>174709.25782599999</v>
      </c>
      <c r="GA115" s="24">
        <v>186067.59976199997</v>
      </c>
      <c r="GB115" s="24">
        <v>19159.67297872249</v>
      </c>
      <c r="GC115" s="24">
        <v>205227.27274072246</v>
      </c>
      <c r="GD115" s="24">
        <v>266204.00138142786</v>
      </c>
      <c r="GE115" s="24">
        <v>333321.59810075659</v>
      </c>
      <c r="GF115" s="24">
        <v>395680.81113094848</v>
      </c>
      <c r="GG115" s="24">
        <v>448122.41726258723</v>
      </c>
      <c r="GH115" s="24">
        <v>497953.23492941447</v>
      </c>
      <c r="GI115" s="24">
        <v>548055.05248459207</v>
      </c>
      <c r="GJ115" s="24">
        <v>590310.30826054548</v>
      </c>
      <c r="GK115" s="24">
        <v>632462.19609114749</v>
      </c>
    </row>
    <row r="116" spans="2:193" x14ac:dyDescent="0.2">
      <c r="E116" s="24" t="s">
        <v>915</v>
      </c>
      <c r="H116" s="159">
        <v>0.58135797573876047</v>
      </c>
      <c r="K116" s="159">
        <v>0.64309150607693033</v>
      </c>
      <c r="L116" s="159">
        <v>0.63673899796205347</v>
      </c>
      <c r="M116" s="159">
        <v>0.61959507900034716</v>
      </c>
      <c r="N116" s="159">
        <v>0.62592109768882909</v>
      </c>
      <c r="O116" s="159">
        <v>0.59898562889839424</v>
      </c>
      <c r="P116" s="159">
        <v>0.60216133261193105</v>
      </c>
      <c r="Q116" s="159">
        <v>0.61999318001965864</v>
      </c>
      <c r="R116" s="159">
        <v>0.61321196803438205</v>
      </c>
      <c r="S116" s="159">
        <v>0.57303947707146452</v>
      </c>
      <c r="T116" s="159">
        <v>0.59980328738394473</v>
      </c>
      <c r="U116" s="159">
        <v>0.60001355893871022</v>
      </c>
      <c r="V116" s="159">
        <v>0.56540413727136518</v>
      </c>
      <c r="W116" s="159">
        <v>0.61865401447151447</v>
      </c>
      <c r="X116" s="159">
        <v>0.65383525532116582</v>
      </c>
      <c r="Y116" s="159">
        <v>0.58851509756465048</v>
      </c>
      <c r="Z116" s="159">
        <v>0.581724208190181</v>
      </c>
      <c r="AA116" s="159">
        <v>0.57716237308900387</v>
      </c>
      <c r="AB116" s="159">
        <v>0.59501294957634965</v>
      </c>
      <c r="AC116" s="159">
        <v>0.57752700823003111</v>
      </c>
      <c r="AD116" s="159">
        <v>0.5611236657768538</v>
      </c>
      <c r="AE116" s="159">
        <v>0.56846629939612991</v>
      </c>
      <c r="AF116" s="159">
        <v>0.59346992795569198</v>
      </c>
      <c r="AG116" s="159">
        <v>0.59276012286110769</v>
      </c>
      <c r="AH116" s="159">
        <v>0.5888077121247941</v>
      </c>
      <c r="AI116" s="159">
        <v>0.60269424402425464</v>
      </c>
      <c r="AJ116" s="159">
        <v>0.59485847936293201</v>
      </c>
      <c r="AK116" s="159">
        <v>0.59448197803029612</v>
      </c>
      <c r="AL116" s="159">
        <v>0.64534295550793286</v>
      </c>
      <c r="AM116" s="159">
        <v>0.61227623696666855</v>
      </c>
      <c r="AN116" s="159">
        <v>0.61393407239920972</v>
      </c>
      <c r="AO116" s="159">
        <v>0.57146764417658957</v>
      </c>
      <c r="AP116" s="159">
        <v>0.51179584786530963</v>
      </c>
      <c r="AQ116" s="159">
        <v>0.81002336951134324</v>
      </c>
      <c r="AR116" s="159">
        <v>0.87351594825474144</v>
      </c>
      <c r="AS116" s="159">
        <v>0.56089250094498899</v>
      </c>
      <c r="AT116" s="159">
        <v>0.81223463951175345</v>
      </c>
      <c r="AU116" s="159">
        <v>0.6398162575370393</v>
      </c>
      <c r="AV116" s="159">
        <v>0.67650469881217801</v>
      </c>
      <c r="AW116" s="159">
        <v>0.68235727321758244</v>
      </c>
      <c r="AX116" s="159">
        <v>0.6698985687644945</v>
      </c>
      <c r="AY116" s="159">
        <v>0.79726542408051404</v>
      </c>
      <c r="AZ116" s="159">
        <v>0.6375644840394995</v>
      </c>
      <c r="BA116" s="159">
        <v>0.66994882608444162</v>
      </c>
      <c r="BB116" s="159">
        <v>0.63339800067272711</v>
      </c>
      <c r="BC116" s="159">
        <v>0.51407931171793797</v>
      </c>
      <c r="BD116" s="159">
        <v>0.5034960653245445</v>
      </c>
      <c r="BE116" s="159">
        <v>0.51029462055698738</v>
      </c>
      <c r="BF116" s="159">
        <v>0.57755377747847569</v>
      </c>
      <c r="BG116" s="159">
        <v>0.5818052626388267</v>
      </c>
      <c r="BH116" s="159">
        <v>0.54936291246486935</v>
      </c>
      <c r="BI116" s="159">
        <v>0.63320321632821353</v>
      </c>
      <c r="BJ116" s="159">
        <v>0.61533236660474377</v>
      </c>
      <c r="BK116" s="159">
        <v>0.54876337666296704</v>
      </c>
      <c r="BL116" s="159">
        <v>0.60054714209870563</v>
      </c>
      <c r="BM116" s="159">
        <v>0.6082419414427207</v>
      </c>
      <c r="BN116" s="159">
        <v>0.60399609882401206</v>
      </c>
      <c r="BO116" s="159">
        <v>0.53637638932000553</v>
      </c>
      <c r="BP116" s="159">
        <v>0.46132361395324484</v>
      </c>
      <c r="BQ116" s="159">
        <v>0.53123514982944198</v>
      </c>
      <c r="BR116" s="159">
        <v>0.6283145003621039</v>
      </c>
      <c r="BS116" s="159">
        <v>0.59222132292492047</v>
      </c>
      <c r="BT116" s="159">
        <v>0.49453089662204686</v>
      </c>
      <c r="BU116" s="159">
        <v>0.5490628416557789</v>
      </c>
      <c r="BV116" s="159">
        <v>0.59659898018851698</v>
      </c>
      <c r="BW116" s="159">
        <v>0.62523396724560221</v>
      </c>
      <c r="BX116" s="159">
        <v>0.61317609743703416</v>
      </c>
      <c r="BY116" s="159">
        <v>0.58688874190871909</v>
      </c>
      <c r="BZ116" s="159">
        <v>0.61300261493381902</v>
      </c>
      <c r="CA116" s="159">
        <v>0.58768543018605324</v>
      </c>
      <c r="CB116" s="159">
        <v>0.57559969953276047</v>
      </c>
      <c r="CC116" s="159">
        <v>0.56093714049111376</v>
      </c>
      <c r="CD116" s="347">
        <v>0.58135797573876047</v>
      </c>
      <c r="CE116" s="36">
        <v>0.55496720775193964</v>
      </c>
      <c r="CF116" s="36">
        <v>0.55496720775193964</v>
      </c>
      <c r="CG116" s="36">
        <v>0.55496720775193964</v>
      </c>
      <c r="CH116" s="36">
        <v>0.55496720775193964</v>
      </c>
      <c r="CI116" s="36">
        <v>0.55496720775193964</v>
      </c>
      <c r="CJ116" s="36">
        <v>0.55496720775193964</v>
      </c>
      <c r="CK116" s="36">
        <v>0.55496720775193964</v>
      </c>
      <c r="CL116" s="36">
        <v>0.55496720775193964</v>
      </c>
      <c r="CM116" s="36">
        <v>0.55496720775193964</v>
      </c>
      <c r="CN116" s="36">
        <v>0.55496720775193964</v>
      </c>
      <c r="CO116" s="36">
        <v>0.55496720775193964</v>
      </c>
      <c r="CP116" s="36">
        <v>0.55496720775193964</v>
      </c>
      <c r="CQ116" s="36">
        <v>0.52977444970735654</v>
      </c>
      <c r="CR116" s="36">
        <v>0.52977444970735654</v>
      </c>
      <c r="CS116" s="36">
        <v>0.52977444970735654</v>
      </c>
      <c r="CT116" s="36">
        <v>0.52977444970735654</v>
      </c>
      <c r="CU116" s="36">
        <v>0.52977444970735654</v>
      </c>
      <c r="CV116" s="36">
        <v>0.52977444970735654</v>
      </c>
      <c r="CW116" s="36">
        <v>0.52977444970735654</v>
      </c>
      <c r="CX116" s="36">
        <v>0.52977444970735654</v>
      </c>
      <c r="CY116" s="36">
        <v>0.52977444970735654</v>
      </c>
      <c r="CZ116" s="36">
        <v>0.52977444970735654</v>
      </c>
      <c r="DA116" s="36">
        <v>0.52977444970735654</v>
      </c>
      <c r="DB116" s="36">
        <v>0.52977444970735654</v>
      </c>
      <c r="DC116" s="36">
        <v>0.50572531789695008</v>
      </c>
      <c r="DD116" s="36">
        <v>0.50572531789695008</v>
      </c>
      <c r="DE116" s="36">
        <v>0.50572531789695008</v>
      </c>
      <c r="DF116" s="36">
        <v>0.50572531789695008</v>
      </c>
      <c r="DG116" s="36">
        <v>0.50572531789695008</v>
      </c>
      <c r="DH116" s="36">
        <v>0.50572531789695008</v>
      </c>
      <c r="DI116" s="36">
        <v>0.50572531789695008</v>
      </c>
      <c r="DJ116" s="36">
        <v>0.50572531789695008</v>
      </c>
      <c r="DK116" s="36">
        <v>0.50572531789695008</v>
      </c>
      <c r="DL116" s="36">
        <v>0.50572531789695008</v>
      </c>
      <c r="DM116" s="36">
        <v>0.50572531789695008</v>
      </c>
      <c r="DN116" s="36">
        <v>0.50572531789695008</v>
      </c>
      <c r="DO116" s="36">
        <v>0.48276789736320824</v>
      </c>
      <c r="DP116" s="36">
        <v>0.48276789736320824</v>
      </c>
      <c r="DQ116" s="36">
        <v>0.48276789736320824</v>
      </c>
      <c r="DR116" s="36">
        <v>0.48276789736320824</v>
      </c>
      <c r="DS116" s="36">
        <v>0.48276789736320824</v>
      </c>
      <c r="DT116" s="36">
        <v>0.48276789736320824</v>
      </c>
      <c r="DU116" s="36">
        <v>0.48276789736320824</v>
      </c>
      <c r="DV116" s="36">
        <v>0.48276789736320824</v>
      </c>
      <c r="DW116" s="36">
        <v>0.48276789736320824</v>
      </c>
      <c r="DX116" s="36">
        <v>0.48276789736320824</v>
      </c>
      <c r="DY116" s="36">
        <v>0.48276789736320824</v>
      </c>
      <c r="DZ116" s="36">
        <v>0.48276789736320824</v>
      </c>
      <c r="EA116" s="36">
        <v>0.4608526298301403</v>
      </c>
      <c r="EB116" s="36">
        <v>0.4608526298301403</v>
      </c>
      <c r="EC116" s="36">
        <v>0.4608526298301403</v>
      </c>
      <c r="ED116" s="36">
        <v>0.4608526298301403</v>
      </c>
      <c r="EE116" s="36">
        <v>0.4608526298301403</v>
      </c>
      <c r="EF116" s="36">
        <v>0.4608526298301403</v>
      </c>
      <c r="EG116" s="36">
        <v>0.4608526298301403</v>
      </c>
      <c r="EH116" s="36">
        <v>0.4608526298301403</v>
      </c>
      <c r="EI116" s="36">
        <v>0.4608526298301403</v>
      </c>
      <c r="EJ116" s="36">
        <v>0.4608526298301403</v>
      </c>
      <c r="EK116" s="36">
        <v>0.4608526298301403</v>
      </c>
      <c r="EL116" s="36">
        <v>0.4608526298301403</v>
      </c>
      <c r="EM116" s="36">
        <v>0.43993220672162742</v>
      </c>
      <c r="EN116" s="36">
        <v>0.43993220672162742</v>
      </c>
      <c r="EO116" s="36">
        <v>0.43993220672162742</v>
      </c>
      <c r="EP116" s="36">
        <v>0.43993220672162742</v>
      </c>
      <c r="EQ116" s="36">
        <v>0.43993220672162742</v>
      </c>
      <c r="ER116" s="36">
        <v>0.43993220672162742</v>
      </c>
      <c r="ES116" s="36">
        <v>0.43993220672162742</v>
      </c>
      <c r="ET116" s="36">
        <v>0.43993220672162742</v>
      </c>
      <c r="EU116" s="36">
        <v>0.43993220672162742</v>
      </c>
      <c r="EV116" s="36">
        <v>0.43993220672162742</v>
      </c>
      <c r="EW116" s="36">
        <v>0.43993220672162742</v>
      </c>
      <c r="EX116" s="36">
        <v>0.43993220672162742</v>
      </c>
      <c r="EY116" s="36">
        <v>0.41996146703620901</v>
      </c>
      <c r="EZ116" s="36">
        <v>0.41996146703620901</v>
      </c>
      <c r="FA116" s="36">
        <v>0.41996146703620901</v>
      </c>
      <c r="FB116" s="36">
        <v>0.41996146703620901</v>
      </c>
      <c r="FC116" s="36">
        <v>0.41996146703620901</v>
      </c>
      <c r="FD116" s="36">
        <v>0.41996146703620901</v>
      </c>
      <c r="FE116" s="36">
        <v>0.41996146703620901</v>
      </c>
      <c r="FF116" s="36">
        <v>0.41996146703620901</v>
      </c>
      <c r="FG116" s="36">
        <v>0.41996146703620901</v>
      </c>
      <c r="FH116" s="36">
        <v>0.41996146703620901</v>
      </c>
      <c r="FI116" s="36">
        <v>0.41996146703620901</v>
      </c>
      <c r="FJ116" s="36">
        <v>0.41996146703620901</v>
      </c>
      <c r="FK116" s="36">
        <v>0.40089729985784761</v>
      </c>
      <c r="FL116" s="36">
        <v>0.40089729985784761</v>
      </c>
      <c r="FM116" s="36">
        <v>0.40089729985784761</v>
      </c>
      <c r="FN116" s="36">
        <v>0.40089729985784761</v>
      </c>
      <c r="FO116" s="36">
        <v>0.40089729985784761</v>
      </c>
      <c r="FP116" s="36">
        <v>0.40089729985784761</v>
      </c>
      <c r="FQ116" s="36">
        <v>0.40089729985784761</v>
      </c>
      <c r="FR116" s="36">
        <v>0.40089729985784761</v>
      </c>
      <c r="FS116" s="36">
        <v>0.40089729985784761</v>
      </c>
      <c r="FT116" s="36">
        <v>0.40089729985784761</v>
      </c>
      <c r="FU116" s="36">
        <v>0.40089729985784761</v>
      </c>
      <c r="FV116" s="36">
        <v>0.40089729985784761</v>
      </c>
      <c r="FX116" s="159">
        <v>0.6681477529955917</v>
      </c>
      <c r="FY116" s="159">
        <v>0.62007960292976982</v>
      </c>
      <c r="FZ116" s="159">
        <v>0.57339676675159967</v>
      </c>
      <c r="GA116" s="159">
        <v>0.58122404591842602</v>
      </c>
      <c r="GB116" s="159">
        <v>0.58135797573876047</v>
      </c>
      <c r="GC116" s="159">
        <v>0.58123654938117464</v>
      </c>
      <c r="GD116" s="159">
        <v>0.55496720775193964</v>
      </c>
      <c r="GE116" s="159">
        <v>0.52977444970735654</v>
      </c>
      <c r="GF116" s="159">
        <v>0.50572531789694997</v>
      </c>
      <c r="GG116" s="159">
        <v>0.48276789736320819</v>
      </c>
      <c r="GH116" s="159">
        <v>0.4608526298301403</v>
      </c>
      <c r="GI116" s="159">
        <v>0.43993220672162742</v>
      </c>
      <c r="GJ116" s="159">
        <v>0.41996146703620896</v>
      </c>
      <c r="GK116" s="159">
        <v>0.40089729985784756</v>
      </c>
    </row>
    <row r="117" spans="2:193" x14ac:dyDescent="0.2">
      <c r="E117" s="44" t="s">
        <v>928</v>
      </c>
      <c r="F117" s="44"/>
      <c r="G117" s="44"/>
      <c r="H117" s="44"/>
      <c r="I117" s="44"/>
      <c r="J117" s="44"/>
      <c r="K117" s="44">
        <v>2660.890183</v>
      </c>
      <c r="L117" s="44">
        <v>2640.4591570000002</v>
      </c>
      <c r="M117" s="44">
        <v>2594.8131040000003</v>
      </c>
      <c r="N117" s="44">
        <v>2647.4918360000001</v>
      </c>
      <c r="O117" s="44">
        <v>2594.2262209999999</v>
      </c>
      <c r="P117" s="44">
        <v>2647.0885800000001</v>
      </c>
      <c r="Q117" s="44">
        <v>2891.5165279999997</v>
      </c>
      <c r="R117" s="44">
        <v>2841.177565</v>
      </c>
      <c r="S117" s="44">
        <v>2615.6138610000003</v>
      </c>
      <c r="T117" s="44">
        <v>2939.2836409999995</v>
      </c>
      <c r="U117" s="44">
        <v>2878.3965160000007</v>
      </c>
      <c r="V117" s="44">
        <v>2914.45316</v>
      </c>
      <c r="W117" s="44">
        <v>3002.0173839999998</v>
      </c>
      <c r="X117" s="44">
        <v>3289.596399</v>
      </c>
      <c r="Y117" s="44">
        <v>2942.4526299999998</v>
      </c>
      <c r="Z117" s="44">
        <v>2985.8088399999997</v>
      </c>
      <c r="AA117" s="44">
        <v>3117.986328</v>
      </c>
      <c r="AB117" s="44">
        <v>3099.3421269999999</v>
      </c>
      <c r="AC117" s="44">
        <v>3111.9468689999999</v>
      </c>
      <c r="AD117" s="44">
        <v>3151.6428350000001</v>
      </c>
      <c r="AE117" s="44">
        <v>3117.6359000000002</v>
      </c>
      <c r="AF117" s="44">
        <v>3194.0493409999999</v>
      </c>
      <c r="AG117" s="44">
        <v>3177.8565020000001</v>
      </c>
      <c r="AH117" s="44">
        <v>2973.2967019999996</v>
      </c>
      <c r="AI117" s="44">
        <v>3273.6854490000001</v>
      </c>
      <c r="AJ117" s="44">
        <v>3307.5046220000004</v>
      </c>
      <c r="AK117" s="44">
        <v>3282.4357639999998</v>
      </c>
      <c r="AL117" s="44">
        <v>3545.6318410000003</v>
      </c>
      <c r="AM117" s="44">
        <v>3381.1161860000002</v>
      </c>
      <c r="AN117" s="44">
        <v>3375.2261240000003</v>
      </c>
      <c r="AO117" s="44">
        <v>3383.9792069999999</v>
      </c>
      <c r="AP117" s="44">
        <v>3322.8023370000001</v>
      </c>
      <c r="AQ117" s="44">
        <v>6597.993203</v>
      </c>
      <c r="AR117" s="44">
        <v>9271.8087040000009</v>
      </c>
      <c r="AS117" s="44">
        <v>6480.4588960000001</v>
      </c>
      <c r="AT117" s="44">
        <v>7852.3506290000005</v>
      </c>
      <c r="AU117" s="44">
        <v>6782.769276</v>
      </c>
      <c r="AV117" s="44">
        <v>7147.0812110000006</v>
      </c>
      <c r="AW117" s="44">
        <v>7838.5673289999995</v>
      </c>
      <c r="AX117" s="44">
        <v>6973.0322529999994</v>
      </c>
      <c r="AY117" s="44">
        <v>8818.1586669999997</v>
      </c>
      <c r="AZ117" s="44">
        <v>7354.9097309999997</v>
      </c>
      <c r="BA117" s="44">
        <v>7528.2931269999999</v>
      </c>
      <c r="BB117" s="44">
        <v>7319.0907900000002</v>
      </c>
      <c r="BC117" s="44">
        <v>6606.2179029999998</v>
      </c>
      <c r="BD117" s="44">
        <v>6409.5382399999999</v>
      </c>
      <c r="BE117" s="44">
        <v>6910.3153679999996</v>
      </c>
      <c r="BF117" s="44">
        <v>7905.8282460000009</v>
      </c>
      <c r="BG117" s="44">
        <v>7648.3642880000007</v>
      </c>
      <c r="BH117" s="44">
        <v>7221.0629429999999</v>
      </c>
      <c r="BI117" s="44">
        <v>7872.6339610000005</v>
      </c>
      <c r="BJ117" s="44">
        <v>8436.2646920000007</v>
      </c>
      <c r="BK117" s="44">
        <v>7904.5093799999995</v>
      </c>
      <c r="BL117" s="44">
        <v>8891.9116020000001</v>
      </c>
      <c r="BM117" s="44">
        <v>9039.7455090000003</v>
      </c>
      <c r="BN117" s="44">
        <v>9082.8691030000009</v>
      </c>
      <c r="BO117" s="44">
        <v>8029.936040999999</v>
      </c>
      <c r="BP117" s="44">
        <v>7405.5984570000001</v>
      </c>
      <c r="BQ117" s="44">
        <v>8482.712845</v>
      </c>
      <c r="BR117" s="44">
        <v>10162.114738</v>
      </c>
      <c r="BS117" s="44">
        <v>9435.0848859999987</v>
      </c>
      <c r="BT117" s="44">
        <v>8051.0131369999999</v>
      </c>
      <c r="BU117" s="44">
        <v>9119.4215659999991</v>
      </c>
      <c r="BV117" s="44">
        <v>9577.3113400000002</v>
      </c>
      <c r="BW117" s="44">
        <v>10191.211174</v>
      </c>
      <c r="BX117" s="44">
        <v>9772.124656</v>
      </c>
      <c r="BY117" s="44">
        <v>10291.659541999999</v>
      </c>
      <c r="BZ117" s="44">
        <v>10709.49775</v>
      </c>
      <c r="CA117" s="44">
        <v>10278.323455000002</v>
      </c>
      <c r="CB117" s="44">
        <v>10563.645567</v>
      </c>
      <c r="CC117" s="44">
        <v>10157.670075</v>
      </c>
      <c r="CD117" s="422">
        <v>11138.628698726734</v>
      </c>
      <c r="CE117" s="44">
        <v>11222.013278955366</v>
      </c>
      <c r="CF117" s="44">
        <v>11460.875306069907</v>
      </c>
      <c r="CG117" s="44">
        <v>11685.962167853744</v>
      </c>
      <c r="CH117" s="44">
        <v>11886.01791216618</v>
      </c>
      <c r="CI117" s="44">
        <v>12079.668829174352</v>
      </c>
      <c r="CJ117" s="44">
        <v>12262.530475192791</v>
      </c>
      <c r="CK117" s="44">
        <v>12437.732028777607</v>
      </c>
      <c r="CL117" s="44">
        <v>12609.07433997497</v>
      </c>
      <c r="CM117" s="44">
        <v>12777.195898444348</v>
      </c>
      <c r="CN117" s="44">
        <v>12942.590505989438</v>
      </c>
      <c r="CO117" s="44">
        <v>13105.322871575874</v>
      </c>
      <c r="CP117" s="44">
        <v>13265.507724869911</v>
      </c>
      <c r="CQ117" s="44">
        <v>13187.839185105209</v>
      </c>
      <c r="CR117" s="44">
        <v>13578.946884258834</v>
      </c>
      <c r="CS117" s="44">
        <v>13924.430137362922</v>
      </c>
      <c r="CT117" s="44">
        <v>14230.297661733144</v>
      </c>
      <c r="CU117" s="44">
        <v>14502.491489281036</v>
      </c>
      <c r="CV117" s="44">
        <v>14746.186281456961</v>
      </c>
      <c r="CW117" s="44">
        <v>14965.730147320293</v>
      </c>
      <c r="CX117" s="44">
        <v>15163.158217209317</v>
      </c>
      <c r="CY117" s="44">
        <v>15342.03695955681</v>
      </c>
      <c r="CZ117" s="44">
        <v>15505.03369131312</v>
      </c>
      <c r="DA117" s="44">
        <v>15653.405296078465</v>
      </c>
      <c r="DB117" s="44">
        <v>15785.710258728866</v>
      </c>
      <c r="DC117" s="44">
        <v>15540.742883709281</v>
      </c>
      <c r="DD117" s="44">
        <v>15823.893324511773</v>
      </c>
      <c r="DE117" s="44">
        <v>16076.020487816779</v>
      </c>
      <c r="DF117" s="44">
        <v>16300.527801395645</v>
      </c>
      <c r="DG117" s="44">
        <v>16502.326049857442</v>
      </c>
      <c r="DH117" s="44">
        <v>16685.139298578764</v>
      </c>
      <c r="DI117" s="44">
        <v>16851.887493612074</v>
      </c>
      <c r="DJ117" s="44">
        <v>17004.704054481714</v>
      </c>
      <c r="DK117" s="44">
        <v>17145.4342734782</v>
      </c>
      <c r="DL117" s="44">
        <v>17275.653984091336</v>
      </c>
      <c r="DM117" s="44">
        <v>17395.24845052182</v>
      </c>
      <c r="DN117" s="44">
        <v>17504.225892867118</v>
      </c>
      <c r="DO117" s="44">
        <v>17151.324887340961</v>
      </c>
      <c r="DP117" s="44">
        <v>17364.30593667494</v>
      </c>
      <c r="DQ117" s="44">
        <v>17554.135063054877</v>
      </c>
      <c r="DR117" s="44">
        <v>17722.661956956148</v>
      </c>
      <c r="DS117" s="44">
        <v>17879.124883289325</v>
      </c>
      <c r="DT117" s="44">
        <v>18025.038608323521</v>
      </c>
      <c r="DU117" s="44">
        <v>18166.947616836438</v>
      </c>
      <c r="DV117" s="44">
        <v>18287.56284651981</v>
      </c>
      <c r="DW117" s="44">
        <v>18398.866731228896</v>
      </c>
      <c r="DX117" s="44">
        <v>18502.12197369233</v>
      </c>
      <c r="DY117" s="44">
        <v>18598.405583928099</v>
      </c>
      <c r="DZ117" s="44">
        <v>18688.621055332133</v>
      </c>
      <c r="EA117" s="44">
        <v>18294.981812130776</v>
      </c>
      <c r="EB117" s="44">
        <v>18494.701652238651</v>
      </c>
      <c r="EC117" s="44">
        <v>18675.920983554395</v>
      </c>
      <c r="ED117" s="44">
        <v>18840.04591100321</v>
      </c>
      <c r="EE117" s="44">
        <v>18989.093245977918</v>
      </c>
      <c r="EF117" s="44">
        <v>19125.122813846319</v>
      </c>
      <c r="EG117" s="44">
        <v>19249.782876694226</v>
      </c>
      <c r="EH117" s="44">
        <v>19364.624878213857</v>
      </c>
      <c r="EI117" s="44">
        <v>19470.759707444831</v>
      </c>
      <c r="EJ117" s="44">
        <v>19569.323797958346</v>
      </c>
      <c r="EK117" s="44">
        <v>19661.265497302462</v>
      </c>
      <c r="EL117" s="44">
        <v>19747.434673281357</v>
      </c>
      <c r="EM117" s="44">
        <v>19423.614351592012</v>
      </c>
      <c r="EN117" s="44">
        <v>19616.515812433267</v>
      </c>
      <c r="EO117" s="44">
        <v>19792.188161831637</v>
      </c>
      <c r="EP117" s="44">
        <v>19942.7056299463</v>
      </c>
      <c r="EQ117" s="44">
        <v>20061.024876554337</v>
      </c>
      <c r="ER117" s="44">
        <v>20159.400139415102</v>
      </c>
      <c r="ES117" s="44">
        <v>20241.195645896703</v>
      </c>
      <c r="ET117" s="44">
        <v>20283.945566472506</v>
      </c>
      <c r="EU117" s="44">
        <v>20323.557548255649</v>
      </c>
      <c r="EV117" s="44">
        <v>20369.53978343675</v>
      </c>
      <c r="EW117" s="44">
        <v>20420.952589951405</v>
      </c>
      <c r="EX117" s="44">
        <v>20472.428538698277</v>
      </c>
      <c r="EY117" s="44">
        <v>20091.552158383132</v>
      </c>
      <c r="EZ117" s="44">
        <v>20246.598802993063</v>
      </c>
      <c r="FA117" s="44">
        <v>20378.310280605147</v>
      </c>
      <c r="FB117" s="44">
        <v>20498.620648277156</v>
      </c>
      <c r="FC117" s="44">
        <v>20602.545177217959</v>
      </c>
      <c r="FD117" s="44">
        <v>20699.260963764307</v>
      </c>
      <c r="FE117" s="44">
        <v>20781.892827459087</v>
      </c>
      <c r="FF117" s="44">
        <v>20832.381990061014</v>
      </c>
      <c r="FG117" s="44">
        <v>20881.743156254426</v>
      </c>
      <c r="FH117" s="44">
        <v>20931.657568301784</v>
      </c>
      <c r="FI117" s="44">
        <v>20969.167221068517</v>
      </c>
      <c r="FJ117" s="44">
        <v>20993.852269309842</v>
      </c>
      <c r="FK117" s="44">
        <v>20553.992411659965</v>
      </c>
      <c r="FL117" s="44">
        <v>20681.64705136884</v>
      </c>
      <c r="FM117" s="44">
        <v>20791.045642446043</v>
      </c>
      <c r="FN117" s="44">
        <v>20881.492902817499</v>
      </c>
      <c r="FO117" s="44">
        <v>21004.054510556467</v>
      </c>
      <c r="FP117" s="44">
        <v>21115.434379805469</v>
      </c>
      <c r="FQ117" s="44">
        <v>21217.365392869957</v>
      </c>
      <c r="FR117" s="44">
        <v>21306.232753117743</v>
      </c>
      <c r="FS117" s="44">
        <v>21390.755615958511</v>
      </c>
      <c r="FT117" s="44">
        <v>21466.1273969432</v>
      </c>
      <c r="FU117" s="44">
        <v>21538.715769972518</v>
      </c>
      <c r="FV117" s="44">
        <v>21605.522847589349</v>
      </c>
      <c r="FX117" s="44">
        <v>57074.992962000011</v>
      </c>
      <c r="FY117" s="44">
        <v>87593.802140999993</v>
      </c>
      <c r="FZ117" s="44">
        <v>100177.72355900001</v>
      </c>
      <c r="GA117" s="44">
        <v>108146.963148</v>
      </c>
      <c r="GB117" s="44">
        <v>11138.628698726734</v>
      </c>
      <c r="GC117" s="44">
        <v>119285.59184672673</v>
      </c>
      <c r="GD117" s="44">
        <v>147734.4913390445</v>
      </c>
      <c r="GE117" s="44">
        <v>176585.26620940497</v>
      </c>
      <c r="GF117" s="44">
        <v>200105.80399492194</v>
      </c>
      <c r="GG117" s="44">
        <v>216339.11714317746</v>
      </c>
      <c r="GH117" s="44">
        <v>229483.05784964634</v>
      </c>
      <c r="GI117" s="44">
        <v>241107.06864448392</v>
      </c>
      <c r="GJ117" s="44">
        <v>247907.58306369543</v>
      </c>
      <c r="GK117" s="44">
        <v>253552.38667510552</v>
      </c>
    </row>
    <row r="119" spans="2:193" x14ac:dyDescent="0.2">
      <c r="E119" s="24" t="s">
        <v>662</v>
      </c>
      <c r="F119" s="437">
        <v>2019</v>
      </c>
      <c r="G119" s="437">
        <v>2022</v>
      </c>
    </row>
    <row r="120" spans="2:193" x14ac:dyDescent="0.2">
      <c r="F120" s="36">
        <v>0.6681477529955917</v>
      </c>
      <c r="G120" s="36">
        <v>0.58122404591842602</v>
      </c>
      <c r="H120" s="36">
        <v>-4.5395039008942373E-2</v>
      </c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>
        <v>1</v>
      </c>
      <c r="CE120" s="36">
        <v>0.95460496099105763</v>
      </c>
      <c r="CF120" s="36">
        <v>1</v>
      </c>
      <c r="CG120" s="36">
        <v>1</v>
      </c>
      <c r="CH120" s="36">
        <v>1</v>
      </c>
      <c r="CI120" s="36">
        <v>1</v>
      </c>
      <c r="CJ120" s="36">
        <v>1</v>
      </c>
      <c r="CK120" s="36">
        <v>1</v>
      </c>
      <c r="CL120" s="36">
        <v>1</v>
      </c>
      <c r="CM120" s="36">
        <v>1</v>
      </c>
      <c r="CN120" s="36">
        <v>1</v>
      </c>
      <c r="CO120" s="36">
        <v>1</v>
      </c>
      <c r="CP120" s="36">
        <v>1</v>
      </c>
      <c r="CQ120" s="36">
        <v>0.95460496099105763</v>
      </c>
      <c r="CR120" s="36">
        <v>1</v>
      </c>
      <c r="CS120" s="36">
        <v>1</v>
      </c>
      <c r="CT120" s="36">
        <v>1</v>
      </c>
      <c r="CU120" s="36">
        <v>1</v>
      </c>
      <c r="CV120" s="36">
        <v>1</v>
      </c>
      <c r="CW120" s="36">
        <v>1</v>
      </c>
      <c r="CX120" s="36">
        <v>1</v>
      </c>
      <c r="CY120" s="36">
        <v>1</v>
      </c>
      <c r="CZ120" s="36">
        <v>1</v>
      </c>
      <c r="DA120" s="36">
        <v>1</v>
      </c>
      <c r="DB120" s="36">
        <v>1</v>
      </c>
      <c r="DC120" s="36">
        <v>0.95460496099105763</v>
      </c>
      <c r="DD120" s="36">
        <v>1</v>
      </c>
      <c r="DE120" s="36">
        <v>1</v>
      </c>
      <c r="DF120" s="36">
        <v>1</v>
      </c>
      <c r="DG120" s="36">
        <v>1</v>
      </c>
      <c r="DH120" s="36">
        <v>1</v>
      </c>
      <c r="DI120" s="36">
        <v>1</v>
      </c>
      <c r="DJ120" s="36">
        <v>1</v>
      </c>
      <c r="DK120" s="36">
        <v>1</v>
      </c>
      <c r="DL120" s="36">
        <v>1</v>
      </c>
      <c r="DM120" s="36">
        <v>1</v>
      </c>
      <c r="DN120" s="36">
        <v>1</v>
      </c>
      <c r="DO120" s="36">
        <v>0.95460496099105763</v>
      </c>
      <c r="DP120" s="36">
        <v>1</v>
      </c>
      <c r="DQ120" s="36">
        <v>1</v>
      </c>
      <c r="DR120" s="36">
        <v>1</v>
      </c>
      <c r="DS120" s="36">
        <v>1</v>
      </c>
      <c r="DT120" s="36">
        <v>1</v>
      </c>
      <c r="DU120" s="36">
        <v>1</v>
      </c>
      <c r="DV120" s="36">
        <v>1</v>
      </c>
      <c r="DW120" s="36">
        <v>1</v>
      </c>
      <c r="DX120" s="36">
        <v>1</v>
      </c>
      <c r="DY120" s="36">
        <v>1</v>
      </c>
      <c r="DZ120" s="36">
        <v>1</v>
      </c>
      <c r="EA120" s="36">
        <v>0.95460496099105763</v>
      </c>
      <c r="EB120" s="36">
        <v>1</v>
      </c>
      <c r="EC120" s="36">
        <v>1</v>
      </c>
      <c r="ED120" s="36">
        <v>1</v>
      </c>
      <c r="EE120" s="36">
        <v>1</v>
      </c>
      <c r="EF120" s="36">
        <v>1</v>
      </c>
      <c r="EG120" s="36">
        <v>1</v>
      </c>
      <c r="EH120" s="36">
        <v>1</v>
      </c>
      <c r="EI120" s="36">
        <v>1</v>
      </c>
      <c r="EJ120" s="36">
        <v>1</v>
      </c>
      <c r="EK120" s="36">
        <v>1</v>
      </c>
      <c r="EL120" s="36">
        <v>1</v>
      </c>
      <c r="EM120" s="36">
        <v>0.95460496099105763</v>
      </c>
      <c r="EN120" s="36">
        <v>1</v>
      </c>
      <c r="EO120" s="36">
        <v>1</v>
      </c>
      <c r="EP120" s="36">
        <v>1</v>
      </c>
      <c r="EQ120" s="36">
        <v>1</v>
      </c>
      <c r="ER120" s="36">
        <v>1</v>
      </c>
      <c r="ES120" s="36">
        <v>1</v>
      </c>
      <c r="ET120" s="36">
        <v>1</v>
      </c>
      <c r="EU120" s="36">
        <v>1</v>
      </c>
      <c r="EV120" s="36">
        <v>1</v>
      </c>
      <c r="EW120" s="36">
        <v>1</v>
      </c>
      <c r="EX120" s="36">
        <v>1</v>
      </c>
      <c r="EY120" s="36">
        <v>0.95460496099105763</v>
      </c>
      <c r="EZ120" s="36">
        <v>1</v>
      </c>
      <c r="FA120" s="36">
        <v>1</v>
      </c>
      <c r="FB120" s="36">
        <v>1</v>
      </c>
      <c r="FC120" s="36">
        <v>1</v>
      </c>
      <c r="FD120" s="36">
        <v>1</v>
      </c>
      <c r="FE120" s="36">
        <v>1</v>
      </c>
      <c r="FF120" s="36">
        <v>1</v>
      </c>
      <c r="FG120" s="36">
        <v>1</v>
      </c>
      <c r="FH120" s="36">
        <v>1</v>
      </c>
      <c r="FI120" s="36">
        <v>1</v>
      </c>
      <c r="FJ120" s="36">
        <v>1</v>
      </c>
      <c r="FK120" s="36">
        <v>0.95460496099105763</v>
      </c>
      <c r="FL120" s="36">
        <v>1</v>
      </c>
      <c r="FM120" s="36">
        <v>1</v>
      </c>
      <c r="FN120" s="36">
        <v>1</v>
      </c>
      <c r="FO120" s="36">
        <v>1</v>
      </c>
      <c r="FP120" s="36">
        <v>1</v>
      </c>
      <c r="FQ120" s="36">
        <v>1</v>
      </c>
      <c r="FR120" s="36">
        <v>1</v>
      </c>
      <c r="FS120" s="36">
        <v>1</v>
      </c>
      <c r="FT120" s="36">
        <v>1</v>
      </c>
      <c r="FU120" s="36">
        <v>1</v>
      </c>
      <c r="FV120" s="36">
        <v>1</v>
      </c>
    </row>
    <row r="122" spans="2:193" x14ac:dyDescent="0.2">
      <c r="C122" s="24" t="s">
        <v>933</v>
      </c>
    </row>
    <row r="123" spans="2:193" x14ac:dyDescent="0.2">
      <c r="D123" s="24" t="s">
        <v>918</v>
      </c>
      <c r="K123" s="24">
        <v>0</v>
      </c>
      <c r="L123" s="24">
        <v>0</v>
      </c>
      <c r="M123" s="24">
        <v>1.4117379999999999</v>
      </c>
      <c r="N123" s="24">
        <v>0</v>
      </c>
      <c r="O123" s="24">
        <v>0</v>
      </c>
      <c r="P123" s="24">
        <v>0.49443799999999999</v>
      </c>
      <c r="Q123" s="24">
        <v>0</v>
      </c>
      <c r="R123" s="24">
        <v>0</v>
      </c>
      <c r="S123" s="24">
        <v>29.805713000000001</v>
      </c>
      <c r="T123" s="24">
        <v>112.826138</v>
      </c>
      <c r="U123" s="24">
        <v>84.409344000000004</v>
      </c>
      <c r="V123" s="24">
        <v>95.640698</v>
      </c>
      <c r="W123" s="24">
        <v>101.084845</v>
      </c>
      <c r="X123" s="24">
        <v>118.311083</v>
      </c>
      <c r="Y123" s="24">
        <v>95.222114000000005</v>
      </c>
      <c r="Z123" s="24">
        <v>76.358672999999996</v>
      </c>
      <c r="AA123" s="24">
        <v>54.539546999999999</v>
      </c>
      <c r="AB123" s="24">
        <v>94.595187999999993</v>
      </c>
      <c r="AC123" s="24">
        <v>82.599469999999997</v>
      </c>
      <c r="AD123" s="24">
        <v>57.724791000000003</v>
      </c>
      <c r="AE123" s="24">
        <v>88.789041999999995</v>
      </c>
      <c r="AF123" s="24">
        <v>61.513992999999999</v>
      </c>
      <c r="AG123" s="24">
        <v>43.102620000000002</v>
      </c>
      <c r="AH123" s="24">
        <v>58.210120000000003</v>
      </c>
      <c r="AI123" s="24">
        <v>30.621563999999999</v>
      </c>
      <c r="AJ123" s="24">
        <v>56.350262999999998</v>
      </c>
      <c r="AK123" s="24">
        <v>56.678713999999999</v>
      </c>
      <c r="AL123" s="24">
        <v>61.266420999999994</v>
      </c>
      <c r="AM123" s="24">
        <v>81.194916000000006</v>
      </c>
      <c r="AN123" s="24">
        <v>109.865213</v>
      </c>
      <c r="AO123" s="24">
        <v>74.677310999999989</v>
      </c>
      <c r="AP123" s="24">
        <v>72.899246000000005</v>
      </c>
      <c r="AQ123" s="24">
        <v>115.73291999999999</v>
      </c>
      <c r="AR123" s="24">
        <v>281.99736000000001</v>
      </c>
      <c r="AS123" s="24">
        <v>176.33589000000001</v>
      </c>
      <c r="AT123" s="24">
        <v>212.79798099999999</v>
      </c>
      <c r="AU123" s="24">
        <v>102.772301</v>
      </c>
      <c r="AV123" s="24">
        <v>81.370559</v>
      </c>
      <c r="AW123" s="24">
        <v>65.955584000000002</v>
      </c>
      <c r="AX123" s="24">
        <v>102.365075</v>
      </c>
      <c r="AY123" s="24">
        <v>194.491106</v>
      </c>
      <c r="AZ123" s="24">
        <v>262.11254600000001</v>
      </c>
      <c r="BA123" s="24">
        <v>282.41506299999998</v>
      </c>
      <c r="BB123" s="24">
        <v>250.39793</v>
      </c>
      <c r="BC123" s="24">
        <v>233.40589</v>
      </c>
      <c r="BD123" s="24">
        <v>184.84189599999999</v>
      </c>
      <c r="BE123" s="24">
        <v>227.253309</v>
      </c>
      <c r="BF123" s="24">
        <v>156.864721</v>
      </c>
      <c r="BG123" s="24">
        <v>58.213070000000002</v>
      </c>
      <c r="BH123" s="24">
        <v>296.85795899999999</v>
      </c>
      <c r="BI123" s="24">
        <v>77.141193000000001</v>
      </c>
      <c r="BJ123" s="24">
        <v>583.48295000000007</v>
      </c>
      <c r="BK123" s="24">
        <v>587.78392900000006</v>
      </c>
      <c r="BL123" s="24">
        <v>301.44281100000001</v>
      </c>
      <c r="BM123" s="24">
        <v>1040.0537239999999</v>
      </c>
      <c r="BN123" s="24">
        <v>674.57825400000002</v>
      </c>
      <c r="BO123" s="24">
        <v>434.07308499999999</v>
      </c>
      <c r="BP123" s="24">
        <v>451.97384299999999</v>
      </c>
      <c r="BQ123" s="24">
        <v>646.22506999999996</v>
      </c>
      <c r="BR123" s="24">
        <v>610.96178599999996</v>
      </c>
      <c r="BS123" s="24">
        <v>517.514724</v>
      </c>
      <c r="BT123" s="24">
        <v>734.95996599999989</v>
      </c>
      <c r="BU123" s="24">
        <v>512.23650099999998</v>
      </c>
      <c r="BV123" s="24">
        <v>467.12590899999998</v>
      </c>
      <c r="BW123" s="24">
        <v>390.73663599999998</v>
      </c>
      <c r="BX123" s="24">
        <v>276.80246499999998</v>
      </c>
      <c r="BY123" s="24">
        <v>344.91830000000004</v>
      </c>
      <c r="BZ123" s="24">
        <v>349.13362900000004</v>
      </c>
      <c r="CA123" s="24">
        <v>282.07126700000003</v>
      </c>
      <c r="CB123" s="24">
        <v>201.142605</v>
      </c>
      <c r="CC123" s="24">
        <v>189.47133200000002</v>
      </c>
      <c r="CD123" s="24">
        <v>295.84271180013053</v>
      </c>
      <c r="CE123" s="24">
        <v>312.23115730831921</v>
      </c>
      <c r="CF123" s="24">
        <v>318.8770385160027</v>
      </c>
      <c r="CG123" s="24">
        <v>325.13965197070775</v>
      </c>
      <c r="CH123" s="24">
        <v>330.70582223090406</v>
      </c>
      <c r="CI123" s="24">
        <v>336.09379036356228</v>
      </c>
      <c r="CJ123" s="24">
        <v>341.18156756934331</v>
      </c>
      <c r="CK123" s="24">
        <v>346.05621728487944</v>
      </c>
      <c r="CL123" s="24">
        <v>350.82349092742277</v>
      </c>
      <c r="CM123" s="24">
        <v>355.50115325632157</v>
      </c>
      <c r="CN123" s="24">
        <v>360.10294336676475</v>
      </c>
      <c r="CO123" s="24">
        <v>364.63066166254129</v>
      </c>
      <c r="CP123" s="24">
        <v>369.08750027821588</v>
      </c>
      <c r="CQ123" s="24">
        <v>384.37525049926387</v>
      </c>
      <c r="CR123" s="24">
        <v>395.77454933240074</v>
      </c>
      <c r="CS123" s="24">
        <v>405.84406944796046</v>
      </c>
      <c r="CT123" s="24">
        <v>414.75894205515601</v>
      </c>
      <c r="CU123" s="24">
        <v>422.69235473782209</v>
      </c>
      <c r="CV123" s="24">
        <v>429.79512915546752</v>
      </c>
      <c r="CW123" s="24">
        <v>436.19399611557611</v>
      </c>
      <c r="CX123" s="24">
        <v>441.94827191118088</v>
      </c>
      <c r="CY123" s="24">
        <v>447.16190550450426</v>
      </c>
      <c r="CZ123" s="24">
        <v>451.91263901891915</v>
      </c>
      <c r="DA123" s="24">
        <v>456.23710582111289</v>
      </c>
      <c r="DB123" s="24">
        <v>460.09329123915171</v>
      </c>
      <c r="DC123" s="24">
        <v>474.49305670007823</v>
      </c>
      <c r="DD123" s="24">
        <v>483.13826234872101</v>
      </c>
      <c r="DE123" s="24">
        <v>490.83625911045357</v>
      </c>
      <c r="DF123" s="24">
        <v>497.69096111979104</v>
      </c>
      <c r="DG123" s="24">
        <v>503.8523054304116</v>
      </c>
      <c r="DH123" s="24">
        <v>509.43399594804976</v>
      </c>
      <c r="DI123" s="24">
        <v>514.52518504709303</v>
      </c>
      <c r="DJ123" s="24">
        <v>519.19101071733428</v>
      </c>
      <c r="DK123" s="24">
        <v>523.4878137904816</v>
      </c>
      <c r="DL123" s="24">
        <v>527.46370792847654</v>
      </c>
      <c r="DM123" s="24">
        <v>531.11518999504494</v>
      </c>
      <c r="DN123" s="24">
        <v>534.44251096783978</v>
      </c>
      <c r="DO123" s="24">
        <v>548.57002486390195</v>
      </c>
      <c r="DP123" s="24">
        <v>555.38203619807678</v>
      </c>
      <c r="DQ123" s="24">
        <v>561.45355366172146</v>
      </c>
      <c r="DR123" s="24">
        <v>566.84373797604769</v>
      </c>
      <c r="DS123" s="24">
        <v>571.84806690997277</v>
      </c>
      <c r="DT123" s="24">
        <v>576.51498892887003</v>
      </c>
      <c r="DU123" s="24">
        <v>581.05382361596764</v>
      </c>
      <c r="DV123" s="24">
        <v>584.9115955362704</v>
      </c>
      <c r="DW123" s="24">
        <v>588.47155228616418</v>
      </c>
      <c r="DX123" s="24">
        <v>591.77408030062099</v>
      </c>
      <c r="DY123" s="24">
        <v>594.85362679676405</v>
      </c>
      <c r="DZ123" s="24">
        <v>597.73908921534064</v>
      </c>
      <c r="EA123" s="24">
        <v>612.97490431170684</v>
      </c>
      <c r="EB123" s="24">
        <v>619.66653435192359</v>
      </c>
      <c r="EC123" s="24">
        <v>625.73830328907786</v>
      </c>
      <c r="ED123" s="24">
        <v>631.23732278694899</v>
      </c>
      <c r="EE123" s="24">
        <v>636.23116628087678</v>
      </c>
      <c r="EF123" s="24">
        <v>640.78884839305067</v>
      </c>
      <c r="EG123" s="24">
        <v>644.96559428328271</v>
      </c>
      <c r="EH123" s="24">
        <v>648.81338520296458</v>
      </c>
      <c r="EI123" s="24">
        <v>652.36944158279971</v>
      </c>
      <c r="EJ123" s="24">
        <v>655.67183972517068</v>
      </c>
      <c r="EK123" s="24">
        <v>658.75235409443599</v>
      </c>
      <c r="EL123" s="24">
        <v>661.6394595828524</v>
      </c>
      <c r="EM123" s="24">
        <v>681.73732492879356</v>
      </c>
      <c r="EN123" s="24">
        <v>688.50785298337246</v>
      </c>
      <c r="EO123" s="24">
        <v>694.67366720182577</v>
      </c>
      <c r="EP123" s="24">
        <v>699.95658593209475</v>
      </c>
      <c r="EQ123" s="24">
        <v>704.10939936887621</v>
      </c>
      <c r="ER123" s="24">
        <v>707.56221135988278</v>
      </c>
      <c r="ES123" s="24">
        <v>710.43310082311973</v>
      </c>
      <c r="ET123" s="24">
        <v>711.93355362076682</v>
      </c>
      <c r="EU123" s="24">
        <v>713.32386986197434</v>
      </c>
      <c r="EV123" s="24">
        <v>714.93777165384347</v>
      </c>
      <c r="EW123" s="24">
        <v>716.74227768170897</v>
      </c>
      <c r="EX123" s="24">
        <v>718.54899989939906</v>
      </c>
      <c r="EY123" s="24">
        <v>738.71484667409106</v>
      </c>
      <c r="EZ123" s="24">
        <v>744.41551416844231</v>
      </c>
      <c r="FA123" s="24">
        <v>749.2582074169494</v>
      </c>
      <c r="FB123" s="24">
        <v>753.68171109190303</v>
      </c>
      <c r="FC123" s="24">
        <v>757.50274949933896</v>
      </c>
      <c r="FD123" s="24">
        <v>761.05874093625437</v>
      </c>
      <c r="FE123" s="24">
        <v>764.09690264912206</v>
      </c>
      <c r="FF123" s="24">
        <v>765.95325967500889</v>
      </c>
      <c r="FG123" s="24">
        <v>767.7681431657802</v>
      </c>
      <c r="FH123" s="24">
        <v>769.60336808776344</v>
      </c>
      <c r="FI123" s="24">
        <v>770.98250182387017</v>
      </c>
      <c r="FJ123" s="24">
        <v>771.89010774117241</v>
      </c>
      <c r="FK123" s="24">
        <v>791.65478884810796</v>
      </c>
      <c r="FL123" s="24">
        <v>796.57151766751144</v>
      </c>
      <c r="FM123" s="24">
        <v>800.7850989895702</v>
      </c>
      <c r="FN123" s="24">
        <v>804.26875342405538</v>
      </c>
      <c r="FO123" s="24">
        <v>808.98931971366983</v>
      </c>
      <c r="FP123" s="24">
        <v>813.27921167754107</v>
      </c>
      <c r="FQ123" s="24">
        <v>817.20517277592432</v>
      </c>
      <c r="FR123" s="24">
        <v>820.6279759911547</v>
      </c>
      <c r="FS123" s="24">
        <v>823.88344713247352</v>
      </c>
      <c r="FT123" s="24">
        <v>826.78645644402172</v>
      </c>
      <c r="FU123" s="24">
        <v>829.5822603916165</v>
      </c>
      <c r="FV123" s="24">
        <v>832.15539274785431</v>
      </c>
    </row>
    <row r="124" spans="2:193" x14ac:dyDescent="0.2">
      <c r="D124" s="24" t="s">
        <v>915</v>
      </c>
      <c r="H124" s="159">
        <v>0.46670043672426387</v>
      </c>
      <c r="K124" s="159" t="s">
        <v>523</v>
      </c>
      <c r="L124" s="159" t="s">
        <v>523</v>
      </c>
      <c r="M124" s="159">
        <v>0.31281441740606264</v>
      </c>
      <c r="N124" s="159" t="s">
        <v>523</v>
      </c>
      <c r="O124" s="159" t="s">
        <v>523</v>
      </c>
      <c r="P124" s="159">
        <v>0.31427196129747309</v>
      </c>
      <c r="Q124" s="159" t="s">
        <v>523</v>
      </c>
      <c r="R124" s="159" t="s">
        <v>523</v>
      </c>
      <c r="S124" s="159">
        <v>0</v>
      </c>
      <c r="T124" s="159">
        <v>0.6314329131783275</v>
      </c>
      <c r="U124" s="159">
        <v>0.45793731082663069</v>
      </c>
      <c r="V124" s="159">
        <v>0.54947989819145826</v>
      </c>
      <c r="W124" s="159">
        <v>0</v>
      </c>
      <c r="X124" s="159">
        <v>0.29268088096192985</v>
      </c>
      <c r="Y124" s="159">
        <v>0.34530160714558383</v>
      </c>
      <c r="Z124" s="159">
        <v>0.6484844622692697</v>
      </c>
      <c r="AA124" s="159">
        <v>0.50749576266190843</v>
      </c>
      <c r="AB124" s="159">
        <v>0.28948848856878429</v>
      </c>
      <c r="AC124" s="159">
        <v>0.41166851312726349</v>
      </c>
      <c r="AD124" s="159">
        <v>0.51922195785862613</v>
      </c>
      <c r="AE124" s="159">
        <v>0.18962168777539015</v>
      </c>
      <c r="AF124" s="159">
        <v>0.59672645539365321</v>
      </c>
      <c r="AG124" s="159">
        <v>2.4979114030655212</v>
      </c>
      <c r="AH124" s="159">
        <v>0.77685749488233313</v>
      </c>
      <c r="AI124" s="159">
        <v>1.1038328414577387</v>
      </c>
      <c r="AJ124" s="159">
        <v>0.23812023734476628</v>
      </c>
      <c r="AK124" s="159">
        <v>0.21288376444109158</v>
      </c>
      <c r="AL124" s="159">
        <v>0.46549159449023475</v>
      </c>
      <c r="AM124" s="159">
        <v>0.49170486240788769</v>
      </c>
      <c r="AN124" s="159">
        <v>0.3427030537864611</v>
      </c>
      <c r="AO124" s="159">
        <v>0.69085989183515195</v>
      </c>
      <c r="AP124" s="159">
        <v>0.45554927961806346</v>
      </c>
      <c r="AQ124" s="159">
        <v>0.28103117073344386</v>
      </c>
      <c r="AR124" s="159">
        <v>0.17634390974440325</v>
      </c>
      <c r="AS124" s="159">
        <v>0.42459765280907924</v>
      </c>
      <c r="AT124" s="159">
        <v>0.32256500591516424</v>
      </c>
      <c r="AU124" s="159">
        <v>0</v>
      </c>
      <c r="AV124" s="159">
        <v>0</v>
      </c>
      <c r="AW124" s="159">
        <v>0</v>
      </c>
      <c r="AX124" s="159">
        <v>0</v>
      </c>
      <c r="AY124" s="159">
        <v>0</v>
      </c>
      <c r="AZ124" s="159">
        <v>0</v>
      </c>
      <c r="BA124" s="159">
        <v>0</v>
      </c>
      <c r="BB124" s="159">
        <v>0</v>
      </c>
      <c r="BC124" s="159">
        <v>0</v>
      </c>
      <c r="BD124" s="159">
        <v>0</v>
      </c>
      <c r="BE124" s="159">
        <v>0</v>
      </c>
      <c r="BF124" s="159">
        <v>0</v>
      </c>
      <c r="BG124" s="159">
        <v>0.74519208487028776</v>
      </c>
      <c r="BH124" s="159">
        <v>0.50471367014956814</v>
      </c>
      <c r="BI124" s="159">
        <v>0.38482048106256278</v>
      </c>
      <c r="BJ124" s="159">
        <v>0.38206268238000779</v>
      </c>
      <c r="BK124" s="159">
        <v>0.47268768554575435</v>
      </c>
      <c r="BL124" s="159">
        <v>0.34814717807285844</v>
      </c>
      <c r="BM124" s="159">
        <v>0.51217725172050832</v>
      </c>
      <c r="BN124" s="159">
        <v>0.4898627491185033</v>
      </c>
      <c r="BO124" s="159">
        <v>0.39370758728337185</v>
      </c>
      <c r="BP124" s="159">
        <v>0.54995095368826463</v>
      </c>
      <c r="BQ124" s="159">
        <v>0.40292192161470924</v>
      </c>
      <c r="BR124" s="159">
        <v>0.52067847169740988</v>
      </c>
      <c r="BS124" s="159">
        <v>0.49538905293059837</v>
      </c>
      <c r="BT124" s="159">
        <v>0.51791216611654201</v>
      </c>
      <c r="BU124" s="159">
        <v>0.51558585630741693</v>
      </c>
      <c r="BV124" s="159">
        <v>0.47254123084831934</v>
      </c>
      <c r="BW124" s="159">
        <v>0.43150528889745576</v>
      </c>
      <c r="BX124" s="159">
        <v>0.43587888568839156</v>
      </c>
      <c r="BY124" s="159">
        <v>0.48260189152039767</v>
      </c>
      <c r="BZ124" s="159">
        <v>0.4313183190955231</v>
      </c>
      <c r="CA124" s="159">
        <v>0.41594379054567082</v>
      </c>
      <c r="CB124" s="159">
        <v>0.52240919819050768</v>
      </c>
      <c r="CC124" s="159">
        <v>0.41261912382607829</v>
      </c>
      <c r="CD124" s="347">
        <v>0.46670043672426387</v>
      </c>
      <c r="CE124" s="36">
        <v>0.46670043672426387</v>
      </c>
      <c r="CF124" s="36">
        <v>0.46670043672426387</v>
      </c>
      <c r="CG124" s="36">
        <v>0.46670043672426387</v>
      </c>
      <c r="CH124" s="36">
        <v>0.46670043672426387</v>
      </c>
      <c r="CI124" s="36">
        <v>0.46670043672426387</v>
      </c>
      <c r="CJ124" s="36">
        <v>0.46670043672426387</v>
      </c>
      <c r="CK124" s="36">
        <v>0.46670043672426387</v>
      </c>
      <c r="CL124" s="36">
        <v>0.46670043672426387</v>
      </c>
      <c r="CM124" s="36">
        <v>0.46670043672426387</v>
      </c>
      <c r="CN124" s="36">
        <v>0.46670043672426387</v>
      </c>
      <c r="CO124" s="36">
        <v>0.46670043672426387</v>
      </c>
      <c r="CP124" s="36">
        <v>0.46670043672426387</v>
      </c>
      <c r="CQ124" s="36">
        <v>0.46670043672426387</v>
      </c>
      <c r="CR124" s="36">
        <v>0.46670043672426387</v>
      </c>
      <c r="CS124" s="36">
        <v>0.46670043672426387</v>
      </c>
      <c r="CT124" s="36">
        <v>0.46670043672426387</v>
      </c>
      <c r="CU124" s="36">
        <v>0.46670043672426387</v>
      </c>
      <c r="CV124" s="36">
        <v>0.46670043672426387</v>
      </c>
      <c r="CW124" s="36">
        <v>0.46670043672426387</v>
      </c>
      <c r="CX124" s="36">
        <v>0.46670043672426387</v>
      </c>
      <c r="CY124" s="36">
        <v>0.46670043672426387</v>
      </c>
      <c r="CZ124" s="36">
        <v>0.46670043672426387</v>
      </c>
      <c r="DA124" s="36">
        <v>0.46670043672426387</v>
      </c>
      <c r="DB124" s="36">
        <v>0.46670043672426387</v>
      </c>
      <c r="DC124" s="36">
        <v>0.46670043672426387</v>
      </c>
      <c r="DD124" s="36">
        <v>0.46670043672426387</v>
      </c>
      <c r="DE124" s="36">
        <v>0.46670043672426387</v>
      </c>
      <c r="DF124" s="36">
        <v>0.46670043672426387</v>
      </c>
      <c r="DG124" s="36">
        <v>0.46670043672426387</v>
      </c>
      <c r="DH124" s="36">
        <v>0.46670043672426387</v>
      </c>
      <c r="DI124" s="36">
        <v>0.46670043672426387</v>
      </c>
      <c r="DJ124" s="36">
        <v>0.46670043672426387</v>
      </c>
      <c r="DK124" s="36">
        <v>0.46670043672426387</v>
      </c>
      <c r="DL124" s="36">
        <v>0.46670043672426387</v>
      </c>
      <c r="DM124" s="36">
        <v>0.46670043672426387</v>
      </c>
      <c r="DN124" s="36">
        <v>0.46670043672426387</v>
      </c>
      <c r="DO124" s="36">
        <v>0.46670043672426387</v>
      </c>
      <c r="DP124" s="36">
        <v>0.46670043672426387</v>
      </c>
      <c r="DQ124" s="36">
        <v>0.46670043672426387</v>
      </c>
      <c r="DR124" s="36">
        <v>0.46670043672426387</v>
      </c>
      <c r="DS124" s="36">
        <v>0.46670043672426387</v>
      </c>
      <c r="DT124" s="36">
        <v>0.46670043672426387</v>
      </c>
      <c r="DU124" s="36">
        <v>0.46670043672426387</v>
      </c>
      <c r="DV124" s="36">
        <v>0.46670043672426387</v>
      </c>
      <c r="DW124" s="36">
        <v>0.46670043672426387</v>
      </c>
      <c r="DX124" s="36">
        <v>0.46670043672426387</v>
      </c>
      <c r="DY124" s="36">
        <v>0.46670043672426387</v>
      </c>
      <c r="DZ124" s="36">
        <v>0.46670043672426387</v>
      </c>
      <c r="EA124" s="36">
        <v>0.46670043672426387</v>
      </c>
      <c r="EB124" s="36">
        <v>0.46670043672426387</v>
      </c>
      <c r="EC124" s="36">
        <v>0.46670043672426387</v>
      </c>
      <c r="ED124" s="36">
        <v>0.46670043672426387</v>
      </c>
      <c r="EE124" s="36">
        <v>0.46670043672426387</v>
      </c>
      <c r="EF124" s="36">
        <v>0.46670043672426387</v>
      </c>
      <c r="EG124" s="36">
        <v>0.46670043672426387</v>
      </c>
      <c r="EH124" s="36">
        <v>0.46670043672426387</v>
      </c>
      <c r="EI124" s="36">
        <v>0.46670043672426387</v>
      </c>
      <c r="EJ124" s="36">
        <v>0.46670043672426387</v>
      </c>
      <c r="EK124" s="36">
        <v>0.46670043672426387</v>
      </c>
      <c r="EL124" s="36">
        <v>0.46670043672426387</v>
      </c>
      <c r="EM124" s="36">
        <v>0.46670043672426387</v>
      </c>
      <c r="EN124" s="36">
        <v>0.46670043672426387</v>
      </c>
      <c r="EO124" s="36">
        <v>0.46670043672426387</v>
      </c>
      <c r="EP124" s="36">
        <v>0.46670043672426387</v>
      </c>
      <c r="EQ124" s="36">
        <v>0.46670043672426387</v>
      </c>
      <c r="ER124" s="36">
        <v>0.46670043672426387</v>
      </c>
      <c r="ES124" s="36">
        <v>0.46670043672426387</v>
      </c>
      <c r="ET124" s="36">
        <v>0.46670043672426387</v>
      </c>
      <c r="EU124" s="36">
        <v>0.46670043672426387</v>
      </c>
      <c r="EV124" s="36">
        <v>0.46670043672426387</v>
      </c>
      <c r="EW124" s="36">
        <v>0.46670043672426387</v>
      </c>
      <c r="EX124" s="36">
        <v>0.46670043672426387</v>
      </c>
      <c r="EY124" s="36">
        <v>0.46670043672426387</v>
      </c>
      <c r="EZ124" s="36">
        <v>0.46670043672426387</v>
      </c>
      <c r="FA124" s="36">
        <v>0.46670043672426387</v>
      </c>
      <c r="FB124" s="36">
        <v>0.46670043672426387</v>
      </c>
      <c r="FC124" s="36">
        <v>0.46670043672426387</v>
      </c>
      <c r="FD124" s="36">
        <v>0.46670043672426387</v>
      </c>
      <c r="FE124" s="36">
        <v>0.46670043672426387</v>
      </c>
      <c r="FF124" s="36">
        <v>0.46670043672426387</v>
      </c>
      <c r="FG124" s="36">
        <v>0.46670043672426387</v>
      </c>
      <c r="FH124" s="36">
        <v>0.46670043672426387</v>
      </c>
      <c r="FI124" s="36">
        <v>0.46670043672426387</v>
      </c>
      <c r="FJ124" s="36">
        <v>0.46670043672426387</v>
      </c>
      <c r="FK124" s="36">
        <v>0.46670043672426387</v>
      </c>
      <c r="FL124" s="36">
        <v>0.46670043672426387</v>
      </c>
      <c r="FM124" s="36">
        <v>0.46670043672426387</v>
      </c>
      <c r="FN124" s="36">
        <v>0.46670043672426387</v>
      </c>
      <c r="FO124" s="36">
        <v>0.46670043672426387</v>
      </c>
      <c r="FP124" s="36">
        <v>0.46670043672426387</v>
      </c>
      <c r="FQ124" s="36">
        <v>0.46670043672426387</v>
      </c>
      <c r="FR124" s="36">
        <v>0.46670043672426387</v>
      </c>
      <c r="FS124" s="36">
        <v>0.46670043672426387</v>
      </c>
      <c r="FT124" s="36">
        <v>0.46670043672426387</v>
      </c>
      <c r="FU124" s="36">
        <v>0.46670043672426387</v>
      </c>
      <c r="FV124" s="36">
        <v>0.46670043672426387</v>
      </c>
    </row>
    <row r="125" spans="2:193" x14ac:dyDescent="0.2">
      <c r="D125" s="44" t="s">
        <v>928</v>
      </c>
      <c r="E125" s="44"/>
      <c r="F125" s="44"/>
      <c r="G125" s="44"/>
      <c r="H125" s="44"/>
      <c r="I125" s="44"/>
      <c r="J125" s="44"/>
      <c r="K125" s="44">
        <v>0</v>
      </c>
      <c r="L125" s="44">
        <v>0</v>
      </c>
      <c r="M125" s="44">
        <v>0.441612</v>
      </c>
      <c r="N125" s="44">
        <v>0</v>
      </c>
      <c r="O125" s="44">
        <v>0</v>
      </c>
      <c r="P125" s="44">
        <v>0.155388</v>
      </c>
      <c r="Q125" s="44">
        <v>0</v>
      </c>
      <c r="R125" s="44">
        <v>0</v>
      </c>
      <c r="S125" s="44">
        <v>0</v>
      </c>
      <c r="T125" s="44">
        <v>71.242137</v>
      </c>
      <c r="U125" s="44">
        <v>38.654187999999998</v>
      </c>
      <c r="V125" s="44">
        <v>52.552641000000001</v>
      </c>
      <c r="W125" s="44">
        <v>0</v>
      </c>
      <c r="X125" s="44">
        <v>34.627392</v>
      </c>
      <c r="Y125" s="44">
        <v>32.880349000000002</v>
      </c>
      <c r="Z125" s="44">
        <v>49.517412999999998</v>
      </c>
      <c r="AA125" s="44">
        <v>27.678588999999999</v>
      </c>
      <c r="AB125" s="44">
        <v>27.384218000000001</v>
      </c>
      <c r="AC125" s="44">
        <v>34.003601000000003</v>
      </c>
      <c r="AD125" s="44">
        <v>29.971979000000001</v>
      </c>
      <c r="AE125" s="44">
        <v>16.836328000000002</v>
      </c>
      <c r="AF125" s="44">
        <v>36.707026999999997</v>
      </c>
      <c r="AG125" s="44">
        <v>107.666526</v>
      </c>
      <c r="AH125" s="44">
        <v>45.220967999999999</v>
      </c>
      <c r="AI125" s="44">
        <v>33.801088</v>
      </c>
      <c r="AJ125" s="44">
        <v>13.418138000000001</v>
      </c>
      <c r="AK125" s="44">
        <v>12.065977999999999</v>
      </c>
      <c r="AL125" s="44">
        <v>28.519003999999999</v>
      </c>
      <c r="AM125" s="44">
        <v>39.923935</v>
      </c>
      <c r="AN125" s="44">
        <v>37.651144000000002</v>
      </c>
      <c r="AO125" s="44">
        <v>51.591558999999997</v>
      </c>
      <c r="AP125" s="44">
        <v>33.209198999999998</v>
      </c>
      <c r="AQ125" s="44">
        <v>32.524557999999999</v>
      </c>
      <c r="AR125" s="44">
        <v>49.728516999999997</v>
      </c>
      <c r="AS125" s="44">
        <v>74.871804999999995</v>
      </c>
      <c r="AT125" s="44">
        <v>68.641182000000001</v>
      </c>
      <c r="AU125" s="44">
        <v>0</v>
      </c>
      <c r="AV125" s="44">
        <v>0</v>
      </c>
      <c r="AW125" s="44">
        <v>0</v>
      </c>
      <c r="AX125" s="44">
        <v>0</v>
      </c>
      <c r="AY125" s="44">
        <v>0</v>
      </c>
      <c r="AZ125" s="44">
        <v>0</v>
      </c>
      <c r="BA125" s="44">
        <v>0</v>
      </c>
      <c r="BB125" s="44">
        <v>0</v>
      </c>
      <c r="BC125" s="44">
        <v>0</v>
      </c>
      <c r="BD125" s="44">
        <v>0</v>
      </c>
      <c r="BE125" s="44">
        <v>0</v>
      </c>
      <c r="BF125" s="44">
        <v>0</v>
      </c>
      <c r="BG125" s="44">
        <v>43.379919000000001</v>
      </c>
      <c r="BH125" s="44">
        <v>149.82827</v>
      </c>
      <c r="BI125" s="44">
        <v>29.685511000000002</v>
      </c>
      <c r="BJ125" s="44">
        <v>222.92706100000001</v>
      </c>
      <c r="BK125" s="44">
        <v>277.83822500000002</v>
      </c>
      <c r="BL125" s="44">
        <v>104.94646400000001</v>
      </c>
      <c r="BM125" s="44">
        <v>532.69185800000002</v>
      </c>
      <c r="BN125" s="44">
        <v>330.45075800000001</v>
      </c>
      <c r="BO125" s="44">
        <v>170.89786699999999</v>
      </c>
      <c r="BP125" s="44">
        <v>248.563446</v>
      </c>
      <c r="BQ125" s="44">
        <v>260.37824699999999</v>
      </c>
      <c r="BR125" s="44">
        <v>318.11464899999999</v>
      </c>
      <c r="BS125" s="44">
        <v>256.371129</v>
      </c>
      <c r="BT125" s="44">
        <v>380.64470799999998</v>
      </c>
      <c r="BU125" s="44">
        <v>264.10189500000001</v>
      </c>
      <c r="BV125" s="44">
        <v>220.73625200000001</v>
      </c>
      <c r="BW125" s="44">
        <v>168.60492500000001</v>
      </c>
      <c r="BX125" s="44">
        <v>120.65235</v>
      </c>
      <c r="BY125" s="44">
        <v>166.458224</v>
      </c>
      <c r="BZ125" s="44">
        <v>150.58772999999999</v>
      </c>
      <c r="CA125" s="44">
        <v>117.32579200000001</v>
      </c>
      <c r="CB125" s="44">
        <v>105.07874700000001</v>
      </c>
      <c r="CC125" s="44">
        <v>78.179495000000003</v>
      </c>
      <c r="CD125" s="422">
        <v>138.06992279881146</v>
      </c>
      <c r="CE125" s="44">
        <v>145.7184174747149</v>
      </c>
      <c r="CF125" s="44">
        <v>148.82005313675836</v>
      </c>
      <c r="CG125" s="44">
        <v>151.74281757110447</v>
      </c>
      <c r="CH125" s="44">
        <v>154.3405516624197</v>
      </c>
      <c r="CI125" s="44">
        <v>156.85511874298771</v>
      </c>
      <c r="CJ125" s="44">
        <v>159.22958658688145</v>
      </c>
      <c r="CK125" s="44">
        <v>161.504587738</v>
      </c>
      <c r="CL125" s="44">
        <v>163.72947642895903</v>
      </c>
      <c r="CM125" s="44">
        <v>165.91254348070473</v>
      </c>
      <c r="CN125" s="44">
        <v>168.06020093496195</v>
      </c>
      <c r="CO125" s="44">
        <v>170.17328904096533</v>
      </c>
      <c r="CP125" s="44">
        <v>172.25329756931021</v>
      </c>
      <c r="CQ125" s="44">
        <v>179.38809727400476</v>
      </c>
      <c r="CR125" s="44">
        <v>184.70815501778014</v>
      </c>
      <c r="CS125" s="44">
        <v>189.40760445331563</v>
      </c>
      <c r="CT125" s="44">
        <v>193.56817939243496</v>
      </c>
      <c r="CU125" s="44">
        <v>197.27070655614904</v>
      </c>
      <c r="CV125" s="44">
        <v>200.58557447881807</v>
      </c>
      <c r="CW125" s="44">
        <v>203.57192848364122</v>
      </c>
      <c r="CX125" s="44">
        <v>206.25745151048184</v>
      </c>
      <c r="CY125" s="44">
        <v>208.69065658540615</v>
      </c>
      <c r="CZ125" s="44">
        <v>210.90782599134417</v>
      </c>
      <c r="DA125" s="44">
        <v>212.92605653652757</v>
      </c>
      <c r="DB125" s="44">
        <v>214.72573995521603</v>
      </c>
      <c r="DC125" s="44">
        <v>221.4461167845574</v>
      </c>
      <c r="DD125" s="44">
        <v>225.48083803635006</v>
      </c>
      <c r="DE125" s="44">
        <v>229.07349648695262</v>
      </c>
      <c r="DF125" s="44">
        <v>232.2725889083251</v>
      </c>
      <c r="DG125" s="44">
        <v>235.14809098890029</v>
      </c>
      <c r="DH125" s="44">
        <v>237.75306839114168</v>
      </c>
      <c r="DI125" s="44">
        <v>240.129128567111</v>
      </c>
      <c r="DJ125" s="44">
        <v>242.30667144509187</v>
      </c>
      <c r="DK125" s="44">
        <v>244.31199131584788</v>
      </c>
      <c r="DL125" s="44">
        <v>246.16754284641956</v>
      </c>
      <c r="DM125" s="44">
        <v>247.87169112157787</v>
      </c>
      <c r="DN125" s="44">
        <v>249.42455327270301</v>
      </c>
      <c r="DO125" s="44">
        <v>256.01787017782334</v>
      </c>
      <c r="DP125" s="44">
        <v>259.19703884245337</v>
      </c>
      <c r="DQ125" s="44">
        <v>262.03061869431531</v>
      </c>
      <c r="DR125" s="44">
        <v>264.54622006783563</v>
      </c>
      <c r="DS125" s="44">
        <v>266.88174256681037</v>
      </c>
      <c r="DT125" s="44">
        <v>269.05979711118778</v>
      </c>
      <c r="DU125" s="44">
        <v>271.1780732418755</v>
      </c>
      <c r="DV125" s="44">
        <v>272.9784970818634</v>
      </c>
      <c r="DW125" s="44">
        <v>274.63993045175829</v>
      </c>
      <c r="DX125" s="44">
        <v>276.1812217183994</v>
      </c>
      <c r="DY125" s="44">
        <v>277.61844741306203</v>
      </c>
      <c r="DZ125" s="44">
        <v>278.96509398396319</v>
      </c>
      <c r="EA125" s="44">
        <v>286.07565554328744</v>
      </c>
      <c r="EB125" s="44">
        <v>289.19864220545378</v>
      </c>
      <c r="EC125" s="44">
        <v>292.03233942011252</v>
      </c>
      <c r="ED125" s="44">
        <v>294.59873422132421</v>
      </c>
      <c r="EE125" s="44">
        <v>296.92936316087292</v>
      </c>
      <c r="EF125" s="44">
        <v>299.05643539307488</v>
      </c>
      <c r="EG125" s="44">
        <v>301.0057245241324</v>
      </c>
      <c r="EH125" s="44">
        <v>302.80149022677159</v>
      </c>
      <c r="EI125" s="44">
        <v>304.46110329225678</v>
      </c>
      <c r="EJ125" s="44">
        <v>306.00233394753872</v>
      </c>
      <c r="EK125" s="44">
        <v>307.44001134901021</v>
      </c>
      <c r="EL125" s="44">
        <v>308.78742474132315</v>
      </c>
      <c r="EM125" s="44">
        <v>318.16710727549935</v>
      </c>
      <c r="EN125" s="44">
        <v>321.3269156754252</v>
      </c>
      <c r="EO125" s="44">
        <v>324.20450386393804</v>
      </c>
      <c r="EP125" s="44">
        <v>326.67004434253334</v>
      </c>
      <c r="EQ125" s="44">
        <v>328.60816418711363</v>
      </c>
      <c r="ER125" s="44">
        <v>330.21959305124318</v>
      </c>
      <c r="ES125" s="44">
        <v>331.55943841752298</v>
      </c>
      <c r="ET125" s="44">
        <v>332.25970039346902</v>
      </c>
      <c r="EU125" s="44">
        <v>332.90856159042539</v>
      </c>
      <c r="EV125" s="44">
        <v>333.66177026152076</v>
      </c>
      <c r="EW125" s="44">
        <v>334.50393401279717</v>
      </c>
      <c r="EX125" s="44">
        <v>335.34713206083256</v>
      </c>
      <c r="EY125" s="44">
        <v>344.7585415574959</v>
      </c>
      <c r="EZ125" s="44">
        <v>347.41904556672944</v>
      </c>
      <c r="FA125" s="44">
        <v>349.67913262072938</v>
      </c>
      <c r="FB125" s="44">
        <v>351.74358371768159</v>
      </c>
      <c r="FC125" s="44">
        <v>353.52686401117217</v>
      </c>
      <c r="FD125" s="44">
        <v>355.1864467677683</v>
      </c>
      <c r="FE125" s="44">
        <v>356.60435816600261</v>
      </c>
      <c r="FF125" s="44">
        <v>357.47072080070012</v>
      </c>
      <c r="FG125" s="44">
        <v>358.31772771844675</v>
      </c>
      <c r="FH125" s="44">
        <v>359.1742279910236</v>
      </c>
      <c r="FI125" s="44">
        <v>359.81787030796579</v>
      </c>
      <c r="FJ125" s="44">
        <v>360.24145038594423</v>
      </c>
      <c r="FK125" s="44">
        <v>369.46563569026688</v>
      </c>
      <c r="FL125" s="44">
        <v>371.76027517753727</v>
      </c>
      <c r="FM125" s="44">
        <v>373.72675542071528</v>
      </c>
      <c r="FN125" s="44">
        <v>375.35257846668594</v>
      </c>
      <c r="FO125" s="44">
        <v>377.55566881563482</v>
      </c>
      <c r="FP125" s="44">
        <v>379.55776326867345</v>
      </c>
      <c r="FQ125" s="44">
        <v>381.39001102785141</v>
      </c>
      <c r="FR125" s="44">
        <v>382.98743478322064</v>
      </c>
      <c r="FS125" s="44">
        <v>384.50676458661735</v>
      </c>
      <c r="FT125" s="44">
        <v>385.8616003001315</v>
      </c>
      <c r="FU125" s="44">
        <v>387.16640322346939</v>
      </c>
      <c r="FV125" s="44">
        <v>388.36728521787495</v>
      </c>
    </row>
    <row r="127" spans="2:193" x14ac:dyDescent="0.2">
      <c r="B127" s="35" t="s">
        <v>934</v>
      </c>
    </row>
    <row r="128" spans="2:193" x14ac:dyDescent="0.2">
      <c r="C128" s="24" t="s">
        <v>935</v>
      </c>
      <c r="K128" s="158">
        <v>260.453191</v>
      </c>
      <c r="L128" s="158">
        <v>239.033356</v>
      </c>
      <c r="M128" s="158">
        <v>237.46930800000001</v>
      </c>
      <c r="N128" s="158">
        <v>248.33568099999999</v>
      </c>
      <c r="O128" s="158">
        <v>324.88497999999998</v>
      </c>
      <c r="P128" s="158">
        <v>299.409312</v>
      </c>
      <c r="Q128" s="158">
        <v>218.99267</v>
      </c>
      <c r="R128" s="158">
        <v>179.46289499999997</v>
      </c>
      <c r="S128" s="158">
        <v>168.82031999999998</v>
      </c>
      <c r="T128" s="158">
        <v>184.932344</v>
      </c>
      <c r="U128" s="158">
        <v>217.16881699999999</v>
      </c>
      <c r="V128" s="158">
        <v>239.92768099999998</v>
      </c>
      <c r="W128" s="158">
        <v>173.86250000000001</v>
      </c>
      <c r="X128" s="158">
        <v>351.01975500000003</v>
      </c>
      <c r="Y128" s="158">
        <v>261.60398899999996</v>
      </c>
      <c r="Z128" s="158">
        <v>298.87621999999999</v>
      </c>
      <c r="AA128" s="158">
        <v>397.859218</v>
      </c>
      <c r="AB128" s="158">
        <v>390.965284</v>
      </c>
      <c r="AC128" s="158">
        <v>389.17863400000005</v>
      </c>
      <c r="AD128" s="158">
        <v>383.81846900000005</v>
      </c>
      <c r="AE128" s="158">
        <v>383.20679000000001</v>
      </c>
      <c r="AF128" s="158">
        <v>342.65556600000002</v>
      </c>
      <c r="AG128" s="158">
        <v>330.95639999999997</v>
      </c>
      <c r="AH128" s="158">
        <v>324.32477</v>
      </c>
      <c r="AI128" s="158">
        <v>336.611222</v>
      </c>
      <c r="AJ128" s="158">
        <v>356.419466</v>
      </c>
      <c r="AK128" s="158">
        <v>360.07944900000001</v>
      </c>
      <c r="AL128" s="158">
        <v>372.013959</v>
      </c>
      <c r="AM128" s="158">
        <v>379.79340400000001</v>
      </c>
      <c r="AN128" s="158">
        <v>436.35096500000003</v>
      </c>
      <c r="AO128" s="158">
        <v>471.17241999999999</v>
      </c>
      <c r="AP128" s="158">
        <v>540.97062100000005</v>
      </c>
      <c r="AQ128" s="158">
        <v>704.32649400000003</v>
      </c>
      <c r="AR128" s="158">
        <v>590.88838499999997</v>
      </c>
      <c r="AS128" s="158">
        <v>1562.9452980000001</v>
      </c>
      <c r="AT128" s="158">
        <v>1500.7889479999999</v>
      </c>
      <c r="AU128" s="158">
        <v>797.50299700000005</v>
      </c>
      <c r="AV128" s="158">
        <v>821.93478000000005</v>
      </c>
      <c r="AW128" s="158">
        <v>1148.7649180000001</v>
      </c>
      <c r="AX128" s="158">
        <v>1095.4001599999999</v>
      </c>
      <c r="AY128" s="158">
        <v>1204.607356</v>
      </c>
      <c r="AZ128" s="158">
        <v>1260.6396090000001</v>
      </c>
      <c r="BA128" s="158">
        <v>1125.638436</v>
      </c>
      <c r="BB128" s="158">
        <v>791.42694500000005</v>
      </c>
      <c r="BC128" s="158">
        <v>992.08630100000005</v>
      </c>
      <c r="BD128" s="158">
        <v>34.035756999999997</v>
      </c>
      <c r="BE128" s="158">
        <v>33.784650999999997</v>
      </c>
      <c r="BF128" s="158">
        <v>1068.928071</v>
      </c>
      <c r="BG128" s="158">
        <v>89.101258000000001</v>
      </c>
      <c r="BH128" s="158">
        <v>2516.1524340000001</v>
      </c>
      <c r="BI128" s="158">
        <v>2067.6130939999998</v>
      </c>
      <c r="BJ128" s="158">
        <v>1248.3881160000001</v>
      </c>
      <c r="BK128" s="158">
        <v>1054.1900209999999</v>
      </c>
      <c r="BL128" s="158">
        <v>1178.5148919999999</v>
      </c>
      <c r="BM128" s="158">
        <v>1111.174902</v>
      </c>
      <c r="BN128" s="158">
        <v>1379.6001550000001</v>
      </c>
      <c r="BO128" s="158">
        <v>1438.117166</v>
      </c>
      <c r="BP128" s="158">
        <v>1427.5383039999999</v>
      </c>
      <c r="BQ128" s="158">
        <v>1733.9148970000001</v>
      </c>
      <c r="BR128" s="158">
        <v>1615.010327</v>
      </c>
      <c r="BS128" s="158">
        <v>1511.9660590000001</v>
      </c>
      <c r="BT128" s="158">
        <v>1581.474281</v>
      </c>
      <c r="BU128" s="158">
        <v>1695.887385</v>
      </c>
      <c r="BV128" s="158">
        <v>2372.3980329999999</v>
      </c>
      <c r="BW128" s="158">
        <v>2064.2115760000002</v>
      </c>
      <c r="BX128" s="158">
        <v>2497.2168729999999</v>
      </c>
      <c r="BY128" s="158">
        <v>2515.7583540000001</v>
      </c>
      <c r="BZ128" s="158">
        <v>2839.4671750000002</v>
      </c>
      <c r="CA128" s="158">
        <v>3225.1810270000001</v>
      </c>
      <c r="CB128" s="158">
        <v>3350.2563060000002</v>
      </c>
      <c r="CC128" s="158">
        <v>2816.0713799999999</v>
      </c>
      <c r="CD128" s="24">
        <v>2920.5200952257924</v>
      </c>
      <c r="CE128" s="24">
        <v>3005.9468601760404</v>
      </c>
      <c r="CF128" s="24">
        <v>3062.1512386909712</v>
      </c>
      <c r="CG128" s="24">
        <v>3115.0399981766045</v>
      </c>
      <c r="CH128" s="24">
        <v>3160.7769236751083</v>
      </c>
      <c r="CI128" s="24">
        <v>3205.3493187137087</v>
      </c>
      <c r="CJ128" s="24">
        <v>3247.2216026522769</v>
      </c>
      <c r="CK128" s="24">
        <v>3287.3450018079616</v>
      </c>
      <c r="CL128" s="24">
        <v>3326.9180203253895</v>
      </c>
      <c r="CM128" s="24">
        <v>3366.1012466232032</v>
      </c>
      <c r="CN128" s="24">
        <v>3405.0113452692331</v>
      </c>
      <c r="CO128" s="24">
        <v>3443.6251554221208</v>
      </c>
      <c r="CP128" s="24">
        <v>3481.9410436932503</v>
      </c>
      <c r="CQ128" s="24">
        <v>3591.1780204652405</v>
      </c>
      <c r="CR128" s="24">
        <v>3687.3753241482582</v>
      </c>
      <c r="CS128" s="24">
        <v>3773.5432087996583</v>
      </c>
      <c r="CT128" s="24">
        <v>3850.8422984678477</v>
      </c>
      <c r="CU128" s="24">
        <v>3920.5876262940114</v>
      </c>
      <c r="CV128" s="24">
        <v>3983.9651380391797</v>
      </c>
      <c r="CW128" s="24">
        <v>4041.974985784032</v>
      </c>
      <c r="CX128" s="24">
        <v>4094.8542149980344</v>
      </c>
      <c r="CY128" s="24">
        <v>4143.4939127820517</v>
      </c>
      <c r="CZ128" s="24">
        <v>4188.5168900420513</v>
      </c>
      <c r="DA128" s="24">
        <v>4230.0725261785701</v>
      </c>
      <c r="DB128" s="24">
        <v>4267.3303916572077</v>
      </c>
      <c r="DC128" s="24">
        <v>4354.2827874473178</v>
      </c>
      <c r="DD128" s="24">
        <v>4431.7564880727477</v>
      </c>
      <c r="DE128" s="24">
        <v>4501.6318495899804</v>
      </c>
      <c r="DF128" s="24">
        <v>4564.5850377884071</v>
      </c>
      <c r="DG128" s="24">
        <v>4622.0074210123475</v>
      </c>
      <c r="DH128" s="24">
        <v>4674.9057087453448</v>
      </c>
      <c r="DI128" s="24">
        <v>4724.0400782966371</v>
      </c>
      <c r="DJ128" s="24">
        <v>4769.9140036983927</v>
      </c>
      <c r="DK128" s="24">
        <v>4812.9672532525183</v>
      </c>
      <c r="DL128" s="24">
        <v>4853.571890391845</v>
      </c>
      <c r="DM128" s="24">
        <v>4891.4445340785587</v>
      </c>
      <c r="DN128" s="24">
        <v>4926.3796323880551</v>
      </c>
      <c r="DO128" s="24">
        <v>4998.0315792986739</v>
      </c>
      <c r="DP128" s="24">
        <v>5061.7957837249269</v>
      </c>
      <c r="DQ128" s="24">
        <v>5119.2676189089116</v>
      </c>
      <c r="DR128" s="24">
        <v>5170.7517146698319</v>
      </c>
      <c r="DS128" s="24">
        <v>5219.8299757826489</v>
      </c>
      <c r="DT128" s="24">
        <v>5266.8115668700721</v>
      </c>
      <c r="DU128" s="24">
        <v>5314.2504301839035</v>
      </c>
      <c r="DV128" s="24">
        <v>5354.3196157915054</v>
      </c>
      <c r="DW128" s="24">
        <v>5392.0069887189447</v>
      </c>
      <c r="DX128" s="24">
        <v>5427.659113590048</v>
      </c>
      <c r="DY128" s="24">
        <v>5461.5697773255915</v>
      </c>
      <c r="DZ128" s="24">
        <v>5493.9793595153242</v>
      </c>
      <c r="EA128" s="24">
        <v>5565.0344651620107</v>
      </c>
      <c r="EB128" s="24">
        <v>5629.6344021755103</v>
      </c>
      <c r="EC128" s="24">
        <v>5689.3560896616045</v>
      </c>
      <c r="ED128" s="24">
        <v>5744.3896330928892</v>
      </c>
      <c r="EE128" s="24">
        <v>5795.2674238286863</v>
      </c>
      <c r="EF128" s="24">
        <v>5842.5905203286648</v>
      </c>
      <c r="EG128" s="24">
        <v>5886.8218000291345</v>
      </c>
      <c r="EH128" s="24">
        <v>5928.4154866136514</v>
      </c>
      <c r="EI128" s="24">
        <v>5967.6578740875411</v>
      </c>
      <c r="EJ128" s="24">
        <v>6004.8742929032096</v>
      </c>
      <c r="EK128" s="24">
        <v>6040.3318752224613</v>
      </c>
      <c r="EL128" s="24">
        <v>6074.270186009041</v>
      </c>
      <c r="EM128" s="24">
        <v>6146.9635102326374</v>
      </c>
      <c r="EN128" s="24">
        <v>6213.3639159916011</v>
      </c>
      <c r="EO128" s="24">
        <v>6275.0556173536061</v>
      </c>
      <c r="EP128" s="24">
        <v>6327.7026588227882</v>
      </c>
      <c r="EQ128" s="24">
        <v>6367.412757834255</v>
      </c>
      <c r="ER128" s="24">
        <v>6399.8216076362905</v>
      </c>
      <c r="ES128" s="24">
        <v>6426.2763805979566</v>
      </c>
      <c r="ET128" s="24">
        <v>6435.4262417755126</v>
      </c>
      <c r="EU128" s="24">
        <v>6444.731530592172</v>
      </c>
      <c r="EV128" s="24">
        <v>6458.6892812096739</v>
      </c>
      <c r="EW128" s="24">
        <v>6476.6739066323671</v>
      </c>
      <c r="EX128" s="24">
        <v>6495.8916775869566</v>
      </c>
      <c r="EY128" s="24">
        <v>6554.4645823552664</v>
      </c>
      <c r="EZ128" s="24">
        <v>6605.8507259613662</v>
      </c>
      <c r="FA128" s="24">
        <v>6648.9275260293107</v>
      </c>
      <c r="FB128" s="24">
        <v>6689.3681773639546</v>
      </c>
      <c r="FC128" s="24">
        <v>6724.2497011677242</v>
      </c>
      <c r="FD128" s="24">
        <v>6757.9557236414885</v>
      </c>
      <c r="FE128" s="24">
        <v>6786.6590259207333</v>
      </c>
      <c r="FF128" s="24">
        <v>6800.7941294195116</v>
      </c>
      <c r="FG128" s="24">
        <v>6816.099837694961</v>
      </c>
      <c r="FH128" s="24">
        <v>6833.2500579308908</v>
      </c>
      <c r="FI128" s="24">
        <v>6845.3896646905032</v>
      </c>
      <c r="FJ128" s="24">
        <v>6852.1403481793477</v>
      </c>
      <c r="FK128" s="24">
        <v>6890.8377601364082</v>
      </c>
      <c r="FL128" s="24">
        <v>6930.9811922192084</v>
      </c>
      <c r="FM128" s="24">
        <v>6964.936570892155</v>
      </c>
      <c r="FN128" s="24">
        <v>6991.9316692982575</v>
      </c>
      <c r="FO128" s="24">
        <v>7038.9161134356773</v>
      </c>
      <c r="FP128" s="24">
        <v>7082.4864643189658</v>
      </c>
      <c r="FQ128" s="24">
        <v>7123.2856510686288</v>
      </c>
      <c r="FR128" s="24">
        <v>7159.1157193817553</v>
      </c>
      <c r="FS128" s="24">
        <v>7194.4342378833317</v>
      </c>
      <c r="FT128" s="24">
        <v>7226.4546786524606</v>
      </c>
      <c r="FU128" s="24">
        <v>7258.433399799319</v>
      </c>
      <c r="FV128" s="24">
        <v>7288.594629336455</v>
      </c>
      <c r="FX128" s="24">
        <v>7612.3606309999996</v>
      </c>
      <c r="FY128" s="24">
        <v>10374.749980999999</v>
      </c>
      <c r="FZ128" s="24">
        <v>16859.315566000001</v>
      </c>
      <c r="GA128" s="24">
        <v>26469.888448999998</v>
      </c>
      <c r="GB128" s="24">
        <v>2920.5200952257924</v>
      </c>
      <c r="GC128" s="24">
        <v>29390.408544225789</v>
      </c>
      <c r="GD128" s="24">
        <v>39107.427755225872</v>
      </c>
      <c r="GE128" s="24">
        <v>47773.734537656142</v>
      </c>
      <c r="GF128" s="24">
        <v>56127.48668476216</v>
      </c>
      <c r="GG128" s="24">
        <v>63280.273524380384</v>
      </c>
      <c r="GH128" s="24">
        <v>70168.644049114402</v>
      </c>
      <c r="GI128" s="24">
        <v>76468.009086265811</v>
      </c>
      <c r="GJ128" s="24">
        <v>80915.149500355066</v>
      </c>
      <c r="GK128" s="24">
        <v>85150.408086422627</v>
      </c>
    </row>
    <row r="129" spans="3:193" x14ac:dyDescent="0.2">
      <c r="C129" s="24" t="s">
        <v>208</v>
      </c>
      <c r="K129" s="158">
        <v>258.02282300000002</v>
      </c>
      <c r="L129" s="158">
        <v>298.43892299999999</v>
      </c>
      <c r="M129" s="158">
        <v>264.67685500000005</v>
      </c>
      <c r="N129" s="158">
        <v>267.29868000000005</v>
      </c>
      <c r="O129" s="158">
        <v>289.70935000000003</v>
      </c>
      <c r="P129" s="158">
        <v>161.339675</v>
      </c>
      <c r="Q129" s="158">
        <v>301.357507</v>
      </c>
      <c r="R129" s="158">
        <v>302.65539699999999</v>
      </c>
      <c r="S129" s="158">
        <v>301.632025</v>
      </c>
      <c r="T129" s="158">
        <v>315.64333200000004</v>
      </c>
      <c r="U129" s="158">
        <v>327.11305499999997</v>
      </c>
      <c r="V129" s="158">
        <v>329.23582000000005</v>
      </c>
      <c r="W129" s="158">
        <v>276.53248000000002</v>
      </c>
      <c r="X129" s="158">
        <v>278.50604000000004</v>
      </c>
      <c r="Y129" s="158">
        <v>347.20596</v>
      </c>
      <c r="Z129" s="158">
        <v>325.90174999999999</v>
      </c>
      <c r="AA129" s="158">
        <v>331.07606999999996</v>
      </c>
      <c r="AB129" s="158">
        <v>320.83280999999999</v>
      </c>
      <c r="AC129" s="158">
        <v>331.63380999999998</v>
      </c>
      <c r="AD129" s="158">
        <v>342.09992199999999</v>
      </c>
      <c r="AE129" s="158">
        <v>342.71016200000003</v>
      </c>
      <c r="AF129" s="158">
        <v>345.50498199999998</v>
      </c>
      <c r="AG129" s="158">
        <v>352.48276199999998</v>
      </c>
      <c r="AH129" s="158">
        <v>104.988692</v>
      </c>
      <c r="AI129" s="158">
        <v>353.23447099999998</v>
      </c>
      <c r="AJ129" s="158">
        <v>353.385221</v>
      </c>
      <c r="AK129" s="158">
        <v>353.89998099999997</v>
      </c>
      <c r="AL129" s="158">
        <v>598.99288999999999</v>
      </c>
      <c r="AM129" s="158">
        <v>379.74426099999999</v>
      </c>
      <c r="AN129" s="158">
        <v>391.16226</v>
      </c>
      <c r="AO129" s="158">
        <v>381.16534999999999</v>
      </c>
      <c r="AP129" s="158">
        <v>407.70197999999999</v>
      </c>
      <c r="AQ129" s="158">
        <v>440.54951</v>
      </c>
      <c r="AR129" s="158">
        <v>444.45850000000002</v>
      </c>
      <c r="AS129" s="158">
        <v>1048.825388</v>
      </c>
      <c r="AT129" s="158">
        <v>668.29368800000009</v>
      </c>
      <c r="AU129" s="158">
        <v>1300.21</v>
      </c>
      <c r="AV129" s="158">
        <v>3436.656039</v>
      </c>
      <c r="AW129" s="158">
        <v>957.89367700000003</v>
      </c>
      <c r="AX129" s="158">
        <v>821.89411399999995</v>
      </c>
      <c r="AY129" s="158">
        <v>719.90628800000002</v>
      </c>
      <c r="AZ129" s="158">
        <v>724.52081499999997</v>
      </c>
      <c r="BA129" s="158">
        <v>645.25691300000005</v>
      </c>
      <c r="BB129" s="158">
        <v>646.16177700000003</v>
      </c>
      <c r="BC129" s="158">
        <v>424.91202900000002</v>
      </c>
      <c r="BD129" s="158">
        <v>0.110649</v>
      </c>
      <c r="BE129" s="158">
        <v>0.11447</v>
      </c>
      <c r="BF129" s="158">
        <v>659.82323399999996</v>
      </c>
      <c r="BG129" s="158">
        <v>74.586168999999998</v>
      </c>
      <c r="BH129" s="158">
        <v>1979.445999</v>
      </c>
      <c r="BI129" s="158">
        <v>1217.298225</v>
      </c>
      <c r="BJ129" s="158">
        <v>468.140759</v>
      </c>
      <c r="BK129" s="158">
        <v>988.18360800000005</v>
      </c>
      <c r="BL129" s="158">
        <v>939.98835599999995</v>
      </c>
      <c r="BM129" s="158">
        <v>934.03461700000003</v>
      </c>
      <c r="BN129" s="158">
        <v>1416.8419919999999</v>
      </c>
      <c r="BO129" s="158">
        <v>986.36044000000004</v>
      </c>
      <c r="BP129" s="158">
        <v>983.19101499999999</v>
      </c>
      <c r="BQ129" s="158">
        <v>1029.3680179999999</v>
      </c>
      <c r="BR129" s="158">
        <v>992.30944699999998</v>
      </c>
      <c r="BS129" s="158">
        <v>1135.64516</v>
      </c>
      <c r="BT129" s="158">
        <v>1112.5528449999999</v>
      </c>
      <c r="BU129" s="158">
        <v>1302.6386869999999</v>
      </c>
      <c r="BV129" s="158">
        <v>596.22009200000002</v>
      </c>
      <c r="BW129" s="158">
        <v>1114.602161</v>
      </c>
      <c r="BX129" s="158">
        <v>749.70332499999995</v>
      </c>
      <c r="BY129" s="158">
        <v>761.40822900000001</v>
      </c>
      <c r="BZ129" s="158">
        <v>784.84447</v>
      </c>
      <c r="CA129" s="158">
        <v>771.30740000000003</v>
      </c>
      <c r="CB129" s="158">
        <v>864.64840000000004</v>
      </c>
      <c r="CC129" s="158">
        <v>819.79219999999998</v>
      </c>
      <c r="CD129" s="24">
        <v>863.10874689570824</v>
      </c>
      <c r="CE129" s="24">
        <v>781.96813847044905</v>
      </c>
      <c r="CF129" s="24">
        <v>796.71837923699763</v>
      </c>
      <c r="CG129" s="24">
        <v>810.50981672004866</v>
      </c>
      <c r="CH129" s="24">
        <v>822.36897576432341</v>
      </c>
      <c r="CI129" s="24">
        <v>833.86763224236802</v>
      </c>
      <c r="CJ129" s="24">
        <v>844.61829785457587</v>
      </c>
      <c r="CK129" s="24">
        <v>854.87422307499821</v>
      </c>
      <c r="CL129" s="24">
        <v>864.94654828539944</v>
      </c>
      <c r="CM129" s="24">
        <v>874.87850475291577</v>
      </c>
      <c r="CN129" s="24">
        <v>884.70149111976764</v>
      </c>
      <c r="CO129" s="24">
        <v>894.41127200911944</v>
      </c>
      <c r="CP129" s="24">
        <v>904.00902135569072</v>
      </c>
      <c r="CQ129" s="24">
        <v>819.23971333051588</v>
      </c>
      <c r="CR129" s="24">
        <v>840.08212004022892</v>
      </c>
      <c r="CS129" s="24">
        <v>858.59565826621963</v>
      </c>
      <c r="CT129" s="24">
        <v>875.08299787728845</v>
      </c>
      <c r="CU129" s="24">
        <v>889.8643791233543</v>
      </c>
      <c r="CV129" s="24">
        <v>903.22044584844787</v>
      </c>
      <c r="CW129" s="24">
        <v>915.38371554244475</v>
      </c>
      <c r="CX129" s="24">
        <v>926.42106875282161</v>
      </c>
      <c r="CY129" s="24">
        <v>936.5321492080086</v>
      </c>
      <c r="CZ129" s="24">
        <v>945.85672452417782</v>
      </c>
      <c r="DA129" s="24">
        <v>954.43410734227052</v>
      </c>
      <c r="DB129" s="24">
        <v>962.1010263860652</v>
      </c>
      <c r="DC129" s="24">
        <v>862.11646566423394</v>
      </c>
      <c r="DD129" s="24">
        <v>875.99120602685969</v>
      </c>
      <c r="DE129" s="24">
        <v>888.43807885154285</v>
      </c>
      <c r="DF129" s="24">
        <v>899.59873422775524</v>
      </c>
      <c r="DG129" s="24">
        <v>909.73584552953207</v>
      </c>
      <c r="DH129" s="24">
        <v>919.03867126667285</v>
      </c>
      <c r="DI129" s="24">
        <v>927.64949699013869</v>
      </c>
      <c r="DJ129" s="24">
        <v>935.66320451059846</v>
      </c>
      <c r="DK129" s="24">
        <v>943.16190422751401</v>
      </c>
      <c r="DL129" s="24">
        <v>950.21463811607964</v>
      </c>
      <c r="DM129" s="24">
        <v>956.77601234995439</v>
      </c>
      <c r="DN129" s="24">
        <v>962.81422564455124</v>
      </c>
      <c r="DO129" s="24">
        <v>857.9345167827878</v>
      </c>
      <c r="DP129" s="24">
        <v>867.55660578588447</v>
      </c>
      <c r="DQ129" s="24">
        <v>876.19657932827238</v>
      </c>
      <c r="DR129" s="24">
        <v>883.91059778396016</v>
      </c>
      <c r="DS129" s="24">
        <v>891.24179499215916</v>
      </c>
      <c r="DT129" s="24">
        <v>898.23964947703655</v>
      </c>
      <c r="DU129" s="24">
        <v>905.28588951831091</v>
      </c>
      <c r="DV129" s="24">
        <v>911.22224244230938</v>
      </c>
      <c r="DW129" s="24">
        <v>916.7931297122758</v>
      </c>
      <c r="DX129" s="24">
        <v>922.05205004716174</v>
      </c>
      <c r="DY129" s="24">
        <v>927.04415977003475</v>
      </c>
      <c r="DZ129" s="24">
        <v>931.80632209131602</v>
      </c>
      <c r="EA129" s="24">
        <v>828.95430788982424</v>
      </c>
      <c r="EB129" s="24">
        <v>837.24985738071791</v>
      </c>
      <c r="EC129" s="24">
        <v>844.89290548981228</v>
      </c>
      <c r="ED129" s="24">
        <v>851.91414834570037</v>
      </c>
      <c r="EE129" s="24">
        <v>858.38683529974423</v>
      </c>
      <c r="EF129" s="24">
        <v>864.39166404234481</v>
      </c>
      <c r="EG129" s="24">
        <v>869.99071536868462</v>
      </c>
      <c r="EH129" s="24">
        <v>875.24415366592518</v>
      </c>
      <c r="EI129" s="24">
        <v>880.19029676966045</v>
      </c>
      <c r="EJ129" s="24">
        <v>884.87191957180585</v>
      </c>
      <c r="EK129" s="24">
        <v>889.32406559177002</v>
      </c>
      <c r="EL129" s="24">
        <v>893.57799530462626</v>
      </c>
      <c r="EM129" s="24">
        <v>794.15740850029772</v>
      </c>
      <c r="EN129" s="24">
        <v>801.43519861919219</v>
      </c>
      <c r="EO129" s="24">
        <v>808.1757754674494</v>
      </c>
      <c r="EP129" s="24">
        <v>813.91224978902437</v>
      </c>
      <c r="EQ129" s="24">
        <v>818.22955150150335</v>
      </c>
      <c r="ER129" s="24">
        <v>821.74702896580231</v>
      </c>
      <c r="ES129" s="24">
        <v>824.61429701136126</v>
      </c>
      <c r="ET129" s="24">
        <v>825.60516367342484</v>
      </c>
      <c r="EU129" s="24">
        <v>826.61242612892511</v>
      </c>
      <c r="EV129" s="24">
        <v>828.12247778120604</v>
      </c>
      <c r="EW129" s="24">
        <v>830.06673592602078</v>
      </c>
      <c r="EX129" s="24">
        <v>832.14250725919317</v>
      </c>
      <c r="EY129" s="24">
        <v>737.66812329305969</v>
      </c>
      <c r="EZ129" s="24">
        <v>742.53022029964507</v>
      </c>
      <c r="FA129" s="24">
        <v>746.59734016287678</v>
      </c>
      <c r="FB129" s="24">
        <v>750.40836907151652</v>
      </c>
      <c r="FC129" s="24">
        <v>753.68996788427694</v>
      </c>
      <c r="FD129" s="24">
        <v>756.85613065201278</v>
      </c>
      <c r="FE129" s="24">
        <v>759.54863506329275</v>
      </c>
      <c r="FF129" s="24">
        <v>760.87332016740015</v>
      </c>
      <c r="FG129" s="24">
        <v>762.30678034207415</v>
      </c>
      <c r="FH129" s="24">
        <v>763.91184458822818</v>
      </c>
      <c r="FI129" s="24">
        <v>765.04724417220802</v>
      </c>
      <c r="FJ129" s="24">
        <v>765.67836502567468</v>
      </c>
      <c r="FK129" s="24">
        <v>676.81718748970604</v>
      </c>
      <c r="FL129" s="24">
        <v>680.11014812350618</v>
      </c>
      <c r="FM129" s="24">
        <v>682.89105857467052</v>
      </c>
      <c r="FN129" s="24">
        <v>685.09904263662429</v>
      </c>
      <c r="FO129" s="24">
        <v>688.93594269700077</v>
      </c>
      <c r="FP129" s="24">
        <v>692.48722046821308</v>
      </c>
      <c r="FQ129" s="24">
        <v>695.80673515783155</v>
      </c>
      <c r="FR129" s="24">
        <v>698.71728713393168</v>
      </c>
      <c r="FS129" s="24">
        <v>701.58204803006902</v>
      </c>
      <c r="FT129" s="24">
        <v>704.1756840220138</v>
      </c>
      <c r="FU129" s="24">
        <v>706.762535923977</v>
      </c>
      <c r="FV129" s="24">
        <v>709.1992668010588</v>
      </c>
      <c r="FX129" s="24">
        <v>5821.4134999999997</v>
      </c>
      <c r="FY129" s="24">
        <v>10337.460004999999</v>
      </c>
      <c r="FZ129" s="24">
        <v>12009.748645</v>
      </c>
      <c r="GA129" s="24">
        <v>10013.362969</v>
      </c>
      <c r="GB129" s="24">
        <v>863.10874689570824</v>
      </c>
      <c r="GC129" s="24">
        <v>10876.471715895708</v>
      </c>
      <c r="GD129" s="24">
        <v>10167.872300886655</v>
      </c>
      <c r="GE129" s="24">
        <v>10826.814106241844</v>
      </c>
      <c r="GF129" s="24">
        <v>11031.198483405435</v>
      </c>
      <c r="GG129" s="24">
        <v>10789.28353773151</v>
      </c>
      <c r="GH129" s="24">
        <v>10378.988864720615</v>
      </c>
      <c r="GI129" s="24">
        <v>9824.8208206234012</v>
      </c>
      <c r="GJ129" s="24">
        <v>9065.1163407222666</v>
      </c>
      <c r="GK129" s="24">
        <v>8322.5841570586035</v>
      </c>
    </row>
    <row r="130" spans="3:193" x14ac:dyDescent="0.2">
      <c r="C130" s="40" t="s">
        <v>936</v>
      </c>
      <c r="D130" s="40"/>
      <c r="E130" s="40"/>
      <c r="F130" s="40"/>
      <c r="G130" s="40"/>
      <c r="H130" s="40"/>
      <c r="I130" s="40"/>
      <c r="J130" s="40"/>
      <c r="K130" s="40">
        <v>518.47601400000008</v>
      </c>
      <c r="L130" s="40">
        <v>537.47227899999996</v>
      </c>
      <c r="M130" s="40">
        <v>502.14616300000006</v>
      </c>
      <c r="N130" s="40">
        <v>515.63436100000001</v>
      </c>
      <c r="O130" s="40">
        <v>614.59433000000001</v>
      </c>
      <c r="P130" s="40">
        <v>460.748987</v>
      </c>
      <c r="Q130" s="40">
        <v>520.35017700000003</v>
      </c>
      <c r="R130" s="40">
        <v>482.118292</v>
      </c>
      <c r="S130" s="40">
        <v>470.45234499999998</v>
      </c>
      <c r="T130" s="40">
        <v>500.57567600000004</v>
      </c>
      <c r="U130" s="40">
        <v>544.28187200000002</v>
      </c>
      <c r="V130" s="40">
        <v>569.163501</v>
      </c>
      <c r="W130" s="40">
        <v>450.39498000000003</v>
      </c>
      <c r="X130" s="40">
        <v>629.52579500000002</v>
      </c>
      <c r="Y130" s="40">
        <v>608.80994899999996</v>
      </c>
      <c r="Z130" s="40">
        <v>624.77796999999998</v>
      </c>
      <c r="AA130" s="40">
        <v>728.9352879999999</v>
      </c>
      <c r="AB130" s="40">
        <v>711.79809399999999</v>
      </c>
      <c r="AC130" s="40">
        <v>720.81244400000003</v>
      </c>
      <c r="AD130" s="40">
        <v>725.91839100000004</v>
      </c>
      <c r="AE130" s="40">
        <v>725.91695200000004</v>
      </c>
      <c r="AF130" s="40">
        <v>688.16054800000006</v>
      </c>
      <c r="AG130" s="40">
        <v>683.4391619999999</v>
      </c>
      <c r="AH130" s="40">
        <v>429.31346200000002</v>
      </c>
      <c r="AI130" s="40">
        <v>689.84569299999998</v>
      </c>
      <c r="AJ130" s="40">
        <v>709.80468700000006</v>
      </c>
      <c r="AK130" s="40">
        <v>713.97942999999998</v>
      </c>
      <c r="AL130" s="40">
        <v>971.00684899999999</v>
      </c>
      <c r="AM130" s="40">
        <v>759.53766500000006</v>
      </c>
      <c r="AN130" s="40">
        <v>827.51322500000003</v>
      </c>
      <c r="AO130" s="40">
        <v>852.33776999999998</v>
      </c>
      <c r="AP130" s="40">
        <v>948.67260099999999</v>
      </c>
      <c r="AQ130" s="40">
        <v>1144.876004</v>
      </c>
      <c r="AR130" s="40">
        <v>1035.3468849999999</v>
      </c>
      <c r="AS130" s="40">
        <v>2611.7706859999998</v>
      </c>
      <c r="AT130" s="40">
        <v>2169.0826360000001</v>
      </c>
      <c r="AU130" s="40">
        <v>2097.7129970000001</v>
      </c>
      <c r="AV130" s="40">
        <v>4258.590819</v>
      </c>
      <c r="AW130" s="40">
        <v>2106.6585949999999</v>
      </c>
      <c r="AX130" s="40">
        <v>1917.2942739999999</v>
      </c>
      <c r="AY130" s="40">
        <v>1924.5136440000001</v>
      </c>
      <c r="AZ130" s="40">
        <v>1985.1604240000001</v>
      </c>
      <c r="BA130" s="40">
        <v>1770.8953489999999</v>
      </c>
      <c r="BB130" s="40">
        <v>1437.588722</v>
      </c>
      <c r="BC130" s="40">
        <v>1416.9983300000001</v>
      </c>
      <c r="BD130" s="40">
        <v>34.146405999999999</v>
      </c>
      <c r="BE130" s="40">
        <v>33.899120999999994</v>
      </c>
      <c r="BF130" s="40">
        <v>1728.751305</v>
      </c>
      <c r="BG130" s="40">
        <v>163.68742700000001</v>
      </c>
      <c r="BH130" s="40">
        <v>4495.5984330000001</v>
      </c>
      <c r="BI130" s="40">
        <v>3284.9113189999998</v>
      </c>
      <c r="BJ130" s="40">
        <v>1716.528875</v>
      </c>
      <c r="BK130" s="40">
        <v>2042.3736289999999</v>
      </c>
      <c r="BL130" s="40">
        <v>2118.503248</v>
      </c>
      <c r="BM130" s="40">
        <v>2045.209519</v>
      </c>
      <c r="BN130" s="40">
        <v>2796.4421469999997</v>
      </c>
      <c r="BO130" s="40">
        <v>2424.4776059999999</v>
      </c>
      <c r="BP130" s="40">
        <v>2410.729319</v>
      </c>
      <c r="BQ130" s="40">
        <v>2763.2829149999998</v>
      </c>
      <c r="BR130" s="40">
        <v>2607.3197740000001</v>
      </c>
      <c r="BS130" s="40">
        <v>2647.6112190000003</v>
      </c>
      <c r="BT130" s="40">
        <v>2694.027126</v>
      </c>
      <c r="BU130" s="40">
        <v>2998.5260719999997</v>
      </c>
      <c r="BV130" s="40">
        <v>2968.618125</v>
      </c>
      <c r="BW130" s="40">
        <v>3178.8137370000004</v>
      </c>
      <c r="BX130" s="40">
        <v>3246.9201979999998</v>
      </c>
      <c r="BY130" s="40">
        <v>3277.1665830000002</v>
      </c>
      <c r="BZ130" s="40">
        <v>3624.3116450000002</v>
      </c>
      <c r="CA130" s="40">
        <v>3996.4884270000002</v>
      </c>
      <c r="CB130" s="40">
        <v>4214.9047060000003</v>
      </c>
      <c r="CC130" s="40">
        <v>3635.8635799999997</v>
      </c>
      <c r="CD130" s="40">
        <v>3783.6288421215004</v>
      </c>
      <c r="CE130" s="40">
        <v>3787.9149986464895</v>
      </c>
      <c r="CF130" s="40">
        <v>3858.8696179279686</v>
      </c>
      <c r="CG130" s="40">
        <v>3925.5498148966531</v>
      </c>
      <c r="CH130" s="40">
        <v>3983.1458994394316</v>
      </c>
      <c r="CI130" s="40">
        <v>4039.2169509560767</v>
      </c>
      <c r="CJ130" s="40">
        <v>4091.8399005068527</v>
      </c>
      <c r="CK130" s="40">
        <v>4142.2192248829597</v>
      </c>
      <c r="CL130" s="40">
        <v>4191.8645686107893</v>
      </c>
      <c r="CM130" s="40">
        <v>4240.9797513761187</v>
      </c>
      <c r="CN130" s="40">
        <v>4289.7128363890006</v>
      </c>
      <c r="CO130" s="40">
        <v>4338.0364274312406</v>
      </c>
      <c r="CP130" s="40">
        <v>4385.9500650489408</v>
      </c>
      <c r="CQ130" s="40">
        <v>4410.4177337957562</v>
      </c>
      <c r="CR130" s="40">
        <v>4527.457444188487</v>
      </c>
      <c r="CS130" s="40">
        <v>4632.138867065878</v>
      </c>
      <c r="CT130" s="40">
        <v>4725.9252963451363</v>
      </c>
      <c r="CU130" s="40">
        <v>4810.4520054173654</v>
      </c>
      <c r="CV130" s="40">
        <v>4887.1855838876272</v>
      </c>
      <c r="CW130" s="40">
        <v>4957.3587013264769</v>
      </c>
      <c r="CX130" s="40">
        <v>5021.275283750856</v>
      </c>
      <c r="CY130" s="40">
        <v>5080.02606199006</v>
      </c>
      <c r="CZ130" s="40">
        <v>5134.3736145662288</v>
      </c>
      <c r="DA130" s="40">
        <v>5184.5066335208403</v>
      </c>
      <c r="DB130" s="40">
        <v>5229.431418043273</v>
      </c>
      <c r="DC130" s="40">
        <v>5216.3992531115518</v>
      </c>
      <c r="DD130" s="40">
        <v>5307.7476940996075</v>
      </c>
      <c r="DE130" s="40">
        <v>5390.0699284415232</v>
      </c>
      <c r="DF130" s="40">
        <v>5464.183772016162</v>
      </c>
      <c r="DG130" s="40">
        <v>5531.7432665418801</v>
      </c>
      <c r="DH130" s="40">
        <v>5593.944380012018</v>
      </c>
      <c r="DI130" s="40">
        <v>5651.6895752867758</v>
      </c>
      <c r="DJ130" s="40">
        <v>5705.5772082089916</v>
      </c>
      <c r="DK130" s="40">
        <v>5756.1291574800325</v>
      </c>
      <c r="DL130" s="40">
        <v>5803.7865285079242</v>
      </c>
      <c r="DM130" s="40">
        <v>5848.2205464285134</v>
      </c>
      <c r="DN130" s="40">
        <v>5889.1938580326059</v>
      </c>
      <c r="DO130" s="40">
        <v>5855.9660960814617</v>
      </c>
      <c r="DP130" s="40">
        <v>5929.352389510811</v>
      </c>
      <c r="DQ130" s="40">
        <v>5995.4641982371841</v>
      </c>
      <c r="DR130" s="40">
        <v>6054.6623124537919</v>
      </c>
      <c r="DS130" s="40">
        <v>6111.0717707748081</v>
      </c>
      <c r="DT130" s="40">
        <v>6165.0512163471085</v>
      </c>
      <c r="DU130" s="40">
        <v>6219.5363197022143</v>
      </c>
      <c r="DV130" s="40">
        <v>6265.5418582338152</v>
      </c>
      <c r="DW130" s="40">
        <v>6308.8001184312207</v>
      </c>
      <c r="DX130" s="40">
        <v>6349.7111636372101</v>
      </c>
      <c r="DY130" s="40">
        <v>6388.6139370956262</v>
      </c>
      <c r="DZ130" s="40">
        <v>6425.7856816066405</v>
      </c>
      <c r="EA130" s="40">
        <v>6393.9887730518349</v>
      </c>
      <c r="EB130" s="40">
        <v>6466.8842595562282</v>
      </c>
      <c r="EC130" s="40">
        <v>6534.2489951514171</v>
      </c>
      <c r="ED130" s="40">
        <v>6596.3037814385898</v>
      </c>
      <c r="EE130" s="40">
        <v>6653.6542591284306</v>
      </c>
      <c r="EF130" s="40">
        <v>6706.9821843710097</v>
      </c>
      <c r="EG130" s="40">
        <v>6756.812515397819</v>
      </c>
      <c r="EH130" s="40">
        <v>6803.6596402795767</v>
      </c>
      <c r="EI130" s="40">
        <v>6847.8481708572017</v>
      </c>
      <c r="EJ130" s="40">
        <v>6889.7462124750155</v>
      </c>
      <c r="EK130" s="40">
        <v>6929.6559408142311</v>
      </c>
      <c r="EL130" s="40">
        <v>6967.8481813136677</v>
      </c>
      <c r="EM130" s="40">
        <v>6941.120918732935</v>
      </c>
      <c r="EN130" s="40">
        <v>7014.7991146107934</v>
      </c>
      <c r="EO130" s="40">
        <v>7083.2313928210551</v>
      </c>
      <c r="EP130" s="40">
        <v>7141.614908611813</v>
      </c>
      <c r="EQ130" s="40">
        <v>7185.642309335758</v>
      </c>
      <c r="ER130" s="40">
        <v>7221.5686366020927</v>
      </c>
      <c r="ES130" s="40">
        <v>7250.8906776093181</v>
      </c>
      <c r="ET130" s="40">
        <v>7261.0314054489372</v>
      </c>
      <c r="EU130" s="40">
        <v>7271.3439567210971</v>
      </c>
      <c r="EV130" s="40">
        <v>7286.8117589908798</v>
      </c>
      <c r="EW130" s="40">
        <v>7306.7406425583877</v>
      </c>
      <c r="EX130" s="40">
        <v>7328.0341848461494</v>
      </c>
      <c r="EY130" s="40">
        <v>7292.132705648326</v>
      </c>
      <c r="EZ130" s="40">
        <v>7348.3809462610116</v>
      </c>
      <c r="FA130" s="40">
        <v>7395.5248661921878</v>
      </c>
      <c r="FB130" s="40">
        <v>7439.7765464354707</v>
      </c>
      <c r="FC130" s="40">
        <v>7477.9396690520007</v>
      </c>
      <c r="FD130" s="40">
        <v>7514.8118542935008</v>
      </c>
      <c r="FE130" s="40">
        <v>7546.207660984026</v>
      </c>
      <c r="FF130" s="40">
        <v>7561.667449586912</v>
      </c>
      <c r="FG130" s="40">
        <v>7578.4066180370355</v>
      </c>
      <c r="FH130" s="40">
        <v>7597.1619025191194</v>
      </c>
      <c r="FI130" s="40">
        <v>7610.4369088627109</v>
      </c>
      <c r="FJ130" s="40">
        <v>7617.8187132050225</v>
      </c>
      <c r="FK130" s="40">
        <v>7567.6549476261143</v>
      </c>
      <c r="FL130" s="40">
        <v>7611.0913403427148</v>
      </c>
      <c r="FM130" s="40">
        <v>7647.8276294668258</v>
      </c>
      <c r="FN130" s="40">
        <v>7677.0307119348818</v>
      </c>
      <c r="FO130" s="40">
        <v>7727.8520561326777</v>
      </c>
      <c r="FP130" s="40">
        <v>7774.9736847871791</v>
      </c>
      <c r="FQ130" s="40">
        <v>7819.0923862264608</v>
      </c>
      <c r="FR130" s="40">
        <v>7857.833006515687</v>
      </c>
      <c r="FS130" s="40">
        <v>7896.0162859134007</v>
      </c>
      <c r="FT130" s="40">
        <v>7930.6303626744748</v>
      </c>
      <c r="FU130" s="40">
        <v>7965.1959357232963</v>
      </c>
      <c r="FV130" s="40">
        <v>7997.7938961375139</v>
      </c>
      <c r="FX130" s="40">
        <v>13433.774130999998</v>
      </c>
      <c r="FY130" s="40">
        <v>20712.209985999998</v>
      </c>
      <c r="FZ130" s="40">
        <v>28869.064211000001</v>
      </c>
      <c r="GA130" s="40">
        <v>36483.251418</v>
      </c>
      <c r="GB130" s="40">
        <v>3783.6288421215004</v>
      </c>
      <c r="GC130" s="40">
        <v>40266.880260121499</v>
      </c>
      <c r="GD130" s="40">
        <v>49275.300056112523</v>
      </c>
      <c r="GE130" s="40">
        <v>58600.548643897986</v>
      </c>
      <c r="GF130" s="40">
        <v>67158.685168167591</v>
      </c>
      <c r="GG130" s="40">
        <v>74069.557062111897</v>
      </c>
      <c r="GH130" s="40">
        <v>80547.632913835012</v>
      </c>
      <c r="GI130" s="40">
        <v>86292.829906889208</v>
      </c>
      <c r="GJ130" s="40">
        <v>89980.265841077329</v>
      </c>
      <c r="GK130" s="40">
        <v>93472.992243481232</v>
      </c>
    </row>
    <row r="132" spans="3:193" x14ac:dyDescent="0.2">
      <c r="C132" s="24" t="s">
        <v>937</v>
      </c>
    </row>
    <row r="133" spans="3:193" x14ac:dyDescent="0.2">
      <c r="D133" s="24" t="s">
        <v>938</v>
      </c>
    </row>
    <row r="134" spans="3:193" x14ac:dyDescent="0.2">
      <c r="E134" s="154" t="s">
        <v>939</v>
      </c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  <c r="AE134" s="154"/>
      <c r="AF134" s="154"/>
      <c r="AG134" s="154"/>
      <c r="AH134" s="154"/>
      <c r="AI134" s="154"/>
      <c r="AJ134" s="154"/>
      <c r="AK134" s="154"/>
      <c r="AL134" s="154"/>
      <c r="AM134" s="154"/>
      <c r="AN134" s="154"/>
      <c r="AO134" s="154"/>
      <c r="AP134" s="154"/>
      <c r="AQ134" s="154"/>
      <c r="AR134" s="154"/>
      <c r="AS134" s="154"/>
      <c r="AT134" s="154"/>
      <c r="AU134" s="172">
        <v>800.50572899999997</v>
      </c>
      <c r="AV134" s="172">
        <v>50.660043000000002</v>
      </c>
      <c r="AW134" s="172">
        <v>724.90913799999998</v>
      </c>
      <c r="AX134" s="172">
        <v>715.86727199999996</v>
      </c>
      <c r="AY134" s="172">
        <v>730.35373500000003</v>
      </c>
      <c r="AZ134" s="172">
        <v>697.75035400000002</v>
      </c>
      <c r="BA134" s="172">
        <v>343.46639399999998</v>
      </c>
      <c r="BB134" s="172">
        <v>223.962411</v>
      </c>
      <c r="BC134" s="172">
        <v>147.109084</v>
      </c>
      <c r="BD134" s="172">
        <v>62.734281000000003</v>
      </c>
      <c r="BE134" s="172"/>
      <c r="BF134" s="172"/>
      <c r="BG134" s="172"/>
      <c r="BH134" s="172"/>
      <c r="BI134" s="172"/>
      <c r="BJ134" s="172"/>
      <c r="BK134" s="172"/>
      <c r="BL134" s="172"/>
      <c r="BM134" s="172"/>
      <c r="BN134" s="172"/>
      <c r="BO134" s="172"/>
      <c r="BP134" s="172"/>
      <c r="BQ134" s="172"/>
      <c r="BR134" s="172"/>
      <c r="BS134" s="172"/>
      <c r="BT134" s="172"/>
      <c r="BU134" s="172"/>
      <c r="BV134" s="172"/>
      <c r="BW134" s="172"/>
      <c r="BX134" s="172"/>
      <c r="BY134" s="172"/>
      <c r="BZ134" s="172"/>
      <c r="CA134" s="172"/>
      <c r="CB134" s="172"/>
      <c r="CC134" s="172"/>
    </row>
    <row r="135" spans="3:193" x14ac:dyDescent="0.2">
      <c r="E135" s="155" t="s">
        <v>940</v>
      </c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73">
        <v>1300.21</v>
      </c>
      <c r="AV135" s="173">
        <v>3210.0611800000001</v>
      </c>
      <c r="AW135" s="173">
        <v>399.97809999999998</v>
      </c>
      <c r="AX135" s="173">
        <v>278.87247000000002</v>
      </c>
      <c r="AY135" s="173">
        <v>142.37043</v>
      </c>
      <c r="AZ135" s="173">
        <v>118.71498</v>
      </c>
      <c r="BA135" s="173">
        <v>0.16827</v>
      </c>
      <c r="BB135" s="173">
        <v>0.10989</v>
      </c>
      <c r="BC135" s="173">
        <v>0.11436</v>
      </c>
      <c r="BD135" s="173">
        <v>0.11042</v>
      </c>
      <c r="BE135" s="173"/>
      <c r="BF135" s="173"/>
      <c r="BG135" s="173"/>
      <c r="BH135" s="173"/>
      <c r="BI135" s="173"/>
      <c r="BJ135" s="173"/>
      <c r="BK135" s="173"/>
      <c r="BL135" s="173"/>
      <c r="BM135" s="173"/>
      <c r="BN135" s="173"/>
      <c r="BO135" s="173"/>
      <c r="BP135" s="173"/>
      <c r="BQ135" s="173"/>
      <c r="BR135" s="173"/>
      <c r="BS135" s="173"/>
      <c r="BT135" s="173"/>
      <c r="BU135" s="173"/>
      <c r="BV135" s="173"/>
      <c r="BW135" s="173"/>
      <c r="BX135" s="173"/>
      <c r="BY135" s="173"/>
      <c r="BZ135" s="173"/>
      <c r="CA135" s="173"/>
      <c r="CB135" s="173"/>
      <c r="CC135" s="173"/>
    </row>
    <row r="136" spans="3:193" x14ac:dyDescent="0.2">
      <c r="D136" s="24" t="s">
        <v>941</v>
      </c>
      <c r="K136" s="24">
        <v>518.47601400000008</v>
      </c>
      <c r="L136" s="24">
        <v>537.47227899999996</v>
      </c>
      <c r="M136" s="24">
        <v>502.14616300000006</v>
      </c>
      <c r="N136" s="24">
        <v>515.63436100000001</v>
      </c>
      <c r="O136" s="24">
        <v>614.59433000000001</v>
      </c>
      <c r="P136" s="24">
        <v>460.748987</v>
      </c>
      <c r="Q136" s="24">
        <v>520.35017700000003</v>
      </c>
      <c r="R136" s="24">
        <v>482.118292</v>
      </c>
      <c r="S136" s="24">
        <v>470.45234499999998</v>
      </c>
      <c r="T136" s="24">
        <v>500.57567600000004</v>
      </c>
      <c r="U136" s="24">
        <v>544.28187200000002</v>
      </c>
      <c r="V136" s="24">
        <v>569.163501</v>
      </c>
      <c r="W136" s="24">
        <v>450.39498000000003</v>
      </c>
      <c r="X136" s="24">
        <v>629.52579500000002</v>
      </c>
      <c r="Y136" s="24">
        <v>608.80994899999996</v>
      </c>
      <c r="Z136" s="24">
        <v>624.77796999999998</v>
      </c>
      <c r="AA136" s="24">
        <v>728.9352879999999</v>
      </c>
      <c r="AB136" s="24">
        <v>711.79809399999999</v>
      </c>
      <c r="AC136" s="24">
        <v>720.81244400000003</v>
      </c>
      <c r="AD136" s="24">
        <v>725.91839100000004</v>
      </c>
      <c r="AE136" s="24">
        <v>725.91695200000004</v>
      </c>
      <c r="AF136" s="24">
        <v>688.16054800000006</v>
      </c>
      <c r="AG136" s="24">
        <v>683.4391619999999</v>
      </c>
      <c r="AH136" s="24">
        <v>429.31346200000002</v>
      </c>
      <c r="AI136" s="24">
        <v>689.84569299999998</v>
      </c>
      <c r="AJ136" s="24">
        <v>709.80468700000006</v>
      </c>
      <c r="AK136" s="24">
        <v>713.97942999999998</v>
      </c>
      <c r="AL136" s="24">
        <v>971.00684899999999</v>
      </c>
      <c r="AM136" s="24">
        <v>759.53766500000006</v>
      </c>
      <c r="AN136" s="24">
        <v>827.51322500000003</v>
      </c>
      <c r="AO136" s="24">
        <v>852.33776999999998</v>
      </c>
      <c r="AP136" s="24">
        <v>948.67260099999999</v>
      </c>
      <c r="AQ136" s="24">
        <v>1144.876004</v>
      </c>
      <c r="AR136" s="24">
        <v>1035.3468849999999</v>
      </c>
      <c r="AS136" s="24">
        <v>2611.7706859999998</v>
      </c>
      <c r="AT136" s="24">
        <v>2169.0826360000001</v>
      </c>
      <c r="AU136" s="24">
        <v>485.78193781910841</v>
      </c>
      <c r="AV136" s="24">
        <v>1756.5588962009861</v>
      </c>
      <c r="AW136" s="24">
        <v>1243.5048365085731</v>
      </c>
      <c r="AX136" s="24">
        <v>1154.005903376586</v>
      </c>
      <c r="AY136" s="24">
        <v>1254.8508389659883</v>
      </c>
      <c r="AZ136" s="24">
        <v>1358.6664093883255</v>
      </c>
      <c r="BA136" s="24">
        <v>1507.2159847404346</v>
      </c>
      <c r="BB136" s="24">
        <v>1437.588722</v>
      </c>
      <c r="BC136" s="24">
        <v>1416.9983300000001</v>
      </c>
      <c r="BD136" s="24">
        <v>1384.522072</v>
      </c>
      <c r="BE136" s="24">
        <v>1562.8221880000001</v>
      </c>
      <c r="BF136" s="24">
        <v>1872.166295</v>
      </c>
      <c r="BG136" s="24">
        <v>3232.9457859999998</v>
      </c>
      <c r="BH136" s="24">
        <v>4548.7235369999999</v>
      </c>
      <c r="BI136" s="24">
        <v>3284.9113189999998</v>
      </c>
      <c r="BJ136" s="24">
        <v>2713.1037670000001</v>
      </c>
      <c r="BK136" s="24">
        <v>2042.3736289999999</v>
      </c>
      <c r="BL136" s="24">
        <v>2119.6516499999998</v>
      </c>
      <c r="BM136" s="24">
        <v>2045.209519</v>
      </c>
      <c r="BN136" s="24">
        <v>2796.4421469999997</v>
      </c>
      <c r="BO136" s="24">
        <v>2424.4776059999999</v>
      </c>
      <c r="BP136" s="24">
        <v>2568.150134</v>
      </c>
      <c r="BQ136" s="24">
        <v>2763.2829149999998</v>
      </c>
      <c r="BR136" s="24">
        <v>2607.3197740000001</v>
      </c>
      <c r="BS136" s="24">
        <v>2647.6112190000003</v>
      </c>
      <c r="BT136" s="24">
        <v>2694.027126</v>
      </c>
      <c r="BU136" s="24">
        <v>2998.5260719999997</v>
      </c>
      <c r="BV136" s="24">
        <v>2968.618125</v>
      </c>
      <c r="BW136" s="24">
        <v>3178.8137370000004</v>
      </c>
      <c r="BX136" s="24">
        <v>3246.9201979999998</v>
      </c>
      <c r="BY136" s="24">
        <v>3277.1665830000002</v>
      </c>
      <c r="BZ136" s="24">
        <v>3624.3116450000002</v>
      </c>
      <c r="CA136" s="24">
        <v>3996.4884270000002</v>
      </c>
      <c r="CB136" s="24">
        <v>4214.9047060000003</v>
      </c>
      <c r="CC136" s="24">
        <v>3635.8635799999997</v>
      </c>
    </row>
    <row r="137" spans="3:193" x14ac:dyDescent="0.2">
      <c r="E137" s="154" t="s">
        <v>939</v>
      </c>
      <c r="F137" s="154"/>
      <c r="G137" s="154"/>
      <c r="H137" s="154"/>
      <c r="I137" s="154"/>
      <c r="J137" s="154"/>
      <c r="K137" s="154">
        <v>260.453191</v>
      </c>
      <c r="L137" s="154">
        <v>239.033356</v>
      </c>
      <c r="M137" s="154">
        <v>237.46930800000001</v>
      </c>
      <c r="N137" s="154">
        <v>248.33568099999999</v>
      </c>
      <c r="O137" s="154">
        <v>324.88497999999998</v>
      </c>
      <c r="P137" s="154">
        <v>299.409312</v>
      </c>
      <c r="Q137" s="154">
        <v>218.99267</v>
      </c>
      <c r="R137" s="154">
        <v>179.46289499999997</v>
      </c>
      <c r="S137" s="154">
        <v>168.82031999999998</v>
      </c>
      <c r="T137" s="154">
        <v>184.932344</v>
      </c>
      <c r="U137" s="154">
        <v>217.16881699999999</v>
      </c>
      <c r="V137" s="154">
        <v>239.92768099999998</v>
      </c>
      <c r="W137" s="154">
        <v>173.86250000000001</v>
      </c>
      <c r="X137" s="154">
        <v>351.01975500000003</v>
      </c>
      <c r="Y137" s="154">
        <v>261.60398899999996</v>
      </c>
      <c r="Z137" s="154">
        <v>298.87621999999999</v>
      </c>
      <c r="AA137" s="154">
        <v>397.859218</v>
      </c>
      <c r="AB137" s="154">
        <v>390.965284</v>
      </c>
      <c r="AC137" s="154">
        <v>389.17863400000005</v>
      </c>
      <c r="AD137" s="154">
        <v>383.81846900000005</v>
      </c>
      <c r="AE137" s="154">
        <v>383.20679000000001</v>
      </c>
      <c r="AF137" s="154">
        <v>342.65556600000002</v>
      </c>
      <c r="AG137" s="154">
        <v>330.95639999999997</v>
      </c>
      <c r="AH137" s="154">
        <v>324.32477</v>
      </c>
      <c r="AI137" s="154">
        <v>336.611222</v>
      </c>
      <c r="AJ137" s="154">
        <v>356.419466</v>
      </c>
      <c r="AK137" s="154">
        <v>360.07944900000001</v>
      </c>
      <c r="AL137" s="154">
        <v>372.013959</v>
      </c>
      <c r="AM137" s="154">
        <v>379.79340400000001</v>
      </c>
      <c r="AN137" s="154">
        <v>436.35096500000003</v>
      </c>
      <c r="AO137" s="154">
        <v>471.17241999999999</v>
      </c>
      <c r="AP137" s="154">
        <v>540.97062100000005</v>
      </c>
      <c r="AQ137" s="154">
        <v>704.32649400000003</v>
      </c>
      <c r="AR137" s="154">
        <v>590.88838499999997</v>
      </c>
      <c r="AS137" s="154">
        <v>1562.9452980000001</v>
      </c>
      <c r="AT137" s="154">
        <v>1500.7889479999999</v>
      </c>
      <c r="AU137" s="154">
        <v>183.25518145115871</v>
      </c>
      <c r="AV137" s="154">
        <v>783.06207788051233</v>
      </c>
      <c r="AW137" s="154">
        <v>592.52423369642327</v>
      </c>
      <c r="AX137" s="154">
        <v>546.09752278063763</v>
      </c>
      <c r="AY137" s="154">
        <v>644.18889795585108</v>
      </c>
      <c r="AZ137" s="154">
        <v>725.23853038644427</v>
      </c>
      <c r="BA137" s="154">
        <v>862.08818946711392</v>
      </c>
      <c r="BB137" s="154">
        <v>791.42694500000005</v>
      </c>
      <c r="BC137" s="154">
        <v>992.08630100000005</v>
      </c>
      <c r="BD137" s="154">
        <v>814.30984999999998</v>
      </c>
      <c r="BE137" s="154">
        <v>960.31404100000009</v>
      </c>
      <c r="BF137" s="154">
        <v>1140.6355659999999</v>
      </c>
      <c r="BG137" s="154">
        <v>2001.3625959999999</v>
      </c>
      <c r="BH137" s="154">
        <v>2542.714986</v>
      </c>
      <c r="BI137" s="154">
        <v>2067.6130939999998</v>
      </c>
      <c r="BJ137" s="154">
        <v>1746.6755620000001</v>
      </c>
      <c r="BK137" s="154">
        <v>1054.1900209999999</v>
      </c>
      <c r="BL137" s="154">
        <v>1179.663294</v>
      </c>
      <c r="BM137" s="154">
        <v>1111.174902</v>
      </c>
      <c r="BN137" s="154">
        <v>1379.6001550000001</v>
      </c>
      <c r="BO137" s="154">
        <v>1438.117166</v>
      </c>
      <c r="BP137" s="154">
        <v>1584.9591189999999</v>
      </c>
      <c r="BQ137" s="154">
        <v>1733.9148970000001</v>
      </c>
      <c r="BR137" s="154">
        <v>1615.010327</v>
      </c>
      <c r="BS137" s="154">
        <v>1511.9660590000001</v>
      </c>
      <c r="BT137" s="154">
        <v>1581.474281</v>
      </c>
      <c r="BU137" s="154">
        <v>1695.887385</v>
      </c>
      <c r="BV137" s="154">
        <v>2372.3980329999999</v>
      </c>
      <c r="BW137" s="154">
        <v>2064.2115760000002</v>
      </c>
      <c r="BX137" s="154">
        <v>2497.2168729999999</v>
      </c>
      <c r="BY137" s="154">
        <v>2515.7583540000001</v>
      </c>
      <c r="BZ137" s="154">
        <v>2839.4671750000002</v>
      </c>
      <c r="CA137" s="154">
        <v>3225.1810270000001</v>
      </c>
      <c r="CB137" s="154">
        <v>3350.2563060000002</v>
      </c>
      <c r="CC137" s="154">
        <v>2816.0713799999999</v>
      </c>
    </row>
    <row r="138" spans="3:193" x14ac:dyDescent="0.2">
      <c r="D138" s="378"/>
      <c r="E138" s="378" t="s">
        <v>940</v>
      </c>
      <c r="F138" s="378"/>
      <c r="G138" s="378"/>
      <c r="H138" s="378"/>
      <c r="I138" s="378"/>
      <c r="J138" s="378"/>
      <c r="K138" s="378">
        <v>258.02282300000002</v>
      </c>
      <c r="L138" s="378">
        <v>298.43892299999999</v>
      </c>
      <c r="M138" s="378">
        <v>264.67685500000005</v>
      </c>
      <c r="N138" s="378">
        <v>267.29868000000005</v>
      </c>
      <c r="O138" s="378">
        <v>289.70935000000003</v>
      </c>
      <c r="P138" s="378">
        <v>161.339675</v>
      </c>
      <c r="Q138" s="378">
        <v>301.357507</v>
      </c>
      <c r="R138" s="378">
        <v>302.65539699999999</v>
      </c>
      <c r="S138" s="378">
        <v>301.632025</v>
      </c>
      <c r="T138" s="378">
        <v>315.64333200000004</v>
      </c>
      <c r="U138" s="378">
        <v>327.11305499999997</v>
      </c>
      <c r="V138" s="378">
        <v>329.23582000000005</v>
      </c>
      <c r="W138" s="378">
        <v>276.53248000000002</v>
      </c>
      <c r="X138" s="378">
        <v>278.50604000000004</v>
      </c>
      <c r="Y138" s="378">
        <v>347.20596</v>
      </c>
      <c r="Z138" s="378">
        <v>325.90174999999999</v>
      </c>
      <c r="AA138" s="378">
        <v>331.07606999999996</v>
      </c>
      <c r="AB138" s="378">
        <v>320.83280999999999</v>
      </c>
      <c r="AC138" s="378">
        <v>331.63380999999998</v>
      </c>
      <c r="AD138" s="378">
        <v>342.09992199999999</v>
      </c>
      <c r="AE138" s="378">
        <v>342.71016200000003</v>
      </c>
      <c r="AF138" s="378">
        <v>345.50498199999998</v>
      </c>
      <c r="AG138" s="378">
        <v>352.48276199999998</v>
      </c>
      <c r="AH138" s="378">
        <v>104.988692</v>
      </c>
      <c r="AI138" s="378">
        <v>353.23447099999998</v>
      </c>
      <c r="AJ138" s="378">
        <v>353.385221</v>
      </c>
      <c r="AK138" s="378">
        <v>353.89998099999997</v>
      </c>
      <c r="AL138" s="378">
        <v>598.99288999999999</v>
      </c>
      <c r="AM138" s="378">
        <v>379.74426099999999</v>
      </c>
      <c r="AN138" s="378">
        <v>391.16226</v>
      </c>
      <c r="AO138" s="378">
        <v>381.16534999999999</v>
      </c>
      <c r="AP138" s="378">
        <v>407.70197999999999</v>
      </c>
      <c r="AQ138" s="378">
        <v>440.54951</v>
      </c>
      <c r="AR138" s="378">
        <v>444.45850000000002</v>
      </c>
      <c r="AS138" s="378">
        <v>1048.825388</v>
      </c>
      <c r="AT138" s="378">
        <v>668.29368800000009</v>
      </c>
      <c r="AU138" s="378">
        <v>302.5267563679497</v>
      </c>
      <c r="AV138" s="378">
        <v>973.49681832047372</v>
      </c>
      <c r="AW138" s="378">
        <v>650.98060281214998</v>
      </c>
      <c r="AX138" s="378">
        <v>607.90838059594853</v>
      </c>
      <c r="AY138" s="378">
        <v>610.66194101013707</v>
      </c>
      <c r="AZ138" s="378">
        <v>633.42787900188125</v>
      </c>
      <c r="BA138" s="378">
        <v>645.12779527332054</v>
      </c>
      <c r="BB138" s="378">
        <v>646.16177700000003</v>
      </c>
      <c r="BC138" s="378">
        <v>424.91202900000002</v>
      </c>
      <c r="BD138" s="378">
        <v>570.212222</v>
      </c>
      <c r="BE138" s="378">
        <v>602.50814700000001</v>
      </c>
      <c r="BF138" s="378">
        <v>731.53072899999995</v>
      </c>
      <c r="BG138" s="378">
        <v>1231.5831899999998</v>
      </c>
      <c r="BH138" s="378">
        <v>2006.0085510000001</v>
      </c>
      <c r="BI138" s="378">
        <v>1217.298225</v>
      </c>
      <c r="BJ138" s="378">
        <v>966.42820499999993</v>
      </c>
      <c r="BK138" s="378">
        <v>988.18360800000005</v>
      </c>
      <c r="BL138" s="378">
        <v>939.98835599999995</v>
      </c>
      <c r="BM138" s="378">
        <v>934.03461700000003</v>
      </c>
      <c r="BN138" s="378">
        <v>1416.8419919999999</v>
      </c>
      <c r="BO138" s="378">
        <v>986.36044000000004</v>
      </c>
      <c r="BP138" s="378">
        <v>983.19101499999999</v>
      </c>
      <c r="BQ138" s="378">
        <v>1029.3680179999999</v>
      </c>
      <c r="BR138" s="378">
        <v>992.30944699999998</v>
      </c>
      <c r="BS138" s="378">
        <v>1135.64516</v>
      </c>
      <c r="BT138" s="378">
        <v>1112.5528449999999</v>
      </c>
      <c r="BU138" s="378">
        <v>1302.6386869999999</v>
      </c>
      <c r="BV138" s="378">
        <v>596.22009200000002</v>
      </c>
      <c r="BW138" s="378">
        <v>1114.602161</v>
      </c>
      <c r="BX138" s="378">
        <v>749.70332499999995</v>
      </c>
      <c r="BY138" s="378">
        <v>761.40822900000001</v>
      </c>
      <c r="BZ138" s="378">
        <v>784.84447</v>
      </c>
      <c r="CA138" s="378">
        <v>771.30740000000003</v>
      </c>
      <c r="CB138" s="378">
        <v>864.64840000000004</v>
      </c>
      <c r="CC138" s="378">
        <v>819.79219999999998</v>
      </c>
    </row>
    <row r="140" spans="3:193" x14ac:dyDescent="0.2">
      <c r="C140" s="24" t="s">
        <v>942</v>
      </c>
      <c r="H140" s="734" t="s">
        <v>943</v>
      </c>
    </row>
    <row r="141" spans="3:193" x14ac:dyDescent="0.2">
      <c r="D141" s="24" t="s">
        <v>939</v>
      </c>
      <c r="H141" s="356">
        <v>0.6</v>
      </c>
      <c r="AU141" s="24">
        <v>614.24781554884134</v>
      </c>
      <c r="AV141" s="24">
        <v>38.872702119487734</v>
      </c>
      <c r="AW141" s="24">
        <v>556.24068430357681</v>
      </c>
      <c r="AX141" s="24">
        <v>549.30263721936228</v>
      </c>
      <c r="AY141" s="24">
        <v>560.41845804414891</v>
      </c>
      <c r="AZ141" s="24">
        <v>535.4010786135558</v>
      </c>
      <c r="BA141" s="24">
        <v>263.55024653288604</v>
      </c>
      <c r="BD141" s="158">
        <v>-780.27409299999999</v>
      </c>
      <c r="BE141" s="158">
        <v>-926.52939000000003</v>
      </c>
      <c r="BF141" s="158">
        <v>-71.707494999999994</v>
      </c>
      <c r="BG141" s="158">
        <v>-1912.261338</v>
      </c>
      <c r="BH141" s="158">
        <v>-26.562552</v>
      </c>
      <c r="BI141" s="158">
        <v>0</v>
      </c>
      <c r="BJ141" s="158">
        <v>-498.28744599999999</v>
      </c>
      <c r="BK141" s="158">
        <v>0</v>
      </c>
      <c r="BL141" s="158">
        <v>-1.1484019999999999</v>
      </c>
      <c r="BM141" s="158">
        <v>0</v>
      </c>
      <c r="BN141" s="158">
        <v>0</v>
      </c>
      <c r="BO141" s="158">
        <v>0</v>
      </c>
      <c r="BP141" s="158">
        <v>-157.420815</v>
      </c>
    </row>
    <row r="142" spans="3:193" x14ac:dyDescent="0.2">
      <c r="D142" s="24" t="s">
        <v>940</v>
      </c>
      <c r="H142" s="379">
        <v>0.4</v>
      </c>
      <c r="I142" s="378"/>
      <c r="J142" s="378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  <c r="AP142" s="378"/>
      <c r="AQ142" s="378"/>
      <c r="AR142" s="378"/>
      <c r="AS142" s="378"/>
      <c r="AT142" s="378"/>
      <c r="AU142" s="378">
        <v>997.68324363205033</v>
      </c>
      <c r="AV142" s="378">
        <v>2463.1592206795262</v>
      </c>
      <c r="AW142" s="378">
        <v>306.9130741878501</v>
      </c>
      <c r="AX142" s="378">
        <v>213.98573340405139</v>
      </c>
      <c r="AY142" s="378">
        <v>109.24434698986299</v>
      </c>
      <c r="AZ142" s="378">
        <v>91.092935998118747</v>
      </c>
      <c r="BA142" s="378">
        <v>0.12911772667950955</v>
      </c>
      <c r="BB142" s="378"/>
      <c r="BC142" s="378"/>
      <c r="BD142" s="580">
        <v>-570.10157300000003</v>
      </c>
      <c r="BE142" s="580">
        <v>-602.39367700000003</v>
      </c>
      <c r="BF142" s="158">
        <v>-71.707494999999994</v>
      </c>
      <c r="BG142" s="158">
        <v>-1156.9970209999999</v>
      </c>
      <c r="BH142" s="158">
        <v>-26.562552</v>
      </c>
      <c r="BI142" s="158">
        <v>0</v>
      </c>
      <c r="BJ142" s="158">
        <v>-498.28744599999999</v>
      </c>
      <c r="BK142" s="158">
        <v>0</v>
      </c>
      <c r="BL142" s="158">
        <v>0</v>
      </c>
      <c r="BM142" s="158">
        <v>0</v>
      </c>
      <c r="BN142" s="158">
        <v>0</v>
      </c>
      <c r="BO142" s="158">
        <v>0</v>
      </c>
      <c r="BP142" s="158">
        <v>0</v>
      </c>
    </row>
    <row r="143" spans="3:193" x14ac:dyDescent="0.2">
      <c r="D143" s="44" t="s">
        <v>84</v>
      </c>
      <c r="E143" s="44"/>
      <c r="F143" s="44"/>
      <c r="G143" s="44"/>
      <c r="H143" s="44">
        <v>7300.2412949999998</v>
      </c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>
        <v>1611.9310591808917</v>
      </c>
      <c r="AV143" s="44">
        <v>2502.031922799014</v>
      </c>
      <c r="AW143" s="44">
        <v>863.15375849142697</v>
      </c>
      <c r="AX143" s="44">
        <v>763.2883706234137</v>
      </c>
      <c r="AY143" s="44">
        <v>669.66280503401185</v>
      </c>
      <c r="AZ143" s="44">
        <v>626.49401461167452</v>
      </c>
      <c r="BA143" s="44">
        <v>263.67936425956555</v>
      </c>
      <c r="BB143" s="44">
        <v>0</v>
      </c>
      <c r="BC143" s="44">
        <v>0</v>
      </c>
      <c r="BD143" s="44">
        <v>-1350.3756659999999</v>
      </c>
      <c r="BE143" s="44">
        <v>-1528.9230670000002</v>
      </c>
      <c r="BF143" s="44">
        <v>-143.41498999999999</v>
      </c>
      <c r="BG143" s="44">
        <v>-3069.2583589999999</v>
      </c>
      <c r="BH143" s="44">
        <v>-53.125104</v>
      </c>
      <c r="BI143" s="44">
        <v>0</v>
      </c>
      <c r="BJ143" s="44">
        <v>-996.57489199999998</v>
      </c>
      <c r="BK143" s="44">
        <v>0</v>
      </c>
      <c r="BL143" s="44">
        <v>-1.1484019999999999</v>
      </c>
      <c r="BM143" s="44">
        <v>0</v>
      </c>
      <c r="BN143" s="44">
        <v>0</v>
      </c>
      <c r="BO143" s="44">
        <v>0</v>
      </c>
      <c r="BP143" s="44">
        <v>-157.420815</v>
      </c>
      <c r="BQ143" s="44">
        <v>0</v>
      </c>
      <c r="BR143" s="44">
        <v>0</v>
      </c>
      <c r="BS143" s="44">
        <v>0</v>
      </c>
      <c r="BT143" s="44">
        <v>0</v>
      </c>
      <c r="BU143" s="44">
        <v>0</v>
      </c>
      <c r="BV143" s="44">
        <v>0</v>
      </c>
      <c r="BW143" s="44">
        <v>0</v>
      </c>
      <c r="BX143" s="44">
        <v>0</v>
      </c>
      <c r="BY143" s="44">
        <v>0</v>
      </c>
      <c r="BZ143" s="44">
        <v>0</v>
      </c>
      <c r="CA143" s="44">
        <v>0</v>
      </c>
      <c r="CB143" s="44">
        <v>0</v>
      </c>
      <c r="CC143" s="44">
        <v>0</v>
      </c>
      <c r="CD143" s="44">
        <v>0</v>
      </c>
      <c r="CE143" s="44">
        <v>0</v>
      </c>
      <c r="CF143" s="44">
        <v>0</v>
      </c>
      <c r="CG143" s="44">
        <v>0</v>
      </c>
      <c r="CH143" s="44">
        <v>0</v>
      </c>
      <c r="CI143" s="44">
        <v>0</v>
      </c>
      <c r="CJ143" s="44">
        <v>0</v>
      </c>
      <c r="CK143" s="44">
        <v>0</v>
      </c>
      <c r="CL143" s="44">
        <v>0</v>
      </c>
      <c r="CM143" s="44">
        <v>0</v>
      </c>
      <c r="CN143" s="44">
        <v>0</v>
      </c>
      <c r="CO143" s="44">
        <v>0</v>
      </c>
      <c r="CP143" s="44">
        <v>0</v>
      </c>
      <c r="CQ143" s="44">
        <v>0</v>
      </c>
      <c r="CR143" s="44">
        <v>0</v>
      </c>
      <c r="CS143" s="44">
        <v>0</v>
      </c>
      <c r="CT143" s="44">
        <v>0</v>
      </c>
      <c r="CU143" s="44">
        <v>0</v>
      </c>
      <c r="CV143" s="44">
        <v>0</v>
      </c>
      <c r="CW143" s="44">
        <v>0</v>
      </c>
      <c r="CX143" s="44">
        <v>0</v>
      </c>
      <c r="CY143" s="44">
        <v>0</v>
      </c>
      <c r="CZ143" s="44">
        <v>0</v>
      </c>
      <c r="DA143" s="44">
        <v>0</v>
      </c>
      <c r="DB143" s="44">
        <v>0</v>
      </c>
      <c r="DC143" s="44">
        <v>0</v>
      </c>
      <c r="DD143" s="44">
        <v>0</v>
      </c>
      <c r="DE143" s="44">
        <v>0</v>
      </c>
      <c r="DF143" s="44">
        <v>0</v>
      </c>
      <c r="DG143" s="44">
        <v>0</v>
      </c>
      <c r="DH143" s="44">
        <v>0</v>
      </c>
      <c r="DI143" s="44">
        <v>0</v>
      </c>
      <c r="DJ143" s="44">
        <v>0</v>
      </c>
      <c r="DK143" s="44">
        <v>0</v>
      </c>
      <c r="DL143" s="44">
        <v>0</v>
      </c>
      <c r="DM143" s="44">
        <v>0</v>
      </c>
      <c r="DN143" s="44">
        <v>0</v>
      </c>
      <c r="DO143" s="44">
        <v>0</v>
      </c>
      <c r="DP143" s="44">
        <v>0</v>
      </c>
      <c r="DQ143" s="44">
        <v>0</v>
      </c>
      <c r="DR143" s="44">
        <v>0</v>
      </c>
      <c r="DS143" s="44">
        <v>0</v>
      </c>
      <c r="DT143" s="44">
        <v>0</v>
      </c>
      <c r="DU143" s="44">
        <v>0</v>
      </c>
      <c r="DV143" s="44">
        <v>0</v>
      </c>
      <c r="DW143" s="44">
        <v>0</v>
      </c>
      <c r="DX143" s="44">
        <v>0</v>
      </c>
      <c r="DY143" s="44">
        <v>0</v>
      </c>
      <c r="DZ143" s="44">
        <v>0</v>
      </c>
      <c r="EA143" s="44">
        <v>0</v>
      </c>
      <c r="EB143" s="44">
        <v>0</v>
      </c>
      <c r="EC143" s="44">
        <v>0</v>
      </c>
      <c r="ED143" s="44">
        <v>0</v>
      </c>
      <c r="EE143" s="44">
        <v>0</v>
      </c>
      <c r="EF143" s="44">
        <v>0</v>
      </c>
      <c r="EG143" s="44">
        <v>0</v>
      </c>
      <c r="EH143" s="44">
        <v>0</v>
      </c>
      <c r="EI143" s="44">
        <v>0</v>
      </c>
      <c r="EJ143" s="44">
        <v>0</v>
      </c>
      <c r="EK143" s="44">
        <v>0</v>
      </c>
      <c r="EL143" s="44">
        <v>0</v>
      </c>
      <c r="EM143" s="44">
        <v>0</v>
      </c>
      <c r="EN143" s="44">
        <v>0</v>
      </c>
      <c r="EO143" s="44">
        <v>0</v>
      </c>
      <c r="EP143" s="44">
        <v>0</v>
      </c>
      <c r="EQ143" s="44">
        <v>0</v>
      </c>
      <c r="ER143" s="44">
        <v>0</v>
      </c>
      <c r="ES143" s="44">
        <v>0</v>
      </c>
      <c r="ET143" s="44">
        <v>0</v>
      </c>
      <c r="EU143" s="44">
        <v>0</v>
      </c>
      <c r="EV143" s="44">
        <v>0</v>
      </c>
      <c r="EW143" s="44">
        <v>0</v>
      </c>
      <c r="EX143" s="44">
        <v>0</v>
      </c>
      <c r="EY143" s="44">
        <v>0</v>
      </c>
      <c r="EZ143" s="44">
        <v>0</v>
      </c>
      <c r="FA143" s="44">
        <v>0</v>
      </c>
      <c r="FB143" s="44">
        <v>0</v>
      </c>
      <c r="FC143" s="44">
        <v>0</v>
      </c>
      <c r="FD143" s="44">
        <v>0</v>
      </c>
      <c r="FE143" s="44">
        <v>0</v>
      </c>
      <c r="FF143" s="44">
        <v>0</v>
      </c>
      <c r="FG143" s="44">
        <v>0</v>
      </c>
      <c r="FH143" s="44">
        <v>0</v>
      </c>
      <c r="FI143" s="44">
        <v>0</v>
      </c>
      <c r="FJ143" s="44">
        <v>0</v>
      </c>
      <c r="FK143" s="44">
        <v>0</v>
      </c>
      <c r="FL143" s="44">
        <v>0</v>
      </c>
      <c r="FM143" s="44">
        <v>0</v>
      </c>
      <c r="FN143" s="44">
        <v>0</v>
      </c>
      <c r="FO143" s="44">
        <v>0</v>
      </c>
      <c r="FP143" s="44">
        <v>0</v>
      </c>
      <c r="FQ143" s="44">
        <v>0</v>
      </c>
      <c r="FR143" s="44">
        <v>0</v>
      </c>
      <c r="FS143" s="44">
        <v>0</v>
      </c>
      <c r="FT143" s="44">
        <v>0</v>
      </c>
      <c r="FU143" s="44">
        <v>0</v>
      </c>
      <c r="FV143" s="44">
        <v>0</v>
      </c>
    </row>
    <row r="145" spans="3:178" x14ac:dyDescent="0.2">
      <c r="C145" s="24" t="s">
        <v>944</v>
      </c>
    </row>
    <row r="147" spans="3:178" x14ac:dyDescent="0.2">
      <c r="D147" s="24" t="s">
        <v>724</v>
      </c>
      <c r="F147" s="348" t="s">
        <v>725</v>
      </c>
      <c r="I147" s="349" t="s">
        <v>558</v>
      </c>
    </row>
    <row r="148" spans="3:178" x14ac:dyDescent="0.2">
      <c r="E148" s="24" t="s">
        <v>935</v>
      </c>
      <c r="F148" s="24">
        <v>818.49968668499241</v>
      </c>
      <c r="I148" s="353">
        <v>43496</v>
      </c>
      <c r="J148" s="352">
        <v>25</v>
      </c>
      <c r="AI148" s="151">
        <v>334.75055296479258</v>
      </c>
      <c r="AJ148" s="151">
        <v>338.44039089268324</v>
      </c>
      <c r="AK148" s="151">
        <v>340.43224267410147</v>
      </c>
      <c r="AL148" s="151">
        <v>341.65983202114342</v>
      </c>
      <c r="AM148" s="151">
        <v>343.26327306632282</v>
      </c>
      <c r="AN148" s="151">
        <v>344.66151371416959</v>
      </c>
      <c r="AO148" s="151">
        <v>381.00076577770983</v>
      </c>
      <c r="AP148" s="151">
        <v>435.60602012948482</v>
      </c>
      <c r="AQ148" s="151">
        <v>538.34183796781133</v>
      </c>
      <c r="AR148" s="151">
        <v>671.22055935478636</v>
      </c>
      <c r="AS148" s="151">
        <v>770.83987101122989</v>
      </c>
      <c r="AT148" s="151">
        <v>843.57949942368634</v>
      </c>
      <c r="AU148" s="151">
        <v>932.45171585430921</v>
      </c>
      <c r="AV148" s="151">
        <v>947.75925272843529</v>
      </c>
      <c r="AW148" s="151">
        <v>954.41459532296358</v>
      </c>
      <c r="AX148" s="151">
        <v>959.04550066553986</v>
      </c>
      <c r="AY148" s="151">
        <v>978.51846742408884</v>
      </c>
      <c r="AZ148" s="151">
        <v>1008.1759135430037</v>
      </c>
      <c r="BA148" s="151">
        <v>1051.9758704781659</v>
      </c>
      <c r="BB148" s="151">
        <v>1098.9965826918631</v>
      </c>
      <c r="BC148" s="151">
        <v>1146.5779433388134</v>
      </c>
      <c r="BD148" s="151">
        <v>1205.9403792730859</v>
      </c>
      <c r="BE148" s="151">
        <v>1237.0028174256963</v>
      </c>
      <c r="BF148" s="151">
        <v>1305.4558250421917</v>
      </c>
      <c r="BG148" s="151">
        <v>1344.8229303534006</v>
      </c>
      <c r="BH148" s="151">
        <v>1377.398702448992</v>
      </c>
      <c r="BI148" s="151">
        <v>1456.6757643881372</v>
      </c>
      <c r="BJ148" s="151">
        <v>1492.7763586917354</v>
      </c>
      <c r="BK148" s="151">
        <v>1581.7187697856994</v>
      </c>
      <c r="BL148" s="151">
        <v>1652.2987865881666</v>
      </c>
      <c r="BM148" s="151">
        <v>1665.8291490277838</v>
      </c>
      <c r="BN148" s="151">
        <v>1668.7215841966502</v>
      </c>
      <c r="BO148" s="151">
        <v>1685.9727726634553</v>
      </c>
      <c r="BP148" s="151">
        <v>1698.6562513032459</v>
      </c>
      <c r="BQ148" s="151">
        <v>1705.560770781992</v>
      </c>
      <c r="BR148" s="151">
        <v>1708.8366230096524</v>
      </c>
      <c r="BS148" s="151">
        <v>1711.045746409193</v>
      </c>
      <c r="BT148" s="151">
        <v>1713.0530350611043</v>
      </c>
      <c r="BU148" s="151">
        <v>1724.7718531750768</v>
      </c>
      <c r="BV148" s="151">
        <v>1765.3549244104101</v>
      </c>
      <c r="BW148" s="151">
        <v>1766.8732805621974</v>
      </c>
      <c r="BX148" s="151">
        <v>1771.0993249839505</v>
      </c>
      <c r="BY148" s="151">
        <v>1796.7861885147372</v>
      </c>
      <c r="BZ148" s="151">
        <v>1849.7475957680283</v>
      </c>
      <c r="CA148" s="151">
        <v>1889.7432096985815</v>
      </c>
      <c r="CB148" s="151">
        <v>1951.987606453109</v>
      </c>
      <c r="CC148" s="151">
        <v>1997.5716933150075</v>
      </c>
      <c r="CD148" s="24">
        <v>2920.5200952257924</v>
      </c>
      <c r="CE148" s="24">
        <v>3005.9468601760404</v>
      </c>
      <c r="CF148" s="24">
        <v>3062.1512386909712</v>
      </c>
      <c r="CG148" s="24">
        <v>3115.0399981766045</v>
      </c>
      <c r="CH148" s="24">
        <v>3160.7769236751083</v>
      </c>
      <c r="CI148" s="24">
        <v>3205.3493187137087</v>
      </c>
      <c r="CJ148" s="24">
        <v>3247.2216026522769</v>
      </c>
      <c r="CK148" s="24">
        <v>3287.3450018079616</v>
      </c>
      <c r="CL148" s="24">
        <v>3326.9180203253895</v>
      </c>
      <c r="CM148" s="24">
        <v>3366.1012466232032</v>
      </c>
      <c r="CN148" s="24">
        <v>3405.0113452692331</v>
      </c>
      <c r="CO148" s="24">
        <v>3443.6251554221208</v>
      </c>
      <c r="CP148" s="24">
        <v>3481.9410436932503</v>
      </c>
      <c r="CQ148" s="24">
        <v>3591.1780204652405</v>
      </c>
      <c r="CR148" s="24">
        <v>3687.3753241482582</v>
      </c>
      <c r="CS148" s="24">
        <v>3773.5432087996583</v>
      </c>
      <c r="CT148" s="24">
        <v>3850.8422984678477</v>
      </c>
      <c r="CU148" s="24">
        <v>3920.5876262940114</v>
      </c>
      <c r="CV148" s="24">
        <v>3983.9651380391797</v>
      </c>
      <c r="CW148" s="24">
        <v>4041.974985784032</v>
      </c>
      <c r="CX148" s="24">
        <v>4094.8542149980344</v>
      </c>
      <c r="CY148" s="24">
        <v>4143.4939127820517</v>
      </c>
      <c r="CZ148" s="24">
        <v>4188.5168900420513</v>
      </c>
      <c r="DA148" s="24">
        <v>4230.0725261785701</v>
      </c>
      <c r="DB148" s="24">
        <v>4267.3303916572077</v>
      </c>
      <c r="DC148" s="24">
        <v>4354.2827874473178</v>
      </c>
      <c r="DD148" s="24">
        <v>4431.7564880727477</v>
      </c>
      <c r="DE148" s="24">
        <v>4501.6318495899804</v>
      </c>
      <c r="DF148" s="24">
        <v>4564.5850377884071</v>
      </c>
      <c r="DG148" s="24">
        <v>4622.0074210123475</v>
      </c>
      <c r="DH148" s="24">
        <v>4674.9057087453448</v>
      </c>
      <c r="DI148" s="24">
        <v>4724.0400782966371</v>
      </c>
      <c r="DJ148" s="24">
        <v>4769.9140036983927</v>
      </c>
      <c r="DK148" s="24">
        <v>4812.9672532525183</v>
      </c>
      <c r="DL148" s="24">
        <v>4853.571890391845</v>
      </c>
      <c r="DM148" s="24">
        <v>4891.4445340785587</v>
      </c>
      <c r="DN148" s="24">
        <v>4926.3796323880551</v>
      </c>
      <c r="DO148" s="24">
        <v>4998.0315792986739</v>
      </c>
      <c r="DP148" s="24">
        <v>5061.7957837249269</v>
      </c>
      <c r="DQ148" s="24">
        <v>5119.2676189089116</v>
      </c>
      <c r="DR148" s="24">
        <v>5170.7517146698319</v>
      </c>
      <c r="DS148" s="24">
        <v>5219.8299757826489</v>
      </c>
      <c r="DT148" s="24">
        <v>5266.8115668700721</v>
      </c>
      <c r="DU148" s="24">
        <v>5314.2504301839035</v>
      </c>
      <c r="DV148" s="24">
        <v>5354.3196157915054</v>
      </c>
      <c r="DW148" s="24">
        <v>5392.0069887189447</v>
      </c>
      <c r="DX148" s="24">
        <v>5427.659113590048</v>
      </c>
      <c r="DY148" s="24">
        <v>5461.5697773255915</v>
      </c>
      <c r="DZ148" s="24">
        <v>5493.9793595153242</v>
      </c>
      <c r="EA148" s="24">
        <v>5565.0344651620107</v>
      </c>
      <c r="EB148" s="24">
        <v>5629.6344021755103</v>
      </c>
      <c r="EC148" s="24">
        <v>5689.3560896616045</v>
      </c>
      <c r="ED148" s="24">
        <v>5744.3896330928892</v>
      </c>
      <c r="EE148" s="24">
        <v>5795.2674238286863</v>
      </c>
      <c r="EF148" s="24">
        <v>5842.5905203286648</v>
      </c>
      <c r="EG148" s="24">
        <v>5886.8218000291345</v>
      </c>
      <c r="EH148" s="24">
        <v>5928.4154866136514</v>
      </c>
      <c r="EI148" s="24">
        <v>5967.6578740875411</v>
      </c>
      <c r="EJ148" s="24">
        <v>6004.8742929032096</v>
      </c>
      <c r="EK148" s="24">
        <v>6040.3318752224613</v>
      </c>
      <c r="EL148" s="24">
        <v>6074.270186009041</v>
      </c>
      <c r="EM148" s="24">
        <v>6146.9635102326374</v>
      </c>
      <c r="EN148" s="24">
        <v>6213.3639159916011</v>
      </c>
      <c r="EO148" s="24">
        <v>6275.0556173536061</v>
      </c>
      <c r="EP148" s="24">
        <v>6327.7026588227882</v>
      </c>
      <c r="EQ148" s="24">
        <v>6367.412757834255</v>
      </c>
      <c r="ER148" s="24">
        <v>6399.8216076362905</v>
      </c>
      <c r="ES148" s="24">
        <v>6426.2763805979566</v>
      </c>
      <c r="ET148" s="24">
        <v>6435.4262417755126</v>
      </c>
      <c r="EU148" s="24">
        <v>6444.731530592172</v>
      </c>
      <c r="EV148" s="24">
        <v>6458.6892812096739</v>
      </c>
      <c r="EW148" s="24">
        <v>6476.6739066323671</v>
      </c>
      <c r="EX148" s="24">
        <v>6495.8916775869566</v>
      </c>
      <c r="EY148" s="24">
        <v>6554.4645823552664</v>
      </c>
      <c r="EZ148" s="24">
        <v>6605.8507259613662</v>
      </c>
      <c r="FA148" s="24">
        <v>6648.9275260293107</v>
      </c>
      <c r="FB148" s="24">
        <v>6689.3681773639546</v>
      </c>
      <c r="FC148" s="24">
        <v>6724.2497011677242</v>
      </c>
      <c r="FD148" s="24">
        <v>6757.9557236414885</v>
      </c>
      <c r="FE148" s="24">
        <v>6786.6590259207333</v>
      </c>
      <c r="FF148" s="24">
        <v>6800.7941294195116</v>
      </c>
      <c r="FG148" s="24">
        <v>6816.099837694961</v>
      </c>
      <c r="FH148" s="24">
        <v>6833.2500579308908</v>
      </c>
      <c r="FI148" s="24">
        <v>6845.3896646905032</v>
      </c>
      <c r="FJ148" s="24">
        <v>6852.1403481793477</v>
      </c>
      <c r="FK148" s="24">
        <v>6890.8377601364082</v>
      </c>
      <c r="FL148" s="24">
        <v>6930.9811922192084</v>
      </c>
      <c r="FM148" s="24">
        <v>6964.936570892155</v>
      </c>
      <c r="FN148" s="24">
        <v>6991.9316692982575</v>
      </c>
      <c r="FO148" s="24">
        <v>7038.9161134356773</v>
      </c>
      <c r="FP148" s="24">
        <v>7082.4864643189658</v>
      </c>
      <c r="FQ148" s="24">
        <v>7123.2856510686288</v>
      </c>
      <c r="FR148" s="24">
        <v>7159.1157193817553</v>
      </c>
      <c r="FS148" s="24">
        <v>7194.4342378833317</v>
      </c>
      <c r="FT148" s="24">
        <v>7226.4546786524606</v>
      </c>
      <c r="FU148" s="24">
        <v>7258.433399799319</v>
      </c>
      <c r="FV148" s="24">
        <v>7288.594629336455</v>
      </c>
    </row>
    <row r="150" spans="3:178" x14ac:dyDescent="0.2">
      <c r="E150" s="24" t="s">
        <v>730</v>
      </c>
    </row>
    <row r="151" spans="3:178" x14ac:dyDescent="0.2">
      <c r="E151" s="425" t="s">
        <v>945</v>
      </c>
      <c r="AI151" s="151">
        <v>13.444046796552103</v>
      </c>
      <c r="AJ151" s="151">
        <v>13.452121697471993</v>
      </c>
      <c r="AK151" s="151">
        <v>13.456444185409598</v>
      </c>
      <c r="AL151" s="151">
        <v>13.459095580231399</v>
      </c>
      <c r="AM151" s="151">
        <v>13.462544442097792</v>
      </c>
      <c r="AN151" s="151">
        <v>13.465538811599194</v>
      </c>
      <c r="AO151" s="151">
        <v>13.539374901679532</v>
      </c>
      <c r="AP151" s="151">
        <v>13.638033248833196</v>
      </c>
      <c r="AQ151" s="151">
        <v>13.79401313531344</v>
      </c>
      <c r="AR151" s="151">
        <v>13.956510863685715</v>
      </c>
      <c r="AS151" s="151">
        <v>14.058444187476317</v>
      </c>
      <c r="AT151" s="151">
        <v>14.124866300337427</v>
      </c>
      <c r="AU151" s="151">
        <v>14.198646890749373</v>
      </c>
      <c r="AV151" s="151">
        <v>14.210641114749372</v>
      </c>
      <c r="AW151" s="151">
        <v>14.215795606030897</v>
      </c>
      <c r="AX151" s="151">
        <v>14.219361029915435</v>
      </c>
      <c r="AY151" s="151">
        <v>14.23416760192884</v>
      </c>
      <c r="AZ151" s="151">
        <v>14.256161326261102</v>
      </c>
      <c r="BA151" s="151">
        <v>14.287487239461623</v>
      </c>
      <c r="BB151" s="151">
        <v>14.319696990997274</v>
      </c>
      <c r="BC151" s="151">
        <v>14.350917373479419</v>
      </c>
      <c r="BD151" s="151">
        <v>14.388099543171851</v>
      </c>
      <c r="BE151" s="151">
        <v>14.406832632600631</v>
      </c>
      <c r="BF151" s="151">
        <v>14.446506764925346</v>
      </c>
      <c r="BG151" s="151">
        <v>14.468391318810363</v>
      </c>
      <c r="BH151" s="151">
        <v>14.486021460228532</v>
      </c>
      <c r="BI151" s="151">
        <v>14.527241976827058</v>
      </c>
      <c r="BJ151" s="151">
        <v>14.54527458378478</v>
      </c>
      <c r="BK151" s="151">
        <v>14.587905053033387</v>
      </c>
      <c r="BL151" s="151">
        <v>14.620061805083028</v>
      </c>
      <c r="BM151" s="151">
        <v>14.626069149581179</v>
      </c>
      <c r="BN151" s="151">
        <v>14.627347030073318</v>
      </c>
      <c r="BO151" s="151">
        <v>14.63492292106829</v>
      </c>
      <c r="BP151" s="151">
        <v>14.64044360861028</v>
      </c>
      <c r="BQ151" s="151">
        <v>14.643431608953415</v>
      </c>
      <c r="BR151" s="151">
        <v>14.644845038602075</v>
      </c>
      <c r="BS151" s="151">
        <v>14.6457966786173</v>
      </c>
      <c r="BT151" s="151">
        <v>14.646660308023222</v>
      </c>
      <c r="BU151" s="151">
        <v>14.651682179246263</v>
      </c>
      <c r="BV151" s="151">
        <v>14.668813352590737</v>
      </c>
      <c r="BW151" s="151">
        <v>14.669446622355638</v>
      </c>
      <c r="BX151" s="151">
        <v>14.6712063425817</v>
      </c>
      <c r="BY151" s="151">
        <v>14.681812827997032</v>
      </c>
      <c r="BZ151" s="151">
        <v>14.703210850582069</v>
      </c>
      <c r="CA151" s="151">
        <v>14.718968095524717</v>
      </c>
      <c r="CB151" s="151">
        <v>14.742839345735847</v>
      </c>
      <c r="CC151" s="151">
        <v>14.759843214046631</v>
      </c>
      <c r="CD151" s="714">
        <v>14.797385462370617</v>
      </c>
      <c r="CE151" s="151">
        <v>14.826728956363885</v>
      </c>
      <c r="CF151" s="151">
        <v>14.845416225619502</v>
      </c>
      <c r="CG151" s="151">
        <v>14.862578413325895</v>
      </c>
      <c r="CH151" s="151">
        <v>14.877104130259898</v>
      </c>
      <c r="CI151" s="151">
        <v>14.890989635717151</v>
      </c>
      <c r="CJ151" s="151">
        <v>14.903799767078882</v>
      </c>
      <c r="CK151" s="151">
        <v>14.915869310893314</v>
      </c>
      <c r="CL151" s="151">
        <v>14.927582671425393</v>
      </c>
      <c r="CM151" s="151">
        <v>14.938999985298416</v>
      </c>
      <c r="CN151" s="151">
        <v>14.950165250232899</v>
      </c>
      <c r="CO151" s="151">
        <v>14.961080665486415</v>
      </c>
      <c r="CP151" s="151">
        <v>14.971754300010693</v>
      </c>
      <c r="CQ151" s="151">
        <v>15.001361882964041</v>
      </c>
      <c r="CR151" s="151">
        <v>15.026484800678785</v>
      </c>
      <c r="CS151" s="151">
        <v>15.04828325068525</v>
      </c>
      <c r="CT151" s="151">
        <v>15.067303888243252</v>
      </c>
      <c r="CU151" s="151">
        <v>15.08405421977441</v>
      </c>
      <c r="CV151" s="151">
        <v>15.098951801368241</v>
      </c>
      <c r="CW151" s="151">
        <v>15.112328490283904</v>
      </c>
      <c r="CX151" s="151">
        <v>15.124314000836115</v>
      </c>
      <c r="CY151" s="151">
        <v>15.135169002068331</v>
      </c>
      <c r="CZ151" s="151">
        <v>15.14507625525737</v>
      </c>
      <c r="DA151" s="151">
        <v>15.154103758759375</v>
      </c>
      <c r="DB151" s="151">
        <v>15.162104613852296</v>
      </c>
      <c r="DC151" s="151">
        <v>15.180445715558193</v>
      </c>
      <c r="DD151" s="151">
        <v>15.196411395145654</v>
      </c>
      <c r="DE151" s="151">
        <v>15.210520296425729</v>
      </c>
      <c r="DF151" s="151">
        <v>15.223004156086992</v>
      </c>
      <c r="DG151" s="151">
        <v>15.234209620775506</v>
      </c>
      <c r="DH151" s="151">
        <v>15.244383544236481</v>
      </c>
      <c r="DI151" s="151">
        <v>15.253709307273519</v>
      </c>
      <c r="DJ151" s="151">
        <v>15.262310930526279</v>
      </c>
      <c r="DK151" s="151">
        <v>15.270293301529305</v>
      </c>
      <c r="DL151" s="151">
        <v>15.277743236975958</v>
      </c>
      <c r="DM151" s="151">
        <v>15.284624655219389</v>
      </c>
      <c r="DN151" s="151">
        <v>15.290915824126699</v>
      </c>
      <c r="DO151" s="151">
        <v>15.303653310225794</v>
      </c>
      <c r="DP151" s="151">
        <v>15.314806295734991</v>
      </c>
      <c r="DQ151" s="151">
        <v>15.324716005803488</v>
      </c>
      <c r="DR151" s="151">
        <v>15.333481458211123</v>
      </c>
      <c r="DS151" s="151">
        <v>15.341741299922614</v>
      </c>
      <c r="DT151" s="151">
        <v>15.349562437356751</v>
      </c>
      <c r="DU151" s="151">
        <v>15.357376328250645</v>
      </c>
      <c r="DV151" s="151">
        <v>15.363912356306656</v>
      </c>
      <c r="DW151" s="151">
        <v>15.370007386579456</v>
      </c>
      <c r="DX151" s="151">
        <v>15.375727209792959</v>
      </c>
      <c r="DY151" s="151">
        <v>15.381126736140006</v>
      </c>
      <c r="DZ151" s="151">
        <v>15.386250518591821</v>
      </c>
      <c r="EA151" s="151">
        <v>15.397360762265951</v>
      </c>
      <c r="EB151" s="151">
        <v>15.407318267122777</v>
      </c>
      <c r="EC151" s="151">
        <v>15.416405606050795</v>
      </c>
      <c r="ED151" s="151">
        <v>15.424681482690739</v>
      </c>
      <c r="EE151" s="151">
        <v>15.432250580666203</v>
      </c>
      <c r="EF151" s="151">
        <v>15.439221706742744</v>
      </c>
      <c r="EG151" s="151">
        <v>15.445678265392672</v>
      </c>
      <c r="EH151" s="151">
        <v>15.451698605987277</v>
      </c>
      <c r="EI151" s="151">
        <v>15.45733385621455</v>
      </c>
      <c r="EJ151" s="151">
        <v>15.462638636677781</v>
      </c>
      <c r="EK151" s="151">
        <v>15.467657423105353</v>
      </c>
      <c r="EL151" s="151">
        <v>15.472429348471794</v>
      </c>
      <c r="EM151" s="151">
        <v>15.482547606245806</v>
      </c>
      <c r="EN151" s="151">
        <v>15.49167003581467</v>
      </c>
      <c r="EO151" s="151">
        <v>15.500045495922834</v>
      </c>
      <c r="EP151" s="151">
        <v>15.507118476115206</v>
      </c>
      <c r="EQ151" s="151">
        <v>15.512408839707913</v>
      </c>
      <c r="ER151" s="151">
        <v>15.516698514206977</v>
      </c>
      <c r="ES151" s="151">
        <v>15.520181675405219</v>
      </c>
      <c r="ET151" s="151">
        <v>15.52138256632276</v>
      </c>
      <c r="EU151" s="151">
        <v>15.522601851950157</v>
      </c>
      <c r="EV151" s="151">
        <v>15.524426980637404</v>
      </c>
      <c r="EW151" s="151">
        <v>15.526772019454123</v>
      </c>
      <c r="EX151" s="151">
        <v>15.529269626083066</v>
      </c>
      <c r="EY151" s="151">
        <v>15.536830134561615</v>
      </c>
      <c r="EZ151" s="151">
        <v>15.5433996791291</v>
      </c>
      <c r="FA151" s="151">
        <v>15.548862112414422</v>
      </c>
      <c r="FB151" s="151">
        <v>15.553953658983914</v>
      </c>
      <c r="FC151" s="151">
        <v>15.558317208811857</v>
      </c>
      <c r="FD151" s="151">
        <v>15.562509291936673</v>
      </c>
      <c r="FE151" s="151">
        <v>15.566060464158909</v>
      </c>
      <c r="FF151" s="151">
        <v>15.567802987587669</v>
      </c>
      <c r="FG151" s="151">
        <v>15.569685182079814</v>
      </c>
      <c r="FH151" s="151">
        <v>15.57178850438458</v>
      </c>
      <c r="FI151" s="151">
        <v>15.573273697547735</v>
      </c>
      <c r="FJ151" s="151">
        <v>15.574098301102332</v>
      </c>
      <c r="FK151" s="151">
        <v>15.578807503111518</v>
      </c>
      <c r="FL151" s="151">
        <v>15.583661067501817</v>
      </c>
      <c r="FM151" s="151">
        <v>15.58774164248042</v>
      </c>
      <c r="FN151" s="151">
        <v>15.590969715515962</v>
      </c>
      <c r="FO151" s="151">
        <v>15.59655459519421</v>
      </c>
      <c r="FP151" s="151">
        <v>15.601696083608537</v>
      </c>
      <c r="FQ151" s="151">
        <v>15.606478242318284</v>
      </c>
      <c r="FR151" s="151">
        <v>15.610652507021957</v>
      </c>
      <c r="FS151" s="151">
        <v>15.614744153459135</v>
      </c>
      <c r="FT151" s="151">
        <v>15.618434176107813</v>
      </c>
      <c r="FU151" s="151">
        <v>15.62210103375463</v>
      </c>
      <c r="FV151" s="151">
        <v>15.625542840274916</v>
      </c>
    </row>
    <row r="152" spans="3:178" x14ac:dyDescent="0.2">
      <c r="E152" s="425" t="s">
        <v>936</v>
      </c>
      <c r="AI152" s="151">
        <v>5.9396274311920951</v>
      </c>
      <c r="AJ152" s="151">
        <v>5.9189313777626804</v>
      </c>
      <c r="AK152" s="151">
        <v>5.8863246987679991</v>
      </c>
      <c r="AL152" s="151">
        <v>5.8189286204760684</v>
      </c>
      <c r="AM152" s="151">
        <v>5.8761083125114082</v>
      </c>
      <c r="AN152" s="151">
        <v>6.0784468851343183</v>
      </c>
      <c r="AO152" s="151">
        <v>6.1552240992151788</v>
      </c>
      <c r="AP152" s="151">
        <v>6.2933649723811547</v>
      </c>
      <c r="AQ152" s="151">
        <v>6.5572420185363907</v>
      </c>
      <c r="AR152" s="151">
        <v>6.381627141702185</v>
      </c>
      <c r="AS152" s="151">
        <v>7.354327331728415</v>
      </c>
      <c r="AT152" s="151">
        <v>7.3137462141523502</v>
      </c>
      <c r="AU152" s="151">
        <v>5.2108796156803026</v>
      </c>
      <c r="AV152" s="151">
        <v>6.38439177292633</v>
      </c>
      <c r="AW152" s="151">
        <v>6.6632119749433061</v>
      </c>
      <c r="AX152" s="151">
        <v>6.302797572946826</v>
      </c>
      <c r="AY152" s="151">
        <v>6.467992002901731</v>
      </c>
      <c r="AZ152" s="151">
        <v>6.5865006081731767</v>
      </c>
      <c r="BA152" s="151">
        <v>6.7593575733970797</v>
      </c>
      <c r="BB152" s="151">
        <v>6.6738375756297534</v>
      </c>
      <c r="BC152" s="151">
        <v>6.8998101004766621</v>
      </c>
      <c r="BD152" s="151">
        <v>6.702340944678939</v>
      </c>
      <c r="BE152" s="151">
        <v>6.8672603570094912</v>
      </c>
      <c r="BF152" s="151">
        <v>7.0393409000704175</v>
      </c>
      <c r="BG152" s="151">
        <v>7.6015835255639583</v>
      </c>
      <c r="BH152" s="151">
        <v>7.8409876812801329</v>
      </c>
      <c r="BI152" s="151">
        <v>7.6341501262482421</v>
      </c>
      <c r="BJ152" s="151">
        <v>7.4654695813821021</v>
      </c>
      <c r="BK152" s="151">
        <v>6.960527998430563</v>
      </c>
      <c r="BL152" s="151">
        <v>7.0131732047919693</v>
      </c>
      <c r="BM152" s="151">
        <v>7.0729843326735491</v>
      </c>
      <c r="BN152" s="151">
        <v>7.2295489934140855</v>
      </c>
      <c r="BO152" s="151">
        <v>7.4581370771279998</v>
      </c>
      <c r="BP152" s="151">
        <v>7.3870966300635574</v>
      </c>
      <c r="BQ152" s="151">
        <v>7.6325036290998307</v>
      </c>
      <c r="BR152" s="151">
        <v>7.8229321399323419</v>
      </c>
      <c r="BS152" s="151">
        <v>7.3683138935497281</v>
      </c>
      <c r="BT152" s="151">
        <v>7.271090013404085</v>
      </c>
      <c r="BU152" s="151">
        <v>7.7716565508460356</v>
      </c>
      <c r="BV152" s="151">
        <v>7.435961413793474</v>
      </c>
      <c r="BW152" s="151">
        <v>7.3211661087362012</v>
      </c>
      <c r="BX152" s="151">
        <v>7.3661127802043636</v>
      </c>
      <c r="BY152" s="151">
        <v>7.8303295694876471</v>
      </c>
      <c r="BZ152" s="151">
        <v>7.9513716991168417</v>
      </c>
      <c r="CA152" s="151">
        <v>8.078744360057609</v>
      </c>
      <c r="CB152" s="151">
        <v>8.1167921311461591</v>
      </c>
      <c r="CC152" s="151">
        <v>7.9430980649680416</v>
      </c>
    </row>
    <row r="154" spans="3:178" x14ac:dyDescent="0.2">
      <c r="E154" s="24" t="s">
        <v>731</v>
      </c>
    </row>
    <row r="155" spans="3:178" ht="14.25" outlineLevel="1" x14ac:dyDescent="0.35">
      <c r="E155" s="363" t="s">
        <v>745</v>
      </c>
      <c r="F155" s="355"/>
      <c r="G155" s="355"/>
      <c r="H155" s="355"/>
      <c r="I155" s="355"/>
      <c r="K155" s="355"/>
      <c r="AI155" s="151">
        <v>4</v>
      </c>
      <c r="AJ155" s="151">
        <v>5</v>
      </c>
      <c r="AK155" s="151">
        <v>3</v>
      </c>
      <c r="AL155" s="151">
        <v>2</v>
      </c>
      <c r="AM155" s="151">
        <v>1</v>
      </c>
      <c r="AN155" s="151">
        <v>6</v>
      </c>
      <c r="AO155" s="151">
        <v>7</v>
      </c>
      <c r="AP155" s="151">
        <v>8</v>
      </c>
      <c r="AQ155" s="151">
        <v>9</v>
      </c>
      <c r="AR155" s="151">
        <v>10</v>
      </c>
      <c r="AS155" s="151">
        <v>11</v>
      </c>
      <c r="AT155" s="151">
        <v>12</v>
      </c>
      <c r="AU155" s="151">
        <v>13</v>
      </c>
      <c r="AV155" s="151">
        <v>15</v>
      </c>
      <c r="AW155" s="151">
        <v>14</v>
      </c>
      <c r="AX155" s="151">
        <v>16</v>
      </c>
      <c r="AY155" s="151">
        <v>17</v>
      </c>
      <c r="AZ155" s="151">
        <v>18</v>
      </c>
      <c r="BA155" s="151">
        <v>19</v>
      </c>
      <c r="BB155" s="151">
        <v>20</v>
      </c>
      <c r="BC155" s="151">
        <v>21</v>
      </c>
      <c r="BD155" s="151">
        <v>22</v>
      </c>
      <c r="BE155" s="151">
        <v>23</v>
      </c>
      <c r="BF155" s="151">
        <v>24</v>
      </c>
      <c r="BG155" s="151">
        <v>25</v>
      </c>
      <c r="BH155" s="151">
        <v>26</v>
      </c>
      <c r="BI155" s="151">
        <v>27</v>
      </c>
      <c r="BJ155" s="151">
        <v>28</v>
      </c>
      <c r="BK155" s="151">
        <v>29</v>
      </c>
      <c r="BL155" s="151">
        <v>31</v>
      </c>
      <c r="BM155" s="151">
        <v>30</v>
      </c>
      <c r="BN155" s="151">
        <v>32</v>
      </c>
      <c r="BO155" s="151">
        <v>38</v>
      </c>
      <c r="BP155" s="151">
        <v>37</v>
      </c>
      <c r="BQ155" s="151">
        <v>33</v>
      </c>
      <c r="BR155" s="151">
        <v>34</v>
      </c>
      <c r="BS155" s="151">
        <v>41</v>
      </c>
      <c r="BT155" s="151">
        <v>42</v>
      </c>
      <c r="BU155" s="151">
        <v>40</v>
      </c>
      <c r="BV155" s="151">
        <v>39</v>
      </c>
      <c r="BW155" s="151">
        <v>35</v>
      </c>
      <c r="BX155" s="151">
        <v>36</v>
      </c>
      <c r="BY155" s="151">
        <v>43</v>
      </c>
      <c r="BZ155" s="151">
        <v>44</v>
      </c>
      <c r="CA155" s="151">
        <v>45</v>
      </c>
      <c r="CB155" s="151">
        <v>46</v>
      </c>
      <c r="CC155" s="151">
        <v>47</v>
      </c>
    </row>
    <row r="156" spans="3:178" outlineLevel="1" x14ac:dyDescent="0.2">
      <c r="AI156" s="151">
        <v>689724</v>
      </c>
      <c r="AJ156" s="151">
        <v>695316</v>
      </c>
      <c r="AK156" s="151">
        <v>698328</v>
      </c>
      <c r="AL156" s="151">
        <v>700182</v>
      </c>
      <c r="AM156" s="151">
        <v>702601</v>
      </c>
      <c r="AN156" s="151">
        <v>704708</v>
      </c>
      <c r="AO156" s="151">
        <v>758710</v>
      </c>
      <c r="AP156" s="151">
        <v>837380</v>
      </c>
      <c r="AQ156" s="151">
        <v>978732</v>
      </c>
      <c r="AR156" s="151">
        <v>1151425</v>
      </c>
      <c r="AS156" s="151">
        <v>1274984</v>
      </c>
      <c r="AT156" s="151">
        <v>1362547</v>
      </c>
      <c r="AU156" s="151">
        <v>1466878</v>
      </c>
      <c r="AV156" s="151">
        <v>1484578</v>
      </c>
      <c r="AW156" s="151">
        <v>1492250</v>
      </c>
      <c r="AX156" s="151">
        <v>1497580</v>
      </c>
      <c r="AY156" s="151">
        <v>1519919</v>
      </c>
      <c r="AZ156" s="151">
        <v>1553718</v>
      </c>
      <c r="BA156" s="151">
        <v>1603160</v>
      </c>
      <c r="BB156" s="151">
        <v>1655638</v>
      </c>
      <c r="BC156" s="151">
        <v>1708143</v>
      </c>
      <c r="BD156" s="151">
        <v>1772851</v>
      </c>
      <c r="BE156" s="151">
        <v>1806375</v>
      </c>
      <c r="BF156" s="151">
        <v>1879482</v>
      </c>
      <c r="BG156" s="151">
        <v>1921067</v>
      </c>
      <c r="BH156" s="151">
        <v>1955236</v>
      </c>
      <c r="BI156" s="151">
        <v>2037516</v>
      </c>
      <c r="BJ156" s="151">
        <v>2074591</v>
      </c>
      <c r="BK156" s="151">
        <v>2164944</v>
      </c>
      <c r="BL156" s="151">
        <v>2235693</v>
      </c>
      <c r="BM156" s="151">
        <v>2249164</v>
      </c>
      <c r="BN156" s="151">
        <v>2252040</v>
      </c>
      <c r="BO156" s="151">
        <v>2269166</v>
      </c>
      <c r="BP156" s="151">
        <v>2281728</v>
      </c>
      <c r="BQ156" s="151">
        <v>2288556</v>
      </c>
      <c r="BR156" s="151">
        <v>2291793</v>
      </c>
      <c r="BS156" s="151">
        <v>2293975</v>
      </c>
      <c r="BT156" s="151">
        <v>2295957</v>
      </c>
      <c r="BU156" s="151">
        <v>2307516</v>
      </c>
      <c r="BV156" s="151">
        <v>2347387</v>
      </c>
      <c r="BW156" s="151">
        <v>2348874</v>
      </c>
      <c r="BX156" s="151">
        <v>2353011</v>
      </c>
      <c r="BY156" s="151">
        <v>2378101</v>
      </c>
      <c r="BZ156" s="151">
        <v>2429536</v>
      </c>
      <c r="CA156" s="151">
        <v>2468122</v>
      </c>
      <c r="CB156" s="151">
        <v>2527748</v>
      </c>
      <c r="CC156" s="151">
        <v>2571097</v>
      </c>
    </row>
    <row r="157" spans="3:178" outlineLevel="1" x14ac:dyDescent="0.2">
      <c r="AI157" s="151">
        <v>379.79340400000001</v>
      </c>
      <c r="AJ157" s="151">
        <v>372.013959</v>
      </c>
      <c r="AK157" s="151">
        <v>360.07944900000001</v>
      </c>
      <c r="AL157" s="151">
        <v>336.611222</v>
      </c>
      <c r="AM157" s="151">
        <v>356.419466</v>
      </c>
      <c r="AN157" s="151">
        <v>436.35096500000003</v>
      </c>
      <c r="AO157" s="151">
        <v>471.17241999999999</v>
      </c>
      <c r="AP157" s="151">
        <v>540.97062100000005</v>
      </c>
      <c r="AQ157" s="151">
        <v>704.32649400000003</v>
      </c>
      <c r="AR157" s="151">
        <v>590.88838499999997</v>
      </c>
      <c r="AS157" s="151">
        <v>1562.9452980000001</v>
      </c>
      <c r="AT157" s="151">
        <v>1500.7889479999999</v>
      </c>
      <c r="AU157" s="151">
        <v>183.25518145115871</v>
      </c>
      <c r="AV157" s="151">
        <v>592.52423369642327</v>
      </c>
      <c r="AW157" s="151">
        <v>783.06207788051233</v>
      </c>
      <c r="AX157" s="151">
        <v>546.09752278063763</v>
      </c>
      <c r="AY157" s="151">
        <v>644.18889795585108</v>
      </c>
      <c r="AZ157" s="151">
        <v>725.23853038644427</v>
      </c>
      <c r="BA157" s="151">
        <v>862.08818946711392</v>
      </c>
      <c r="BB157" s="151">
        <v>791.42694500000005</v>
      </c>
      <c r="BC157" s="151">
        <v>992.08630100000005</v>
      </c>
      <c r="BD157" s="151">
        <v>814.30984999999998</v>
      </c>
      <c r="BE157" s="151">
        <v>960.31404100000009</v>
      </c>
      <c r="BF157" s="151">
        <v>1140.6355659999999</v>
      </c>
      <c r="BG157" s="151">
        <v>2001.3625959999999</v>
      </c>
      <c r="BH157" s="151">
        <v>2542.714986</v>
      </c>
      <c r="BI157" s="151">
        <v>2067.6130939999998</v>
      </c>
      <c r="BJ157" s="151">
        <v>1746.6755620000001</v>
      </c>
      <c r="BK157" s="151">
        <v>1054.1900209999999</v>
      </c>
      <c r="BL157" s="151">
        <v>1111.174902</v>
      </c>
      <c r="BM157" s="151">
        <v>1179.663294</v>
      </c>
      <c r="BN157" s="151">
        <v>1379.6001550000001</v>
      </c>
      <c r="BO157" s="151">
        <v>1733.9148970000001</v>
      </c>
      <c r="BP157" s="151">
        <v>1615.010327</v>
      </c>
      <c r="BQ157" s="151">
        <v>2064.2115760000002</v>
      </c>
      <c r="BR157" s="151">
        <v>2497.2168729999999</v>
      </c>
      <c r="BS157" s="151">
        <v>1584.9591189999999</v>
      </c>
      <c r="BT157" s="151">
        <v>1438.117166</v>
      </c>
      <c r="BU157" s="151">
        <v>2372.3980329999999</v>
      </c>
      <c r="BV157" s="151">
        <v>1695.887385</v>
      </c>
      <c r="BW157" s="151">
        <v>1511.9660590000001</v>
      </c>
      <c r="BX157" s="151">
        <v>1581.474281</v>
      </c>
      <c r="BY157" s="151">
        <v>2515.7583540000001</v>
      </c>
      <c r="BZ157" s="151">
        <v>2839.4671750000002</v>
      </c>
      <c r="CA157" s="151">
        <v>3225.1810270000001</v>
      </c>
      <c r="CB157" s="151">
        <v>3350.2563060000002</v>
      </c>
      <c r="CC157" s="151">
        <v>2816.0713799999999</v>
      </c>
    </row>
    <row r="158" spans="3:178" outlineLevel="1" x14ac:dyDescent="0.2"/>
    <row r="159" spans="3:178" outlineLevel="1" x14ac:dyDescent="0.2"/>
    <row r="160" spans="3:178" outlineLevel="1" x14ac:dyDescent="0.2"/>
    <row r="161" spans="3:178" outlineLevel="1" x14ac:dyDescent="0.2"/>
    <row r="162" spans="3:178" outlineLevel="1" x14ac:dyDescent="0.2"/>
    <row r="163" spans="3:178" outlineLevel="1" x14ac:dyDescent="0.2"/>
    <row r="164" spans="3:178" outlineLevel="1" x14ac:dyDescent="0.2"/>
    <row r="165" spans="3:178" outlineLevel="1" x14ac:dyDescent="0.2"/>
    <row r="166" spans="3:178" outlineLevel="1" x14ac:dyDescent="0.2"/>
    <row r="167" spans="3:178" outlineLevel="1" x14ac:dyDescent="0.2"/>
    <row r="168" spans="3:178" outlineLevel="1" x14ac:dyDescent="0.2"/>
    <row r="169" spans="3:178" outlineLevel="1" x14ac:dyDescent="0.2"/>
    <row r="170" spans="3:178" outlineLevel="1" x14ac:dyDescent="0.2"/>
    <row r="172" spans="3:178" x14ac:dyDescent="0.2">
      <c r="C172" s="24" t="s">
        <v>946</v>
      </c>
    </row>
    <row r="173" spans="3:178" x14ac:dyDescent="0.2">
      <c r="D173" s="24" t="s">
        <v>945</v>
      </c>
      <c r="I173" s="24" t="s">
        <v>640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700182</v>
      </c>
      <c r="AJ173" s="24">
        <v>702601</v>
      </c>
      <c r="AK173" s="24">
        <v>698328</v>
      </c>
      <c r="AL173" s="24">
        <v>695316</v>
      </c>
      <c r="AM173" s="24">
        <v>689724</v>
      </c>
      <c r="AN173" s="24">
        <v>704708</v>
      </c>
      <c r="AO173" s="24">
        <v>758710</v>
      </c>
      <c r="AP173" s="24">
        <v>837380</v>
      </c>
      <c r="AQ173" s="24">
        <v>978732</v>
      </c>
      <c r="AR173" s="24">
        <v>1151425</v>
      </c>
      <c r="AS173" s="24">
        <v>1274984</v>
      </c>
      <c r="AT173" s="24">
        <v>1362547</v>
      </c>
      <c r="AU173" s="24">
        <v>1466878</v>
      </c>
      <c r="AV173" s="24">
        <v>1492250</v>
      </c>
      <c r="AW173" s="24">
        <v>1484578</v>
      </c>
      <c r="AX173" s="24">
        <v>1497580</v>
      </c>
      <c r="AY173" s="24">
        <v>1519919</v>
      </c>
      <c r="AZ173" s="24">
        <v>1553718</v>
      </c>
      <c r="BA173" s="24">
        <v>1603160</v>
      </c>
      <c r="BB173" s="24">
        <v>1655638</v>
      </c>
      <c r="BC173" s="24">
        <v>1708143</v>
      </c>
      <c r="BD173" s="24">
        <v>1772851</v>
      </c>
      <c r="BE173" s="24">
        <v>1806375</v>
      </c>
      <c r="BF173" s="24">
        <v>1879482</v>
      </c>
      <c r="BG173" s="24">
        <v>1921067</v>
      </c>
      <c r="BH173" s="24">
        <v>1955236</v>
      </c>
      <c r="BI173" s="24">
        <v>2037516</v>
      </c>
      <c r="BJ173" s="24">
        <v>2074591</v>
      </c>
      <c r="BK173" s="24">
        <v>2164944</v>
      </c>
      <c r="BL173" s="24">
        <v>2249164</v>
      </c>
      <c r="BM173" s="24">
        <v>2235693</v>
      </c>
      <c r="BN173" s="24">
        <v>2252040</v>
      </c>
      <c r="BO173" s="24">
        <v>2295957</v>
      </c>
      <c r="BP173" s="24">
        <v>2293975</v>
      </c>
      <c r="BQ173" s="24">
        <v>2269166</v>
      </c>
      <c r="BR173" s="24">
        <v>2281728</v>
      </c>
      <c r="BS173" s="24">
        <v>2348874</v>
      </c>
      <c r="BT173" s="24">
        <v>2353011</v>
      </c>
      <c r="BU173" s="24">
        <v>2347387</v>
      </c>
      <c r="BV173" s="24">
        <v>2307516</v>
      </c>
      <c r="BW173" s="24">
        <v>2288556</v>
      </c>
      <c r="BX173" s="24">
        <v>2291793</v>
      </c>
      <c r="BY173" s="24">
        <v>2378101</v>
      </c>
      <c r="BZ173" s="24">
        <v>2429536</v>
      </c>
      <c r="CA173" s="24">
        <v>2468122</v>
      </c>
      <c r="CB173" s="24">
        <v>2527748</v>
      </c>
      <c r="CC173" s="24">
        <v>2571097</v>
      </c>
      <c r="CD173" s="24">
        <v>2669456.5287430282</v>
      </c>
      <c r="CE173" s="24">
        <v>2748948.289642524</v>
      </c>
      <c r="CF173" s="24">
        <v>2800801.6160534071</v>
      </c>
      <c r="CG173" s="24">
        <v>2849284.3439493314</v>
      </c>
      <c r="CH173" s="24">
        <v>2890974.2969890092</v>
      </c>
      <c r="CI173" s="24">
        <v>2931396.9312415202</v>
      </c>
      <c r="CJ173" s="24">
        <v>2969190.0616688086</v>
      </c>
      <c r="CK173" s="24">
        <v>3005243.9706535507</v>
      </c>
      <c r="CL173" s="24">
        <v>3040652.4480552189</v>
      </c>
      <c r="CM173" s="24">
        <v>3075567.4700375563</v>
      </c>
      <c r="CN173" s="24">
        <v>3110099.4160899334</v>
      </c>
      <c r="CO173" s="24">
        <v>3144233.3970738603</v>
      </c>
      <c r="CP173" s="24">
        <v>3177973.5398657164</v>
      </c>
      <c r="CQ173" s="24">
        <v>3273472.4244819754</v>
      </c>
      <c r="CR173" s="24">
        <v>3356753.3525350299</v>
      </c>
      <c r="CS173" s="24">
        <v>3430728.7175914887</v>
      </c>
      <c r="CT173" s="24">
        <v>3496607.9110579425</v>
      </c>
      <c r="CU173" s="24">
        <v>3555670.5310913911</v>
      </c>
      <c r="CV173" s="24">
        <v>3609037.9587352416</v>
      </c>
      <c r="CW173" s="24">
        <v>3657639.2744270414</v>
      </c>
      <c r="CX173" s="24">
        <v>3701741.7157339356</v>
      </c>
      <c r="CY173" s="24">
        <v>3742143.0079481723</v>
      </c>
      <c r="CZ173" s="24">
        <v>3779401.6267270334</v>
      </c>
      <c r="DA173" s="24">
        <v>3813674.6553319395</v>
      </c>
      <c r="DB173" s="24">
        <v>3844309.7034896603</v>
      </c>
      <c r="DC173" s="24">
        <v>3915469.1553202071</v>
      </c>
      <c r="DD173" s="24">
        <v>3978483.9799890304</v>
      </c>
      <c r="DE173" s="24">
        <v>4035013.8672678815</v>
      </c>
      <c r="DF173" s="24">
        <v>4085702.1485142549</v>
      </c>
      <c r="DG173" s="24">
        <v>4131741.8058076277</v>
      </c>
      <c r="DH173" s="24">
        <v>4173992.3933811169</v>
      </c>
      <c r="DI173" s="24">
        <v>4213100.1286638333</v>
      </c>
      <c r="DJ173" s="24">
        <v>4249495.935803351</v>
      </c>
      <c r="DK173" s="24">
        <v>4283552.7351059485</v>
      </c>
      <c r="DL173" s="24">
        <v>4315584.0940941842</v>
      </c>
      <c r="DM173" s="24">
        <v>4345383.8479005974</v>
      </c>
      <c r="DN173" s="24">
        <v>4372807.5648226757</v>
      </c>
      <c r="DO173" s="24">
        <v>4428862.3812404154</v>
      </c>
      <c r="DP173" s="24">
        <v>4478533.8971674889</v>
      </c>
      <c r="DQ173" s="24">
        <v>4523135.499094273</v>
      </c>
      <c r="DR173" s="24">
        <v>4562957.1002517883</v>
      </c>
      <c r="DS173" s="24">
        <v>4600802.4869213961</v>
      </c>
      <c r="DT173" s="24">
        <v>4636927.0790332612</v>
      </c>
      <c r="DU173" s="24">
        <v>4673301.448915258</v>
      </c>
      <c r="DV173" s="24">
        <v>4703946.3170637675</v>
      </c>
      <c r="DW173" s="24">
        <v>4732704.5644328166</v>
      </c>
      <c r="DX173" s="24">
        <v>4759852.3641558737</v>
      </c>
      <c r="DY173" s="24">
        <v>4785622.8239312489</v>
      </c>
      <c r="DZ173" s="24">
        <v>4810206.2404339127</v>
      </c>
      <c r="EA173" s="24">
        <v>4863946.7863693964</v>
      </c>
      <c r="EB173" s="24">
        <v>4912621.4972712705</v>
      </c>
      <c r="EC173" s="24">
        <v>4957467.611145664</v>
      </c>
      <c r="ED173" s="24">
        <v>4998665.2396520535</v>
      </c>
      <c r="EE173" s="24">
        <v>5036644.1784302825</v>
      </c>
      <c r="EF173" s="24">
        <v>5071877.9267651215</v>
      </c>
      <c r="EG173" s="24">
        <v>5104730.7480198815</v>
      </c>
      <c r="EH173" s="24">
        <v>5135555.660901146</v>
      </c>
      <c r="EI173" s="24">
        <v>5164577.4979618378</v>
      </c>
      <c r="EJ173" s="24">
        <v>5192047.2438413836</v>
      </c>
      <c r="EK173" s="24">
        <v>5218170.5188158238</v>
      </c>
      <c r="EL173" s="24">
        <v>5243130.7458866723</v>
      </c>
      <c r="EM173" s="24">
        <v>5296451.3954454437</v>
      </c>
      <c r="EN173" s="24">
        <v>5344988.953892163</v>
      </c>
      <c r="EO173" s="24">
        <v>5389943.6911670789</v>
      </c>
      <c r="EP173" s="24">
        <v>5428201.7960468382</v>
      </c>
      <c r="EQ173" s="24">
        <v>5456995.0534475334</v>
      </c>
      <c r="ER173" s="24">
        <v>5480454.0657602381</v>
      </c>
      <c r="ES173" s="24">
        <v>5499576.6549075143</v>
      </c>
      <c r="ET173" s="24">
        <v>5506185.0137275849</v>
      </c>
      <c r="EU173" s="24">
        <v>5512902.7205460463</v>
      </c>
      <c r="EV173" s="24">
        <v>5522973.6650405657</v>
      </c>
      <c r="EW173" s="24">
        <v>5535940.4505342077</v>
      </c>
      <c r="EX173" s="24">
        <v>5549784.3331908826</v>
      </c>
      <c r="EY173" s="24">
        <v>5591902.5416046018</v>
      </c>
      <c r="EZ173" s="24">
        <v>5628759.7294783033</v>
      </c>
      <c r="FA173" s="24">
        <v>5659590.5830587558</v>
      </c>
      <c r="FB173" s="24">
        <v>5688480.135917861</v>
      </c>
      <c r="FC173" s="24">
        <v>5713356.3372367993</v>
      </c>
      <c r="FD173" s="24">
        <v>5737357.4741559317</v>
      </c>
      <c r="FE173" s="24">
        <v>5757768.0379112214</v>
      </c>
      <c r="FF173" s="24">
        <v>5767809.8301028311</v>
      </c>
      <c r="FG173" s="24">
        <v>5778676.193093094</v>
      </c>
      <c r="FH173" s="24">
        <v>5790843.4029183481</v>
      </c>
      <c r="FI173" s="24">
        <v>5799450.3138297889</v>
      </c>
      <c r="FJ173" s="24">
        <v>5804234.5334444381</v>
      </c>
      <c r="FK173" s="24">
        <v>5831632.3065628316</v>
      </c>
      <c r="FL173" s="24">
        <v>5860005.3088613302</v>
      </c>
      <c r="FM173" s="24">
        <v>5883966.3540718062</v>
      </c>
      <c r="FN173" s="24">
        <v>5902990.9170203675</v>
      </c>
      <c r="FO173" s="24">
        <v>5936050.6423978116</v>
      </c>
      <c r="FP173" s="24">
        <v>5966649.3721035272</v>
      </c>
      <c r="FQ173" s="24">
        <v>5995251.1710293023</v>
      </c>
      <c r="FR173" s="24">
        <v>6020329.2412194358</v>
      </c>
      <c r="FS173" s="24">
        <v>6045012.7635963652</v>
      </c>
      <c r="FT173" s="24">
        <v>6067360.2035279479</v>
      </c>
      <c r="FU173" s="24">
        <v>6089649.1899819328</v>
      </c>
      <c r="FV173" s="24">
        <v>6110644.6947768014</v>
      </c>
    </row>
    <row r="174" spans="3:178" x14ac:dyDescent="0.2">
      <c r="E174" s="154" t="s">
        <v>152</v>
      </c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  <c r="AE174" s="154"/>
      <c r="AF174" s="154"/>
      <c r="AG174" s="154"/>
      <c r="AH174" s="154"/>
      <c r="AI174" s="172">
        <v>671510</v>
      </c>
      <c r="AJ174" s="172">
        <v>673658</v>
      </c>
      <c r="AK174" s="172">
        <v>669420</v>
      </c>
      <c r="AL174" s="172">
        <v>665258</v>
      </c>
      <c r="AM174" s="172">
        <v>658426</v>
      </c>
      <c r="AN174" s="172">
        <v>659146</v>
      </c>
      <c r="AO174" s="172">
        <v>664409</v>
      </c>
      <c r="AP174" s="172">
        <v>676009</v>
      </c>
      <c r="AQ174" s="172">
        <v>727680</v>
      </c>
      <c r="AR174" s="172">
        <v>789753</v>
      </c>
      <c r="AS174" s="172">
        <v>817440</v>
      </c>
      <c r="AT174" s="172">
        <v>843496</v>
      </c>
      <c r="AU174" s="172">
        <v>915720</v>
      </c>
      <c r="AV174" s="172">
        <v>915591</v>
      </c>
      <c r="AW174" s="172">
        <v>879003</v>
      </c>
      <c r="AX174" s="172">
        <v>864831</v>
      </c>
      <c r="AY174" s="172">
        <v>843551</v>
      </c>
      <c r="AZ174" s="172">
        <v>840677</v>
      </c>
      <c r="BA174" s="172">
        <v>845092</v>
      </c>
      <c r="BB174" s="172">
        <v>863756</v>
      </c>
      <c r="BC174" s="172">
        <v>881051</v>
      </c>
      <c r="BD174" s="172">
        <v>873341</v>
      </c>
      <c r="BE174" s="172">
        <v>868030</v>
      </c>
      <c r="BF174" s="172">
        <v>915198</v>
      </c>
      <c r="BG174" s="172">
        <v>934898</v>
      </c>
      <c r="BH174" s="172">
        <v>922314</v>
      </c>
      <c r="BI174" s="172">
        <v>938481</v>
      </c>
      <c r="BJ174" s="172">
        <v>932653</v>
      </c>
      <c r="BK174" s="172">
        <v>977539</v>
      </c>
      <c r="BL174" s="172">
        <v>1013068</v>
      </c>
      <c r="BM174" s="172">
        <v>1027138</v>
      </c>
      <c r="BN174" s="172">
        <v>1049575</v>
      </c>
      <c r="BO174" s="172">
        <v>1117578</v>
      </c>
      <c r="BP174" s="172">
        <v>1129010</v>
      </c>
      <c r="BQ174" s="172">
        <v>1122307</v>
      </c>
      <c r="BR174" s="172">
        <v>1145679</v>
      </c>
      <c r="BS174" s="172">
        <v>1221963</v>
      </c>
      <c r="BT174" s="172">
        <v>1235535</v>
      </c>
      <c r="BU174" s="172">
        <v>1243364</v>
      </c>
      <c r="BV174" s="172">
        <v>1208006</v>
      </c>
      <c r="BW174" s="172">
        <v>1197410</v>
      </c>
      <c r="BX174" s="172">
        <v>1209045</v>
      </c>
      <c r="BY174" s="172">
        <v>1208078</v>
      </c>
      <c r="BZ174" s="172">
        <v>1225643</v>
      </c>
      <c r="CA174" s="172">
        <v>1226779</v>
      </c>
      <c r="CB174" s="172">
        <v>1246299</v>
      </c>
      <c r="CC174" s="172">
        <v>1307757</v>
      </c>
      <c r="CD174" s="154">
        <v>1341623</v>
      </c>
      <c r="CE174" s="154">
        <v>1372955</v>
      </c>
      <c r="CF174" s="154">
        <v>1401949</v>
      </c>
      <c r="CG174" s="154">
        <v>1428806</v>
      </c>
      <c r="CH174" s="154">
        <v>1453723</v>
      </c>
      <c r="CI174" s="154">
        <v>1476885</v>
      </c>
      <c r="CJ174" s="154">
        <v>1498464</v>
      </c>
      <c r="CK174" s="154">
        <v>1518617</v>
      </c>
      <c r="CL174" s="154">
        <v>1537487</v>
      </c>
      <c r="CM174" s="154">
        <v>1555202</v>
      </c>
      <c r="CN174" s="154">
        <v>1571877</v>
      </c>
      <c r="CO174" s="154">
        <v>1587615</v>
      </c>
      <c r="CP174" s="154">
        <v>1602508</v>
      </c>
      <c r="CQ174" s="154">
        <v>1678455</v>
      </c>
      <c r="CR174" s="154">
        <v>1741811</v>
      </c>
      <c r="CS174" s="154">
        <v>1794460</v>
      </c>
      <c r="CT174" s="154">
        <v>1838003</v>
      </c>
      <c r="CU174" s="154">
        <v>1873804</v>
      </c>
      <c r="CV174" s="154">
        <v>1903020</v>
      </c>
      <c r="CW174" s="154">
        <v>1926637</v>
      </c>
      <c r="CX174" s="154">
        <v>1945496</v>
      </c>
      <c r="CY174" s="154">
        <v>1960308</v>
      </c>
      <c r="CZ174" s="154">
        <v>1971679</v>
      </c>
      <c r="DA174" s="154">
        <v>1980127</v>
      </c>
      <c r="DB174" s="154">
        <v>1986091</v>
      </c>
      <c r="DC174" s="154">
        <v>2032986</v>
      </c>
      <c r="DD174" s="154">
        <v>2071940</v>
      </c>
      <c r="DE174" s="154">
        <v>2104083</v>
      </c>
      <c r="DF174" s="154">
        <v>2130384</v>
      </c>
      <c r="DG174" s="154">
        <v>2151675</v>
      </c>
      <c r="DH174" s="154">
        <v>2168670</v>
      </c>
      <c r="DI174" s="154">
        <v>2181982</v>
      </c>
      <c r="DJ174" s="154">
        <v>2192137</v>
      </c>
      <c r="DK174" s="154">
        <v>2199586</v>
      </c>
      <c r="DL174" s="154">
        <v>2204719</v>
      </c>
      <c r="DM174" s="154">
        <v>2207867</v>
      </c>
      <c r="DN174" s="154">
        <v>2209318</v>
      </c>
      <c r="DO174" s="154">
        <v>2240025</v>
      </c>
      <c r="DP174" s="154">
        <v>2265326</v>
      </c>
      <c r="DQ174" s="154">
        <v>2285953</v>
      </c>
      <c r="DR174" s="154">
        <v>2302542</v>
      </c>
      <c r="DS174" s="154">
        <v>2315642</v>
      </c>
      <c r="DT174" s="154">
        <v>2325729</v>
      </c>
      <c r="DU174" s="154">
        <v>2333215</v>
      </c>
      <c r="DV174" s="154">
        <v>2338455</v>
      </c>
      <c r="DW174" s="154">
        <v>2341759</v>
      </c>
      <c r="DX174" s="154">
        <v>2343392</v>
      </c>
      <c r="DY174" s="154">
        <v>2343587</v>
      </c>
      <c r="DZ174" s="154">
        <v>2342543</v>
      </c>
      <c r="EA174" s="154">
        <v>2370619</v>
      </c>
      <c r="EB174" s="154">
        <v>2393850</v>
      </c>
      <c r="EC174" s="154">
        <v>2412866</v>
      </c>
      <c r="ED174" s="154">
        <v>2428213</v>
      </c>
      <c r="EE174" s="154">
        <v>2440369</v>
      </c>
      <c r="EF174" s="154">
        <v>2449751</v>
      </c>
      <c r="EG174" s="154">
        <v>2456722</v>
      </c>
      <c r="EH174" s="154">
        <v>2461598</v>
      </c>
      <c r="EI174" s="154">
        <v>2464655</v>
      </c>
      <c r="EJ174" s="154">
        <v>2466136</v>
      </c>
      <c r="EK174" s="154">
        <v>2466248</v>
      </c>
      <c r="EL174" s="154">
        <v>2465177</v>
      </c>
      <c r="EM174" s="154">
        <v>2492454</v>
      </c>
      <c r="EN174" s="154">
        <v>2515193</v>
      </c>
      <c r="EO174" s="154">
        <v>2533956</v>
      </c>
      <c r="EP174" s="154">
        <v>2549238</v>
      </c>
      <c r="EQ174" s="154">
        <v>2561474</v>
      </c>
      <c r="ER174" s="154">
        <v>2571044</v>
      </c>
      <c r="ES174" s="154">
        <v>2578281</v>
      </c>
      <c r="ET174" s="154">
        <v>2583480</v>
      </c>
      <c r="EU174" s="154">
        <v>2586898</v>
      </c>
      <c r="EV174" s="154">
        <v>2588761</v>
      </c>
      <c r="EW174" s="154">
        <v>2589268</v>
      </c>
      <c r="EX174" s="154">
        <v>2588593</v>
      </c>
      <c r="EY174" s="154">
        <v>2615353</v>
      </c>
      <c r="EZ174" s="154">
        <v>2637841</v>
      </c>
      <c r="FA174" s="154">
        <v>2656562</v>
      </c>
      <c r="FB174" s="154">
        <v>2671966</v>
      </c>
      <c r="FC174" s="154">
        <v>2684447</v>
      </c>
      <c r="FD174" s="154">
        <v>2694355</v>
      </c>
      <c r="FE174" s="154">
        <v>2702001</v>
      </c>
      <c r="FF174" s="154">
        <v>2707656</v>
      </c>
      <c r="FG174" s="154">
        <v>2711560</v>
      </c>
      <c r="FH174" s="154">
        <v>2713928</v>
      </c>
      <c r="FI174" s="154">
        <v>2714946</v>
      </c>
      <c r="FJ174" s="154">
        <v>2714781</v>
      </c>
      <c r="FK174" s="154">
        <v>2741111</v>
      </c>
      <c r="FL174" s="154">
        <v>2763416</v>
      </c>
      <c r="FM174" s="154">
        <v>2782151</v>
      </c>
      <c r="FN174" s="154">
        <v>2797723</v>
      </c>
      <c r="FO174" s="154">
        <v>2810494</v>
      </c>
      <c r="FP174" s="154">
        <v>2820785</v>
      </c>
      <c r="FQ174" s="154">
        <v>2828879</v>
      </c>
      <c r="FR174" s="154">
        <v>2835031</v>
      </c>
      <c r="FS174" s="154">
        <v>2839465</v>
      </c>
      <c r="FT174" s="154">
        <v>2842383</v>
      </c>
      <c r="FU174" s="154">
        <v>2843960</v>
      </c>
      <c r="FV174" s="154">
        <v>2844355</v>
      </c>
    </row>
    <row r="175" spans="3:178" x14ac:dyDescent="0.2">
      <c r="E175" s="24" t="s">
        <v>153</v>
      </c>
      <c r="AI175" s="158">
        <v>28672</v>
      </c>
      <c r="AJ175" s="158">
        <v>28943</v>
      </c>
      <c r="AK175" s="158">
        <v>28908</v>
      </c>
      <c r="AL175" s="158">
        <v>30058</v>
      </c>
      <c r="AM175" s="158">
        <v>31298</v>
      </c>
      <c r="AN175" s="158">
        <v>31965</v>
      </c>
      <c r="AO175" s="158">
        <v>32300</v>
      </c>
      <c r="AP175" s="158">
        <v>32990</v>
      </c>
      <c r="AQ175" s="158">
        <v>33569</v>
      </c>
      <c r="AR175" s="158">
        <v>33204</v>
      </c>
      <c r="AS175" s="158">
        <v>35699</v>
      </c>
      <c r="AT175" s="158">
        <v>41583</v>
      </c>
      <c r="AU175" s="158">
        <v>41503</v>
      </c>
      <c r="AV175" s="158">
        <v>43169</v>
      </c>
      <c r="AW175" s="158">
        <v>44484</v>
      </c>
      <c r="AX175" s="158">
        <v>45633</v>
      </c>
      <c r="AY175" s="158">
        <v>46744</v>
      </c>
      <c r="AZ175" s="158">
        <v>46716</v>
      </c>
      <c r="BA175" s="158">
        <v>46369</v>
      </c>
      <c r="BB175" s="158">
        <v>45469</v>
      </c>
      <c r="BC175" s="158">
        <v>46404</v>
      </c>
      <c r="BD175" s="158">
        <v>54146</v>
      </c>
      <c r="BE175" s="158">
        <v>47657</v>
      </c>
      <c r="BF175" s="158">
        <v>45964</v>
      </c>
      <c r="BG175" s="158">
        <v>44156</v>
      </c>
      <c r="BH175" s="158">
        <v>41727</v>
      </c>
      <c r="BI175" s="158">
        <v>41149</v>
      </c>
      <c r="BJ175" s="158">
        <v>42017</v>
      </c>
      <c r="BK175" s="158">
        <v>40130</v>
      </c>
      <c r="BL175" s="158">
        <v>39095</v>
      </c>
      <c r="BM175" s="158">
        <v>39261</v>
      </c>
      <c r="BN175" s="158">
        <v>39033</v>
      </c>
      <c r="BO175" s="158">
        <v>38709</v>
      </c>
      <c r="BP175" s="158">
        <v>38668</v>
      </c>
      <c r="BQ175" s="158">
        <v>37687</v>
      </c>
      <c r="BR175" s="158">
        <v>36806</v>
      </c>
      <c r="BS175" s="158">
        <v>37412</v>
      </c>
      <c r="BT175" s="158">
        <v>36696</v>
      </c>
      <c r="BU175" s="158">
        <v>35551</v>
      </c>
      <c r="BV175" s="158">
        <v>34495</v>
      </c>
      <c r="BW175" s="158">
        <v>33347</v>
      </c>
      <c r="BX175" s="158">
        <v>32238</v>
      </c>
      <c r="BY175" s="158">
        <v>31967</v>
      </c>
      <c r="BZ175" s="158">
        <v>31591</v>
      </c>
      <c r="CA175" s="158">
        <v>31566</v>
      </c>
      <c r="CB175" s="158">
        <v>31595</v>
      </c>
      <c r="CC175" s="158">
        <v>30830</v>
      </c>
      <c r="CD175" s="24">
        <v>30651.085958078573</v>
      </c>
      <c r="CE175" s="24">
        <v>30479.661734341891</v>
      </c>
      <c r="CF175" s="24">
        <v>30315.162567183725</v>
      </c>
      <c r="CG175" s="24">
        <v>30157.0839446645</v>
      </c>
      <c r="CH175" s="24">
        <v>30004.973415551078</v>
      </c>
      <c r="CI175" s="24">
        <v>29858.423737645422</v>
      </c>
      <c r="CJ175" s="24">
        <v>29717.067110639749</v>
      </c>
      <c r="CK175" s="24">
        <v>29580.570294620389</v>
      </c>
      <c r="CL175" s="24">
        <v>29448.630456515177</v>
      </c>
      <c r="CM175" s="24">
        <v>29320.971618507356</v>
      </c>
      <c r="CN175" s="24">
        <v>29197.341607092221</v>
      </c>
      <c r="CO175" s="24">
        <v>29077.509420750073</v>
      </c>
      <c r="CP175" s="24">
        <v>28961.262949430362</v>
      </c>
      <c r="CQ175" s="24">
        <v>29040.984682622275</v>
      </c>
      <c r="CR175" s="24">
        <v>29119.624193204578</v>
      </c>
      <c r="CS175" s="24">
        <v>29197.213277202121</v>
      </c>
      <c r="CT175" s="24">
        <v>29273.78230974387</v>
      </c>
      <c r="CU175" s="24">
        <v>29349.360329635372</v>
      </c>
      <c r="CV175" s="24">
        <v>29423.975117681905</v>
      </c>
      <c r="CW175" s="24">
        <v>29497.6532693103</v>
      </c>
      <c r="CX175" s="24">
        <v>29570.420261983149</v>
      </c>
      <c r="CY175" s="24">
        <v>29642.300517849842</v>
      </c>
      <c r="CZ175" s="24">
        <v>29713.317462034389</v>
      </c>
      <c r="DA175" s="24">
        <v>29783.493576921308</v>
      </c>
      <c r="DB175" s="24">
        <v>29852.850452767503</v>
      </c>
      <c r="DC175" s="24">
        <v>29921.408834935184</v>
      </c>
      <c r="DD175" s="24">
        <v>29989.188668014263</v>
      </c>
      <c r="DE175" s="24">
        <v>30056.209137079462</v>
      </c>
      <c r="DF175" s="24">
        <v>30122.488706302036</v>
      </c>
      <c r="DG175" s="24">
        <v>30188.045155119107</v>
      </c>
      <c r="DH175" s="24">
        <v>30252.895612144745</v>
      </c>
      <c r="DI175" s="24">
        <v>30317.056586990104</v>
      </c>
      <c r="DJ175" s="24">
        <v>30380.544000147092</v>
      </c>
      <c r="DK175" s="24">
        <v>30443.373211075166</v>
      </c>
      <c r="DL175" s="24">
        <v>30505.559044620986</v>
      </c>
      <c r="DM175" s="24">
        <v>30567.115815887897</v>
      </c>
      <c r="DN175" s="24">
        <v>30628.057353664717</v>
      </c>
      <c r="DO175" s="24">
        <v>30688.397022512407</v>
      </c>
      <c r="DP175" s="24">
        <v>30748.147743601228</v>
      </c>
      <c r="DQ175" s="24">
        <v>30807.322014381909</v>
      </c>
      <c r="DR175" s="24">
        <v>30865.931927169317</v>
      </c>
      <c r="DS175" s="24">
        <v>30923.989186709645</v>
      </c>
      <c r="DT175" s="24">
        <v>30981.505126798598</v>
      </c>
      <c r="DU175" s="24">
        <v>31038.490726010386</v>
      </c>
      <c r="DV175" s="24">
        <v>31094.956622595535</v>
      </c>
      <c r="DW175" s="24">
        <v>31150.913128598884</v>
      </c>
      <c r="DX175" s="24">
        <v>31206.370243247722</v>
      </c>
      <c r="DY175" s="24">
        <v>31261.337665653689</v>
      </c>
      <c r="DZ175" s="24">
        <v>31315.824806872002</v>
      </c>
      <c r="EA175" s="24">
        <v>31369.840801355207</v>
      </c>
      <c r="EB175" s="24">
        <v>31423.394517839391</v>
      </c>
      <c r="EC175" s="24">
        <v>31476.494569695034</v>
      </c>
      <c r="ED175" s="24">
        <v>31529.149324775077</v>
      </c>
      <c r="EE175" s="24">
        <v>31581.366914788447</v>
      </c>
      <c r="EF175" s="24">
        <v>31633.155244227288</v>
      </c>
      <c r="EG175" s="24">
        <v>31684.521998872391</v>
      </c>
      <c r="EH175" s="24">
        <v>31735.474653901329</v>
      </c>
      <c r="EI175" s="24">
        <v>31786.020481621221</v>
      </c>
      <c r="EJ175" s="24">
        <v>31836.16655884666</v>
      </c>
      <c r="EK175" s="24">
        <v>31885.919773942824</v>
      </c>
      <c r="EL175" s="24">
        <v>31935.286833551574</v>
      </c>
      <c r="EM175" s="24">
        <v>31984.274269017238</v>
      </c>
      <c r="EN175" s="24">
        <v>32032.888442529274</v>
      </c>
      <c r="EO175" s="24">
        <v>32081.135552995198</v>
      </c>
      <c r="EP175" s="24">
        <v>32129.021641659449</v>
      </c>
      <c r="EQ175" s="24">
        <v>32176.552597480044</v>
      </c>
      <c r="ER175" s="24">
        <v>32223.734162276418</v>
      </c>
      <c r="ES175" s="24">
        <v>32270.571935659595</v>
      </c>
      <c r="ET175" s="24">
        <v>32317.071379756209</v>
      </c>
      <c r="EU175" s="24">
        <v>32363.237823735828</v>
      </c>
      <c r="EV175" s="24">
        <v>32409.07646815242</v>
      </c>
      <c r="EW175" s="24">
        <v>32454.592389108187</v>
      </c>
      <c r="EX175" s="24">
        <v>32499.790542249095</v>
      </c>
      <c r="EY175" s="24">
        <v>32544.675766600169</v>
      </c>
      <c r="EZ175" s="24">
        <v>32589.252788247413</v>
      </c>
      <c r="FA175" s="24">
        <v>32633.526223875197</v>
      </c>
      <c r="FB175" s="24">
        <v>32677.5005841647</v>
      </c>
      <c r="FC175" s="24">
        <v>32721.180277059935</v>
      </c>
      <c r="FD175" s="24">
        <v>32764.569610908744</v>
      </c>
      <c r="FE175" s="24">
        <v>32807.672797482941</v>
      </c>
      <c r="FF175" s="24">
        <v>32850.493954884165</v>
      </c>
      <c r="FG175" s="24">
        <v>32893.037110340505</v>
      </c>
      <c r="FH175" s="24">
        <v>32935.30620289837</v>
      </c>
      <c r="FI175" s="24">
        <v>32977.305086014785</v>
      </c>
      <c r="FJ175" s="24">
        <v>33019.037530054266</v>
      </c>
      <c r="FK175" s="24">
        <v>33060.507224694527</v>
      </c>
      <c r="FL175" s="24">
        <v>33101.717781245105</v>
      </c>
      <c r="FM175" s="24">
        <v>33142.672734882428</v>
      </c>
      <c r="FN175" s="24">
        <v>33183.375546805481</v>
      </c>
      <c r="FO175" s="24">
        <v>33223.829606314503</v>
      </c>
      <c r="FP175" s="24">
        <v>33264.038232817133</v>
      </c>
      <c r="FQ175" s="24">
        <v>33304.004677764249</v>
      </c>
      <c r="FR175" s="24">
        <v>33343.732126518473</v>
      </c>
      <c r="FS175" s="24">
        <v>33383.223700158742</v>
      </c>
      <c r="FT175" s="24">
        <v>33422.482457223181</v>
      </c>
      <c r="FU175" s="24">
        <v>33461.511395392219</v>
      </c>
      <c r="FV175" s="24">
        <v>33500.313453115938</v>
      </c>
    </row>
    <row r="176" spans="3:178" x14ac:dyDescent="0.2">
      <c r="E176" s="155" t="s">
        <v>638</v>
      </c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73">
        <v>0</v>
      </c>
      <c r="AJ176" s="173">
        <v>0</v>
      </c>
      <c r="AK176" s="173">
        <v>0</v>
      </c>
      <c r="AL176" s="173">
        <v>0</v>
      </c>
      <c r="AM176" s="173">
        <v>0</v>
      </c>
      <c r="AN176" s="173">
        <v>13597</v>
      </c>
      <c r="AO176" s="173">
        <v>62001</v>
      </c>
      <c r="AP176" s="173">
        <v>128381</v>
      </c>
      <c r="AQ176" s="173">
        <v>217483</v>
      </c>
      <c r="AR176" s="173">
        <v>328468</v>
      </c>
      <c r="AS176" s="173">
        <v>421845</v>
      </c>
      <c r="AT176" s="173">
        <v>477468</v>
      </c>
      <c r="AU176" s="173">
        <v>509655</v>
      </c>
      <c r="AV176" s="173">
        <v>533490</v>
      </c>
      <c r="AW176" s="173">
        <v>561091</v>
      </c>
      <c r="AX176" s="173">
        <v>587116</v>
      </c>
      <c r="AY176" s="173">
        <v>629624</v>
      </c>
      <c r="AZ176" s="173">
        <v>666325</v>
      </c>
      <c r="BA176" s="173">
        <v>711699</v>
      </c>
      <c r="BB176" s="173">
        <v>746413</v>
      </c>
      <c r="BC176" s="173">
        <v>780688</v>
      </c>
      <c r="BD176" s="173">
        <v>845364</v>
      </c>
      <c r="BE176" s="173">
        <v>890688</v>
      </c>
      <c r="BF176" s="173">
        <v>918320</v>
      </c>
      <c r="BG176" s="173">
        <v>942013</v>
      </c>
      <c r="BH176" s="173">
        <v>991195</v>
      </c>
      <c r="BI176" s="173">
        <v>1057886</v>
      </c>
      <c r="BJ176" s="173">
        <v>1099921</v>
      </c>
      <c r="BK176" s="173">
        <v>1147275</v>
      </c>
      <c r="BL176" s="173">
        <v>1197001</v>
      </c>
      <c r="BM176" s="173">
        <v>1169294</v>
      </c>
      <c r="BN176" s="173">
        <v>1163432</v>
      </c>
      <c r="BO176" s="173">
        <v>1139670</v>
      </c>
      <c r="BP176" s="173">
        <v>1126297</v>
      </c>
      <c r="BQ176" s="173">
        <v>1109172</v>
      </c>
      <c r="BR176" s="173">
        <v>1099243</v>
      </c>
      <c r="BS176" s="173">
        <v>1089499</v>
      </c>
      <c r="BT176" s="173">
        <v>1080780</v>
      </c>
      <c r="BU176" s="173">
        <v>1068472</v>
      </c>
      <c r="BV176" s="173">
        <v>1065015</v>
      </c>
      <c r="BW176" s="173">
        <v>1057799</v>
      </c>
      <c r="BX176" s="173">
        <v>1050510</v>
      </c>
      <c r="BY176" s="173">
        <v>1138056</v>
      </c>
      <c r="BZ176" s="173">
        <v>1172302</v>
      </c>
      <c r="CA176" s="173">
        <v>1209777</v>
      </c>
      <c r="CB176" s="173">
        <v>1249854</v>
      </c>
      <c r="CC176" s="173">
        <v>1232510</v>
      </c>
      <c r="CD176" s="155">
        <v>1297182.4427849497</v>
      </c>
      <c r="CE176" s="155">
        <v>1345513.6279081823</v>
      </c>
      <c r="CF176" s="155">
        <v>1368537.4534862232</v>
      </c>
      <c r="CG176" s="155">
        <v>1390321.2600046669</v>
      </c>
      <c r="CH176" s="155">
        <v>1407246.3235734582</v>
      </c>
      <c r="CI176" s="155">
        <v>1424653.5075038748</v>
      </c>
      <c r="CJ176" s="155">
        <v>1441008.9945581686</v>
      </c>
      <c r="CK176" s="155">
        <v>1457046.40035893</v>
      </c>
      <c r="CL176" s="155">
        <v>1473716.8175987038</v>
      </c>
      <c r="CM176" s="155">
        <v>1491044.498419049</v>
      </c>
      <c r="CN176" s="155">
        <v>1509025.074482841</v>
      </c>
      <c r="CO176" s="155">
        <v>1527540.8876531101</v>
      </c>
      <c r="CP176" s="155">
        <v>1546504.276916286</v>
      </c>
      <c r="CQ176" s="155">
        <v>1565976.439799353</v>
      </c>
      <c r="CR176" s="155">
        <v>1585822.7283418251</v>
      </c>
      <c r="CS176" s="155">
        <v>1607071.5043142866</v>
      </c>
      <c r="CT176" s="155">
        <v>1629331.128748199</v>
      </c>
      <c r="CU176" s="155">
        <v>1652517.1707617559</v>
      </c>
      <c r="CV176" s="155">
        <v>1676593.9836175595</v>
      </c>
      <c r="CW176" s="155">
        <v>1701504.6211577312</v>
      </c>
      <c r="CX176" s="155">
        <v>1726675.2954719525</v>
      </c>
      <c r="CY176" s="155">
        <v>1752192.7074303224</v>
      </c>
      <c r="CZ176" s="155">
        <v>1778009.3092649991</v>
      </c>
      <c r="DA176" s="155">
        <v>1803764.1617550184</v>
      </c>
      <c r="DB176" s="155">
        <v>1828365.8530368931</v>
      </c>
      <c r="DC176" s="155">
        <v>1852561.746485272</v>
      </c>
      <c r="DD176" s="155">
        <v>1876554.7913210159</v>
      </c>
      <c r="DE176" s="155">
        <v>1900874.6581308024</v>
      </c>
      <c r="DF176" s="155">
        <v>1925195.6598079528</v>
      </c>
      <c r="DG176" s="155">
        <v>1949878.7606525084</v>
      </c>
      <c r="DH176" s="155">
        <v>1975069.4977689723</v>
      </c>
      <c r="DI176" s="155">
        <v>2000801.0720768431</v>
      </c>
      <c r="DJ176" s="155">
        <v>2026978.3918032038</v>
      </c>
      <c r="DK176" s="155">
        <v>2053523.3618948739</v>
      </c>
      <c r="DL176" s="155">
        <v>2080359.535049563</v>
      </c>
      <c r="DM176" s="155">
        <v>2106949.7320847102</v>
      </c>
      <c r="DN176" s="155">
        <v>2132861.5074690105</v>
      </c>
      <c r="DO176" s="155">
        <v>2158148.9842179031</v>
      </c>
      <c r="DP176" s="155">
        <v>2182459.7494238876</v>
      </c>
      <c r="DQ176" s="155">
        <v>2206375.1770798909</v>
      </c>
      <c r="DR176" s="155">
        <v>2229549.1683246186</v>
      </c>
      <c r="DS176" s="155">
        <v>2254236.4977346859</v>
      </c>
      <c r="DT176" s="155">
        <v>2280216.5739064626</v>
      </c>
      <c r="DU176" s="155">
        <v>2309047.9581892481</v>
      </c>
      <c r="DV176" s="155">
        <v>2334396.3604411716</v>
      </c>
      <c r="DW176" s="155">
        <v>2359794.6513042175</v>
      </c>
      <c r="DX176" s="155">
        <v>2385253.9939126261</v>
      </c>
      <c r="DY176" s="155">
        <v>2410774.4862655951</v>
      </c>
      <c r="DZ176" s="155">
        <v>2436347.4156270404</v>
      </c>
      <c r="EA176" s="155">
        <v>2461957.9455680414</v>
      </c>
      <c r="EB176" s="155">
        <v>2487348.1027534311</v>
      </c>
      <c r="EC176" s="155">
        <v>2513125.1165759685</v>
      </c>
      <c r="ED176" s="155">
        <v>2538923.0903272782</v>
      </c>
      <c r="EE176" s="155">
        <v>2564693.8115154942</v>
      </c>
      <c r="EF176" s="155">
        <v>2590493.771520894</v>
      </c>
      <c r="EG176" s="155">
        <v>2616324.2260210095</v>
      </c>
      <c r="EH176" s="155">
        <v>2642222.1862472449</v>
      </c>
      <c r="EI176" s="155">
        <v>2668136.4774802169</v>
      </c>
      <c r="EJ176" s="155">
        <v>2694075.0772825368</v>
      </c>
      <c r="EK176" s="155">
        <v>2720036.599041881</v>
      </c>
      <c r="EL176" s="155">
        <v>2746018.4590531206</v>
      </c>
      <c r="EM176" s="155">
        <v>2772013.1211764258</v>
      </c>
      <c r="EN176" s="155">
        <v>2797763.0654496336</v>
      </c>
      <c r="EO176" s="155">
        <v>2823906.5556140835</v>
      </c>
      <c r="EP176" s="155">
        <v>2846834.7744051791</v>
      </c>
      <c r="EQ176" s="155">
        <v>2863344.500850053</v>
      </c>
      <c r="ER176" s="155">
        <v>2877186.331597962</v>
      </c>
      <c r="ES176" s="155">
        <v>2889025.0829718546</v>
      </c>
      <c r="ET176" s="155">
        <v>2890387.9423478288</v>
      </c>
      <c r="EU176" s="155">
        <v>2893641.4827223103</v>
      </c>
      <c r="EV176" s="155">
        <v>2901803.5885724137</v>
      </c>
      <c r="EW176" s="155">
        <v>2914217.8581450991</v>
      </c>
      <c r="EX176" s="155">
        <v>2928691.5426486335</v>
      </c>
      <c r="EY176" s="155">
        <v>2944004.8658380015</v>
      </c>
      <c r="EZ176" s="155">
        <v>2958329.4766900558</v>
      </c>
      <c r="FA176" s="155">
        <v>2970395.0568348812</v>
      </c>
      <c r="FB176" s="155">
        <v>2983836.6353336959</v>
      </c>
      <c r="FC176" s="155">
        <v>2996188.156959739</v>
      </c>
      <c r="FD176" s="155">
        <v>3010237.9045450231</v>
      </c>
      <c r="FE176" s="155">
        <v>3022959.3651137389</v>
      </c>
      <c r="FF176" s="155">
        <v>3027303.3361479468</v>
      </c>
      <c r="FG176" s="155">
        <v>3034223.1559827537</v>
      </c>
      <c r="FH176" s="155">
        <v>3043980.0967154494</v>
      </c>
      <c r="FI176" s="155">
        <v>3051527.0087437741</v>
      </c>
      <c r="FJ176" s="155">
        <v>3056434.4959143833</v>
      </c>
      <c r="FK176" s="155">
        <v>3057460.7993381377</v>
      </c>
      <c r="FL176" s="155">
        <v>3063487.5910800854</v>
      </c>
      <c r="FM176" s="155">
        <v>3068672.681336924</v>
      </c>
      <c r="FN176" s="155">
        <v>3072084.5414735624</v>
      </c>
      <c r="FO176" s="155">
        <v>3092332.8127914974</v>
      </c>
      <c r="FP176" s="155">
        <v>3112600.3338707103</v>
      </c>
      <c r="FQ176" s="155">
        <v>3133068.1663515382</v>
      </c>
      <c r="FR176" s="155">
        <v>3151954.5090929172</v>
      </c>
      <c r="FS176" s="155">
        <v>3172164.5398962069</v>
      </c>
      <c r="FT176" s="155">
        <v>3191554.7210707241</v>
      </c>
      <c r="FU176" s="155">
        <v>3212227.6785865407</v>
      </c>
      <c r="FV176" s="155">
        <v>3232789.3813236859</v>
      </c>
    </row>
    <row r="177" spans="2:193" x14ac:dyDescent="0.2">
      <c r="D177" s="24" t="s">
        <v>947</v>
      </c>
      <c r="H177" s="24">
        <v>323.32751539584791</v>
      </c>
      <c r="AI177" s="180">
        <v>504.48950558569061</v>
      </c>
      <c r="AJ177" s="180">
        <v>502.96714778373502</v>
      </c>
      <c r="AK177" s="180">
        <v>506.78188616237634</v>
      </c>
      <c r="AL177" s="180">
        <v>861.46858406825106</v>
      </c>
      <c r="AM177" s="180">
        <v>550.57423114173207</v>
      </c>
      <c r="AN177" s="180">
        <v>555.06998643409759</v>
      </c>
      <c r="AO177" s="180">
        <v>502.38608954673066</v>
      </c>
      <c r="AP177" s="180">
        <v>486.87809596598919</v>
      </c>
      <c r="AQ177" s="180">
        <v>450.1227200091547</v>
      </c>
      <c r="AR177" s="180">
        <v>386.00733873244025</v>
      </c>
      <c r="AS177" s="180">
        <v>822.6184705062966</v>
      </c>
      <c r="AT177" s="180">
        <v>490.47386108515894</v>
      </c>
      <c r="AU177" s="180">
        <v>206.23852588146369</v>
      </c>
      <c r="AV177" s="180">
        <v>652.36844920118858</v>
      </c>
      <c r="AW177" s="180">
        <v>438.49538576763905</v>
      </c>
      <c r="AX177" s="180">
        <v>405.92714953187709</v>
      </c>
      <c r="AY177" s="180">
        <v>401.7726872353968</v>
      </c>
      <c r="AZ177" s="180">
        <v>407.68522923843403</v>
      </c>
      <c r="BA177" s="180">
        <v>402.41011207447826</v>
      </c>
      <c r="BB177" s="180">
        <v>390.27962453144949</v>
      </c>
      <c r="BC177" s="180">
        <v>248.75670772294828</v>
      </c>
      <c r="BD177" s="180">
        <v>321.63572798842091</v>
      </c>
      <c r="BE177" s="180">
        <v>333.54544156113764</v>
      </c>
      <c r="BF177" s="180">
        <v>389.21933224154316</v>
      </c>
      <c r="BG177" s="180">
        <v>641.09330387748048</v>
      </c>
      <c r="BH177" s="180">
        <v>1025.9674796290576</v>
      </c>
      <c r="BI177" s="180">
        <v>597.4422900237347</v>
      </c>
      <c r="BJ177" s="180">
        <v>465.84035359258763</v>
      </c>
      <c r="BK177" s="180">
        <v>456.44765314945795</v>
      </c>
      <c r="BL177" s="180">
        <v>417.92788609456665</v>
      </c>
      <c r="BM177" s="180">
        <v>417.7830395318141</v>
      </c>
      <c r="BN177" s="180">
        <v>629.13713433153941</v>
      </c>
      <c r="BO177" s="180">
        <v>429.60754055933978</v>
      </c>
      <c r="BP177" s="180">
        <v>428.59709238330845</v>
      </c>
      <c r="BQ177" s="180">
        <v>453.63275229754009</v>
      </c>
      <c r="BR177" s="180">
        <v>434.8938379158252</v>
      </c>
      <c r="BS177" s="180">
        <v>483.48492085995247</v>
      </c>
      <c r="BT177" s="180">
        <v>472.82092816395669</v>
      </c>
      <c r="BU177" s="180">
        <v>554.93137135035681</v>
      </c>
      <c r="BV177" s="180">
        <v>258.38178023467657</v>
      </c>
      <c r="BW177" s="180">
        <v>487.03294173269086</v>
      </c>
      <c r="BX177" s="180">
        <v>327.1252355688319</v>
      </c>
      <c r="BY177" s="180">
        <v>320.17489122623476</v>
      </c>
      <c r="BZ177" s="180">
        <v>323.04294729528601</v>
      </c>
      <c r="CA177" s="180">
        <v>312.50780958153609</v>
      </c>
      <c r="CB177" s="180">
        <v>342.06273726653131</v>
      </c>
      <c r="CC177" s="180">
        <v>318.84919160965143</v>
      </c>
      <c r="CD177" s="236">
        <v>323.32751539584791</v>
      </c>
      <c r="CE177" s="24">
        <v>284.4608395933621</v>
      </c>
      <c r="CF177" s="24">
        <v>284.4608395933621</v>
      </c>
      <c r="CG177" s="24">
        <v>284.4608395933621</v>
      </c>
      <c r="CH177" s="24">
        <v>284.4608395933621</v>
      </c>
      <c r="CI177" s="24">
        <v>284.4608395933621</v>
      </c>
      <c r="CJ177" s="24">
        <v>284.4608395933621</v>
      </c>
      <c r="CK177" s="24">
        <v>284.4608395933621</v>
      </c>
      <c r="CL177" s="24">
        <v>284.4608395933621</v>
      </c>
      <c r="CM177" s="24">
        <v>284.4608395933621</v>
      </c>
      <c r="CN177" s="24">
        <v>284.4608395933621</v>
      </c>
      <c r="CO177" s="24">
        <v>284.4608395933621</v>
      </c>
      <c r="CP177" s="24">
        <v>284.4608395933621</v>
      </c>
      <c r="CQ177" s="24">
        <v>250.2662638009422</v>
      </c>
      <c r="CR177" s="24">
        <v>250.2662638009422</v>
      </c>
      <c r="CS177" s="24">
        <v>250.2662638009422</v>
      </c>
      <c r="CT177" s="24">
        <v>250.2662638009422</v>
      </c>
      <c r="CU177" s="24">
        <v>250.2662638009422</v>
      </c>
      <c r="CV177" s="24">
        <v>250.2662638009422</v>
      </c>
      <c r="CW177" s="24">
        <v>250.2662638009422</v>
      </c>
      <c r="CX177" s="24">
        <v>250.2662638009422</v>
      </c>
      <c r="CY177" s="24">
        <v>250.2662638009422</v>
      </c>
      <c r="CZ177" s="24">
        <v>250.2662638009422</v>
      </c>
      <c r="DA177" s="24">
        <v>250.2662638009422</v>
      </c>
      <c r="DB177" s="24">
        <v>250.2662638009422</v>
      </c>
      <c r="DC177" s="24">
        <v>220.18216246010243</v>
      </c>
      <c r="DD177" s="24">
        <v>220.18216246010243</v>
      </c>
      <c r="DE177" s="24">
        <v>220.18216246010243</v>
      </c>
      <c r="DF177" s="24">
        <v>220.18216246010243</v>
      </c>
      <c r="DG177" s="24">
        <v>220.18216246010243</v>
      </c>
      <c r="DH177" s="24">
        <v>220.18216246010243</v>
      </c>
      <c r="DI177" s="24">
        <v>220.18216246010243</v>
      </c>
      <c r="DJ177" s="24">
        <v>220.18216246010243</v>
      </c>
      <c r="DK177" s="24">
        <v>220.18216246010243</v>
      </c>
      <c r="DL177" s="24">
        <v>220.18216246010243</v>
      </c>
      <c r="DM177" s="24">
        <v>220.18216246010243</v>
      </c>
      <c r="DN177" s="24">
        <v>220.18216246010243</v>
      </c>
      <c r="DO177" s="24">
        <v>193.71442210911539</v>
      </c>
      <c r="DP177" s="24">
        <v>193.71442210911539</v>
      </c>
      <c r="DQ177" s="24">
        <v>193.71442210911539</v>
      </c>
      <c r="DR177" s="24">
        <v>193.71442210911539</v>
      </c>
      <c r="DS177" s="24">
        <v>193.71442210911539</v>
      </c>
      <c r="DT177" s="24">
        <v>193.71442210911539</v>
      </c>
      <c r="DU177" s="24">
        <v>193.71442210911539</v>
      </c>
      <c r="DV177" s="24">
        <v>193.71442210911539</v>
      </c>
      <c r="DW177" s="24">
        <v>193.71442210911539</v>
      </c>
      <c r="DX177" s="24">
        <v>193.71442210911539</v>
      </c>
      <c r="DY177" s="24">
        <v>193.71442210911539</v>
      </c>
      <c r="DZ177" s="24">
        <v>193.71442210911539</v>
      </c>
      <c r="EA177" s="24">
        <v>170.42832586344596</v>
      </c>
      <c r="EB177" s="24">
        <v>170.42832586344596</v>
      </c>
      <c r="EC177" s="24">
        <v>170.42832586344596</v>
      </c>
      <c r="ED177" s="24">
        <v>170.42832586344596</v>
      </c>
      <c r="EE177" s="24">
        <v>170.42832586344596</v>
      </c>
      <c r="EF177" s="24">
        <v>170.42832586344596</v>
      </c>
      <c r="EG177" s="24">
        <v>170.42832586344596</v>
      </c>
      <c r="EH177" s="24">
        <v>170.42832586344596</v>
      </c>
      <c r="EI177" s="24">
        <v>170.42832586344596</v>
      </c>
      <c r="EJ177" s="24">
        <v>170.42832586344596</v>
      </c>
      <c r="EK177" s="24">
        <v>170.42832586344596</v>
      </c>
      <c r="EL177" s="24">
        <v>170.42832586344596</v>
      </c>
      <c r="EM177" s="24">
        <v>149.94141344961918</v>
      </c>
      <c r="EN177" s="24">
        <v>149.94141344961918</v>
      </c>
      <c r="EO177" s="24">
        <v>149.94141344961918</v>
      </c>
      <c r="EP177" s="24">
        <v>149.94141344961918</v>
      </c>
      <c r="EQ177" s="24">
        <v>149.94141344961918</v>
      </c>
      <c r="ER177" s="24">
        <v>149.94141344961918</v>
      </c>
      <c r="ES177" s="24">
        <v>149.94141344961918</v>
      </c>
      <c r="ET177" s="24">
        <v>149.94141344961918</v>
      </c>
      <c r="EU177" s="24">
        <v>149.94141344961918</v>
      </c>
      <c r="EV177" s="24">
        <v>149.94141344961918</v>
      </c>
      <c r="EW177" s="24">
        <v>149.94141344961918</v>
      </c>
      <c r="EX177" s="24">
        <v>149.94141344961918</v>
      </c>
      <c r="EY177" s="24">
        <v>131.91719952282736</v>
      </c>
      <c r="EZ177" s="24">
        <v>131.91719952282736</v>
      </c>
      <c r="FA177" s="24">
        <v>131.91719952282736</v>
      </c>
      <c r="FB177" s="24">
        <v>131.91719952282736</v>
      </c>
      <c r="FC177" s="24">
        <v>131.91719952282736</v>
      </c>
      <c r="FD177" s="24">
        <v>131.91719952282736</v>
      </c>
      <c r="FE177" s="24">
        <v>131.91719952282736</v>
      </c>
      <c r="FF177" s="24">
        <v>131.91719952282736</v>
      </c>
      <c r="FG177" s="24">
        <v>131.91719952282736</v>
      </c>
      <c r="FH177" s="24">
        <v>131.91719952282736</v>
      </c>
      <c r="FI177" s="24">
        <v>131.91719952282736</v>
      </c>
      <c r="FJ177" s="24">
        <v>131.91719952282736</v>
      </c>
      <c r="FK177" s="24">
        <v>116.05964709538118</v>
      </c>
      <c r="FL177" s="24">
        <v>116.05964709538118</v>
      </c>
      <c r="FM177" s="24">
        <v>116.05964709538118</v>
      </c>
      <c r="FN177" s="24">
        <v>116.05964709538118</v>
      </c>
      <c r="FO177" s="24">
        <v>116.05964709538118</v>
      </c>
      <c r="FP177" s="24">
        <v>116.05964709538118</v>
      </c>
      <c r="FQ177" s="24">
        <v>116.05964709538118</v>
      </c>
      <c r="FR177" s="24">
        <v>116.05964709538118</v>
      </c>
      <c r="FS177" s="24">
        <v>116.05964709538118</v>
      </c>
      <c r="FT177" s="24">
        <v>116.05964709538118</v>
      </c>
      <c r="FU177" s="24">
        <v>116.05964709538118</v>
      </c>
      <c r="FV177" s="24">
        <v>116.05964709538118</v>
      </c>
    </row>
    <row r="178" spans="2:193" x14ac:dyDescent="0.2">
      <c r="D178" s="44" t="s">
        <v>208</v>
      </c>
      <c r="E178" s="44"/>
      <c r="F178" s="44"/>
      <c r="G178" s="44"/>
      <c r="H178" s="44"/>
      <c r="I178" s="44"/>
      <c r="J178" s="44"/>
      <c r="K178" s="44">
        <v>258.02282300000002</v>
      </c>
      <c r="L178" s="44">
        <v>298.43892299999999</v>
      </c>
      <c r="M178" s="44">
        <v>264.67685500000005</v>
      </c>
      <c r="N178" s="44">
        <v>267.29868000000005</v>
      </c>
      <c r="O178" s="44">
        <v>289.70935000000003</v>
      </c>
      <c r="P178" s="44">
        <v>161.339675</v>
      </c>
      <c r="Q178" s="44">
        <v>301.357507</v>
      </c>
      <c r="R178" s="44">
        <v>302.65539699999999</v>
      </c>
      <c r="S178" s="44">
        <v>301.632025</v>
      </c>
      <c r="T178" s="44">
        <v>315.64333200000004</v>
      </c>
      <c r="U178" s="44">
        <v>327.11305499999997</v>
      </c>
      <c r="V178" s="44">
        <v>329.23582000000005</v>
      </c>
      <c r="W178" s="44">
        <v>276.53248000000002</v>
      </c>
      <c r="X178" s="44">
        <v>278.50604000000004</v>
      </c>
      <c r="Y178" s="44">
        <v>347.20596</v>
      </c>
      <c r="Z178" s="44">
        <v>325.90174999999999</v>
      </c>
      <c r="AA178" s="44">
        <v>331.07606999999996</v>
      </c>
      <c r="AB178" s="44">
        <v>320.83280999999999</v>
      </c>
      <c r="AC178" s="44">
        <v>331.63380999999998</v>
      </c>
      <c r="AD178" s="44">
        <v>342.09992199999999</v>
      </c>
      <c r="AE178" s="44">
        <v>342.71016200000003</v>
      </c>
      <c r="AF178" s="44">
        <v>345.50498199999998</v>
      </c>
      <c r="AG178" s="44">
        <v>352.48276199999998</v>
      </c>
      <c r="AH178" s="44">
        <v>104.988692</v>
      </c>
      <c r="AI178" s="44">
        <v>353.23447099999998</v>
      </c>
      <c r="AJ178" s="44">
        <v>353.385221</v>
      </c>
      <c r="AK178" s="44">
        <v>353.89998099999997</v>
      </c>
      <c r="AL178" s="44">
        <v>598.99288999999999</v>
      </c>
      <c r="AM178" s="44">
        <v>379.74426099999999</v>
      </c>
      <c r="AN178" s="44">
        <v>391.16226</v>
      </c>
      <c r="AO178" s="44">
        <v>381.16534999999999</v>
      </c>
      <c r="AP178" s="44">
        <v>407.70197999999999</v>
      </c>
      <c r="AQ178" s="44">
        <v>440.54951</v>
      </c>
      <c r="AR178" s="44">
        <v>444.45850000000002</v>
      </c>
      <c r="AS178" s="44">
        <v>1048.825388</v>
      </c>
      <c r="AT178" s="44">
        <v>668.29368800000009</v>
      </c>
      <c r="AU178" s="44">
        <v>302.5267563679497</v>
      </c>
      <c r="AV178" s="44">
        <v>973.49681832047372</v>
      </c>
      <c r="AW178" s="44">
        <v>650.98060281214998</v>
      </c>
      <c r="AX178" s="44">
        <v>607.90838059594853</v>
      </c>
      <c r="AY178" s="44">
        <v>610.66194101013707</v>
      </c>
      <c r="AZ178" s="44">
        <v>633.42787900188125</v>
      </c>
      <c r="BA178" s="44">
        <v>645.12779527332054</v>
      </c>
      <c r="BB178" s="44">
        <v>646.16177700000003</v>
      </c>
      <c r="BC178" s="44">
        <v>424.91202900000002</v>
      </c>
      <c r="BD178" s="44">
        <v>570.212222</v>
      </c>
      <c r="BE178" s="44">
        <v>602.50814700000001</v>
      </c>
      <c r="BF178" s="44">
        <v>731.53072899999995</v>
      </c>
      <c r="BG178" s="44">
        <v>1231.5831899999998</v>
      </c>
      <c r="BH178" s="44">
        <v>2006.0085510000001</v>
      </c>
      <c r="BI178" s="44">
        <v>1217.298225</v>
      </c>
      <c r="BJ178" s="44">
        <v>966.42820499999993</v>
      </c>
      <c r="BK178" s="44">
        <v>988.18360800000005</v>
      </c>
      <c r="BL178" s="44">
        <v>939.98835599999995</v>
      </c>
      <c r="BM178" s="44">
        <v>934.03461700000003</v>
      </c>
      <c r="BN178" s="44">
        <v>1416.8419919999999</v>
      </c>
      <c r="BO178" s="44">
        <v>986.36044000000004</v>
      </c>
      <c r="BP178" s="44">
        <v>983.19101499999999</v>
      </c>
      <c r="BQ178" s="44">
        <v>1029.3680179999999</v>
      </c>
      <c r="BR178" s="44">
        <v>992.30944699999998</v>
      </c>
      <c r="BS178" s="44">
        <v>1135.64516</v>
      </c>
      <c r="BT178" s="44">
        <v>1112.5528449999999</v>
      </c>
      <c r="BU178" s="44">
        <v>1302.6386869999999</v>
      </c>
      <c r="BV178" s="44">
        <v>596.22009200000002</v>
      </c>
      <c r="BW178" s="44">
        <v>1114.602161</v>
      </c>
      <c r="BX178" s="44">
        <v>749.70332499999995</v>
      </c>
      <c r="BY178" s="44">
        <v>761.40822900000001</v>
      </c>
      <c r="BZ178" s="44">
        <v>784.84447</v>
      </c>
      <c r="CA178" s="44">
        <v>771.30740000000003</v>
      </c>
      <c r="CB178" s="44">
        <v>864.64840000000004</v>
      </c>
      <c r="CC178" s="44">
        <v>819.79219999999998</v>
      </c>
      <c r="CD178" s="422">
        <v>863.10874689570824</v>
      </c>
      <c r="CE178" s="44">
        <v>781.96813847044905</v>
      </c>
      <c r="CF178" s="44">
        <v>796.71837923699763</v>
      </c>
      <c r="CG178" s="44">
        <v>810.50981672004866</v>
      </c>
      <c r="CH178" s="44">
        <v>822.36897576432341</v>
      </c>
      <c r="CI178" s="44">
        <v>833.86763224236802</v>
      </c>
      <c r="CJ178" s="44">
        <v>844.61829785457587</v>
      </c>
      <c r="CK178" s="44">
        <v>854.87422307499821</v>
      </c>
      <c r="CL178" s="44">
        <v>864.94654828539944</v>
      </c>
      <c r="CM178" s="44">
        <v>874.87850475291577</v>
      </c>
      <c r="CN178" s="44">
        <v>884.70149111976764</v>
      </c>
      <c r="CO178" s="44">
        <v>894.41127200911944</v>
      </c>
      <c r="CP178" s="44">
        <v>904.00902135569072</v>
      </c>
      <c r="CQ178" s="44">
        <v>819.23971333051588</v>
      </c>
      <c r="CR178" s="44">
        <v>840.08212004022892</v>
      </c>
      <c r="CS178" s="44">
        <v>858.59565826621963</v>
      </c>
      <c r="CT178" s="44">
        <v>875.08299787728845</v>
      </c>
      <c r="CU178" s="44">
        <v>889.8643791233543</v>
      </c>
      <c r="CV178" s="44">
        <v>903.22044584844787</v>
      </c>
      <c r="CW178" s="44">
        <v>915.38371554244475</v>
      </c>
      <c r="CX178" s="44">
        <v>926.42106875282161</v>
      </c>
      <c r="CY178" s="44">
        <v>936.5321492080086</v>
      </c>
      <c r="CZ178" s="44">
        <v>945.85672452417782</v>
      </c>
      <c r="DA178" s="44">
        <v>954.43410734227052</v>
      </c>
      <c r="DB178" s="44">
        <v>962.1010263860652</v>
      </c>
      <c r="DC178" s="44">
        <v>862.11646566423394</v>
      </c>
      <c r="DD178" s="44">
        <v>875.99120602685969</v>
      </c>
      <c r="DE178" s="44">
        <v>888.43807885154285</v>
      </c>
      <c r="DF178" s="44">
        <v>899.59873422775524</v>
      </c>
      <c r="DG178" s="44">
        <v>909.73584552953207</v>
      </c>
      <c r="DH178" s="44">
        <v>919.03867126667285</v>
      </c>
      <c r="DI178" s="44">
        <v>927.64949699013869</v>
      </c>
      <c r="DJ178" s="44">
        <v>935.66320451059846</v>
      </c>
      <c r="DK178" s="44">
        <v>943.16190422751401</v>
      </c>
      <c r="DL178" s="44">
        <v>950.21463811607964</v>
      </c>
      <c r="DM178" s="44">
        <v>956.77601234995439</v>
      </c>
      <c r="DN178" s="44">
        <v>962.81422564455124</v>
      </c>
      <c r="DO178" s="44">
        <v>857.9345167827878</v>
      </c>
      <c r="DP178" s="44">
        <v>867.55660578588447</v>
      </c>
      <c r="DQ178" s="44">
        <v>876.19657932827238</v>
      </c>
      <c r="DR178" s="44">
        <v>883.91059778396016</v>
      </c>
      <c r="DS178" s="44">
        <v>891.24179499215916</v>
      </c>
      <c r="DT178" s="44">
        <v>898.23964947703655</v>
      </c>
      <c r="DU178" s="44">
        <v>905.28588951831091</v>
      </c>
      <c r="DV178" s="44">
        <v>911.22224244230938</v>
      </c>
      <c r="DW178" s="44">
        <v>916.7931297122758</v>
      </c>
      <c r="DX178" s="44">
        <v>922.05205004716174</v>
      </c>
      <c r="DY178" s="44">
        <v>927.04415977003475</v>
      </c>
      <c r="DZ178" s="44">
        <v>931.80632209131602</v>
      </c>
      <c r="EA178" s="44">
        <v>828.95430788982424</v>
      </c>
      <c r="EB178" s="44">
        <v>837.24985738071791</v>
      </c>
      <c r="EC178" s="44">
        <v>844.89290548981228</v>
      </c>
      <c r="ED178" s="44">
        <v>851.91414834570037</v>
      </c>
      <c r="EE178" s="44">
        <v>858.38683529974423</v>
      </c>
      <c r="EF178" s="44">
        <v>864.39166404234481</v>
      </c>
      <c r="EG178" s="44">
        <v>869.99071536868462</v>
      </c>
      <c r="EH178" s="44">
        <v>875.24415366592518</v>
      </c>
      <c r="EI178" s="44">
        <v>880.19029676966045</v>
      </c>
      <c r="EJ178" s="44">
        <v>884.87191957180585</v>
      </c>
      <c r="EK178" s="44">
        <v>889.32406559177002</v>
      </c>
      <c r="EL178" s="44">
        <v>893.57799530462626</v>
      </c>
      <c r="EM178" s="44">
        <v>794.15740850029772</v>
      </c>
      <c r="EN178" s="44">
        <v>801.43519861919219</v>
      </c>
      <c r="EO178" s="44">
        <v>808.1757754674494</v>
      </c>
      <c r="EP178" s="44">
        <v>813.91224978902437</v>
      </c>
      <c r="EQ178" s="44">
        <v>818.22955150150335</v>
      </c>
      <c r="ER178" s="44">
        <v>821.74702896580231</v>
      </c>
      <c r="ES178" s="44">
        <v>824.61429701136126</v>
      </c>
      <c r="ET178" s="44">
        <v>825.60516367342484</v>
      </c>
      <c r="EU178" s="44">
        <v>826.61242612892511</v>
      </c>
      <c r="EV178" s="44">
        <v>828.12247778120604</v>
      </c>
      <c r="EW178" s="44">
        <v>830.06673592602078</v>
      </c>
      <c r="EX178" s="44">
        <v>832.14250725919317</v>
      </c>
      <c r="EY178" s="44">
        <v>737.66812329305969</v>
      </c>
      <c r="EZ178" s="44">
        <v>742.53022029964507</v>
      </c>
      <c r="FA178" s="44">
        <v>746.59734016287678</v>
      </c>
      <c r="FB178" s="44">
        <v>750.40836907151652</v>
      </c>
      <c r="FC178" s="44">
        <v>753.68996788427694</v>
      </c>
      <c r="FD178" s="44">
        <v>756.85613065201278</v>
      </c>
      <c r="FE178" s="44">
        <v>759.54863506329275</v>
      </c>
      <c r="FF178" s="44">
        <v>760.87332016740015</v>
      </c>
      <c r="FG178" s="44">
        <v>762.30678034207415</v>
      </c>
      <c r="FH178" s="44">
        <v>763.91184458822818</v>
      </c>
      <c r="FI178" s="44">
        <v>765.04724417220802</v>
      </c>
      <c r="FJ178" s="44">
        <v>765.67836502567468</v>
      </c>
      <c r="FK178" s="44">
        <v>676.81718748970604</v>
      </c>
      <c r="FL178" s="44">
        <v>680.11014812350618</v>
      </c>
      <c r="FM178" s="44">
        <v>682.89105857467052</v>
      </c>
      <c r="FN178" s="44">
        <v>685.09904263662429</v>
      </c>
      <c r="FO178" s="44">
        <v>688.93594269700077</v>
      </c>
      <c r="FP178" s="44">
        <v>692.48722046821308</v>
      </c>
      <c r="FQ178" s="44">
        <v>695.80673515783155</v>
      </c>
      <c r="FR178" s="44">
        <v>698.71728713393168</v>
      </c>
      <c r="FS178" s="44">
        <v>701.58204803006902</v>
      </c>
      <c r="FT178" s="44">
        <v>704.1756840220138</v>
      </c>
      <c r="FU178" s="44">
        <v>706.762535923977</v>
      </c>
      <c r="FV178" s="44">
        <v>709.1992668010588</v>
      </c>
    </row>
    <row r="180" spans="2:193" x14ac:dyDescent="0.2">
      <c r="D180" s="24" t="s">
        <v>662</v>
      </c>
      <c r="F180" s="437">
        <v>2021</v>
      </c>
      <c r="G180" s="437">
        <v>2022</v>
      </c>
    </row>
    <row r="181" spans="2:193" x14ac:dyDescent="0.2">
      <c r="F181" s="24">
        <v>495.46198442253797</v>
      </c>
      <c r="G181" s="24">
        <v>376.34462258940789</v>
      </c>
      <c r="H181" s="36">
        <v>-0.24041675361221027</v>
      </c>
    </row>
    <row r="183" spans="2:193" x14ac:dyDescent="0.2">
      <c r="B183" s="35" t="s">
        <v>948</v>
      </c>
    </row>
    <row r="184" spans="2:193" x14ac:dyDescent="0.2">
      <c r="C184" s="24" t="s">
        <v>949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5134.3907120000003</v>
      </c>
      <c r="AJ184" s="24">
        <v>5241.5317919999998</v>
      </c>
      <c r="AK184" s="24">
        <v>5214.308301</v>
      </c>
      <c r="AL184" s="24">
        <v>5191.798632</v>
      </c>
      <c r="AM184" s="24">
        <v>5212.0838919999997</v>
      </c>
      <c r="AN184" s="24">
        <v>5105.2408349999996</v>
      </c>
      <c r="AO184" s="24">
        <v>5337.0455760000004</v>
      </c>
      <c r="AP184" s="24">
        <v>5216.6384289999996</v>
      </c>
      <c r="AQ184" s="24">
        <v>5439.7853649999997</v>
      </c>
      <c r="AR184" s="24">
        <v>5532.5764330000002</v>
      </c>
      <c r="AS184" s="24">
        <v>6254.3244480000003</v>
      </c>
      <c r="AT184" s="24">
        <v>6300.9065860000001</v>
      </c>
      <c r="AU184" s="24">
        <v>6634.2897469999998</v>
      </c>
      <c r="AV184" s="24">
        <v>6457.5056729999997</v>
      </c>
      <c r="AW184" s="24">
        <v>7115.2078469999997</v>
      </c>
      <c r="AX184" s="24">
        <v>6525.9252660000002</v>
      </c>
      <c r="AY184" s="24">
        <v>6684.9521789999999</v>
      </c>
      <c r="AZ184" s="24">
        <v>6485.6560040000004</v>
      </c>
      <c r="BA184" s="24">
        <v>6567.481957</v>
      </c>
      <c r="BB184" s="24">
        <v>6615.2892259999999</v>
      </c>
      <c r="BC184" s="24">
        <v>6696.046574</v>
      </c>
      <c r="BD184" s="24">
        <v>6831.1162279999999</v>
      </c>
      <c r="BE184" s="24">
        <v>6931.6001690000003</v>
      </c>
      <c r="BF184" s="24">
        <v>6863.089747</v>
      </c>
      <c r="BG184" s="24">
        <v>6967.3246170000002</v>
      </c>
      <c r="BH184" s="24">
        <v>6876.0550059999996</v>
      </c>
      <c r="BI184" s="24">
        <v>6958.1082280000001</v>
      </c>
      <c r="BJ184" s="24">
        <v>7076.6064409999999</v>
      </c>
      <c r="BK184" s="24">
        <v>7347.0858109999999</v>
      </c>
      <c r="BL184" s="24">
        <v>7584.9340320000001</v>
      </c>
      <c r="BM184" s="24">
        <v>7898.3645489999999</v>
      </c>
      <c r="BN184" s="24">
        <v>8002.8475079999998</v>
      </c>
      <c r="BO184" s="24">
        <v>7949.2071109999997</v>
      </c>
      <c r="BP184" s="24">
        <v>8776.0651109999999</v>
      </c>
      <c r="BQ184" s="24">
        <v>8725.1652549999999</v>
      </c>
      <c r="BR184" s="24">
        <v>8793.4667890000001</v>
      </c>
      <c r="BS184" s="24">
        <v>9096.0359239999998</v>
      </c>
      <c r="BT184" s="24">
        <v>9379.6181589999997</v>
      </c>
      <c r="BU184" s="24">
        <v>9545.6840979999997</v>
      </c>
      <c r="BV184" s="24">
        <v>9699.2582399999992</v>
      </c>
      <c r="BW184" s="24">
        <v>9948.6247469999998</v>
      </c>
      <c r="BX184" s="24">
        <v>9613.0683919999992</v>
      </c>
      <c r="BY184" s="24">
        <v>9869.7877200000003</v>
      </c>
      <c r="BZ184" s="24">
        <v>9787.3471919999993</v>
      </c>
      <c r="CA184" s="24">
        <v>10086.948929</v>
      </c>
      <c r="CB184" s="24">
        <v>10448.212486</v>
      </c>
      <c r="CC184" s="24">
        <v>10321.525513000001</v>
      </c>
      <c r="CD184" s="24">
        <v>11089.448929123237</v>
      </c>
      <c r="CE184" s="24">
        <v>11663.448582117191</v>
      </c>
      <c r="CF184" s="24">
        <v>11952.707737856646</v>
      </c>
      <c r="CG184" s="24">
        <v>12224.849709657025</v>
      </c>
      <c r="CH184" s="24">
        <v>12481.34108897395</v>
      </c>
      <c r="CI184" s="24">
        <v>12723.588399808998</v>
      </c>
      <c r="CJ184" s="24">
        <v>12952.898740914095</v>
      </c>
      <c r="CK184" s="24">
        <v>13170.477594730513</v>
      </c>
      <c r="CL184" s="24">
        <v>13377.4339569699</v>
      </c>
      <c r="CM184" s="24">
        <v>13574.756856898593</v>
      </c>
      <c r="CN184" s="24">
        <v>13763.348425106888</v>
      </c>
      <c r="CO184" s="24">
        <v>13944.020727474282</v>
      </c>
      <c r="CP184" s="24">
        <v>14117.496860699976</v>
      </c>
      <c r="CQ184" s="24">
        <v>14919.556647842426</v>
      </c>
      <c r="CR184" s="24">
        <v>15528.028453821547</v>
      </c>
      <c r="CS184" s="24">
        <v>16043.414236750799</v>
      </c>
      <c r="CT184" s="24">
        <v>16479.199847876818</v>
      </c>
      <c r="CU184" s="24">
        <v>16846.919344204285</v>
      </c>
      <c r="CV184" s="24">
        <v>17156.392302729055</v>
      </c>
      <c r="CW184" s="24">
        <v>17416.03121371843</v>
      </c>
      <c r="CX184" s="24">
        <v>17633.031409467458</v>
      </c>
      <c r="CY184" s="24">
        <v>17813.499409292916</v>
      </c>
      <c r="CZ184" s="24">
        <v>17962.671923426256</v>
      </c>
      <c r="DA184" s="24">
        <v>18085.032656082702</v>
      </c>
      <c r="DB184" s="24">
        <v>18184.404349143631</v>
      </c>
      <c r="DC184" s="24">
        <v>18845.622513101178</v>
      </c>
      <c r="DD184" s="24">
        <v>19252.665419754445</v>
      </c>
      <c r="DE184" s="24">
        <v>19597.345807392703</v>
      </c>
      <c r="DF184" s="24">
        <v>19888.245919517864</v>
      </c>
      <c r="DG184" s="24">
        <v>20132.750487723435</v>
      </c>
      <c r="DH184" s="24">
        <v>20337.231492470299</v>
      </c>
      <c r="DI184" s="24">
        <v>20507.172051273941</v>
      </c>
      <c r="DJ184" s="24">
        <v>20647.296752273709</v>
      </c>
      <c r="DK184" s="24">
        <v>20761.667264220243</v>
      </c>
      <c r="DL184" s="24">
        <v>20853.811082963333</v>
      </c>
      <c r="DM184" s="24">
        <v>20926.737841364513</v>
      </c>
      <c r="DN184" s="24">
        <v>20983.066183196988</v>
      </c>
      <c r="DO184" s="24">
        <v>21573.028589949165</v>
      </c>
      <c r="DP184" s="24">
        <v>21859.594695663625</v>
      </c>
      <c r="DQ184" s="24">
        <v>22101.33074294592</v>
      </c>
      <c r="DR184" s="24">
        <v>22304.117304163214</v>
      </c>
      <c r="DS184" s="24">
        <v>22473.061565804226</v>
      </c>
      <c r="DT184" s="24">
        <v>22612.597009106663</v>
      </c>
      <c r="DU184" s="24">
        <v>22726.577957631172</v>
      </c>
      <c r="DV184" s="24">
        <v>22818.32838056923</v>
      </c>
      <c r="DW184" s="24">
        <v>22890.767186856901</v>
      </c>
      <c r="DX184" s="24">
        <v>22946.402471025016</v>
      </c>
      <c r="DY184" s="24">
        <v>22987.430769172417</v>
      </c>
      <c r="DZ184" s="24">
        <v>23015.748622255556</v>
      </c>
      <c r="EA184" s="24">
        <v>23633.313382030872</v>
      </c>
      <c r="EB184" s="24">
        <v>23903.668915988324</v>
      </c>
      <c r="EC184" s="24">
        <v>24132.077215170768</v>
      </c>
      <c r="ED184" s="24">
        <v>24323.802442205295</v>
      </c>
      <c r="EE184" s="24">
        <v>24483.452947908143</v>
      </c>
      <c r="EF184" s="24">
        <v>24615.083169619604</v>
      </c>
      <c r="EG184" s="24">
        <v>24722.20856920008</v>
      </c>
      <c r="EH184" s="24">
        <v>24807.917325282539</v>
      </c>
      <c r="EI184" s="24">
        <v>24874.90018318822</v>
      </c>
      <c r="EJ184" s="24">
        <v>24925.537441341876</v>
      </c>
      <c r="EK184" s="24">
        <v>24961.865230085212</v>
      </c>
      <c r="EL184" s="24">
        <v>24985.716567965494</v>
      </c>
      <c r="EM184" s="24">
        <v>25777.36485095504</v>
      </c>
      <c r="EN184" s="24">
        <v>26047.55484466143</v>
      </c>
      <c r="EO184" s="24">
        <v>26276.66513973337</v>
      </c>
      <c r="EP184" s="24">
        <v>26469.652219919706</v>
      </c>
      <c r="EQ184" s="24">
        <v>26630.897173050758</v>
      </c>
      <c r="ER184" s="24">
        <v>26764.24638635428</v>
      </c>
      <c r="ES184" s="24">
        <v>26873.0516898969</v>
      </c>
      <c r="ET184" s="24">
        <v>26960.310705906908</v>
      </c>
      <c r="EU184" s="24">
        <v>27028.631693524054</v>
      </c>
      <c r="EV184" s="24">
        <v>27080.321222010283</v>
      </c>
      <c r="EW184" s="24">
        <v>27117.405433659915</v>
      </c>
      <c r="EX184" s="24">
        <v>27141.660860501939</v>
      </c>
      <c r="EY184" s="24">
        <v>27975.033520361521</v>
      </c>
      <c r="EZ184" s="24">
        <v>28247.164966574164</v>
      </c>
      <c r="FA184" s="24">
        <v>28479.00748631137</v>
      </c>
      <c r="FB184" s="24">
        <v>28675.25492181733</v>
      </c>
      <c r="FC184" s="24">
        <v>28840.025545954151</v>
      </c>
      <c r="FD184" s="24">
        <v>28976.973760860626</v>
      </c>
      <c r="FE184" s="24">
        <v>29089.376115956398</v>
      </c>
      <c r="FF184" s="24">
        <v>29180.06259370465</v>
      </c>
      <c r="FG184" s="24">
        <v>29251.569795194093</v>
      </c>
      <c r="FH184" s="24">
        <v>29306.168109611324</v>
      </c>
      <c r="FI184" s="24">
        <v>29345.818018671569</v>
      </c>
      <c r="FJ184" s="24">
        <v>29372.288643901971</v>
      </c>
      <c r="FK184" s="24">
        <v>30249.285846165105</v>
      </c>
      <c r="FL184" s="24">
        <v>30523.887503276976</v>
      </c>
      <c r="FM184" s="24">
        <v>30759.088120520901</v>
      </c>
      <c r="FN184" s="24">
        <v>30959.267340166945</v>
      </c>
      <c r="FO184" s="24">
        <v>31128.345470936663</v>
      </c>
      <c r="FP184" s="24">
        <v>31269.79075769661</v>
      </c>
      <c r="FQ184" s="24">
        <v>31386.681202499742</v>
      </c>
      <c r="FR184" s="24">
        <v>31481.775773061767</v>
      </c>
      <c r="FS184" s="24">
        <v>31557.52436938318</v>
      </c>
      <c r="FT184" s="24">
        <v>31616.120074391431</v>
      </c>
      <c r="FU184" s="24">
        <v>31659.476620200679</v>
      </c>
      <c r="FV184" s="24">
        <v>31689.335335574371</v>
      </c>
    </row>
    <row r="185" spans="2:193" x14ac:dyDescent="0.2">
      <c r="C185" s="24" t="s">
        <v>915</v>
      </c>
      <c r="H185" s="159">
        <v>7.5017870367934641E-2</v>
      </c>
      <c r="K185" s="159" t="s">
        <v>523</v>
      </c>
      <c r="L185" s="159" t="s">
        <v>523</v>
      </c>
      <c r="M185" s="159" t="s">
        <v>523</v>
      </c>
      <c r="N185" s="159" t="s">
        <v>523</v>
      </c>
      <c r="O185" s="159" t="s">
        <v>523</v>
      </c>
      <c r="P185" s="159" t="s">
        <v>523</v>
      </c>
      <c r="Q185" s="159" t="s">
        <v>523</v>
      </c>
      <c r="R185" s="159" t="s">
        <v>523</v>
      </c>
      <c r="S185" s="159" t="s">
        <v>523</v>
      </c>
      <c r="T185" s="159" t="s">
        <v>523</v>
      </c>
      <c r="U185" s="159" t="s">
        <v>523</v>
      </c>
      <c r="V185" s="159" t="s">
        <v>523</v>
      </c>
      <c r="W185" s="159" t="s">
        <v>523</v>
      </c>
      <c r="X185" s="159" t="s">
        <v>523</v>
      </c>
      <c r="Y185" s="159" t="s">
        <v>523</v>
      </c>
      <c r="Z185" s="159" t="s">
        <v>523</v>
      </c>
      <c r="AA185" s="159" t="s">
        <v>523</v>
      </c>
      <c r="AB185" s="159" t="s">
        <v>523</v>
      </c>
      <c r="AC185" s="159" t="s">
        <v>523</v>
      </c>
      <c r="AD185" s="159" t="s">
        <v>523</v>
      </c>
      <c r="AE185" s="159" t="s">
        <v>523</v>
      </c>
      <c r="AF185" s="159" t="s">
        <v>523</v>
      </c>
      <c r="AG185" s="159" t="s">
        <v>523</v>
      </c>
      <c r="AH185" s="159" t="s">
        <v>523</v>
      </c>
      <c r="AI185" s="159">
        <v>8.0939547126541306E-2</v>
      </c>
      <c r="AJ185" s="159">
        <v>7.7597349046089698E-2</v>
      </c>
      <c r="AK185" s="159">
        <v>7.9051904721657545E-2</v>
      </c>
      <c r="AL185" s="159">
        <v>7.5937859101466013E-2</v>
      </c>
      <c r="AM185" s="159">
        <v>7.901575982537927E-2</v>
      </c>
      <c r="AN185" s="159">
        <v>7.605946586063457E-2</v>
      </c>
      <c r="AO185" s="159">
        <v>7.3695845838135668E-2</v>
      </c>
      <c r="AP185" s="159">
        <v>7.7688291898292114E-2</v>
      </c>
      <c r="AQ185" s="159">
        <v>8.297526771996086E-2</v>
      </c>
      <c r="AR185" s="159">
        <v>0.105776238265663</v>
      </c>
      <c r="AS185" s="159">
        <v>8.4487658961948361E-2</v>
      </c>
      <c r="AT185" s="159">
        <v>9.4417367862879159E-2</v>
      </c>
      <c r="AU185" s="159">
        <v>8.9959156859236888E-2</v>
      </c>
      <c r="AV185" s="159">
        <v>8.9620354097364491E-2</v>
      </c>
      <c r="AW185" s="159">
        <v>7.9341077469440788E-2</v>
      </c>
      <c r="AX185" s="159">
        <v>8.195932855477478E-2</v>
      </c>
      <c r="AY185" s="159">
        <v>8.4424794058051866E-2</v>
      </c>
      <c r="AZ185" s="159">
        <v>8.1626193660825547E-2</v>
      </c>
      <c r="BA185" s="159">
        <v>8.5506325358298982E-2</v>
      </c>
      <c r="BB185" s="159">
        <v>8.2022990599927556E-2</v>
      </c>
      <c r="BC185" s="159">
        <v>8.0938782610086413E-2</v>
      </c>
      <c r="BD185" s="159">
        <v>8.0138912987032837E-2</v>
      </c>
      <c r="BE185" s="159">
        <v>7.4456530298465912E-2</v>
      </c>
      <c r="BF185" s="159">
        <v>8.2352970868122322E-2</v>
      </c>
      <c r="BG185" s="159">
        <v>7.4737234968134988E-2</v>
      </c>
      <c r="BH185" s="159">
        <v>7.839531599581856E-2</v>
      </c>
      <c r="BI185" s="159">
        <v>7.9369561223214716E-2</v>
      </c>
      <c r="BJ185" s="159">
        <v>7.8791187223520201E-2</v>
      </c>
      <c r="BK185" s="159">
        <v>8.0024985977395977E-2</v>
      </c>
      <c r="BL185" s="159">
        <v>7.9006510468224475E-2</v>
      </c>
      <c r="BM185" s="159">
        <v>8.0520439269990446E-2</v>
      </c>
      <c r="BN185" s="159">
        <v>7.8030642015327042E-2</v>
      </c>
      <c r="BO185" s="159">
        <v>8.5067295084595262E-2</v>
      </c>
      <c r="BP185" s="159">
        <v>7.6333745195250297E-2</v>
      </c>
      <c r="BQ185" s="159">
        <v>6.8628955956662852E-2</v>
      </c>
      <c r="BR185" s="159">
        <v>6.4566290363458151E-2</v>
      </c>
      <c r="BS185" s="159">
        <v>6.0364209595001599E-2</v>
      </c>
      <c r="BT185" s="159">
        <v>5.9074575063413307E-2</v>
      </c>
      <c r="BU185" s="159">
        <v>6.1938024968150374E-2</v>
      </c>
      <c r="BV185" s="159">
        <v>6.5914608744348693E-2</v>
      </c>
      <c r="BW185" s="159">
        <v>6.82126733350394E-2</v>
      </c>
      <c r="BX185" s="159">
        <v>7.4103169555396628E-2</v>
      </c>
      <c r="BY185" s="159">
        <v>7.9028313792345678E-2</v>
      </c>
      <c r="BZ185" s="159">
        <v>8.2956609801648096E-2</v>
      </c>
      <c r="CA185" s="159">
        <v>9.2440700410331186E-2</v>
      </c>
      <c r="CB185" s="159">
        <v>8.8579369651996559E-2</v>
      </c>
      <c r="CC185" s="159">
        <v>9.2584319129609641E-2</v>
      </c>
      <c r="CD185" s="347">
        <v>7.5017870367934641E-2</v>
      </c>
      <c r="CE185" s="36">
        <v>7.5017870367934641E-2</v>
      </c>
      <c r="CF185" s="36">
        <v>7.5017870367934641E-2</v>
      </c>
      <c r="CG185" s="36">
        <v>7.5017870367934641E-2</v>
      </c>
      <c r="CH185" s="36">
        <v>7.5017870367934641E-2</v>
      </c>
      <c r="CI185" s="36">
        <v>7.5017870367934641E-2</v>
      </c>
      <c r="CJ185" s="36">
        <v>7.5017870367934641E-2</v>
      </c>
      <c r="CK185" s="36">
        <v>7.5017870367934641E-2</v>
      </c>
      <c r="CL185" s="36">
        <v>7.5017870367934641E-2</v>
      </c>
      <c r="CM185" s="36">
        <v>7.5017870367934641E-2</v>
      </c>
      <c r="CN185" s="36">
        <v>7.5017870367934641E-2</v>
      </c>
      <c r="CO185" s="36">
        <v>7.5017870367934641E-2</v>
      </c>
      <c r="CP185" s="36">
        <v>7.5017870367934641E-2</v>
      </c>
      <c r="CQ185" s="36">
        <v>7.5017870367934641E-2</v>
      </c>
      <c r="CR185" s="36">
        <v>7.5017870367934641E-2</v>
      </c>
      <c r="CS185" s="36">
        <v>7.5017870367934641E-2</v>
      </c>
      <c r="CT185" s="36">
        <v>7.5017870367934641E-2</v>
      </c>
      <c r="CU185" s="36">
        <v>7.5017870367934641E-2</v>
      </c>
      <c r="CV185" s="36">
        <v>7.5017870367934641E-2</v>
      </c>
      <c r="CW185" s="36">
        <v>7.5017870367934641E-2</v>
      </c>
      <c r="CX185" s="36">
        <v>7.5017870367934641E-2</v>
      </c>
      <c r="CY185" s="36">
        <v>7.5017870367934641E-2</v>
      </c>
      <c r="CZ185" s="36">
        <v>7.5017870367934641E-2</v>
      </c>
      <c r="DA185" s="36">
        <v>7.5017870367934641E-2</v>
      </c>
      <c r="DB185" s="36">
        <v>7.5017870367934641E-2</v>
      </c>
      <c r="DC185" s="36">
        <v>7.5017870367934641E-2</v>
      </c>
      <c r="DD185" s="36">
        <v>7.5017870367934641E-2</v>
      </c>
      <c r="DE185" s="36">
        <v>7.5017870367934641E-2</v>
      </c>
      <c r="DF185" s="36">
        <v>7.5017870367934641E-2</v>
      </c>
      <c r="DG185" s="36">
        <v>7.5017870367934641E-2</v>
      </c>
      <c r="DH185" s="36">
        <v>7.5017870367934641E-2</v>
      </c>
      <c r="DI185" s="36">
        <v>7.5017870367934641E-2</v>
      </c>
      <c r="DJ185" s="36">
        <v>7.5017870367934641E-2</v>
      </c>
      <c r="DK185" s="36">
        <v>7.5017870367934641E-2</v>
      </c>
      <c r="DL185" s="36">
        <v>7.5017870367934641E-2</v>
      </c>
      <c r="DM185" s="36">
        <v>7.5017870367934641E-2</v>
      </c>
      <c r="DN185" s="36">
        <v>7.5017870367934641E-2</v>
      </c>
      <c r="DO185" s="36">
        <v>7.5017870367934641E-2</v>
      </c>
      <c r="DP185" s="36">
        <v>7.5017870367934641E-2</v>
      </c>
      <c r="DQ185" s="36">
        <v>7.5017870367934641E-2</v>
      </c>
      <c r="DR185" s="36">
        <v>7.5017870367934641E-2</v>
      </c>
      <c r="DS185" s="36">
        <v>7.5017870367934641E-2</v>
      </c>
      <c r="DT185" s="36">
        <v>7.5017870367934641E-2</v>
      </c>
      <c r="DU185" s="36">
        <v>7.5017870367934641E-2</v>
      </c>
      <c r="DV185" s="36">
        <v>7.5017870367934641E-2</v>
      </c>
      <c r="DW185" s="36">
        <v>7.5017870367934641E-2</v>
      </c>
      <c r="DX185" s="36">
        <v>7.5017870367934641E-2</v>
      </c>
      <c r="DY185" s="36">
        <v>7.5017870367934641E-2</v>
      </c>
      <c r="DZ185" s="36">
        <v>7.5017870367934641E-2</v>
      </c>
      <c r="EA185" s="36">
        <v>7.5017870367934641E-2</v>
      </c>
      <c r="EB185" s="36">
        <v>7.5017870367934641E-2</v>
      </c>
      <c r="EC185" s="36">
        <v>7.5017870367934641E-2</v>
      </c>
      <c r="ED185" s="36">
        <v>7.5017870367934641E-2</v>
      </c>
      <c r="EE185" s="36">
        <v>7.5017870367934641E-2</v>
      </c>
      <c r="EF185" s="36">
        <v>7.5017870367934641E-2</v>
      </c>
      <c r="EG185" s="36">
        <v>7.5017870367934641E-2</v>
      </c>
      <c r="EH185" s="36">
        <v>7.5017870367934641E-2</v>
      </c>
      <c r="EI185" s="36">
        <v>7.5017870367934641E-2</v>
      </c>
      <c r="EJ185" s="36">
        <v>7.5017870367934641E-2</v>
      </c>
      <c r="EK185" s="36">
        <v>7.5017870367934641E-2</v>
      </c>
      <c r="EL185" s="36">
        <v>7.5017870367934641E-2</v>
      </c>
      <c r="EM185" s="36">
        <v>7.5017870367934641E-2</v>
      </c>
      <c r="EN185" s="36">
        <v>7.5017870367934641E-2</v>
      </c>
      <c r="EO185" s="36">
        <v>7.5017870367934641E-2</v>
      </c>
      <c r="EP185" s="36">
        <v>7.5017870367934641E-2</v>
      </c>
      <c r="EQ185" s="36">
        <v>7.5017870367934641E-2</v>
      </c>
      <c r="ER185" s="36">
        <v>7.5017870367934641E-2</v>
      </c>
      <c r="ES185" s="36">
        <v>7.5017870367934641E-2</v>
      </c>
      <c r="ET185" s="36">
        <v>7.5017870367934641E-2</v>
      </c>
      <c r="EU185" s="36">
        <v>7.5017870367934641E-2</v>
      </c>
      <c r="EV185" s="36">
        <v>7.5017870367934641E-2</v>
      </c>
      <c r="EW185" s="36">
        <v>7.5017870367934641E-2</v>
      </c>
      <c r="EX185" s="36">
        <v>7.5017870367934641E-2</v>
      </c>
      <c r="EY185" s="36">
        <v>7.5017870367934641E-2</v>
      </c>
      <c r="EZ185" s="36">
        <v>7.5017870367934641E-2</v>
      </c>
      <c r="FA185" s="36">
        <v>7.5017870367934641E-2</v>
      </c>
      <c r="FB185" s="36">
        <v>7.5017870367934641E-2</v>
      </c>
      <c r="FC185" s="36">
        <v>7.5017870367934641E-2</v>
      </c>
      <c r="FD185" s="36">
        <v>7.5017870367934641E-2</v>
      </c>
      <c r="FE185" s="36">
        <v>7.5017870367934641E-2</v>
      </c>
      <c r="FF185" s="36">
        <v>7.5017870367934641E-2</v>
      </c>
      <c r="FG185" s="36">
        <v>7.5017870367934641E-2</v>
      </c>
      <c r="FH185" s="36">
        <v>7.5017870367934641E-2</v>
      </c>
      <c r="FI185" s="36">
        <v>7.5017870367934641E-2</v>
      </c>
      <c r="FJ185" s="36">
        <v>7.5017870367934641E-2</v>
      </c>
      <c r="FK185" s="36">
        <v>7.5017870367934641E-2</v>
      </c>
      <c r="FL185" s="36">
        <v>7.5017870367934641E-2</v>
      </c>
      <c r="FM185" s="36">
        <v>7.5017870367934641E-2</v>
      </c>
      <c r="FN185" s="36">
        <v>7.5017870367934641E-2</v>
      </c>
      <c r="FO185" s="36">
        <v>7.5017870367934641E-2</v>
      </c>
      <c r="FP185" s="36">
        <v>7.5017870367934641E-2</v>
      </c>
      <c r="FQ185" s="36">
        <v>7.5017870367934641E-2</v>
      </c>
      <c r="FR185" s="36">
        <v>7.5017870367934641E-2</v>
      </c>
      <c r="FS185" s="36">
        <v>7.5017870367934641E-2</v>
      </c>
      <c r="FT185" s="36">
        <v>7.5017870367934641E-2</v>
      </c>
      <c r="FU185" s="36">
        <v>7.5017870367934641E-2</v>
      </c>
      <c r="FV185" s="36">
        <v>7.5017870367934641E-2</v>
      </c>
    </row>
    <row r="186" spans="2:193" x14ac:dyDescent="0.2">
      <c r="C186" s="40" t="s">
        <v>950</v>
      </c>
      <c r="D186" s="40"/>
      <c r="E186" s="40"/>
      <c r="F186" s="40"/>
      <c r="G186" s="40"/>
      <c r="H186" s="40"/>
      <c r="I186" s="40"/>
      <c r="J186" s="40"/>
      <c r="K186" s="40">
        <v>342.65854899999999</v>
      </c>
      <c r="L186" s="40">
        <v>335.32096100000001</v>
      </c>
      <c r="M186" s="40">
        <v>350.701234</v>
      </c>
      <c r="N186" s="40">
        <v>345.00244800000002</v>
      </c>
      <c r="O186" s="40">
        <v>356.70920599999999</v>
      </c>
      <c r="P186" s="40">
        <v>366.83139000000006</v>
      </c>
      <c r="Q186" s="40">
        <v>368.893506</v>
      </c>
      <c r="R186" s="40">
        <v>383.32330899999999</v>
      </c>
      <c r="S186" s="40">
        <v>376.32749900000005</v>
      </c>
      <c r="T186" s="40">
        <v>355.92258400000003</v>
      </c>
      <c r="U186" s="40">
        <v>378.60016600000006</v>
      </c>
      <c r="V186" s="40">
        <v>369.45932500000004</v>
      </c>
      <c r="W186" s="40">
        <v>376.924488</v>
      </c>
      <c r="X186" s="40">
        <v>381.61103500000002</v>
      </c>
      <c r="Y186" s="40">
        <v>403.77619699999997</v>
      </c>
      <c r="Z186" s="40">
        <v>395.17146600000001</v>
      </c>
      <c r="AA186" s="40">
        <v>426.62085500000001</v>
      </c>
      <c r="AB186" s="40">
        <v>421.76665500000001</v>
      </c>
      <c r="AC186" s="40">
        <v>431.108699</v>
      </c>
      <c r="AD186" s="40">
        <v>441.31222500000007</v>
      </c>
      <c r="AE186" s="40">
        <v>421.13730999999996</v>
      </c>
      <c r="AF186" s="40">
        <v>420.07334400000002</v>
      </c>
      <c r="AG186" s="40">
        <v>395.52702199999999</v>
      </c>
      <c r="AH186" s="40">
        <v>422.71772000000004</v>
      </c>
      <c r="AI186" s="40">
        <v>415.57525900000002</v>
      </c>
      <c r="AJ186" s="40">
        <v>406.728972</v>
      </c>
      <c r="AK186" s="40">
        <v>412.20100300000001</v>
      </c>
      <c r="AL186" s="40">
        <v>394.25407300000001</v>
      </c>
      <c r="AM186" s="40">
        <v>411.836769</v>
      </c>
      <c r="AN186" s="40">
        <v>388.30189100000001</v>
      </c>
      <c r="AO186" s="40">
        <v>393.31808799999999</v>
      </c>
      <c r="AP186" s="40">
        <v>405.27172899999999</v>
      </c>
      <c r="AQ186" s="40">
        <v>451.36764699999998</v>
      </c>
      <c r="AR186" s="40">
        <v>585.21512299999995</v>
      </c>
      <c r="AS186" s="40">
        <v>528.413231</v>
      </c>
      <c r="AT186" s="40">
        <v>594.91501500000004</v>
      </c>
      <c r="AU186" s="40">
        <v>596.815112</v>
      </c>
      <c r="AV186" s="40">
        <v>578.72394499999996</v>
      </c>
      <c r="AW186" s="40">
        <v>564.52825699999994</v>
      </c>
      <c r="AX186" s="40">
        <v>534.86045300000001</v>
      </c>
      <c r="AY186" s="40">
        <v>564.37571100000002</v>
      </c>
      <c r="AZ186" s="40">
        <v>529.39941299999998</v>
      </c>
      <c r="BA186" s="40">
        <v>561.56124900000009</v>
      </c>
      <c r="BB186" s="40">
        <v>542.60580600000003</v>
      </c>
      <c r="BC186" s="40">
        <v>541.96985799999993</v>
      </c>
      <c r="BD186" s="40">
        <v>547.43822899999998</v>
      </c>
      <c r="BE186" s="40">
        <v>516.10289799999998</v>
      </c>
      <c r="BF186" s="40">
        <v>565.19583</v>
      </c>
      <c r="BG186" s="40">
        <v>520.7185770000001</v>
      </c>
      <c r="BH186" s="40">
        <v>539.05050500000004</v>
      </c>
      <c r="BI186" s="40">
        <v>552.26199700000006</v>
      </c>
      <c r="BJ186" s="40">
        <v>557.57422299999996</v>
      </c>
      <c r="BK186" s="40">
        <v>587.95043899999996</v>
      </c>
      <c r="BL186" s="40">
        <v>599.25917000000004</v>
      </c>
      <c r="BM186" s="40">
        <v>635.979783</v>
      </c>
      <c r="BN186" s="40">
        <v>624.46732900000006</v>
      </c>
      <c r="BO186" s="40">
        <v>676.21754699999997</v>
      </c>
      <c r="BP186" s="40">
        <v>669.90991800000006</v>
      </c>
      <c r="BQ186" s="40">
        <v>598.79898200000002</v>
      </c>
      <c r="BR186" s="40">
        <v>567.76152999999999</v>
      </c>
      <c r="BS186" s="40">
        <v>549.075019</v>
      </c>
      <c r="BT186" s="40">
        <v>554.09695699999997</v>
      </c>
      <c r="BU186" s="40">
        <v>591.24081999999999</v>
      </c>
      <c r="BV186" s="40">
        <v>639.322812</v>
      </c>
      <c r="BW186" s="40">
        <v>678.62229000000002</v>
      </c>
      <c r="BX186" s="40">
        <v>712.35883699999999</v>
      </c>
      <c r="BY186" s="40">
        <v>779.99268100000006</v>
      </c>
      <c r="BZ186" s="40">
        <v>811.92514200000005</v>
      </c>
      <c r="CA186" s="40">
        <v>932.44462399999998</v>
      </c>
      <c r="CB186" s="40">
        <v>925.49607600000002</v>
      </c>
      <c r="CC186" s="40">
        <v>955.61141199999997</v>
      </c>
      <c r="CD186" s="345">
        <v>831.90684221679862</v>
      </c>
      <c r="CE186" s="40">
        <v>874.96707377633857</v>
      </c>
      <c r="CF186" s="40">
        <v>896.66667962433917</v>
      </c>
      <c r="CG186" s="40">
        <v>917.08219078653406</v>
      </c>
      <c r="CH186" s="40">
        <v>936.32362783062399</v>
      </c>
      <c r="CI186" s="40">
        <v>954.49650519182831</v>
      </c>
      <c r="CJ186" s="40">
        <v>971.69887863487747</v>
      </c>
      <c r="CK186" s="40">
        <v>988.0211808852813</v>
      </c>
      <c r="CL186" s="40">
        <v>1003.5466064395749</v>
      </c>
      <c r="CM186" s="40">
        <v>1018.3493501670506</v>
      </c>
      <c r="CN186" s="40">
        <v>1032.4970879833859</v>
      </c>
      <c r="CO186" s="40">
        <v>1046.0507393414593</v>
      </c>
      <c r="CP186" s="40">
        <v>1059.064549415715</v>
      </c>
      <c r="CQ186" s="40">
        <v>1119.2333665549006</v>
      </c>
      <c r="CR186" s="40">
        <v>1164.8796256183855</v>
      </c>
      <c r="CS186" s="40">
        <v>1203.5427694716486</v>
      </c>
      <c r="CT186" s="40">
        <v>1236.2344779553114</v>
      </c>
      <c r="CU186" s="40">
        <v>1263.8200114625674</v>
      </c>
      <c r="CV186" s="40">
        <v>1287.03601374756</v>
      </c>
      <c r="CW186" s="40">
        <v>1306.5135719146326</v>
      </c>
      <c r="CX186" s="40">
        <v>1322.7924644691495</v>
      </c>
      <c r="CY186" s="40">
        <v>1336.3307894856162</v>
      </c>
      <c r="CZ186" s="40">
        <v>1347.5213938133302</v>
      </c>
      <c r="DA186" s="40">
        <v>1356.7006353938768</v>
      </c>
      <c r="DB186" s="40">
        <v>1364.1552881821638</v>
      </c>
      <c r="DC186" s="40">
        <v>1413.7584666908549</v>
      </c>
      <c r="DD186" s="40">
        <v>1444.2939586963569</v>
      </c>
      <c r="DE186" s="40">
        <v>1470.1511473345734</v>
      </c>
      <c r="DF186" s="40">
        <v>1491.9738542359962</v>
      </c>
      <c r="DG186" s="40">
        <v>1510.3160662380096</v>
      </c>
      <c r="DH186" s="40">
        <v>1525.6557957448149</v>
      </c>
      <c r="DI186" s="40">
        <v>1538.4043745554009</v>
      </c>
      <c r="DJ186" s="40">
        <v>1548.916231210347</v>
      </c>
      <c r="DK186" s="40">
        <v>1557.4960634494664</v>
      </c>
      <c r="DL186" s="40">
        <v>1564.4084964991421</v>
      </c>
      <c r="DM186" s="40">
        <v>1569.8793066072353</v>
      </c>
      <c r="DN186" s="40">
        <v>1574.1049388528647</v>
      </c>
      <c r="DO186" s="40">
        <v>1618.3626622045542</v>
      </c>
      <c r="DP186" s="40">
        <v>1639.8602411748855</v>
      </c>
      <c r="DQ186" s="40">
        <v>1657.9947646331657</v>
      </c>
      <c r="DR186" s="40">
        <v>1673.2073805949237</v>
      </c>
      <c r="DS186" s="40">
        <v>1685.8812193141157</v>
      </c>
      <c r="DT186" s="40">
        <v>1696.3488711115103</v>
      </c>
      <c r="DU186" s="40">
        <v>1704.8994791323362</v>
      </c>
      <c r="DV186" s="40">
        <v>1711.7824004665065</v>
      </c>
      <c r="DW186" s="40">
        <v>1717.2166054462029</v>
      </c>
      <c r="DX186" s="40">
        <v>1721.3902459818098</v>
      </c>
      <c r="DY186" s="40">
        <v>1724.4681015336485</v>
      </c>
      <c r="DZ186" s="40">
        <v>1726.5924465653377</v>
      </c>
      <c r="EA186" s="40">
        <v>1772.920839657967</v>
      </c>
      <c r="EB186" s="40">
        <v>1793.2023360576409</v>
      </c>
      <c r="EC186" s="40">
        <v>1810.33704023667</v>
      </c>
      <c r="ED186" s="40">
        <v>1824.7198584646089</v>
      </c>
      <c r="EE186" s="40">
        <v>1836.6964994056004</v>
      </c>
      <c r="EF186" s="40">
        <v>1846.5711183144531</v>
      </c>
      <c r="EG186" s="40">
        <v>1854.6074376532945</v>
      </c>
      <c r="EH186" s="40">
        <v>1861.0371260064853</v>
      </c>
      <c r="EI186" s="40">
        <v>1866.0620373577276</v>
      </c>
      <c r="EJ186" s="40">
        <v>1869.8607366256861</v>
      </c>
      <c r="EK186" s="40">
        <v>1872.5859699723874</v>
      </c>
      <c r="EL186" s="40">
        <v>1874.3752465455923</v>
      </c>
      <c r="EM186" s="40">
        <v>1933.7630148159001</v>
      </c>
      <c r="EN186" s="40">
        <v>1954.0320927384792</v>
      </c>
      <c r="EO186" s="40">
        <v>1971.2194591541452</v>
      </c>
      <c r="EP186" s="40">
        <v>1985.69693891825</v>
      </c>
      <c r="EQ186" s="40">
        <v>1997.7931919097189</v>
      </c>
      <c r="ER186" s="40">
        <v>2007.7967659069886</v>
      </c>
      <c r="ES186" s="40">
        <v>2015.9591080634925</v>
      </c>
      <c r="ET186" s="40">
        <v>2022.5050936149648</v>
      </c>
      <c r="EU186" s="40">
        <v>2027.6303886074372</v>
      </c>
      <c r="EV186" s="40">
        <v>2031.5080269547968</v>
      </c>
      <c r="EW186" s="40">
        <v>2034.290005537026</v>
      </c>
      <c r="EX186" s="40">
        <v>2036.1095960035798</v>
      </c>
      <c r="EY186" s="40">
        <v>2098.6274381691069</v>
      </c>
      <c r="EZ186" s="40">
        <v>2119.0421597241257</v>
      </c>
      <c r="FA186" s="40">
        <v>2136.4344918155466</v>
      </c>
      <c r="FB186" s="40">
        <v>2151.1565564923721</v>
      </c>
      <c r="FC186" s="40">
        <v>2163.5172978143119</v>
      </c>
      <c r="FD186" s="40">
        <v>2173.7908612472861</v>
      </c>
      <c r="FE186" s="40">
        <v>2182.223046550911</v>
      </c>
      <c r="FF186" s="40">
        <v>2189.026152982754</v>
      </c>
      <c r="FG186" s="40">
        <v>2194.3904709544631</v>
      </c>
      <c r="FH186" s="40">
        <v>2198.4863202277224</v>
      </c>
      <c r="FI186" s="40">
        <v>2201.4607719657042</v>
      </c>
      <c r="FJ186" s="40">
        <v>2203.446541897797</v>
      </c>
      <c r="FK186" s="40">
        <v>2269.2370043302139</v>
      </c>
      <c r="FL186" s="40">
        <v>2289.8370358462525</v>
      </c>
      <c r="FM186" s="40">
        <v>2307.4812852611153</v>
      </c>
      <c r="FN186" s="40">
        <v>2322.4983040108768</v>
      </c>
      <c r="FO186" s="40">
        <v>2335.1821853070119</v>
      </c>
      <c r="FP186" s="40">
        <v>2345.7931094933251</v>
      </c>
      <c r="FQ186" s="40">
        <v>2354.5619817288166</v>
      </c>
      <c r="FR186" s="40">
        <v>2361.6957738959331</v>
      </c>
      <c r="FS186" s="40">
        <v>2367.3782722753258</v>
      </c>
      <c r="FT186" s="40">
        <v>2371.7739972777526</v>
      </c>
      <c r="FU186" s="40">
        <v>2375.0265130108723</v>
      </c>
      <c r="FV186" s="40">
        <v>2377.2664502501289</v>
      </c>
    </row>
    <row r="188" spans="2:193" x14ac:dyDescent="0.2">
      <c r="B188" s="30" t="s">
        <v>97</v>
      </c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  <c r="FK188" s="30"/>
      <c r="FL188" s="30"/>
      <c r="FM188" s="30"/>
      <c r="FN188" s="30"/>
      <c r="FO188" s="30"/>
      <c r="FP188" s="30"/>
      <c r="FQ188" s="30"/>
      <c r="FR188" s="30"/>
      <c r="FS188" s="30"/>
      <c r="FT188" s="30"/>
      <c r="FU188" s="30"/>
      <c r="FV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</row>
    <row r="190" spans="2:193" x14ac:dyDescent="0.2">
      <c r="B190" s="24" t="s">
        <v>210</v>
      </c>
      <c r="H190" s="24">
        <v>14.319567800000002</v>
      </c>
      <c r="K190" s="158">
        <v>4.5998730000000005</v>
      </c>
      <c r="L190" s="158">
        <v>2.0175000000000001</v>
      </c>
      <c r="M190" s="158">
        <v>3.2989999999999999</v>
      </c>
      <c r="N190" s="158">
        <v>1.0562499999999999</v>
      </c>
      <c r="O190" s="158">
        <v>1.5785</v>
      </c>
      <c r="P190" s="158">
        <v>5.9984999999999999</v>
      </c>
      <c r="Q190" s="158">
        <v>1.5090000000000001</v>
      </c>
      <c r="R190" s="158">
        <v>0.39</v>
      </c>
      <c r="S190" s="158">
        <v>3.5489999999999999</v>
      </c>
      <c r="T190" s="158">
        <v>1.252</v>
      </c>
      <c r="U190" s="158">
        <v>7.3100000000000005</v>
      </c>
      <c r="V190" s="158">
        <v>0.95150000000000001</v>
      </c>
      <c r="W190" s="158">
        <v>2.4850500000000002</v>
      </c>
      <c r="X190" s="158">
        <v>0.47363699999999997</v>
      </c>
      <c r="Y190" s="158">
        <v>1.159</v>
      </c>
      <c r="Z190" s="158">
        <v>1.2975999999999999</v>
      </c>
      <c r="AA190" s="158">
        <v>0.51900000000000002</v>
      </c>
      <c r="AB190" s="158">
        <v>1.0277000000000001</v>
      </c>
      <c r="AC190" s="158">
        <v>7.6750400000000001</v>
      </c>
      <c r="AD190" s="158">
        <v>0.4592</v>
      </c>
      <c r="AE190" s="158">
        <v>2.0266999999999999</v>
      </c>
      <c r="AF190" s="158">
        <v>2.6957459999999998</v>
      </c>
      <c r="AG190" s="158">
        <v>1.97776</v>
      </c>
      <c r="AH190" s="158">
        <v>1.7493999999999998</v>
      </c>
      <c r="AI190" s="158">
        <v>1.610465</v>
      </c>
      <c r="AJ190" s="158">
        <v>1.3740000000000001</v>
      </c>
      <c r="AK190" s="158">
        <v>1.0508</v>
      </c>
      <c r="AL190" s="158">
        <v>0.77049999999999996</v>
      </c>
      <c r="AM190" s="158">
        <v>2.9641999999999999</v>
      </c>
      <c r="AN190" s="158">
        <v>3.0279199999999999</v>
      </c>
      <c r="AO190" s="158">
        <v>1.5569999999999999</v>
      </c>
      <c r="AP190" s="158">
        <v>11.990257999999999</v>
      </c>
      <c r="AQ190" s="158">
        <v>3.9756999999999998</v>
      </c>
      <c r="AR190" s="158">
        <v>3.3902399999999999</v>
      </c>
      <c r="AS190" s="158">
        <v>3.1066599999999998</v>
      </c>
      <c r="AT190" s="158">
        <v>1.4089</v>
      </c>
      <c r="AU190" s="158">
        <v>13.162299999999998</v>
      </c>
      <c r="AV190" s="158">
        <v>3.1720099999999998</v>
      </c>
      <c r="AW190" s="158">
        <v>4.8754999999999997</v>
      </c>
      <c r="AX190" s="158">
        <v>5.1207999999999991</v>
      </c>
      <c r="AY190" s="158">
        <v>4.8094999999999999</v>
      </c>
      <c r="AZ190" s="158">
        <v>6.3247400000000003</v>
      </c>
      <c r="BA190" s="158">
        <v>4.4934009999999995</v>
      </c>
      <c r="BB190" s="158">
        <v>3.6340100000000004</v>
      </c>
      <c r="BC190" s="158">
        <v>5.1029999999999998</v>
      </c>
      <c r="BD190" s="158">
        <v>4.962807999999999</v>
      </c>
      <c r="BE190" s="158">
        <v>7.9473089999999997</v>
      </c>
      <c r="BF190" s="158">
        <v>6.3317000000000005</v>
      </c>
      <c r="BG190" s="158">
        <v>2.0289999999999999</v>
      </c>
      <c r="BH190" s="158">
        <v>18.578800000000001</v>
      </c>
      <c r="BI190" s="158">
        <v>8.6593300000000006</v>
      </c>
      <c r="BJ190" s="158">
        <v>6.680142</v>
      </c>
      <c r="BK190" s="158">
        <v>8.7721499999999999</v>
      </c>
      <c r="BL190" s="158">
        <v>6.2116699999999998</v>
      </c>
      <c r="BM190" s="158">
        <v>4.1635999999999997</v>
      </c>
      <c r="BN190" s="158">
        <v>5.1951999999999998</v>
      </c>
      <c r="BO190" s="158">
        <v>6.5555000000000003</v>
      </c>
      <c r="BP190" s="158">
        <v>11.598820000000002</v>
      </c>
      <c r="BQ190" s="158">
        <v>6.0728100000000005</v>
      </c>
      <c r="BR190" s="158">
        <v>8.6464000000000016</v>
      </c>
      <c r="BS190" s="158">
        <v>1.962</v>
      </c>
      <c r="BT190" s="158">
        <v>4.7700300000000002</v>
      </c>
      <c r="BU190" s="158">
        <v>7.0813899999999999</v>
      </c>
      <c r="BV190" s="158">
        <v>5.4419900000000005</v>
      </c>
      <c r="BW190" s="158">
        <v>3.3049400000000002</v>
      </c>
      <c r="BX190" s="158">
        <v>6.0767199999999999</v>
      </c>
      <c r="BY190" s="158">
        <v>8.6866389999999996</v>
      </c>
      <c r="BZ190" s="158">
        <v>37.88653</v>
      </c>
      <c r="CA190" s="158">
        <v>7.7895199999999996</v>
      </c>
      <c r="CB190" s="158">
        <v>9.6191100000000009</v>
      </c>
      <c r="CC190" s="158">
        <v>7.6160400000000008</v>
      </c>
      <c r="CD190" s="24">
        <v>14.319567800000002</v>
      </c>
      <c r="CE190" s="236">
        <v>14.663237427200002</v>
      </c>
      <c r="CF190" s="24">
        <v>14.663237427200002</v>
      </c>
      <c r="CG190" s="24">
        <v>14.663237427200002</v>
      </c>
      <c r="CH190" s="24">
        <v>14.663237427200002</v>
      </c>
      <c r="CI190" s="24">
        <v>14.663237427200002</v>
      </c>
      <c r="CJ190" s="24">
        <v>14.663237427200002</v>
      </c>
      <c r="CK190" s="24">
        <v>14.663237427200002</v>
      </c>
      <c r="CL190" s="24">
        <v>14.663237427200002</v>
      </c>
      <c r="CM190" s="24">
        <v>14.663237427200002</v>
      </c>
      <c r="CN190" s="24">
        <v>14.663237427200002</v>
      </c>
      <c r="CO190" s="24">
        <v>14.663237427200002</v>
      </c>
      <c r="CP190" s="24">
        <v>14.663237427200002</v>
      </c>
      <c r="CQ190" s="24">
        <v>14.751216851763202</v>
      </c>
      <c r="CR190" s="24">
        <v>14.751216851763202</v>
      </c>
      <c r="CS190" s="24">
        <v>14.751216851763202</v>
      </c>
      <c r="CT190" s="24">
        <v>14.751216851763202</v>
      </c>
      <c r="CU190" s="24">
        <v>14.751216851763202</v>
      </c>
      <c r="CV190" s="24">
        <v>14.751216851763202</v>
      </c>
      <c r="CW190" s="24">
        <v>14.751216851763202</v>
      </c>
      <c r="CX190" s="24">
        <v>14.751216851763202</v>
      </c>
      <c r="CY190" s="24">
        <v>14.751216851763202</v>
      </c>
      <c r="CZ190" s="24">
        <v>14.751216851763202</v>
      </c>
      <c r="DA190" s="24">
        <v>14.751216851763202</v>
      </c>
      <c r="DB190" s="24">
        <v>14.751216851763202</v>
      </c>
      <c r="DC190" s="24">
        <v>14.898729020280834</v>
      </c>
      <c r="DD190" s="24">
        <v>14.898729020280834</v>
      </c>
      <c r="DE190" s="24">
        <v>14.898729020280834</v>
      </c>
      <c r="DF190" s="24">
        <v>14.898729020280834</v>
      </c>
      <c r="DG190" s="24">
        <v>14.898729020280834</v>
      </c>
      <c r="DH190" s="24">
        <v>14.898729020280834</v>
      </c>
      <c r="DI190" s="24">
        <v>14.898729020280834</v>
      </c>
      <c r="DJ190" s="24">
        <v>14.898729020280834</v>
      </c>
      <c r="DK190" s="24">
        <v>14.898729020280834</v>
      </c>
      <c r="DL190" s="24">
        <v>14.898729020280834</v>
      </c>
      <c r="DM190" s="24">
        <v>14.898729020280834</v>
      </c>
      <c r="DN190" s="24">
        <v>14.898729020280834</v>
      </c>
      <c r="DO190" s="24">
        <v>15.077513768524204</v>
      </c>
      <c r="DP190" s="24">
        <v>15.077513768524204</v>
      </c>
      <c r="DQ190" s="24">
        <v>15.077513768524204</v>
      </c>
      <c r="DR190" s="24">
        <v>15.077513768524204</v>
      </c>
      <c r="DS190" s="24">
        <v>15.077513768524204</v>
      </c>
      <c r="DT190" s="24">
        <v>15.077513768524204</v>
      </c>
      <c r="DU190" s="24">
        <v>15.077513768524204</v>
      </c>
      <c r="DV190" s="24">
        <v>15.077513768524204</v>
      </c>
      <c r="DW190" s="24">
        <v>15.077513768524204</v>
      </c>
      <c r="DX190" s="24">
        <v>15.077513768524204</v>
      </c>
      <c r="DY190" s="24">
        <v>15.077513768524204</v>
      </c>
      <c r="DZ190" s="24">
        <v>15.077513768524204</v>
      </c>
      <c r="EA190" s="24">
        <v>15.273521447515018</v>
      </c>
      <c r="EB190" s="24">
        <v>15.273521447515018</v>
      </c>
      <c r="EC190" s="24">
        <v>15.273521447515018</v>
      </c>
      <c r="ED190" s="24">
        <v>15.273521447515018</v>
      </c>
      <c r="EE190" s="24">
        <v>15.273521447515018</v>
      </c>
      <c r="EF190" s="24">
        <v>15.273521447515018</v>
      </c>
      <c r="EG190" s="24">
        <v>15.273521447515018</v>
      </c>
      <c r="EH190" s="24">
        <v>15.273521447515018</v>
      </c>
      <c r="EI190" s="24">
        <v>15.273521447515018</v>
      </c>
      <c r="EJ190" s="24">
        <v>15.273521447515018</v>
      </c>
      <c r="EK190" s="24">
        <v>15.273521447515018</v>
      </c>
      <c r="EL190" s="24">
        <v>15.273521447515018</v>
      </c>
      <c r="EM190" s="24">
        <v>15.563718355017802</v>
      </c>
      <c r="EN190" s="24">
        <v>15.563718355017802</v>
      </c>
      <c r="EO190" s="24">
        <v>15.563718355017802</v>
      </c>
      <c r="EP190" s="24">
        <v>15.563718355017802</v>
      </c>
      <c r="EQ190" s="24">
        <v>15.563718355017802</v>
      </c>
      <c r="ER190" s="24">
        <v>15.563718355017802</v>
      </c>
      <c r="ES190" s="24">
        <v>15.563718355017802</v>
      </c>
      <c r="ET190" s="24">
        <v>15.563718355017802</v>
      </c>
      <c r="EU190" s="24">
        <v>15.563718355017802</v>
      </c>
      <c r="EV190" s="24">
        <v>15.563718355017802</v>
      </c>
      <c r="EW190" s="24">
        <v>15.563718355017802</v>
      </c>
      <c r="EX190" s="24">
        <v>15.563718355017802</v>
      </c>
      <c r="EY190" s="24">
        <v>15.859429003763138</v>
      </c>
      <c r="EZ190" s="24">
        <v>15.859429003763138</v>
      </c>
      <c r="FA190" s="24">
        <v>15.859429003763138</v>
      </c>
      <c r="FB190" s="24">
        <v>15.859429003763138</v>
      </c>
      <c r="FC190" s="24">
        <v>15.859429003763138</v>
      </c>
      <c r="FD190" s="24">
        <v>15.859429003763138</v>
      </c>
      <c r="FE190" s="24">
        <v>15.859429003763138</v>
      </c>
      <c r="FF190" s="24">
        <v>15.859429003763138</v>
      </c>
      <c r="FG190" s="24">
        <v>15.859429003763138</v>
      </c>
      <c r="FH190" s="24">
        <v>15.859429003763138</v>
      </c>
      <c r="FI190" s="24">
        <v>15.859429003763138</v>
      </c>
      <c r="FJ190" s="24">
        <v>15.859429003763138</v>
      </c>
      <c r="FK190" s="24">
        <v>16.160758154834635</v>
      </c>
      <c r="FL190" s="24">
        <v>16.160758154834635</v>
      </c>
      <c r="FM190" s="24">
        <v>16.160758154834635</v>
      </c>
      <c r="FN190" s="24">
        <v>16.160758154834635</v>
      </c>
      <c r="FO190" s="24">
        <v>16.160758154834635</v>
      </c>
      <c r="FP190" s="24">
        <v>16.160758154834635</v>
      </c>
      <c r="FQ190" s="24">
        <v>16.160758154834635</v>
      </c>
      <c r="FR190" s="24">
        <v>16.160758154834635</v>
      </c>
      <c r="FS190" s="24">
        <v>16.160758154834635</v>
      </c>
      <c r="FT190" s="24">
        <v>16.160758154834635</v>
      </c>
      <c r="FU190" s="24">
        <v>16.160758154834635</v>
      </c>
      <c r="FV190" s="24">
        <v>16.160758154834635</v>
      </c>
      <c r="FX190" s="24">
        <v>36.226643000000003</v>
      </c>
      <c r="FY190" s="24">
        <v>69.937078</v>
      </c>
      <c r="FZ190" s="24">
        <v>93.163421999999997</v>
      </c>
      <c r="GA190" s="24">
        <v>100.234909</v>
      </c>
      <c r="GB190" s="24">
        <v>14.319567800000002</v>
      </c>
      <c r="GC190" s="24">
        <v>114.5544768</v>
      </c>
      <c r="GD190" s="24">
        <v>175.95884912639997</v>
      </c>
      <c r="GE190" s="24">
        <v>177.01460222115838</v>
      </c>
      <c r="GF190" s="24">
        <v>178.78474824336999</v>
      </c>
      <c r="GG190" s="24">
        <v>180.93016522229041</v>
      </c>
      <c r="GH190" s="24">
        <v>183.28225737018019</v>
      </c>
      <c r="GI190" s="24">
        <v>186.76462026021363</v>
      </c>
      <c r="GJ190" s="24">
        <v>190.31314804515762</v>
      </c>
      <c r="GK190" s="24">
        <v>193.92909785801564</v>
      </c>
    </row>
    <row r="191" spans="2:193" x14ac:dyDescent="0.2">
      <c r="B191" s="24" t="s">
        <v>211</v>
      </c>
      <c r="H191" s="24">
        <v>33.9413014</v>
      </c>
      <c r="K191" s="158">
        <v>5.1708609999999995</v>
      </c>
      <c r="L191" s="158">
        <v>5.1259940000000004</v>
      </c>
      <c r="M191" s="158">
        <v>5.5235949999999994</v>
      </c>
      <c r="N191" s="158">
        <v>5.1620989999999995</v>
      </c>
      <c r="O191" s="158">
        <v>5.235144</v>
      </c>
      <c r="P191" s="158">
        <v>5.4603789999999996</v>
      </c>
      <c r="Q191" s="158">
        <v>4.9455540000000004</v>
      </c>
      <c r="R191" s="158">
        <v>5.1163689999999997</v>
      </c>
      <c r="S191" s="158">
        <v>5.8196839999999996</v>
      </c>
      <c r="T191" s="158">
        <v>5.4310430000000007</v>
      </c>
      <c r="U191" s="158">
        <v>5.685708</v>
      </c>
      <c r="V191" s="158">
        <v>5.5844480000000001</v>
      </c>
      <c r="W191" s="158">
        <v>5.4057490000000001</v>
      </c>
      <c r="X191" s="158">
        <v>5.3847510000000005</v>
      </c>
      <c r="Y191" s="158">
        <v>5.3161389999999997</v>
      </c>
      <c r="Z191" s="158">
        <v>5.2889779999999993</v>
      </c>
      <c r="AA191" s="158">
        <v>5.1247399999999983</v>
      </c>
      <c r="AB191" s="158">
        <v>5.4583079999999997</v>
      </c>
      <c r="AC191" s="158">
        <v>6.7265189999999997</v>
      </c>
      <c r="AD191" s="158">
        <v>5.2341439999999997</v>
      </c>
      <c r="AE191" s="158">
        <v>5.2429799999999993</v>
      </c>
      <c r="AF191" s="158">
        <v>5.1390150000000006</v>
      </c>
      <c r="AG191" s="158">
        <v>4.918806</v>
      </c>
      <c r="AH191" s="158">
        <v>5.2259929999999999</v>
      </c>
      <c r="AI191" s="158">
        <v>5.0768369999999994</v>
      </c>
      <c r="AJ191" s="158">
        <v>4.9465120000000002</v>
      </c>
      <c r="AK191" s="158">
        <v>5.1282439999999996</v>
      </c>
      <c r="AL191" s="158">
        <v>5.0878269999999999</v>
      </c>
      <c r="AM191" s="158">
        <v>5.1629579999999988</v>
      </c>
      <c r="AN191" s="158">
        <v>5.3427249999999997</v>
      </c>
      <c r="AO191" s="158">
        <v>6.1894739999999997</v>
      </c>
      <c r="AP191" s="158">
        <v>6.4605139999999999</v>
      </c>
      <c r="AQ191" s="158">
        <v>-5.6297290000000002</v>
      </c>
      <c r="AR191" s="158">
        <v>6.8566929999999999</v>
      </c>
      <c r="AS191" s="158">
        <v>6.7585880000000005</v>
      </c>
      <c r="AT191" s="158">
        <v>6.5083610000000007</v>
      </c>
      <c r="AU191" s="158">
        <v>16.603335999999999</v>
      </c>
      <c r="AV191" s="158">
        <v>25.287237999999995</v>
      </c>
      <c r="AW191" s="158">
        <v>33.751131000000001</v>
      </c>
      <c r="AX191" s="158">
        <v>33.201250000000002</v>
      </c>
      <c r="AY191" s="158">
        <v>30.879595000000002</v>
      </c>
      <c r="AZ191" s="158">
        <v>32.835388999999999</v>
      </c>
      <c r="BA191" s="158">
        <v>32.014516999999998</v>
      </c>
      <c r="BB191" s="158">
        <v>28.762034</v>
      </c>
      <c r="BC191" s="158">
        <v>30.479762000000001</v>
      </c>
      <c r="BD191" s="158">
        <v>29.575364</v>
      </c>
      <c r="BE191" s="158">
        <v>29.401789999999998</v>
      </c>
      <c r="BF191" s="158">
        <v>32.180469000000002</v>
      </c>
      <c r="BG191" s="158">
        <v>32.964103999999999</v>
      </c>
      <c r="BH191" s="158">
        <v>35.050813999999995</v>
      </c>
      <c r="BI191" s="158">
        <v>35.539619999999999</v>
      </c>
      <c r="BJ191" s="158">
        <v>38.277465999999997</v>
      </c>
      <c r="BK191" s="158">
        <v>37.710692000000002</v>
      </c>
      <c r="BL191" s="158">
        <v>38.392764</v>
      </c>
      <c r="BM191" s="158">
        <v>38.605125000000001</v>
      </c>
      <c r="BN191" s="158">
        <v>41.805897999999999</v>
      </c>
      <c r="BO191" s="158">
        <v>45.808986000000004</v>
      </c>
      <c r="BP191" s="158">
        <v>41.322899999999997</v>
      </c>
      <c r="BQ191" s="158">
        <v>41.090244999999996</v>
      </c>
      <c r="BR191" s="158">
        <v>39.773747999999998</v>
      </c>
      <c r="BS191" s="158">
        <v>46.264798999999996</v>
      </c>
      <c r="BT191" s="158">
        <v>38.554423999999997</v>
      </c>
      <c r="BU191" s="158">
        <v>38.028645000000004</v>
      </c>
      <c r="BV191" s="158">
        <v>37.980688999999998</v>
      </c>
      <c r="BW191" s="158">
        <v>36.974868000000001</v>
      </c>
      <c r="BX191" s="158">
        <v>34.205086000000001</v>
      </c>
      <c r="BY191" s="158">
        <v>33.710628</v>
      </c>
      <c r="BZ191" s="158">
        <v>34.174033999999999</v>
      </c>
      <c r="CA191" s="158">
        <v>34.048988999999999</v>
      </c>
      <c r="CB191" s="158">
        <v>33.973030999999999</v>
      </c>
      <c r="CC191" s="158">
        <v>33.799824999999998</v>
      </c>
      <c r="CD191" s="24">
        <v>33.9413014</v>
      </c>
      <c r="CE191" s="236">
        <v>34.755892633599998</v>
      </c>
      <c r="CF191" s="24">
        <v>34.755892633599998</v>
      </c>
      <c r="CG191" s="24">
        <v>34.755892633599998</v>
      </c>
      <c r="CH191" s="24">
        <v>34.755892633599998</v>
      </c>
      <c r="CI191" s="24">
        <v>34.755892633599998</v>
      </c>
      <c r="CJ191" s="24">
        <v>34.755892633599998</v>
      </c>
      <c r="CK191" s="24">
        <v>34.755892633599998</v>
      </c>
      <c r="CL191" s="24">
        <v>34.755892633599998</v>
      </c>
      <c r="CM191" s="24">
        <v>34.755892633599998</v>
      </c>
      <c r="CN191" s="24">
        <v>34.755892633599998</v>
      </c>
      <c r="CO191" s="24">
        <v>34.755892633599998</v>
      </c>
      <c r="CP191" s="24">
        <v>34.755892633599998</v>
      </c>
      <c r="CQ191" s="24">
        <v>34.964427989401599</v>
      </c>
      <c r="CR191" s="24">
        <v>34.964427989401599</v>
      </c>
      <c r="CS191" s="24">
        <v>34.964427989401599</v>
      </c>
      <c r="CT191" s="24">
        <v>34.964427989401599</v>
      </c>
      <c r="CU191" s="24">
        <v>34.964427989401599</v>
      </c>
      <c r="CV191" s="24">
        <v>34.964427989401599</v>
      </c>
      <c r="CW191" s="24">
        <v>34.964427989401599</v>
      </c>
      <c r="CX191" s="24">
        <v>34.964427989401599</v>
      </c>
      <c r="CY191" s="24">
        <v>34.964427989401599</v>
      </c>
      <c r="CZ191" s="24">
        <v>34.964427989401599</v>
      </c>
      <c r="DA191" s="24">
        <v>34.964427989401599</v>
      </c>
      <c r="DB191" s="24">
        <v>34.964427989401599</v>
      </c>
      <c r="DC191" s="24">
        <v>35.314072269295615</v>
      </c>
      <c r="DD191" s="24">
        <v>35.314072269295615</v>
      </c>
      <c r="DE191" s="24">
        <v>35.314072269295615</v>
      </c>
      <c r="DF191" s="24">
        <v>35.314072269295615</v>
      </c>
      <c r="DG191" s="24">
        <v>35.314072269295615</v>
      </c>
      <c r="DH191" s="24">
        <v>35.314072269295615</v>
      </c>
      <c r="DI191" s="24">
        <v>35.314072269295615</v>
      </c>
      <c r="DJ191" s="24">
        <v>35.314072269295615</v>
      </c>
      <c r="DK191" s="24">
        <v>35.314072269295615</v>
      </c>
      <c r="DL191" s="24">
        <v>35.314072269295615</v>
      </c>
      <c r="DM191" s="24">
        <v>35.314072269295615</v>
      </c>
      <c r="DN191" s="24">
        <v>35.314072269295615</v>
      </c>
      <c r="DO191" s="24">
        <v>35.737841136527159</v>
      </c>
      <c r="DP191" s="24">
        <v>35.737841136527159</v>
      </c>
      <c r="DQ191" s="24">
        <v>35.737841136527159</v>
      </c>
      <c r="DR191" s="24">
        <v>35.737841136527159</v>
      </c>
      <c r="DS191" s="24">
        <v>35.737841136527159</v>
      </c>
      <c r="DT191" s="24">
        <v>35.737841136527159</v>
      </c>
      <c r="DU191" s="24">
        <v>35.737841136527159</v>
      </c>
      <c r="DV191" s="24">
        <v>35.737841136527159</v>
      </c>
      <c r="DW191" s="24">
        <v>35.737841136527159</v>
      </c>
      <c r="DX191" s="24">
        <v>35.737841136527159</v>
      </c>
      <c r="DY191" s="24">
        <v>35.737841136527159</v>
      </c>
      <c r="DZ191" s="24">
        <v>35.737841136527159</v>
      </c>
      <c r="EA191" s="24">
        <v>36.202433071302011</v>
      </c>
      <c r="EB191" s="24">
        <v>36.202433071302011</v>
      </c>
      <c r="EC191" s="24">
        <v>36.202433071302011</v>
      </c>
      <c r="ED191" s="24">
        <v>36.202433071302011</v>
      </c>
      <c r="EE191" s="24">
        <v>36.202433071302011</v>
      </c>
      <c r="EF191" s="24">
        <v>36.202433071302011</v>
      </c>
      <c r="EG191" s="24">
        <v>36.202433071302011</v>
      </c>
      <c r="EH191" s="24">
        <v>36.202433071302011</v>
      </c>
      <c r="EI191" s="24">
        <v>36.202433071302011</v>
      </c>
      <c r="EJ191" s="24">
        <v>36.202433071302011</v>
      </c>
      <c r="EK191" s="24">
        <v>36.202433071302011</v>
      </c>
      <c r="EL191" s="24">
        <v>36.202433071302011</v>
      </c>
      <c r="EM191" s="24">
        <v>36.890279299656747</v>
      </c>
      <c r="EN191" s="24">
        <v>36.890279299656747</v>
      </c>
      <c r="EO191" s="24">
        <v>36.890279299656747</v>
      </c>
      <c r="EP191" s="24">
        <v>36.890279299656747</v>
      </c>
      <c r="EQ191" s="24">
        <v>36.890279299656747</v>
      </c>
      <c r="ER191" s="24">
        <v>36.890279299656747</v>
      </c>
      <c r="ES191" s="24">
        <v>36.890279299656747</v>
      </c>
      <c r="ET191" s="24">
        <v>36.890279299656747</v>
      </c>
      <c r="EU191" s="24">
        <v>36.890279299656747</v>
      </c>
      <c r="EV191" s="24">
        <v>36.890279299656747</v>
      </c>
      <c r="EW191" s="24">
        <v>36.890279299656747</v>
      </c>
      <c r="EX191" s="24">
        <v>36.890279299656747</v>
      </c>
      <c r="EY191" s="24">
        <v>37.591194606350221</v>
      </c>
      <c r="EZ191" s="24">
        <v>37.591194606350221</v>
      </c>
      <c r="FA191" s="24">
        <v>37.591194606350221</v>
      </c>
      <c r="FB191" s="24">
        <v>37.591194606350221</v>
      </c>
      <c r="FC191" s="24">
        <v>37.591194606350221</v>
      </c>
      <c r="FD191" s="24">
        <v>37.591194606350221</v>
      </c>
      <c r="FE191" s="24">
        <v>37.591194606350221</v>
      </c>
      <c r="FF191" s="24">
        <v>37.591194606350221</v>
      </c>
      <c r="FG191" s="24">
        <v>37.591194606350221</v>
      </c>
      <c r="FH191" s="24">
        <v>37.591194606350221</v>
      </c>
      <c r="FI191" s="24">
        <v>37.591194606350221</v>
      </c>
      <c r="FJ191" s="24">
        <v>37.591194606350221</v>
      </c>
      <c r="FK191" s="24">
        <v>38.305427303870871</v>
      </c>
      <c r="FL191" s="24">
        <v>38.305427303870871</v>
      </c>
      <c r="FM191" s="24">
        <v>38.305427303870871</v>
      </c>
      <c r="FN191" s="24">
        <v>38.305427303870871</v>
      </c>
      <c r="FO191" s="24">
        <v>38.305427303870871</v>
      </c>
      <c r="FP191" s="24">
        <v>38.305427303870871</v>
      </c>
      <c r="FQ191" s="24">
        <v>38.305427303870871</v>
      </c>
      <c r="FR191" s="24">
        <v>38.305427303870871</v>
      </c>
      <c r="FS191" s="24">
        <v>38.305427303870871</v>
      </c>
      <c r="FT191" s="24">
        <v>38.305427303870871</v>
      </c>
      <c r="FU191" s="24">
        <v>38.305427303870871</v>
      </c>
      <c r="FV191" s="24">
        <v>38.305427303870871</v>
      </c>
      <c r="FX191" s="24">
        <v>57.889004</v>
      </c>
      <c r="FY191" s="24">
        <v>354.97187500000001</v>
      </c>
      <c r="FZ191" s="24">
        <v>466.34236199999998</v>
      </c>
      <c r="GA191" s="24">
        <v>401.71501799999999</v>
      </c>
      <c r="GB191" s="24">
        <v>33.9413014</v>
      </c>
      <c r="GC191" s="24">
        <v>435.65631939999997</v>
      </c>
      <c r="GD191" s="24">
        <v>417.0707116032001</v>
      </c>
      <c r="GE191" s="24">
        <v>419.57313587281919</v>
      </c>
      <c r="GF191" s="24">
        <v>423.76886723154729</v>
      </c>
      <c r="GG191" s="24">
        <v>428.85409363832588</v>
      </c>
      <c r="GH191" s="24">
        <v>434.42919685562424</v>
      </c>
      <c r="GI191" s="24">
        <v>442.68335159588099</v>
      </c>
      <c r="GJ191" s="24">
        <v>451.09433527620257</v>
      </c>
      <c r="GK191" s="24">
        <v>459.66512764645057</v>
      </c>
    </row>
    <row r="192" spans="2:193" x14ac:dyDescent="0.2">
      <c r="B192" s="24" t="s">
        <v>212</v>
      </c>
      <c r="H192" s="24">
        <v>7.472156</v>
      </c>
      <c r="K192" s="158">
        <v>1.23505</v>
      </c>
      <c r="L192" s="158">
        <v>0</v>
      </c>
      <c r="M192" s="158">
        <v>2.4357000000000002</v>
      </c>
      <c r="N192" s="158">
        <v>1.1694199999999999</v>
      </c>
      <c r="O192" s="158">
        <v>1.17442</v>
      </c>
      <c r="P192" s="158">
        <v>1.21766</v>
      </c>
      <c r="Q192" s="158">
        <v>1.8204100000000001</v>
      </c>
      <c r="R192" s="158">
        <v>1.4892799999999999</v>
      </c>
      <c r="S192" s="158">
        <v>1.2488600000000001</v>
      </c>
      <c r="T192" s="158">
        <v>1.27406</v>
      </c>
      <c r="U192" s="158">
        <v>1.4386100000000002</v>
      </c>
      <c r="V192" s="158">
        <v>1.26417</v>
      </c>
      <c r="W192" s="158">
        <v>4.8178900000000002</v>
      </c>
      <c r="X192" s="158">
        <v>1.3540000000000001</v>
      </c>
      <c r="Y192" s="158">
        <v>1.3583799999999999</v>
      </c>
      <c r="Z192" s="158">
        <v>1.4128099999999999</v>
      </c>
      <c r="AA192" s="158">
        <v>1.41201</v>
      </c>
      <c r="AB192" s="158">
        <v>1.3458600000000001</v>
      </c>
      <c r="AC192" s="158">
        <v>1.3738999999999999</v>
      </c>
      <c r="AD192" s="158">
        <v>1.6062099999999999</v>
      </c>
      <c r="AE192" s="158">
        <v>1.97139</v>
      </c>
      <c r="AF192" s="158">
        <v>1.4895099999999999</v>
      </c>
      <c r="AG192" s="158">
        <v>1.40381</v>
      </c>
      <c r="AH192" s="158">
        <v>26.576409999999999</v>
      </c>
      <c r="AI192" s="158">
        <v>1.58327</v>
      </c>
      <c r="AJ192" s="158">
        <v>1.8912100000000001</v>
      </c>
      <c r="AK192" s="158">
        <v>1.60324</v>
      </c>
      <c r="AL192" s="158">
        <v>1.5824100000000001</v>
      </c>
      <c r="AM192" s="158">
        <v>1.5464100000000001</v>
      </c>
      <c r="AN192" s="158">
        <v>1.6732199999999999</v>
      </c>
      <c r="AO192" s="158">
        <v>2.4145699999999999</v>
      </c>
      <c r="AP192" s="158">
        <v>2.1353599999999999</v>
      </c>
      <c r="AQ192" s="158">
        <v>0.41455900000000001</v>
      </c>
      <c r="AR192" s="158">
        <v>4.1669799999999997</v>
      </c>
      <c r="AS192" s="158">
        <v>2.3439899999999998</v>
      </c>
      <c r="AT192" s="158">
        <v>-0.201599</v>
      </c>
      <c r="AU192" s="158">
        <v>27.07114</v>
      </c>
      <c r="AV192" s="158">
        <v>11.407755</v>
      </c>
      <c r="AW192" s="158">
        <v>5.6787200000000002</v>
      </c>
      <c r="AX192" s="158">
        <v>-0.82665500000000003</v>
      </c>
      <c r="AY192" s="158">
        <v>4.69217</v>
      </c>
      <c r="AZ192" s="158">
        <v>7.2242699999999997</v>
      </c>
      <c r="BA192" s="158">
        <v>4.66092</v>
      </c>
      <c r="BB192" s="158">
        <v>4.7706400000000002</v>
      </c>
      <c r="BC192" s="158">
        <v>6.0594900000000003</v>
      </c>
      <c r="BD192" s="158">
        <v>3.6746599999999998</v>
      </c>
      <c r="BE192" s="158">
        <v>3.75962</v>
      </c>
      <c r="BF192" s="158">
        <v>5.0929799999999998</v>
      </c>
      <c r="BG192" s="158">
        <v>66.432820000000007</v>
      </c>
      <c r="BH192" s="158">
        <v>4.8769299999999998</v>
      </c>
      <c r="BI192" s="158">
        <v>13.19084</v>
      </c>
      <c r="BJ192" s="158">
        <v>3.9357000000000002</v>
      </c>
      <c r="BK192" s="158">
        <v>3.7480519999999999</v>
      </c>
      <c r="BL192" s="158">
        <v>28.11523</v>
      </c>
      <c r="BM192" s="158">
        <v>4.2224620000000002</v>
      </c>
      <c r="BN192" s="158">
        <v>14.965159999999999</v>
      </c>
      <c r="BO192" s="158">
        <v>5.3984300000000003</v>
      </c>
      <c r="BP192" s="158">
        <v>7.0727099999999998</v>
      </c>
      <c r="BQ192" s="158">
        <v>4.4669400000000001</v>
      </c>
      <c r="BR192" s="158">
        <v>6.0512389999999998</v>
      </c>
      <c r="BS192" s="158">
        <v>90.103549999999998</v>
      </c>
      <c r="BT192" s="158">
        <v>8.8157599999999992</v>
      </c>
      <c r="BU192" s="158">
        <v>12.089345</v>
      </c>
      <c r="BV192" s="158">
        <v>8.8608200000000004</v>
      </c>
      <c r="BW192" s="158">
        <v>8.4696700000000007</v>
      </c>
      <c r="BX192" s="158">
        <v>6.6694500000000003</v>
      </c>
      <c r="BY192" s="158">
        <v>6.1463900000000002</v>
      </c>
      <c r="BZ192" s="158">
        <v>15.44239</v>
      </c>
      <c r="CA192" s="158">
        <v>8.0824999999999996</v>
      </c>
      <c r="CB192" s="158">
        <v>1.4267700000000001</v>
      </c>
      <c r="CC192" s="158">
        <v>6.2627300000000004</v>
      </c>
      <c r="CD192" s="24">
        <v>7.472156</v>
      </c>
      <c r="CE192" s="236">
        <v>7.6514877439999998</v>
      </c>
      <c r="CF192" s="24">
        <v>7.6514877439999998</v>
      </c>
      <c r="CG192" s="24">
        <v>7.6514877439999998</v>
      </c>
      <c r="CH192" s="24">
        <v>7.6514877439999998</v>
      </c>
      <c r="CI192" s="24">
        <v>7.6514877439999998</v>
      </c>
      <c r="CJ192" s="24">
        <v>7.6514877439999998</v>
      </c>
      <c r="CK192" s="24">
        <v>7.6514877439999998</v>
      </c>
      <c r="CL192" s="24">
        <v>7.6514877439999998</v>
      </c>
      <c r="CM192" s="24">
        <v>7.6514877439999998</v>
      </c>
      <c r="CN192" s="24">
        <v>7.6514877439999998</v>
      </c>
      <c r="CO192" s="24">
        <v>7.6514877439999998</v>
      </c>
      <c r="CP192" s="24">
        <v>7.6514877439999998</v>
      </c>
      <c r="CQ192" s="24">
        <v>7.6973966704640002</v>
      </c>
      <c r="CR192" s="24">
        <v>7.6973966704640002</v>
      </c>
      <c r="CS192" s="24">
        <v>7.6973966704640002</v>
      </c>
      <c r="CT192" s="24">
        <v>7.6973966704640002</v>
      </c>
      <c r="CU192" s="24">
        <v>7.6973966704640002</v>
      </c>
      <c r="CV192" s="24">
        <v>7.6973966704640002</v>
      </c>
      <c r="CW192" s="24">
        <v>7.6973966704640002</v>
      </c>
      <c r="CX192" s="24">
        <v>7.6973966704640002</v>
      </c>
      <c r="CY192" s="24">
        <v>7.6973966704640002</v>
      </c>
      <c r="CZ192" s="24">
        <v>7.6973966704640002</v>
      </c>
      <c r="DA192" s="24">
        <v>7.6973966704640002</v>
      </c>
      <c r="DB192" s="24">
        <v>7.6973966704640002</v>
      </c>
      <c r="DC192" s="24">
        <v>7.7743706371686399</v>
      </c>
      <c r="DD192" s="24">
        <v>7.7743706371686399</v>
      </c>
      <c r="DE192" s="24">
        <v>7.7743706371686399</v>
      </c>
      <c r="DF192" s="24">
        <v>7.7743706371686399</v>
      </c>
      <c r="DG192" s="24">
        <v>7.7743706371686399</v>
      </c>
      <c r="DH192" s="24">
        <v>7.7743706371686399</v>
      </c>
      <c r="DI192" s="24">
        <v>7.7743706371686399</v>
      </c>
      <c r="DJ192" s="24">
        <v>7.7743706371686399</v>
      </c>
      <c r="DK192" s="24">
        <v>7.7743706371686399</v>
      </c>
      <c r="DL192" s="24">
        <v>7.7743706371686399</v>
      </c>
      <c r="DM192" s="24">
        <v>7.7743706371686399</v>
      </c>
      <c r="DN192" s="24">
        <v>7.7743706371686399</v>
      </c>
      <c r="DO192" s="24">
        <v>7.867663084814664</v>
      </c>
      <c r="DP192" s="24">
        <v>7.867663084814664</v>
      </c>
      <c r="DQ192" s="24">
        <v>7.867663084814664</v>
      </c>
      <c r="DR192" s="24">
        <v>7.867663084814664</v>
      </c>
      <c r="DS192" s="24">
        <v>7.867663084814664</v>
      </c>
      <c r="DT192" s="24">
        <v>7.867663084814664</v>
      </c>
      <c r="DU192" s="24">
        <v>7.867663084814664</v>
      </c>
      <c r="DV192" s="24">
        <v>7.867663084814664</v>
      </c>
      <c r="DW192" s="24">
        <v>7.867663084814664</v>
      </c>
      <c r="DX192" s="24">
        <v>7.867663084814664</v>
      </c>
      <c r="DY192" s="24">
        <v>7.867663084814664</v>
      </c>
      <c r="DZ192" s="24">
        <v>7.867663084814664</v>
      </c>
      <c r="EA192" s="24">
        <v>7.969942704917254</v>
      </c>
      <c r="EB192" s="24">
        <v>7.969942704917254</v>
      </c>
      <c r="EC192" s="24">
        <v>7.969942704917254</v>
      </c>
      <c r="ED192" s="24">
        <v>7.969942704917254</v>
      </c>
      <c r="EE192" s="24">
        <v>7.969942704917254</v>
      </c>
      <c r="EF192" s="24">
        <v>7.969942704917254</v>
      </c>
      <c r="EG192" s="24">
        <v>7.969942704917254</v>
      </c>
      <c r="EH192" s="24">
        <v>7.969942704917254</v>
      </c>
      <c r="EI192" s="24">
        <v>7.969942704917254</v>
      </c>
      <c r="EJ192" s="24">
        <v>7.969942704917254</v>
      </c>
      <c r="EK192" s="24">
        <v>7.969942704917254</v>
      </c>
      <c r="EL192" s="24">
        <v>7.969942704917254</v>
      </c>
      <c r="EM192" s="24">
        <v>8.1213716163106806</v>
      </c>
      <c r="EN192" s="24">
        <v>8.1213716163106806</v>
      </c>
      <c r="EO192" s="24">
        <v>8.1213716163106806</v>
      </c>
      <c r="EP192" s="24">
        <v>8.1213716163106806</v>
      </c>
      <c r="EQ192" s="24">
        <v>8.1213716163106806</v>
      </c>
      <c r="ER192" s="24">
        <v>8.1213716163106806</v>
      </c>
      <c r="ES192" s="24">
        <v>8.1213716163106806</v>
      </c>
      <c r="ET192" s="24">
        <v>8.1213716163106806</v>
      </c>
      <c r="EU192" s="24">
        <v>8.1213716163106806</v>
      </c>
      <c r="EV192" s="24">
        <v>8.1213716163106806</v>
      </c>
      <c r="EW192" s="24">
        <v>8.1213716163106806</v>
      </c>
      <c r="EX192" s="24">
        <v>8.1213716163106806</v>
      </c>
      <c r="EY192" s="24">
        <v>8.2756776770205835</v>
      </c>
      <c r="EZ192" s="24">
        <v>8.2756776770205835</v>
      </c>
      <c r="FA192" s="24">
        <v>8.2756776770205835</v>
      </c>
      <c r="FB192" s="24">
        <v>8.2756776770205835</v>
      </c>
      <c r="FC192" s="24">
        <v>8.2756776770205835</v>
      </c>
      <c r="FD192" s="24">
        <v>8.2756776770205835</v>
      </c>
      <c r="FE192" s="24">
        <v>8.2756776770205835</v>
      </c>
      <c r="FF192" s="24">
        <v>8.2756776770205835</v>
      </c>
      <c r="FG192" s="24">
        <v>8.2756776770205835</v>
      </c>
      <c r="FH192" s="24">
        <v>8.2756776770205835</v>
      </c>
      <c r="FI192" s="24">
        <v>8.2756776770205835</v>
      </c>
      <c r="FJ192" s="24">
        <v>8.2756776770205835</v>
      </c>
      <c r="FK192" s="24">
        <v>8.4329155528839745</v>
      </c>
      <c r="FL192" s="24">
        <v>8.4329155528839745</v>
      </c>
      <c r="FM192" s="24">
        <v>8.4329155528839745</v>
      </c>
      <c r="FN192" s="24">
        <v>8.4329155528839745</v>
      </c>
      <c r="FO192" s="24">
        <v>8.4329155528839745</v>
      </c>
      <c r="FP192" s="24">
        <v>8.4329155528839745</v>
      </c>
      <c r="FQ192" s="24">
        <v>8.4329155528839745</v>
      </c>
      <c r="FR192" s="24">
        <v>8.4329155528839745</v>
      </c>
      <c r="FS192" s="24">
        <v>8.4329155528839745</v>
      </c>
      <c r="FT192" s="24">
        <v>8.4329155528839745</v>
      </c>
      <c r="FU192" s="24">
        <v>8.4329155528839745</v>
      </c>
      <c r="FV192" s="24">
        <v>8.4329155528839745</v>
      </c>
      <c r="FX192" s="24">
        <v>21.153619999999997</v>
      </c>
      <c r="FY192" s="24">
        <v>83.265709999999984</v>
      </c>
      <c r="FZ192" s="24">
        <v>162.47651299999998</v>
      </c>
      <c r="GA192" s="24">
        <v>172.36937500000002</v>
      </c>
      <c r="GB192" s="24">
        <v>7.472156</v>
      </c>
      <c r="GC192" s="24">
        <v>179.84153100000003</v>
      </c>
      <c r="GD192" s="24">
        <v>91.817852927999979</v>
      </c>
      <c r="GE192" s="24">
        <v>92.36876004556801</v>
      </c>
      <c r="GF192" s="24">
        <v>93.292447646023689</v>
      </c>
      <c r="GG192" s="24">
        <v>94.411957017775975</v>
      </c>
      <c r="GH192" s="24">
        <v>95.639312459007058</v>
      </c>
      <c r="GI192" s="24">
        <v>97.456459395728174</v>
      </c>
      <c r="GJ192" s="24">
        <v>99.308132124246995</v>
      </c>
      <c r="GK192" s="24">
        <v>101.19498663460767</v>
      </c>
    </row>
    <row r="193" spans="2:195" x14ac:dyDescent="0.2">
      <c r="B193" s="24" t="s">
        <v>213</v>
      </c>
      <c r="K193" s="158">
        <v>7.5620539999999998</v>
      </c>
      <c r="L193" s="158">
        <v>7.6824659999999998</v>
      </c>
      <c r="M193" s="158">
        <v>7.9746480000000002</v>
      </c>
      <c r="N193" s="158">
        <v>8.0145499999999998</v>
      </c>
      <c r="O193" s="158">
        <v>10.153727</v>
      </c>
      <c r="P193" s="158">
        <v>10.186538000000001</v>
      </c>
      <c r="Q193" s="158">
        <v>10.625477</v>
      </c>
      <c r="R193" s="158">
        <v>10.893644</v>
      </c>
      <c r="S193" s="158">
        <v>10.990658999999999</v>
      </c>
      <c r="T193" s="158">
        <v>11.324456000000001</v>
      </c>
      <c r="U193" s="158">
        <v>11.548741</v>
      </c>
      <c r="V193" s="158">
        <v>11.802785</v>
      </c>
      <c r="W193" s="158">
        <v>12.794370999999998</v>
      </c>
      <c r="X193" s="158">
        <v>12.942443000000001</v>
      </c>
      <c r="Y193" s="158">
        <v>13.137642</v>
      </c>
      <c r="Z193" s="158">
        <v>13.106750000000002</v>
      </c>
      <c r="AA193" s="158">
        <v>13.074891000000001</v>
      </c>
      <c r="AB193" s="158">
        <v>13.258650000000001</v>
      </c>
      <c r="AC193" s="158">
        <v>13.365736</v>
      </c>
      <c r="AD193" s="158">
        <v>17.818417</v>
      </c>
      <c r="AE193" s="158">
        <v>18.006848000000002</v>
      </c>
      <c r="AF193" s="158">
        <v>18.668258000000002</v>
      </c>
      <c r="AG193" s="158">
        <v>18.812002</v>
      </c>
      <c r="AH193" s="158">
        <v>19.166596999999999</v>
      </c>
      <c r="AI193" s="158">
        <v>18.974460000000001</v>
      </c>
      <c r="AJ193" s="158">
        <v>19.316672999999998</v>
      </c>
      <c r="AK193" s="158">
        <v>19.474131</v>
      </c>
      <c r="AL193" s="158">
        <v>19.457181000000002</v>
      </c>
      <c r="AM193" s="158">
        <v>20.048136</v>
      </c>
      <c r="AN193" s="158">
        <v>23.490904999999998</v>
      </c>
      <c r="AO193" s="158">
        <v>26.374356000000002</v>
      </c>
      <c r="AP193" s="158">
        <v>53.196262000000004</v>
      </c>
      <c r="AQ193" s="158">
        <v>265.83707600000002</v>
      </c>
      <c r="AR193" s="158">
        <v>266.474559</v>
      </c>
      <c r="AS193" s="158">
        <v>267.14401599999997</v>
      </c>
      <c r="AT193" s="158">
        <v>267.92517499999997</v>
      </c>
      <c r="AU193" s="158">
        <v>192.56472400000001</v>
      </c>
      <c r="AV193" s="158">
        <v>192.72746699999999</v>
      </c>
      <c r="AW193" s="158">
        <v>192.690774</v>
      </c>
      <c r="AX193" s="158">
        <v>192.405013</v>
      </c>
      <c r="AY193" s="158">
        <v>193.93998499999998</v>
      </c>
      <c r="AZ193" s="158">
        <v>195.89203700000002</v>
      </c>
      <c r="BA193" s="158">
        <v>195.84172599999999</v>
      </c>
      <c r="BB193" s="158">
        <v>196.541821</v>
      </c>
      <c r="BC193" s="158">
        <v>196.32601599999998</v>
      </c>
      <c r="BD193" s="158">
        <v>194.99425500000001</v>
      </c>
      <c r="BE193" s="158">
        <v>195.38633199999998</v>
      </c>
      <c r="BF193" s="158">
        <v>196.13777099999999</v>
      </c>
      <c r="BG193" s="158">
        <v>57.682293999999999</v>
      </c>
      <c r="BH193" s="158">
        <v>79.485898000000006</v>
      </c>
      <c r="BI193" s="158">
        <v>79.344961999999995</v>
      </c>
      <c r="BJ193" s="158">
        <v>79.382912000000005</v>
      </c>
      <c r="BK193" s="158">
        <v>78.577224999999999</v>
      </c>
      <c r="BL193" s="158">
        <v>77.453422000000003</v>
      </c>
      <c r="BM193" s="158">
        <v>78.871640999999997</v>
      </c>
      <c r="BN193" s="158">
        <v>79.253983000000005</v>
      </c>
      <c r="BO193" s="158">
        <v>79.355920999999995</v>
      </c>
      <c r="BP193" s="158">
        <v>79.316986</v>
      </c>
      <c r="BQ193" s="158">
        <v>79.425759999999997</v>
      </c>
      <c r="BR193" s="158">
        <v>63.009985</v>
      </c>
      <c r="BS193" s="158">
        <v>78.415555999999995</v>
      </c>
      <c r="BT193" s="158">
        <v>78.772773999999998</v>
      </c>
      <c r="BU193" s="158">
        <v>102.654814</v>
      </c>
      <c r="BV193" s="158">
        <v>103.73422599999999</v>
      </c>
      <c r="BW193" s="158">
        <v>103.99142999999999</v>
      </c>
      <c r="BX193" s="158">
        <v>105.84074199999999</v>
      </c>
      <c r="BY193" s="158">
        <v>106.64101799999999</v>
      </c>
      <c r="BZ193" s="158">
        <v>104.199962</v>
      </c>
      <c r="CA193" s="158">
        <v>104.611564</v>
      </c>
      <c r="CB193" s="158">
        <v>104.41513999999999</v>
      </c>
      <c r="CC193" s="158">
        <v>104.66091</v>
      </c>
      <c r="CD193" s="24">
        <v>106.88588878472221</v>
      </c>
      <c r="CE193" s="236">
        <v>101.76895747345196</v>
      </c>
      <c r="CF193" s="24">
        <v>101.76895747345196</v>
      </c>
      <c r="CG193" s="24">
        <v>101.76895747345196</v>
      </c>
      <c r="CH193" s="24">
        <v>101.76895747345196</v>
      </c>
      <c r="CI193" s="24">
        <v>101.76895747345196</v>
      </c>
      <c r="CJ193" s="24">
        <v>101.76895747345196</v>
      </c>
      <c r="CK193" s="24">
        <v>101.76895747345196</v>
      </c>
      <c r="CL193" s="24">
        <v>101.76895747345196</v>
      </c>
      <c r="CM193" s="24">
        <v>101.76895747345196</v>
      </c>
      <c r="CN193" s="24">
        <v>101.76895747345196</v>
      </c>
      <c r="CO193" s="24">
        <v>101.76895747345196</v>
      </c>
      <c r="CP193" s="24">
        <v>101.76895747345196</v>
      </c>
      <c r="CQ193" s="24">
        <v>93.047053676224323</v>
      </c>
      <c r="CR193" s="24">
        <v>93.047053676224323</v>
      </c>
      <c r="CS193" s="24">
        <v>93.047053676224323</v>
      </c>
      <c r="CT193" s="24">
        <v>93.047053676224323</v>
      </c>
      <c r="CU193" s="24">
        <v>93.047053676224323</v>
      </c>
      <c r="CV193" s="24">
        <v>93.047053676224323</v>
      </c>
      <c r="CW193" s="24">
        <v>93.047053676224323</v>
      </c>
      <c r="CX193" s="24">
        <v>93.047053676224323</v>
      </c>
      <c r="CY193" s="24">
        <v>93.047053676224323</v>
      </c>
      <c r="CZ193" s="24">
        <v>93.047053676224323</v>
      </c>
      <c r="DA193" s="24">
        <v>93.047053676224323</v>
      </c>
      <c r="DB193" s="24">
        <v>93.047053676224323</v>
      </c>
      <c r="DC193" s="24">
        <v>83.64215668451719</v>
      </c>
      <c r="DD193" s="24">
        <v>83.64215668451719</v>
      </c>
      <c r="DE193" s="24">
        <v>83.64215668451719</v>
      </c>
      <c r="DF193" s="24">
        <v>83.64215668451719</v>
      </c>
      <c r="DG193" s="24">
        <v>83.64215668451719</v>
      </c>
      <c r="DH193" s="24">
        <v>83.64215668451719</v>
      </c>
      <c r="DI193" s="24">
        <v>83.64215668451719</v>
      </c>
      <c r="DJ193" s="24">
        <v>83.64215668451719</v>
      </c>
      <c r="DK193" s="24">
        <v>83.64215668451719</v>
      </c>
      <c r="DL193" s="24">
        <v>83.64215668451719</v>
      </c>
      <c r="DM193" s="24">
        <v>83.64215668451719</v>
      </c>
      <c r="DN193" s="24">
        <v>83.64215668451719</v>
      </c>
      <c r="DO193" s="24">
        <v>65.646705018383031</v>
      </c>
      <c r="DP193" s="24">
        <v>65.646705018383031</v>
      </c>
      <c r="DQ193" s="24">
        <v>65.646705018383031</v>
      </c>
      <c r="DR193" s="24">
        <v>65.646705018383031</v>
      </c>
      <c r="DS193" s="24">
        <v>65.646705018383031</v>
      </c>
      <c r="DT193" s="24">
        <v>65.646705018383031</v>
      </c>
      <c r="DU193" s="24">
        <v>65.646705018383031</v>
      </c>
      <c r="DV193" s="24">
        <v>65.646705018383031</v>
      </c>
      <c r="DW193" s="24">
        <v>65.646705018383031</v>
      </c>
      <c r="DX193" s="24">
        <v>65.646705018383031</v>
      </c>
      <c r="DY193" s="24">
        <v>65.646705018383031</v>
      </c>
      <c r="DZ193" s="24">
        <v>65.646705018383031</v>
      </c>
      <c r="EA193" s="24">
        <v>59.315075885687101</v>
      </c>
      <c r="EB193" s="24">
        <v>59.315075885687101</v>
      </c>
      <c r="EC193" s="24">
        <v>59.315075885687101</v>
      </c>
      <c r="ED193" s="24">
        <v>59.315075885687101</v>
      </c>
      <c r="EE193" s="24">
        <v>59.315075885687101</v>
      </c>
      <c r="EF193" s="24">
        <v>59.315075885687101</v>
      </c>
      <c r="EG193" s="24">
        <v>59.315075885687101</v>
      </c>
      <c r="EH193" s="24">
        <v>59.315075885687101</v>
      </c>
      <c r="EI193" s="24">
        <v>59.315075885687101</v>
      </c>
      <c r="EJ193" s="24">
        <v>59.315075885687101</v>
      </c>
      <c r="EK193" s="24">
        <v>59.315075885687101</v>
      </c>
      <c r="EL193" s="24">
        <v>59.315075885687101</v>
      </c>
      <c r="EM193" s="24">
        <v>58.43183669175685</v>
      </c>
      <c r="EN193" s="24">
        <v>58.43183669175685</v>
      </c>
      <c r="EO193" s="24">
        <v>58.43183669175685</v>
      </c>
      <c r="EP193" s="24">
        <v>58.43183669175685</v>
      </c>
      <c r="EQ193" s="24">
        <v>58.43183669175685</v>
      </c>
      <c r="ER193" s="24">
        <v>58.43183669175685</v>
      </c>
      <c r="ES193" s="24">
        <v>58.43183669175685</v>
      </c>
      <c r="ET193" s="24">
        <v>58.43183669175685</v>
      </c>
      <c r="EU193" s="24">
        <v>58.43183669175685</v>
      </c>
      <c r="EV193" s="24">
        <v>58.43183669175685</v>
      </c>
      <c r="EW193" s="24">
        <v>58.43183669175685</v>
      </c>
      <c r="EX193" s="24">
        <v>58.43183669175685</v>
      </c>
      <c r="EY193" s="24">
        <v>58.677478026477814</v>
      </c>
      <c r="EZ193" s="24">
        <v>58.677478026477814</v>
      </c>
      <c r="FA193" s="24">
        <v>58.677478026477814</v>
      </c>
      <c r="FB193" s="24">
        <v>58.677478026477814</v>
      </c>
      <c r="FC193" s="24">
        <v>58.677478026477814</v>
      </c>
      <c r="FD193" s="24">
        <v>58.677478026477814</v>
      </c>
      <c r="FE193" s="24">
        <v>58.677478026477814</v>
      </c>
      <c r="FF193" s="24">
        <v>58.677478026477814</v>
      </c>
      <c r="FG193" s="24">
        <v>58.677478026477814</v>
      </c>
      <c r="FH193" s="24">
        <v>58.677478026477814</v>
      </c>
      <c r="FI193" s="24">
        <v>58.677478026477814</v>
      </c>
      <c r="FJ193" s="24">
        <v>58.677478026477814</v>
      </c>
      <c r="FK193" s="24">
        <v>59.268907216997796</v>
      </c>
      <c r="FL193" s="24">
        <v>59.268907216997796</v>
      </c>
      <c r="FM193" s="24">
        <v>59.268907216997796</v>
      </c>
      <c r="FN193" s="24">
        <v>59.268907216997796</v>
      </c>
      <c r="FO193" s="24">
        <v>59.268907216997796</v>
      </c>
      <c r="FP193" s="24">
        <v>59.268907216997796</v>
      </c>
      <c r="FQ193" s="24">
        <v>59.268907216997796</v>
      </c>
      <c r="FR193" s="24">
        <v>59.268907216997796</v>
      </c>
      <c r="FS193" s="24">
        <v>59.268907216997796</v>
      </c>
      <c r="FT193" s="24">
        <v>59.268907216997796</v>
      </c>
      <c r="FU193" s="24">
        <v>59.268907216997796</v>
      </c>
      <c r="FV193" s="24">
        <v>59.268907216997796</v>
      </c>
      <c r="FX193" s="24">
        <v>1267.7129299999997</v>
      </c>
      <c r="FY193" s="24">
        <v>2335.447921</v>
      </c>
      <c r="FZ193" s="24">
        <v>911.16098899999997</v>
      </c>
      <c r="GA193" s="24">
        <v>1097.9381360000002</v>
      </c>
      <c r="GB193" s="24">
        <v>106.88588878472221</v>
      </c>
      <c r="GC193" s="24">
        <v>1204.8240247847225</v>
      </c>
      <c r="GD193" s="24">
        <v>1221.2274896814235</v>
      </c>
      <c r="GE193" s="24">
        <v>1116.5646441146919</v>
      </c>
      <c r="GF193" s="24">
        <v>1003.7058802142063</v>
      </c>
      <c r="GG193" s="24">
        <v>787.76046022059631</v>
      </c>
      <c r="GH193" s="24">
        <v>711.78091062824524</v>
      </c>
      <c r="GI193" s="24">
        <v>701.18204030108222</v>
      </c>
      <c r="GJ193" s="24">
        <v>704.12973631773377</v>
      </c>
      <c r="GK193" s="24">
        <v>711.22688660397353</v>
      </c>
      <c r="GM193" s="24" t="s">
        <v>951</v>
      </c>
    </row>
    <row r="194" spans="2:195" x14ac:dyDescent="0.2">
      <c r="B194" s="24" t="s">
        <v>214</v>
      </c>
      <c r="K194" s="158">
        <v>21.135418999999999</v>
      </c>
      <c r="L194" s="158">
        <v>21.135418999999999</v>
      </c>
      <c r="M194" s="158">
        <v>21.587502000000001</v>
      </c>
      <c r="N194" s="158">
        <v>24.043752000000001</v>
      </c>
      <c r="O194" s="158">
        <v>24.041751999999999</v>
      </c>
      <c r="P194" s="158">
        <v>22.793752000000001</v>
      </c>
      <c r="Q194" s="158">
        <v>22.793752000000001</v>
      </c>
      <c r="R194" s="158">
        <v>22.793752000000001</v>
      </c>
      <c r="S194" s="158">
        <v>22.793752000000001</v>
      </c>
      <c r="T194" s="158">
        <v>22.792752</v>
      </c>
      <c r="U194" s="158">
        <v>24.043752000000001</v>
      </c>
      <c r="V194" s="158">
        <v>24.237252000000002</v>
      </c>
      <c r="W194" s="158">
        <v>24.076002000000003</v>
      </c>
      <c r="X194" s="158">
        <v>24.076002000000003</v>
      </c>
      <c r="Y194" s="158">
        <v>23.492669000000003</v>
      </c>
      <c r="Z194" s="158">
        <v>69.338498000000001</v>
      </c>
      <c r="AA194" s="158">
        <v>69.973914000000008</v>
      </c>
      <c r="AB194" s="158">
        <v>70.025997000000004</v>
      </c>
      <c r="AC194" s="158">
        <v>70.086412999999993</v>
      </c>
      <c r="AD194" s="158">
        <v>70.473660999999993</v>
      </c>
      <c r="AE194" s="158">
        <v>72.659075999999999</v>
      </c>
      <c r="AF194" s="158">
        <v>73.048116999999991</v>
      </c>
      <c r="AG194" s="158">
        <v>73.152824999999993</v>
      </c>
      <c r="AH194" s="158">
        <v>73.204907999999989</v>
      </c>
      <c r="AI194" s="158">
        <v>73.256990999999999</v>
      </c>
      <c r="AJ194" s="158">
        <v>73.309073999999995</v>
      </c>
      <c r="AK194" s="158">
        <v>73.309073999999995</v>
      </c>
      <c r="AL194" s="158">
        <v>73.389713</v>
      </c>
      <c r="AM194" s="158">
        <v>73.337630000000004</v>
      </c>
      <c r="AN194" s="158">
        <v>73.582037999999997</v>
      </c>
      <c r="AO194" s="158">
        <v>69.952596999999997</v>
      </c>
      <c r="AP194" s="158">
        <v>69.567177000000001</v>
      </c>
      <c r="AQ194" s="158">
        <v>742.667281</v>
      </c>
      <c r="AR194" s="158">
        <v>742.25059899999997</v>
      </c>
      <c r="AS194" s="158">
        <v>942.66726300000005</v>
      </c>
      <c r="AT194" s="158">
        <v>2248.9954290000001</v>
      </c>
      <c r="AU194" s="158">
        <v>1139.3126700000003</v>
      </c>
      <c r="AV194" s="158">
        <v>1144.9480870000002</v>
      </c>
      <c r="AW194" s="158">
        <v>1145.3647530000001</v>
      </c>
      <c r="AX194" s="158">
        <v>1145.2400810000001</v>
      </c>
      <c r="AY194" s="158">
        <v>1455.3355869999998</v>
      </c>
      <c r="AZ194" s="158">
        <v>1456.3772529999999</v>
      </c>
      <c r="BA194" s="158">
        <v>1590.526773</v>
      </c>
      <c r="BB194" s="158">
        <v>1611.3601059999999</v>
      </c>
      <c r="BC194" s="158">
        <v>2291.5392769999999</v>
      </c>
      <c r="BD194" s="158">
        <v>2912.648549</v>
      </c>
      <c r="BE194" s="158">
        <v>3122.1112560000001</v>
      </c>
      <c r="BF194" s="158">
        <v>3418.0239079999997</v>
      </c>
      <c r="BG194" s="158">
        <v>3417.8598050000001</v>
      </c>
      <c r="BH194" s="158">
        <v>3522.8598059999999</v>
      </c>
      <c r="BI194" s="158">
        <v>3522.8165600000002</v>
      </c>
      <c r="BJ194" s="158">
        <v>3884.9863960000002</v>
      </c>
      <c r="BK194" s="158">
        <v>4331.9084840000005</v>
      </c>
      <c r="BL194" s="158">
        <v>4332.0126520000003</v>
      </c>
      <c r="BM194" s="158">
        <v>4450.5275579999998</v>
      </c>
      <c r="BN194" s="158">
        <v>4872.2279419999995</v>
      </c>
      <c r="BO194" s="158">
        <v>5267.0449059999992</v>
      </c>
      <c r="BP194" s="158">
        <v>5292.2824059999994</v>
      </c>
      <c r="BQ194" s="158">
        <v>5402.9927659999994</v>
      </c>
      <c r="BR194" s="158">
        <v>5729.7842799999989</v>
      </c>
      <c r="BS194" s="158">
        <v>6631.5315659999997</v>
      </c>
      <c r="BT194" s="158">
        <v>6636.6669819999997</v>
      </c>
      <c r="BU194" s="158">
        <v>6639.1502260000007</v>
      </c>
      <c r="BV194" s="158">
        <v>6645.903722</v>
      </c>
      <c r="BW194" s="158">
        <v>6335.2690569999995</v>
      </c>
      <c r="BX194" s="158">
        <v>6335.8421769999995</v>
      </c>
      <c r="BY194" s="158">
        <v>6289.2940580000004</v>
      </c>
      <c r="BZ194" s="158">
        <v>6451.6729609999993</v>
      </c>
      <c r="CA194" s="158">
        <v>5915.412202999999</v>
      </c>
      <c r="CB194" s="158">
        <v>6501.3331879999996</v>
      </c>
      <c r="CC194" s="158">
        <v>6497.1800389999999</v>
      </c>
      <c r="CD194" s="24">
        <v>6382.1217162378471</v>
      </c>
      <c r="CE194" s="236">
        <v>5393.4843367559506</v>
      </c>
      <c r="CF194" s="24">
        <v>5393.4843367559506</v>
      </c>
      <c r="CG194" s="24">
        <v>5393.4843367559506</v>
      </c>
      <c r="CH194" s="24">
        <v>5393.4843367559506</v>
      </c>
      <c r="CI194" s="24">
        <v>5393.4843367559506</v>
      </c>
      <c r="CJ194" s="24">
        <v>5393.4843367559506</v>
      </c>
      <c r="CK194" s="24">
        <v>5393.4843367559506</v>
      </c>
      <c r="CL194" s="24">
        <v>5393.4843367559506</v>
      </c>
      <c r="CM194" s="24">
        <v>5393.4843367559506</v>
      </c>
      <c r="CN194" s="24">
        <v>5393.4843367559506</v>
      </c>
      <c r="CO194" s="24">
        <v>5393.4843367559506</v>
      </c>
      <c r="CP194" s="24">
        <v>5393.4843367559506</v>
      </c>
      <c r="CQ194" s="24">
        <v>2773.2686966966708</v>
      </c>
      <c r="CR194" s="24">
        <v>2773.2686966966708</v>
      </c>
      <c r="CS194" s="24">
        <v>2773.2686966966708</v>
      </c>
      <c r="CT194" s="24">
        <v>2773.2686966966708</v>
      </c>
      <c r="CU194" s="24">
        <v>2773.2686966966708</v>
      </c>
      <c r="CV194" s="24">
        <v>2773.2686966966708</v>
      </c>
      <c r="CW194" s="24">
        <v>2773.2686966966708</v>
      </c>
      <c r="CX194" s="24">
        <v>2773.2686966966708</v>
      </c>
      <c r="CY194" s="24">
        <v>2773.2686966966708</v>
      </c>
      <c r="CZ194" s="24">
        <v>2773.2686966966708</v>
      </c>
      <c r="DA194" s="24">
        <v>2773.2686966966708</v>
      </c>
      <c r="DB194" s="24">
        <v>2773.2686966966708</v>
      </c>
      <c r="DC194" s="24">
        <v>1920.4904020761653</v>
      </c>
      <c r="DD194" s="24">
        <v>1920.4904020761653</v>
      </c>
      <c r="DE194" s="24">
        <v>1920.4904020761653</v>
      </c>
      <c r="DF194" s="24">
        <v>1920.4904020761653</v>
      </c>
      <c r="DG194" s="24">
        <v>1920.4904020761653</v>
      </c>
      <c r="DH194" s="24">
        <v>1920.4904020761653</v>
      </c>
      <c r="DI194" s="24">
        <v>1920.4904020761653</v>
      </c>
      <c r="DJ194" s="24">
        <v>1920.4904020761653</v>
      </c>
      <c r="DK194" s="24">
        <v>1920.4904020761653</v>
      </c>
      <c r="DL194" s="24">
        <v>1920.4904020761653</v>
      </c>
      <c r="DM194" s="24">
        <v>1920.4904020761653</v>
      </c>
      <c r="DN194" s="24">
        <v>1920.4904020761653</v>
      </c>
      <c r="DO194" s="24">
        <v>1716.0700887362827</v>
      </c>
      <c r="DP194" s="24">
        <v>1716.0700887362827</v>
      </c>
      <c r="DQ194" s="24">
        <v>1716.0700887362827</v>
      </c>
      <c r="DR194" s="24">
        <v>1716.0700887362827</v>
      </c>
      <c r="DS194" s="24">
        <v>1716.0700887362827</v>
      </c>
      <c r="DT194" s="24">
        <v>1716.0700887362827</v>
      </c>
      <c r="DU194" s="24">
        <v>1716.0700887362827</v>
      </c>
      <c r="DV194" s="24">
        <v>1716.0700887362827</v>
      </c>
      <c r="DW194" s="24">
        <v>1716.0700887362827</v>
      </c>
      <c r="DX194" s="24">
        <v>1716.0700887362827</v>
      </c>
      <c r="DY194" s="24">
        <v>1716.0700887362827</v>
      </c>
      <c r="DZ194" s="24">
        <v>1716.0700887362827</v>
      </c>
      <c r="EA194" s="24">
        <v>1426.7102540322649</v>
      </c>
      <c r="EB194" s="24">
        <v>1426.7102540322649</v>
      </c>
      <c r="EC194" s="24">
        <v>1426.7102540322649</v>
      </c>
      <c r="ED194" s="24">
        <v>1426.7102540322649</v>
      </c>
      <c r="EE194" s="24">
        <v>1426.7102540322649</v>
      </c>
      <c r="EF194" s="24">
        <v>1426.7102540322649</v>
      </c>
      <c r="EG194" s="24">
        <v>1426.7102540322649</v>
      </c>
      <c r="EH194" s="24">
        <v>1426.7102540322649</v>
      </c>
      <c r="EI194" s="24">
        <v>1426.7102540322649</v>
      </c>
      <c r="EJ194" s="24">
        <v>1426.7102540322649</v>
      </c>
      <c r="EK194" s="24">
        <v>1426.7102540322649</v>
      </c>
      <c r="EL194" s="24">
        <v>1426.7102540322649</v>
      </c>
      <c r="EM194" s="24">
        <v>1739.0757221390011</v>
      </c>
      <c r="EN194" s="24">
        <v>1739.0757221390011</v>
      </c>
      <c r="EO194" s="24">
        <v>1739.0757221390011</v>
      </c>
      <c r="EP194" s="24">
        <v>1739.0757221390011</v>
      </c>
      <c r="EQ194" s="24">
        <v>1739.0757221390011</v>
      </c>
      <c r="ER194" s="24">
        <v>1739.0757221390011</v>
      </c>
      <c r="ES194" s="24">
        <v>1739.0757221390011</v>
      </c>
      <c r="ET194" s="24">
        <v>1739.0757221390011</v>
      </c>
      <c r="EU194" s="24">
        <v>1739.0757221390011</v>
      </c>
      <c r="EV194" s="24">
        <v>1739.0757221390011</v>
      </c>
      <c r="EW194" s="24">
        <v>1739.0757221390011</v>
      </c>
      <c r="EX194" s="24">
        <v>1739.0757221390011</v>
      </c>
      <c r="EY194" s="24">
        <v>2051.2337060586929</v>
      </c>
      <c r="EZ194" s="24">
        <v>2051.2337060586929</v>
      </c>
      <c r="FA194" s="24">
        <v>2051.2337060586929</v>
      </c>
      <c r="FB194" s="24">
        <v>2051.2337060586929</v>
      </c>
      <c r="FC194" s="24">
        <v>2051.2337060586929</v>
      </c>
      <c r="FD194" s="24">
        <v>2051.2337060586929</v>
      </c>
      <c r="FE194" s="24">
        <v>2051.2337060586929</v>
      </c>
      <c r="FF194" s="24">
        <v>2051.2337060586929</v>
      </c>
      <c r="FG194" s="24">
        <v>2051.2337060586929</v>
      </c>
      <c r="FH194" s="24">
        <v>2051.2337060586929</v>
      </c>
      <c r="FI194" s="24">
        <v>2051.2337060586929</v>
      </c>
      <c r="FJ194" s="24">
        <v>2051.2337060586929</v>
      </c>
      <c r="FK194" s="24">
        <v>2259.5064910979113</v>
      </c>
      <c r="FL194" s="24">
        <v>2259.5064910979113</v>
      </c>
      <c r="FM194" s="24">
        <v>2259.5064910979113</v>
      </c>
      <c r="FN194" s="24">
        <v>2259.5064910979113</v>
      </c>
      <c r="FO194" s="24">
        <v>2259.5064910979113</v>
      </c>
      <c r="FP194" s="24">
        <v>2259.5064910979113</v>
      </c>
      <c r="FQ194" s="24">
        <v>2259.5064910979113</v>
      </c>
      <c r="FR194" s="24">
        <v>2259.5064910979113</v>
      </c>
      <c r="FS194" s="24">
        <v>2259.5064910979113</v>
      </c>
      <c r="FT194" s="24">
        <v>2259.5064910979113</v>
      </c>
      <c r="FU194" s="24">
        <v>2259.5064910979113</v>
      </c>
      <c r="FV194" s="24">
        <v>2259.5064910979113</v>
      </c>
      <c r="FX194" s="24">
        <v>5256.284866</v>
      </c>
      <c r="FY194" s="24">
        <v>22432.7883</v>
      </c>
      <c r="FZ194" s="24">
        <v>54027.303561000001</v>
      </c>
      <c r="GA194" s="24">
        <v>70879.256179000004</v>
      </c>
      <c r="GB194" s="24">
        <v>6382.1217162378471</v>
      </c>
      <c r="GC194" s="24">
        <v>77261.377895237863</v>
      </c>
      <c r="GD194" s="24">
        <v>64721.812041071404</v>
      </c>
      <c r="GE194" s="24">
        <v>33279.224360360051</v>
      </c>
      <c r="GF194" s="24">
        <v>23045.884824913985</v>
      </c>
      <c r="GG194" s="24">
        <v>20592.841064835393</v>
      </c>
      <c r="GH194" s="24">
        <v>17120.523048387178</v>
      </c>
      <c r="GI194" s="24">
        <v>20868.908665668012</v>
      </c>
      <c r="GJ194" s="24">
        <v>24614.804472704316</v>
      </c>
      <c r="GK194" s="24">
        <v>27114.077893174934</v>
      </c>
      <c r="GM194" s="24" t="s">
        <v>951</v>
      </c>
    </row>
    <row r="195" spans="2:195" x14ac:dyDescent="0.2">
      <c r="B195" s="24" t="s">
        <v>215</v>
      </c>
      <c r="H195" s="24">
        <v>188.46703459999998</v>
      </c>
      <c r="K195" s="158">
        <v>18.222479999999997</v>
      </c>
      <c r="L195" s="158">
        <v>18.203579999999999</v>
      </c>
      <c r="M195" s="158">
        <v>18.128179999999997</v>
      </c>
      <c r="N195" s="158">
        <v>18.128179999999997</v>
      </c>
      <c r="O195" s="158">
        <v>19.974535999999997</v>
      </c>
      <c r="P195" s="158">
        <v>22.908180000000002</v>
      </c>
      <c r="Q195" s="158">
        <v>22.908180000000002</v>
      </c>
      <c r="R195" s="158">
        <v>22.91018</v>
      </c>
      <c r="S195" s="158">
        <v>34.294180000000004</v>
      </c>
      <c r="T195" s="158">
        <v>34.294180000000004</v>
      </c>
      <c r="U195" s="158">
        <v>34.372080000000004</v>
      </c>
      <c r="V195" s="158">
        <v>34.331980000000001</v>
      </c>
      <c r="W195" s="158">
        <v>34.781744000000003</v>
      </c>
      <c r="X195" s="158">
        <v>34.314743999999997</v>
      </c>
      <c r="Y195" s="158">
        <v>34.267644000000004</v>
      </c>
      <c r="Z195" s="158">
        <v>34.299343999999998</v>
      </c>
      <c r="AA195" s="158">
        <v>34.270243999999998</v>
      </c>
      <c r="AB195" s="158">
        <v>34.324344000000004</v>
      </c>
      <c r="AC195" s="158">
        <v>34.281644</v>
      </c>
      <c r="AD195" s="158">
        <v>34.310845</v>
      </c>
      <c r="AE195" s="158">
        <v>34.974362999999997</v>
      </c>
      <c r="AF195" s="158">
        <v>35.068362999999998</v>
      </c>
      <c r="AG195" s="158">
        <v>35.065117999999998</v>
      </c>
      <c r="AH195" s="158">
        <v>34.916817999999999</v>
      </c>
      <c r="AI195" s="158">
        <v>35.078218</v>
      </c>
      <c r="AJ195" s="158">
        <v>35.087117999999997</v>
      </c>
      <c r="AK195" s="158">
        <v>35.080217999999995</v>
      </c>
      <c r="AL195" s="158">
        <v>35.093218</v>
      </c>
      <c r="AM195" s="158">
        <v>35.102717999999996</v>
      </c>
      <c r="AN195" s="158">
        <v>37.919502999999999</v>
      </c>
      <c r="AO195" s="158">
        <v>38.935600000000001</v>
      </c>
      <c r="AP195" s="158">
        <v>38.98218</v>
      </c>
      <c r="AQ195" s="158">
        <v>40.302522000000003</v>
      </c>
      <c r="AR195" s="158">
        <v>40.191525999999996</v>
      </c>
      <c r="AS195" s="158">
        <v>40.171695</v>
      </c>
      <c r="AT195" s="158">
        <v>63.917324999999998</v>
      </c>
      <c r="AU195" s="158">
        <v>41.423954000000002</v>
      </c>
      <c r="AV195" s="158">
        <v>41.572924</v>
      </c>
      <c r="AW195" s="158">
        <v>41.478417999999998</v>
      </c>
      <c r="AX195" s="158">
        <v>41.773009999999999</v>
      </c>
      <c r="AY195" s="158">
        <v>41.777419000000002</v>
      </c>
      <c r="AZ195" s="158">
        <v>41.780837000000005</v>
      </c>
      <c r="BA195" s="158">
        <v>41.819637</v>
      </c>
      <c r="BB195" s="158">
        <v>41.463247000000003</v>
      </c>
      <c r="BC195" s="158">
        <v>41.413226999999999</v>
      </c>
      <c r="BD195" s="158">
        <v>41.385926999999995</v>
      </c>
      <c r="BE195" s="158">
        <v>41.374447000000004</v>
      </c>
      <c r="BF195" s="158">
        <v>41.374357000000003</v>
      </c>
      <c r="BG195" s="158">
        <v>51.965102999999999</v>
      </c>
      <c r="BH195" s="158">
        <v>41.165103999999999</v>
      </c>
      <c r="BI195" s="158">
        <v>61.868640999999997</v>
      </c>
      <c r="BJ195" s="158">
        <v>65.071669</v>
      </c>
      <c r="BK195" s="158">
        <v>101.63524400000001</v>
      </c>
      <c r="BL195" s="158">
        <v>139.01435900000001</v>
      </c>
      <c r="BM195" s="158">
        <v>140.365071</v>
      </c>
      <c r="BN195" s="158">
        <v>142.870071</v>
      </c>
      <c r="BO195" s="158">
        <v>140.760379</v>
      </c>
      <c r="BP195" s="158">
        <v>140.29027099999999</v>
      </c>
      <c r="BQ195" s="158">
        <v>139.14067900000001</v>
      </c>
      <c r="BR195" s="158">
        <v>140.319571</v>
      </c>
      <c r="BS195" s="158">
        <v>141.03847099999999</v>
      </c>
      <c r="BT195" s="158">
        <v>281.81541699999997</v>
      </c>
      <c r="BU195" s="158">
        <v>69.579498999999998</v>
      </c>
      <c r="BV195" s="158">
        <v>186.466296</v>
      </c>
      <c r="BW195" s="158">
        <v>188.046357</v>
      </c>
      <c r="BX195" s="158">
        <v>186.507587</v>
      </c>
      <c r="BY195" s="158">
        <v>188.573949</v>
      </c>
      <c r="BZ195" s="158">
        <v>188.78144899999998</v>
      </c>
      <c r="CA195" s="158">
        <v>188.193489</v>
      </c>
      <c r="CB195" s="158">
        <v>189.34762799999999</v>
      </c>
      <c r="CC195" s="158">
        <v>187.438658</v>
      </c>
      <c r="CD195" s="24">
        <v>188.46703459999998</v>
      </c>
      <c r="CE195" s="236">
        <v>192.99024343039997</v>
      </c>
      <c r="CF195" s="24">
        <v>192.99024343039997</v>
      </c>
      <c r="CG195" s="24">
        <v>192.99024343039997</v>
      </c>
      <c r="CH195" s="24">
        <v>192.99024343039997</v>
      </c>
      <c r="CI195" s="24">
        <v>192.99024343039997</v>
      </c>
      <c r="CJ195" s="24">
        <v>192.99024343039997</v>
      </c>
      <c r="CK195" s="24">
        <v>192.99024343039997</v>
      </c>
      <c r="CL195" s="24">
        <v>192.99024343039997</v>
      </c>
      <c r="CM195" s="24">
        <v>192.99024343039997</v>
      </c>
      <c r="CN195" s="24">
        <v>192.99024343039997</v>
      </c>
      <c r="CO195" s="24">
        <v>192.99024343039997</v>
      </c>
      <c r="CP195" s="24">
        <v>192.99024343039997</v>
      </c>
      <c r="CQ195" s="24">
        <v>194.14818489098238</v>
      </c>
      <c r="CR195" s="24">
        <v>194.14818489098238</v>
      </c>
      <c r="CS195" s="24">
        <v>194.14818489098238</v>
      </c>
      <c r="CT195" s="24">
        <v>194.14818489098238</v>
      </c>
      <c r="CU195" s="24">
        <v>194.14818489098238</v>
      </c>
      <c r="CV195" s="24">
        <v>194.14818489098238</v>
      </c>
      <c r="CW195" s="24">
        <v>194.14818489098238</v>
      </c>
      <c r="CX195" s="24">
        <v>194.14818489098238</v>
      </c>
      <c r="CY195" s="24">
        <v>194.14818489098238</v>
      </c>
      <c r="CZ195" s="24">
        <v>194.14818489098238</v>
      </c>
      <c r="DA195" s="24">
        <v>194.14818489098238</v>
      </c>
      <c r="DB195" s="24">
        <v>194.14818489098238</v>
      </c>
      <c r="DC195" s="24">
        <v>196.08966673989221</v>
      </c>
      <c r="DD195" s="24">
        <v>196.08966673989221</v>
      </c>
      <c r="DE195" s="24">
        <v>196.08966673989221</v>
      </c>
      <c r="DF195" s="24">
        <v>196.08966673989221</v>
      </c>
      <c r="DG195" s="24">
        <v>196.08966673989221</v>
      </c>
      <c r="DH195" s="24">
        <v>196.08966673989221</v>
      </c>
      <c r="DI195" s="24">
        <v>196.08966673989221</v>
      </c>
      <c r="DJ195" s="24">
        <v>196.08966673989221</v>
      </c>
      <c r="DK195" s="24">
        <v>196.08966673989221</v>
      </c>
      <c r="DL195" s="24">
        <v>196.08966673989221</v>
      </c>
      <c r="DM195" s="24">
        <v>196.08966673989221</v>
      </c>
      <c r="DN195" s="24">
        <v>196.08966673989221</v>
      </c>
      <c r="DO195" s="24">
        <v>198.44274274077091</v>
      </c>
      <c r="DP195" s="24">
        <v>198.44274274077091</v>
      </c>
      <c r="DQ195" s="24">
        <v>198.44274274077091</v>
      </c>
      <c r="DR195" s="24">
        <v>198.44274274077091</v>
      </c>
      <c r="DS195" s="24">
        <v>198.44274274077091</v>
      </c>
      <c r="DT195" s="24">
        <v>198.44274274077091</v>
      </c>
      <c r="DU195" s="24">
        <v>198.44274274077091</v>
      </c>
      <c r="DV195" s="24">
        <v>198.44274274077091</v>
      </c>
      <c r="DW195" s="24">
        <v>198.44274274077091</v>
      </c>
      <c r="DX195" s="24">
        <v>198.44274274077091</v>
      </c>
      <c r="DY195" s="24">
        <v>198.44274274077091</v>
      </c>
      <c r="DZ195" s="24">
        <v>198.44274274077091</v>
      </c>
      <c r="EA195" s="24">
        <v>201.02249839640092</v>
      </c>
      <c r="EB195" s="24">
        <v>201.02249839640092</v>
      </c>
      <c r="EC195" s="24">
        <v>201.02249839640092</v>
      </c>
      <c r="ED195" s="24">
        <v>201.02249839640092</v>
      </c>
      <c r="EE195" s="24">
        <v>201.02249839640092</v>
      </c>
      <c r="EF195" s="24">
        <v>201.02249839640092</v>
      </c>
      <c r="EG195" s="24">
        <v>201.02249839640092</v>
      </c>
      <c r="EH195" s="24">
        <v>201.02249839640092</v>
      </c>
      <c r="EI195" s="24">
        <v>201.02249839640092</v>
      </c>
      <c r="EJ195" s="24">
        <v>201.02249839640092</v>
      </c>
      <c r="EK195" s="24">
        <v>201.02249839640092</v>
      </c>
      <c r="EL195" s="24">
        <v>201.02249839640092</v>
      </c>
      <c r="EM195" s="24">
        <v>204.84192586593252</v>
      </c>
      <c r="EN195" s="24">
        <v>204.84192586593252</v>
      </c>
      <c r="EO195" s="24">
        <v>204.84192586593252</v>
      </c>
      <c r="EP195" s="24">
        <v>204.84192586593252</v>
      </c>
      <c r="EQ195" s="24">
        <v>204.84192586593252</v>
      </c>
      <c r="ER195" s="24">
        <v>204.84192586593252</v>
      </c>
      <c r="ES195" s="24">
        <v>204.84192586593252</v>
      </c>
      <c r="ET195" s="24">
        <v>204.84192586593252</v>
      </c>
      <c r="EU195" s="24">
        <v>204.84192586593252</v>
      </c>
      <c r="EV195" s="24">
        <v>204.84192586593252</v>
      </c>
      <c r="EW195" s="24">
        <v>204.84192586593252</v>
      </c>
      <c r="EX195" s="24">
        <v>204.84192586593252</v>
      </c>
      <c r="EY195" s="24">
        <v>208.73392245738523</v>
      </c>
      <c r="EZ195" s="24">
        <v>208.73392245738523</v>
      </c>
      <c r="FA195" s="24">
        <v>208.73392245738523</v>
      </c>
      <c r="FB195" s="24">
        <v>208.73392245738523</v>
      </c>
      <c r="FC195" s="24">
        <v>208.73392245738523</v>
      </c>
      <c r="FD195" s="24">
        <v>208.73392245738523</v>
      </c>
      <c r="FE195" s="24">
        <v>208.73392245738523</v>
      </c>
      <c r="FF195" s="24">
        <v>208.73392245738523</v>
      </c>
      <c r="FG195" s="24">
        <v>208.73392245738523</v>
      </c>
      <c r="FH195" s="24">
        <v>208.73392245738523</v>
      </c>
      <c r="FI195" s="24">
        <v>208.73392245738523</v>
      </c>
      <c r="FJ195" s="24">
        <v>208.73392245738523</v>
      </c>
      <c r="FK195" s="24">
        <v>212.69986698407553</v>
      </c>
      <c r="FL195" s="24">
        <v>212.69986698407553</v>
      </c>
      <c r="FM195" s="24">
        <v>212.69986698407553</v>
      </c>
      <c r="FN195" s="24">
        <v>212.69986698407553</v>
      </c>
      <c r="FO195" s="24">
        <v>212.69986698407553</v>
      </c>
      <c r="FP195" s="24">
        <v>212.69986698407553</v>
      </c>
      <c r="FQ195" s="24">
        <v>212.69986698407553</v>
      </c>
      <c r="FR195" s="24">
        <v>212.69986698407553</v>
      </c>
      <c r="FS195" s="24">
        <v>212.69986698407553</v>
      </c>
      <c r="FT195" s="24">
        <v>212.69986698407553</v>
      </c>
      <c r="FU195" s="24">
        <v>212.69986698407553</v>
      </c>
      <c r="FV195" s="24">
        <v>212.69986698407553</v>
      </c>
      <c r="FX195" s="24">
        <v>475.86184100000003</v>
      </c>
      <c r="FY195" s="24">
        <v>498.63740400000006</v>
      </c>
      <c r="FZ195" s="24">
        <v>1304.4661620000002</v>
      </c>
      <c r="GA195" s="24">
        <v>1995.7888000000003</v>
      </c>
      <c r="GB195" s="24">
        <v>188.46703459999998</v>
      </c>
      <c r="GC195" s="24">
        <v>2184.2558346000001</v>
      </c>
      <c r="GD195" s="24">
        <v>2315.8829211647994</v>
      </c>
      <c r="GE195" s="24">
        <v>2329.7782186917884</v>
      </c>
      <c r="GF195" s="24">
        <v>2353.0760008787065</v>
      </c>
      <c r="GG195" s="24">
        <v>2381.312912889251</v>
      </c>
      <c r="GH195" s="24">
        <v>2412.2699807568106</v>
      </c>
      <c r="GI195" s="24">
        <v>2458.1031103911901</v>
      </c>
      <c r="GJ195" s="24">
        <v>2504.8070694886228</v>
      </c>
      <c r="GK195" s="24">
        <v>2552.3984038089061</v>
      </c>
    </row>
    <row r="196" spans="2:195" x14ac:dyDescent="0.2">
      <c r="B196" s="24" t="s">
        <v>216</v>
      </c>
      <c r="H196" s="24">
        <v>0.22622059999999999</v>
      </c>
      <c r="K196" s="158">
        <v>0</v>
      </c>
      <c r="L196" s="158">
        <v>0</v>
      </c>
      <c r="M196" s="158">
        <v>0</v>
      </c>
      <c r="N196" s="158">
        <v>0</v>
      </c>
      <c r="O196" s="158">
        <v>0</v>
      </c>
      <c r="P196" s="158">
        <v>0</v>
      </c>
      <c r="Q196" s="158">
        <v>0</v>
      </c>
      <c r="R196" s="158">
        <v>0</v>
      </c>
      <c r="S196" s="158">
        <v>0</v>
      </c>
      <c r="T196" s="158">
        <v>0</v>
      </c>
      <c r="U196" s="158">
        <v>0</v>
      </c>
      <c r="V196" s="158">
        <v>0</v>
      </c>
      <c r="W196" s="158">
        <v>0</v>
      </c>
      <c r="X196" s="158">
        <v>0</v>
      </c>
      <c r="Y196" s="158">
        <v>0</v>
      </c>
      <c r="Z196" s="158">
        <v>0</v>
      </c>
      <c r="AA196" s="158">
        <v>0</v>
      </c>
      <c r="AB196" s="158">
        <v>0</v>
      </c>
      <c r="AC196" s="158">
        <v>0</v>
      </c>
      <c r="AD196" s="158">
        <v>0</v>
      </c>
      <c r="AE196" s="158">
        <v>0</v>
      </c>
      <c r="AF196" s="158">
        <v>0</v>
      </c>
      <c r="AG196" s="158">
        <v>0</v>
      </c>
      <c r="AH196" s="158">
        <v>0</v>
      </c>
      <c r="AI196" s="158">
        <v>0</v>
      </c>
      <c r="AJ196" s="158">
        <v>0</v>
      </c>
      <c r="AK196" s="158">
        <v>0</v>
      </c>
      <c r="AL196" s="158">
        <v>0</v>
      </c>
      <c r="AM196" s="158">
        <v>0</v>
      </c>
      <c r="AN196" s="158">
        <v>0</v>
      </c>
      <c r="AO196" s="158">
        <v>0</v>
      </c>
      <c r="AP196" s="158">
        <v>0</v>
      </c>
      <c r="AQ196" s="158">
        <v>0</v>
      </c>
      <c r="AR196" s="158">
        <v>0</v>
      </c>
      <c r="AS196" s="158">
        <v>0</v>
      </c>
      <c r="AT196" s="158">
        <v>0</v>
      </c>
      <c r="AU196" s="158">
        <v>0</v>
      </c>
      <c r="AV196" s="158">
        <v>0</v>
      </c>
      <c r="AW196" s="158">
        <v>0</v>
      </c>
      <c r="AX196" s="158">
        <v>0</v>
      </c>
      <c r="AY196" s="158">
        <v>0</v>
      </c>
      <c r="AZ196" s="158">
        <v>0</v>
      </c>
      <c r="BA196" s="158">
        <v>0</v>
      </c>
      <c r="BB196" s="158">
        <v>0</v>
      </c>
      <c r="BC196" s="158">
        <v>0</v>
      </c>
      <c r="BD196" s="158">
        <v>0.17818200000000001</v>
      </c>
      <c r="BE196" s="158">
        <v>0</v>
      </c>
      <c r="BF196" s="158">
        <v>0</v>
      </c>
      <c r="BG196" s="158">
        <v>0</v>
      </c>
      <c r="BH196" s="158">
        <v>29.608181999999999</v>
      </c>
      <c r="BI196" s="158">
        <v>0.16318199999999999</v>
      </c>
      <c r="BJ196" s="158">
        <v>0.26181900000000002</v>
      </c>
      <c r="BK196" s="158">
        <v>4.6913640000000001</v>
      </c>
      <c r="BL196" s="158">
        <v>5.9637000000000003E-2</v>
      </c>
      <c r="BM196" s="158">
        <v>0.01</v>
      </c>
      <c r="BN196" s="158">
        <v>0</v>
      </c>
      <c r="BO196" s="158">
        <v>0.18</v>
      </c>
      <c r="BP196" s="158">
        <v>0.96375599999999995</v>
      </c>
      <c r="BQ196" s="158">
        <v>0.32636399999999999</v>
      </c>
      <c r="BR196" s="158">
        <v>0</v>
      </c>
      <c r="BS196" s="158">
        <v>0.27863700000000002</v>
      </c>
      <c r="BT196" s="158">
        <v>0.17818200000000001</v>
      </c>
      <c r="BU196" s="158">
        <v>0</v>
      </c>
      <c r="BV196" s="158">
        <v>0.62800800000000001</v>
      </c>
      <c r="BW196" s="158">
        <v>0</v>
      </c>
      <c r="BX196" s="158">
        <v>0</v>
      </c>
      <c r="BY196" s="158">
        <v>0.78746499999999997</v>
      </c>
      <c r="BZ196" s="158">
        <v>0</v>
      </c>
      <c r="CA196" s="158">
        <v>0.32727400000000001</v>
      </c>
      <c r="CB196" s="158">
        <v>0</v>
      </c>
      <c r="CC196" s="158">
        <v>1.6364E-2</v>
      </c>
      <c r="CD196" s="24">
        <v>0.22622059999999999</v>
      </c>
      <c r="CE196" s="236">
        <v>0.2316498944</v>
      </c>
      <c r="CF196" s="24">
        <v>0.2316498944</v>
      </c>
      <c r="CG196" s="24">
        <v>0.2316498944</v>
      </c>
      <c r="CH196" s="24">
        <v>0.2316498944</v>
      </c>
      <c r="CI196" s="24">
        <v>0.2316498944</v>
      </c>
      <c r="CJ196" s="24">
        <v>0.2316498944</v>
      </c>
      <c r="CK196" s="24">
        <v>0.2316498944</v>
      </c>
      <c r="CL196" s="24">
        <v>0.2316498944</v>
      </c>
      <c r="CM196" s="24">
        <v>0.2316498944</v>
      </c>
      <c r="CN196" s="24">
        <v>0.2316498944</v>
      </c>
      <c r="CO196" s="24">
        <v>0.2316498944</v>
      </c>
      <c r="CP196" s="24">
        <v>0.2316498944</v>
      </c>
      <c r="CQ196" s="24">
        <v>0.23303979376639999</v>
      </c>
      <c r="CR196" s="24">
        <v>0.23303979376639999</v>
      </c>
      <c r="CS196" s="24">
        <v>0.23303979376639999</v>
      </c>
      <c r="CT196" s="24">
        <v>0.23303979376639999</v>
      </c>
      <c r="CU196" s="24">
        <v>0.23303979376639999</v>
      </c>
      <c r="CV196" s="24">
        <v>0.23303979376639999</v>
      </c>
      <c r="CW196" s="24">
        <v>0.23303979376639999</v>
      </c>
      <c r="CX196" s="24">
        <v>0.23303979376639999</v>
      </c>
      <c r="CY196" s="24">
        <v>0.23303979376639999</v>
      </c>
      <c r="CZ196" s="24">
        <v>0.23303979376639999</v>
      </c>
      <c r="DA196" s="24">
        <v>0.23303979376639999</v>
      </c>
      <c r="DB196" s="24">
        <v>0.23303979376639999</v>
      </c>
      <c r="DC196" s="24">
        <v>0.23537019170406401</v>
      </c>
      <c r="DD196" s="24">
        <v>0.23537019170406401</v>
      </c>
      <c r="DE196" s="24">
        <v>0.23537019170406401</v>
      </c>
      <c r="DF196" s="24">
        <v>0.23537019170406401</v>
      </c>
      <c r="DG196" s="24">
        <v>0.23537019170406401</v>
      </c>
      <c r="DH196" s="24">
        <v>0.23537019170406401</v>
      </c>
      <c r="DI196" s="24">
        <v>0.23537019170406401</v>
      </c>
      <c r="DJ196" s="24">
        <v>0.23537019170406401</v>
      </c>
      <c r="DK196" s="24">
        <v>0.23537019170406401</v>
      </c>
      <c r="DL196" s="24">
        <v>0.23537019170406401</v>
      </c>
      <c r="DM196" s="24">
        <v>0.23537019170406401</v>
      </c>
      <c r="DN196" s="24">
        <v>0.23537019170406401</v>
      </c>
      <c r="DO196" s="24">
        <v>0.23819463400451277</v>
      </c>
      <c r="DP196" s="24">
        <v>0.23819463400451277</v>
      </c>
      <c r="DQ196" s="24">
        <v>0.23819463400451277</v>
      </c>
      <c r="DR196" s="24">
        <v>0.23819463400451277</v>
      </c>
      <c r="DS196" s="24">
        <v>0.23819463400451277</v>
      </c>
      <c r="DT196" s="24">
        <v>0.23819463400451277</v>
      </c>
      <c r="DU196" s="24">
        <v>0.23819463400451277</v>
      </c>
      <c r="DV196" s="24">
        <v>0.23819463400451277</v>
      </c>
      <c r="DW196" s="24">
        <v>0.23819463400451277</v>
      </c>
      <c r="DX196" s="24">
        <v>0.23819463400451277</v>
      </c>
      <c r="DY196" s="24">
        <v>0.23819463400451277</v>
      </c>
      <c r="DZ196" s="24">
        <v>0.23819463400451277</v>
      </c>
      <c r="EA196" s="24">
        <v>0.2412911642465714</v>
      </c>
      <c r="EB196" s="24">
        <v>0.2412911642465714</v>
      </c>
      <c r="EC196" s="24">
        <v>0.2412911642465714</v>
      </c>
      <c r="ED196" s="24">
        <v>0.2412911642465714</v>
      </c>
      <c r="EE196" s="24">
        <v>0.2412911642465714</v>
      </c>
      <c r="EF196" s="24">
        <v>0.2412911642465714</v>
      </c>
      <c r="EG196" s="24">
        <v>0.2412911642465714</v>
      </c>
      <c r="EH196" s="24">
        <v>0.2412911642465714</v>
      </c>
      <c r="EI196" s="24">
        <v>0.2412911642465714</v>
      </c>
      <c r="EJ196" s="24">
        <v>0.2412911642465714</v>
      </c>
      <c r="EK196" s="24">
        <v>0.2412911642465714</v>
      </c>
      <c r="EL196" s="24">
        <v>0.2412911642465714</v>
      </c>
      <c r="EM196" s="24">
        <v>0.24587569636725623</v>
      </c>
      <c r="EN196" s="24">
        <v>0.24587569636725623</v>
      </c>
      <c r="EO196" s="24">
        <v>0.24587569636725623</v>
      </c>
      <c r="EP196" s="24">
        <v>0.24587569636725623</v>
      </c>
      <c r="EQ196" s="24">
        <v>0.24587569636725623</v>
      </c>
      <c r="ER196" s="24">
        <v>0.24587569636725623</v>
      </c>
      <c r="ES196" s="24">
        <v>0.24587569636725623</v>
      </c>
      <c r="ET196" s="24">
        <v>0.24587569636725623</v>
      </c>
      <c r="EU196" s="24">
        <v>0.24587569636725623</v>
      </c>
      <c r="EV196" s="24">
        <v>0.24587569636725623</v>
      </c>
      <c r="EW196" s="24">
        <v>0.24587569636725623</v>
      </c>
      <c r="EX196" s="24">
        <v>0.24587569636725623</v>
      </c>
      <c r="EY196" s="24">
        <v>0.25054733459823408</v>
      </c>
      <c r="EZ196" s="24">
        <v>0.25054733459823408</v>
      </c>
      <c r="FA196" s="24">
        <v>0.25054733459823408</v>
      </c>
      <c r="FB196" s="24">
        <v>0.25054733459823408</v>
      </c>
      <c r="FC196" s="24">
        <v>0.25054733459823408</v>
      </c>
      <c r="FD196" s="24">
        <v>0.25054733459823408</v>
      </c>
      <c r="FE196" s="24">
        <v>0.25054733459823408</v>
      </c>
      <c r="FF196" s="24">
        <v>0.25054733459823408</v>
      </c>
      <c r="FG196" s="24">
        <v>0.25054733459823408</v>
      </c>
      <c r="FH196" s="24">
        <v>0.25054733459823408</v>
      </c>
      <c r="FI196" s="24">
        <v>0.25054733459823408</v>
      </c>
      <c r="FJ196" s="24">
        <v>0.25054733459823408</v>
      </c>
      <c r="FK196" s="24">
        <v>0.25530773395560052</v>
      </c>
      <c r="FL196" s="24">
        <v>0.25530773395560052</v>
      </c>
      <c r="FM196" s="24">
        <v>0.25530773395560052</v>
      </c>
      <c r="FN196" s="24">
        <v>0.25530773395560052</v>
      </c>
      <c r="FO196" s="24">
        <v>0.25530773395560052</v>
      </c>
      <c r="FP196" s="24">
        <v>0.25530773395560052</v>
      </c>
      <c r="FQ196" s="24">
        <v>0.25530773395560052</v>
      </c>
      <c r="FR196" s="24">
        <v>0.25530773395560052</v>
      </c>
      <c r="FS196" s="24">
        <v>0.25530773395560052</v>
      </c>
      <c r="FT196" s="24">
        <v>0.25530773395560052</v>
      </c>
      <c r="FU196" s="24">
        <v>0.25530773395560052</v>
      </c>
      <c r="FV196" s="24">
        <v>0.25530773395560052</v>
      </c>
      <c r="FX196" s="24">
        <v>0</v>
      </c>
      <c r="FY196" s="24">
        <v>0.17818200000000001</v>
      </c>
      <c r="FZ196" s="24">
        <v>36.264303999999996</v>
      </c>
      <c r="GA196" s="24">
        <v>2.2159299999999997</v>
      </c>
      <c r="GB196" s="24">
        <v>0.22622059999999999</v>
      </c>
      <c r="GC196" s="24">
        <v>2.4421505999999997</v>
      </c>
      <c r="GD196" s="24">
        <v>2.7797987327999998</v>
      </c>
      <c r="GE196" s="24">
        <v>2.7964775251967997</v>
      </c>
      <c r="GF196" s="24">
        <v>2.8244423004487675</v>
      </c>
      <c r="GG196" s="24">
        <v>2.8583356080541535</v>
      </c>
      <c r="GH196" s="24">
        <v>2.895493970958857</v>
      </c>
      <c r="GI196" s="24">
        <v>2.9505083564070742</v>
      </c>
      <c r="GJ196" s="24">
        <v>3.006568015178809</v>
      </c>
      <c r="GK196" s="24">
        <v>3.0636928074672061</v>
      </c>
    </row>
    <row r="197" spans="2:195" x14ac:dyDescent="0.2">
      <c r="B197" s="24" t="s">
        <v>217</v>
      </c>
      <c r="H197" s="24">
        <v>10.167619400000001</v>
      </c>
      <c r="K197" s="158">
        <v>1.8048</v>
      </c>
      <c r="L197" s="158">
        <v>1.8048</v>
      </c>
      <c r="M197" s="158">
        <v>2.08453</v>
      </c>
      <c r="N197" s="158">
        <v>1.0011000000000001</v>
      </c>
      <c r="O197" s="158">
        <v>3.3914200000000001</v>
      </c>
      <c r="P197" s="158">
        <v>2.1962600000000001</v>
      </c>
      <c r="Q197" s="158">
        <v>2.2094399999999998</v>
      </c>
      <c r="R197" s="158">
        <v>2.2094299999999998</v>
      </c>
      <c r="S197" s="158">
        <v>2.2094299999999998</v>
      </c>
      <c r="T197" s="158">
        <v>2.2289500000000002</v>
      </c>
      <c r="U197" s="158">
        <v>2.4887000000000001</v>
      </c>
      <c r="V197" s="158">
        <v>2.4889299999999999</v>
      </c>
      <c r="W197" s="158">
        <v>2.4889299999999999</v>
      </c>
      <c r="X197" s="158">
        <v>2.4889299999999999</v>
      </c>
      <c r="Y197" s="158">
        <v>2.49064</v>
      </c>
      <c r="Z197" s="158">
        <v>2.2806E-2</v>
      </c>
      <c r="AA197" s="158">
        <v>3.1863600000000001</v>
      </c>
      <c r="AB197" s="158">
        <v>3.1863600000000001</v>
      </c>
      <c r="AC197" s="158">
        <v>-0.58246200000000004</v>
      </c>
      <c r="AD197" s="158">
        <v>2.7979059999999998</v>
      </c>
      <c r="AE197" s="158">
        <v>2.9378150000000001</v>
      </c>
      <c r="AF197" s="158">
        <v>3.1293899999999999</v>
      </c>
      <c r="AG197" s="158">
        <v>3.2226180000000002</v>
      </c>
      <c r="AH197" s="158">
        <v>2.9052150000000001</v>
      </c>
      <c r="AI197" s="158">
        <v>2.9187620000000001</v>
      </c>
      <c r="AJ197" s="158">
        <v>3.0871089999999999</v>
      </c>
      <c r="AK197" s="158">
        <v>3.316532</v>
      </c>
      <c r="AL197" s="158">
        <v>3.2625150000000001</v>
      </c>
      <c r="AM197" s="158">
        <v>3.2785920000000002</v>
      </c>
      <c r="AN197" s="158">
        <v>3.4817070000000001</v>
      </c>
      <c r="AO197" s="158">
        <v>3.3890169999999999</v>
      </c>
      <c r="AP197" s="158">
        <v>3.5256340000000002</v>
      </c>
      <c r="AQ197" s="158">
        <v>0.41854599999999997</v>
      </c>
      <c r="AR197" s="158">
        <v>9.1045219999999993</v>
      </c>
      <c r="AS197" s="158">
        <v>4.9230989999999997</v>
      </c>
      <c r="AT197" s="158">
        <v>5.1687450000000004</v>
      </c>
      <c r="AU197" s="158">
        <v>5.9682219999999999</v>
      </c>
      <c r="AV197" s="158">
        <v>5.9205190000000005</v>
      </c>
      <c r="AW197" s="158">
        <v>6.0188360000000003</v>
      </c>
      <c r="AX197" s="158">
        <v>5.9696769999999999</v>
      </c>
      <c r="AY197" s="158">
        <v>6.0188360000000003</v>
      </c>
      <c r="AZ197" s="158">
        <v>5.9696769999999999</v>
      </c>
      <c r="BA197" s="158">
        <v>5.9425689999999998</v>
      </c>
      <c r="BB197" s="158">
        <v>6.4956969999999998</v>
      </c>
      <c r="BC197" s="158">
        <v>7.1304220000000003</v>
      </c>
      <c r="BD197" s="158">
        <v>7.2372410000000009</v>
      </c>
      <c r="BE197" s="158">
        <v>7.4461630000000003</v>
      </c>
      <c r="BF197" s="158">
        <v>7.4451070000000001</v>
      </c>
      <c r="BG197" s="158">
        <v>7.5442979999999995</v>
      </c>
      <c r="BH197" s="158">
        <v>7.3984920000000001</v>
      </c>
      <c r="BI197" s="158">
        <v>7.9039059999999992</v>
      </c>
      <c r="BJ197" s="158">
        <v>8.1920260000000003</v>
      </c>
      <c r="BK197" s="158">
        <v>8.1833469999999995</v>
      </c>
      <c r="BL197" s="158">
        <v>8.123861999999999</v>
      </c>
      <c r="BM197" s="158">
        <v>8.2040559999999996</v>
      </c>
      <c r="BN197" s="158">
        <v>8.2040559999999996</v>
      </c>
      <c r="BO197" s="158">
        <v>9.4132149999999992</v>
      </c>
      <c r="BP197" s="158">
        <v>8.202039000000001</v>
      </c>
      <c r="BQ197" s="158">
        <v>8.6476249999999997</v>
      </c>
      <c r="BR197" s="158">
        <v>8.7854369999999999</v>
      </c>
      <c r="BS197" s="158">
        <v>8.6447120000000002</v>
      </c>
      <c r="BT197" s="158">
        <v>8.4812930000000009</v>
      </c>
      <c r="BU197" s="158">
        <v>8.6447120000000002</v>
      </c>
      <c r="BV197" s="158">
        <v>9.2286780000000004</v>
      </c>
      <c r="BW197" s="158">
        <v>9.2982119999999995</v>
      </c>
      <c r="BX197" s="158">
        <v>9.2926500000000001</v>
      </c>
      <c r="BY197" s="158">
        <v>1.8885350000000001</v>
      </c>
      <c r="BZ197" s="158">
        <v>16.891497000000001</v>
      </c>
      <c r="CA197" s="158">
        <v>10.720631999999998</v>
      </c>
      <c r="CB197" s="158">
        <v>10.697624000000001</v>
      </c>
      <c r="CC197" s="158">
        <v>10.639809</v>
      </c>
      <c r="CD197" s="24">
        <v>10.167619400000001</v>
      </c>
      <c r="CE197" s="236">
        <v>10.411642265600001</v>
      </c>
      <c r="CF197" s="24">
        <v>10.411642265600001</v>
      </c>
      <c r="CG197" s="24">
        <v>10.411642265600001</v>
      </c>
      <c r="CH197" s="24">
        <v>10.411642265600001</v>
      </c>
      <c r="CI197" s="24">
        <v>10.411642265600001</v>
      </c>
      <c r="CJ197" s="24">
        <v>10.411642265600001</v>
      </c>
      <c r="CK197" s="24">
        <v>10.411642265600001</v>
      </c>
      <c r="CL197" s="24">
        <v>10.411642265600001</v>
      </c>
      <c r="CM197" s="24">
        <v>10.411642265600001</v>
      </c>
      <c r="CN197" s="24">
        <v>10.411642265600001</v>
      </c>
      <c r="CO197" s="24">
        <v>10.411642265600001</v>
      </c>
      <c r="CP197" s="24">
        <v>10.411642265600001</v>
      </c>
      <c r="CQ197" s="24">
        <v>10.474112119193601</v>
      </c>
      <c r="CR197" s="24">
        <v>10.474112119193601</v>
      </c>
      <c r="CS197" s="24">
        <v>10.474112119193601</v>
      </c>
      <c r="CT197" s="24">
        <v>10.474112119193601</v>
      </c>
      <c r="CU197" s="24">
        <v>10.474112119193601</v>
      </c>
      <c r="CV197" s="24">
        <v>10.474112119193601</v>
      </c>
      <c r="CW197" s="24">
        <v>10.474112119193601</v>
      </c>
      <c r="CX197" s="24">
        <v>10.474112119193601</v>
      </c>
      <c r="CY197" s="24">
        <v>10.474112119193601</v>
      </c>
      <c r="CZ197" s="24">
        <v>10.474112119193601</v>
      </c>
      <c r="DA197" s="24">
        <v>10.474112119193601</v>
      </c>
      <c r="DB197" s="24">
        <v>10.474112119193601</v>
      </c>
      <c r="DC197" s="24">
        <v>10.578853240385536</v>
      </c>
      <c r="DD197" s="24">
        <v>10.578853240385536</v>
      </c>
      <c r="DE197" s="24">
        <v>10.578853240385536</v>
      </c>
      <c r="DF197" s="24">
        <v>10.578853240385536</v>
      </c>
      <c r="DG197" s="24">
        <v>10.578853240385536</v>
      </c>
      <c r="DH197" s="24">
        <v>10.578853240385536</v>
      </c>
      <c r="DI197" s="24">
        <v>10.578853240385536</v>
      </c>
      <c r="DJ197" s="24">
        <v>10.578853240385536</v>
      </c>
      <c r="DK197" s="24">
        <v>10.578853240385536</v>
      </c>
      <c r="DL197" s="24">
        <v>10.578853240385536</v>
      </c>
      <c r="DM197" s="24">
        <v>10.578853240385536</v>
      </c>
      <c r="DN197" s="24">
        <v>10.578853240385536</v>
      </c>
      <c r="DO197" s="24">
        <v>10.705799479270162</v>
      </c>
      <c r="DP197" s="24">
        <v>10.705799479270162</v>
      </c>
      <c r="DQ197" s="24">
        <v>10.705799479270162</v>
      </c>
      <c r="DR197" s="24">
        <v>10.705799479270162</v>
      </c>
      <c r="DS197" s="24">
        <v>10.705799479270162</v>
      </c>
      <c r="DT197" s="24">
        <v>10.705799479270162</v>
      </c>
      <c r="DU197" s="24">
        <v>10.705799479270162</v>
      </c>
      <c r="DV197" s="24">
        <v>10.705799479270162</v>
      </c>
      <c r="DW197" s="24">
        <v>10.705799479270162</v>
      </c>
      <c r="DX197" s="24">
        <v>10.705799479270162</v>
      </c>
      <c r="DY197" s="24">
        <v>10.705799479270162</v>
      </c>
      <c r="DZ197" s="24">
        <v>10.705799479270162</v>
      </c>
      <c r="EA197" s="24">
        <v>10.844974872500673</v>
      </c>
      <c r="EB197" s="24">
        <v>10.844974872500673</v>
      </c>
      <c r="EC197" s="24">
        <v>10.844974872500673</v>
      </c>
      <c r="ED197" s="24">
        <v>10.844974872500673</v>
      </c>
      <c r="EE197" s="24">
        <v>10.844974872500673</v>
      </c>
      <c r="EF197" s="24">
        <v>10.844974872500673</v>
      </c>
      <c r="EG197" s="24">
        <v>10.844974872500673</v>
      </c>
      <c r="EH197" s="24">
        <v>10.844974872500673</v>
      </c>
      <c r="EI197" s="24">
        <v>10.844974872500673</v>
      </c>
      <c r="EJ197" s="24">
        <v>10.844974872500673</v>
      </c>
      <c r="EK197" s="24">
        <v>10.844974872500673</v>
      </c>
      <c r="EL197" s="24">
        <v>10.844974872500673</v>
      </c>
      <c r="EM197" s="24">
        <v>11.051029395078185</v>
      </c>
      <c r="EN197" s="24">
        <v>11.051029395078185</v>
      </c>
      <c r="EO197" s="24">
        <v>11.051029395078185</v>
      </c>
      <c r="EP197" s="24">
        <v>11.051029395078185</v>
      </c>
      <c r="EQ197" s="24">
        <v>11.051029395078185</v>
      </c>
      <c r="ER197" s="24">
        <v>11.051029395078185</v>
      </c>
      <c r="ES197" s="24">
        <v>11.051029395078185</v>
      </c>
      <c r="ET197" s="24">
        <v>11.051029395078185</v>
      </c>
      <c r="EU197" s="24">
        <v>11.051029395078185</v>
      </c>
      <c r="EV197" s="24">
        <v>11.051029395078185</v>
      </c>
      <c r="EW197" s="24">
        <v>11.051029395078185</v>
      </c>
      <c r="EX197" s="24">
        <v>11.051029395078185</v>
      </c>
      <c r="EY197" s="24">
        <v>11.26099895358467</v>
      </c>
      <c r="EZ197" s="24">
        <v>11.26099895358467</v>
      </c>
      <c r="FA197" s="24">
        <v>11.26099895358467</v>
      </c>
      <c r="FB197" s="24">
        <v>11.26099895358467</v>
      </c>
      <c r="FC197" s="24">
        <v>11.26099895358467</v>
      </c>
      <c r="FD197" s="24">
        <v>11.26099895358467</v>
      </c>
      <c r="FE197" s="24">
        <v>11.26099895358467</v>
      </c>
      <c r="FF197" s="24">
        <v>11.26099895358467</v>
      </c>
      <c r="FG197" s="24">
        <v>11.26099895358467</v>
      </c>
      <c r="FH197" s="24">
        <v>11.26099895358467</v>
      </c>
      <c r="FI197" s="24">
        <v>11.26099895358467</v>
      </c>
      <c r="FJ197" s="24">
        <v>11.26099895358467</v>
      </c>
      <c r="FK197" s="24">
        <v>11.474957933702777</v>
      </c>
      <c r="FL197" s="24">
        <v>11.474957933702777</v>
      </c>
      <c r="FM197" s="24">
        <v>11.474957933702777</v>
      </c>
      <c r="FN197" s="24">
        <v>11.474957933702777</v>
      </c>
      <c r="FO197" s="24">
        <v>11.474957933702777</v>
      </c>
      <c r="FP197" s="24">
        <v>11.474957933702777</v>
      </c>
      <c r="FQ197" s="24">
        <v>11.474957933702777</v>
      </c>
      <c r="FR197" s="24">
        <v>11.474957933702777</v>
      </c>
      <c r="FS197" s="24">
        <v>11.474957933702777</v>
      </c>
      <c r="FT197" s="24">
        <v>11.474957933702777</v>
      </c>
      <c r="FU197" s="24">
        <v>11.474957933702777</v>
      </c>
      <c r="FV197" s="24">
        <v>11.474957933702777</v>
      </c>
      <c r="FX197" s="24">
        <v>45.874779999999994</v>
      </c>
      <c r="FY197" s="24">
        <v>77.562965999999989</v>
      </c>
      <c r="FZ197" s="24">
        <v>98.802358999999996</v>
      </c>
      <c r="GA197" s="24">
        <v>104.428354</v>
      </c>
      <c r="GB197" s="24">
        <v>10.167619400000001</v>
      </c>
      <c r="GC197" s="24">
        <v>114.59597340000001</v>
      </c>
      <c r="GD197" s="24">
        <v>124.93970718719999</v>
      </c>
      <c r="GE197" s="24">
        <v>125.68934543032323</v>
      </c>
      <c r="GF197" s="24">
        <v>126.94623888462645</v>
      </c>
      <c r="GG197" s="24">
        <v>128.46959375124192</v>
      </c>
      <c r="GH197" s="24">
        <v>130.13969847000808</v>
      </c>
      <c r="GI197" s="24">
        <v>132.61235274093823</v>
      </c>
      <c r="GJ197" s="24">
        <v>135.13198744301607</v>
      </c>
      <c r="GK197" s="24">
        <v>137.69949520443336</v>
      </c>
    </row>
    <row r="198" spans="2:195" x14ac:dyDescent="0.2">
      <c r="B198" s="24" t="s">
        <v>218</v>
      </c>
      <c r="H198" s="24">
        <v>3.6628759999999998</v>
      </c>
      <c r="K198" s="158">
        <v>1.065369</v>
      </c>
      <c r="L198" s="158">
        <v>2.3962719999999997</v>
      </c>
      <c r="M198" s="158">
        <v>1.979225</v>
      </c>
      <c r="N198" s="158">
        <v>1.6382829999999999</v>
      </c>
      <c r="O198" s="158">
        <v>2.1989419999999997</v>
      </c>
      <c r="P198" s="158">
        <v>1.8027199999999999</v>
      </c>
      <c r="Q198" s="158">
        <v>0.92929300000000004</v>
      </c>
      <c r="R198" s="158">
        <v>1.749773</v>
      </c>
      <c r="S198" s="158">
        <v>3.1849910000000001</v>
      </c>
      <c r="T198" s="158">
        <v>1.0399590000000001</v>
      </c>
      <c r="U198" s="158">
        <v>7.0297320000000001</v>
      </c>
      <c r="V198" s="158">
        <v>2.4705609999999996</v>
      </c>
      <c r="W198" s="158">
        <v>4.4022360000000003</v>
      </c>
      <c r="X198" s="158">
        <v>1.3538330000000001</v>
      </c>
      <c r="Y198" s="158">
        <v>3.4705759999999999</v>
      </c>
      <c r="Z198" s="158">
        <v>-0.20947199999999996</v>
      </c>
      <c r="AA198" s="158">
        <v>3.2732099999999997</v>
      </c>
      <c r="AB198" s="158">
        <v>6.1391299999999998</v>
      </c>
      <c r="AC198" s="158">
        <v>6.0584699999999998</v>
      </c>
      <c r="AD198" s="158">
        <v>3.8388819999999999</v>
      </c>
      <c r="AE198" s="158">
        <v>2.5733550000000003</v>
      </c>
      <c r="AF198" s="158">
        <v>4.6123539999999998</v>
      </c>
      <c r="AG198" s="158">
        <v>2.3704290000000001</v>
      </c>
      <c r="AH198" s="158">
        <v>2.6508289999999999</v>
      </c>
      <c r="AI198" s="158">
        <v>4.5334350000000008</v>
      </c>
      <c r="AJ198" s="158">
        <v>1.792459</v>
      </c>
      <c r="AK198" s="158">
        <v>1.945417</v>
      </c>
      <c r="AL198" s="158">
        <v>1.143429</v>
      </c>
      <c r="AM198" s="158">
        <v>4.3743860000000003</v>
      </c>
      <c r="AN198" s="158">
        <v>11.255145000000001</v>
      </c>
      <c r="AO198" s="158">
        <v>3.1586569999999998</v>
      </c>
      <c r="AP198" s="158">
        <v>3.0113620000000001</v>
      </c>
      <c r="AQ198" s="158">
        <v>4.4943749999999998</v>
      </c>
      <c r="AR198" s="158">
        <v>2.3224909999999999</v>
      </c>
      <c r="AS198" s="158">
        <v>5.5624640000000003</v>
      </c>
      <c r="AT198" s="158">
        <v>3.2976769999999997</v>
      </c>
      <c r="AU198" s="158">
        <v>7.3788840000000002</v>
      </c>
      <c r="AV198" s="158">
        <v>0.45134600000000002</v>
      </c>
      <c r="AW198" s="158">
        <v>4.7342079999999997</v>
      </c>
      <c r="AX198" s="158">
        <v>3.4296800000000003</v>
      </c>
      <c r="AY198" s="158">
        <v>1.2997890000000001</v>
      </c>
      <c r="AZ198" s="158">
        <v>2.3015119999999998</v>
      </c>
      <c r="BA198" s="158">
        <v>13.601056</v>
      </c>
      <c r="BB198" s="158">
        <v>0.89238200000000001</v>
      </c>
      <c r="BC198" s="158">
        <v>1.5825670000000001</v>
      </c>
      <c r="BD198" s="158">
        <v>2.0298099999999999</v>
      </c>
      <c r="BE198" s="158">
        <v>0.36946800000000002</v>
      </c>
      <c r="BF198" s="158">
        <v>0.97431499999999993</v>
      </c>
      <c r="BG198" s="158">
        <v>15.433559000000001</v>
      </c>
      <c r="BH198" s="158">
        <v>7.3112580000000005</v>
      </c>
      <c r="BI198" s="158">
        <v>1.86856</v>
      </c>
      <c r="BJ198" s="158">
        <v>2.037814</v>
      </c>
      <c r="BK198" s="158">
        <v>2.0060759999999997</v>
      </c>
      <c r="BL198" s="158">
        <v>2.4467819999999998</v>
      </c>
      <c r="BM198" s="158">
        <v>0.85584299999999991</v>
      </c>
      <c r="BN198" s="158">
        <v>2.413926</v>
      </c>
      <c r="BO198" s="158">
        <v>0.91070799999999996</v>
      </c>
      <c r="BP198" s="158">
        <v>0.48450499999999996</v>
      </c>
      <c r="BQ198" s="158">
        <v>13.284834000000002</v>
      </c>
      <c r="BR198" s="158">
        <v>2.5556260000000002</v>
      </c>
      <c r="BS198" s="158">
        <v>3.201238</v>
      </c>
      <c r="BT198" s="158">
        <v>3.353453</v>
      </c>
      <c r="BU198" s="158">
        <v>8.3215849999999989</v>
      </c>
      <c r="BV198" s="158">
        <v>7.4388270000000007</v>
      </c>
      <c r="BW198" s="158">
        <v>3.0053580000000002</v>
      </c>
      <c r="BX198" s="158">
        <v>3.327715</v>
      </c>
      <c r="BY198" s="158">
        <v>3.4897670000000001</v>
      </c>
      <c r="BZ198" s="158">
        <v>5.5973819999999996</v>
      </c>
      <c r="CA198" s="158">
        <v>3.563409</v>
      </c>
      <c r="CB198" s="158">
        <v>3.361389</v>
      </c>
      <c r="CC198" s="158">
        <v>2.3024329999999997</v>
      </c>
      <c r="CD198" s="24">
        <v>3.6628759999999998</v>
      </c>
      <c r="CE198" s="236">
        <v>3.7507850239999998</v>
      </c>
      <c r="CF198" s="24">
        <v>3.7507850239999998</v>
      </c>
      <c r="CG198" s="24">
        <v>3.7507850239999998</v>
      </c>
      <c r="CH198" s="24">
        <v>3.7507850239999998</v>
      </c>
      <c r="CI198" s="24">
        <v>3.7507850239999998</v>
      </c>
      <c r="CJ198" s="24">
        <v>3.7507850239999998</v>
      </c>
      <c r="CK198" s="24">
        <v>3.7507850239999998</v>
      </c>
      <c r="CL198" s="24">
        <v>3.7507850239999998</v>
      </c>
      <c r="CM198" s="24">
        <v>3.7507850239999998</v>
      </c>
      <c r="CN198" s="24">
        <v>3.7507850239999998</v>
      </c>
      <c r="CO198" s="24">
        <v>3.7507850239999998</v>
      </c>
      <c r="CP198" s="24">
        <v>3.7507850239999998</v>
      </c>
      <c r="CQ198" s="24">
        <v>3.7732897341439999</v>
      </c>
      <c r="CR198" s="24">
        <v>3.7732897341439999</v>
      </c>
      <c r="CS198" s="24">
        <v>3.7732897341439999</v>
      </c>
      <c r="CT198" s="24">
        <v>3.7732897341439999</v>
      </c>
      <c r="CU198" s="24">
        <v>3.7732897341439999</v>
      </c>
      <c r="CV198" s="24">
        <v>3.7732897341439999</v>
      </c>
      <c r="CW198" s="24">
        <v>3.7732897341439999</v>
      </c>
      <c r="CX198" s="24">
        <v>3.7732897341439999</v>
      </c>
      <c r="CY198" s="24">
        <v>3.7732897341439999</v>
      </c>
      <c r="CZ198" s="24">
        <v>3.7732897341439999</v>
      </c>
      <c r="DA198" s="24">
        <v>3.7732897341439999</v>
      </c>
      <c r="DB198" s="24">
        <v>3.7732897341439999</v>
      </c>
      <c r="DC198" s="24">
        <v>3.8110226314854398</v>
      </c>
      <c r="DD198" s="24">
        <v>3.8110226314854398</v>
      </c>
      <c r="DE198" s="24">
        <v>3.8110226314854398</v>
      </c>
      <c r="DF198" s="24">
        <v>3.8110226314854398</v>
      </c>
      <c r="DG198" s="24">
        <v>3.8110226314854398</v>
      </c>
      <c r="DH198" s="24">
        <v>3.8110226314854398</v>
      </c>
      <c r="DI198" s="24">
        <v>3.8110226314854398</v>
      </c>
      <c r="DJ198" s="24">
        <v>3.8110226314854398</v>
      </c>
      <c r="DK198" s="24">
        <v>3.8110226314854398</v>
      </c>
      <c r="DL198" s="24">
        <v>3.8110226314854398</v>
      </c>
      <c r="DM198" s="24">
        <v>3.8110226314854398</v>
      </c>
      <c r="DN198" s="24">
        <v>3.8110226314854398</v>
      </c>
      <c r="DO198" s="24">
        <v>3.8567549030632651</v>
      </c>
      <c r="DP198" s="24">
        <v>3.8567549030632651</v>
      </c>
      <c r="DQ198" s="24">
        <v>3.8567549030632651</v>
      </c>
      <c r="DR198" s="24">
        <v>3.8567549030632651</v>
      </c>
      <c r="DS198" s="24">
        <v>3.8567549030632651</v>
      </c>
      <c r="DT198" s="24">
        <v>3.8567549030632651</v>
      </c>
      <c r="DU198" s="24">
        <v>3.8567549030632651</v>
      </c>
      <c r="DV198" s="24">
        <v>3.8567549030632651</v>
      </c>
      <c r="DW198" s="24">
        <v>3.8567549030632651</v>
      </c>
      <c r="DX198" s="24">
        <v>3.8567549030632651</v>
      </c>
      <c r="DY198" s="24">
        <v>3.8567549030632651</v>
      </c>
      <c r="DZ198" s="24">
        <v>3.8567549030632651</v>
      </c>
      <c r="EA198" s="24">
        <v>3.9068927168030871</v>
      </c>
      <c r="EB198" s="24">
        <v>3.9068927168030871</v>
      </c>
      <c r="EC198" s="24">
        <v>3.9068927168030871</v>
      </c>
      <c r="ED198" s="24">
        <v>3.9068927168030871</v>
      </c>
      <c r="EE198" s="24">
        <v>3.9068927168030871</v>
      </c>
      <c r="EF198" s="24">
        <v>3.9068927168030871</v>
      </c>
      <c r="EG198" s="24">
        <v>3.9068927168030871</v>
      </c>
      <c r="EH198" s="24">
        <v>3.9068927168030871</v>
      </c>
      <c r="EI198" s="24">
        <v>3.9068927168030871</v>
      </c>
      <c r="EJ198" s="24">
        <v>3.9068927168030871</v>
      </c>
      <c r="EK198" s="24">
        <v>3.9068927168030871</v>
      </c>
      <c r="EL198" s="24">
        <v>3.9068927168030871</v>
      </c>
      <c r="EM198" s="24">
        <v>3.9811236784223456</v>
      </c>
      <c r="EN198" s="24">
        <v>3.9811236784223456</v>
      </c>
      <c r="EO198" s="24">
        <v>3.9811236784223456</v>
      </c>
      <c r="EP198" s="24">
        <v>3.9811236784223456</v>
      </c>
      <c r="EQ198" s="24">
        <v>3.9811236784223456</v>
      </c>
      <c r="ER198" s="24">
        <v>3.9811236784223456</v>
      </c>
      <c r="ES198" s="24">
        <v>3.9811236784223456</v>
      </c>
      <c r="ET198" s="24">
        <v>3.9811236784223456</v>
      </c>
      <c r="EU198" s="24">
        <v>3.9811236784223456</v>
      </c>
      <c r="EV198" s="24">
        <v>3.9811236784223456</v>
      </c>
      <c r="EW198" s="24">
        <v>3.9811236784223456</v>
      </c>
      <c r="EX198" s="24">
        <v>3.9811236784223456</v>
      </c>
      <c r="EY198" s="24">
        <v>4.0567650283123697</v>
      </c>
      <c r="EZ198" s="24">
        <v>4.0567650283123697</v>
      </c>
      <c r="FA198" s="24">
        <v>4.0567650283123697</v>
      </c>
      <c r="FB198" s="24">
        <v>4.0567650283123697</v>
      </c>
      <c r="FC198" s="24">
        <v>4.0567650283123697</v>
      </c>
      <c r="FD198" s="24">
        <v>4.0567650283123697</v>
      </c>
      <c r="FE198" s="24">
        <v>4.0567650283123697</v>
      </c>
      <c r="FF198" s="24">
        <v>4.0567650283123697</v>
      </c>
      <c r="FG198" s="24">
        <v>4.0567650283123697</v>
      </c>
      <c r="FH198" s="24">
        <v>4.0567650283123697</v>
      </c>
      <c r="FI198" s="24">
        <v>4.0567650283123697</v>
      </c>
      <c r="FJ198" s="24">
        <v>4.0567650283123697</v>
      </c>
      <c r="FK198" s="24">
        <v>4.1338435638503039</v>
      </c>
      <c r="FL198" s="24">
        <v>4.1338435638503039</v>
      </c>
      <c r="FM198" s="24">
        <v>4.1338435638503039</v>
      </c>
      <c r="FN198" s="24">
        <v>4.1338435638503039</v>
      </c>
      <c r="FO198" s="24">
        <v>4.1338435638503039</v>
      </c>
      <c r="FP198" s="24">
        <v>4.1338435638503039</v>
      </c>
      <c r="FQ198" s="24">
        <v>4.1338435638503039</v>
      </c>
      <c r="FR198" s="24">
        <v>4.1338435638503039</v>
      </c>
      <c r="FS198" s="24">
        <v>4.1338435638503039</v>
      </c>
      <c r="FT198" s="24">
        <v>4.1338435638503039</v>
      </c>
      <c r="FU198" s="24">
        <v>4.1338435638503039</v>
      </c>
      <c r="FV198" s="24">
        <v>4.1338435638503039</v>
      </c>
      <c r="FX198" s="24">
        <v>46.891296999999994</v>
      </c>
      <c r="FY198" s="24">
        <v>39.045016999999987</v>
      </c>
      <c r="FZ198" s="24">
        <v>51.609491000000006</v>
      </c>
      <c r="GA198" s="24">
        <v>46.962556000000006</v>
      </c>
      <c r="GB198" s="24">
        <v>3.6628759999999998</v>
      </c>
      <c r="GC198" s="24">
        <v>50.625432000000004</v>
      </c>
      <c r="GD198" s="24">
        <v>45.009420288000001</v>
      </c>
      <c r="GE198" s="24">
        <v>45.279476809728003</v>
      </c>
      <c r="GF198" s="24">
        <v>45.732271577825287</v>
      </c>
      <c r="GG198" s="24">
        <v>46.281058836759172</v>
      </c>
      <c r="GH198" s="24">
        <v>46.882712601637031</v>
      </c>
      <c r="GI198" s="24">
        <v>47.773484141068138</v>
      </c>
      <c r="GJ198" s="24">
        <v>48.681180339748437</v>
      </c>
      <c r="GK198" s="24">
        <v>49.606122766203661</v>
      </c>
    </row>
    <row r="199" spans="2:195" x14ac:dyDescent="0.2">
      <c r="B199" s="24" t="s">
        <v>219</v>
      </c>
      <c r="H199" s="726">
        <v>1382.4706149166668</v>
      </c>
      <c r="K199" s="158">
        <v>46.082903000000002</v>
      </c>
      <c r="L199" s="158">
        <v>36.983710000000002</v>
      </c>
      <c r="M199" s="158">
        <v>25.815659</v>
      </c>
      <c r="N199" s="158">
        <v>58.858028000000004</v>
      </c>
      <c r="O199" s="158">
        <v>191.38162699999998</v>
      </c>
      <c r="P199" s="158">
        <v>64.710178999999997</v>
      </c>
      <c r="Q199" s="158">
        <v>215.99387999999999</v>
      </c>
      <c r="R199" s="158">
        <v>122.56476000000001</v>
      </c>
      <c r="S199" s="158">
        <v>416.19718499999999</v>
      </c>
      <c r="T199" s="158">
        <v>105.107349</v>
      </c>
      <c r="U199" s="158">
        <v>109.58492699999999</v>
      </c>
      <c r="V199" s="158">
        <v>100.161079</v>
      </c>
      <c r="W199" s="158">
        <v>82.355666999999997</v>
      </c>
      <c r="X199" s="158">
        <v>122.503253</v>
      </c>
      <c r="Y199" s="158">
        <v>114.254604</v>
      </c>
      <c r="Z199" s="158">
        <v>153.62655799999999</v>
      </c>
      <c r="AA199" s="158">
        <v>117.485012</v>
      </c>
      <c r="AB199" s="158">
        <v>126.09078100000001</v>
      </c>
      <c r="AC199" s="158">
        <v>126.795616</v>
      </c>
      <c r="AD199" s="158">
        <v>199.313907</v>
      </c>
      <c r="AE199" s="158">
        <v>134.462087</v>
      </c>
      <c r="AF199" s="158">
        <v>115.590844</v>
      </c>
      <c r="AG199" s="158">
        <v>123.521916</v>
      </c>
      <c r="AH199" s="158">
        <v>-419.479645</v>
      </c>
      <c r="AI199" s="158">
        <v>112.96249999999999</v>
      </c>
      <c r="AJ199" s="158">
        <v>118.84856499999999</v>
      </c>
      <c r="AK199" s="158">
        <v>116.03226299999999</v>
      </c>
      <c r="AL199" s="158">
        <v>140.615837</v>
      </c>
      <c r="AM199" s="158">
        <v>123.55207699999998</v>
      </c>
      <c r="AN199" s="158">
        <v>125.008478</v>
      </c>
      <c r="AO199" s="158">
        <v>118.102249</v>
      </c>
      <c r="AP199" s="158">
        <v>114.34289800000001</v>
      </c>
      <c r="AQ199" s="158">
        <v>2061.5722140000003</v>
      </c>
      <c r="AR199" s="158">
        <v>2225.2126720000001</v>
      </c>
      <c r="AS199" s="158">
        <v>1432.8793719999999</v>
      </c>
      <c r="AT199" s="158">
        <v>946.06755400000009</v>
      </c>
      <c r="AU199" s="158">
        <v>31.499147999999998</v>
      </c>
      <c r="AV199" s="158">
        <v>179.41129000000001</v>
      </c>
      <c r="AW199" s="158">
        <v>95.812740000000005</v>
      </c>
      <c r="AX199" s="158">
        <v>220.534561</v>
      </c>
      <c r="AY199" s="158">
        <v>345.09404799999999</v>
      </c>
      <c r="AZ199" s="158">
        <v>745.184032</v>
      </c>
      <c r="BA199" s="158">
        <v>1693.616734</v>
      </c>
      <c r="BB199" s="158">
        <v>912.32052400000009</v>
      </c>
      <c r="BC199" s="158">
        <v>610.62378200000001</v>
      </c>
      <c r="BD199" s="158">
        <v>412.75803999999999</v>
      </c>
      <c r="BE199" s="158">
        <v>1092.2037519999997</v>
      </c>
      <c r="BF199" s="158">
        <v>2898.0597349999998</v>
      </c>
      <c r="BG199" s="158">
        <v>1337.2454299999999</v>
      </c>
      <c r="BH199" s="158">
        <v>249.027153</v>
      </c>
      <c r="BI199" s="158">
        <v>763.44622500000003</v>
      </c>
      <c r="BJ199" s="158">
        <v>745.59538199999997</v>
      </c>
      <c r="BK199" s="158">
        <v>531.374236</v>
      </c>
      <c r="BL199" s="158">
        <v>3135.709237</v>
      </c>
      <c r="BM199" s="158">
        <v>783.05202399999996</v>
      </c>
      <c r="BN199" s="158">
        <v>1981.300598</v>
      </c>
      <c r="BO199" s="158">
        <v>1343.6530640000001</v>
      </c>
      <c r="BP199" s="158">
        <v>1003.699284</v>
      </c>
      <c r="BQ199" s="158">
        <v>1091.7944049999999</v>
      </c>
      <c r="BR199" s="158">
        <v>3776.2550630000001</v>
      </c>
      <c r="BS199" s="158">
        <v>478.26041099999998</v>
      </c>
      <c r="BT199" s="158">
        <v>1159.304273</v>
      </c>
      <c r="BU199" s="158">
        <v>835.16564000000005</v>
      </c>
      <c r="BV199" s="158">
        <v>310.50371600000005</v>
      </c>
      <c r="BW199" s="158">
        <v>573.48866799999996</v>
      </c>
      <c r="BX199" s="158">
        <v>559.96418999999992</v>
      </c>
      <c r="BY199" s="158">
        <v>717.71837099999993</v>
      </c>
      <c r="BZ199" s="158">
        <v>1865.8822439999999</v>
      </c>
      <c r="CA199" s="158">
        <v>2038.890484</v>
      </c>
      <c r="CB199" s="158">
        <v>3661.6517870000002</v>
      </c>
      <c r="CC199" s="158">
        <v>1688.817595</v>
      </c>
      <c r="CD199" s="33">
        <v>2700</v>
      </c>
      <c r="CE199" s="24">
        <v>1274.0849187072001</v>
      </c>
      <c r="CF199" s="24">
        <v>1274.0849187072001</v>
      </c>
      <c r="CG199" s="24">
        <v>1274.0849187072001</v>
      </c>
      <c r="CH199" s="24">
        <v>1274.0849187072001</v>
      </c>
      <c r="CI199" s="24">
        <v>1274.0849187072001</v>
      </c>
      <c r="CJ199" s="24">
        <v>1274.0849187072001</v>
      </c>
      <c r="CK199" s="24">
        <v>1274.0849187072001</v>
      </c>
      <c r="CL199" s="24">
        <v>1274.0849187072001</v>
      </c>
      <c r="CM199" s="24">
        <v>1274.0849187072001</v>
      </c>
      <c r="CN199" s="24">
        <v>1274.0849187072001</v>
      </c>
      <c r="CO199" s="24">
        <v>1274.0849187072001</v>
      </c>
      <c r="CP199" s="24">
        <v>1274.0849187072001</v>
      </c>
      <c r="CQ199" s="24">
        <v>1153.556485397499</v>
      </c>
      <c r="CR199" s="24">
        <v>1153.556485397499</v>
      </c>
      <c r="CS199" s="24">
        <v>1153.556485397499</v>
      </c>
      <c r="CT199" s="24">
        <v>1153.556485397499</v>
      </c>
      <c r="CU199" s="24">
        <v>1153.556485397499</v>
      </c>
      <c r="CV199" s="24">
        <v>1153.556485397499</v>
      </c>
      <c r="CW199" s="24">
        <v>1153.556485397499</v>
      </c>
      <c r="CX199" s="24">
        <v>1153.556485397499</v>
      </c>
      <c r="CY199" s="24">
        <v>1153.556485397499</v>
      </c>
      <c r="CZ199" s="24">
        <v>1153.556485397499</v>
      </c>
      <c r="DA199" s="24">
        <v>1153.556485397499</v>
      </c>
      <c r="DB199" s="24">
        <v>1153.556485397499</v>
      </c>
      <c r="DC199" s="24">
        <v>1048.5828452263268</v>
      </c>
      <c r="DD199" s="24">
        <v>1048.5828452263268</v>
      </c>
      <c r="DE199" s="24">
        <v>1048.5828452263268</v>
      </c>
      <c r="DF199" s="24">
        <v>1048.5828452263268</v>
      </c>
      <c r="DG199" s="24">
        <v>1048.5828452263268</v>
      </c>
      <c r="DH199" s="24">
        <v>1048.5828452263268</v>
      </c>
      <c r="DI199" s="24">
        <v>1048.5828452263268</v>
      </c>
      <c r="DJ199" s="24">
        <v>1048.5828452263268</v>
      </c>
      <c r="DK199" s="24">
        <v>1048.5828452263268</v>
      </c>
      <c r="DL199" s="24">
        <v>1048.5828452263268</v>
      </c>
      <c r="DM199" s="24">
        <v>1048.5828452263268</v>
      </c>
      <c r="DN199" s="24">
        <v>1048.5828452263268</v>
      </c>
      <c r="DO199" s="24">
        <v>955.04925543213847</v>
      </c>
      <c r="DP199" s="24">
        <v>955.04925543213847</v>
      </c>
      <c r="DQ199" s="24">
        <v>955.04925543213847</v>
      </c>
      <c r="DR199" s="24">
        <v>955.04925543213847</v>
      </c>
      <c r="DS199" s="24">
        <v>955.04925543213847</v>
      </c>
      <c r="DT199" s="24">
        <v>955.04925543213847</v>
      </c>
      <c r="DU199" s="24">
        <v>955.04925543213847</v>
      </c>
      <c r="DV199" s="24">
        <v>955.04925543213847</v>
      </c>
      <c r="DW199" s="24">
        <v>955.04925543213847</v>
      </c>
      <c r="DX199" s="24">
        <v>955.04925543213847</v>
      </c>
      <c r="DY199" s="24">
        <v>955.04925543213847</v>
      </c>
      <c r="DZ199" s="24">
        <v>955.04925543213847</v>
      </c>
      <c r="EA199" s="24">
        <v>870.71840617748057</v>
      </c>
      <c r="EB199" s="24">
        <v>870.71840617748057</v>
      </c>
      <c r="EC199" s="24">
        <v>870.71840617748057</v>
      </c>
      <c r="ED199" s="24">
        <v>870.71840617748057</v>
      </c>
      <c r="EE199" s="24">
        <v>870.71840617748057</v>
      </c>
      <c r="EF199" s="24">
        <v>870.71840617748057</v>
      </c>
      <c r="EG199" s="24">
        <v>870.71840617748057</v>
      </c>
      <c r="EH199" s="24">
        <v>870.71840617748057</v>
      </c>
      <c r="EI199" s="24">
        <v>870.71840617748057</v>
      </c>
      <c r="EJ199" s="24">
        <v>870.71840617748057</v>
      </c>
      <c r="EK199" s="24">
        <v>870.71840617748057</v>
      </c>
      <c r="EL199" s="24">
        <v>870.71840617748057</v>
      </c>
      <c r="EM199" s="24">
        <v>798.53585030536738</v>
      </c>
      <c r="EN199" s="24">
        <v>798.53585030536738</v>
      </c>
      <c r="EO199" s="24">
        <v>798.53585030536738</v>
      </c>
      <c r="EP199" s="24">
        <v>798.53585030536738</v>
      </c>
      <c r="EQ199" s="24">
        <v>798.53585030536738</v>
      </c>
      <c r="ER199" s="24">
        <v>798.53585030536738</v>
      </c>
      <c r="ES199" s="24">
        <v>798.53585030536738</v>
      </c>
      <c r="ET199" s="24">
        <v>798.53585030536738</v>
      </c>
      <c r="EU199" s="24">
        <v>798.53585030536738</v>
      </c>
      <c r="EV199" s="24">
        <v>798.53585030536738</v>
      </c>
      <c r="EW199" s="24">
        <v>798.53585030536738</v>
      </c>
      <c r="EX199" s="24">
        <v>798.53585030536738</v>
      </c>
      <c r="EY199" s="24">
        <v>732.33722831505236</v>
      </c>
      <c r="EZ199" s="24">
        <v>732.33722831505236</v>
      </c>
      <c r="FA199" s="24">
        <v>732.33722831505236</v>
      </c>
      <c r="FB199" s="24">
        <v>732.33722831505236</v>
      </c>
      <c r="FC199" s="24">
        <v>732.33722831505236</v>
      </c>
      <c r="FD199" s="24">
        <v>732.33722831505236</v>
      </c>
      <c r="FE199" s="24">
        <v>732.33722831505236</v>
      </c>
      <c r="FF199" s="24">
        <v>732.33722831505236</v>
      </c>
      <c r="FG199" s="24">
        <v>732.33722831505236</v>
      </c>
      <c r="FH199" s="24">
        <v>732.33722831505236</v>
      </c>
      <c r="FI199" s="24">
        <v>732.33722831505236</v>
      </c>
      <c r="FJ199" s="24">
        <v>732.33722831505236</v>
      </c>
      <c r="FK199" s="24">
        <v>671.62647208773444</v>
      </c>
      <c r="FL199" s="24">
        <v>671.62647208773444</v>
      </c>
      <c r="FM199" s="24">
        <v>671.62647208773444</v>
      </c>
      <c r="FN199" s="24">
        <v>671.62647208773444</v>
      </c>
      <c r="FO199" s="24">
        <v>671.62647208773444</v>
      </c>
      <c r="FP199" s="24">
        <v>671.62647208773444</v>
      </c>
      <c r="FQ199" s="24">
        <v>671.62647208773444</v>
      </c>
      <c r="FR199" s="24">
        <v>671.62647208773444</v>
      </c>
      <c r="FS199" s="24">
        <v>671.62647208773444</v>
      </c>
      <c r="FT199" s="24">
        <v>671.62647208773444</v>
      </c>
      <c r="FU199" s="24">
        <v>671.62647208773444</v>
      </c>
      <c r="FV199" s="24">
        <v>671.62647208773444</v>
      </c>
      <c r="FX199" s="24">
        <v>7635.1966789999997</v>
      </c>
      <c r="FY199" s="24">
        <v>9237.1183859999983</v>
      </c>
      <c r="FZ199" s="24">
        <v>16742.152101</v>
      </c>
      <c r="GA199" s="24">
        <v>13889.647379</v>
      </c>
      <c r="GB199" s="24">
        <v>2700</v>
      </c>
      <c r="GC199" s="24">
        <v>16589.647379000002</v>
      </c>
      <c r="GD199" s="24">
        <v>15289.019024486401</v>
      </c>
      <c r="GE199" s="24">
        <v>13842.677824769989</v>
      </c>
      <c r="GF199" s="24">
        <v>12582.994142715921</v>
      </c>
      <c r="GG199" s="24">
        <v>11460.591065185663</v>
      </c>
      <c r="GH199" s="24">
        <v>10448.620874129767</v>
      </c>
      <c r="GI199" s="24">
        <v>9582.4302036644094</v>
      </c>
      <c r="GJ199" s="24">
        <v>8788.046739780626</v>
      </c>
      <c r="GK199" s="24">
        <v>8059.5176650528128</v>
      </c>
      <c r="GM199" s="24" t="s">
        <v>952</v>
      </c>
    </row>
    <row r="200" spans="2:195" x14ac:dyDescent="0.2">
      <c r="B200" s="24" t="s">
        <v>220</v>
      </c>
      <c r="H200" s="24">
        <v>0.83017139999999967</v>
      </c>
      <c r="K200" s="158">
        <v>0</v>
      </c>
      <c r="L200" s="158">
        <v>0</v>
      </c>
      <c r="M200" s="158">
        <v>0</v>
      </c>
      <c r="N200" s="158">
        <v>0</v>
      </c>
      <c r="O200" s="158">
        <v>0</v>
      </c>
      <c r="P200" s="158">
        <v>0</v>
      </c>
      <c r="Q200" s="158">
        <v>0</v>
      </c>
      <c r="R200" s="158">
        <v>0</v>
      </c>
      <c r="S200" s="158">
        <v>0</v>
      </c>
      <c r="T200" s="158">
        <v>0</v>
      </c>
      <c r="U200" s="158">
        <v>0</v>
      </c>
      <c r="V200" s="158">
        <v>0</v>
      </c>
      <c r="W200" s="158">
        <v>0</v>
      </c>
      <c r="X200" s="158">
        <v>0</v>
      </c>
      <c r="Y200" s="158">
        <v>0</v>
      </c>
      <c r="Z200" s="158">
        <v>0</v>
      </c>
      <c r="AA200" s="158">
        <v>0</v>
      </c>
      <c r="AB200" s="158">
        <v>0</v>
      </c>
      <c r="AC200" s="158">
        <v>0</v>
      </c>
      <c r="AD200" s="158">
        <v>0</v>
      </c>
      <c r="AE200" s="158">
        <v>0</v>
      </c>
      <c r="AF200" s="158">
        <v>0</v>
      </c>
      <c r="AG200" s="158">
        <v>0</v>
      </c>
      <c r="AH200" s="158">
        <v>100.14176399999999</v>
      </c>
      <c r="AI200" s="158">
        <v>6.4076560000000002</v>
      </c>
      <c r="AJ200" s="158">
        <v>7.1767620000000001</v>
      </c>
      <c r="AK200" s="158">
        <v>7.2476900000000004</v>
      </c>
      <c r="AL200" s="158">
        <v>6.3527149999999999</v>
      </c>
      <c r="AM200" s="158">
        <v>9.4470989999999997</v>
      </c>
      <c r="AN200" s="158">
        <v>7.7340720000000003</v>
      </c>
      <c r="AO200" s="158">
        <v>7.4013359999999997</v>
      </c>
      <c r="AP200" s="158">
        <v>7.1078999999999999</v>
      </c>
      <c r="AQ200" s="158">
        <v>7.6111490000000002</v>
      </c>
      <c r="AR200" s="158">
        <v>7.9374700000000002</v>
      </c>
      <c r="AS200" s="158">
        <v>-25.937290999999998</v>
      </c>
      <c r="AT200" s="158">
        <v>6.6466269999999996</v>
      </c>
      <c r="AU200" s="158">
        <v>5.579758</v>
      </c>
      <c r="AV200" s="158">
        <v>5.4149469999999997</v>
      </c>
      <c r="AW200" s="158">
        <v>5.8881889999999997</v>
      </c>
      <c r="AX200" s="158">
        <v>5.1591810000000002</v>
      </c>
      <c r="AY200" s="158">
        <v>4.8978960000000002</v>
      </c>
      <c r="AZ200" s="158">
        <v>5.0039470000000001</v>
      </c>
      <c r="BA200" s="158">
        <v>5.2052319999999996</v>
      </c>
      <c r="BB200" s="158">
        <v>5.2843859999999996</v>
      </c>
      <c r="BC200" s="158">
        <v>5.7760889999999998</v>
      </c>
      <c r="BD200" s="158">
        <v>4.7981179999999997</v>
      </c>
      <c r="BE200" s="158">
        <v>4.4423110000000001</v>
      </c>
      <c r="BF200" s="158">
        <v>286.08799499999998</v>
      </c>
      <c r="BG200" s="158">
        <v>2.529271</v>
      </c>
      <c r="BH200" s="158">
        <v>-12.221287</v>
      </c>
      <c r="BI200" s="158">
        <v>17.725562</v>
      </c>
      <c r="BJ200" s="158">
        <v>6.4043200000000002</v>
      </c>
      <c r="BK200" s="158">
        <v>-0.26290999999999998</v>
      </c>
      <c r="BL200" s="158">
        <v>2.0042430000000002</v>
      </c>
      <c r="BM200" s="158">
        <v>1.7033370000000001</v>
      </c>
      <c r="BN200" s="158">
        <v>4.8885719999999999</v>
      </c>
      <c r="BO200" s="158">
        <v>-4.5973629999999996</v>
      </c>
      <c r="BP200" s="158">
        <v>0.73614900000000005</v>
      </c>
      <c r="BQ200" s="158">
        <v>5.962256</v>
      </c>
      <c r="BR200" s="158">
        <v>5.1616169999999997</v>
      </c>
      <c r="BS200" s="158">
        <v>4.5641629999999997</v>
      </c>
      <c r="BT200" s="158">
        <v>-0.228377</v>
      </c>
      <c r="BU200" s="158">
        <v>0.49285600000000002</v>
      </c>
      <c r="BV200" s="158">
        <v>4.254588</v>
      </c>
      <c r="BW200" s="158">
        <v>-2.1371069999999999</v>
      </c>
      <c r="BX200" s="158">
        <v>2.376817</v>
      </c>
      <c r="BY200" s="158">
        <v>1.9777769999999999</v>
      </c>
      <c r="BZ200" s="158">
        <v>4.0690629999999999</v>
      </c>
      <c r="CA200" s="158">
        <v>7.2702479999999996</v>
      </c>
      <c r="CB200" s="158">
        <v>-0.95653100000000002</v>
      </c>
      <c r="CC200" s="158">
        <v>-8.2096999999999998</v>
      </c>
      <c r="CD200" s="24">
        <v>0.83017139999999967</v>
      </c>
      <c r="CE200" s="236">
        <v>0.85009551359999969</v>
      </c>
      <c r="CF200" s="24">
        <v>0.85009551359999969</v>
      </c>
      <c r="CG200" s="24">
        <v>0.85009551359999969</v>
      </c>
      <c r="CH200" s="24">
        <v>0.85009551359999969</v>
      </c>
      <c r="CI200" s="24">
        <v>0.85009551359999969</v>
      </c>
      <c r="CJ200" s="24">
        <v>0.85009551359999969</v>
      </c>
      <c r="CK200" s="24">
        <v>0.85009551359999969</v>
      </c>
      <c r="CL200" s="24">
        <v>0.85009551359999969</v>
      </c>
      <c r="CM200" s="24">
        <v>0.85009551359999969</v>
      </c>
      <c r="CN200" s="24">
        <v>0.85009551359999969</v>
      </c>
      <c r="CO200" s="24">
        <v>0.85009551359999969</v>
      </c>
      <c r="CP200" s="24">
        <v>0.85009551359999969</v>
      </c>
      <c r="CQ200" s="24">
        <v>0.85519608668159974</v>
      </c>
      <c r="CR200" s="24">
        <v>0.85519608668159974</v>
      </c>
      <c r="CS200" s="24">
        <v>0.85519608668159974</v>
      </c>
      <c r="CT200" s="24">
        <v>0.85519608668159974</v>
      </c>
      <c r="CU200" s="24">
        <v>0.85519608668159974</v>
      </c>
      <c r="CV200" s="24">
        <v>0.85519608668159974</v>
      </c>
      <c r="CW200" s="24">
        <v>0.85519608668159974</v>
      </c>
      <c r="CX200" s="24">
        <v>0.85519608668159974</v>
      </c>
      <c r="CY200" s="24">
        <v>0.85519608668159974</v>
      </c>
      <c r="CZ200" s="24">
        <v>0.85519608668159974</v>
      </c>
      <c r="DA200" s="24">
        <v>0.85519608668159974</v>
      </c>
      <c r="DB200" s="24">
        <v>0.85519608668159974</v>
      </c>
      <c r="DC200" s="24">
        <v>0.86374804754841572</v>
      </c>
      <c r="DD200" s="24">
        <v>0.86374804754841572</v>
      </c>
      <c r="DE200" s="24">
        <v>0.86374804754841572</v>
      </c>
      <c r="DF200" s="24">
        <v>0.86374804754841572</v>
      </c>
      <c r="DG200" s="24">
        <v>0.86374804754841572</v>
      </c>
      <c r="DH200" s="24">
        <v>0.86374804754841572</v>
      </c>
      <c r="DI200" s="24">
        <v>0.86374804754841572</v>
      </c>
      <c r="DJ200" s="24">
        <v>0.86374804754841572</v>
      </c>
      <c r="DK200" s="24">
        <v>0.86374804754841572</v>
      </c>
      <c r="DL200" s="24">
        <v>0.86374804754841572</v>
      </c>
      <c r="DM200" s="24">
        <v>0.86374804754841572</v>
      </c>
      <c r="DN200" s="24">
        <v>0.86374804754841572</v>
      </c>
      <c r="DO200" s="24">
        <v>0.87411302411899672</v>
      </c>
      <c r="DP200" s="24">
        <v>0.87411302411899672</v>
      </c>
      <c r="DQ200" s="24">
        <v>0.87411302411899672</v>
      </c>
      <c r="DR200" s="24">
        <v>0.87411302411899672</v>
      </c>
      <c r="DS200" s="24">
        <v>0.87411302411899672</v>
      </c>
      <c r="DT200" s="24">
        <v>0.87411302411899672</v>
      </c>
      <c r="DU200" s="24">
        <v>0.87411302411899672</v>
      </c>
      <c r="DV200" s="24">
        <v>0.87411302411899672</v>
      </c>
      <c r="DW200" s="24">
        <v>0.87411302411899672</v>
      </c>
      <c r="DX200" s="24">
        <v>0.87411302411899672</v>
      </c>
      <c r="DY200" s="24">
        <v>0.87411302411899672</v>
      </c>
      <c r="DZ200" s="24">
        <v>0.87411302411899672</v>
      </c>
      <c r="EA200" s="24">
        <v>0.88547649343254364</v>
      </c>
      <c r="EB200" s="24">
        <v>0.88547649343254364</v>
      </c>
      <c r="EC200" s="24">
        <v>0.88547649343254364</v>
      </c>
      <c r="ED200" s="24">
        <v>0.88547649343254364</v>
      </c>
      <c r="EE200" s="24">
        <v>0.88547649343254364</v>
      </c>
      <c r="EF200" s="24">
        <v>0.88547649343254364</v>
      </c>
      <c r="EG200" s="24">
        <v>0.88547649343254364</v>
      </c>
      <c r="EH200" s="24">
        <v>0.88547649343254364</v>
      </c>
      <c r="EI200" s="24">
        <v>0.88547649343254364</v>
      </c>
      <c r="EJ200" s="24">
        <v>0.88547649343254364</v>
      </c>
      <c r="EK200" s="24">
        <v>0.88547649343254364</v>
      </c>
      <c r="EL200" s="24">
        <v>0.88547649343254364</v>
      </c>
      <c r="EM200" s="24">
        <v>0.90230054680776184</v>
      </c>
      <c r="EN200" s="24">
        <v>0.90230054680776184</v>
      </c>
      <c r="EO200" s="24">
        <v>0.90230054680776184</v>
      </c>
      <c r="EP200" s="24">
        <v>0.90230054680776184</v>
      </c>
      <c r="EQ200" s="24">
        <v>0.90230054680776184</v>
      </c>
      <c r="ER200" s="24">
        <v>0.90230054680776184</v>
      </c>
      <c r="ES200" s="24">
        <v>0.90230054680776184</v>
      </c>
      <c r="ET200" s="24">
        <v>0.90230054680776184</v>
      </c>
      <c r="EU200" s="24">
        <v>0.90230054680776184</v>
      </c>
      <c r="EV200" s="24">
        <v>0.90230054680776184</v>
      </c>
      <c r="EW200" s="24">
        <v>0.90230054680776184</v>
      </c>
      <c r="EX200" s="24">
        <v>0.90230054680776184</v>
      </c>
      <c r="EY200" s="24">
        <v>0.9194442571971092</v>
      </c>
      <c r="EZ200" s="24">
        <v>0.9194442571971092</v>
      </c>
      <c r="FA200" s="24">
        <v>0.9194442571971092</v>
      </c>
      <c r="FB200" s="24">
        <v>0.9194442571971092</v>
      </c>
      <c r="FC200" s="24">
        <v>0.9194442571971092</v>
      </c>
      <c r="FD200" s="24">
        <v>0.9194442571971092</v>
      </c>
      <c r="FE200" s="24">
        <v>0.9194442571971092</v>
      </c>
      <c r="FF200" s="24">
        <v>0.9194442571971092</v>
      </c>
      <c r="FG200" s="24">
        <v>0.9194442571971092</v>
      </c>
      <c r="FH200" s="24">
        <v>0.9194442571971092</v>
      </c>
      <c r="FI200" s="24">
        <v>0.9194442571971092</v>
      </c>
      <c r="FJ200" s="24">
        <v>0.9194442571971092</v>
      </c>
      <c r="FK200" s="24">
        <v>0.93691369808385416</v>
      </c>
      <c r="FL200" s="24">
        <v>0.93691369808385416</v>
      </c>
      <c r="FM200" s="24">
        <v>0.93691369808385416</v>
      </c>
      <c r="FN200" s="24">
        <v>0.93691369808385416</v>
      </c>
      <c r="FO200" s="24">
        <v>0.93691369808385416</v>
      </c>
      <c r="FP200" s="24">
        <v>0.93691369808385416</v>
      </c>
      <c r="FQ200" s="24">
        <v>0.93691369808385416</v>
      </c>
      <c r="FR200" s="24">
        <v>0.93691369808385416</v>
      </c>
      <c r="FS200" s="24">
        <v>0.93691369808385416</v>
      </c>
      <c r="FT200" s="24">
        <v>0.93691369808385416</v>
      </c>
      <c r="FU200" s="24">
        <v>0.93691369808385416</v>
      </c>
      <c r="FV200" s="24">
        <v>0.93691369808385416</v>
      </c>
      <c r="FX200" s="24">
        <v>55.133185000000005</v>
      </c>
      <c r="FY200" s="24">
        <v>343.538049</v>
      </c>
      <c r="FZ200" s="24">
        <v>30.033767000000005</v>
      </c>
      <c r="GA200" s="24">
        <v>13.473796999999996</v>
      </c>
      <c r="GB200" s="24">
        <v>0.83017139999999967</v>
      </c>
      <c r="GC200" s="24">
        <v>14.303968399999995</v>
      </c>
      <c r="GD200" s="24">
        <v>10.201146163199995</v>
      </c>
      <c r="GE200" s="24">
        <v>10.262353040179198</v>
      </c>
      <c r="GF200" s="24">
        <v>10.364976570580991</v>
      </c>
      <c r="GG200" s="24">
        <v>10.48935628942796</v>
      </c>
      <c r="GH200" s="24">
        <v>10.625717921190523</v>
      </c>
      <c r="GI200" s="24">
        <v>10.827606561693143</v>
      </c>
      <c r="GJ200" s="24">
        <v>11.033331086365308</v>
      </c>
      <c r="GK200" s="24">
        <v>11.242964377006251</v>
      </c>
    </row>
    <row r="201" spans="2:195" x14ac:dyDescent="0.2">
      <c r="B201" s="24" t="s">
        <v>221</v>
      </c>
      <c r="H201" s="24">
        <v>45.277727800000001</v>
      </c>
      <c r="K201" s="158">
        <v>24.290364000000004</v>
      </c>
      <c r="L201" s="158">
        <v>25.467902000000002</v>
      </c>
      <c r="M201" s="158">
        <v>27.545522999999996</v>
      </c>
      <c r="N201" s="158">
        <v>27.996562999999998</v>
      </c>
      <c r="O201" s="158">
        <v>24.706069999999997</v>
      </c>
      <c r="P201" s="158">
        <v>28.0075</v>
      </c>
      <c r="Q201" s="158">
        <v>31.955255000000001</v>
      </c>
      <c r="R201" s="158">
        <v>31.677102000000001</v>
      </c>
      <c r="S201" s="158">
        <v>33.573356000000004</v>
      </c>
      <c r="T201" s="158">
        <v>25.048721</v>
      </c>
      <c r="U201" s="158">
        <v>35.329225000000001</v>
      </c>
      <c r="V201" s="158">
        <v>36.230597000000003</v>
      </c>
      <c r="W201" s="158">
        <v>32.818899999999999</v>
      </c>
      <c r="X201" s="158">
        <v>27.797747999999999</v>
      </c>
      <c r="Y201" s="158">
        <v>26.975010000000001</v>
      </c>
      <c r="Z201" s="158">
        <v>29.505144999999995</v>
      </c>
      <c r="AA201" s="158">
        <v>25.460832</v>
      </c>
      <c r="AB201" s="158">
        <v>23.985092000000005</v>
      </c>
      <c r="AC201" s="158">
        <v>29.532803999999999</v>
      </c>
      <c r="AD201" s="158">
        <v>28.757587000000001</v>
      </c>
      <c r="AE201" s="158">
        <v>24.640847000000001</v>
      </c>
      <c r="AF201" s="158">
        <v>29.698096000000003</v>
      </c>
      <c r="AG201" s="158">
        <v>29.672476000000003</v>
      </c>
      <c r="AH201" s="158">
        <v>27.652439999999999</v>
      </c>
      <c r="AI201" s="158">
        <v>25.793924000000001</v>
      </c>
      <c r="AJ201" s="158">
        <v>24.255268000000001</v>
      </c>
      <c r="AK201" s="158">
        <v>31.663923</v>
      </c>
      <c r="AL201" s="158">
        <v>28.935553999999996</v>
      </c>
      <c r="AM201" s="158">
        <v>35.208394999999996</v>
      </c>
      <c r="AN201" s="158">
        <v>35.741769000000005</v>
      </c>
      <c r="AO201" s="158">
        <v>43.834144999999999</v>
      </c>
      <c r="AP201" s="158">
        <v>42.962723000000004</v>
      </c>
      <c r="AQ201" s="158">
        <v>40.265003</v>
      </c>
      <c r="AR201" s="158">
        <v>43.138390999999999</v>
      </c>
      <c r="AS201" s="158">
        <v>44.878483000000003</v>
      </c>
      <c r="AT201" s="158">
        <v>49.712621000000006</v>
      </c>
      <c r="AU201" s="158">
        <v>19.385227</v>
      </c>
      <c r="AV201" s="158">
        <v>20.241572000000001</v>
      </c>
      <c r="AW201" s="158">
        <v>17.081779000000001</v>
      </c>
      <c r="AX201" s="158">
        <v>17.732773000000002</v>
      </c>
      <c r="AY201" s="158">
        <v>18.842376999999999</v>
      </c>
      <c r="AZ201" s="158">
        <v>19.044664000000001</v>
      </c>
      <c r="BA201" s="158">
        <v>25.512819</v>
      </c>
      <c r="BB201" s="158">
        <v>13.843564999999998</v>
      </c>
      <c r="BC201" s="158">
        <v>16.053663</v>
      </c>
      <c r="BD201" s="158">
        <v>19.388126</v>
      </c>
      <c r="BE201" s="158">
        <v>18.927842000000002</v>
      </c>
      <c r="BF201" s="158">
        <v>15.143981999999999</v>
      </c>
      <c r="BG201" s="158">
        <v>14.911899</v>
      </c>
      <c r="BH201" s="158">
        <v>23.138995999999999</v>
      </c>
      <c r="BI201" s="158">
        <v>32.006489000000002</v>
      </c>
      <c r="BJ201" s="158">
        <v>29.483208000000001</v>
      </c>
      <c r="BK201" s="158">
        <v>21.683264999999999</v>
      </c>
      <c r="BL201" s="158">
        <v>30.809013000000004</v>
      </c>
      <c r="BM201" s="158">
        <v>10.034483000000002</v>
      </c>
      <c r="BN201" s="158">
        <v>21.837640999999998</v>
      </c>
      <c r="BO201" s="158">
        <v>32.079535999999997</v>
      </c>
      <c r="BP201" s="158">
        <v>28.259234999999997</v>
      </c>
      <c r="BQ201" s="158">
        <v>45.994447000000001</v>
      </c>
      <c r="BR201" s="158">
        <v>31.255047000000001</v>
      </c>
      <c r="BS201" s="158">
        <v>27.213591000000001</v>
      </c>
      <c r="BT201" s="158">
        <v>22.257410999999998</v>
      </c>
      <c r="BU201" s="158">
        <v>28.927</v>
      </c>
      <c r="BV201" s="158">
        <v>35.655588000000002</v>
      </c>
      <c r="BW201" s="158">
        <v>34.530141</v>
      </c>
      <c r="BX201" s="158">
        <v>38.486956999999997</v>
      </c>
      <c r="BY201" s="158">
        <v>43.493810000000003</v>
      </c>
      <c r="BZ201" s="158">
        <v>40.808391999999998</v>
      </c>
      <c r="CA201" s="158">
        <v>43.704149999999998</v>
      </c>
      <c r="CB201" s="158">
        <v>45.301239000000002</v>
      </c>
      <c r="CC201" s="158">
        <v>53.081048000000003</v>
      </c>
      <c r="CD201" s="24">
        <v>45.277727800000001</v>
      </c>
      <c r="CE201" s="236">
        <v>46.364393267200001</v>
      </c>
      <c r="CF201" s="24">
        <v>46.364393267200001</v>
      </c>
      <c r="CG201" s="24">
        <v>46.364393267200001</v>
      </c>
      <c r="CH201" s="24">
        <v>46.364393267200001</v>
      </c>
      <c r="CI201" s="24">
        <v>46.364393267200001</v>
      </c>
      <c r="CJ201" s="24">
        <v>46.364393267200001</v>
      </c>
      <c r="CK201" s="24">
        <v>46.364393267200001</v>
      </c>
      <c r="CL201" s="24">
        <v>46.364393267200001</v>
      </c>
      <c r="CM201" s="24">
        <v>46.364393267200001</v>
      </c>
      <c r="CN201" s="24">
        <v>46.364393267200001</v>
      </c>
      <c r="CO201" s="24">
        <v>46.364393267200001</v>
      </c>
      <c r="CP201" s="24">
        <v>46.364393267200001</v>
      </c>
      <c r="CQ201" s="24">
        <v>46.642579626803197</v>
      </c>
      <c r="CR201" s="24">
        <v>46.642579626803197</v>
      </c>
      <c r="CS201" s="24">
        <v>46.642579626803197</v>
      </c>
      <c r="CT201" s="24">
        <v>46.642579626803197</v>
      </c>
      <c r="CU201" s="24">
        <v>46.642579626803197</v>
      </c>
      <c r="CV201" s="24">
        <v>46.642579626803197</v>
      </c>
      <c r="CW201" s="24">
        <v>46.642579626803197</v>
      </c>
      <c r="CX201" s="24">
        <v>46.642579626803197</v>
      </c>
      <c r="CY201" s="24">
        <v>46.642579626803197</v>
      </c>
      <c r="CZ201" s="24">
        <v>46.642579626803197</v>
      </c>
      <c r="DA201" s="24">
        <v>46.642579626803197</v>
      </c>
      <c r="DB201" s="24">
        <v>46.642579626803197</v>
      </c>
      <c r="DC201" s="24">
        <v>47.109005423071231</v>
      </c>
      <c r="DD201" s="24">
        <v>47.109005423071231</v>
      </c>
      <c r="DE201" s="24">
        <v>47.109005423071231</v>
      </c>
      <c r="DF201" s="24">
        <v>47.109005423071231</v>
      </c>
      <c r="DG201" s="24">
        <v>47.109005423071231</v>
      </c>
      <c r="DH201" s="24">
        <v>47.109005423071231</v>
      </c>
      <c r="DI201" s="24">
        <v>47.109005423071231</v>
      </c>
      <c r="DJ201" s="24">
        <v>47.109005423071231</v>
      </c>
      <c r="DK201" s="24">
        <v>47.109005423071231</v>
      </c>
      <c r="DL201" s="24">
        <v>47.109005423071231</v>
      </c>
      <c r="DM201" s="24">
        <v>47.109005423071231</v>
      </c>
      <c r="DN201" s="24">
        <v>47.109005423071231</v>
      </c>
      <c r="DO201" s="24">
        <v>47.674313488148087</v>
      </c>
      <c r="DP201" s="24">
        <v>47.674313488148087</v>
      </c>
      <c r="DQ201" s="24">
        <v>47.674313488148087</v>
      </c>
      <c r="DR201" s="24">
        <v>47.674313488148087</v>
      </c>
      <c r="DS201" s="24">
        <v>47.674313488148087</v>
      </c>
      <c r="DT201" s="24">
        <v>47.674313488148087</v>
      </c>
      <c r="DU201" s="24">
        <v>47.674313488148087</v>
      </c>
      <c r="DV201" s="24">
        <v>47.674313488148087</v>
      </c>
      <c r="DW201" s="24">
        <v>47.674313488148087</v>
      </c>
      <c r="DX201" s="24">
        <v>47.674313488148087</v>
      </c>
      <c r="DY201" s="24">
        <v>47.674313488148087</v>
      </c>
      <c r="DZ201" s="24">
        <v>47.674313488148087</v>
      </c>
      <c r="EA201" s="24">
        <v>48.294079563494009</v>
      </c>
      <c r="EB201" s="24">
        <v>48.294079563494009</v>
      </c>
      <c r="EC201" s="24">
        <v>48.294079563494009</v>
      </c>
      <c r="ED201" s="24">
        <v>48.294079563494009</v>
      </c>
      <c r="EE201" s="24">
        <v>48.294079563494009</v>
      </c>
      <c r="EF201" s="24">
        <v>48.294079563494009</v>
      </c>
      <c r="EG201" s="24">
        <v>48.294079563494009</v>
      </c>
      <c r="EH201" s="24">
        <v>48.294079563494009</v>
      </c>
      <c r="EI201" s="24">
        <v>48.294079563494009</v>
      </c>
      <c r="EJ201" s="24">
        <v>48.294079563494009</v>
      </c>
      <c r="EK201" s="24">
        <v>48.294079563494009</v>
      </c>
      <c r="EL201" s="24">
        <v>48.294079563494009</v>
      </c>
      <c r="EM201" s="24">
        <v>49.211667075200388</v>
      </c>
      <c r="EN201" s="24">
        <v>49.211667075200388</v>
      </c>
      <c r="EO201" s="24">
        <v>49.211667075200388</v>
      </c>
      <c r="EP201" s="24">
        <v>49.211667075200388</v>
      </c>
      <c r="EQ201" s="24">
        <v>49.211667075200388</v>
      </c>
      <c r="ER201" s="24">
        <v>49.211667075200388</v>
      </c>
      <c r="ES201" s="24">
        <v>49.211667075200388</v>
      </c>
      <c r="ET201" s="24">
        <v>49.211667075200388</v>
      </c>
      <c r="EU201" s="24">
        <v>49.211667075200388</v>
      </c>
      <c r="EV201" s="24">
        <v>49.211667075200388</v>
      </c>
      <c r="EW201" s="24">
        <v>49.211667075200388</v>
      </c>
      <c r="EX201" s="24">
        <v>49.211667075200388</v>
      </c>
      <c r="EY201" s="24">
        <v>50.146688749629192</v>
      </c>
      <c r="EZ201" s="24">
        <v>50.146688749629192</v>
      </c>
      <c r="FA201" s="24">
        <v>50.146688749629192</v>
      </c>
      <c r="FB201" s="24">
        <v>50.146688749629192</v>
      </c>
      <c r="FC201" s="24">
        <v>50.146688749629192</v>
      </c>
      <c r="FD201" s="24">
        <v>50.146688749629192</v>
      </c>
      <c r="FE201" s="24">
        <v>50.146688749629192</v>
      </c>
      <c r="FF201" s="24">
        <v>50.146688749629192</v>
      </c>
      <c r="FG201" s="24">
        <v>50.146688749629192</v>
      </c>
      <c r="FH201" s="24">
        <v>50.146688749629192</v>
      </c>
      <c r="FI201" s="24">
        <v>50.146688749629192</v>
      </c>
      <c r="FJ201" s="24">
        <v>50.146688749629192</v>
      </c>
      <c r="FK201" s="24">
        <v>51.099475835872141</v>
      </c>
      <c r="FL201" s="24">
        <v>51.099475835872141</v>
      </c>
      <c r="FM201" s="24">
        <v>51.099475835872141</v>
      </c>
      <c r="FN201" s="24">
        <v>51.099475835872141</v>
      </c>
      <c r="FO201" s="24">
        <v>51.099475835872141</v>
      </c>
      <c r="FP201" s="24">
        <v>51.099475835872141</v>
      </c>
      <c r="FQ201" s="24">
        <v>51.099475835872141</v>
      </c>
      <c r="FR201" s="24">
        <v>51.099475835872141</v>
      </c>
      <c r="FS201" s="24">
        <v>51.099475835872141</v>
      </c>
      <c r="FT201" s="24">
        <v>51.099475835872141</v>
      </c>
      <c r="FU201" s="24">
        <v>51.099475835872141</v>
      </c>
      <c r="FV201" s="24">
        <v>51.099475835872141</v>
      </c>
      <c r="FX201" s="24">
        <v>446.390199</v>
      </c>
      <c r="FY201" s="24">
        <v>221.19838899999999</v>
      </c>
      <c r="FZ201" s="24">
        <v>321.49325899999997</v>
      </c>
      <c r="GA201" s="24">
        <v>413.45932700000003</v>
      </c>
      <c r="GB201" s="24">
        <v>45.277727800000001</v>
      </c>
      <c r="GC201" s="24">
        <v>458.73705480000001</v>
      </c>
      <c r="GD201" s="24">
        <v>556.37271920640001</v>
      </c>
      <c r="GE201" s="24">
        <v>559.71095552163831</v>
      </c>
      <c r="GF201" s="24">
        <v>565.30806507685475</v>
      </c>
      <c r="GG201" s="24">
        <v>572.09176185777699</v>
      </c>
      <c r="GH201" s="24">
        <v>579.52895476192805</v>
      </c>
      <c r="GI201" s="24">
        <v>590.54000490240469</v>
      </c>
      <c r="GJ201" s="24">
        <v>601.76026499555041</v>
      </c>
      <c r="GK201" s="24">
        <v>613.19371003046558</v>
      </c>
    </row>
    <row r="202" spans="2:195" x14ac:dyDescent="0.2">
      <c r="B202" s="24" t="s">
        <v>222</v>
      </c>
      <c r="H202" s="24">
        <v>539.75713459999997</v>
      </c>
      <c r="K202" s="158">
        <v>84.700049000000007</v>
      </c>
      <c r="L202" s="158">
        <v>79.558345000000003</v>
      </c>
      <c r="M202" s="158">
        <v>66.814939999999993</v>
      </c>
      <c r="N202" s="158">
        <v>66.095486999999991</v>
      </c>
      <c r="O202" s="158">
        <v>93.326468000000006</v>
      </c>
      <c r="P202" s="158">
        <v>94.233127999999994</v>
      </c>
      <c r="Q202" s="158">
        <v>78.538319999999999</v>
      </c>
      <c r="R202" s="158">
        <v>78.884788</v>
      </c>
      <c r="S202" s="158">
        <v>81.730569000000003</v>
      </c>
      <c r="T202" s="158">
        <v>83.74657599999999</v>
      </c>
      <c r="U202" s="158">
        <v>77.597403999999983</v>
      </c>
      <c r="V202" s="158">
        <v>85.094977</v>
      </c>
      <c r="W202" s="158">
        <v>94.772123000000008</v>
      </c>
      <c r="X202" s="158">
        <v>102.39265899999999</v>
      </c>
      <c r="Y202" s="158">
        <v>110.76512</v>
      </c>
      <c r="Z202" s="158">
        <v>94.226650000000006</v>
      </c>
      <c r="AA202" s="158">
        <v>75.003414000000006</v>
      </c>
      <c r="AB202" s="158">
        <v>78.334479000000002</v>
      </c>
      <c r="AC202" s="158">
        <v>100.191266</v>
      </c>
      <c r="AD202" s="158">
        <v>79.459737000000004</v>
      </c>
      <c r="AE202" s="158">
        <v>116.48611100000001</v>
      </c>
      <c r="AF202" s="158">
        <v>92.619253999999998</v>
      </c>
      <c r="AG202" s="158">
        <v>106.87049499999999</v>
      </c>
      <c r="AH202" s="158">
        <v>104.58351999999999</v>
      </c>
      <c r="AI202" s="158">
        <v>115.944625</v>
      </c>
      <c r="AJ202" s="158">
        <v>123.648895</v>
      </c>
      <c r="AK202" s="158">
        <v>114.044319</v>
      </c>
      <c r="AL202" s="158">
        <v>132.35976300000002</v>
      </c>
      <c r="AM202" s="158">
        <v>156.338596</v>
      </c>
      <c r="AN202" s="158">
        <v>198.50012900000002</v>
      </c>
      <c r="AO202" s="158">
        <v>199.60835400000002</v>
      </c>
      <c r="AP202" s="158">
        <v>233.85061000000002</v>
      </c>
      <c r="AQ202" s="158">
        <v>223.53156899999999</v>
      </c>
      <c r="AR202" s="158">
        <v>210.87903499999999</v>
      </c>
      <c r="AS202" s="158">
        <v>317.79068099999995</v>
      </c>
      <c r="AT202" s="158">
        <v>188.66066599999999</v>
      </c>
      <c r="AU202" s="158">
        <v>290.77944300000001</v>
      </c>
      <c r="AV202" s="158">
        <v>285.698217</v>
      </c>
      <c r="AW202" s="158">
        <v>214.09677100000002</v>
      </c>
      <c r="AX202" s="158">
        <v>243.81144399999999</v>
      </c>
      <c r="AY202" s="158">
        <v>422.90855600000003</v>
      </c>
      <c r="AZ202" s="158">
        <v>312.350098</v>
      </c>
      <c r="BA202" s="158">
        <v>261.040052</v>
      </c>
      <c r="BB202" s="158">
        <v>303.77635900000001</v>
      </c>
      <c r="BC202" s="158">
        <v>374.74571199999997</v>
      </c>
      <c r="BD202" s="158">
        <v>342.02276300000005</v>
      </c>
      <c r="BE202" s="158">
        <v>298.22338400000001</v>
      </c>
      <c r="BF202" s="158">
        <v>241.56626900000001</v>
      </c>
      <c r="BG202" s="158">
        <v>280.43482299999999</v>
      </c>
      <c r="BH202" s="158">
        <v>424.04663900000003</v>
      </c>
      <c r="BI202" s="158">
        <v>506.374212</v>
      </c>
      <c r="BJ202" s="158">
        <v>291.36530299999998</v>
      </c>
      <c r="BK202" s="158">
        <v>312.18755199999998</v>
      </c>
      <c r="BL202" s="158">
        <v>385.863901</v>
      </c>
      <c r="BM202" s="158">
        <v>426.37400800000006</v>
      </c>
      <c r="BN202" s="158">
        <v>520.83955200000003</v>
      </c>
      <c r="BO202" s="158">
        <v>843.56592000000001</v>
      </c>
      <c r="BP202" s="158">
        <v>518.00892299999998</v>
      </c>
      <c r="BQ202" s="158">
        <v>450.73856699999999</v>
      </c>
      <c r="BR202" s="158">
        <v>678.309978</v>
      </c>
      <c r="BS202" s="158">
        <v>506.66762199999999</v>
      </c>
      <c r="BT202" s="158">
        <v>487.050408</v>
      </c>
      <c r="BU202" s="158">
        <v>708.58424000000002</v>
      </c>
      <c r="BV202" s="158">
        <v>522.91542500000003</v>
      </c>
      <c r="BW202" s="158">
        <v>641.94220400000006</v>
      </c>
      <c r="BX202" s="158">
        <v>670.64131699999996</v>
      </c>
      <c r="BY202" s="158">
        <v>495.8084199999999</v>
      </c>
      <c r="BZ202" s="158">
        <v>501.78193499999998</v>
      </c>
      <c r="CA202" s="158">
        <v>640.79294700000003</v>
      </c>
      <c r="CB202" s="158">
        <v>552.00321199999996</v>
      </c>
      <c r="CC202" s="158">
        <v>508.399159</v>
      </c>
      <c r="CD202" s="24">
        <v>539.75713459999997</v>
      </c>
      <c r="CE202" s="236">
        <v>552.71130583039997</v>
      </c>
      <c r="CF202" s="24">
        <v>552.71130583039997</v>
      </c>
      <c r="CG202" s="24">
        <v>552.71130583039997</v>
      </c>
      <c r="CH202" s="24">
        <v>552.71130583039997</v>
      </c>
      <c r="CI202" s="24">
        <v>552.71130583039997</v>
      </c>
      <c r="CJ202" s="24">
        <v>552.71130583039997</v>
      </c>
      <c r="CK202" s="24">
        <v>552.71130583039997</v>
      </c>
      <c r="CL202" s="24">
        <v>552.71130583039997</v>
      </c>
      <c r="CM202" s="24">
        <v>552.71130583039997</v>
      </c>
      <c r="CN202" s="24">
        <v>552.71130583039997</v>
      </c>
      <c r="CO202" s="24">
        <v>552.71130583039997</v>
      </c>
      <c r="CP202" s="24">
        <v>552.71130583039997</v>
      </c>
      <c r="CQ202" s="24">
        <v>556.02757366538242</v>
      </c>
      <c r="CR202" s="24">
        <v>556.02757366538242</v>
      </c>
      <c r="CS202" s="24">
        <v>556.02757366538242</v>
      </c>
      <c r="CT202" s="24">
        <v>556.02757366538242</v>
      </c>
      <c r="CU202" s="24">
        <v>556.02757366538242</v>
      </c>
      <c r="CV202" s="24">
        <v>556.02757366538242</v>
      </c>
      <c r="CW202" s="24">
        <v>556.02757366538242</v>
      </c>
      <c r="CX202" s="24">
        <v>556.02757366538242</v>
      </c>
      <c r="CY202" s="24">
        <v>556.02757366538242</v>
      </c>
      <c r="CZ202" s="24">
        <v>556.02757366538242</v>
      </c>
      <c r="DA202" s="24">
        <v>556.02757366538242</v>
      </c>
      <c r="DB202" s="24">
        <v>556.02757366538242</v>
      </c>
      <c r="DC202" s="24">
        <v>561.58784940203623</v>
      </c>
      <c r="DD202" s="24">
        <v>561.58784940203623</v>
      </c>
      <c r="DE202" s="24">
        <v>561.58784940203623</v>
      </c>
      <c r="DF202" s="24">
        <v>561.58784940203623</v>
      </c>
      <c r="DG202" s="24">
        <v>561.58784940203623</v>
      </c>
      <c r="DH202" s="24">
        <v>561.58784940203623</v>
      </c>
      <c r="DI202" s="24">
        <v>561.58784940203623</v>
      </c>
      <c r="DJ202" s="24">
        <v>561.58784940203623</v>
      </c>
      <c r="DK202" s="24">
        <v>561.58784940203623</v>
      </c>
      <c r="DL202" s="24">
        <v>561.58784940203623</v>
      </c>
      <c r="DM202" s="24">
        <v>561.58784940203623</v>
      </c>
      <c r="DN202" s="24">
        <v>561.58784940203623</v>
      </c>
      <c r="DO202" s="24">
        <v>568.32690359486071</v>
      </c>
      <c r="DP202" s="24">
        <v>568.32690359486071</v>
      </c>
      <c r="DQ202" s="24">
        <v>568.32690359486071</v>
      </c>
      <c r="DR202" s="24">
        <v>568.32690359486071</v>
      </c>
      <c r="DS202" s="24">
        <v>568.32690359486071</v>
      </c>
      <c r="DT202" s="24">
        <v>568.32690359486071</v>
      </c>
      <c r="DU202" s="24">
        <v>568.32690359486071</v>
      </c>
      <c r="DV202" s="24">
        <v>568.32690359486071</v>
      </c>
      <c r="DW202" s="24">
        <v>568.32690359486071</v>
      </c>
      <c r="DX202" s="24">
        <v>568.32690359486071</v>
      </c>
      <c r="DY202" s="24">
        <v>568.32690359486071</v>
      </c>
      <c r="DZ202" s="24">
        <v>568.32690359486071</v>
      </c>
      <c r="EA202" s="24">
        <v>575.7151533415938</v>
      </c>
      <c r="EB202" s="24">
        <v>575.7151533415938</v>
      </c>
      <c r="EC202" s="24">
        <v>575.7151533415938</v>
      </c>
      <c r="ED202" s="24">
        <v>575.7151533415938</v>
      </c>
      <c r="EE202" s="24">
        <v>575.7151533415938</v>
      </c>
      <c r="EF202" s="24">
        <v>575.7151533415938</v>
      </c>
      <c r="EG202" s="24">
        <v>575.7151533415938</v>
      </c>
      <c r="EH202" s="24">
        <v>575.7151533415938</v>
      </c>
      <c r="EI202" s="24">
        <v>575.7151533415938</v>
      </c>
      <c r="EJ202" s="24">
        <v>575.7151533415938</v>
      </c>
      <c r="EK202" s="24">
        <v>575.7151533415938</v>
      </c>
      <c r="EL202" s="24">
        <v>575.7151533415938</v>
      </c>
      <c r="EM202" s="24">
        <v>586.65374125508401</v>
      </c>
      <c r="EN202" s="24">
        <v>586.65374125508401</v>
      </c>
      <c r="EO202" s="24">
        <v>586.65374125508401</v>
      </c>
      <c r="EP202" s="24">
        <v>586.65374125508401</v>
      </c>
      <c r="EQ202" s="24">
        <v>586.65374125508401</v>
      </c>
      <c r="ER202" s="24">
        <v>586.65374125508401</v>
      </c>
      <c r="ES202" s="24">
        <v>586.65374125508401</v>
      </c>
      <c r="ET202" s="24">
        <v>586.65374125508401</v>
      </c>
      <c r="EU202" s="24">
        <v>586.65374125508401</v>
      </c>
      <c r="EV202" s="24">
        <v>586.65374125508401</v>
      </c>
      <c r="EW202" s="24">
        <v>586.65374125508401</v>
      </c>
      <c r="EX202" s="24">
        <v>586.65374125508401</v>
      </c>
      <c r="EY202" s="24">
        <v>597.80016233893059</v>
      </c>
      <c r="EZ202" s="24">
        <v>597.80016233893059</v>
      </c>
      <c r="FA202" s="24">
        <v>597.80016233893059</v>
      </c>
      <c r="FB202" s="24">
        <v>597.80016233893059</v>
      </c>
      <c r="FC202" s="24">
        <v>597.80016233893059</v>
      </c>
      <c r="FD202" s="24">
        <v>597.80016233893059</v>
      </c>
      <c r="FE202" s="24">
        <v>597.80016233893059</v>
      </c>
      <c r="FF202" s="24">
        <v>597.80016233893059</v>
      </c>
      <c r="FG202" s="24">
        <v>597.80016233893059</v>
      </c>
      <c r="FH202" s="24">
        <v>597.80016233893059</v>
      </c>
      <c r="FI202" s="24">
        <v>597.80016233893059</v>
      </c>
      <c r="FJ202" s="24">
        <v>597.80016233893059</v>
      </c>
      <c r="FK202" s="24">
        <v>609.15836542337024</v>
      </c>
      <c r="FL202" s="24">
        <v>609.15836542337024</v>
      </c>
      <c r="FM202" s="24">
        <v>609.15836542337024</v>
      </c>
      <c r="FN202" s="24">
        <v>609.15836542337024</v>
      </c>
      <c r="FO202" s="24">
        <v>609.15836542337024</v>
      </c>
      <c r="FP202" s="24">
        <v>609.15836542337024</v>
      </c>
      <c r="FQ202" s="24">
        <v>609.15836542337024</v>
      </c>
      <c r="FR202" s="24">
        <v>609.15836542337024</v>
      </c>
      <c r="FS202" s="24">
        <v>609.15836542337024</v>
      </c>
      <c r="FT202" s="24">
        <v>609.15836542337024</v>
      </c>
      <c r="FU202" s="24">
        <v>609.15836542337024</v>
      </c>
      <c r="FV202" s="24">
        <v>609.15836542337024</v>
      </c>
      <c r="FX202" s="24">
        <v>2215.1572419999998</v>
      </c>
      <c r="FY202" s="24">
        <v>3591.0190680000001</v>
      </c>
      <c r="FZ202" s="24">
        <v>5638.109378000001</v>
      </c>
      <c r="GA202" s="24">
        <v>6236.5868889999992</v>
      </c>
      <c r="GB202" s="24">
        <v>539.75713459999997</v>
      </c>
      <c r="GC202" s="24">
        <v>6776.3440235999988</v>
      </c>
      <c r="GD202" s="24">
        <v>6632.5356699648009</v>
      </c>
      <c r="GE202" s="24">
        <v>6672.3308839845877</v>
      </c>
      <c r="GF202" s="24">
        <v>6739.0541928244347</v>
      </c>
      <c r="GG202" s="24">
        <v>6819.9228431383281</v>
      </c>
      <c r="GH202" s="24">
        <v>6908.5818400991238</v>
      </c>
      <c r="GI202" s="24">
        <v>7039.84489506101</v>
      </c>
      <c r="GJ202" s="24">
        <v>7173.6019480671685</v>
      </c>
      <c r="GK202" s="24">
        <v>7309.9003850804411</v>
      </c>
    </row>
    <row r="203" spans="2:195" x14ac:dyDescent="0.2">
      <c r="B203" s="24" t="s">
        <v>223</v>
      </c>
      <c r="H203" s="24">
        <v>2.8417886000000001</v>
      </c>
      <c r="K203" s="158">
        <v>2.2045120000000002</v>
      </c>
      <c r="L203" s="158">
        <v>2.1175000000000002</v>
      </c>
      <c r="M203" s="158">
        <v>2.339674</v>
      </c>
      <c r="N203" s="158">
        <v>2.2311179999999999</v>
      </c>
      <c r="O203" s="158">
        <v>2.5817760000000001</v>
      </c>
      <c r="P203" s="158">
        <v>1.5778799999999999</v>
      </c>
      <c r="Q203" s="158">
        <v>1.75301</v>
      </c>
      <c r="R203" s="158">
        <v>1.5903499999999999</v>
      </c>
      <c r="S203" s="158">
        <v>1.26515</v>
      </c>
      <c r="T203" s="158">
        <v>1.4137999999999999</v>
      </c>
      <c r="U203" s="158">
        <v>1.4595</v>
      </c>
      <c r="V203" s="158">
        <v>1.4211</v>
      </c>
      <c r="W203" s="158">
        <v>1.4308000000000001</v>
      </c>
      <c r="X203" s="158">
        <v>1.3989499999999999</v>
      </c>
      <c r="Y203" s="158">
        <v>1.4041999999999999</v>
      </c>
      <c r="Z203" s="158">
        <v>1.3471</v>
      </c>
      <c r="AA203" s="158">
        <v>1.4278</v>
      </c>
      <c r="AB203" s="158">
        <v>1.7376</v>
      </c>
      <c r="AC203" s="158">
        <v>1.3237000000000001</v>
      </c>
      <c r="AD203" s="158">
        <v>1.4383999999999999</v>
      </c>
      <c r="AE203" s="158">
        <v>1.3169999999999999</v>
      </c>
      <c r="AF203" s="158">
        <v>1.44055</v>
      </c>
      <c r="AG203" s="158">
        <v>1.4354</v>
      </c>
      <c r="AH203" s="158">
        <v>1.4567000000000001</v>
      </c>
      <c r="AI203" s="158">
        <v>1.2231000000000001</v>
      </c>
      <c r="AJ203" s="158">
        <v>1.1164499999999999</v>
      </c>
      <c r="AK203" s="158">
        <v>1.6214999999999999</v>
      </c>
      <c r="AL203" s="158">
        <v>1.2998000000000001</v>
      </c>
      <c r="AM203" s="158">
        <v>9.0266850000000005</v>
      </c>
      <c r="AN203" s="158">
        <v>1.7659899999999999</v>
      </c>
      <c r="AO203" s="158">
        <v>1.9756200000000002</v>
      </c>
      <c r="AP203" s="158">
        <v>1.8995200000000001</v>
      </c>
      <c r="AQ203" s="158">
        <v>1.85867</v>
      </c>
      <c r="AR203" s="158">
        <v>1.7921200000000002</v>
      </c>
      <c r="AS203" s="158">
        <v>2.00942</v>
      </c>
      <c r="AT203" s="158">
        <v>1.8509200000000001</v>
      </c>
      <c r="AU203" s="158">
        <v>1.9075199999999999</v>
      </c>
      <c r="AV203" s="158">
        <v>2.0102960000000003</v>
      </c>
      <c r="AW203" s="158">
        <v>1.9531700000000001</v>
      </c>
      <c r="AX203" s="158">
        <v>1.9689050000000001</v>
      </c>
      <c r="AY203" s="158">
        <v>1.96018</v>
      </c>
      <c r="AZ203" s="158">
        <v>2.0638200000000002</v>
      </c>
      <c r="BA203" s="158">
        <v>2.0561199999999999</v>
      </c>
      <c r="BB203" s="158">
        <v>2.2314200000000004</v>
      </c>
      <c r="BC203" s="158">
        <v>2.3014199999999998</v>
      </c>
      <c r="BD203" s="158">
        <v>2.2673200000000002</v>
      </c>
      <c r="BE203" s="158">
        <v>2.21218</v>
      </c>
      <c r="BF203" s="158">
        <v>2.1047700000000003</v>
      </c>
      <c r="BG203" s="158">
        <v>2.04053</v>
      </c>
      <c r="BH203" s="158">
        <v>1.8998200000000001</v>
      </c>
      <c r="BI203" s="158">
        <v>2.2543200000000003</v>
      </c>
      <c r="BJ203" s="158">
        <v>2.1375700000000002</v>
      </c>
      <c r="BK203" s="158">
        <v>3.16012</v>
      </c>
      <c r="BL203" s="158">
        <v>3.4416699999999998</v>
      </c>
      <c r="BM203" s="158">
        <v>2.6584699999999999</v>
      </c>
      <c r="BN203" s="158">
        <v>3.4803700000000002</v>
      </c>
      <c r="BO203" s="158">
        <v>2.2764199999999999</v>
      </c>
      <c r="BP203" s="158">
        <v>2.6550200000000004</v>
      </c>
      <c r="BQ203" s="158">
        <v>2.3935200000000001</v>
      </c>
      <c r="BR203" s="158">
        <v>-2.1479300000000001</v>
      </c>
      <c r="BS203" s="158">
        <v>2.39452</v>
      </c>
      <c r="BT203" s="158">
        <v>2.2323200000000001</v>
      </c>
      <c r="BU203" s="158">
        <v>2.1401699999999999</v>
      </c>
      <c r="BV203" s="158">
        <v>2.7929200000000001</v>
      </c>
      <c r="BW203" s="158">
        <v>2.3327830000000001</v>
      </c>
      <c r="BX203" s="158">
        <v>2.6115399999999998</v>
      </c>
      <c r="BY203" s="158">
        <v>2.30308</v>
      </c>
      <c r="BZ203" s="158">
        <v>3.6453399999999996</v>
      </c>
      <c r="CA203" s="158">
        <v>2.7446730000000001</v>
      </c>
      <c r="CB203" s="158">
        <v>2.5318000000000001</v>
      </c>
      <c r="CC203" s="158">
        <v>2.9840499999999999</v>
      </c>
      <c r="CD203" s="24">
        <v>2.8417886000000001</v>
      </c>
      <c r="CE203" s="236">
        <v>2.9099915264000003</v>
      </c>
      <c r="CF203" s="24">
        <v>2.9099915264000003</v>
      </c>
      <c r="CG203" s="24">
        <v>2.9099915264000003</v>
      </c>
      <c r="CH203" s="24">
        <v>2.9099915264000003</v>
      </c>
      <c r="CI203" s="24">
        <v>2.9099915264000003</v>
      </c>
      <c r="CJ203" s="24">
        <v>2.9099915264000003</v>
      </c>
      <c r="CK203" s="24">
        <v>2.9099915264000003</v>
      </c>
      <c r="CL203" s="24">
        <v>2.9099915264000003</v>
      </c>
      <c r="CM203" s="24">
        <v>2.9099915264000003</v>
      </c>
      <c r="CN203" s="24">
        <v>2.9099915264000003</v>
      </c>
      <c r="CO203" s="24">
        <v>2.9099915264000003</v>
      </c>
      <c r="CP203" s="24">
        <v>2.9099915264000003</v>
      </c>
      <c r="CQ203" s="24">
        <v>2.9274514755584002</v>
      </c>
      <c r="CR203" s="24">
        <v>2.9274514755584002</v>
      </c>
      <c r="CS203" s="24">
        <v>2.9274514755584002</v>
      </c>
      <c r="CT203" s="24">
        <v>2.9274514755584002</v>
      </c>
      <c r="CU203" s="24">
        <v>2.9274514755584002</v>
      </c>
      <c r="CV203" s="24">
        <v>2.9274514755584002</v>
      </c>
      <c r="CW203" s="24">
        <v>2.9274514755584002</v>
      </c>
      <c r="CX203" s="24">
        <v>2.9274514755584002</v>
      </c>
      <c r="CY203" s="24">
        <v>2.9274514755584002</v>
      </c>
      <c r="CZ203" s="24">
        <v>2.9274514755584002</v>
      </c>
      <c r="DA203" s="24">
        <v>2.9274514755584002</v>
      </c>
      <c r="DB203" s="24">
        <v>2.9274514755584002</v>
      </c>
      <c r="DC203" s="24">
        <v>2.9567259903139842</v>
      </c>
      <c r="DD203" s="24">
        <v>2.9567259903139842</v>
      </c>
      <c r="DE203" s="24">
        <v>2.9567259903139842</v>
      </c>
      <c r="DF203" s="24">
        <v>2.9567259903139842</v>
      </c>
      <c r="DG203" s="24">
        <v>2.9567259903139842</v>
      </c>
      <c r="DH203" s="24">
        <v>2.9567259903139842</v>
      </c>
      <c r="DI203" s="24">
        <v>2.9567259903139842</v>
      </c>
      <c r="DJ203" s="24">
        <v>2.9567259903139842</v>
      </c>
      <c r="DK203" s="24">
        <v>2.9567259903139842</v>
      </c>
      <c r="DL203" s="24">
        <v>2.9567259903139842</v>
      </c>
      <c r="DM203" s="24">
        <v>2.9567259903139842</v>
      </c>
      <c r="DN203" s="24">
        <v>2.9567259903139842</v>
      </c>
      <c r="DO203" s="24">
        <v>2.9922067021977519</v>
      </c>
      <c r="DP203" s="24">
        <v>2.9922067021977519</v>
      </c>
      <c r="DQ203" s="24">
        <v>2.9922067021977519</v>
      </c>
      <c r="DR203" s="24">
        <v>2.9922067021977519</v>
      </c>
      <c r="DS203" s="24">
        <v>2.9922067021977519</v>
      </c>
      <c r="DT203" s="24">
        <v>2.9922067021977519</v>
      </c>
      <c r="DU203" s="24">
        <v>2.9922067021977519</v>
      </c>
      <c r="DV203" s="24">
        <v>2.9922067021977519</v>
      </c>
      <c r="DW203" s="24">
        <v>2.9922067021977519</v>
      </c>
      <c r="DX203" s="24">
        <v>2.9922067021977519</v>
      </c>
      <c r="DY203" s="24">
        <v>2.9922067021977519</v>
      </c>
      <c r="DZ203" s="24">
        <v>2.9922067021977519</v>
      </c>
      <c r="EA203" s="24">
        <v>3.0311053893263225</v>
      </c>
      <c r="EB203" s="24">
        <v>3.0311053893263225</v>
      </c>
      <c r="EC203" s="24">
        <v>3.0311053893263225</v>
      </c>
      <c r="ED203" s="24">
        <v>3.0311053893263225</v>
      </c>
      <c r="EE203" s="24">
        <v>3.0311053893263225</v>
      </c>
      <c r="EF203" s="24">
        <v>3.0311053893263225</v>
      </c>
      <c r="EG203" s="24">
        <v>3.0311053893263225</v>
      </c>
      <c r="EH203" s="24">
        <v>3.0311053893263225</v>
      </c>
      <c r="EI203" s="24">
        <v>3.0311053893263225</v>
      </c>
      <c r="EJ203" s="24">
        <v>3.0311053893263225</v>
      </c>
      <c r="EK203" s="24">
        <v>3.0311053893263225</v>
      </c>
      <c r="EL203" s="24">
        <v>3.0311053893263225</v>
      </c>
      <c r="EM203" s="24">
        <v>3.0886963917235222</v>
      </c>
      <c r="EN203" s="24">
        <v>3.0886963917235222</v>
      </c>
      <c r="EO203" s="24">
        <v>3.0886963917235222</v>
      </c>
      <c r="EP203" s="24">
        <v>3.0886963917235222</v>
      </c>
      <c r="EQ203" s="24">
        <v>3.0886963917235222</v>
      </c>
      <c r="ER203" s="24">
        <v>3.0886963917235222</v>
      </c>
      <c r="ES203" s="24">
        <v>3.0886963917235222</v>
      </c>
      <c r="ET203" s="24">
        <v>3.0886963917235222</v>
      </c>
      <c r="EU203" s="24">
        <v>3.0886963917235222</v>
      </c>
      <c r="EV203" s="24">
        <v>3.0886963917235222</v>
      </c>
      <c r="EW203" s="24">
        <v>3.0886963917235222</v>
      </c>
      <c r="EX203" s="24">
        <v>3.0886963917235222</v>
      </c>
      <c r="EY203" s="24">
        <v>3.147381623166269</v>
      </c>
      <c r="EZ203" s="24">
        <v>3.147381623166269</v>
      </c>
      <c r="FA203" s="24">
        <v>3.147381623166269</v>
      </c>
      <c r="FB203" s="24">
        <v>3.147381623166269</v>
      </c>
      <c r="FC203" s="24">
        <v>3.147381623166269</v>
      </c>
      <c r="FD203" s="24">
        <v>3.147381623166269</v>
      </c>
      <c r="FE203" s="24">
        <v>3.147381623166269</v>
      </c>
      <c r="FF203" s="24">
        <v>3.147381623166269</v>
      </c>
      <c r="FG203" s="24">
        <v>3.147381623166269</v>
      </c>
      <c r="FH203" s="24">
        <v>3.147381623166269</v>
      </c>
      <c r="FI203" s="24">
        <v>3.147381623166269</v>
      </c>
      <c r="FJ203" s="24">
        <v>3.147381623166269</v>
      </c>
      <c r="FK203" s="24">
        <v>3.207181874006428</v>
      </c>
      <c r="FL203" s="24">
        <v>3.207181874006428</v>
      </c>
      <c r="FM203" s="24">
        <v>3.207181874006428</v>
      </c>
      <c r="FN203" s="24">
        <v>3.207181874006428</v>
      </c>
      <c r="FO203" s="24">
        <v>3.207181874006428</v>
      </c>
      <c r="FP203" s="24">
        <v>3.207181874006428</v>
      </c>
      <c r="FQ203" s="24">
        <v>3.207181874006428</v>
      </c>
      <c r="FR203" s="24">
        <v>3.207181874006428</v>
      </c>
      <c r="FS203" s="24">
        <v>3.207181874006428</v>
      </c>
      <c r="FT203" s="24">
        <v>3.207181874006428</v>
      </c>
      <c r="FU203" s="24">
        <v>3.207181874006428</v>
      </c>
      <c r="FV203" s="24">
        <v>3.207181874006428</v>
      </c>
      <c r="FX203" s="24">
        <v>27.439794999999997</v>
      </c>
      <c r="FY203" s="24">
        <v>25.037121000000006</v>
      </c>
      <c r="FZ203" s="24">
        <v>26.249900000000004</v>
      </c>
      <c r="GA203" s="24">
        <v>28.713196</v>
      </c>
      <c r="GB203" s="24">
        <v>2.8417886000000001</v>
      </c>
      <c r="GC203" s="24">
        <v>31.554984600000001</v>
      </c>
      <c r="GD203" s="24">
        <v>34.919898316799994</v>
      </c>
      <c r="GE203" s="24">
        <v>35.129417706700799</v>
      </c>
      <c r="GF203" s="24">
        <v>35.48071188376781</v>
      </c>
      <c r="GG203" s="24">
        <v>35.906480426373022</v>
      </c>
      <c r="GH203" s="24">
        <v>36.373264671915862</v>
      </c>
      <c r="GI203" s="24">
        <v>37.064356700682275</v>
      </c>
      <c r="GJ203" s="24">
        <v>37.768579477995225</v>
      </c>
      <c r="GK203" s="24">
        <v>38.486182488077134</v>
      </c>
    </row>
    <row r="204" spans="2:195" x14ac:dyDescent="0.2">
      <c r="B204" s="24" t="s">
        <v>224</v>
      </c>
      <c r="H204" s="24">
        <v>12.758580800000001</v>
      </c>
      <c r="K204" s="158">
        <v>0</v>
      </c>
      <c r="L204" s="158">
        <v>0</v>
      </c>
      <c r="M204" s="158">
        <v>0</v>
      </c>
      <c r="N204" s="158">
        <v>2.08</v>
      </c>
      <c r="O204" s="158">
        <v>0.34437299999999998</v>
      </c>
      <c r="P204" s="158">
        <v>9.6563720000000011</v>
      </c>
      <c r="Q204" s="158">
        <v>0</v>
      </c>
      <c r="R204" s="158">
        <v>-5.2492989999999997</v>
      </c>
      <c r="S204" s="158">
        <v>4.9332479999999999</v>
      </c>
      <c r="T204" s="158">
        <v>2.4958830000000001</v>
      </c>
      <c r="U204" s="158">
        <v>1.9591569999999998</v>
      </c>
      <c r="V204" s="158">
        <v>5.8605489999999998</v>
      </c>
      <c r="W204" s="158">
        <v>-0.19442200000000001</v>
      </c>
      <c r="X204" s="158">
        <v>0.10624599999999999</v>
      </c>
      <c r="Y204" s="158">
        <v>-0.79955299999999996</v>
      </c>
      <c r="Z204" s="158">
        <v>6.277183</v>
      </c>
      <c r="AA204" s="158">
        <v>0.32985100000000001</v>
      </c>
      <c r="AB204" s="158">
        <v>-1.6251339999999999</v>
      </c>
      <c r="AC204" s="158">
        <v>7.0994719999999996</v>
      </c>
      <c r="AD204" s="158">
        <v>1.3413820000000001</v>
      </c>
      <c r="AE204" s="158">
        <v>2.4854579999999999</v>
      </c>
      <c r="AF204" s="158">
        <v>0.59091099999999996</v>
      </c>
      <c r="AG204" s="158">
        <v>1.486364</v>
      </c>
      <c r="AH204" s="158">
        <v>5.1110530000000001</v>
      </c>
      <c r="AI204" s="158">
        <v>1.1933210000000001</v>
      </c>
      <c r="AJ204" s="158">
        <v>-4.2988999999999999E-2</v>
      </c>
      <c r="AK204" s="158">
        <v>9.0910000000000005E-2</v>
      </c>
      <c r="AL204" s="158">
        <v>0.40909000000000001</v>
      </c>
      <c r="AM204" s="158">
        <v>-5.6498999999999994E-2</v>
      </c>
      <c r="AN204" s="158">
        <v>1.4063920000000001</v>
      </c>
      <c r="AO204" s="158">
        <v>4.7427279999999996</v>
      </c>
      <c r="AP204" s="158">
        <v>0.22</v>
      </c>
      <c r="AQ204" s="158">
        <v>1.2272730000000001</v>
      </c>
      <c r="AR204" s="158">
        <v>5.9546000000000002E-2</v>
      </c>
      <c r="AS204" s="158">
        <v>2.59</v>
      </c>
      <c r="AT204" s="158">
        <v>2.893637</v>
      </c>
      <c r="AU204" s="158">
        <v>0.60000000000000009</v>
      </c>
      <c r="AV204" s="158">
        <v>1.3163640000000001</v>
      </c>
      <c r="AW204" s="158">
        <v>0.51200000000000001</v>
      </c>
      <c r="AX204" s="158">
        <v>0.14813000000000001</v>
      </c>
      <c r="AY204" s="158">
        <v>0.22172900000000001</v>
      </c>
      <c r="AZ204" s="158">
        <v>0.44124000000000008</v>
      </c>
      <c r="BA204" s="158">
        <v>0.76</v>
      </c>
      <c r="BB204" s="158">
        <v>5.5861000000000001</v>
      </c>
      <c r="BC204" s="158">
        <v>1.1586019999999999</v>
      </c>
      <c r="BD204" s="158">
        <v>2.8385530000000001</v>
      </c>
      <c r="BE204" s="158">
        <v>3.8819999999999997</v>
      </c>
      <c r="BF204" s="158">
        <v>8.2298299999999998</v>
      </c>
      <c r="BG204" s="158">
        <v>3.2806699999999998</v>
      </c>
      <c r="BH204" s="158">
        <v>6.1359370000000002</v>
      </c>
      <c r="BI204" s="158">
        <v>20.306560000000001</v>
      </c>
      <c r="BJ204" s="158">
        <v>9.8801430000000003</v>
      </c>
      <c r="BK204" s="158">
        <v>11.020150000000001</v>
      </c>
      <c r="BL204" s="158">
        <v>4.7773000000000003</v>
      </c>
      <c r="BM204" s="158">
        <v>5.2738050000000003</v>
      </c>
      <c r="BN204" s="158">
        <v>2.773825</v>
      </c>
      <c r="BO204" s="158">
        <v>3.505531</v>
      </c>
      <c r="BP204" s="158">
        <v>7.1620809999999997</v>
      </c>
      <c r="BQ204" s="158">
        <v>4.8989910000000005</v>
      </c>
      <c r="BR204" s="158">
        <v>13.716551000000001</v>
      </c>
      <c r="BS204" s="158">
        <v>3.7719100000000001</v>
      </c>
      <c r="BT204" s="158">
        <v>4.3561399999999999</v>
      </c>
      <c r="BU204" s="158">
        <v>3.73088</v>
      </c>
      <c r="BV204" s="158">
        <v>6.9802200000000001</v>
      </c>
      <c r="BW204" s="158">
        <v>4.4524840000000001</v>
      </c>
      <c r="BX204" s="158">
        <v>6.3348789999999999</v>
      </c>
      <c r="BY204" s="158">
        <v>4.6892490000000002</v>
      </c>
      <c r="BZ204" s="158">
        <v>23.803293</v>
      </c>
      <c r="CA204" s="158">
        <v>11.337745</v>
      </c>
      <c r="CB204" s="158">
        <v>16.021781000000001</v>
      </c>
      <c r="CC204" s="158">
        <v>7.940836</v>
      </c>
      <c r="CD204" s="24">
        <v>12.758580800000001</v>
      </c>
      <c r="CE204" s="236">
        <v>13.064786739200001</v>
      </c>
      <c r="CF204" s="24">
        <v>13.064786739200001</v>
      </c>
      <c r="CG204" s="24">
        <v>13.064786739200001</v>
      </c>
      <c r="CH204" s="24">
        <v>13.064786739200001</v>
      </c>
      <c r="CI204" s="24">
        <v>13.064786739200001</v>
      </c>
      <c r="CJ204" s="24">
        <v>13.064786739200001</v>
      </c>
      <c r="CK204" s="24">
        <v>13.064786739200001</v>
      </c>
      <c r="CL204" s="24">
        <v>13.064786739200001</v>
      </c>
      <c r="CM204" s="24">
        <v>13.064786739200001</v>
      </c>
      <c r="CN204" s="24">
        <v>13.064786739200001</v>
      </c>
      <c r="CO204" s="24">
        <v>13.064786739200001</v>
      </c>
      <c r="CP204" s="24">
        <v>13.064786739200001</v>
      </c>
      <c r="CQ204" s="24">
        <v>13.1431754596352</v>
      </c>
      <c r="CR204" s="24">
        <v>13.1431754596352</v>
      </c>
      <c r="CS204" s="24">
        <v>13.1431754596352</v>
      </c>
      <c r="CT204" s="24">
        <v>13.1431754596352</v>
      </c>
      <c r="CU204" s="24">
        <v>13.1431754596352</v>
      </c>
      <c r="CV204" s="24">
        <v>13.1431754596352</v>
      </c>
      <c r="CW204" s="24">
        <v>13.1431754596352</v>
      </c>
      <c r="CX204" s="24">
        <v>13.1431754596352</v>
      </c>
      <c r="CY204" s="24">
        <v>13.1431754596352</v>
      </c>
      <c r="CZ204" s="24">
        <v>13.1431754596352</v>
      </c>
      <c r="DA204" s="24">
        <v>13.1431754596352</v>
      </c>
      <c r="DB204" s="24">
        <v>13.1431754596352</v>
      </c>
      <c r="DC204" s="24">
        <v>13.274607214231553</v>
      </c>
      <c r="DD204" s="24">
        <v>13.274607214231553</v>
      </c>
      <c r="DE204" s="24">
        <v>13.274607214231553</v>
      </c>
      <c r="DF204" s="24">
        <v>13.274607214231553</v>
      </c>
      <c r="DG204" s="24">
        <v>13.274607214231553</v>
      </c>
      <c r="DH204" s="24">
        <v>13.274607214231553</v>
      </c>
      <c r="DI204" s="24">
        <v>13.274607214231553</v>
      </c>
      <c r="DJ204" s="24">
        <v>13.274607214231553</v>
      </c>
      <c r="DK204" s="24">
        <v>13.274607214231553</v>
      </c>
      <c r="DL204" s="24">
        <v>13.274607214231553</v>
      </c>
      <c r="DM204" s="24">
        <v>13.274607214231553</v>
      </c>
      <c r="DN204" s="24">
        <v>13.274607214231553</v>
      </c>
      <c r="DO204" s="24">
        <v>13.433902500802331</v>
      </c>
      <c r="DP204" s="24">
        <v>13.433902500802331</v>
      </c>
      <c r="DQ204" s="24">
        <v>13.433902500802331</v>
      </c>
      <c r="DR204" s="24">
        <v>13.433902500802331</v>
      </c>
      <c r="DS204" s="24">
        <v>13.433902500802331</v>
      </c>
      <c r="DT204" s="24">
        <v>13.433902500802331</v>
      </c>
      <c r="DU204" s="24">
        <v>13.433902500802331</v>
      </c>
      <c r="DV204" s="24">
        <v>13.433902500802331</v>
      </c>
      <c r="DW204" s="24">
        <v>13.433902500802331</v>
      </c>
      <c r="DX204" s="24">
        <v>13.433902500802331</v>
      </c>
      <c r="DY204" s="24">
        <v>13.433902500802331</v>
      </c>
      <c r="DZ204" s="24">
        <v>13.433902500802331</v>
      </c>
      <c r="EA204" s="24">
        <v>13.60854323331276</v>
      </c>
      <c r="EB204" s="24">
        <v>13.60854323331276</v>
      </c>
      <c r="EC204" s="24">
        <v>13.60854323331276</v>
      </c>
      <c r="ED204" s="24">
        <v>13.60854323331276</v>
      </c>
      <c r="EE204" s="24">
        <v>13.60854323331276</v>
      </c>
      <c r="EF204" s="24">
        <v>13.60854323331276</v>
      </c>
      <c r="EG204" s="24">
        <v>13.60854323331276</v>
      </c>
      <c r="EH204" s="24">
        <v>13.60854323331276</v>
      </c>
      <c r="EI204" s="24">
        <v>13.60854323331276</v>
      </c>
      <c r="EJ204" s="24">
        <v>13.60854323331276</v>
      </c>
      <c r="EK204" s="24">
        <v>13.60854323331276</v>
      </c>
      <c r="EL204" s="24">
        <v>13.60854323331276</v>
      </c>
      <c r="EM204" s="24">
        <v>13.867105554745702</v>
      </c>
      <c r="EN204" s="24">
        <v>13.867105554745702</v>
      </c>
      <c r="EO204" s="24">
        <v>13.867105554745702</v>
      </c>
      <c r="EP204" s="24">
        <v>13.867105554745702</v>
      </c>
      <c r="EQ204" s="24">
        <v>13.867105554745702</v>
      </c>
      <c r="ER204" s="24">
        <v>13.867105554745702</v>
      </c>
      <c r="ES204" s="24">
        <v>13.867105554745702</v>
      </c>
      <c r="ET204" s="24">
        <v>13.867105554745702</v>
      </c>
      <c r="EU204" s="24">
        <v>13.867105554745702</v>
      </c>
      <c r="EV204" s="24">
        <v>13.867105554745702</v>
      </c>
      <c r="EW204" s="24">
        <v>13.867105554745702</v>
      </c>
      <c r="EX204" s="24">
        <v>13.867105554745702</v>
      </c>
      <c r="EY204" s="24">
        <v>14.130580560285869</v>
      </c>
      <c r="EZ204" s="24">
        <v>14.130580560285869</v>
      </c>
      <c r="FA204" s="24">
        <v>14.130580560285869</v>
      </c>
      <c r="FB204" s="24">
        <v>14.130580560285869</v>
      </c>
      <c r="FC204" s="24">
        <v>14.130580560285869</v>
      </c>
      <c r="FD204" s="24">
        <v>14.130580560285869</v>
      </c>
      <c r="FE204" s="24">
        <v>14.130580560285869</v>
      </c>
      <c r="FF204" s="24">
        <v>14.130580560285869</v>
      </c>
      <c r="FG204" s="24">
        <v>14.130580560285869</v>
      </c>
      <c r="FH204" s="24">
        <v>14.130580560285869</v>
      </c>
      <c r="FI204" s="24">
        <v>14.130580560285869</v>
      </c>
      <c r="FJ204" s="24">
        <v>14.130580560285869</v>
      </c>
      <c r="FK204" s="24">
        <v>14.3990615909313</v>
      </c>
      <c r="FL204" s="24">
        <v>14.3990615909313</v>
      </c>
      <c r="FM204" s="24">
        <v>14.3990615909313</v>
      </c>
      <c r="FN204" s="24">
        <v>14.3990615909313</v>
      </c>
      <c r="FO204" s="24">
        <v>14.3990615909313</v>
      </c>
      <c r="FP204" s="24">
        <v>14.3990615909313</v>
      </c>
      <c r="FQ204" s="24">
        <v>14.3990615909313</v>
      </c>
      <c r="FR204" s="24">
        <v>14.3990615909313</v>
      </c>
      <c r="FS204" s="24">
        <v>14.3990615909313</v>
      </c>
      <c r="FT204" s="24">
        <v>14.3990615909313</v>
      </c>
      <c r="FU204" s="24">
        <v>14.3990615909313</v>
      </c>
      <c r="FV204" s="24">
        <v>14.3990615909313</v>
      </c>
      <c r="FX204" s="24">
        <v>14.733408999999998</v>
      </c>
      <c r="FY204" s="24">
        <v>25.694547999999998</v>
      </c>
      <c r="FZ204" s="24">
        <v>92.731544</v>
      </c>
      <c r="GA204" s="24">
        <v>93.41941700000001</v>
      </c>
      <c r="GB204" s="24">
        <v>12.758580800000001</v>
      </c>
      <c r="GC204" s="24">
        <v>106.17799780000001</v>
      </c>
      <c r="GD204" s="24">
        <v>156.7774408704</v>
      </c>
      <c r="GE204" s="24">
        <v>157.71810551562237</v>
      </c>
      <c r="GF204" s="24">
        <v>159.29528657077867</v>
      </c>
      <c r="GG204" s="24">
        <v>161.20683000962796</v>
      </c>
      <c r="GH204" s="24">
        <v>163.30251879975313</v>
      </c>
      <c r="GI204" s="24">
        <v>166.40526665694844</v>
      </c>
      <c r="GJ204" s="24">
        <v>169.5669667234304</v>
      </c>
      <c r="GK204" s="24">
        <v>172.78873909117559</v>
      </c>
    </row>
    <row r="205" spans="2:195" x14ac:dyDescent="0.2">
      <c r="B205" s="24" t="s">
        <v>225</v>
      </c>
      <c r="H205" s="24">
        <v>3.4452275999999999</v>
      </c>
      <c r="K205" s="158">
        <v>0.283246</v>
      </c>
      <c r="L205" s="158">
        <v>0.29086000000000001</v>
      </c>
      <c r="M205" s="158">
        <v>2.381446</v>
      </c>
      <c r="N205" s="158">
        <v>0.15</v>
      </c>
      <c r="O205" s="158">
        <v>4.2272999999999998E-2</v>
      </c>
      <c r="P205" s="158">
        <v>0.24197299999999999</v>
      </c>
      <c r="Q205" s="158">
        <v>2.250273</v>
      </c>
      <c r="R205" s="158">
        <v>-0.49531399999999998</v>
      </c>
      <c r="S205" s="158">
        <v>1.16543</v>
      </c>
      <c r="T205" s="158">
        <v>0</v>
      </c>
      <c r="U205" s="158">
        <v>5.8909999999999997E-2</v>
      </c>
      <c r="V205" s="158">
        <v>2.9454999999999999E-2</v>
      </c>
      <c r="W205" s="158">
        <v>0.48348999999999998</v>
      </c>
      <c r="X205" s="158">
        <v>0.49845600000000001</v>
      </c>
      <c r="Y205" s="158">
        <v>0</v>
      </c>
      <c r="Z205" s="158">
        <v>1.1400000000000001</v>
      </c>
      <c r="AA205" s="158">
        <v>5.9137729999999999</v>
      </c>
      <c r="AB205" s="158">
        <v>0.404673</v>
      </c>
      <c r="AC205" s="158">
        <v>0.43065500000000001</v>
      </c>
      <c r="AD205" s="158">
        <v>1.3429929999999999</v>
      </c>
      <c r="AE205" s="158">
        <v>0.29009200000000002</v>
      </c>
      <c r="AF205" s="158">
        <v>1.0016370000000001</v>
      </c>
      <c r="AG205" s="158">
        <v>2.2104559999999998</v>
      </c>
      <c r="AH205" s="158">
        <v>6.4728000000000008E-2</v>
      </c>
      <c r="AI205" s="158">
        <v>0.37836700000000001</v>
      </c>
      <c r="AJ205" s="158">
        <v>0.62070100000000006</v>
      </c>
      <c r="AK205" s="158">
        <v>1.1378469999999998</v>
      </c>
      <c r="AL205" s="158">
        <v>0.25691000000000003</v>
      </c>
      <c r="AM205" s="158">
        <v>0.54</v>
      </c>
      <c r="AN205" s="158">
        <v>0.58500000000000008</v>
      </c>
      <c r="AO205" s="158">
        <v>0.86260999999999988</v>
      </c>
      <c r="AP205" s="158">
        <v>0.11415499999999999</v>
      </c>
      <c r="AQ205" s="158">
        <v>1.653959</v>
      </c>
      <c r="AR205" s="158">
        <v>5.4412760000000002</v>
      </c>
      <c r="AS205" s="158">
        <v>0.324156</v>
      </c>
      <c r="AT205" s="158">
        <v>0.16080299999999997</v>
      </c>
      <c r="AU205" s="158">
        <v>0.26178500000000005</v>
      </c>
      <c r="AV205" s="158">
        <v>0.75829600000000008</v>
      </c>
      <c r="AW205" s="158">
        <v>0.234066</v>
      </c>
      <c r="AX205" s="158">
        <v>0.37476900000000002</v>
      </c>
      <c r="AY205" s="158">
        <v>0.29301199999999999</v>
      </c>
      <c r="AZ205" s="158">
        <v>0.78945600000000005</v>
      </c>
      <c r="BA205" s="158">
        <v>0.54424000000000006</v>
      </c>
      <c r="BB205" s="158">
        <v>0.192358</v>
      </c>
      <c r="BC205" s="158">
        <v>1.028375</v>
      </c>
      <c r="BD205" s="158">
        <v>1.091404</v>
      </c>
      <c r="BE205" s="158">
        <v>1.1168130000000001</v>
      </c>
      <c r="BF205" s="158">
        <v>2.2099120000000001</v>
      </c>
      <c r="BG205" s="158">
        <v>0.44884999999999997</v>
      </c>
      <c r="BH205" s="158">
        <v>2.0274329999999998</v>
      </c>
      <c r="BI205" s="158">
        <v>0.42180399999999996</v>
      </c>
      <c r="BJ205" s="158">
        <v>0.44338299999999997</v>
      </c>
      <c r="BK205" s="158">
        <v>1.075609</v>
      </c>
      <c r="BL205" s="158">
        <v>0.33523700000000001</v>
      </c>
      <c r="BM205" s="158">
        <v>0.74910100000000002</v>
      </c>
      <c r="BN205" s="158">
        <v>0.32738600000000001</v>
      </c>
      <c r="BO205" s="158">
        <v>0.53818199999999994</v>
      </c>
      <c r="BP205" s="158">
        <v>0.22272899999999998</v>
      </c>
      <c r="BQ205" s="158">
        <v>0.45505099999999998</v>
      </c>
      <c r="BR205" s="158">
        <v>4.6750670000000003</v>
      </c>
      <c r="BS205" s="158">
        <v>1.1267860000000001</v>
      </c>
      <c r="BT205" s="158">
        <v>0.78189799999999998</v>
      </c>
      <c r="BU205" s="158">
        <v>0.32169399999999998</v>
      </c>
      <c r="BV205" s="158">
        <v>0.59731000000000001</v>
      </c>
      <c r="BW205" s="158">
        <v>1.2300869999999999</v>
      </c>
      <c r="BX205" s="158">
        <v>1.7558660000000001</v>
      </c>
      <c r="BY205" s="158">
        <v>0.57379100000000005</v>
      </c>
      <c r="BZ205" s="158">
        <v>2.9913270000000001</v>
      </c>
      <c r="CA205" s="158">
        <v>1.8187489999999999</v>
      </c>
      <c r="CB205" s="158">
        <v>2.7661000000000002</v>
      </c>
      <c r="CC205" s="158">
        <v>9.0761710000000004</v>
      </c>
      <c r="CD205" s="24">
        <v>3.4452275999999999</v>
      </c>
      <c r="CE205" s="236">
        <v>3.5279130624000001</v>
      </c>
      <c r="CF205" s="24">
        <v>3.5279130624000001</v>
      </c>
      <c r="CG205" s="24">
        <v>3.5279130624000001</v>
      </c>
      <c r="CH205" s="24">
        <v>3.5279130624000001</v>
      </c>
      <c r="CI205" s="24">
        <v>3.5279130624000001</v>
      </c>
      <c r="CJ205" s="24">
        <v>3.5279130624000001</v>
      </c>
      <c r="CK205" s="24">
        <v>3.5279130624000001</v>
      </c>
      <c r="CL205" s="24">
        <v>3.5279130624000001</v>
      </c>
      <c r="CM205" s="24">
        <v>3.5279130624000001</v>
      </c>
      <c r="CN205" s="24">
        <v>3.5279130624000001</v>
      </c>
      <c r="CO205" s="24">
        <v>3.5279130624000001</v>
      </c>
      <c r="CP205" s="24">
        <v>3.5279130624000001</v>
      </c>
      <c r="CQ205" s="24">
        <v>3.5490805407743999</v>
      </c>
      <c r="CR205" s="24">
        <v>3.5490805407743999</v>
      </c>
      <c r="CS205" s="24">
        <v>3.5490805407743999</v>
      </c>
      <c r="CT205" s="24">
        <v>3.5490805407743999</v>
      </c>
      <c r="CU205" s="24">
        <v>3.5490805407743999</v>
      </c>
      <c r="CV205" s="24">
        <v>3.5490805407743999</v>
      </c>
      <c r="CW205" s="24">
        <v>3.5490805407743999</v>
      </c>
      <c r="CX205" s="24">
        <v>3.5490805407743999</v>
      </c>
      <c r="CY205" s="24">
        <v>3.5490805407743999</v>
      </c>
      <c r="CZ205" s="24">
        <v>3.5490805407743999</v>
      </c>
      <c r="DA205" s="24">
        <v>3.5490805407743999</v>
      </c>
      <c r="DB205" s="24">
        <v>3.5490805407743999</v>
      </c>
      <c r="DC205" s="24">
        <v>3.5845713461821438</v>
      </c>
      <c r="DD205" s="24">
        <v>3.5845713461821438</v>
      </c>
      <c r="DE205" s="24">
        <v>3.5845713461821438</v>
      </c>
      <c r="DF205" s="24">
        <v>3.5845713461821438</v>
      </c>
      <c r="DG205" s="24">
        <v>3.5845713461821438</v>
      </c>
      <c r="DH205" s="24">
        <v>3.5845713461821438</v>
      </c>
      <c r="DI205" s="24">
        <v>3.5845713461821438</v>
      </c>
      <c r="DJ205" s="24">
        <v>3.5845713461821438</v>
      </c>
      <c r="DK205" s="24">
        <v>3.5845713461821438</v>
      </c>
      <c r="DL205" s="24">
        <v>3.5845713461821438</v>
      </c>
      <c r="DM205" s="24">
        <v>3.5845713461821438</v>
      </c>
      <c r="DN205" s="24">
        <v>3.5845713461821438</v>
      </c>
      <c r="DO205" s="24">
        <v>3.6275862023363294</v>
      </c>
      <c r="DP205" s="24">
        <v>3.6275862023363294</v>
      </c>
      <c r="DQ205" s="24">
        <v>3.6275862023363294</v>
      </c>
      <c r="DR205" s="24">
        <v>3.6275862023363294</v>
      </c>
      <c r="DS205" s="24">
        <v>3.6275862023363294</v>
      </c>
      <c r="DT205" s="24">
        <v>3.6275862023363294</v>
      </c>
      <c r="DU205" s="24">
        <v>3.6275862023363294</v>
      </c>
      <c r="DV205" s="24">
        <v>3.6275862023363294</v>
      </c>
      <c r="DW205" s="24">
        <v>3.6275862023363294</v>
      </c>
      <c r="DX205" s="24">
        <v>3.6275862023363294</v>
      </c>
      <c r="DY205" s="24">
        <v>3.6275862023363294</v>
      </c>
      <c r="DZ205" s="24">
        <v>3.6275862023363294</v>
      </c>
      <c r="EA205" s="24">
        <v>3.6747448229667015</v>
      </c>
      <c r="EB205" s="24">
        <v>3.6747448229667015</v>
      </c>
      <c r="EC205" s="24">
        <v>3.6747448229667015</v>
      </c>
      <c r="ED205" s="24">
        <v>3.6747448229667015</v>
      </c>
      <c r="EE205" s="24">
        <v>3.6747448229667015</v>
      </c>
      <c r="EF205" s="24">
        <v>3.6747448229667015</v>
      </c>
      <c r="EG205" s="24">
        <v>3.6747448229667015</v>
      </c>
      <c r="EH205" s="24">
        <v>3.6747448229667015</v>
      </c>
      <c r="EI205" s="24">
        <v>3.6747448229667015</v>
      </c>
      <c r="EJ205" s="24">
        <v>3.6747448229667015</v>
      </c>
      <c r="EK205" s="24">
        <v>3.6747448229667015</v>
      </c>
      <c r="EL205" s="24">
        <v>3.6747448229667015</v>
      </c>
      <c r="EM205" s="24">
        <v>3.7445649746030685</v>
      </c>
      <c r="EN205" s="24">
        <v>3.7445649746030685</v>
      </c>
      <c r="EO205" s="24">
        <v>3.7445649746030685</v>
      </c>
      <c r="EP205" s="24">
        <v>3.7445649746030685</v>
      </c>
      <c r="EQ205" s="24">
        <v>3.7445649746030685</v>
      </c>
      <c r="ER205" s="24">
        <v>3.7445649746030685</v>
      </c>
      <c r="ES205" s="24">
        <v>3.7445649746030685</v>
      </c>
      <c r="ET205" s="24">
        <v>3.7445649746030685</v>
      </c>
      <c r="EU205" s="24">
        <v>3.7445649746030685</v>
      </c>
      <c r="EV205" s="24">
        <v>3.7445649746030685</v>
      </c>
      <c r="EW205" s="24">
        <v>3.7445649746030685</v>
      </c>
      <c r="EX205" s="24">
        <v>3.7445649746030685</v>
      </c>
      <c r="EY205" s="24">
        <v>3.8157117091205266</v>
      </c>
      <c r="EZ205" s="24">
        <v>3.8157117091205266</v>
      </c>
      <c r="FA205" s="24">
        <v>3.8157117091205266</v>
      </c>
      <c r="FB205" s="24">
        <v>3.8157117091205266</v>
      </c>
      <c r="FC205" s="24">
        <v>3.8157117091205266</v>
      </c>
      <c r="FD205" s="24">
        <v>3.8157117091205266</v>
      </c>
      <c r="FE205" s="24">
        <v>3.8157117091205266</v>
      </c>
      <c r="FF205" s="24">
        <v>3.8157117091205266</v>
      </c>
      <c r="FG205" s="24">
        <v>3.8157117091205266</v>
      </c>
      <c r="FH205" s="24">
        <v>3.8157117091205266</v>
      </c>
      <c r="FI205" s="24">
        <v>3.8157117091205266</v>
      </c>
      <c r="FJ205" s="24">
        <v>3.8157117091205266</v>
      </c>
      <c r="FK205" s="24">
        <v>3.8882102315938161</v>
      </c>
      <c r="FL205" s="24">
        <v>3.8882102315938161</v>
      </c>
      <c r="FM205" s="24">
        <v>3.8882102315938161</v>
      </c>
      <c r="FN205" s="24">
        <v>3.8882102315938161</v>
      </c>
      <c r="FO205" s="24">
        <v>3.8882102315938161</v>
      </c>
      <c r="FP205" s="24">
        <v>3.8882102315938161</v>
      </c>
      <c r="FQ205" s="24">
        <v>3.8882102315938161</v>
      </c>
      <c r="FR205" s="24">
        <v>3.8882102315938161</v>
      </c>
      <c r="FS205" s="24">
        <v>3.8882102315938161</v>
      </c>
      <c r="FT205" s="24">
        <v>3.8882102315938161</v>
      </c>
      <c r="FU205" s="24">
        <v>3.8882102315938161</v>
      </c>
      <c r="FV205" s="24">
        <v>3.8882102315938161</v>
      </c>
      <c r="FX205" s="24">
        <v>12.075784000000001</v>
      </c>
      <c r="FY205" s="24">
        <v>8.8944860000000006</v>
      </c>
      <c r="FZ205" s="24">
        <v>11.719832</v>
      </c>
      <c r="GA205" s="24">
        <v>23.039779000000003</v>
      </c>
      <c r="GB205" s="24">
        <v>3.4452275999999999</v>
      </c>
      <c r="GC205" s="24">
        <v>26.485006600000002</v>
      </c>
      <c r="GD205" s="24">
        <v>42.33495674880001</v>
      </c>
      <c r="GE205" s="24">
        <v>42.588966489292801</v>
      </c>
      <c r="GF205" s="24">
        <v>43.014856154185729</v>
      </c>
      <c r="GG205" s="24">
        <v>43.531034428035959</v>
      </c>
      <c r="GH205" s="24">
        <v>44.096937875600418</v>
      </c>
      <c r="GI205" s="24">
        <v>44.934779695236813</v>
      </c>
      <c r="GJ205" s="24">
        <v>45.788540509446328</v>
      </c>
      <c r="GK205" s="24">
        <v>46.658522779125796</v>
      </c>
    </row>
    <row r="206" spans="2:195" x14ac:dyDescent="0.2">
      <c r="B206" s="40" t="s">
        <v>84</v>
      </c>
      <c r="C206" s="40"/>
      <c r="D206" s="40"/>
      <c r="E206" s="40"/>
      <c r="F206" s="40"/>
      <c r="G206" s="40"/>
      <c r="H206" s="40"/>
      <c r="I206" s="40"/>
      <c r="J206" s="40"/>
      <c r="K206" s="40">
        <v>218.35697999999999</v>
      </c>
      <c r="L206" s="40">
        <v>202.78434800000002</v>
      </c>
      <c r="M206" s="40">
        <v>187.90962199999998</v>
      </c>
      <c r="N206" s="40">
        <v>217.62483000000003</v>
      </c>
      <c r="O206" s="40">
        <v>380.13102800000001</v>
      </c>
      <c r="P206" s="40">
        <v>270.99102099999988</v>
      </c>
      <c r="Q206" s="40">
        <v>398.23184400000002</v>
      </c>
      <c r="R206" s="40">
        <v>296.52481499999999</v>
      </c>
      <c r="S206" s="40">
        <v>622.95549400000004</v>
      </c>
      <c r="T206" s="40">
        <v>297.44972899999999</v>
      </c>
      <c r="U206" s="40">
        <v>319.90644600000002</v>
      </c>
      <c r="V206" s="40">
        <v>311.92938300000003</v>
      </c>
      <c r="W206" s="40">
        <v>302.91853000000003</v>
      </c>
      <c r="X206" s="40">
        <v>337.08565199999998</v>
      </c>
      <c r="Y206" s="40">
        <v>337.29207099999996</v>
      </c>
      <c r="Z206" s="40">
        <v>410.67994999999991</v>
      </c>
      <c r="AA206" s="40">
        <v>356.45505099999997</v>
      </c>
      <c r="AB206" s="40">
        <v>363.69384000000002</v>
      </c>
      <c r="AC206" s="40">
        <v>404.35877299999999</v>
      </c>
      <c r="AD206" s="40">
        <v>448.19327099999998</v>
      </c>
      <c r="AE206" s="40">
        <v>420.07412199999999</v>
      </c>
      <c r="AF206" s="40">
        <v>384.79204500000003</v>
      </c>
      <c r="AG206" s="40">
        <v>406.12047500000006</v>
      </c>
      <c r="AH206" s="40">
        <v>-14.073270000000033</v>
      </c>
      <c r="AI206" s="40">
        <v>406.93593099999998</v>
      </c>
      <c r="AJ206" s="40">
        <v>416.42780699999997</v>
      </c>
      <c r="AK206" s="40">
        <v>412.74610800000005</v>
      </c>
      <c r="AL206" s="40">
        <v>450.0164620000001</v>
      </c>
      <c r="AM206" s="40">
        <v>479.87138299999998</v>
      </c>
      <c r="AN206" s="40">
        <v>530.514993</v>
      </c>
      <c r="AO206" s="40">
        <v>528.49831300000017</v>
      </c>
      <c r="AP206" s="40">
        <v>589.36655300000007</v>
      </c>
      <c r="AQ206" s="40">
        <v>3390.200167</v>
      </c>
      <c r="AR206" s="40">
        <v>3569.21812</v>
      </c>
      <c r="AS206" s="40">
        <v>3047.2125959999998</v>
      </c>
      <c r="AT206" s="40">
        <v>3793.0128410000002</v>
      </c>
      <c r="AU206" s="40">
        <v>1793.4981110000003</v>
      </c>
      <c r="AV206" s="40">
        <v>1920.338328</v>
      </c>
      <c r="AW206" s="40">
        <v>1770.171055</v>
      </c>
      <c r="AX206" s="40">
        <v>1916.0426190000001</v>
      </c>
      <c r="AY206" s="40">
        <v>2532.9706789999996</v>
      </c>
      <c r="AZ206" s="40">
        <v>2833.5829720000002</v>
      </c>
      <c r="BA206" s="40">
        <v>3877.635796</v>
      </c>
      <c r="BB206" s="40">
        <v>3137.1546489999996</v>
      </c>
      <c r="BC206" s="40">
        <v>3591.3214039999998</v>
      </c>
      <c r="BD206" s="40">
        <v>3981.8511199999998</v>
      </c>
      <c r="BE206" s="40">
        <v>4828.8046669999994</v>
      </c>
      <c r="BF206" s="40">
        <v>7160.9630999999999</v>
      </c>
      <c r="BG206" s="40">
        <v>5292.8024559999994</v>
      </c>
      <c r="BH206" s="40">
        <v>4440.389975</v>
      </c>
      <c r="BI206" s="40">
        <v>5073.8907729999992</v>
      </c>
      <c r="BJ206" s="40">
        <v>5174.1352529999986</v>
      </c>
      <c r="BK206" s="40">
        <v>5457.4706560000004</v>
      </c>
      <c r="BL206" s="40">
        <v>8194.7709790000008</v>
      </c>
      <c r="BM206" s="40">
        <v>5955.6705840000004</v>
      </c>
      <c r="BN206" s="40">
        <v>7702.38418</v>
      </c>
      <c r="BO206" s="40">
        <v>7776.4493350000002</v>
      </c>
      <c r="BP206" s="40">
        <v>7142.2778140000009</v>
      </c>
      <c r="BQ206" s="40">
        <v>7297.6852599999984</v>
      </c>
      <c r="BR206" s="40">
        <v>10506.151678999999</v>
      </c>
      <c r="BS206" s="40">
        <v>8025.4395319999994</v>
      </c>
      <c r="BT206" s="40">
        <v>8737.162387999997</v>
      </c>
      <c r="BU206" s="40">
        <v>8464.9126960000012</v>
      </c>
      <c r="BV206" s="40">
        <v>7889.3830229999994</v>
      </c>
      <c r="BW206" s="40">
        <v>7944.1991520000001</v>
      </c>
      <c r="BX206" s="40">
        <v>7969.9336929999999</v>
      </c>
      <c r="BY206" s="40">
        <v>7905.7829469999997</v>
      </c>
      <c r="BZ206" s="40">
        <v>9297.6277990000017</v>
      </c>
      <c r="CA206" s="40">
        <v>9019.3085759999994</v>
      </c>
      <c r="CB206" s="40">
        <v>11133.493268000002</v>
      </c>
      <c r="CC206" s="40">
        <v>9112.005967000001</v>
      </c>
      <c r="CD206" s="40">
        <v>10052.17501162257</v>
      </c>
      <c r="CE206" s="40">
        <v>7653.2216372950024</v>
      </c>
      <c r="CF206" s="40">
        <v>7653.2216372950024</v>
      </c>
      <c r="CG206" s="40">
        <v>7653.2216372950024</v>
      </c>
      <c r="CH206" s="40">
        <v>7653.2216372950024</v>
      </c>
      <c r="CI206" s="40">
        <v>7653.2216372950024</v>
      </c>
      <c r="CJ206" s="40">
        <v>7653.2216372950024</v>
      </c>
      <c r="CK206" s="40">
        <v>7653.2216372950024</v>
      </c>
      <c r="CL206" s="40">
        <v>7653.2216372950024</v>
      </c>
      <c r="CM206" s="40">
        <v>7653.2216372950024</v>
      </c>
      <c r="CN206" s="40">
        <v>7653.2216372950024</v>
      </c>
      <c r="CO206" s="40">
        <v>7653.2216372950024</v>
      </c>
      <c r="CP206" s="40">
        <v>7653.2216372950024</v>
      </c>
      <c r="CQ206" s="40">
        <v>4909.0589606749436</v>
      </c>
      <c r="CR206" s="40">
        <v>4909.0589606749436</v>
      </c>
      <c r="CS206" s="40">
        <v>4909.0589606749436</v>
      </c>
      <c r="CT206" s="40">
        <v>4909.0589606749436</v>
      </c>
      <c r="CU206" s="40">
        <v>4909.0589606749436</v>
      </c>
      <c r="CV206" s="40">
        <v>4909.0589606749436</v>
      </c>
      <c r="CW206" s="40">
        <v>4909.0589606749436</v>
      </c>
      <c r="CX206" s="40">
        <v>4909.0589606749436</v>
      </c>
      <c r="CY206" s="40">
        <v>4909.0589606749436</v>
      </c>
      <c r="CZ206" s="40">
        <v>4909.0589606749436</v>
      </c>
      <c r="DA206" s="40">
        <v>4909.0589606749436</v>
      </c>
      <c r="DB206" s="40">
        <v>4909.0589606749436</v>
      </c>
      <c r="DC206" s="40">
        <v>3950.7939961406046</v>
      </c>
      <c r="DD206" s="40">
        <v>3950.7939961406046</v>
      </c>
      <c r="DE206" s="40">
        <v>3950.7939961406046</v>
      </c>
      <c r="DF206" s="40">
        <v>3950.7939961406046</v>
      </c>
      <c r="DG206" s="40">
        <v>3950.7939961406046</v>
      </c>
      <c r="DH206" s="40">
        <v>3950.7939961406046</v>
      </c>
      <c r="DI206" s="40">
        <v>3950.7939961406046</v>
      </c>
      <c r="DJ206" s="40">
        <v>3950.7939961406046</v>
      </c>
      <c r="DK206" s="40">
        <v>3950.7939961406046</v>
      </c>
      <c r="DL206" s="40">
        <v>3950.7939961406046</v>
      </c>
      <c r="DM206" s="40">
        <v>3950.7939961406046</v>
      </c>
      <c r="DN206" s="40">
        <v>3950.7939961406046</v>
      </c>
      <c r="DO206" s="40">
        <v>3645.6215844462427</v>
      </c>
      <c r="DP206" s="40">
        <v>3645.6215844462427</v>
      </c>
      <c r="DQ206" s="40">
        <v>3645.6215844462427</v>
      </c>
      <c r="DR206" s="40">
        <v>3645.6215844462427</v>
      </c>
      <c r="DS206" s="40">
        <v>3645.6215844462427</v>
      </c>
      <c r="DT206" s="40">
        <v>3645.6215844462427</v>
      </c>
      <c r="DU206" s="40">
        <v>3645.6215844462427</v>
      </c>
      <c r="DV206" s="40">
        <v>3645.6215844462427</v>
      </c>
      <c r="DW206" s="40">
        <v>3645.6215844462427</v>
      </c>
      <c r="DX206" s="40">
        <v>3645.6215844462427</v>
      </c>
      <c r="DY206" s="40">
        <v>3645.6215844462427</v>
      </c>
      <c r="DZ206" s="40">
        <v>3645.6215844462427</v>
      </c>
      <c r="EA206" s="40">
        <v>3277.414393313245</v>
      </c>
      <c r="EB206" s="40">
        <v>3277.414393313245</v>
      </c>
      <c r="EC206" s="40">
        <v>3277.414393313245</v>
      </c>
      <c r="ED206" s="40">
        <v>3277.414393313245</v>
      </c>
      <c r="EE206" s="40">
        <v>3277.414393313245</v>
      </c>
      <c r="EF206" s="40">
        <v>3277.414393313245</v>
      </c>
      <c r="EG206" s="40">
        <v>3277.414393313245</v>
      </c>
      <c r="EH206" s="40">
        <v>3277.414393313245</v>
      </c>
      <c r="EI206" s="40">
        <v>3277.414393313245</v>
      </c>
      <c r="EJ206" s="40">
        <v>3277.414393313245</v>
      </c>
      <c r="EK206" s="40">
        <v>3277.414393313245</v>
      </c>
      <c r="EL206" s="40">
        <v>3277.414393313245</v>
      </c>
      <c r="EM206" s="40">
        <v>3534.2068088410761</v>
      </c>
      <c r="EN206" s="40">
        <v>3534.2068088410761</v>
      </c>
      <c r="EO206" s="40">
        <v>3534.2068088410761</v>
      </c>
      <c r="EP206" s="40">
        <v>3534.2068088410761</v>
      </c>
      <c r="EQ206" s="40">
        <v>3534.2068088410761</v>
      </c>
      <c r="ER206" s="40">
        <v>3534.2068088410761</v>
      </c>
      <c r="ES206" s="40">
        <v>3534.2068088410761</v>
      </c>
      <c r="ET206" s="40">
        <v>3534.2068088410761</v>
      </c>
      <c r="EU206" s="40">
        <v>3534.2068088410761</v>
      </c>
      <c r="EV206" s="40">
        <v>3534.2068088410761</v>
      </c>
      <c r="EW206" s="40">
        <v>3534.2068088410761</v>
      </c>
      <c r="EX206" s="40">
        <v>3534.2068088410761</v>
      </c>
      <c r="EY206" s="40">
        <v>3798.2369166995668</v>
      </c>
      <c r="EZ206" s="40">
        <v>3798.2369166995668</v>
      </c>
      <c r="FA206" s="40">
        <v>3798.2369166995668</v>
      </c>
      <c r="FB206" s="40">
        <v>3798.2369166995668</v>
      </c>
      <c r="FC206" s="40">
        <v>3798.2369166995668</v>
      </c>
      <c r="FD206" s="40">
        <v>3798.2369166995668</v>
      </c>
      <c r="FE206" s="40">
        <v>3798.2369166995668</v>
      </c>
      <c r="FF206" s="40">
        <v>3798.2369166995668</v>
      </c>
      <c r="FG206" s="40">
        <v>3798.2369166995668</v>
      </c>
      <c r="FH206" s="40">
        <v>3798.2369166995668</v>
      </c>
      <c r="FI206" s="40">
        <v>3798.2369166995668</v>
      </c>
      <c r="FJ206" s="40">
        <v>3798.2369166995668</v>
      </c>
      <c r="FK206" s="40">
        <v>3964.5541562836756</v>
      </c>
      <c r="FL206" s="40">
        <v>3964.5541562836756</v>
      </c>
      <c r="FM206" s="40">
        <v>3964.5541562836756</v>
      </c>
      <c r="FN206" s="40">
        <v>3964.5541562836756</v>
      </c>
      <c r="FO206" s="40">
        <v>3964.5541562836756</v>
      </c>
      <c r="FP206" s="40">
        <v>3964.5541562836756</v>
      </c>
      <c r="FQ206" s="40">
        <v>3964.5541562836756</v>
      </c>
      <c r="FR206" s="40">
        <v>3964.5541562836756</v>
      </c>
      <c r="FS206" s="40">
        <v>3964.5541562836756</v>
      </c>
      <c r="FT206" s="40">
        <v>3964.5541562836756</v>
      </c>
      <c r="FU206" s="40">
        <v>3964.5541562836756</v>
      </c>
      <c r="FV206" s="40">
        <v>3964.5541562836756</v>
      </c>
      <c r="FX206" s="40">
        <v>17614.021273999999</v>
      </c>
      <c r="FY206" s="40">
        <v>39344.334500000004</v>
      </c>
      <c r="FZ206" s="40">
        <v>80014.078943999993</v>
      </c>
      <c r="GA206" s="40">
        <v>95499.249041000003</v>
      </c>
      <c r="GB206" s="40">
        <v>10052.17501162257</v>
      </c>
      <c r="GC206" s="40">
        <v>105551.42405262262</v>
      </c>
      <c r="GD206" s="40">
        <v>91838.659647540015</v>
      </c>
      <c r="GE206" s="40">
        <v>58908.70752809933</v>
      </c>
      <c r="GF206" s="40">
        <v>47409.527953687262</v>
      </c>
      <c r="GG206" s="40">
        <v>43747.459013354928</v>
      </c>
      <c r="GH206" s="40">
        <v>39328.972719758924</v>
      </c>
      <c r="GI206" s="40">
        <v>42410.481706092905</v>
      </c>
      <c r="GJ206" s="40">
        <v>45578.843000394809</v>
      </c>
      <c r="GK206" s="40">
        <v>47574.649875404109</v>
      </c>
    </row>
    <row r="208" spans="2:195" x14ac:dyDescent="0.2">
      <c r="B208" s="35"/>
    </row>
  </sheetData>
  <phoneticPr fontId="30" type="noConversion"/>
  <dataValidations count="1">
    <dataValidation type="list" allowBlank="1" showInputMessage="1" showErrorMessage="1" sqref="I49" xr:uid="{CC1769AD-9A96-4594-8F67-65ECAB64E5B6}">
      <formula1>"O,X"</formula1>
    </dataValidation>
  </dataValidations>
  <pageMargins left="0.6" right="0.6" top="1" bottom="1" header="0.5" footer="0.5"/>
  <pageSetup paperSize="9" scale="10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B346-BC06-46EE-B3ED-5A9318EE87A1}">
  <sheetPr>
    <pageSetUpPr fitToPage="1"/>
  </sheetPr>
  <dimension ref="B1:Z290"/>
  <sheetViews>
    <sheetView showGridLines="0" topLeftCell="A2" zoomScaleNormal="100" workbookViewId="0">
      <pane xSplit="10" ySplit="6" topLeftCell="L8" activePane="bottomRight" state="frozen"/>
      <selection pane="topRight" activeCell="G18" sqref="G18"/>
      <selection pane="bottomLeft" activeCell="G18" sqref="G18"/>
      <selection pane="bottomRight" activeCell="I28" sqref="I28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24" width="12.42578125" style="24" customWidth="1"/>
    <col min="25" max="25" width="2.85546875" style="24" customWidth="1"/>
    <col min="26" max="28" width="13.42578125" style="24" customWidth="1"/>
    <col min="29" max="30" width="0" style="24" hidden="1" customWidth="1"/>
    <col min="31" max="16384" width="0" style="24" hidden="1"/>
  </cols>
  <sheetData>
    <row r="1" spans="2:24" hidden="1" x14ac:dyDescent="0.2">
      <c r="B1" s="24" t="s">
        <v>953</v>
      </c>
    </row>
    <row r="2" spans="2:24" ht="16.5" x14ac:dyDescent="0.3">
      <c r="B2" s="31" t="s">
        <v>400</v>
      </c>
    </row>
    <row r="3" spans="2:24" x14ac:dyDescent="0.2">
      <c r="B3" s="32" t="s">
        <v>954</v>
      </c>
    </row>
    <row r="5" spans="2:24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2019</v>
      </c>
      <c r="L5" s="26">
        <v>2020</v>
      </c>
      <c r="M5" s="26">
        <v>2021</v>
      </c>
      <c r="N5" s="227">
        <v>2022</v>
      </c>
      <c r="O5" s="222">
        <v>2022</v>
      </c>
      <c r="P5" s="26">
        <v>2022</v>
      </c>
      <c r="Q5" s="26">
        <v>2023</v>
      </c>
      <c r="R5" s="26">
        <v>2024</v>
      </c>
      <c r="S5" s="26">
        <v>2025</v>
      </c>
      <c r="T5" s="26">
        <v>2026</v>
      </c>
      <c r="U5" s="26">
        <v>2027</v>
      </c>
      <c r="V5" s="26">
        <v>2028</v>
      </c>
      <c r="W5" s="26">
        <v>2029</v>
      </c>
      <c r="X5" s="26">
        <v>2030</v>
      </c>
    </row>
    <row r="6" spans="2:24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v>44196</v>
      </c>
      <c r="M6" s="157">
        <v>44561</v>
      </c>
      <c r="N6" s="223">
        <v>44895</v>
      </c>
      <c r="O6" s="224">
        <v>44926</v>
      </c>
      <c r="P6" s="157">
        <v>44926</v>
      </c>
      <c r="Q6" s="157">
        <v>45291</v>
      </c>
      <c r="R6" s="157">
        <v>45657</v>
      </c>
      <c r="S6" s="157">
        <v>46022</v>
      </c>
      <c r="T6" s="157">
        <v>46387</v>
      </c>
      <c r="U6" s="157">
        <v>46752</v>
      </c>
      <c r="V6" s="157">
        <v>47118</v>
      </c>
      <c r="W6" s="157">
        <v>47483</v>
      </c>
      <c r="X6" s="157">
        <v>47848</v>
      </c>
    </row>
    <row r="7" spans="2:24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25" t="s">
        <v>55</v>
      </c>
      <c r="O7" s="226" t="s">
        <v>56</v>
      </c>
      <c r="P7" s="29" t="s">
        <v>56</v>
      </c>
      <c r="Q7" s="29" t="s">
        <v>57</v>
      </c>
      <c r="R7" s="29" t="s">
        <v>57</v>
      </c>
      <c r="S7" s="29" t="s">
        <v>57</v>
      </c>
      <c r="T7" s="29" t="s">
        <v>57</v>
      </c>
      <c r="U7" s="29" t="s">
        <v>57</v>
      </c>
      <c r="V7" s="29" t="s">
        <v>57</v>
      </c>
      <c r="W7" s="29" t="s">
        <v>57</v>
      </c>
      <c r="X7" s="29" t="s">
        <v>57</v>
      </c>
    </row>
    <row r="8" spans="2:24" ht="4.9000000000000004" customHeight="1" x14ac:dyDescent="0.2"/>
    <row r="9" spans="2:24" x14ac:dyDescent="0.2">
      <c r="B9" s="30" t="s">
        <v>58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1" spans="2:24" x14ac:dyDescent="0.2">
      <c r="B11" s="35" t="s">
        <v>66</v>
      </c>
    </row>
    <row r="12" spans="2:24" x14ac:dyDescent="0.2">
      <c r="C12" s="24" t="s">
        <v>955</v>
      </c>
      <c r="K12" s="158">
        <v>0</v>
      </c>
      <c r="L12" s="158">
        <v>0</v>
      </c>
      <c r="M12" s="158">
        <v>0</v>
      </c>
      <c r="N12" s="158">
        <v>1664.9989680000001</v>
      </c>
      <c r="O12" s="24">
        <v>114.91802733333336</v>
      </c>
      <c r="P12" s="24">
        <v>1779.9169953333335</v>
      </c>
      <c r="Q12" s="24">
        <v>755.84113478472227</v>
      </c>
      <c r="R12" s="24">
        <v>742.86328468142369</v>
      </c>
      <c r="S12" s="24">
        <v>643.37234011469184</v>
      </c>
      <c r="T12" s="24">
        <v>705.16223421420636</v>
      </c>
      <c r="U12" s="24">
        <v>730.44436822059629</v>
      </c>
      <c r="V12" s="24">
        <v>708.63515262824535</v>
      </c>
      <c r="W12" s="24">
        <v>701.18204030108222</v>
      </c>
      <c r="X12" s="24">
        <v>704.12973631773377</v>
      </c>
    </row>
    <row r="13" spans="2:24" x14ac:dyDescent="0.2">
      <c r="C13" s="24" t="s">
        <v>956</v>
      </c>
      <c r="K13" s="158">
        <v>0</v>
      </c>
      <c r="L13" s="158">
        <v>0</v>
      </c>
      <c r="M13" s="158">
        <v>0</v>
      </c>
      <c r="N13" s="158">
        <v>95319.96040500002</v>
      </c>
      <c r="O13" s="24">
        <v>132.97570283333334</v>
      </c>
      <c r="P13" s="24">
        <v>95452.936107833346</v>
      </c>
      <c r="Q13" s="24">
        <v>10860.276786904513</v>
      </c>
      <c r="R13" s="24">
        <v>10882.672458071398</v>
      </c>
      <c r="S13" s="24">
        <v>20889.592799693386</v>
      </c>
      <c r="T13" s="24">
        <v>20849.932974913987</v>
      </c>
      <c r="U13" s="24">
        <v>20859.511134835393</v>
      </c>
      <c r="V13" s="24">
        <v>30870.523048387178</v>
      </c>
      <c r="W13" s="24">
        <v>30868.908665668012</v>
      </c>
      <c r="X13" s="24">
        <v>30864.804472704316</v>
      </c>
    </row>
    <row r="14" spans="2:24" x14ac:dyDescent="0.2">
      <c r="C14" s="40" t="s">
        <v>957</v>
      </c>
      <c r="D14" s="40"/>
      <c r="E14" s="40"/>
      <c r="F14" s="40"/>
      <c r="G14" s="40"/>
      <c r="H14" s="40"/>
      <c r="I14" s="40"/>
      <c r="J14" s="40"/>
      <c r="K14" s="40">
        <v>0</v>
      </c>
      <c r="L14" s="40">
        <v>0</v>
      </c>
      <c r="M14" s="40">
        <v>0</v>
      </c>
      <c r="N14" s="40">
        <v>96984.95937300002</v>
      </c>
      <c r="O14" s="40">
        <v>247.8937301666667</v>
      </c>
      <c r="P14" s="40">
        <v>97232.853103166679</v>
      </c>
      <c r="Q14" s="40">
        <v>11616.117921689234</v>
      </c>
      <c r="R14" s="40">
        <v>11625.535742752822</v>
      </c>
      <c r="S14" s="40">
        <v>21532.965139808079</v>
      </c>
      <c r="T14" s="40">
        <v>21555.095209128194</v>
      </c>
      <c r="U14" s="40">
        <v>21589.95550305599</v>
      </c>
      <c r="V14" s="40">
        <v>31579.158201015423</v>
      </c>
      <c r="W14" s="40">
        <v>31570.090705969094</v>
      </c>
      <c r="X14" s="40">
        <v>31568.934209022049</v>
      </c>
    </row>
    <row r="16" spans="2:24" x14ac:dyDescent="0.2">
      <c r="B16" s="35" t="s">
        <v>958</v>
      </c>
    </row>
    <row r="17" spans="2:26" x14ac:dyDescent="0.2">
      <c r="C17" s="24" t="s">
        <v>955</v>
      </c>
      <c r="K17" s="158">
        <v>1267.7129299999997</v>
      </c>
      <c r="L17" s="158">
        <v>2335.447921</v>
      </c>
      <c r="M17" s="158">
        <v>911.16098899999997</v>
      </c>
      <c r="N17" s="158">
        <v>1097.9381360000002</v>
      </c>
      <c r="O17" s="24">
        <v>106.88588878472221</v>
      </c>
      <c r="P17" s="24">
        <v>1204.8240247847225</v>
      </c>
      <c r="Q17" s="24">
        <v>1221.2274896814235</v>
      </c>
      <c r="R17" s="24">
        <v>1116.5646441146919</v>
      </c>
      <c r="S17" s="24">
        <v>1003.7058802142063</v>
      </c>
      <c r="T17" s="24">
        <v>787.76046022059631</v>
      </c>
      <c r="U17" s="24">
        <v>711.78091062824524</v>
      </c>
      <c r="V17" s="24">
        <v>701.18204030108222</v>
      </c>
      <c r="W17" s="24">
        <v>704.12973631773377</v>
      </c>
      <c r="X17" s="24">
        <v>711.22688660397353</v>
      </c>
      <c r="Z17" s="279"/>
    </row>
    <row r="18" spans="2:26" x14ac:dyDescent="0.2">
      <c r="C18" s="24" t="s">
        <v>956</v>
      </c>
      <c r="K18" s="158">
        <v>5256.284866</v>
      </c>
      <c r="L18" s="158">
        <v>22432.7883</v>
      </c>
      <c r="M18" s="158">
        <v>54027.303561000001</v>
      </c>
      <c r="N18" s="158">
        <v>70879.256179000004</v>
      </c>
      <c r="O18" s="24">
        <v>6382.1217162378471</v>
      </c>
      <c r="P18" s="24">
        <v>77261.377895237863</v>
      </c>
      <c r="Q18" s="24">
        <v>64721.812041071404</v>
      </c>
      <c r="R18" s="24">
        <v>33279.224360360051</v>
      </c>
      <c r="S18" s="24">
        <v>23045.884824913985</v>
      </c>
      <c r="T18" s="24">
        <v>20592.841064835393</v>
      </c>
      <c r="U18" s="24">
        <v>17120.523048387178</v>
      </c>
      <c r="V18" s="24">
        <v>20868.908665668012</v>
      </c>
      <c r="W18" s="24">
        <v>24614.804472704316</v>
      </c>
      <c r="X18" s="24">
        <v>27114.077893174934</v>
      </c>
    </row>
    <row r="19" spans="2:26" x14ac:dyDescent="0.2">
      <c r="C19" s="40" t="s">
        <v>957</v>
      </c>
      <c r="D19" s="40"/>
      <c r="E19" s="40"/>
      <c r="F19" s="40"/>
      <c r="G19" s="40"/>
      <c r="H19" s="40"/>
      <c r="I19" s="40"/>
      <c r="J19" s="40"/>
      <c r="K19" s="40">
        <v>6523.9977959999997</v>
      </c>
      <c r="L19" s="40">
        <v>24768.236220999999</v>
      </c>
      <c r="M19" s="40">
        <v>54938.464550000004</v>
      </c>
      <c r="N19" s="40">
        <v>71977.194315000001</v>
      </c>
      <c r="O19" s="40">
        <v>6489.0076050225689</v>
      </c>
      <c r="P19" s="40">
        <v>78466.201920022591</v>
      </c>
      <c r="Q19" s="40">
        <v>65943.039530752823</v>
      </c>
      <c r="R19" s="40">
        <v>34395.78900447474</v>
      </c>
      <c r="S19" s="40">
        <v>24049.59070512819</v>
      </c>
      <c r="T19" s="40">
        <v>21380.60152505599</v>
      </c>
      <c r="U19" s="40">
        <v>17832.303959015422</v>
      </c>
      <c r="V19" s="40">
        <v>21570.090705969094</v>
      </c>
      <c r="W19" s="40">
        <v>25318.934209022049</v>
      </c>
      <c r="X19" s="40">
        <v>27825.304779778908</v>
      </c>
    </row>
    <row r="21" spans="2:26" x14ac:dyDescent="0.2">
      <c r="B21" s="24" t="s">
        <v>959</v>
      </c>
    </row>
    <row r="22" spans="2:26" ht="3.6" customHeight="1" x14ac:dyDescent="0.2"/>
    <row r="23" spans="2:26" x14ac:dyDescent="0.2">
      <c r="C23" s="35" t="s">
        <v>135</v>
      </c>
    </row>
    <row r="24" spans="2:26" x14ac:dyDescent="0.2">
      <c r="D24" s="24" t="s">
        <v>607</v>
      </c>
      <c r="K24" s="158">
        <v>5942.8471430000009</v>
      </c>
      <c r="L24" s="158">
        <v>0</v>
      </c>
      <c r="M24" s="158">
        <v>2.2737367544323206E-13</v>
      </c>
      <c r="N24" s="158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</row>
    <row r="25" spans="2:26" x14ac:dyDescent="0.2">
      <c r="D25" s="24" t="s">
        <v>610</v>
      </c>
      <c r="K25" s="158">
        <v>1413.4495910000001</v>
      </c>
      <c r="L25" s="158">
        <v>1071.5769580000001</v>
      </c>
      <c r="M25" s="158">
        <v>650.93505500000003</v>
      </c>
      <c r="N25" s="158">
        <v>281.99862499999995</v>
      </c>
      <c r="O25" s="24">
        <v>309.51014336458331</v>
      </c>
      <c r="P25" s="24">
        <v>309.51014336458331</v>
      </c>
      <c r="Q25" s="24">
        <v>403.83225017057288</v>
      </c>
      <c r="R25" s="24">
        <v>551.95981936246744</v>
      </c>
      <c r="S25" s="24">
        <v>499.11739705409741</v>
      </c>
      <c r="T25" s="24">
        <v>453.03644874158476</v>
      </c>
      <c r="U25" s="24">
        <v>459.04569066005547</v>
      </c>
      <c r="V25" s="24">
        <v>483.88815889336593</v>
      </c>
      <c r="W25" s="24">
        <v>482.28088139591358</v>
      </c>
      <c r="X25" s="24">
        <v>471.66735938000295</v>
      </c>
    </row>
    <row r="26" spans="2:26" x14ac:dyDescent="0.2">
      <c r="D26" s="24" t="s">
        <v>612</v>
      </c>
      <c r="K26" s="158">
        <v>185.15548699999999</v>
      </c>
      <c r="L26" s="158">
        <v>46.863727999999981</v>
      </c>
      <c r="M26" s="158">
        <v>606.22918899999991</v>
      </c>
      <c r="N26" s="158">
        <v>1101.0079780000001</v>
      </c>
      <c r="O26" s="24">
        <v>1067.5664570000001</v>
      </c>
      <c r="P26" s="24">
        <v>1067.5664570000001</v>
      </c>
      <c r="Q26" s="24">
        <v>666.41920500000015</v>
      </c>
      <c r="R26" s="24">
        <v>266.38542900000016</v>
      </c>
      <c r="S26" s="24">
        <v>34.511440000000164</v>
      </c>
      <c r="T26" s="24">
        <v>8.0000000001660965E-3</v>
      </c>
      <c r="U26" s="24">
        <v>8.0000000001660965E-3</v>
      </c>
      <c r="V26" s="24">
        <v>8.0000000001660965E-3</v>
      </c>
      <c r="W26" s="24">
        <v>8.0000000001660965E-3</v>
      </c>
      <c r="X26" s="24">
        <v>8.0000000001660965E-3</v>
      </c>
    </row>
    <row r="27" spans="2:26" x14ac:dyDescent="0.2">
      <c r="D27" s="24" t="s">
        <v>613</v>
      </c>
      <c r="K27" s="158">
        <v>0</v>
      </c>
      <c r="L27" s="158">
        <v>0</v>
      </c>
      <c r="M27" s="158">
        <v>230.79637000000002</v>
      </c>
      <c r="N27" s="158">
        <v>250.11894100000001</v>
      </c>
      <c r="O27" s="24">
        <v>243.007544</v>
      </c>
      <c r="P27" s="24">
        <v>243.007544</v>
      </c>
      <c r="Q27" s="24">
        <v>165.79059100000001</v>
      </c>
      <c r="R27" s="24">
        <v>92.632063000000002</v>
      </c>
      <c r="S27" s="24">
        <v>25.962406000000001</v>
      </c>
      <c r="T27" s="24">
        <v>3.1497540000000015</v>
      </c>
      <c r="U27" s="24">
        <v>3.9960000000016649E-3</v>
      </c>
      <c r="V27" s="24">
        <v>3.9960000000016649E-3</v>
      </c>
      <c r="W27" s="24">
        <v>3.9960000000016649E-3</v>
      </c>
      <c r="X27" s="24">
        <v>3.9960000000016649E-3</v>
      </c>
    </row>
    <row r="28" spans="2:26" x14ac:dyDescent="0.2">
      <c r="D28" s="24" t="s">
        <v>599</v>
      </c>
      <c r="K28" s="158">
        <v>460.55321099999998</v>
      </c>
      <c r="L28" s="158">
        <v>533.38478999999995</v>
      </c>
      <c r="M28" s="158">
        <v>618.27717899999993</v>
      </c>
      <c r="N28" s="158">
        <v>905.22250999999983</v>
      </c>
      <c r="O28" s="24">
        <v>1060.6960481840276</v>
      </c>
      <c r="P28" s="24">
        <v>1060.6960481840276</v>
      </c>
      <c r="Q28" s="24">
        <v>979.35179148133659</v>
      </c>
      <c r="R28" s="24">
        <v>930.71516685617382</v>
      </c>
      <c r="S28" s="24">
        <v>921.76769506502933</v>
      </c>
      <c r="T28" s="24">
        <v>942.56650937115205</v>
      </c>
      <c r="U28" s="24">
        <v>958.36648304503228</v>
      </c>
      <c r="V28" s="24">
        <v>940.97712713888495</v>
      </c>
      <c r="W28" s="24">
        <v>939.63670861968581</v>
      </c>
      <c r="X28" s="24">
        <v>943.15308034935674</v>
      </c>
      <c r="Z28" s="24" t="s">
        <v>960</v>
      </c>
    </row>
    <row r="29" spans="2:26" x14ac:dyDescent="0.2">
      <c r="D29" s="24" t="s">
        <v>961</v>
      </c>
      <c r="K29" s="158">
        <v>189.9</v>
      </c>
      <c r="L29" s="158">
        <v>492.96</v>
      </c>
      <c r="M29" s="158">
        <v>70.8</v>
      </c>
      <c r="N29" s="158">
        <v>134.4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Z29" s="24" t="s">
        <v>962</v>
      </c>
    </row>
    <row r="30" spans="2:26" x14ac:dyDescent="0.2">
      <c r="D30" s="40" t="s">
        <v>84</v>
      </c>
      <c r="E30" s="40"/>
      <c r="F30" s="40"/>
      <c r="G30" s="40"/>
      <c r="H30" s="40"/>
      <c r="I30" s="40"/>
      <c r="J30" s="40"/>
      <c r="K30" s="40">
        <v>8191.9054320000014</v>
      </c>
      <c r="L30" s="40">
        <v>2144.785476</v>
      </c>
      <c r="M30" s="40">
        <v>2177.0377930000004</v>
      </c>
      <c r="N30" s="40">
        <v>2672.7480540000001</v>
      </c>
      <c r="O30" s="40">
        <v>2680.780192548611</v>
      </c>
      <c r="P30" s="40">
        <v>2680.780192548611</v>
      </c>
      <c r="Q30" s="40">
        <v>2215.3938376519095</v>
      </c>
      <c r="R30" s="40">
        <v>1841.6924782186416</v>
      </c>
      <c r="S30" s="40">
        <v>1481.3589381191268</v>
      </c>
      <c r="T30" s="40">
        <v>1398.7607121127371</v>
      </c>
      <c r="U30" s="40">
        <v>1417.4241697050879</v>
      </c>
      <c r="V30" s="40">
        <v>1424.8772820322511</v>
      </c>
      <c r="W30" s="40">
        <v>1421.9295860155996</v>
      </c>
      <c r="X30" s="40">
        <v>1414.83243572936</v>
      </c>
    </row>
    <row r="31" spans="2:26" ht="3.6" customHeight="1" x14ac:dyDescent="0.2"/>
    <row r="32" spans="2:26" x14ac:dyDescent="0.2">
      <c r="C32" s="35" t="s">
        <v>136</v>
      </c>
    </row>
    <row r="33" spans="2:26" x14ac:dyDescent="0.2">
      <c r="D33" s="24" t="s">
        <v>615</v>
      </c>
      <c r="K33" s="158">
        <v>9348.2622269999993</v>
      </c>
      <c r="L33" s="158">
        <v>6798.7361659999997</v>
      </c>
      <c r="M33" s="158">
        <v>4249.2101039999998</v>
      </c>
      <c r="N33" s="158">
        <v>1912.1445490000001</v>
      </c>
      <c r="O33" s="24">
        <v>1699.6840440000001</v>
      </c>
      <c r="P33" s="24">
        <v>1699.6840440000001</v>
      </c>
      <c r="Q33" s="24">
        <v>9.9999999997635314E-4</v>
      </c>
      <c r="R33" s="24">
        <v>9.9999999997635314E-4</v>
      </c>
      <c r="S33" s="24">
        <v>9.9999999997635314E-4</v>
      </c>
      <c r="T33" s="24">
        <v>9.9999999997635314E-4</v>
      </c>
      <c r="U33" s="24">
        <v>9.9999999997635314E-4</v>
      </c>
      <c r="V33" s="24">
        <v>9.9999999997635314E-4</v>
      </c>
      <c r="W33" s="24">
        <v>9.9999999997635314E-4</v>
      </c>
      <c r="X33" s="24">
        <v>9.9999999997635314E-4</v>
      </c>
    </row>
    <row r="34" spans="2:26" x14ac:dyDescent="0.2">
      <c r="D34" s="24" t="s">
        <v>616</v>
      </c>
      <c r="K34" s="158">
        <v>25.828903</v>
      </c>
      <c r="L34" s="158">
        <v>19.833779</v>
      </c>
      <c r="M34" s="158">
        <v>6.6774560000000003</v>
      </c>
      <c r="N34" s="158">
        <v>8.4365699999999997</v>
      </c>
      <c r="O34" s="24">
        <v>8.0523319999999998</v>
      </c>
      <c r="P34" s="24">
        <v>8.0523319999999998</v>
      </c>
      <c r="Q34" s="24">
        <v>4.5532880000000002</v>
      </c>
      <c r="R34" s="24">
        <v>2.0169290000000002</v>
      </c>
      <c r="S34" s="24">
        <v>0.27252700000000019</v>
      </c>
      <c r="T34" s="24">
        <v>2.1000000000000185E-2</v>
      </c>
      <c r="U34" s="24">
        <v>2.1000000000000185E-2</v>
      </c>
      <c r="V34" s="24">
        <v>2.1000000000000185E-2</v>
      </c>
      <c r="W34" s="24">
        <v>2.1000000000000185E-2</v>
      </c>
      <c r="X34" s="24">
        <v>2.1000000000000185E-2</v>
      </c>
    </row>
    <row r="35" spans="2:26" x14ac:dyDescent="0.2">
      <c r="D35" s="24" t="s">
        <v>617</v>
      </c>
      <c r="K35" s="158">
        <v>1E-3</v>
      </c>
      <c r="L35" s="158">
        <v>1E-3</v>
      </c>
      <c r="M35" s="158">
        <v>1E-3</v>
      </c>
      <c r="N35" s="158">
        <v>1E-3</v>
      </c>
      <c r="O35" s="24">
        <v>1E-3</v>
      </c>
      <c r="P35" s="24">
        <v>1E-3</v>
      </c>
      <c r="Q35" s="24">
        <v>1E-3</v>
      </c>
      <c r="R35" s="24">
        <v>1E-3</v>
      </c>
      <c r="S35" s="24">
        <v>1E-3</v>
      </c>
      <c r="T35" s="24">
        <v>1E-3</v>
      </c>
      <c r="U35" s="24">
        <v>1E-3</v>
      </c>
      <c r="V35" s="24">
        <v>1E-3</v>
      </c>
      <c r="W35" s="24">
        <v>1E-3</v>
      </c>
      <c r="X35" s="24">
        <v>1E-3</v>
      </c>
    </row>
    <row r="36" spans="2:26" x14ac:dyDescent="0.2">
      <c r="D36" s="24" t="s">
        <v>600</v>
      </c>
      <c r="K36" s="158">
        <v>1646.6674949999999</v>
      </c>
      <c r="L36" s="158">
        <v>2175.2070060000001</v>
      </c>
      <c r="M36" s="158">
        <v>1935.565055</v>
      </c>
      <c r="N36" s="158">
        <v>1473.910838</v>
      </c>
      <c r="O36" s="24">
        <v>1737.5639709288193</v>
      </c>
      <c r="P36" s="24">
        <v>1737.5639709288193</v>
      </c>
      <c r="Q36" s="24">
        <v>1715.1682997619359</v>
      </c>
      <c r="R36" s="24">
        <v>1708.2479581399471</v>
      </c>
      <c r="S36" s="24">
        <v>1747.9077829193488</v>
      </c>
      <c r="T36" s="24">
        <v>1738.3296229979414</v>
      </c>
      <c r="U36" s="24">
        <v>1727.317709446153</v>
      </c>
      <c r="V36" s="24">
        <v>1728.9320921653205</v>
      </c>
      <c r="W36" s="24">
        <v>1733.0362851290192</v>
      </c>
      <c r="X36" s="24">
        <v>1733.7628646583998</v>
      </c>
      <c r="Z36" s="24" t="s">
        <v>960</v>
      </c>
    </row>
    <row r="37" spans="2:26" x14ac:dyDescent="0.2">
      <c r="D37" s="24" t="s">
        <v>601</v>
      </c>
      <c r="K37" s="158">
        <v>8800</v>
      </c>
      <c r="L37" s="158">
        <v>53293.713453999997</v>
      </c>
      <c r="M37" s="158">
        <v>81347.952160999994</v>
      </c>
      <c r="N37" s="158">
        <v>64120.448243999999</v>
      </c>
      <c r="O37" s="24">
        <v>60572.442748666668</v>
      </c>
      <c r="P37" s="24">
        <v>60572.442748666668</v>
      </c>
      <c r="Q37" s="24">
        <v>17286.83572166667</v>
      </c>
      <c r="R37" s="24">
        <v>5000.0909880000036</v>
      </c>
      <c r="S37" s="24">
        <v>5000.0909880000036</v>
      </c>
      <c r="T37" s="24">
        <v>5000.0909880000036</v>
      </c>
      <c r="U37" s="24">
        <v>5000.0909880000036</v>
      </c>
      <c r="V37" s="24">
        <v>5000.0909880000036</v>
      </c>
      <c r="W37" s="24">
        <v>5000.0909880000036</v>
      </c>
      <c r="X37" s="24">
        <v>5000.0909880000036</v>
      </c>
      <c r="Z37" s="24" t="s">
        <v>960</v>
      </c>
    </row>
    <row r="38" spans="2:26" x14ac:dyDescent="0.2">
      <c r="D38" s="24" t="s">
        <v>592</v>
      </c>
      <c r="K38" s="158">
        <v>0</v>
      </c>
      <c r="L38" s="158">
        <v>0</v>
      </c>
      <c r="M38" s="158">
        <v>5290.0148959999997</v>
      </c>
      <c r="N38" s="158">
        <v>33083.535119</v>
      </c>
      <c r="O38" s="24">
        <v>45877.994787000003</v>
      </c>
      <c r="P38" s="24">
        <v>45877.994787000003</v>
      </c>
      <c r="Q38" s="24">
        <v>37027.644318999999</v>
      </c>
      <c r="R38" s="24">
        <v>26927.293850999999</v>
      </c>
      <c r="S38" s="24">
        <v>24733.086402999994</v>
      </c>
      <c r="T38" s="24">
        <v>25000.007999999994</v>
      </c>
      <c r="U38" s="24">
        <v>28750.007999999994</v>
      </c>
      <c r="V38" s="24">
        <v>38750.007999999994</v>
      </c>
      <c r="W38" s="24">
        <v>45000.007999999994</v>
      </c>
      <c r="X38" s="24">
        <v>48750.008000000002</v>
      </c>
      <c r="Z38" s="24" t="s">
        <v>960</v>
      </c>
    </row>
    <row r="39" spans="2:26" x14ac:dyDescent="0.2">
      <c r="D39" s="24" t="s">
        <v>618</v>
      </c>
      <c r="K39" s="158">
        <v>9134.0607199999995</v>
      </c>
      <c r="L39" s="158">
        <v>70.778999999999996</v>
      </c>
      <c r="M39" s="158">
        <v>72.028091000000003</v>
      </c>
      <c r="N39" s="158">
        <v>71.019000000000005</v>
      </c>
      <c r="O39" s="24">
        <v>71.019000000000005</v>
      </c>
      <c r="P39" s="24">
        <v>71.019000000000005</v>
      </c>
      <c r="Q39" s="24">
        <v>71.019000000000005</v>
      </c>
      <c r="R39" s="24">
        <v>71.019000000000005</v>
      </c>
      <c r="S39" s="24">
        <v>71.019000000000005</v>
      </c>
      <c r="T39" s="24">
        <v>71.019000000000005</v>
      </c>
      <c r="U39" s="24">
        <v>71.019000000000005</v>
      </c>
      <c r="V39" s="24">
        <v>71.019000000000005</v>
      </c>
      <c r="W39" s="24">
        <v>71.019000000000005</v>
      </c>
      <c r="X39" s="24">
        <v>71.019000000000005</v>
      </c>
    </row>
    <row r="40" spans="2:26" x14ac:dyDescent="0.2">
      <c r="D40" s="24" t="s">
        <v>466</v>
      </c>
      <c r="K40" s="158">
        <v>817.6</v>
      </c>
      <c r="L40" s="158">
        <v>817.6</v>
      </c>
      <c r="M40" s="158">
        <v>817.6</v>
      </c>
      <c r="N40" s="158">
        <v>1054.6017999999999</v>
      </c>
      <c r="O40" s="24">
        <v>1054.6017999999999</v>
      </c>
      <c r="P40" s="24">
        <v>1054.6017999999999</v>
      </c>
      <c r="Q40" s="24">
        <v>1054.6017999999999</v>
      </c>
      <c r="R40" s="24">
        <v>1054.6017999999999</v>
      </c>
      <c r="S40" s="24">
        <v>1054.6017999999999</v>
      </c>
      <c r="T40" s="24">
        <v>1054.6017999999999</v>
      </c>
      <c r="U40" s="24">
        <v>1054.6017999999999</v>
      </c>
      <c r="V40" s="24">
        <v>1054.6017999999999</v>
      </c>
      <c r="W40" s="24">
        <v>1054.6017999999999</v>
      </c>
      <c r="X40" s="24">
        <v>1054.6017999999999</v>
      </c>
      <c r="Z40" s="24" t="s">
        <v>963</v>
      </c>
    </row>
    <row r="41" spans="2:26" x14ac:dyDescent="0.2">
      <c r="D41" s="24" t="s">
        <v>593</v>
      </c>
      <c r="K41" s="158">
        <v>234.75</v>
      </c>
      <c r="L41" s="158">
        <v>2971.6</v>
      </c>
      <c r="M41" s="158">
        <v>19311.210190000002</v>
      </c>
      <c r="N41" s="158">
        <v>15546.408576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Z41" s="24" t="s">
        <v>962</v>
      </c>
    </row>
    <row r="42" spans="2:26" x14ac:dyDescent="0.2">
      <c r="D42" s="40" t="s">
        <v>84</v>
      </c>
      <c r="E42" s="40"/>
      <c r="F42" s="40"/>
      <c r="G42" s="40"/>
      <c r="H42" s="40"/>
      <c r="I42" s="40"/>
      <c r="J42" s="40"/>
      <c r="K42" s="40">
        <v>30007.170344999999</v>
      </c>
      <c r="L42" s="40">
        <v>66147.470405</v>
      </c>
      <c r="M42" s="40">
        <v>113030.258953</v>
      </c>
      <c r="N42" s="40">
        <v>117270.50569599999</v>
      </c>
      <c r="O42" s="40">
        <v>111021.3596825955</v>
      </c>
      <c r="P42" s="40">
        <v>111021.3596825955</v>
      </c>
      <c r="Q42" s="40">
        <v>57159.824428428597</v>
      </c>
      <c r="R42" s="40">
        <v>34763.272526139946</v>
      </c>
      <c r="S42" s="40">
        <v>32606.980500919348</v>
      </c>
      <c r="T42" s="40">
        <v>32864.072410997935</v>
      </c>
      <c r="U42" s="40">
        <v>36603.060497446146</v>
      </c>
      <c r="V42" s="40">
        <v>46604.674880165316</v>
      </c>
      <c r="W42" s="40">
        <v>52858.779073129015</v>
      </c>
      <c r="X42" s="40">
        <v>56609.505652658401</v>
      </c>
    </row>
    <row r="44" spans="2:26" x14ac:dyDescent="0.2">
      <c r="B44" s="24" t="s">
        <v>964</v>
      </c>
    </row>
    <row r="45" spans="2:26" x14ac:dyDescent="0.2">
      <c r="C45" s="24" t="s">
        <v>965</v>
      </c>
      <c r="O45" s="24">
        <v>134.4</v>
      </c>
      <c r="P45" s="24">
        <v>134.4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</row>
    <row r="46" spans="2:26" x14ac:dyDescent="0.2">
      <c r="C46" s="24" t="s">
        <v>966</v>
      </c>
      <c r="O46" s="24">
        <v>193.1</v>
      </c>
      <c r="P46" s="24">
        <v>193.1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</row>
    <row r="47" spans="2:26" x14ac:dyDescent="0.2">
      <c r="C47" s="24" t="s">
        <v>90</v>
      </c>
      <c r="O47" s="24">
        <v>1600</v>
      </c>
      <c r="P47" s="24">
        <v>1600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</row>
    <row r="48" spans="2:26" x14ac:dyDescent="0.2">
      <c r="C48" s="24" t="s">
        <v>592</v>
      </c>
      <c r="O48" s="24">
        <v>13753.308575999999</v>
      </c>
      <c r="P48" s="24">
        <v>13753.308575999999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</row>
    <row r="50" spans="2:24" x14ac:dyDescent="0.2">
      <c r="B50" s="24" t="s">
        <v>967</v>
      </c>
      <c r="K50" s="24">
        <v>12</v>
      </c>
      <c r="L50" s="24">
        <v>12</v>
      </c>
      <c r="M50" s="24">
        <v>12</v>
      </c>
      <c r="N50" s="24">
        <v>11</v>
      </c>
      <c r="O50" s="24">
        <v>1</v>
      </c>
      <c r="P50" s="24">
        <v>12</v>
      </c>
      <c r="Q50" s="24">
        <v>12</v>
      </c>
      <c r="R50" s="24">
        <v>12</v>
      </c>
      <c r="S50" s="24">
        <v>12</v>
      </c>
      <c r="T50" s="24">
        <v>12</v>
      </c>
      <c r="U50" s="24">
        <v>12</v>
      </c>
      <c r="V50" s="24">
        <v>12</v>
      </c>
      <c r="W50" s="24">
        <v>12</v>
      </c>
      <c r="X50" s="24">
        <v>12</v>
      </c>
    </row>
    <row r="52" spans="2:24" x14ac:dyDescent="0.2">
      <c r="B52" s="30" t="s">
        <v>66</v>
      </c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</row>
    <row r="54" spans="2:24" x14ac:dyDescent="0.2">
      <c r="B54" s="35" t="s">
        <v>135</v>
      </c>
    </row>
    <row r="55" spans="2:24" x14ac:dyDescent="0.2">
      <c r="C55" s="24" t="s">
        <v>607</v>
      </c>
      <c r="I55" s="585" t="s">
        <v>609</v>
      </c>
      <c r="K55" s="158"/>
      <c r="L55" s="158"/>
      <c r="M55" s="158"/>
      <c r="N55" s="158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</row>
    <row r="56" spans="2:24" x14ac:dyDescent="0.2">
      <c r="C56" s="24" t="s">
        <v>610</v>
      </c>
      <c r="I56" s="586" t="s">
        <v>611</v>
      </c>
      <c r="K56" s="158"/>
      <c r="L56" s="158"/>
      <c r="M56" s="158"/>
      <c r="N56" s="158">
        <v>0</v>
      </c>
      <c r="O56" s="24">
        <v>61.489405000000005</v>
      </c>
      <c r="P56" s="24">
        <v>61.489405000000005</v>
      </c>
      <c r="Q56" s="24">
        <v>402.9143166354167</v>
      </c>
      <c r="R56" s="24">
        <v>308.59220982942708</v>
      </c>
      <c r="S56" s="24">
        <v>160.46464063753254</v>
      </c>
      <c r="T56" s="24">
        <v>213.30706294590252</v>
      </c>
      <c r="U56" s="24">
        <v>259.38801125841519</v>
      </c>
      <c r="V56" s="24">
        <v>253.37876933994451</v>
      </c>
      <c r="W56" s="24">
        <v>228.53630110663403</v>
      </c>
      <c r="X56" s="24">
        <v>230.14357860408637</v>
      </c>
    </row>
    <row r="57" spans="2:24" x14ac:dyDescent="0.2">
      <c r="C57" s="24" t="s">
        <v>612</v>
      </c>
      <c r="I57" s="586" t="s">
        <v>609</v>
      </c>
      <c r="K57" s="158"/>
      <c r="L57" s="158"/>
      <c r="M57" s="158"/>
      <c r="N57" s="158">
        <v>828.13009999999997</v>
      </c>
      <c r="O57" s="24">
        <v>0</v>
      </c>
      <c r="P57" s="24">
        <v>828.13009999999997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</row>
    <row r="58" spans="2:24" x14ac:dyDescent="0.2">
      <c r="C58" s="24" t="s">
        <v>613</v>
      </c>
      <c r="I58" s="586" t="s">
        <v>609</v>
      </c>
      <c r="K58" s="158"/>
      <c r="L58" s="158"/>
      <c r="M58" s="158"/>
      <c r="N58" s="158">
        <v>94.401231999999993</v>
      </c>
      <c r="O58" s="24">
        <v>0</v>
      </c>
      <c r="P58" s="24">
        <v>94.401231999999993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</row>
    <row r="59" spans="2:24" x14ac:dyDescent="0.2">
      <c r="C59" s="24" t="s">
        <v>599</v>
      </c>
      <c r="I59" s="587" t="s">
        <v>611</v>
      </c>
      <c r="K59" s="158"/>
      <c r="L59" s="158"/>
      <c r="M59" s="158"/>
      <c r="N59" s="158">
        <v>608.06763599999999</v>
      </c>
      <c r="O59" s="24">
        <v>53.428622333333344</v>
      </c>
      <c r="P59" s="24">
        <v>661.49625833333334</v>
      </c>
      <c r="Q59" s="24">
        <v>352.92681814930563</v>
      </c>
      <c r="R59" s="24">
        <v>434.27107485199656</v>
      </c>
      <c r="S59" s="24">
        <v>482.90769947715933</v>
      </c>
      <c r="T59" s="24">
        <v>491.85517126830382</v>
      </c>
      <c r="U59" s="24">
        <v>471.05635696218116</v>
      </c>
      <c r="V59" s="24">
        <v>455.25638328830081</v>
      </c>
      <c r="W59" s="24">
        <v>472.64573919444825</v>
      </c>
      <c r="X59" s="24">
        <v>473.9861577136474</v>
      </c>
    </row>
    <row r="60" spans="2:24" x14ac:dyDescent="0.2">
      <c r="C60" s="24" t="s">
        <v>961</v>
      </c>
      <c r="K60" s="158"/>
      <c r="L60" s="158"/>
      <c r="M60" s="158"/>
      <c r="N60" s="158">
        <v>134.4</v>
      </c>
      <c r="O60" s="337"/>
      <c r="P60" s="24">
        <v>134.4</v>
      </c>
      <c r="Q60" s="34"/>
      <c r="R60" s="34"/>
      <c r="S60" s="34"/>
      <c r="T60" s="34"/>
      <c r="U60" s="34"/>
      <c r="V60" s="34"/>
      <c r="W60" s="34"/>
      <c r="X60" s="34"/>
    </row>
    <row r="61" spans="2:24" x14ac:dyDescent="0.2">
      <c r="C61" s="40" t="s">
        <v>84</v>
      </c>
      <c r="D61" s="40"/>
      <c r="E61" s="40"/>
      <c r="F61" s="40"/>
      <c r="G61" s="40"/>
      <c r="H61" s="40"/>
      <c r="I61" s="40"/>
      <c r="J61" s="40"/>
      <c r="K61" s="40">
        <v>0</v>
      </c>
      <c r="L61" s="40">
        <v>0</v>
      </c>
      <c r="M61" s="40">
        <v>0</v>
      </c>
      <c r="N61" s="40">
        <v>1664.9989680000001</v>
      </c>
      <c r="O61" s="40">
        <v>114.91802733333336</v>
      </c>
      <c r="P61" s="40">
        <v>1779.9169953333335</v>
      </c>
      <c r="Q61" s="40">
        <v>755.84113478472227</v>
      </c>
      <c r="R61" s="40">
        <v>742.86328468142369</v>
      </c>
      <c r="S61" s="40">
        <v>643.37234011469184</v>
      </c>
      <c r="T61" s="40">
        <v>705.16223421420636</v>
      </c>
      <c r="U61" s="40">
        <v>730.44436822059629</v>
      </c>
      <c r="V61" s="40">
        <v>708.63515262824535</v>
      </c>
      <c r="W61" s="40">
        <v>701.18204030108222</v>
      </c>
      <c r="X61" s="40">
        <v>704.12973631773377</v>
      </c>
    </row>
    <row r="63" spans="2:24" x14ac:dyDescent="0.2">
      <c r="B63" s="35" t="s">
        <v>136</v>
      </c>
    </row>
    <row r="64" spans="2:24" x14ac:dyDescent="0.2">
      <c r="C64" s="24" t="s">
        <v>615</v>
      </c>
      <c r="I64" s="585" t="s">
        <v>609</v>
      </c>
      <c r="K64" s="158"/>
      <c r="L64" s="158"/>
      <c r="M64" s="158"/>
      <c r="N64" s="158">
        <v>0</v>
      </c>
      <c r="O64" s="337"/>
      <c r="P64" s="24">
        <v>0</v>
      </c>
      <c r="Q64" s="34"/>
      <c r="R64" s="34"/>
      <c r="S64" s="34"/>
      <c r="T64" s="34"/>
      <c r="U64" s="34"/>
      <c r="V64" s="34"/>
      <c r="W64" s="34"/>
      <c r="X64" s="34"/>
    </row>
    <row r="65" spans="2:24" x14ac:dyDescent="0.2">
      <c r="C65" s="24" t="s">
        <v>616</v>
      </c>
      <c r="I65" s="586" t="s">
        <v>609</v>
      </c>
      <c r="K65" s="158"/>
      <c r="L65" s="158"/>
      <c r="M65" s="158"/>
      <c r="N65" s="158">
        <v>6.0837510000000004</v>
      </c>
      <c r="O65" s="24">
        <v>0</v>
      </c>
      <c r="P65" s="24">
        <v>6.0837510000000004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</row>
    <row r="66" spans="2:24" x14ac:dyDescent="0.2">
      <c r="C66" s="24" t="s">
        <v>617</v>
      </c>
      <c r="I66" s="586" t="s">
        <v>609</v>
      </c>
      <c r="K66" s="158"/>
      <c r="L66" s="158"/>
      <c r="M66" s="158"/>
      <c r="N66" s="158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</row>
    <row r="67" spans="2:24" x14ac:dyDescent="0.2">
      <c r="C67" s="24" t="s">
        <v>600</v>
      </c>
      <c r="I67" s="586" t="s">
        <v>611</v>
      </c>
      <c r="K67" s="158"/>
      <c r="L67" s="158"/>
      <c r="M67" s="158"/>
      <c r="N67" s="158">
        <v>336.2</v>
      </c>
      <c r="O67" s="24">
        <v>132.97570283333334</v>
      </c>
      <c r="P67" s="24">
        <v>469.17570283333333</v>
      </c>
      <c r="Q67" s="24">
        <v>860.27678690451398</v>
      </c>
      <c r="R67" s="24">
        <v>882.67245807139761</v>
      </c>
      <c r="S67" s="24">
        <v>889.5927996933865</v>
      </c>
      <c r="T67" s="24">
        <v>849.93297491398471</v>
      </c>
      <c r="U67" s="24">
        <v>859.51113483539211</v>
      </c>
      <c r="V67" s="24">
        <v>870.52304838718055</v>
      </c>
      <c r="W67" s="24">
        <v>868.9086656680131</v>
      </c>
      <c r="X67" s="24">
        <v>864.80447270431432</v>
      </c>
    </row>
    <row r="68" spans="2:24" x14ac:dyDescent="0.2">
      <c r="C68" s="24" t="s">
        <v>601</v>
      </c>
      <c r="I68" s="586" t="s">
        <v>609</v>
      </c>
      <c r="K68" s="158"/>
      <c r="L68" s="158"/>
      <c r="M68" s="158"/>
      <c r="N68" s="158">
        <v>45981.43</v>
      </c>
      <c r="O68" s="24">
        <v>0</v>
      </c>
      <c r="P68" s="24">
        <v>45981.43</v>
      </c>
      <c r="Q68" s="24">
        <v>5000</v>
      </c>
      <c r="R68" s="24">
        <v>5000</v>
      </c>
      <c r="S68" s="24">
        <v>5000</v>
      </c>
      <c r="T68" s="24">
        <v>5000</v>
      </c>
      <c r="U68" s="24">
        <v>5000</v>
      </c>
      <c r="V68" s="24">
        <v>5000</v>
      </c>
      <c r="W68" s="24">
        <v>5000</v>
      </c>
      <c r="X68" s="24">
        <v>5000</v>
      </c>
    </row>
    <row r="69" spans="2:24" x14ac:dyDescent="0.2">
      <c r="C69" s="24" t="s">
        <v>592</v>
      </c>
      <c r="I69" s="586" t="s">
        <v>609</v>
      </c>
      <c r="K69" s="158"/>
      <c r="L69" s="158"/>
      <c r="M69" s="158"/>
      <c r="N69" s="158">
        <v>33449.598078000003</v>
      </c>
      <c r="O69" s="24">
        <v>0</v>
      </c>
      <c r="P69" s="24">
        <v>33449.598078000003</v>
      </c>
      <c r="Q69" s="24">
        <v>5000</v>
      </c>
      <c r="R69" s="24">
        <v>5000</v>
      </c>
      <c r="S69" s="24">
        <v>15000</v>
      </c>
      <c r="T69" s="24">
        <v>15000</v>
      </c>
      <c r="U69" s="24">
        <v>15000</v>
      </c>
      <c r="V69" s="24">
        <v>25000</v>
      </c>
      <c r="W69" s="24">
        <v>25000</v>
      </c>
      <c r="X69" s="24">
        <v>25000</v>
      </c>
    </row>
    <row r="70" spans="2:24" x14ac:dyDescent="0.2">
      <c r="C70" s="24" t="s">
        <v>618</v>
      </c>
      <c r="I70" s="587" t="s">
        <v>609</v>
      </c>
      <c r="K70" s="158"/>
      <c r="L70" s="158"/>
      <c r="M70" s="158"/>
      <c r="N70" s="158">
        <v>0.24</v>
      </c>
      <c r="O70" s="24">
        <v>0</v>
      </c>
      <c r="P70" s="24">
        <v>0.24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</row>
    <row r="71" spans="2:24" x14ac:dyDescent="0.2">
      <c r="C71" s="24" t="s">
        <v>466</v>
      </c>
      <c r="K71" s="158"/>
      <c r="L71" s="158"/>
      <c r="M71" s="158"/>
      <c r="N71" s="158">
        <v>0</v>
      </c>
      <c r="O71" s="337"/>
      <c r="P71" s="24">
        <v>0</v>
      </c>
      <c r="Q71" s="34"/>
      <c r="R71" s="34"/>
      <c r="S71" s="34"/>
      <c r="T71" s="34"/>
      <c r="U71" s="34"/>
      <c r="V71" s="34"/>
      <c r="W71" s="34"/>
      <c r="X71" s="34"/>
    </row>
    <row r="72" spans="2:24" x14ac:dyDescent="0.2">
      <c r="C72" s="24" t="s">
        <v>593</v>
      </c>
      <c r="K72" s="158"/>
      <c r="L72" s="158"/>
      <c r="M72" s="158"/>
      <c r="N72" s="158">
        <v>15546.408576</v>
      </c>
      <c r="O72" s="24">
        <v>0</v>
      </c>
      <c r="P72" s="24">
        <v>15546.408576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</row>
    <row r="73" spans="2:24" x14ac:dyDescent="0.2">
      <c r="C73" s="40" t="s">
        <v>84</v>
      </c>
      <c r="D73" s="40"/>
      <c r="E73" s="40"/>
      <c r="F73" s="40"/>
      <c r="G73" s="40"/>
      <c r="H73" s="40"/>
      <c r="I73" s="40"/>
      <c r="J73" s="40"/>
      <c r="K73" s="40">
        <v>0</v>
      </c>
      <c r="L73" s="40">
        <v>0</v>
      </c>
      <c r="M73" s="40">
        <v>0</v>
      </c>
      <c r="N73" s="40">
        <v>95319.96040500002</v>
      </c>
      <c r="O73" s="40">
        <v>132.97570283333334</v>
      </c>
      <c r="P73" s="40">
        <v>95452.936107833346</v>
      </c>
      <c r="Q73" s="40">
        <v>10860.276786904513</v>
      </c>
      <c r="R73" s="40">
        <v>10882.672458071398</v>
      </c>
      <c r="S73" s="40">
        <v>20889.592799693386</v>
      </c>
      <c r="T73" s="40">
        <v>20849.932974913987</v>
      </c>
      <c r="U73" s="40">
        <v>20859.511134835393</v>
      </c>
      <c r="V73" s="40">
        <v>30870.523048387178</v>
      </c>
      <c r="W73" s="40">
        <v>30868.908665668012</v>
      </c>
      <c r="X73" s="40">
        <v>30864.804472704316</v>
      </c>
    </row>
    <row r="75" spans="2:24" x14ac:dyDescent="0.2">
      <c r="B75" s="279" t="s">
        <v>968</v>
      </c>
    </row>
    <row r="76" spans="2:24" x14ac:dyDescent="0.2">
      <c r="C76" s="24" t="s">
        <v>90</v>
      </c>
      <c r="O76" s="24">
        <v>0</v>
      </c>
      <c r="Q76" s="24">
        <v>5000</v>
      </c>
      <c r="R76" s="24">
        <v>5000</v>
      </c>
      <c r="S76" s="24">
        <v>5000</v>
      </c>
      <c r="T76" s="24">
        <v>5000</v>
      </c>
      <c r="U76" s="24">
        <v>5000</v>
      </c>
      <c r="V76" s="24">
        <v>5000</v>
      </c>
      <c r="W76" s="24">
        <v>5000</v>
      </c>
      <c r="X76" s="24">
        <v>5000</v>
      </c>
    </row>
    <row r="77" spans="2:24" x14ac:dyDescent="0.2">
      <c r="C77" s="24" t="s">
        <v>592</v>
      </c>
      <c r="O77" s="24">
        <v>0</v>
      </c>
      <c r="Q77" s="24">
        <v>5000</v>
      </c>
      <c r="R77" s="24">
        <v>5000</v>
      </c>
      <c r="S77" s="24">
        <v>15000</v>
      </c>
      <c r="T77" s="24">
        <v>15000</v>
      </c>
      <c r="U77" s="24">
        <v>15000</v>
      </c>
      <c r="V77" s="24">
        <v>25000</v>
      </c>
      <c r="W77" s="24">
        <v>25000</v>
      </c>
      <c r="X77" s="24">
        <v>25000</v>
      </c>
    </row>
    <row r="78" spans="2:24" x14ac:dyDescent="0.2">
      <c r="C78" s="24" t="s">
        <v>593</v>
      </c>
      <c r="O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</row>
    <row r="80" spans="2:24" x14ac:dyDescent="0.2">
      <c r="B80" s="30" t="s">
        <v>65</v>
      </c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</row>
    <row r="82" spans="2:24" x14ac:dyDescent="0.2">
      <c r="B82" s="35" t="s">
        <v>135</v>
      </c>
    </row>
    <row r="83" spans="2:24" x14ac:dyDescent="0.2">
      <c r="C83" s="24" t="s">
        <v>607</v>
      </c>
      <c r="K83" s="158">
        <v>841.05140999999992</v>
      </c>
      <c r="L83" s="158">
        <v>1620.7762470000002</v>
      </c>
      <c r="M83" s="158">
        <v>0</v>
      </c>
      <c r="N83" s="158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</row>
    <row r="84" spans="2:24" x14ac:dyDescent="0.2">
      <c r="C84" s="24" t="s">
        <v>610</v>
      </c>
      <c r="K84" s="158">
        <v>173.87767499999998</v>
      </c>
      <c r="L84" s="158">
        <v>411.37263300000006</v>
      </c>
      <c r="M84" s="158">
        <v>407.54129899999998</v>
      </c>
      <c r="N84" s="158">
        <v>368.93643000000003</v>
      </c>
      <c r="O84" s="24">
        <v>33.977886635416667</v>
      </c>
      <c r="P84" s="24">
        <v>402.9143166354167</v>
      </c>
      <c r="Q84" s="24">
        <v>308.59220982942708</v>
      </c>
      <c r="R84" s="24">
        <v>160.46464063753254</v>
      </c>
      <c r="S84" s="24">
        <v>213.30706294590252</v>
      </c>
      <c r="T84" s="24">
        <v>259.38801125841519</v>
      </c>
      <c r="U84" s="24">
        <v>253.37876933994451</v>
      </c>
      <c r="V84" s="24">
        <v>228.53630110663403</v>
      </c>
      <c r="W84" s="24">
        <v>230.14357860408637</v>
      </c>
      <c r="X84" s="24">
        <v>240.75710061999703</v>
      </c>
    </row>
    <row r="85" spans="2:24" x14ac:dyDescent="0.2">
      <c r="C85" s="24" t="s">
        <v>612</v>
      </c>
      <c r="K85" s="158">
        <v>68.127100999999996</v>
      </c>
      <c r="L85" s="158">
        <v>85.386951999999994</v>
      </c>
      <c r="M85" s="158">
        <v>176.59018300000002</v>
      </c>
      <c r="N85" s="158">
        <v>333.35131100000001</v>
      </c>
      <c r="O85" s="24">
        <v>33.441521000000002</v>
      </c>
      <c r="P85" s="24">
        <v>366.79283200000003</v>
      </c>
      <c r="Q85" s="24">
        <v>401.14725199999998</v>
      </c>
      <c r="R85" s="24">
        <v>400.03377599999999</v>
      </c>
      <c r="S85" s="24">
        <v>231.87398899999999</v>
      </c>
      <c r="T85" s="24">
        <v>34.503439999999998</v>
      </c>
      <c r="U85" s="24">
        <v>0</v>
      </c>
      <c r="V85" s="24">
        <v>0</v>
      </c>
      <c r="W85" s="24">
        <v>0</v>
      </c>
      <c r="X85" s="24">
        <v>0</v>
      </c>
    </row>
    <row r="86" spans="2:24" x14ac:dyDescent="0.2">
      <c r="C86" s="24" t="s">
        <v>613</v>
      </c>
      <c r="K86" s="158">
        <v>0</v>
      </c>
      <c r="L86" s="158">
        <v>0</v>
      </c>
      <c r="M86" s="158">
        <v>57.873942999999997</v>
      </c>
      <c r="N86" s="158">
        <v>75.078660999999983</v>
      </c>
      <c r="O86" s="24">
        <v>7.1113970000000002</v>
      </c>
      <c r="P86" s="24">
        <v>82.190057999999979</v>
      </c>
      <c r="Q86" s="24">
        <v>77.216953000000004</v>
      </c>
      <c r="R86" s="24">
        <v>73.158528000000004</v>
      </c>
      <c r="S86" s="24">
        <v>66.669657000000001</v>
      </c>
      <c r="T86" s="24">
        <v>22.812652</v>
      </c>
      <c r="U86" s="24">
        <v>3.1457579999999998</v>
      </c>
      <c r="V86" s="24">
        <v>0</v>
      </c>
      <c r="W86" s="24">
        <v>0</v>
      </c>
      <c r="X86" s="24">
        <v>0</v>
      </c>
    </row>
    <row r="87" spans="2:24" x14ac:dyDescent="0.2">
      <c r="C87" s="24" t="s">
        <v>599</v>
      </c>
      <c r="K87" s="158">
        <v>184.656744</v>
      </c>
      <c r="L87" s="158">
        <v>217.91208900000004</v>
      </c>
      <c r="M87" s="158">
        <v>269.15556399999997</v>
      </c>
      <c r="N87" s="158">
        <v>320.57173400000005</v>
      </c>
      <c r="O87" s="24">
        <v>32.355084149305554</v>
      </c>
      <c r="P87" s="24">
        <v>352.92681814930563</v>
      </c>
      <c r="Q87" s="24">
        <v>434.27107485199656</v>
      </c>
      <c r="R87" s="24">
        <v>482.90769947715933</v>
      </c>
      <c r="S87" s="24">
        <v>491.85517126830382</v>
      </c>
      <c r="T87" s="24">
        <v>471.05635696218116</v>
      </c>
      <c r="U87" s="24">
        <v>455.25638328830081</v>
      </c>
      <c r="V87" s="24">
        <v>472.64573919444825</v>
      </c>
      <c r="W87" s="24">
        <v>473.9861577136474</v>
      </c>
      <c r="X87" s="24">
        <v>470.46978598397646</v>
      </c>
    </row>
    <row r="88" spans="2:24" x14ac:dyDescent="0.2">
      <c r="C88" s="24" t="s">
        <v>969</v>
      </c>
      <c r="K88" s="158">
        <v>0</v>
      </c>
      <c r="L88" s="158">
        <v>0</v>
      </c>
      <c r="M88" s="158">
        <v>0</v>
      </c>
      <c r="N88" s="158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</row>
    <row r="89" spans="2:24" x14ac:dyDescent="0.2">
      <c r="C89" s="40" t="s">
        <v>84</v>
      </c>
      <c r="D89" s="40"/>
      <c r="E89" s="40"/>
      <c r="F89" s="40"/>
      <c r="G89" s="40"/>
      <c r="H89" s="40"/>
      <c r="I89" s="40"/>
      <c r="J89" s="40"/>
      <c r="K89" s="40">
        <v>1267.7129299999997</v>
      </c>
      <c r="L89" s="40">
        <v>2335.447921</v>
      </c>
      <c r="M89" s="40">
        <v>911.16098899999997</v>
      </c>
      <c r="N89" s="40">
        <v>1097.9381360000002</v>
      </c>
      <c r="O89" s="40">
        <v>106.88588878472221</v>
      </c>
      <c r="P89" s="40">
        <v>1204.8240247847225</v>
      </c>
      <c r="Q89" s="40">
        <v>1221.2274896814235</v>
      </c>
      <c r="R89" s="40">
        <v>1116.5646441146919</v>
      </c>
      <c r="S89" s="40">
        <v>1003.7058802142063</v>
      </c>
      <c r="T89" s="40">
        <v>787.76046022059631</v>
      </c>
      <c r="U89" s="40">
        <v>711.78091062824524</v>
      </c>
      <c r="V89" s="40">
        <v>701.18204030108222</v>
      </c>
      <c r="W89" s="40">
        <v>704.12973631773377</v>
      </c>
      <c r="X89" s="40">
        <v>711.22688660397353</v>
      </c>
    </row>
    <row r="91" spans="2:24" x14ac:dyDescent="0.2">
      <c r="B91" s="35" t="s">
        <v>136</v>
      </c>
    </row>
    <row r="92" spans="2:24" x14ac:dyDescent="0.2">
      <c r="C92" s="24" t="s">
        <v>615</v>
      </c>
      <c r="K92" s="158">
        <v>849.84202000000005</v>
      </c>
      <c r="L92" s="158">
        <v>2549.526061</v>
      </c>
      <c r="M92" s="158">
        <v>2549.5260619999999</v>
      </c>
      <c r="N92" s="158">
        <v>2337.0655550000001</v>
      </c>
      <c r="O92" s="24">
        <v>212.46050500000001</v>
      </c>
      <c r="P92" s="24">
        <v>2549.5260600000001</v>
      </c>
      <c r="Q92" s="24">
        <v>1699.6830440000001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</row>
    <row r="93" spans="2:24" x14ac:dyDescent="0.2">
      <c r="C93" s="24" t="s">
        <v>616</v>
      </c>
      <c r="K93" s="158">
        <v>3.8600029999999999</v>
      </c>
      <c r="L93" s="158">
        <v>7.8574839999999977</v>
      </c>
      <c r="M93" s="158">
        <v>6.0641509999999981</v>
      </c>
      <c r="N93" s="158">
        <v>4.3246369999999992</v>
      </c>
      <c r="O93" s="24">
        <v>0.38423800000000002</v>
      </c>
      <c r="P93" s="24">
        <v>4.708874999999999</v>
      </c>
      <c r="Q93" s="24">
        <v>3.499044</v>
      </c>
      <c r="R93" s="24">
        <v>2.536359</v>
      </c>
      <c r="S93" s="24">
        <v>1.744402</v>
      </c>
      <c r="T93" s="24">
        <v>0.251527</v>
      </c>
      <c r="U93" s="24">
        <v>0</v>
      </c>
      <c r="V93" s="24">
        <v>0</v>
      </c>
      <c r="W93" s="24">
        <v>0</v>
      </c>
      <c r="X93" s="24">
        <v>0</v>
      </c>
    </row>
    <row r="94" spans="2:24" x14ac:dyDescent="0.2">
      <c r="C94" s="24" t="s">
        <v>617</v>
      </c>
      <c r="K94" s="158">
        <v>0</v>
      </c>
      <c r="L94" s="158">
        <v>0</v>
      </c>
      <c r="M94" s="158">
        <v>0</v>
      </c>
      <c r="N94" s="158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</row>
    <row r="95" spans="2:24" x14ac:dyDescent="0.2">
      <c r="C95" s="24" t="s">
        <v>600</v>
      </c>
      <c r="K95" s="158">
        <v>853.623063</v>
      </c>
      <c r="L95" s="158">
        <v>990.63548900000001</v>
      </c>
      <c r="M95" s="158">
        <v>1111.0169510000001</v>
      </c>
      <c r="N95" s="158">
        <v>797.85421700000006</v>
      </c>
      <c r="O95" s="24">
        <v>62.422569904513892</v>
      </c>
      <c r="P95" s="24">
        <v>860.27678690451398</v>
      </c>
      <c r="Q95" s="24">
        <v>882.67245807139761</v>
      </c>
      <c r="R95" s="24">
        <v>889.5927996933865</v>
      </c>
      <c r="S95" s="24">
        <v>849.93297491398471</v>
      </c>
      <c r="T95" s="24">
        <v>859.51113483539211</v>
      </c>
      <c r="U95" s="24">
        <v>870.52304838718055</v>
      </c>
      <c r="V95" s="24">
        <v>868.9086656680131</v>
      </c>
      <c r="W95" s="24">
        <v>864.80447270431432</v>
      </c>
      <c r="X95" s="24">
        <v>864.07789317493371</v>
      </c>
    </row>
    <row r="96" spans="2:24" x14ac:dyDescent="0.2">
      <c r="C96" s="24" t="s">
        <v>601</v>
      </c>
      <c r="K96" s="158">
        <v>1706.328166</v>
      </c>
      <c r="L96" s="158">
        <v>18884.769265999999</v>
      </c>
      <c r="M96" s="158">
        <v>50179.623376999996</v>
      </c>
      <c r="N96" s="158">
        <v>62129.808081000003</v>
      </c>
      <c r="O96" s="24">
        <v>5148.0054953333329</v>
      </c>
      <c r="P96" s="24">
        <v>67277.813576333341</v>
      </c>
      <c r="Q96" s="24">
        <v>48285.607026999998</v>
      </c>
      <c r="R96" s="24">
        <v>17286.744733666666</v>
      </c>
      <c r="S96" s="24">
        <v>5000</v>
      </c>
      <c r="T96" s="24">
        <v>5000</v>
      </c>
      <c r="U96" s="24">
        <v>5000</v>
      </c>
      <c r="V96" s="24">
        <v>5000</v>
      </c>
      <c r="W96" s="24">
        <v>5000</v>
      </c>
      <c r="X96" s="24">
        <v>5000</v>
      </c>
    </row>
    <row r="97" spans="2:24" x14ac:dyDescent="0.2">
      <c r="C97" s="24" t="s">
        <v>592</v>
      </c>
      <c r="K97" s="158">
        <v>0</v>
      </c>
      <c r="L97" s="158">
        <v>0</v>
      </c>
      <c r="M97" s="158">
        <v>181.07301999999999</v>
      </c>
      <c r="N97" s="158">
        <v>5610.203688999999</v>
      </c>
      <c r="O97" s="24">
        <v>958.84890799999994</v>
      </c>
      <c r="P97" s="24">
        <v>6569.052596999999</v>
      </c>
      <c r="Q97" s="24">
        <v>13850.350468000001</v>
      </c>
      <c r="R97" s="24">
        <v>15100.350468000001</v>
      </c>
      <c r="S97" s="24">
        <v>17194.207448000001</v>
      </c>
      <c r="T97" s="24">
        <v>14733.078403000001</v>
      </c>
      <c r="U97" s="24">
        <v>11250</v>
      </c>
      <c r="V97" s="24">
        <v>15000</v>
      </c>
      <c r="W97" s="24">
        <v>18750</v>
      </c>
      <c r="X97" s="24">
        <v>21250</v>
      </c>
    </row>
    <row r="98" spans="2:24" x14ac:dyDescent="0.2">
      <c r="C98" s="24" t="s">
        <v>618</v>
      </c>
      <c r="K98" s="158">
        <v>1842.6316140000001</v>
      </c>
      <c r="L98" s="158">
        <v>0</v>
      </c>
      <c r="M98" s="158">
        <v>0</v>
      </c>
      <c r="N98" s="158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</row>
    <row r="99" spans="2:24" x14ac:dyDescent="0.2">
      <c r="C99" s="24" t="s">
        <v>466</v>
      </c>
      <c r="K99" s="158">
        <v>0</v>
      </c>
      <c r="L99" s="158">
        <v>0</v>
      </c>
      <c r="M99" s="158">
        <v>0</v>
      </c>
      <c r="N99" s="158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</row>
    <row r="100" spans="2:24" x14ac:dyDescent="0.2">
      <c r="C100" s="24" t="s">
        <v>969</v>
      </c>
      <c r="K100" s="158">
        <v>0</v>
      </c>
      <c r="L100" s="158">
        <v>0</v>
      </c>
      <c r="M100" s="158">
        <v>0</v>
      </c>
      <c r="N100" s="158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</row>
    <row r="101" spans="2:24" x14ac:dyDescent="0.2">
      <c r="C101" s="40" t="s">
        <v>84</v>
      </c>
      <c r="D101" s="40"/>
      <c r="E101" s="40"/>
      <c r="F101" s="40"/>
      <c r="G101" s="40"/>
      <c r="H101" s="40"/>
      <c r="I101" s="40"/>
      <c r="J101" s="40"/>
      <c r="K101" s="40">
        <v>5256.284866</v>
      </c>
      <c r="L101" s="40">
        <v>22432.7883</v>
      </c>
      <c r="M101" s="40">
        <v>54027.303561000001</v>
      </c>
      <c r="N101" s="40">
        <v>70879.256179000004</v>
      </c>
      <c r="O101" s="40">
        <v>6382.1217162378471</v>
      </c>
      <c r="P101" s="40">
        <v>77261.377895237863</v>
      </c>
      <c r="Q101" s="40">
        <v>64721.812041071404</v>
      </c>
      <c r="R101" s="40">
        <v>33279.224360360051</v>
      </c>
      <c r="S101" s="40">
        <v>23045.884824913985</v>
      </c>
      <c r="T101" s="40">
        <v>20592.841064835393</v>
      </c>
      <c r="U101" s="40">
        <v>17120.523048387178</v>
      </c>
      <c r="V101" s="40">
        <v>20868.908665668012</v>
      </c>
      <c r="W101" s="40">
        <v>24614.804472704316</v>
      </c>
      <c r="X101" s="40">
        <v>27114.077893174934</v>
      </c>
    </row>
    <row r="103" spans="2:24" x14ac:dyDescent="0.2">
      <c r="B103" s="254" t="s">
        <v>970</v>
      </c>
      <c r="C103" s="254"/>
      <c r="D103" s="254"/>
      <c r="E103" s="254"/>
      <c r="F103" s="254"/>
      <c r="G103" s="254"/>
      <c r="H103" s="254"/>
      <c r="I103" s="254"/>
      <c r="J103" s="254"/>
      <c r="K103" s="254"/>
      <c r="L103" s="254"/>
      <c r="M103" s="254"/>
      <c r="N103" s="254"/>
      <c r="O103" s="254"/>
      <c r="P103" s="254"/>
      <c r="Q103" s="254"/>
      <c r="R103" s="254"/>
      <c r="S103" s="254"/>
      <c r="T103" s="254"/>
      <c r="U103" s="254"/>
      <c r="V103" s="254"/>
      <c r="W103" s="254"/>
      <c r="X103" s="254"/>
    </row>
    <row r="105" spans="2:24" x14ac:dyDescent="0.2">
      <c r="B105" s="35" t="s">
        <v>135</v>
      </c>
    </row>
    <row r="106" spans="2:24" x14ac:dyDescent="0.2">
      <c r="C106" s="24" t="s">
        <v>607</v>
      </c>
      <c r="L106" s="158"/>
      <c r="M106" s="158"/>
      <c r="N106" s="158"/>
      <c r="O106" s="404">
        <v>0</v>
      </c>
      <c r="P106" s="251"/>
      <c r="Q106" s="404">
        <v>0</v>
      </c>
      <c r="R106" s="404">
        <v>0</v>
      </c>
      <c r="S106" s="404">
        <v>0</v>
      </c>
      <c r="T106" s="404">
        <v>0</v>
      </c>
      <c r="U106" s="404">
        <v>0</v>
      </c>
      <c r="V106" s="404">
        <v>0</v>
      </c>
      <c r="W106" s="404">
        <v>0</v>
      </c>
      <c r="X106" s="404">
        <v>0</v>
      </c>
    </row>
    <row r="107" spans="2:24" x14ac:dyDescent="0.2">
      <c r="C107" s="24" t="s">
        <v>610</v>
      </c>
      <c r="L107" s="158"/>
      <c r="M107" s="158"/>
      <c r="N107" s="158"/>
      <c r="O107" s="405">
        <v>33.337372000000002</v>
      </c>
      <c r="P107" s="251"/>
      <c r="Q107" s="405">
        <v>242.855569</v>
      </c>
      <c r="R107" s="405">
        <v>5.7896840000000003</v>
      </c>
      <c r="S107" s="405">
        <v>0</v>
      </c>
      <c r="T107" s="405">
        <v>0</v>
      </c>
      <c r="U107" s="405">
        <v>0</v>
      </c>
      <c r="V107" s="404">
        <v>0</v>
      </c>
      <c r="W107" s="404">
        <v>0</v>
      </c>
      <c r="X107" s="404">
        <v>0</v>
      </c>
    </row>
    <row r="108" spans="2:24" x14ac:dyDescent="0.2">
      <c r="C108" s="24" t="s">
        <v>612</v>
      </c>
      <c r="L108" s="158"/>
      <c r="M108" s="158"/>
      <c r="N108" s="158"/>
      <c r="O108" s="404">
        <v>33.441521000000002</v>
      </c>
      <c r="P108" s="251"/>
      <c r="Q108" s="404">
        <v>401.14725199999998</v>
      </c>
      <c r="R108" s="404">
        <v>400.03377599999999</v>
      </c>
      <c r="S108" s="404">
        <v>231.87398899999999</v>
      </c>
      <c r="T108" s="404">
        <v>34.503439999999998</v>
      </c>
      <c r="U108" s="405">
        <v>0</v>
      </c>
      <c r="V108" s="404">
        <v>0</v>
      </c>
      <c r="W108" s="404">
        <v>0</v>
      </c>
      <c r="X108" s="404">
        <v>0</v>
      </c>
    </row>
    <row r="109" spans="2:24" x14ac:dyDescent="0.2">
      <c r="C109" s="24" t="s">
        <v>613</v>
      </c>
      <c r="L109" s="158"/>
      <c r="M109" s="158"/>
      <c r="N109" s="158"/>
      <c r="O109" s="404">
        <v>7.1113970000000002</v>
      </c>
      <c r="P109" s="251"/>
      <c r="Q109" s="404">
        <v>77.216953000000004</v>
      </c>
      <c r="R109" s="404">
        <v>73.158528000000004</v>
      </c>
      <c r="S109" s="404">
        <v>66.669657000000001</v>
      </c>
      <c r="T109" s="404">
        <v>22.812652</v>
      </c>
      <c r="U109" s="405">
        <v>3.1457579999999998</v>
      </c>
      <c r="V109" s="404">
        <v>0</v>
      </c>
      <c r="W109" s="404">
        <v>0</v>
      </c>
      <c r="X109" s="404">
        <v>0</v>
      </c>
    </row>
    <row r="110" spans="2:24" x14ac:dyDescent="0.2">
      <c r="C110" s="24" t="s">
        <v>599</v>
      </c>
      <c r="L110" s="158"/>
      <c r="M110" s="158"/>
      <c r="N110" s="158"/>
      <c r="O110" s="405">
        <v>30.398536</v>
      </c>
      <c r="P110" s="251"/>
      <c r="Q110" s="405">
        <v>343.19806699999998</v>
      </c>
      <c r="R110" s="405">
        <v>293.434955</v>
      </c>
      <c r="S110" s="405">
        <v>187.73508000000001</v>
      </c>
      <c r="T110" s="405">
        <v>47.047454999999999</v>
      </c>
      <c r="U110" s="405">
        <v>0</v>
      </c>
      <c r="V110" s="404">
        <v>0</v>
      </c>
      <c r="W110" s="404">
        <v>0</v>
      </c>
      <c r="X110" s="404">
        <v>0</v>
      </c>
    </row>
    <row r="111" spans="2:24" x14ac:dyDescent="0.2">
      <c r="C111" s="24" t="s">
        <v>969</v>
      </c>
      <c r="L111" s="158"/>
      <c r="M111" s="158"/>
      <c r="N111" s="158"/>
      <c r="O111" s="337"/>
      <c r="P111" s="251"/>
      <c r="Q111" s="34"/>
      <c r="R111" s="34"/>
      <c r="S111" s="34"/>
      <c r="T111" s="34"/>
      <c r="U111" s="34"/>
      <c r="V111" s="34"/>
      <c r="W111" s="34"/>
      <c r="X111" s="34"/>
    </row>
    <row r="112" spans="2:24" x14ac:dyDescent="0.2">
      <c r="C112" s="40" t="s">
        <v>84</v>
      </c>
      <c r="D112" s="40"/>
      <c r="E112" s="40"/>
      <c r="F112" s="40"/>
      <c r="G112" s="40"/>
      <c r="H112" s="40"/>
      <c r="I112" s="40"/>
      <c r="J112" s="40"/>
      <c r="K112" s="40">
        <v>0</v>
      </c>
      <c r="L112" s="40">
        <v>0</v>
      </c>
      <c r="M112" s="40">
        <v>0</v>
      </c>
      <c r="N112" s="40">
        <v>0</v>
      </c>
      <c r="O112" s="40">
        <v>104.288826</v>
      </c>
      <c r="P112" s="40">
        <v>0</v>
      </c>
      <c r="Q112" s="40">
        <v>1064.417841</v>
      </c>
      <c r="R112" s="40">
        <v>772.41694299999995</v>
      </c>
      <c r="S112" s="40">
        <v>486.27872600000001</v>
      </c>
      <c r="T112" s="40">
        <v>104.363547</v>
      </c>
      <c r="U112" s="40">
        <v>3.1457579999999998</v>
      </c>
      <c r="V112" s="40">
        <v>0</v>
      </c>
      <c r="W112" s="40">
        <v>0</v>
      </c>
      <c r="X112" s="40">
        <v>0</v>
      </c>
    </row>
    <row r="114" spans="2:24" x14ac:dyDescent="0.2">
      <c r="B114" s="35" t="s">
        <v>136</v>
      </c>
    </row>
    <row r="115" spans="2:24" x14ac:dyDescent="0.2">
      <c r="C115" s="24" t="s">
        <v>615</v>
      </c>
      <c r="K115" s="158"/>
      <c r="L115" s="158"/>
      <c r="M115" s="158"/>
      <c r="N115" s="158"/>
      <c r="O115" s="404">
        <v>212.46050500000001</v>
      </c>
      <c r="P115" s="251"/>
      <c r="Q115" s="404">
        <v>1699.6830440000001</v>
      </c>
      <c r="R115" s="404">
        <v>0</v>
      </c>
      <c r="S115" s="404">
        <v>0</v>
      </c>
      <c r="T115" s="404">
        <v>0</v>
      </c>
      <c r="U115" s="404">
        <v>0</v>
      </c>
      <c r="V115" s="404">
        <v>0</v>
      </c>
      <c r="W115" s="404">
        <v>0</v>
      </c>
      <c r="X115" s="404">
        <v>0</v>
      </c>
    </row>
    <row r="116" spans="2:24" x14ac:dyDescent="0.2">
      <c r="C116" s="24" t="s">
        <v>616</v>
      </c>
      <c r="K116" s="158"/>
      <c r="L116" s="158"/>
      <c r="M116" s="158"/>
      <c r="N116" s="158"/>
      <c r="O116" s="404">
        <v>0.38423800000000002</v>
      </c>
      <c r="P116" s="251"/>
      <c r="Q116" s="404">
        <v>3.499044</v>
      </c>
      <c r="R116" s="404">
        <v>2.536359</v>
      </c>
      <c r="S116" s="404">
        <v>1.744402</v>
      </c>
      <c r="T116" s="404">
        <v>0.251527</v>
      </c>
      <c r="U116" s="405">
        <v>0</v>
      </c>
      <c r="V116" s="405">
        <v>0</v>
      </c>
      <c r="W116" s="405">
        <v>0</v>
      </c>
      <c r="X116" s="405">
        <v>0</v>
      </c>
    </row>
    <row r="117" spans="2:24" x14ac:dyDescent="0.2">
      <c r="C117" s="24" t="s">
        <v>617</v>
      </c>
      <c r="K117" s="158"/>
      <c r="L117" s="158"/>
      <c r="M117" s="158"/>
      <c r="N117" s="158"/>
      <c r="O117" s="404">
        <v>0</v>
      </c>
      <c r="P117" s="251"/>
      <c r="Q117" s="404">
        <v>0</v>
      </c>
      <c r="R117" s="404">
        <v>0</v>
      </c>
      <c r="S117" s="404">
        <v>0</v>
      </c>
      <c r="T117" s="404">
        <v>0</v>
      </c>
      <c r="U117" s="405">
        <v>0</v>
      </c>
      <c r="V117" s="405">
        <v>0</v>
      </c>
      <c r="W117" s="405">
        <v>0</v>
      </c>
      <c r="X117" s="405">
        <v>0</v>
      </c>
    </row>
    <row r="118" spans="2:24" x14ac:dyDescent="0.2">
      <c r="C118" s="24" t="s">
        <v>600</v>
      </c>
      <c r="K118" s="158"/>
      <c r="L118" s="158"/>
      <c r="M118" s="158"/>
      <c r="N118" s="158"/>
      <c r="O118" s="404">
        <v>59.025948</v>
      </c>
      <c r="P118" s="251"/>
      <c r="Q118" s="404">
        <v>693.61893399999997</v>
      </c>
      <c r="R118" s="404">
        <v>482.67061999999999</v>
      </c>
      <c r="S118" s="404">
        <v>221.47763800000001</v>
      </c>
      <c r="T118" s="404">
        <v>17.011697999999999</v>
      </c>
      <c r="U118" s="405">
        <v>0</v>
      </c>
      <c r="V118" s="405">
        <v>0</v>
      </c>
      <c r="W118" s="405">
        <v>0</v>
      </c>
      <c r="X118" s="405">
        <v>0</v>
      </c>
    </row>
    <row r="119" spans="2:24" x14ac:dyDescent="0.2">
      <c r="C119" s="24" t="s">
        <v>601</v>
      </c>
      <c r="K119" s="158"/>
      <c r="L119" s="158"/>
      <c r="M119" s="158"/>
      <c r="N119" s="158"/>
      <c r="O119" s="404">
        <v>5114.6721619999998</v>
      </c>
      <c r="P119" s="251"/>
      <c r="Q119" s="404">
        <v>46235.607026999998</v>
      </c>
      <c r="R119" s="404">
        <v>12770.078067</v>
      </c>
      <c r="S119" s="404">
        <v>0</v>
      </c>
      <c r="T119" s="404">
        <v>0</v>
      </c>
      <c r="U119" s="404">
        <v>0</v>
      </c>
      <c r="V119" s="404">
        <v>0</v>
      </c>
      <c r="W119" s="404">
        <v>0</v>
      </c>
      <c r="X119" s="404">
        <v>0</v>
      </c>
    </row>
    <row r="120" spans="2:24" x14ac:dyDescent="0.2">
      <c r="C120" s="24" t="s">
        <v>592</v>
      </c>
      <c r="K120" s="158"/>
      <c r="L120" s="158"/>
      <c r="M120" s="158"/>
      <c r="N120" s="158"/>
      <c r="O120" s="404">
        <v>815.58527700000002</v>
      </c>
      <c r="P120" s="251"/>
      <c r="Q120" s="404">
        <v>9787.0233239999998</v>
      </c>
      <c r="R120" s="404">
        <v>9787.0233239999998</v>
      </c>
      <c r="S120" s="404">
        <v>9380.8803040000003</v>
      </c>
      <c r="T120" s="404">
        <v>3313.0148899999999</v>
      </c>
      <c r="U120" s="404">
        <v>0</v>
      </c>
      <c r="V120" s="404">
        <v>0</v>
      </c>
      <c r="W120" s="404">
        <v>0</v>
      </c>
      <c r="X120" s="404">
        <v>0</v>
      </c>
    </row>
    <row r="121" spans="2:24" x14ac:dyDescent="0.2">
      <c r="C121" s="24" t="s">
        <v>618</v>
      </c>
      <c r="K121" s="158"/>
      <c r="L121" s="158"/>
      <c r="M121" s="158"/>
      <c r="N121" s="158"/>
      <c r="O121" s="404">
        <v>0</v>
      </c>
      <c r="P121" s="251"/>
      <c r="Q121" s="404">
        <v>0</v>
      </c>
      <c r="R121" s="404">
        <v>0</v>
      </c>
      <c r="S121" s="404">
        <v>0</v>
      </c>
      <c r="T121" s="404">
        <v>0</v>
      </c>
      <c r="U121" s="404">
        <v>0</v>
      </c>
      <c r="V121" s="404">
        <v>0</v>
      </c>
      <c r="W121" s="404">
        <v>0</v>
      </c>
      <c r="X121" s="404">
        <v>0</v>
      </c>
    </row>
    <row r="122" spans="2:24" x14ac:dyDescent="0.2">
      <c r="C122" s="24" t="s">
        <v>466</v>
      </c>
      <c r="K122" s="158"/>
      <c r="L122" s="158"/>
      <c r="M122" s="158"/>
      <c r="N122" s="158"/>
      <c r="O122" s="337"/>
      <c r="P122" s="251"/>
      <c r="Q122" s="34"/>
      <c r="R122" s="34"/>
      <c r="S122" s="34"/>
      <c r="T122" s="34"/>
      <c r="U122" s="34"/>
      <c r="V122" s="34"/>
      <c r="W122" s="34"/>
      <c r="X122" s="34"/>
    </row>
    <row r="123" spans="2:24" x14ac:dyDescent="0.2">
      <c r="C123" s="24" t="s">
        <v>969</v>
      </c>
      <c r="K123" s="158"/>
      <c r="L123" s="158"/>
      <c r="M123" s="158"/>
      <c r="N123" s="158"/>
      <c r="O123" s="337"/>
      <c r="P123" s="251"/>
      <c r="Q123" s="34"/>
      <c r="R123" s="34"/>
      <c r="S123" s="34"/>
      <c r="T123" s="34"/>
      <c r="U123" s="34"/>
      <c r="V123" s="34"/>
      <c r="W123" s="34"/>
      <c r="X123" s="34"/>
    </row>
    <row r="124" spans="2:24" x14ac:dyDescent="0.2">
      <c r="C124" s="40" t="s">
        <v>84</v>
      </c>
      <c r="D124" s="40"/>
      <c r="E124" s="40"/>
      <c r="F124" s="40"/>
      <c r="G124" s="40"/>
      <c r="H124" s="40"/>
      <c r="I124" s="40"/>
      <c r="J124" s="40"/>
      <c r="K124" s="40">
        <v>0</v>
      </c>
      <c r="L124" s="40">
        <v>0</v>
      </c>
      <c r="M124" s="40">
        <v>0</v>
      </c>
      <c r="N124" s="40">
        <v>0</v>
      </c>
      <c r="O124" s="40">
        <v>6202.1281300000001</v>
      </c>
      <c r="P124" s="40">
        <v>0</v>
      </c>
      <c r="Q124" s="40">
        <v>58419.431372999999</v>
      </c>
      <c r="R124" s="40">
        <v>23042.308369999999</v>
      </c>
      <c r="S124" s="40">
        <v>9604.1023440000008</v>
      </c>
      <c r="T124" s="40">
        <v>3330.2781150000001</v>
      </c>
      <c r="U124" s="40">
        <v>0</v>
      </c>
      <c r="V124" s="40">
        <v>0</v>
      </c>
      <c r="W124" s="40">
        <v>0</v>
      </c>
      <c r="X124" s="40">
        <v>0</v>
      </c>
    </row>
    <row r="126" spans="2:24" x14ac:dyDescent="0.2">
      <c r="B126" s="254" t="s">
        <v>971</v>
      </c>
      <c r="C126" s="254"/>
      <c r="D126" s="254"/>
      <c r="E126" s="254"/>
      <c r="F126" s="254"/>
      <c r="G126" s="254"/>
      <c r="H126" s="254"/>
      <c r="I126" s="254"/>
      <c r="J126" s="254"/>
      <c r="K126" s="254"/>
      <c r="L126" s="254"/>
      <c r="M126" s="254"/>
      <c r="N126" s="254"/>
      <c r="O126" s="254"/>
      <c r="P126" s="254"/>
      <c r="Q126" s="254"/>
      <c r="R126" s="254"/>
      <c r="S126" s="254"/>
      <c r="T126" s="254"/>
      <c r="U126" s="254"/>
      <c r="V126" s="254"/>
      <c r="W126" s="254"/>
      <c r="X126" s="254"/>
    </row>
    <row r="128" spans="2:24" x14ac:dyDescent="0.2">
      <c r="B128" s="35" t="s">
        <v>135</v>
      </c>
    </row>
    <row r="129" spans="2:24" x14ac:dyDescent="0.2">
      <c r="C129" s="24" t="s">
        <v>607</v>
      </c>
      <c r="L129" s="158"/>
      <c r="M129" s="158"/>
      <c r="N129" s="158"/>
      <c r="O129" s="251">
        <v>0</v>
      </c>
      <c r="P129" s="251"/>
      <c r="Q129" s="251">
        <v>0</v>
      </c>
      <c r="R129" s="251">
        <v>0</v>
      </c>
      <c r="S129" s="251">
        <v>0</v>
      </c>
      <c r="T129" s="251">
        <v>0</v>
      </c>
      <c r="U129" s="251">
        <v>0</v>
      </c>
      <c r="V129" s="251">
        <v>0</v>
      </c>
      <c r="W129" s="251">
        <v>0</v>
      </c>
      <c r="X129" s="251">
        <v>0</v>
      </c>
    </row>
    <row r="130" spans="2:24" x14ac:dyDescent="0.2">
      <c r="C130" s="24" t="s">
        <v>610</v>
      </c>
      <c r="L130" s="158"/>
      <c r="M130" s="158"/>
      <c r="N130" s="158"/>
      <c r="O130" s="251">
        <v>0.64051463541666664</v>
      </c>
      <c r="P130" s="251"/>
      <c r="Q130" s="251">
        <v>65.736640829427088</v>
      </c>
      <c r="R130" s="251">
        <v>154.67495663753255</v>
      </c>
      <c r="S130" s="251">
        <v>213.30706294590252</v>
      </c>
      <c r="T130" s="251">
        <v>259.38801125841519</v>
      </c>
      <c r="U130" s="251">
        <v>253.37876933994451</v>
      </c>
      <c r="V130" s="251">
        <v>228.53630110663403</v>
      </c>
      <c r="W130" s="251">
        <v>230.14357860408637</v>
      </c>
      <c r="X130" s="251">
        <v>240.75710061999703</v>
      </c>
    </row>
    <row r="131" spans="2:24" x14ac:dyDescent="0.2">
      <c r="C131" s="24" t="s">
        <v>612</v>
      </c>
      <c r="L131" s="158"/>
      <c r="M131" s="158"/>
      <c r="N131" s="158"/>
      <c r="O131" s="251">
        <v>0</v>
      </c>
      <c r="P131" s="251"/>
      <c r="Q131" s="251">
        <v>0</v>
      </c>
      <c r="R131" s="251">
        <v>0</v>
      </c>
      <c r="S131" s="251">
        <v>0</v>
      </c>
      <c r="T131" s="251">
        <v>0</v>
      </c>
      <c r="U131" s="251">
        <v>0</v>
      </c>
      <c r="V131" s="251">
        <v>0</v>
      </c>
      <c r="W131" s="251">
        <v>0</v>
      </c>
      <c r="X131" s="251">
        <v>0</v>
      </c>
    </row>
    <row r="132" spans="2:24" x14ac:dyDescent="0.2">
      <c r="C132" s="24" t="s">
        <v>613</v>
      </c>
      <c r="L132" s="158"/>
      <c r="M132" s="158"/>
      <c r="N132" s="158"/>
      <c r="O132" s="251">
        <v>0</v>
      </c>
      <c r="P132" s="251"/>
      <c r="Q132" s="251">
        <v>0</v>
      </c>
      <c r="R132" s="251">
        <v>0</v>
      </c>
      <c r="S132" s="251">
        <v>0</v>
      </c>
      <c r="T132" s="251">
        <v>0</v>
      </c>
      <c r="U132" s="251">
        <v>0</v>
      </c>
      <c r="V132" s="251">
        <v>0</v>
      </c>
      <c r="W132" s="251">
        <v>0</v>
      </c>
      <c r="X132" s="251">
        <v>0</v>
      </c>
    </row>
    <row r="133" spans="2:24" x14ac:dyDescent="0.2">
      <c r="C133" s="24" t="s">
        <v>599</v>
      </c>
      <c r="L133" s="158"/>
      <c r="M133" s="158"/>
      <c r="N133" s="158"/>
      <c r="O133" s="251">
        <v>1.9565481493055557</v>
      </c>
      <c r="P133" s="251"/>
      <c r="Q133" s="251">
        <v>91.07300785199655</v>
      </c>
      <c r="R133" s="251">
        <v>189.47274447715932</v>
      </c>
      <c r="S133" s="251">
        <v>304.12009126830378</v>
      </c>
      <c r="T133" s="251">
        <v>424.00890196218114</v>
      </c>
      <c r="U133" s="251">
        <v>455.25638328830081</v>
      </c>
      <c r="V133" s="251">
        <v>472.64573919444825</v>
      </c>
      <c r="W133" s="251">
        <v>473.9861577136474</v>
      </c>
      <c r="X133" s="251">
        <v>470.46978598397646</v>
      </c>
    </row>
    <row r="134" spans="2:24" x14ac:dyDescent="0.2">
      <c r="C134" s="24" t="s">
        <v>969</v>
      </c>
      <c r="L134" s="158"/>
      <c r="M134" s="158"/>
      <c r="N134" s="158"/>
      <c r="O134" s="34"/>
      <c r="P134" s="251"/>
      <c r="Q134" s="34"/>
      <c r="R134" s="34"/>
      <c r="S134" s="34"/>
      <c r="T134" s="34"/>
      <c r="U134" s="34"/>
      <c r="V134" s="34"/>
      <c r="W134" s="34"/>
      <c r="X134" s="34"/>
    </row>
    <row r="135" spans="2:24" x14ac:dyDescent="0.2">
      <c r="C135" s="40" t="s">
        <v>84</v>
      </c>
      <c r="D135" s="40"/>
      <c r="E135" s="40"/>
      <c r="F135" s="40"/>
      <c r="G135" s="40"/>
      <c r="H135" s="40"/>
      <c r="I135" s="40"/>
      <c r="J135" s="40"/>
      <c r="K135" s="40">
        <v>0</v>
      </c>
      <c r="L135" s="40">
        <v>0</v>
      </c>
      <c r="M135" s="40">
        <v>0</v>
      </c>
      <c r="N135" s="40">
        <v>0</v>
      </c>
      <c r="O135" s="40">
        <v>2.5970627847222225</v>
      </c>
      <c r="P135" s="40">
        <v>0</v>
      </c>
      <c r="Q135" s="40">
        <v>156.80964868142365</v>
      </c>
      <c r="R135" s="40">
        <v>344.14770111469187</v>
      </c>
      <c r="S135" s="40">
        <v>517.42715421420633</v>
      </c>
      <c r="T135" s="40">
        <v>683.39691322059639</v>
      </c>
      <c r="U135" s="40">
        <v>708.63515262824535</v>
      </c>
      <c r="V135" s="40">
        <v>701.18204030108222</v>
      </c>
      <c r="W135" s="40">
        <v>704.12973631773377</v>
      </c>
      <c r="X135" s="40">
        <v>711.22688660397353</v>
      </c>
    </row>
    <row r="137" spans="2:24" x14ac:dyDescent="0.2">
      <c r="B137" s="35" t="s">
        <v>136</v>
      </c>
    </row>
    <row r="138" spans="2:24" x14ac:dyDescent="0.2">
      <c r="C138" s="24" t="s">
        <v>615</v>
      </c>
      <c r="K138" s="158"/>
      <c r="L138" s="158"/>
      <c r="M138" s="158"/>
      <c r="N138" s="158"/>
      <c r="O138" s="34"/>
      <c r="P138" s="251"/>
      <c r="Q138" s="34"/>
      <c r="R138" s="34"/>
      <c r="S138" s="34"/>
      <c r="T138" s="34"/>
      <c r="U138" s="34"/>
      <c r="V138" s="34"/>
      <c r="W138" s="34"/>
      <c r="X138" s="34"/>
    </row>
    <row r="139" spans="2:24" x14ac:dyDescent="0.2">
      <c r="C139" s="24" t="s">
        <v>616</v>
      </c>
      <c r="K139" s="158"/>
      <c r="L139" s="158"/>
      <c r="M139" s="158"/>
      <c r="N139" s="158"/>
      <c r="O139" s="251">
        <v>0</v>
      </c>
      <c r="P139" s="251"/>
      <c r="Q139" s="251">
        <v>0</v>
      </c>
      <c r="R139" s="251">
        <v>0</v>
      </c>
      <c r="S139" s="251">
        <v>0</v>
      </c>
      <c r="T139" s="251">
        <v>0</v>
      </c>
      <c r="U139" s="251">
        <v>0</v>
      </c>
      <c r="V139" s="251">
        <v>0</v>
      </c>
      <c r="W139" s="251">
        <v>0</v>
      </c>
      <c r="X139" s="251">
        <v>0</v>
      </c>
    </row>
    <row r="140" spans="2:24" x14ac:dyDescent="0.2">
      <c r="C140" s="24" t="s">
        <v>617</v>
      </c>
      <c r="K140" s="158"/>
      <c r="L140" s="158"/>
      <c r="M140" s="158"/>
      <c r="N140" s="158"/>
      <c r="O140" s="251">
        <v>0</v>
      </c>
      <c r="P140" s="251"/>
      <c r="Q140" s="251">
        <v>0</v>
      </c>
      <c r="R140" s="251">
        <v>0</v>
      </c>
      <c r="S140" s="251">
        <v>0</v>
      </c>
      <c r="T140" s="251">
        <v>0</v>
      </c>
      <c r="U140" s="251">
        <v>0</v>
      </c>
      <c r="V140" s="251">
        <v>0</v>
      </c>
      <c r="W140" s="251">
        <v>0</v>
      </c>
      <c r="X140" s="251">
        <v>0</v>
      </c>
    </row>
    <row r="141" spans="2:24" x14ac:dyDescent="0.2">
      <c r="C141" s="24" t="s">
        <v>600</v>
      </c>
      <c r="K141" s="158"/>
      <c r="L141" s="158"/>
      <c r="M141" s="158"/>
      <c r="N141" s="158"/>
      <c r="O141" s="251">
        <v>3.3966219045138892</v>
      </c>
      <c r="P141" s="251"/>
      <c r="Q141" s="251">
        <v>189.05352407139759</v>
      </c>
      <c r="R141" s="251">
        <v>406.92217969338657</v>
      </c>
      <c r="S141" s="251">
        <v>628.45533691398464</v>
      </c>
      <c r="T141" s="251">
        <v>842.49943683539209</v>
      </c>
      <c r="U141" s="251">
        <v>870.52304838718055</v>
      </c>
      <c r="V141" s="251">
        <v>868.9086656680131</v>
      </c>
      <c r="W141" s="251">
        <v>864.80447270431432</v>
      </c>
      <c r="X141" s="251">
        <v>864.07789317493371</v>
      </c>
    </row>
    <row r="142" spans="2:24" x14ac:dyDescent="0.2">
      <c r="C142" s="24" t="s">
        <v>601</v>
      </c>
      <c r="K142" s="158"/>
      <c r="L142" s="158"/>
      <c r="M142" s="158"/>
      <c r="N142" s="158"/>
      <c r="O142" s="251">
        <v>33.333333333333329</v>
      </c>
      <c r="P142" s="251"/>
      <c r="Q142" s="251">
        <v>2050</v>
      </c>
      <c r="R142" s="251">
        <v>4516.6666666666661</v>
      </c>
      <c r="S142" s="251">
        <v>5000</v>
      </c>
      <c r="T142" s="251">
        <v>5000</v>
      </c>
      <c r="U142" s="251">
        <v>5000</v>
      </c>
      <c r="V142" s="251">
        <v>5000</v>
      </c>
      <c r="W142" s="251">
        <v>5000</v>
      </c>
      <c r="X142" s="251">
        <v>5000</v>
      </c>
    </row>
    <row r="143" spans="2:24" x14ac:dyDescent="0.2">
      <c r="C143" s="24" t="s">
        <v>592</v>
      </c>
      <c r="K143" s="158"/>
      <c r="L143" s="158"/>
      <c r="M143" s="158"/>
      <c r="N143" s="158"/>
      <c r="O143" s="251">
        <v>143.26363099999998</v>
      </c>
      <c r="P143" s="251"/>
      <c r="Q143" s="251">
        <v>4063.3271439999999</v>
      </c>
      <c r="R143" s="251">
        <v>5313.3271439999999</v>
      </c>
      <c r="S143" s="251">
        <v>7813.3271439999999</v>
      </c>
      <c r="T143" s="251">
        <v>11420.063513000001</v>
      </c>
      <c r="U143" s="251">
        <v>11250</v>
      </c>
      <c r="V143" s="251">
        <v>15000</v>
      </c>
      <c r="W143" s="251">
        <v>18750</v>
      </c>
      <c r="X143" s="251">
        <v>21250</v>
      </c>
    </row>
    <row r="144" spans="2:24" x14ac:dyDescent="0.2">
      <c r="C144" s="24" t="s">
        <v>618</v>
      </c>
      <c r="K144" s="158"/>
      <c r="L144" s="158"/>
      <c r="M144" s="158"/>
      <c r="N144" s="158"/>
      <c r="O144" s="251">
        <v>0</v>
      </c>
      <c r="P144" s="251"/>
      <c r="Q144" s="251">
        <v>0</v>
      </c>
      <c r="R144" s="251">
        <v>0</v>
      </c>
      <c r="S144" s="251">
        <v>0</v>
      </c>
      <c r="T144" s="251">
        <v>0</v>
      </c>
      <c r="U144" s="251">
        <v>0</v>
      </c>
      <c r="V144" s="251">
        <v>0</v>
      </c>
      <c r="W144" s="251">
        <v>0</v>
      </c>
      <c r="X144" s="251">
        <v>0</v>
      </c>
    </row>
    <row r="145" spans="2:24" x14ac:dyDescent="0.2">
      <c r="C145" s="24" t="s">
        <v>466</v>
      </c>
      <c r="K145" s="158"/>
      <c r="L145" s="158"/>
      <c r="M145" s="158"/>
      <c r="N145" s="158"/>
      <c r="O145" s="34"/>
      <c r="P145" s="251"/>
      <c r="Q145" s="34"/>
      <c r="R145" s="34"/>
      <c r="S145" s="34"/>
      <c r="T145" s="34"/>
      <c r="U145" s="34"/>
      <c r="V145" s="34"/>
      <c r="W145" s="34"/>
      <c r="X145" s="34"/>
    </row>
    <row r="146" spans="2:24" x14ac:dyDescent="0.2">
      <c r="C146" s="24" t="s">
        <v>969</v>
      </c>
      <c r="K146" s="158"/>
      <c r="L146" s="158"/>
      <c r="M146" s="158"/>
      <c r="N146" s="158"/>
      <c r="O146" s="34"/>
      <c r="P146" s="251"/>
      <c r="Q146" s="34"/>
      <c r="R146" s="34"/>
      <c r="S146" s="34"/>
      <c r="T146" s="34"/>
      <c r="U146" s="34"/>
      <c r="V146" s="34"/>
      <c r="W146" s="34"/>
      <c r="X146" s="34"/>
    </row>
    <row r="147" spans="2:24" x14ac:dyDescent="0.2">
      <c r="C147" s="40" t="s">
        <v>84</v>
      </c>
      <c r="D147" s="40"/>
      <c r="E147" s="40"/>
      <c r="F147" s="40"/>
      <c r="G147" s="40"/>
      <c r="H147" s="40"/>
      <c r="I147" s="40"/>
      <c r="J147" s="40"/>
      <c r="K147" s="40">
        <v>0</v>
      </c>
      <c r="L147" s="40">
        <v>0</v>
      </c>
      <c r="M147" s="40">
        <v>0</v>
      </c>
      <c r="N147" s="40">
        <v>0</v>
      </c>
      <c r="O147" s="40">
        <v>179.99358623784718</v>
      </c>
      <c r="P147" s="40">
        <v>0</v>
      </c>
      <c r="Q147" s="40">
        <v>6302.3806680713969</v>
      </c>
      <c r="R147" s="40">
        <v>10236.915990360052</v>
      </c>
      <c r="S147" s="40">
        <v>13441.782480913986</v>
      </c>
      <c r="T147" s="40">
        <v>17262.562949835392</v>
      </c>
      <c r="U147" s="40">
        <v>17120.523048387178</v>
      </c>
      <c r="V147" s="40">
        <v>20868.908665668012</v>
      </c>
      <c r="W147" s="40">
        <v>24614.804472704316</v>
      </c>
      <c r="X147" s="40">
        <v>27114.077893174934</v>
      </c>
    </row>
    <row r="149" spans="2:24" x14ac:dyDescent="0.2">
      <c r="B149" s="35" t="s">
        <v>972</v>
      </c>
      <c r="H149" s="382">
        <v>0.25</v>
      </c>
    </row>
    <row r="150" spans="2:24" x14ac:dyDescent="0.2">
      <c r="G150" s="349" t="s">
        <v>66</v>
      </c>
    </row>
    <row r="151" spans="2:24" x14ac:dyDescent="0.2">
      <c r="C151" s="24" t="s">
        <v>973</v>
      </c>
      <c r="G151" s="151">
        <v>0</v>
      </c>
      <c r="O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</row>
    <row r="152" spans="2:24" x14ac:dyDescent="0.2">
      <c r="C152" s="24" t="s">
        <v>974</v>
      </c>
      <c r="G152" s="151">
        <v>0</v>
      </c>
      <c r="O152" s="34"/>
      <c r="P152" s="34"/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</row>
    <row r="153" spans="2:24" x14ac:dyDescent="0.2">
      <c r="C153" s="24" t="s">
        <v>975</v>
      </c>
      <c r="G153" s="151">
        <v>0</v>
      </c>
      <c r="O153" s="34"/>
      <c r="P153" s="34"/>
      <c r="Q153" s="34"/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</row>
    <row r="154" spans="2:24" x14ac:dyDescent="0.2">
      <c r="C154" s="24" t="s">
        <v>976</v>
      </c>
      <c r="G154" s="151">
        <v>0</v>
      </c>
      <c r="O154" s="34"/>
      <c r="P154" s="34"/>
      <c r="Q154" s="34"/>
      <c r="R154" s="34"/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</row>
    <row r="155" spans="2:24" x14ac:dyDescent="0.2">
      <c r="C155" s="24" t="s">
        <v>977</v>
      </c>
      <c r="G155" s="151">
        <v>0</v>
      </c>
      <c r="O155" s="34"/>
      <c r="P155" s="34"/>
      <c r="Q155" s="34"/>
      <c r="R155" s="34"/>
      <c r="S155" s="34"/>
      <c r="T155" s="24">
        <v>0</v>
      </c>
      <c r="U155" s="24">
        <v>0</v>
      </c>
      <c r="V155" s="24">
        <v>0</v>
      </c>
      <c r="W155" s="24">
        <v>0</v>
      </c>
      <c r="X155" s="24">
        <v>0</v>
      </c>
    </row>
    <row r="156" spans="2:24" x14ac:dyDescent="0.2">
      <c r="C156" s="24" t="s">
        <v>978</v>
      </c>
      <c r="G156" s="151">
        <v>0</v>
      </c>
      <c r="O156" s="34"/>
      <c r="P156" s="34"/>
      <c r="Q156" s="34"/>
      <c r="R156" s="34"/>
      <c r="S156" s="34"/>
      <c r="T156" s="34"/>
      <c r="U156" s="24">
        <v>0</v>
      </c>
      <c r="V156" s="24">
        <v>0</v>
      </c>
      <c r="W156" s="24">
        <v>0</v>
      </c>
      <c r="X156" s="24">
        <v>0</v>
      </c>
    </row>
    <row r="157" spans="2:24" x14ac:dyDescent="0.2">
      <c r="C157" s="24" t="s">
        <v>979</v>
      </c>
      <c r="G157" s="151">
        <v>0</v>
      </c>
      <c r="O157" s="34"/>
      <c r="P157" s="34"/>
      <c r="Q157" s="34"/>
      <c r="R157" s="34"/>
      <c r="S157" s="34"/>
      <c r="T157" s="34"/>
      <c r="U157" s="34"/>
      <c r="V157" s="24">
        <v>0</v>
      </c>
      <c r="W157" s="24">
        <v>0</v>
      </c>
      <c r="X157" s="24">
        <v>0</v>
      </c>
    </row>
    <row r="158" spans="2:24" x14ac:dyDescent="0.2">
      <c r="C158" s="24" t="s">
        <v>980</v>
      </c>
      <c r="G158" s="151">
        <v>0</v>
      </c>
      <c r="O158" s="34"/>
      <c r="P158" s="34"/>
      <c r="Q158" s="34"/>
      <c r="R158" s="34"/>
      <c r="S158" s="34"/>
      <c r="T158" s="34"/>
      <c r="U158" s="34"/>
      <c r="V158" s="34"/>
      <c r="W158" s="24">
        <v>0</v>
      </c>
      <c r="X158" s="24">
        <v>0</v>
      </c>
    </row>
    <row r="159" spans="2:24" x14ac:dyDescent="0.2">
      <c r="C159" s="24" t="s">
        <v>981</v>
      </c>
      <c r="G159" s="151">
        <v>0</v>
      </c>
      <c r="O159" s="34"/>
      <c r="P159" s="34"/>
      <c r="Q159" s="34"/>
      <c r="R159" s="34"/>
      <c r="S159" s="34"/>
      <c r="T159" s="34"/>
      <c r="U159" s="34"/>
      <c r="V159" s="34"/>
      <c r="W159" s="34"/>
      <c r="X159" s="24">
        <v>0</v>
      </c>
    </row>
    <row r="160" spans="2:24" x14ac:dyDescent="0.2">
      <c r="C160" s="40" t="s">
        <v>84</v>
      </c>
      <c r="D160" s="40"/>
      <c r="E160" s="40"/>
      <c r="F160" s="40"/>
      <c r="G160" s="40"/>
      <c r="H160" s="40"/>
      <c r="I160" s="406" t="s">
        <v>607</v>
      </c>
      <c r="J160" s="40"/>
      <c r="K160" s="40"/>
      <c r="L160" s="40"/>
      <c r="M160" s="40"/>
      <c r="N160" s="40"/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40">
        <v>0</v>
      </c>
      <c r="V160" s="40">
        <v>0</v>
      </c>
      <c r="W160" s="40">
        <v>0</v>
      </c>
      <c r="X160" s="40">
        <v>0</v>
      </c>
    </row>
    <row r="162" spans="2:24" x14ac:dyDescent="0.2">
      <c r="B162" s="35" t="s">
        <v>982</v>
      </c>
      <c r="H162" s="382">
        <v>0.25</v>
      </c>
    </row>
    <row r="163" spans="2:24" x14ac:dyDescent="0.2">
      <c r="G163" s="349" t="s">
        <v>66</v>
      </c>
    </row>
    <row r="164" spans="2:24" x14ac:dyDescent="0.2">
      <c r="C164" s="24" t="s">
        <v>973</v>
      </c>
      <c r="G164" s="151">
        <v>61.489405000000005</v>
      </c>
      <c r="O164" s="24">
        <v>0.64051463541666664</v>
      </c>
      <c r="Q164" s="24">
        <v>15.372351250000001</v>
      </c>
      <c r="R164" s="24">
        <v>15.372351250000001</v>
      </c>
      <c r="S164" s="24">
        <v>15.372351250000001</v>
      </c>
      <c r="T164" s="24">
        <v>14.731836614583329</v>
      </c>
      <c r="U164" s="24">
        <v>0</v>
      </c>
      <c r="V164" s="24">
        <v>0</v>
      </c>
      <c r="W164" s="24">
        <v>0</v>
      </c>
      <c r="X164" s="24">
        <v>0</v>
      </c>
    </row>
    <row r="165" spans="2:24" x14ac:dyDescent="0.2">
      <c r="C165" s="24" t="s">
        <v>974</v>
      </c>
      <c r="G165" s="151">
        <v>402.9143166354167</v>
      </c>
      <c r="O165" s="34"/>
      <c r="P165" s="34"/>
      <c r="Q165" s="24">
        <v>50.364289579427087</v>
      </c>
      <c r="R165" s="24">
        <v>100.72857915885417</v>
      </c>
      <c r="S165" s="24">
        <v>100.72857915885417</v>
      </c>
      <c r="T165" s="24">
        <v>100.72857915885417</v>
      </c>
      <c r="U165" s="24">
        <v>50.364289579427066</v>
      </c>
      <c r="V165" s="24">
        <v>0</v>
      </c>
      <c r="W165" s="24">
        <v>0</v>
      </c>
      <c r="X165" s="24">
        <v>0</v>
      </c>
    </row>
    <row r="166" spans="2:24" x14ac:dyDescent="0.2">
      <c r="C166" s="24" t="s">
        <v>975</v>
      </c>
      <c r="G166" s="151">
        <v>308.59220982942708</v>
      </c>
      <c r="O166" s="34"/>
      <c r="P166" s="34"/>
      <c r="Q166" s="34"/>
      <c r="R166" s="24">
        <v>38.574026228678385</v>
      </c>
      <c r="S166" s="24">
        <v>77.148052457356769</v>
      </c>
      <c r="T166" s="24">
        <v>77.148052457356769</v>
      </c>
      <c r="U166" s="24">
        <v>77.148052457356769</v>
      </c>
      <c r="V166" s="24">
        <v>38.574026228678406</v>
      </c>
      <c r="W166" s="24">
        <v>0</v>
      </c>
      <c r="X166" s="24">
        <v>0</v>
      </c>
    </row>
    <row r="167" spans="2:24" x14ac:dyDescent="0.2">
      <c r="C167" s="24" t="s">
        <v>976</v>
      </c>
      <c r="G167" s="151">
        <v>160.46464063753254</v>
      </c>
      <c r="O167" s="34"/>
      <c r="P167" s="34"/>
      <c r="Q167" s="34"/>
      <c r="R167" s="34"/>
      <c r="S167" s="24">
        <v>20.058080079691567</v>
      </c>
      <c r="T167" s="24">
        <v>40.116160159383135</v>
      </c>
      <c r="U167" s="24">
        <v>40.116160159383135</v>
      </c>
      <c r="V167" s="24">
        <v>40.116160159383135</v>
      </c>
      <c r="W167" s="24">
        <v>20.058080079691564</v>
      </c>
      <c r="X167" s="24">
        <v>0</v>
      </c>
    </row>
    <row r="168" spans="2:24" x14ac:dyDescent="0.2">
      <c r="C168" s="24" t="s">
        <v>977</v>
      </c>
      <c r="G168" s="151">
        <v>213.30706294590252</v>
      </c>
      <c r="O168" s="34"/>
      <c r="P168" s="34"/>
      <c r="Q168" s="34"/>
      <c r="R168" s="34"/>
      <c r="S168" s="34"/>
      <c r="T168" s="24">
        <v>26.663382868237814</v>
      </c>
      <c r="U168" s="24">
        <v>53.326765736475629</v>
      </c>
      <c r="V168" s="24">
        <v>53.326765736475629</v>
      </c>
      <c r="W168" s="24">
        <v>53.326765736475629</v>
      </c>
      <c r="X168" s="24">
        <v>26.663382868237818</v>
      </c>
    </row>
    <row r="169" spans="2:24" x14ac:dyDescent="0.2">
      <c r="C169" s="24" t="s">
        <v>978</v>
      </c>
      <c r="G169" s="151">
        <v>259.38801125841519</v>
      </c>
      <c r="O169" s="34"/>
      <c r="P169" s="34"/>
      <c r="Q169" s="34"/>
      <c r="R169" s="34"/>
      <c r="S169" s="34"/>
      <c r="T169" s="34"/>
      <c r="U169" s="24">
        <v>32.423501407301899</v>
      </c>
      <c r="V169" s="24">
        <v>64.847002814603798</v>
      </c>
      <c r="W169" s="24">
        <v>64.847002814603798</v>
      </c>
      <c r="X169" s="24">
        <v>64.847002814603798</v>
      </c>
    </row>
    <row r="170" spans="2:24" x14ac:dyDescent="0.2">
      <c r="C170" s="24" t="s">
        <v>979</v>
      </c>
      <c r="G170" s="151">
        <v>253.37876933994451</v>
      </c>
      <c r="O170" s="34"/>
      <c r="P170" s="34"/>
      <c r="Q170" s="34"/>
      <c r="R170" s="34"/>
      <c r="S170" s="34"/>
      <c r="T170" s="34"/>
      <c r="U170" s="34"/>
      <c r="V170" s="24">
        <v>31.672346167493064</v>
      </c>
      <c r="W170" s="24">
        <v>63.344692334986128</v>
      </c>
      <c r="X170" s="24">
        <v>63.344692334986128</v>
      </c>
    </row>
    <row r="171" spans="2:24" x14ac:dyDescent="0.2">
      <c r="C171" s="24" t="s">
        <v>980</v>
      </c>
      <c r="G171" s="151">
        <v>228.53630110663403</v>
      </c>
      <c r="O171" s="34"/>
      <c r="P171" s="34"/>
      <c r="Q171" s="34"/>
      <c r="R171" s="34"/>
      <c r="S171" s="34"/>
      <c r="T171" s="34"/>
      <c r="U171" s="34"/>
      <c r="V171" s="34"/>
      <c r="W171" s="24">
        <v>28.567037638329253</v>
      </c>
      <c r="X171" s="24">
        <v>57.134075276658507</v>
      </c>
    </row>
    <row r="172" spans="2:24" x14ac:dyDescent="0.2">
      <c r="C172" s="24" t="s">
        <v>981</v>
      </c>
      <c r="G172" s="151">
        <v>230.14357860408637</v>
      </c>
      <c r="O172" s="34"/>
      <c r="P172" s="34"/>
      <c r="Q172" s="34"/>
      <c r="R172" s="34"/>
      <c r="S172" s="34"/>
      <c r="T172" s="34"/>
      <c r="U172" s="34"/>
      <c r="V172" s="34"/>
      <c r="W172" s="34"/>
      <c r="X172" s="24">
        <v>28.767947325510796</v>
      </c>
    </row>
    <row r="173" spans="2:24" x14ac:dyDescent="0.2">
      <c r="C173" s="40" t="s">
        <v>84</v>
      </c>
      <c r="D173" s="40"/>
      <c r="E173" s="40"/>
      <c r="F173" s="40"/>
      <c r="G173" s="40"/>
      <c r="H173" s="40"/>
      <c r="I173" s="406" t="s">
        <v>610</v>
      </c>
      <c r="J173" s="40"/>
      <c r="K173" s="40"/>
      <c r="L173" s="40"/>
      <c r="M173" s="40"/>
      <c r="N173" s="40"/>
      <c r="O173" s="40">
        <v>0.64051463541666664</v>
      </c>
      <c r="P173" s="40">
        <v>0</v>
      </c>
      <c r="Q173" s="40">
        <v>65.736640829427088</v>
      </c>
      <c r="R173" s="40">
        <v>154.67495663753255</v>
      </c>
      <c r="S173" s="40">
        <v>213.30706294590252</v>
      </c>
      <c r="T173" s="40">
        <v>259.38801125841519</v>
      </c>
      <c r="U173" s="40">
        <v>253.37876933994451</v>
      </c>
      <c r="V173" s="40">
        <v>228.53630110663403</v>
      </c>
      <c r="W173" s="40">
        <v>230.14357860408637</v>
      </c>
      <c r="X173" s="40">
        <v>240.75710061999703</v>
      </c>
    </row>
    <row r="175" spans="2:24" x14ac:dyDescent="0.2">
      <c r="B175" s="35" t="s">
        <v>983</v>
      </c>
      <c r="H175" s="382">
        <v>0.25</v>
      </c>
    </row>
    <row r="176" spans="2:24" x14ac:dyDescent="0.2">
      <c r="G176" s="349" t="s">
        <v>66</v>
      </c>
    </row>
    <row r="177" spans="2:24" x14ac:dyDescent="0.2">
      <c r="C177" s="24" t="s">
        <v>973</v>
      </c>
      <c r="G177" s="151">
        <v>0</v>
      </c>
      <c r="H177" s="410"/>
      <c r="O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</row>
    <row r="178" spans="2:24" x14ac:dyDescent="0.2">
      <c r="C178" s="24" t="s">
        <v>974</v>
      </c>
      <c r="G178" s="151">
        <v>0</v>
      </c>
      <c r="O178" s="34"/>
      <c r="P178" s="34"/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</row>
    <row r="179" spans="2:24" x14ac:dyDescent="0.2">
      <c r="C179" s="24" t="s">
        <v>975</v>
      </c>
      <c r="G179" s="151">
        <v>0</v>
      </c>
      <c r="O179" s="34"/>
      <c r="P179" s="34"/>
      <c r="Q179" s="34"/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</row>
    <row r="180" spans="2:24" x14ac:dyDescent="0.2">
      <c r="C180" s="24" t="s">
        <v>976</v>
      </c>
      <c r="G180" s="151">
        <v>0</v>
      </c>
      <c r="O180" s="34"/>
      <c r="P180" s="34"/>
      <c r="Q180" s="34"/>
      <c r="R180" s="34"/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</row>
    <row r="181" spans="2:24" x14ac:dyDescent="0.2">
      <c r="C181" s="24" t="s">
        <v>977</v>
      </c>
      <c r="G181" s="151">
        <v>0</v>
      </c>
      <c r="O181" s="34"/>
      <c r="P181" s="34"/>
      <c r="Q181" s="34"/>
      <c r="R181" s="34"/>
      <c r="S181" s="34"/>
      <c r="T181" s="24">
        <v>0</v>
      </c>
      <c r="U181" s="24">
        <v>0</v>
      </c>
      <c r="V181" s="24">
        <v>0</v>
      </c>
      <c r="W181" s="24">
        <v>0</v>
      </c>
      <c r="X181" s="24">
        <v>0</v>
      </c>
    </row>
    <row r="182" spans="2:24" x14ac:dyDescent="0.2">
      <c r="C182" s="24" t="s">
        <v>978</v>
      </c>
      <c r="G182" s="151">
        <v>0</v>
      </c>
      <c r="O182" s="34"/>
      <c r="P182" s="34"/>
      <c r="Q182" s="34"/>
      <c r="R182" s="34"/>
      <c r="S182" s="34"/>
      <c r="T182" s="34"/>
      <c r="U182" s="24">
        <v>0</v>
      </c>
      <c r="V182" s="24">
        <v>0</v>
      </c>
      <c r="W182" s="24">
        <v>0</v>
      </c>
      <c r="X182" s="24">
        <v>0</v>
      </c>
    </row>
    <row r="183" spans="2:24" x14ac:dyDescent="0.2">
      <c r="C183" s="24" t="s">
        <v>979</v>
      </c>
      <c r="G183" s="151">
        <v>0</v>
      </c>
      <c r="O183" s="34"/>
      <c r="P183" s="34"/>
      <c r="Q183" s="34"/>
      <c r="R183" s="34"/>
      <c r="S183" s="34"/>
      <c r="T183" s="34"/>
      <c r="U183" s="34"/>
      <c r="V183" s="24">
        <v>0</v>
      </c>
      <c r="W183" s="24">
        <v>0</v>
      </c>
      <c r="X183" s="24">
        <v>0</v>
      </c>
    </row>
    <row r="184" spans="2:24" x14ac:dyDescent="0.2">
      <c r="C184" s="24" t="s">
        <v>980</v>
      </c>
      <c r="G184" s="151">
        <v>0</v>
      </c>
      <c r="O184" s="34"/>
      <c r="P184" s="34"/>
      <c r="Q184" s="34"/>
      <c r="R184" s="34"/>
      <c r="S184" s="34"/>
      <c r="T184" s="34"/>
      <c r="U184" s="34"/>
      <c r="V184" s="34"/>
      <c r="W184" s="24">
        <v>0</v>
      </c>
      <c r="X184" s="24">
        <v>0</v>
      </c>
    </row>
    <row r="185" spans="2:24" x14ac:dyDescent="0.2">
      <c r="C185" s="24" t="s">
        <v>981</v>
      </c>
      <c r="G185" s="151">
        <v>0</v>
      </c>
      <c r="O185" s="34"/>
      <c r="P185" s="34"/>
      <c r="Q185" s="34"/>
      <c r="R185" s="34"/>
      <c r="S185" s="34"/>
      <c r="T185" s="34"/>
      <c r="U185" s="34"/>
      <c r="V185" s="34"/>
      <c r="W185" s="34"/>
      <c r="X185" s="24">
        <v>0</v>
      </c>
    </row>
    <row r="186" spans="2:24" x14ac:dyDescent="0.2">
      <c r="C186" s="40" t="s">
        <v>84</v>
      </c>
      <c r="D186" s="40"/>
      <c r="E186" s="40"/>
      <c r="F186" s="40"/>
      <c r="G186" s="40"/>
      <c r="H186" s="40"/>
      <c r="I186" s="406" t="s">
        <v>612</v>
      </c>
      <c r="J186" s="40"/>
      <c r="K186" s="40"/>
      <c r="L186" s="40"/>
      <c r="M186" s="40"/>
      <c r="N186" s="40"/>
      <c r="O186" s="40">
        <v>0</v>
      </c>
      <c r="P186" s="40">
        <v>0</v>
      </c>
      <c r="Q186" s="40">
        <v>0</v>
      </c>
      <c r="R186" s="40">
        <v>0</v>
      </c>
      <c r="S186" s="40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</row>
    <row r="188" spans="2:24" x14ac:dyDescent="0.2">
      <c r="B188" s="35" t="s">
        <v>984</v>
      </c>
      <c r="H188" s="382">
        <v>0.2</v>
      </c>
    </row>
    <row r="189" spans="2:24" x14ac:dyDescent="0.2">
      <c r="G189" s="349" t="s">
        <v>66</v>
      </c>
    </row>
    <row r="190" spans="2:24" x14ac:dyDescent="0.2">
      <c r="C190" s="24" t="s">
        <v>973</v>
      </c>
      <c r="G190" s="151">
        <v>0</v>
      </c>
      <c r="H190" s="410"/>
      <c r="O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</row>
    <row r="191" spans="2:24" x14ac:dyDescent="0.2">
      <c r="C191" s="24" t="s">
        <v>974</v>
      </c>
      <c r="G191" s="151">
        <v>0</v>
      </c>
      <c r="O191" s="34"/>
      <c r="P191" s="34"/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</row>
    <row r="192" spans="2:24" x14ac:dyDescent="0.2">
      <c r="C192" s="24" t="s">
        <v>975</v>
      </c>
      <c r="G192" s="151">
        <v>0</v>
      </c>
      <c r="O192" s="34"/>
      <c r="P192" s="34"/>
      <c r="Q192" s="34"/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</row>
    <row r="193" spans="2:24" x14ac:dyDescent="0.2">
      <c r="C193" s="24" t="s">
        <v>976</v>
      </c>
      <c r="G193" s="151">
        <v>0</v>
      </c>
      <c r="O193" s="34"/>
      <c r="P193" s="34"/>
      <c r="Q193" s="34"/>
      <c r="R193" s="34"/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</row>
    <row r="194" spans="2:24" x14ac:dyDescent="0.2">
      <c r="C194" s="24" t="s">
        <v>977</v>
      </c>
      <c r="G194" s="151">
        <v>0</v>
      </c>
      <c r="O194" s="34"/>
      <c r="P194" s="34"/>
      <c r="Q194" s="34"/>
      <c r="R194" s="34"/>
      <c r="S194" s="34"/>
      <c r="T194" s="24">
        <v>0</v>
      </c>
      <c r="U194" s="24">
        <v>0</v>
      </c>
      <c r="V194" s="24">
        <v>0</v>
      </c>
      <c r="W194" s="24">
        <v>0</v>
      </c>
      <c r="X194" s="24">
        <v>0</v>
      </c>
    </row>
    <row r="195" spans="2:24" x14ac:dyDescent="0.2">
      <c r="C195" s="24" t="s">
        <v>978</v>
      </c>
      <c r="G195" s="151">
        <v>0</v>
      </c>
      <c r="O195" s="34"/>
      <c r="P195" s="34"/>
      <c r="Q195" s="34"/>
      <c r="R195" s="34"/>
      <c r="S195" s="34"/>
      <c r="T195" s="34"/>
      <c r="U195" s="24">
        <v>0</v>
      </c>
      <c r="V195" s="24">
        <v>0</v>
      </c>
      <c r="W195" s="24">
        <v>0</v>
      </c>
      <c r="X195" s="24">
        <v>0</v>
      </c>
    </row>
    <row r="196" spans="2:24" x14ac:dyDescent="0.2">
      <c r="C196" s="24" t="s">
        <v>979</v>
      </c>
      <c r="G196" s="151">
        <v>0</v>
      </c>
      <c r="O196" s="34"/>
      <c r="P196" s="34"/>
      <c r="Q196" s="34"/>
      <c r="R196" s="34"/>
      <c r="S196" s="34"/>
      <c r="T196" s="34"/>
      <c r="U196" s="34"/>
      <c r="V196" s="24">
        <v>0</v>
      </c>
      <c r="W196" s="24">
        <v>0</v>
      </c>
      <c r="X196" s="24">
        <v>0</v>
      </c>
    </row>
    <row r="197" spans="2:24" x14ac:dyDescent="0.2">
      <c r="C197" s="24" t="s">
        <v>980</v>
      </c>
      <c r="G197" s="151">
        <v>0</v>
      </c>
      <c r="O197" s="34"/>
      <c r="P197" s="34"/>
      <c r="Q197" s="34"/>
      <c r="R197" s="34"/>
      <c r="S197" s="34"/>
      <c r="T197" s="34"/>
      <c r="U197" s="34"/>
      <c r="V197" s="34"/>
      <c r="W197" s="24">
        <v>0</v>
      </c>
      <c r="X197" s="24">
        <v>0</v>
      </c>
    </row>
    <row r="198" spans="2:24" x14ac:dyDescent="0.2">
      <c r="C198" s="24" t="s">
        <v>981</v>
      </c>
      <c r="G198" s="151">
        <v>0</v>
      </c>
      <c r="O198" s="34"/>
      <c r="P198" s="34"/>
      <c r="Q198" s="34"/>
      <c r="R198" s="34"/>
      <c r="S198" s="34"/>
      <c r="T198" s="34"/>
      <c r="U198" s="34"/>
      <c r="V198" s="34"/>
      <c r="W198" s="34"/>
      <c r="X198" s="24">
        <v>0</v>
      </c>
    </row>
    <row r="199" spans="2:24" x14ac:dyDescent="0.2">
      <c r="C199" s="40" t="s">
        <v>84</v>
      </c>
      <c r="D199" s="40"/>
      <c r="E199" s="40"/>
      <c r="F199" s="40"/>
      <c r="G199" s="40"/>
      <c r="H199" s="40"/>
      <c r="I199" s="406" t="s">
        <v>985</v>
      </c>
      <c r="J199" s="40"/>
      <c r="K199" s="40"/>
      <c r="L199" s="40"/>
      <c r="M199" s="40"/>
      <c r="N199" s="40"/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</row>
    <row r="201" spans="2:24" x14ac:dyDescent="0.2">
      <c r="B201" s="35" t="s">
        <v>986</v>
      </c>
      <c r="H201" s="382">
        <v>0.25</v>
      </c>
    </row>
    <row r="202" spans="2:24" x14ac:dyDescent="0.2">
      <c r="G202" s="349" t="s">
        <v>66</v>
      </c>
    </row>
    <row r="203" spans="2:24" x14ac:dyDescent="0.2">
      <c r="C203" s="24" t="s">
        <v>973</v>
      </c>
      <c r="G203" s="151">
        <v>187.82862233333336</v>
      </c>
      <c r="H203" s="410" t="s">
        <v>987</v>
      </c>
      <c r="O203" s="24">
        <v>1.9565481493055557</v>
      </c>
      <c r="Q203" s="24">
        <v>46.957155583333339</v>
      </c>
      <c r="R203" s="24">
        <v>46.957155583333339</v>
      </c>
      <c r="S203" s="24">
        <v>46.957155583333339</v>
      </c>
      <c r="T203" s="24">
        <v>45.000607434027785</v>
      </c>
      <c r="U203" s="24">
        <v>0</v>
      </c>
      <c r="V203" s="24">
        <v>0</v>
      </c>
      <c r="W203" s="24">
        <v>0</v>
      </c>
      <c r="X203" s="24">
        <v>0</v>
      </c>
    </row>
    <row r="204" spans="2:24" x14ac:dyDescent="0.2">
      <c r="C204" s="24" t="s">
        <v>974</v>
      </c>
      <c r="G204" s="151">
        <v>352.92681814930563</v>
      </c>
      <c r="O204" s="34"/>
      <c r="P204" s="34"/>
      <c r="Q204" s="24">
        <v>44.115852268663204</v>
      </c>
      <c r="R204" s="24">
        <v>88.231704537326408</v>
      </c>
      <c r="S204" s="24">
        <v>88.231704537326408</v>
      </c>
      <c r="T204" s="24">
        <v>88.231704537326408</v>
      </c>
      <c r="U204" s="24">
        <v>44.115852268663218</v>
      </c>
      <c r="V204" s="24">
        <v>0</v>
      </c>
      <c r="W204" s="24">
        <v>0</v>
      </c>
      <c r="X204" s="24">
        <v>0</v>
      </c>
    </row>
    <row r="205" spans="2:24" x14ac:dyDescent="0.2">
      <c r="C205" s="24" t="s">
        <v>975</v>
      </c>
      <c r="G205" s="151">
        <v>434.27107485199656</v>
      </c>
      <c r="O205" s="34"/>
      <c r="P205" s="34"/>
      <c r="Q205" s="34"/>
      <c r="R205" s="24">
        <v>54.28388435649957</v>
      </c>
      <c r="S205" s="24">
        <v>108.56776871299914</v>
      </c>
      <c r="T205" s="24">
        <v>108.56776871299914</v>
      </c>
      <c r="U205" s="24">
        <v>108.56776871299914</v>
      </c>
      <c r="V205" s="24">
        <v>54.283884356499584</v>
      </c>
      <c r="W205" s="24">
        <v>0</v>
      </c>
      <c r="X205" s="24">
        <v>0</v>
      </c>
    </row>
    <row r="206" spans="2:24" x14ac:dyDescent="0.2">
      <c r="C206" s="24" t="s">
        <v>976</v>
      </c>
      <c r="G206" s="151">
        <v>482.90769947715933</v>
      </c>
      <c r="O206" s="34"/>
      <c r="P206" s="34"/>
      <c r="Q206" s="34"/>
      <c r="R206" s="34"/>
      <c r="S206" s="24">
        <v>60.363462434644916</v>
      </c>
      <c r="T206" s="24">
        <v>120.72692486928983</v>
      </c>
      <c r="U206" s="24">
        <v>120.72692486928983</v>
      </c>
      <c r="V206" s="24">
        <v>120.72692486928983</v>
      </c>
      <c r="W206" s="24">
        <v>60.36346243464493</v>
      </c>
      <c r="X206" s="24">
        <v>0</v>
      </c>
    </row>
    <row r="207" spans="2:24" x14ac:dyDescent="0.2">
      <c r="C207" s="24" t="s">
        <v>977</v>
      </c>
      <c r="G207" s="151">
        <v>491.85517126830382</v>
      </c>
      <c r="O207" s="34"/>
      <c r="P207" s="34"/>
      <c r="Q207" s="34"/>
      <c r="R207" s="34"/>
      <c r="S207" s="34"/>
      <c r="T207" s="24">
        <v>61.481896408537978</v>
      </c>
      <c r="U207" s="24">
        <v>122.96379281707596</v>
      </c>
      <c r="V207" s="24">
        <v>122.96379281707596</v>
      </c>
      <c r="W207" s="24">
        <v>122.96379281707596</v>
      </c>
      <c r="X207" s="24">
        <v>61.481896408537978</v>
      </c>
    </row>
    <row r="208" spans="2:24" x14ac:dyDescent="0.2">
      <c r="C208" s="24" t="s">
        <v>978</v>
      </c>
      <c r="G208" s="151">
        <v>471.05635696218116</v>
      </c>
      <c r="O208" s="34"/>
      <c r="P208" s="34"/>
      <c r="Q208" s="34"/>
      <c r="R208" s="34"/>
      <c r="S208" s="34"/>
      <c r="T208" s="34"/>
      <c r="U208" s="24">
        <v>58.882044620272644</v>
      </c>
      <c r="V208" s="24">
        <v>117.76408924054529</v>
      </c>
      <c r="W208" s="24">
        <v>117.76408924054529</v>
      </c>
      <c r="X208" s="24">
        <v>117.76408924054529</v>
      </c>
    </row>
    <row r="209" spans="2:24" x14ac:dyDescent="0.2">
      <c r="C209" s="24" t="s">
        <v>979</v>
      </c>
      <c r="G209" s="151">
        <v>455.25638328830081</v>
      </c>
      <c r="O209" s="34"/>
      <c r="P209" s="34"/>
      <c r="Q209" s="34"/>
      <c r="R209" s="34"/>
      <c r="S209" s="34"/>
      <c r="T209" s="34"/>
      <c r="U209" s="34"/>
      <c r="V209" s="24">
        <v>56.907047911037601</v>
      </c>
      <c r="W209" s="24">
        <v>113.8140958220752</v>
      </c>
      <c r="X209" s="24">
        <v>113.8140958220752</v>
      </c>
    </row>
    <row r="210" spans="2:24" x14ac:dyDescent="0.2">
      <c r="C210" s="24" t="s">
        <v>980</v>
      </c>
      <c r="G210" s="151">
        <v>472.64573919444825</v>
      </c>
      <c r="O210" s="34"/>
      <c r="P210" s="34"/>
      <c r="Q210" s="34"/>
      <c r="R210" s="34"/>
      <c r="S210" s="34"/>
      <c r="T210" s="34"/>
      <c r="U210" s="34"/>
      <c r="V210" s="34"/>
      <c r="W210" s="24">
        <v>59.080717399306032</v>
      </c>
      <c r="X210" s="24">
        <v>118.16143479861206</v>
      </c>
    </row>
    <row r="211" spans="2:24" x14ac:dyDescent="0.2">
      <c r="C211" s="24" t="s">
        <v>981</v>
      </c>
      <c r="G211" s="151">
        <v>473.9861577136474</v>
      </c>
      <c r="O211" s="34"/>
      <c r="P211" s="34"/>
      <c r="Q211" s="34"/>
      <c r="R211" s="34"/>
      <c r="S211" s="34"/>
      <c r="T211" s="34"/>
      <c r="U211" s="34"/>
      <c r="V211" s="34"/>
      <c r="W211" s="34"/>
      <c r="X211" s="24">
        <v>59.248269714205925</v>
      </c>
    </row>
    <row r="212" spans="2:24" x14ac:dyDescent="0.2">
      <c r="C212" s="40" t="s">
        <v>84</v>
      </c>
      <c r="D212" s="40"/>
      <c r="E212" s="40"/>
      <c r="F212" s="40"/>
      <c r="G212" s="40"/>
      <c r="H212" s="40"/>
      <c r="I212" s="406" t="s">
        <v>599</v>
      </c>
      <c r="J212" s="40"/>
      <c r="K212" s="40"/>
      <c r="L212" s="40"/>
      <c r="M212" s="40"/>
      <c r="N212" s="40"/>
      <c r="O212" s="40">
        <v>1.9565481493055557</v>
      </c>
      <c r="P212" s="40">
        <v>0</v>
      </c>
      <c r="Q212" s="40">
        <v>91.07300785199655</v>
      </c>
      <c r="R212" s="40">
        <v>189.47274447715932</v>
      </c>
      <c r="S212" s="40">
        <v>304.12009126830378</v>
      </c>
      <c r="T212" s="40">
        <v>424.00890196218114</v>
      </c>
      <c r="U212" s="40">
        <v>455.25638328830081</v>
      </c>
      <c r="V212" s="40">
        <v>472.64573919444825</v>
      </c>
      <c r="W212" s="40">
        <v>473.9861577136474</v>
      </c>
      <c r="X212" s="40">
        <v>470.46978598397646</v>
      </c>
    </row>
    <row r="214" spans="2:24" x14ac:dyDescent="0.2">
      <c r="B214" s="35" t="s">
        <v>988</v>
      </c>
      <c r="H214" s="382">
        <v>0.25</v>
      </c>
    </row>
    <row r="215" spans="2:24" x14ac:dyDescent="0.2">
      <c r="G215" s="349" t="s">
        <v>66</v>
      </c>
    </row>
    <row r="216" spans="2:24" x14ac:dyDescent="0.2">
      <c r="C216" s="24" t="s">
        <v>973</v>
      </c>
      <c r="G216" s="151">
        <v>0</v>
      </c>
      <c r="O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</row>
    <row r="217" spans="2:24" x14ac:dyDescent="0.2">
      <c r="C217" s="24" t="s">
        <v>974</v>
      </c>
      <c r="G217" s="151">
        <v>0</v>
      </c>
      <c r="O217" s="34"/>
      <c r="P217" s="34"/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</row>
    <row r="218" spans="2:24" x14ac:dyDescent="0.2">
      <c r="C218" s="24" t="s">
        <v>975</v>
      </c>
      <c r="G218" s="151">
        <v>0</v>
      </c>
      <c r="O218" s="34"/>
      <c r="P218" s="34"/>
      <c r="Q218" s="34"/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</row>
    <row r="219" spans="2:24" x14ac:dyDescent="0.2">
      <c r="C219" s="24" t="s">
        <v>976</v>
      </c>
      <c r="G219" s="151">
        <v>0</v>
      </c>
      <c r="O219" s="34"/>
      <c r="P219" s="34"/>
      <c r="Q219" s="34"/>
      <c r="R219" s="34"/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</row>
    <row r="220" spans="2:24" x14ac:dyDescent="0.2">
      <c r="C220" s="24" t="s">
        <v>977</v>
      </c>
      <c r="G220" s="151">
        <v>0</v>
      </c>
      <c r="O220" s="34"/>
      <c r="P220" s="34"/>
      <c r="Q220" s="34"/>
      <c r="R220" s="34"/>
      <c r="S220" s="34"/>
      <c r="T220" s="24">
        <v>0</v>
      </c>
      <c r="U220" s="24">
        <v>0</v>
      </c>
      <c r="V220" s="24">
        <v>0</v>
      </c>
      <c r="W220" s="24">
        <v>0</v>
      </c>
      <c r="X220" s="24">
        <v>0</v>
      </c>
    </row>
    <row r="221" spans="2:24" x14ac:dyDescent="0.2">
      <c r="C221" s="24" t="s">
        <v>978</v>
      </c>
      <c r="G221" s="151">
        <v>0</v>
      </c>
      <c r="O221" s="34"/>
      <c r="P221" s="34"/>
      <c r="Q221" s="34"/>
      <c r="R221" s="34"/>
      <c r="S221" s="34"/>
      <c r="T221" s="34"/>
      <c r="U221" s="24">
        <v>0</v>
      </c>
      <c r="V221" s="24">
        <v>0</v>
      </c>
      <c r="W221" s="24">
        <v>0</v>
      </c>
      <c r="X221" s="24">
        <v>0</v>
      </c>
    </row>
    <row r="222" spans="2:24" x14ac:dyDescent="0.2">
      <c r="C222" s="24" t="s">
        <v>979</v>
      </c>
      <c r="G222" s="151">
        <v>0</v>
      </c>
      <c r="O222" s="34"/>
      <c r="P222" s="34"/>
      <c r="Q222" s="34"/>
      <c r="R222" s="34"/>
      <c r="S222" s="34"/>
      <c r="T222" s="34"/>
      <c r="U222" s="34"/>
      <c r="V222" s="24">
        <v>0</v>
      </c>
      <c r="W222" s="24">
        <v>0</v>
      </c>
      <c r="X222" s="24">
        <v>0</v>
      </c>
    </row>
    <row r="223" spans="2:24" x14ac:dyDescent="0.2">
      <c r="C223" s="24" t="s">
        <v>980</v>
      </c>
      <c r="G223" s="151">
        <v>0</v>
      </c>
      <c r="O223" s="34"/>
      <c r="P223" s="34"/>
      <c r="Q223" s="34"/>
      <c r="R223" s="34"/>
      <c r="S223" s="34"/>
      <c r="T223" s="34"/>
      <c r="U223" s="34"/>
      <c r="V223" s="34"/>
      <c r="W223" s="24">
        <v>0</v>
      </c>
      <c r="X223" s="24">
        <v>0</v>
      </c>
    </row>
    <row r="224" spans="2:24" x14ac:dyDescent="0.2">
      <c r="C224" s="24" t="s">
        <v>981</v>
      </c>
      <c r="G224" s="151">
        <v>0</v>
      </c>
      <c r="O224" s="34"/>
      <c r="P224" s="34"/>
      <c r="Q224" s="34"/>
      <c r="R224" s="34"/>
      <c r="S224" s="34"/>
      <c r="T224" s="34"/>
      <c r="U224" s="34"/>
      <c r="V224" s="34"/>
      <c r="W224" s="34"/>
      <c r="X224" s="24">
        <v>0</v>
      </c>
    </row>
    <row r="225" spans="2:24" x14ac:dyDescent="0.2">
      <c r="C225" s="40" t="s">
        <v>84</v>
      </c>
      <c r="D225" s="40"/>
      <c r="E225" s="40"/>
      <c r="F225" s="40"/>
      <c r="G225" s="40"/>
      <c r="H225" s="40"/>
      <c r="I225" s="406" t="s">
        <v>616</v>
      </c>
      <c r="J225" s="40"/>
      <c r="K225" s="40"/>
      <c r="L225" s="40"/>
      <c r="M225" s="40"/>
      <c r="N225" s="40"/>
      <c r="O225" s="40">
        <v>0</v>
      </c>
      <c r="P225" s="40">
        <v>0</v>
      </c>
      <c r="Q225" s="40">
        <v>0</v>
      </c>
      <c r="R225" s="40">
        <v>0</v>
      </c>
      <c r="S225" s="40">
        <v>0</v>
      </c>
      <c r="T225" s="40">
        <v>0</v>
      </c>
      <c r="U225" s="40">
        <v>0</v>
      </c>
      <c r="V225" s="40">
        <v>0</v>
      </c>
      <c r="W225" s="40">
        <v>0</v>
      </c>
      <c r="X225" s="40">
        <v>0</v>
      </c>
    </row>
    <row r="227" spans="2:24" x14ac:dyDescent="0.2">
      <c r="B227" s="35" t="s">
        <v>989</v>
      </c>
      <c r="H227" s="382">
        <v>0.25</v>
      </c>
    </row>
    <row r="228" spans="2:24" x14ac:dyDescent="0.2">
      <c r="G228" s="349" t="s">
        <v>66</v>
      </c>
    </row>
    <row r="229" spans="2:24" x14ac:dyDescent="0.2">
      <c r="C229" s="24" t="s">
        <v>973</v>
      </c>
      <c r="G229" s="151">
        <v>0</v>
      </c>
      <c r="O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</row>
    <row r="230" spans="2:24" x14ac:dyDescent="0.2">
      <c r="C230" s="24" t="s">
        <v>974</v>
      </c>
      <c r="G230" s="151">
        <v>0</v>
      </c>
      <c r="O230" s="34"/>
      <c r="P230" s="34"/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</row>
    <row r="231" spans="2:24" x14ac:dyDescent="0.2">
      <c r="C231" s="24" t="s">
        <v>975</v>
      </c>
      <c r="G231" s="151">
        <v>0</v>
      </c>
      <c r="O231" s="34"/>
      <c r="P231" s="34"/>
      <c r="Q231" s="34"/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</row>
    <row r="232" spans="2:24" x14ac:dyDescent="0.2">
      <c r="C232" s="24" t="s">
        <v>976</v>
      </c>
      <c r="G232" s="151">
        <v>0</v>
      </c>
      <c r="O232" s="34"/>
      <c r="P232" s="34"/>
      <c r="Q232" s="34"/>
      <c r="R232" s="34"/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</row>
    <row r="233" spans="2:24" x14ac:dyDescent="0.2">
      <c r="C233" s="24" t="s">
        <v>977</v>
      </c>
      <c r="G233" s="151">
        <v>0</v>
      </c>
      <c r="O233" s="34"/>
      <c r="P233" s="34"/>
      <c r="Q233" s="34"/>
      <c r="R233" s="34"/>
      <c r="S233" s="34"/>
      <c r="T233" s="24">
        <v>0</v>
      </c>
      <c r="U233" s="24">
        <v>0</v>
      </c>
      <c r="V233" s="24">
        <v>0</v>
      </c>
      <c r="W233" s="24">
        <v>0</v>
      </c>
      <c r="X233" s="24">
        <v>0</v>
      </c>
    </row>
    <row r="234" spans="2:24" x14ac:dyDescent="0.2">
      <c r="C234" s="24" t="s">
        <v>978</v>
      </c>
      <c r="G234" s="151">
        <v>0</v>
      </c>
      <c r="O234" s="34"/>
      <c r="P234" s="34"/>
      <c r="Q234" s="34"/>
      <c r="R234" s="34"/>
      <c r="S234" s="34"/>
      <c r="T234" s="34"/>
      <c r="U234" s="24">
        <v>0</v>
      </c>
      <c r="V234" s="24">
        <v>0</v>
      </c>
      <c r="W234" s="24">
        <v>0</v>
      </c>
      <c r="X234" s="24">
        <v>0</v>
      </c>
    </row>
    <row r="235" spans="2:24" x14ac:dyDescent="0.2">
      <c r="C235" s="24" t="s">
        <v>979</v>
      </c>
      <c r="G235" s="151">
        <v>0</v>
      </c>
      <c r="O235" s="34"/>
      <c r="P235" s="34"/>
      <c r="Q235" s="34"/>
      <c r="R235" s="34"/>
      <c r="S235" s="34"/>
      <c r="T235" s="34"/>
      <c r="U235" s="34"/>
      <c r="V235" s="24">
        <v>0</v>
      </c>
      <c r="W235" s="24">
        <v>0</v>
      </c>
      <c r="X235" s="24">
        <v>0</v>
      </c>
    </row>
    <row r="236" spans="2:24" x14ac:dyDescent="0.2">
      <c r="C236" s="24" t="s">
        <v>980</v>
      </c>
      <c r="G236" s="151">
        <v>0</v>
      </c>
      <c r="O236" s="34"/>
      <c r="P236" s="34"/>
      <c r="Q236" s="34"/>
      <c r="R236" s="34"/>
      <c r="S236" s="34"/>
      <c r="T236" s="34"/>
      <c r="U236" s="34"/>
      <c r="V236" s="34"/>
      <c r="W236" s="24">
        <v>0</v>
      </c>
      <c r="X236" s="24">
        <v>0</v>
      </c>
    </row>
    <row r="237" spans="2:24" x14ac:dyDescent="0.2">
      <c r="C237" s="24" t="s">
        <v>981</v>
      </c>
      <c r="G237" s="151">
        <v>0</v>
      </c>
      <c r="O237" s="34"/>
      <c r="P237" s="34"/>
      <c r="Q237" s="34"/>
      <c r="R237" s="34"/>
      <c r="S237" s="34"/>
      <c r="T237" s="34"/>
      <c r="U237" s="34"/>
      <c r="V237" s="34"/>
      <c r="W237" s="34"/>
      <c r="X237" s="24">
        <v>0</v>
      </c>
    </row>
    <row r="238" spans="2:24" x14ac:dyDescent="0.2">
      <c r="C238" s="40" t="s">
        <v>84</v>
      </c>
      <c r="D238" s="40"/>
      <c r="E238" s="40"/>
      <c r="F238" s="40"/>
      <c r="G238" s="40"/>
      <c r="H238" s="40"/>
      <c r="I238" s="406" t="s">
        <v>617</v>
      </c>
      <c r="J238" s="40"/>
      <c r="K238" s="40"/>
      <c r="L238" s="40"/>
      <c r="M238" s="40"/>
      <c r="N238" s="40"/>
      <c r="O238" s="40">
        <v>0</v>
      </c>
      <c r="P238" s="40">
        <v>0</v>
      </c>
      <c r="Q238" s="40">
        <v>0</v>
      </c>
      <c r="R238" s="40">
        <v>0</v>
      </c>
      <c r="S238" s="40">
        <v>0</v>
      </c>
      <c r="T238" s="40">
        <v>0</v>
      </c>
      <c r="U238" s="40">
        <v>0</v>
      </c>
      <c r="V238" s="40">
        <v>0</v>
      </c>
      <c r="W238" s="40">
        <v>0</v>
      </c>
      <c r="X238" s="40">
        <v>0</v>
      </c>
    </row>
    <row r="240" spans="2:24" x14ac:dyDescent="0.2">
      <c r="B240" s="35" t="s">
        <v>990</v>
      </c>
      <c r="H240" s="382">
        <v>0.25</v>
      </c>
    </row>
    <row r="241" spans="2:24" x14ac:dyDescent="0.2">
      <c r="G241" s="349" t="s">
        <v>66</v>
      </c>
    </row>
    <row r="242" spans="2:24" x14ac:dyDescent="0.2">
      <c r="C242" s="24" t="s">
        <v>973</v>
      </c>
      <c r="G242" s="151">
        <v>326.07570283333337</v>
      </c>
      <c r="H242" s="410" t="s">
        <v>987</v>
      </c>
      <c r="O242" s="24">
        <v>3.3966219045138892</v>
      </c>
      <c r="Q242" s="24">
        <v>81.518925708333342</v>
      </c>
      <c r="R242" s="24">
        <v>81.518925708333342</v>
      </c>
      <c r="S242" s="24">
        <v>81.518925708333342</v>
      </c>
      <c r="T242" s="24">
        <v>78.122303803819449</v>
      </c>
      <c r="U242" s="24">
        <v>0</v>
      </c>
      <c r="V242" s="24">
        <v>0</v>
      </c>
      <c r="W242" s="24">
        <v>0</v>
      </c>
      <c r="X242" s="24">
        <v>0</v>
      </c>
    </row>
    <row r="243" spans="2:24" x14ac:dyDescent="0.2">
      <c r="C243" s="24" t="s">
        <v>974</v>
      </c>
      <c r="G243" s="151">
        <v>860.27678690451398</v>
      </c>
      <c r="O243" s="34"/>
      <c r="P243" s="34"/>
      <c r="Q243" s="24">
        <v>107.53459836306425</v>
      </c>
      <c r="R243" s="24">
        <v>215.0691967261285</v>
      </c>
      <c r="S243" s="24">
        <v>215.0691967261285</v>
      </c>
      <c r="T243" s="24">
        <v>215.0691967261285</v>
      </c>
      <c r="U243" s="24">
        <v>107.53459836306433</v>
      </c>
      <c r="V243" s="24">
        <v>0</v>
      </c>
      <c r="W243" s="24">
        <v>0</v>
      </c>
      <c r="X243" s="24">
        <v>0</v>
      </c>
    </row>
    <row r="244" spans="2:24" x14ac:dyDescent="0.2">
      <c r="C244" s="24" t="s">
        <v>975</v>
      </c>
      <c r="G244" s="151">
        <v>882.67245807139761</v>
      </c>
      <c r="O244" s="34"/>
      <c r="P244" s="34"/>
      <c r="Q244" s="34"/>
      <c r="R244" s="24">
        <v>110.3340572589247</v>
      </c>
      <c r="S244" s="24">
        <v>220.6681145178494</v>
      </c>
      <c r="T244" s="24">
        <v>220.6681145178494</v>
      </c>
      <c r="U244" s="24">
        <v>220.6681145178494</v>
      </c>
      <c r="V244" s="24">
        <v>110.33405725892464</v>
      </c>
      <c r="W244" s="24">
        <v>0</v>
      </c>
      <c r="X244" s="24">
        <v>0</v>
      </c>
    </row>
    <row r="245" spans="2:24" x14ac:dyDescent="0.2">
      <c r="C245" s="24" t="s">
        <v>976</v>
      </c>
      <c r="G245" s="151">
        <v>889.5927996933865</v>
      </c>
      <c r="O245" s="34"/>
      <c r="P245" s="34"/>
      <c r="Q245" s="34"/>
      <c r="R245" s="34"/>
      <c r="S245" s="24">
        <v>111.19909996167331</v>
      </c>
      <c r="T245" s="24">
        <v>222.39819992334662</v>
      </c>
      <c r="U245" s="24">
        <v>222.39819992334662</v>
      </c>
      <c r="V245" s="24">
        <v>222.39819992334662</v>
      </c>
      <c r="W245" s="24">
        <v>111.19909996167337</v>
      </c>
      <c r="X245" s="24">
        <v>0</v>
      </c>
    </row>
    <row r="246" spans="2:24" x14ac:dyDescent="0.2">
      <c r="C246" s="24" t="s">
        <v>977</v>
      </c>
      <c r="G246" s="151">
        <v>849.93297491398471</v>
      </c>
      <c r="O246" s="34"/>
      <c r="P246" s="34"/>
      <c r="Q246" s="34"/>
      <c r="R246" s="34"/>
      <c r="S246" s="34"/>
      <c r="T246" s="24">
        <v>106.24162186424809</v>
      </c>
      <c r="U246" s="24">
        <v>212.48324372849618</v>
      </c>
      <c r="V246" s="24">
        <v>212.48324372849618</v>
      </c>
      <c r="W246" s="24">
        <v>212.48324372849618</v>
      </c>
      <c r="X246" s="24">
        <v>106.24162186424803</v>
      </c>
    </row>
    <row r="247" spans="2:24" x14ac:dyDescent="0.2">
      <c r="C247" s="24" t="s">
        <v>978</v>
      </c>
      <c r="G247" s="151">
        <v>859.51113483539211</v>
      </c>
      <c r="O247" s="34"/>
      <c r="P247" s="34"/>
      <c r="Q247" s="34"/>
      <c r="R247" s="34"/>
      <c r="S247" s="34"/>
      <c r="T247" s="34"/>
      <c r="U247" s="24">
        <v>107.43889185442401</v>
      </c>
      <c r="V247" s="24">
        <v>214.87778370884803</v>
      </c>
      <c r="W247" s="24">
        <v>214.87778370884803</v>
      </c>
      <c r="X247" s="24">
        <v>214.87778370884803</v>
      </c>
    </row>
    <row r="248" spans="2:24" x14ac:dyDescent="0.2">
      <c r="C248" s="24" t="s">
        <v>979</v>
      </c>
      <c r="G248" s="151">
        <v>870.52304838718055</v>
      </c>
      <c r="O248" s="34"/>
      <c r="P248" s="34"/>
      <c r="Q248" s="34"/>
      <c r="R248" s="34"/>
      <c r="S248" s="34"/>
      <c r="T248" s="34"/>
      <c r="U248" s="34"/>
      <c r="V248" s="24">
        <v>108.81538104839757</v>
      </c>
      <c r="W248" s="24">
        <v>217.63076209679514</v>
      </c>
      <c r="X248" s="24">
        <v>217.63076209679514</v>
      </c>
    </row>
    <row r="249" spans="2:24" x14ac:dyDescent="0.2">
      <c r="C249" s="24" t="s">
        <v>980</v>
      </c>
      <c r="G249" s="151">
        <v>868.9086656680131</v>
      </c>
      <c r="O249" s="34"/>
      <c r="P249" s="34"/>
      <c r="Q249" s="34"/>
      <c r="R249" s="34"/>
      <c r="S249" s="34"/>
      <c r="T249" s="34"/>
      <c r="U249" s="34"/>
      <c r="V249" s="34"/>
      <c r="W249" s="24">
        <v>108.61358320850164</v>
      </c>
      <c r="X249" s="24">
        <v>217.22716641700328</v>
      </c>
    </row>
    <row r="250" spans="2:24" x14ac:dyDescent="0.2">
      <c r="C250" s="24" t="s">
        <v>981</v>
      </c>
      <c r="G250" s="151">
        <v>864.80447270431432</v>
      </c>
      <c r="O250" s="34"/>
      <c r="P250" s="34"/>
      <c r="Q250" s="34"/>
      <c r="R250" s="34"/>
      <c r="S250" s="34"/>
      <c r="T250" s="34"/>
      <c r="U250" s="34"/>
      <c r="V250" s="34"/>
      <c r="W250" s="34"/>
      <c r="X250" s="24">
        <v>108.10055908803929</v>
      </c>
    </row>
    <row r="251" spans="2:24" x14ac:dyDescent="0.2">
      <c r="C251" s="40" t="s">
        <v>84</v>
      </c>
      <c r="D251" s="40"/>
      <c r="E251" s="40"/>
      <c r="F251" s="40"/>
      <c r="G251" s="40"/>
      <c r="H251" s="40"/>
      <c r="I251" s="406" t="s">
        <v>600</v>
      </c>
      <c r="J251" s="40"/>
      <c r="K251" s="40"/>
      <c r="L251" s="40"/>
      <c r="M251" s="40"/>
      <c r="N251" s="40"/>
      <c r="O251" s="40">
        <v>3.3966219045138892</v>
      </c>
      <c r="P251" s="40">
        <v>0</v>
      </c>
      <c r="Q251" s="40">
        <v>189.05352407139759</v>
      </c>
      <c r="R251" s="40">
        <v>406.92217969338657</v>
      </c>
      <c r="S251" s="40">
        <v>628.45533691398464</v>
      </c>
      <c r="T251" s="40">
        <v>842.49943683539209</v>
      </c>
      <c r="U251" s="40">
        <v>870.52304838718055</v>
      </c>
      <c r="V251" s="40">
        <v>868.9086656680131</v>
      </c>
      <c r="W251" s="40">
        <v>864.80447270431432</v>
      </c>
      <c r="X251" s="40">
        <v>864.07789317493371</v>
      </c>
    </row>
    <row r="253" spans="2:24" x14ac:dyDescent="0.2">
      <c r="B253" s="35" t="s">
        <v>991</v>
      </c>
      <c r="H253" s="382">
        <v>0.5</v>
      </c>
    </row>
    <row r="254" spans="2:24" x14ac:dyDescent="0.2">
      <c r="G254" s="349" t="s">
        <v>66</v>
      </c>
    </row>
    <row r="255" spans="2:24" x14ac:dyDescent="0.2">
      <c r="C255" s="24" t="s">
        <v>973</v>
      </c>
      <c r="G255" s="151">
        <v>1600</v>
      </c>
      <c r="H255" s="410" t="s">
        <v>987</v>
      </c>
      <c r="O255" s="24">
        <v>33.333333333333329</v>
      </c>
      <c r="Q255" s="24">
        <v>800</v>
      </c>
      <c r="R255" s="24">
        <v>766.66666666666663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</row>
    <row r="256" spans="2:24" x14ac:dyDescent="0.2">
      <c r="C256" s="24" t="s">
        <v>974</v>
      </c>
      <c r="G256" s="151">
        <v>5000</v>
      </c>
      <c r="O256" s="34"/>
      <c r="P256" s="34"/>
      <c r="Q256" s="24">
        <v>1250</v>
      </c>
      <c r="R256" s="24">
        <v>2500</v>
      </c>
      <c r="S256" s="24">
        <v>1250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</row>
    <row r="257" spans="2:24" x14ac:dyDescent="0.2">
      <c r="C257" s="24" t="s">
        <v>975</v>
      </c>
      <c r="G257" s="151">
        <v>5000</v>
      </c>
      <c r="O257" s="34"/>
      <c r="P257" s="34"/>
      <c r="Q257" s="34"/>
      <c r="R257" s="24">
        <v>1250</v>
      </c>
      <c r="S257" s="24">
        <v>2500</v>
      </c>
      <c r="T257" s="24">
        <v>1250</v>
      </c>
      <c r="U257" s="24">
        <v>0</v>
      </c>
      <c r="V257" s="24">
        <v>0</v>
      </c>
      <c r="W257" s="24">
        <v>0</v>
      </c>
      <c r="X257" s="24">
        <v>0</v>
      </c>
    </row>
    <row r="258" spans="2:24" x14ac:dyDescent="0.2">
      <c r="C258" s="24" t="s">
        <v>976</v>
      </c>
      <c r="G258" s="151">
        <v>5000</v>
      </c>
      <c r="O258" s="34"/>
      <c r="P258" s="34"/>
      <c r="Q258" s="34"/>
      <c r="R258" s="34"/>
      <c r="S258" s="24">
        <v>1250</v>
      </c>
      <c r="T258" s="24">
        <v>2500</v>
      </c>
      <c r="U258" s="24">
        <v>1250</v>
      </c>
      <c r="V258" s="24">
        <v>0</v>
      </c>
      <c r="W258" s="24">
        <v>0</v>
      </c>
      <c r="X258" s="24">
        <v>0</v>
      </c>
    </row>
    <row r="259" spans="2:24" x14ac:dyDescent="0.2">
      <c r="C259" s="24" t="s">
        <v>977</v>
      </c>
      <c r="G259" s="151">
        <v>5000</v>
      </c>
      <c r="O259" s="34"/>
      <c r="P259" s="34"/>
      <c r="Q259" s="34"/>
      <c r="R259" s="34"/>
      <c r="S259" s="34"/>
      <c r="T259" s="24">
        <v>1250</v>
      </c>
      <c r="U259" s="24">
        <v>2500</v>
      </c>
      <c r="V259" s="24">
        <v>1250</v>
      </c>
      <c r="W259" s="24">
        <v>0</v>
      </c>
      <c r="X259" s="24">
        <v>0</v>
      </c>
    </row>
    <row r="260" spans="2:24" x14ac:dyDescent="0.2">
      <c r="C260" s="24" t="s">
        <v>978</v>
      </c>
      <c r="G260" s="151">
        <v>5000</v>
      </c>
      <c r="O260" s="34"/>
      <c r="P260" s="34"/>
      <c r="Q260" s="34"/>
      <c r="R260" s="34"/>
      <c r="S260" s="34"/>
      <c r="T260" s="34"/>
      <c r="U260" s="24">
        <v>1250</v>
      </c>
      <c r="V260" s="24">
        <v>2500</v>
      </c>
      <c r="W260" s="24">
        <v>1250</v>
      </c>
      <c r="X260" s="24">
        <v>0</v>
      </c>
    </row>
    <row r="261" spans="2:24" x14ac:dyDescent="0.2">
      <c r="C261" s="24" t="s">
        <v>979</v>
      </c>
      <c r="G261" s="151">
        <v>5000</v>
      </c>
      <c r="O261" s="34"/>
      <c r="P261" s="34"/>
      <c r="Q261" s="34"/>
      <c r="R261" s="34"/>
      <c r="S261" s="34"/>
      <c r="T261" s="34"/>
      <c r="U261" s="34"/>
      <c r="V261" s="24">
        <v>1250</v>
      </c>
      <c r="W261" s="24">
        <v>2500</v>
      </c>
      <c r="X261" s="24">
        <v>1250</v>
      </c>
    </row>
    <row r="262" spans="2:24" x14ac:dyDescent="0.2">
      <c r="C262" s="24" t="s">
        <v>980</v>
      </c>
      <c r="G262" s="151">
        <v>5000</v>
      </c>
      <c r="O262" s="34"/>
      <c r="P262" s="34"/>
      <c r="Q262" s="34"/>
      <c r="R262" s="34"/>
      <c r="S262" s="34"/>
      <c r="T262" s="34"/>
      <c r="U262" s="34"/>
      <c r="V262" s="34"/>
      <c r="W262" s="24">
        <v>1250</v>
      </c>
      <c r="X262" s="24">
        <v>2500</v>
      </c>
    </row>
    <row r="263" spans="2:24" x14ac:dyDescent="0.2">
      <c r="C263" s="24" t="s">
        <v>981</v>
      </c>
      <c r="G263" s="151">
        <v>5000</v>
      </c>
      <c r="O263" s="34"/>
      <c r="P263" s="34"/>
      <c r="Q263" s="34"/>
      <c r="R263" s="34"/>
      <c r="S263" s="34"/>
      <c r="T263" s="34"/>
      <c r="U263" s="34"/>
      <c r="V263" s="34"/>
      <c r="W263" s="34"/>
      <c r="X263" s="24">
        <v>1250</v>
      </c>
    </row>
    <row r="264" spans="2:24" x14ac:dyDescent="0.2">
      <c r="C264" s="40" t="s">
        <v>84</v>
      </c>
      <c r="D264" s="40"/>
      <c r="E264" s="40"/>
      <c r="F264" s="40"/>
      <c r="G264" s="40"/>
      <c r="H264" s="40"/>
      <c r="I264" s="406" t="s">
        <v>601</v>
      </c>
      <c r="J264" s="40"/>
      <c r="K264" s="40"/>
      <c r="L264" s="40"/>
      <c r="M264" s="40"/>
      <c r="N264" s="40"/>
      <c r="O264" s="40">
        <v>33.333333333333329</v>
      </c>
      <c r="P264" s="40">
        <v>0</v>
      </c>
      <c r="Q264" s="40">
        <v>2050</v>
      </c>
      <c r="R264" s="40">
        <v>4516.6666666666661</v>
      </c>
      <c r="S264" s="40">
        <v>5000</v>
      </c>
      <c r="T264" s="40">
        <v>5000</v>
      </c>
      <c r="U264" s="40">
        <v>5000</v>
      </c>
      <c r="V264" s="40">
        <v>5000</v>
      </c>
      <c r="W264" s="40">
        <v>5000</v>
      </c>
      <c r="X264" s="40">
        <v>5000</v>
      </c>
    </row>
    <row r="266" spans="2:24" x14ac:dyDescent="0.2">
      <c r="B266" s="35" t="s">
        <v>992</v>
      </c>
      <c r="H266" s="382">
        <v>0.25</v>
      </c>
    </row>
    <row r="267" spans="2:24" x14ac:dyDescent="0.2">
      <c r="G267" s="349" t="s">
        <v>66</v>
      </c>
    </row>
    <row r="268" spans="2:24" x14ac:dyDescent="0.2">
      <c r="C268" s="24" t="s">
        <v>973</v>
      </c>
      <c r="G268" s="151">
        <v>13753.308575999999</v>
      </c>
      <c r="H268" s="410" t="s">
        <v>987</v>
      </c>
      <c r="O268" s="24">
        <v>143.26363099999998</v>
      </c>
      <c r="Q268" s="24">
        <v>3438.3271439999999</v>
      </c>
      <c r="R268" s="24">
        <v>3438.3271439999999</v>
      </c>
      <c r="S268" s="24">
        <v>3438.3271439999999</v>
      </c>
      <c r="T268" s="24">
        <v>3295.063513000001</v>
      </c>
      <c r="U268" s="24">
        <v>0</v>
      </c>
      <c r="V268" s="24">
        <v>0</v>
      </c>
      <c r="W268" s="24">
        <v>0</v>
      </c>
      <c r="X268" s="24">
        <v>0</v>
      </c>
    </row>
    <row r="269" spans="2:24" x14ac:dyDescent="0.2">
      <c r="C269" s="24" t="s">
        <v>974</v>
      </c>
      <c r="G269" s="151">
        <v>5000</v>
      </c>
      <c r="O269" s="34"/>
      <c r="P269" s="34"/>
      <c r="Q269" s="24">
        <v>625</v>
      </c>
      <c r="R269" s="24">
        <v>1250</v>
      </c>
      <c r="S269" s="24">
        <v>1250</v>
      </c>
      <c r="T269" s="24">
        <v>1250</v>
      </c>
      <c r="U269" s="24">
        <v>625</v>
      </c>
      <c r="V269" s="24">
        <v>0</v>
      </c>
      <c r="W269" s="24">
        <v>0</v>
      </c>
      <c r="X269" s="24">
        <v>0</v>
      </c>
    </row>
    <row r="270" spans="2:24" x14ac:dyDescent="0.2">
      <c r="C270" s="24" t="s">
        <v>975</v>
      </c>
      <c r="G270" s="151">
        <v>5000</v>
      </c>
      <c r="O270" s="34"/>
      <c r="P270" s="34"/>
      <c r="Q270" s="34"/>
      <c r="R270" s="24">
        <v>625</v>
      </c>
      <c r="S270" s="24">
        <v>1250</v>
      </c>
      <c r="T270" s="24">
        <v>1250</v>
      </c>
      <c r="U270" s="24">
        <v>1250</v>
      </c>
      <c r="V270" s="24">
        <v>625</v>
      </c>
      <c r="W270" s="24">
        <v>0</v>
      </c>
      <c r="X270" s="24">
        <v>0</v>
      </c>
    </row>
    <row r="271" spans="2:24" x14ac:dyDescent="0.2">
      <c r="C271" s="24" t="s">
        <v>976</v>
      </c>
      <c r="G271" s="151">
        <v>15000</v>
      </c>
      <c r="O271" s="34"/>
      <c r="P271" s="34"/>
      <c r="Q271" s="34"/>
      <c r="R271" s="34"/>
      <c r="S271" s="24">
        <v>1875</v>
      </c>
      <c r="T271" s="24">
        <v>3750</v>
      </c>
      <c r="U271" s="24">
        <v>3750</v>
      </c>
      <c r="V271" s="24">
        <v>3750</v>
      </c>
      <c r="W271" s="24">
        <v>1875</v>
      </c>
      <c r="X271" s="24">
        <v>0</v>
      </c>
    </row>
    <row r="272" spans="2:24" x14ac:dyDescent="0.2">
      <c r="C272" s="24" t="s">
        <v>977</v>
      </c>
      <c r="G272" s="151">
        <v>15000</v>
      </c>
      <c r="O272" s="34"/>
      <c r="P272" s="34"/>
      <c r="Q272" s="34"/>
      <c r="R272" s="34"/>
      <c r="S272" s="34"/>
      <c r="T272" s="24">
        <v>1875</v>
      </c>
      <c r="U272" s="24">
        <v>3750</v>
      </c>
      <c r="V272" s="24">
        <v>3750</v>
      </c>
      <c r="W272" s="24">
        <v>3750</v>
      </c>
      <c r="X272" s="24">
        <v>1875</v>
      </c>
    </row>
    <row r="273" spans="2:24" x14ac:dyDescent="0.2">
      <c r="C273" s="24" t="s">
        <v>978</v>
      </c>
      <c r="G273" s="151">
        <v>15000</v>
      </c>
      <c r="O273" s="34"/>
      <c r="P273" s="34"/>
      <c r="Q273" s="34"/>
      <c r="R273" s="34"/>
      <c r="S273" s="34"/>
      <c r="T273" s="34"/>
      <c r="U273" s="24">
        <v>1875</v>
      </c>
      <c r="V273" s="24">
        <v>3750</v>
      </c>
      <c r="W273" s="24">
        <v>3750</v>
      </c>
      <c r="X273" s="24">
        <v>3750</v>
      </c>
    </row>
    <row r="274" spans="2:24" x14ac:dyDescent="0.2">
      <c r="C274" s="24" t="s">
        <v>979</v>
      </c>
      <c r="G274" s="151">
        <v>25000</v>
      </c>
      <c r="O274" s="34"/>
      <c r="P274" s="34"/>
      <c r="Q274" s="34"/>
      <c r="R274" s="34"/>
      <c r="S274" s="34"/>
      <c r="T274" s="34"/>
      <c r="U274" s="34"/>
      <c r="V274" s="24">
        <v>3125</v>
      </c>
      <c r="W274" s="24">
        <v>6250</v>
      </c>
      <c r="X274" s="24">
        <v>6250</v>
      </c>
    </row>
    <row r="275" spans="2:24" x14ac:dyDescent="0.2">
      <c r="C275" s="24" t="s">
        <v>980</v>
      </c>
      <c r="G275" s="151">
        <v>25000</v>
      </c>
      <c r="O275" s="34"/>
      <c r="P275" s="34"/>
      <c r="Q275" s="34"/>
      <c r="R275" s="34"/>
      <c r="S275" s="34"/>
      <c r="T275" s="34"/>
      <c r="U275" s="34"/>
      <c r="V275" s="34"/>
      <c r="W275" s="24">
        <v>3125</v>
      </c>
      <c r="X275" s="24">
        <v>6250</v>
      </c>
    </row>
    <row r="276" spans="2:24" x14ac:dyDescent="0.2">
      <c r="C276" s="24" t="s">
        <v>981</v>
      </c>
      <c r="G276" s="151">
        <v>25000</v>
      </c>
      <c r="O276" s="34"/>
      <c r="P276" s="34"/>
      <c r="Q276" s="34"/>
      <c r="R276" s="34"/>
      <c r="S276" s="34"/>
      <c r="T276" s="34"/>
      <c r="U276" s="34"/>
      <c r="V276" s="34"/>
      <c r="W276" s="34"/>
      <c r="X276" s="24">
        <v>3125</v>
      </c>
    </row>
    <row r="277" spans="2:24" x14ac:dyDescent="0.2">
      <c r="C277" s="40" t="s">
        <v>84</v>
      </c>
      <c r="D277" s="40"/>
      <c r="E277" s="40"/>
      <c r="F277" s="40"/>
      <c r="G277" s="40"/>
      <c r="H277" s="40"/>
      <c r="I277" s="406" t="s">
        <v>993</v>
      </c>
      <c r="J277" s="40"/>
      <c r="K277" s="40"/>
      <c r="L277" s="40"/>
      <c r="M277" s="40"/>
      <c r="N277" s="40"/>
      <c r="O277" s="40">
        <v>143.26363099999998</v>
      </c>
      <c r="P277" s="40">
        <v>0</v>
      </c>
      <c r="Q277" s="40">
        <v>4063.3271439999999</v>
      </c>
      <c r="R277" s="40">
        <v>5313.3271439999999</v>
      </c>
      <c r="S277" s="40">
        <v>7813.3271439999999</v>
      </c>
      <c r="T277" s="40">
        <v>11420.063513000001</v>
      </c>
      <c r="U277" s="40">
        <v>11250</v>
      </c>
      <c r="V277" s="40">
        <v>15000</v>
      </c>
      <c r="W277" s="40">
        <v>18750</v>
      </c>
      <c r="X277" s="40">
        <v>21250</v>
      </c>
    </row>
    <row r="279" spans="2:24" x14ac:dyDescent="0.2">
      <c r="B279" s="35" t="s">
        <v>994</v>
      </c>
      <c r="H279" s="382">
        <v>0.5</v>
      </c>
    </row>
    <row r="280" spans="2:24" x14ac:dyDescent="0.2">
      <c r="G280" s="349" t="s">
        <v>66</v>
      </c>
    </row>
    <row r="281" spans="2:24" x14ac:dyDescent="0.2">
      <c r="C281" s="24" t="s">
        <v>973</v>
      </c>
      <c r="G281" s="151">
        <v>0</v>
      </c>
      <c r="O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</row>
    <row r="282" spans="2:24" x14ac:dyDescent="0.2">
      <c r="C282" s="24" t="s">
        <v>974</v>
      </c>
      <c r="G282" s="151">
        <v>0</v>
      </c>
      <c r="O282" s="34"/>
      <c r="P282" s="34"/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</row>
    <row r="283" spans="2:24" x14ac:dyDescent="0.2">
      <c r="C283" s="24" t="s">
        <v>975</v>
      </c>
      <c r="G283" s="151">
        <v>0</v>
      </c>
      <c r="O283" s="34"/>
      <c r="P283" s="34"/>
      <c r="Q283" s="34"/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</row>
    <row r="284" spans="2:24" x14ac:dyDescent="0.2">
      <c r="C284" s="24" t="s">
        <v>976</v>
      </c>
      <c r="G284" s="151">
        <v>0</v>
      </c>
      <c r="O284" s="34"/>
      <c r="P284" s="34"/>
      <c r="Q284" s="34"/>
      <c r="R284" s="34"/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</row>
    <row r="285" spans="2:24" x14ac:dyDescent="0.2">
      <c r="C285" s="24" t="s">
        <v>977</v>
      </c>
      <c r="G285" s="151">
        <v>0</v>
      </c>
      <c r="O285" s="34"/>
      <c r="P285" s="34"/>
      <c r="Q285" s="34"/>
      <c r="R285" s="34"/>
      <c r="S285" s="34"/>
      <c r="T285" s="24">
        <v>0</v>
      </c>
      <c r="U285" s="24">
        <v>0</v>
      </c>
      <c r="V285" s="24">
        <v>0</v>
      </c>
      <c r="W285" s="24">
        <v>0</v>
      </c>
      <c r="X285" s="24">
        <v>0</v>
      </c>
    </row>
    <row r="286" spans="2:24" x14ac:dyDescent="0.2">
      <c r="C286" s="24" t="s">
        <v>978</v>
      </c>
      <c r="G286" s="151">
        <v>0</v>
      </c>
      <c r="O286" s="34"/>
      <c r="P286" s="34"/>
      <c r="Q286" s="34"/>
      <c r="R286" s="34"/>
      <c r="S286" s="34"/>
      <c r="T286" s="34"/>
      <c r="U286" s="24">
        <v>0</v>
      </c>
      <c r="V286" s="24">
        <v>0</v>
      </c>
      <c r="W286" s="24">
        <v>0</v>
      </c>
      <c r="X286" s="24">
        <v>0</v>
      </c>
    </row>
    <row r="287" spans="2:24" x14ac:dyDescent="0.2">
      <c r="C287" s="24" t="s">
        <v>979</v>
      </c>
      <c r="G287" s="151">
        <v>0</v>
      </c>
      <c r="O287" s="34"/>
      <c r="P287" s="34"/>
      <c r="Q287" s="34"/>
      <c r="R287" s="34"/>
      <c r="S287" s="34"/>
      <c r="T287" s="34"/>
      <c r="U287" s="34"/>
      <c r="V287" s="24">
        <v>0</v>
      </c>
      <c r="W287" s="24">
        <v>0</v>
      </c>
      <c r="X287" s="24">
        <v>0</v>
      </c>
    </row>
    <row r="288" spans="2:24" x14ac:dyDescent="0.2">
      <c r="C288" s="24" t="s">
        <v>980</v>
      </c>
      <c r="G288" s="151">
        <v>0</v>
      </c>
      <c r="O288" s="34"/>
      <c r="P288" s="34"/>
      <c r="Q288" s="34"/>
      <c r="R288" s="34"/>
      <c r="S288" s="34"/>
      <c r="T288" s="34"/>
      <c r="U288" s="34"/>
      <c r="V288" s="34"/>
      <c r="W288" s="24">
        <v>0</v>
      </c>
      <c r="X288" s="24">
        <v>0</v>
      </c>
    </row>
    <row r="289" spans="3:24" x14ac:dyDescent="0.2">
      <c r="C289" s="24" t="s">
        <v>981</v>
      </c>
      <c r="G289" s="151">
        <v>0</v>
      </c>
      <c r="O289" s="34"/>
      <c r="P289" s="34"/>
      <c r="Q289" s="34"/>
      <c r="R289" s="34"/>
      <c r="S289" s="34"/>
      <c r="T289" s="34"/>
      <c r="U289" s="34"/>
      <c r="V289" s="34"/>
      <c r="W289" s="34"/>
      <c r="X289" s="24">
        <v>0</v>
      </c>
    </row>
    <row r="290" spans="3:24" x14ac:dyDescent="0.2">
      <c r="C290" s="40" t="s">
        <v>84</v>
      </c>
      <c r="D290" s="40"/>
      <c r="E290" s="40"/>
      <c r="F290" s="40"/>
      <c r="G290" s="40"/>
      <c r="H290" s="40"/>
      <c r="I290" s="406" t="s">
        <v>618</v>
      </c>
      <c r="J290" s="40"/>
      <c r="K290" s="40"/>
      <c r="L290" s="40"/>
      <c r="M290" s="40"/>
      <c r="N290" s="40"/>
      <c r="O290" s="40">
        <v>0</v>
      </c>
      <c r="P290" s="40">
        <v>0</v>
      </c>
      <c r="Q290" s="40">
        <v>0</v>
      </c>
      <c r="R290" s="40">
        <v>0</v>
      </c>
      <c r="S290" s="40">
        <v>0</v>
      </c>
      <c r="T290" s="40">
        <v>0</v>
      </c>
      <c r="U290" s="40">
        <v>0</v>
      </c>
      <c r="V290" s="40">
        <v>0</v>
      </c>
      <c r="W290" s="40">
        <v>0</v>
      </c>
      <c r="X290" s="40">
        <v>0</v>
      </c>
    </row>
  </sheetData>
  <phoneticPr fontId="30" type="noConversion"/>
  <pageMargins left="0.6" right="0.6" top="1" bottom="1" header="0.5" footer="0.5"/>
  <pageSetup paperSize="9" scale="14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EC1F5-4EE2-48D2-91DD-B805E6E59E35}">
  <sheetPr>
    <pageSetUpPr fitToPage="1"/>
  </sheetPr>
  <dimension ref="B1:AC83"/>
  <sheetViews>
    <sheetView showGridLines="0" topLeftCell="A2" zoomScaleNormal="100" workbookViewId="0">
      <pane xSplit="10" ySplit="6" topLeftCell="O8" activePane="bottomRight" state="frozen"/>
      <selection pane="topRight" activeCell="G18" sqref="G18"/>
      <selection pane="bottomLeft" activeCell="G18" sqref="G18"/>
      <selection pane="bottomRight" activeCell="I3" sqref="I3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24" width="12.42578125" style="24" customWidth="1"/>
    <col min="25" max="25" width="2.85546875" style="24" customWidth="1"/>
    <col min="26" max="26" width="12.42578125" style="24" customWidth="1"/>
    <col min="27" max="27" width="2.85546875" style="24" customWidth="1"/>
    <col min="28" max="30" width="13.42578125" style="24" customWidth="1"/>
    <col min="31" max="32" width="0" style="24" hidden="1" customWidth="1"/>
    <col min="33" max="16384" width="0" style="24" hidden="1"/>
  </cols>
  <sheetData>
    <row r="1" spans="2:29" hidden="1" x14ac:dyDescent="0.2">
      <c r="B1" s="24" t="s">
        <v>995</v>
      </c>
    </row>
    <row r="2" spans="2:29" ht="16.5" x14ac:dyDescent="0.3">
      <c r="B2" s="31" t="s">
        <v>400</v>
      </c>
    </row>
    <row r="3" spans="2:29" x14ac:dyDescent="0.2">
      <c r="B3" s="32" t="s">
        <v>229</v>
      </c>
    </row>
    <row r="5" spans="2:29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v>2019</v>
      </c>
      <c r="L5" s="26">
        <v>2020</v>
      </c>
      <c r="M5" s="26">
        <v>2021</v>
      </c>
      <c r="N5" s="227">
        <v>2022</v>
      </c>
      <c r="O5" s="222">
        <v>2022</v>
      </c>
      <c r="P5" s="26">
        <v>2022</v>
      </c>
      <c r="Q5" s="26">
        <v>2023</v>
      </c>
      <c r="R5" s="26">
        <v>2024</v>
      </c>
      <c r="S5" s="26">
        <v>2025</v>
      </c>
      <c r="T5" s="26">
        <v>2026</v>
      </c>
      <c r="U5" s="26">
        <v>2027</v>
      </c>
      <c r="V5" s="26">
        <v>2028</v>
      </c>
      <c r="W5" s="26">
        <v>2029</v>
      </c>
      <c r="X5" s="26">
        <v>2030</v>
      </c>
      <c r="Z5" s="746" t="s">
        <v>74</v>
      </c>
    </row>
    <row r="6" spans="2:29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v>44196</v>
      </c>
      <c r="M6" s="157">
        <v>44561</v>
      </c>
      <c r="N6" s="223">
        <v>44895</v>
      </c>
      <c r="O6" s="224">
        <v>44926</v>
      </c>
      <c r="P6" s="157">
        <v>44926</v>
      </c>
      <c r="Q6" s="157">
        <v>45291</v>
      </c>
      <c r="R6" s="157">
        <v>45657</v>
      </c>
      <c r="S6" s="157">
        <v>46022</v>
      </c>
      <c r="T6" s="157">
        <v>46387</v>
      </c>
      <c r="U6" s="157">
        <v>46752</v>
      </c>
      <c r="V6" s="157">
        <v>47118</v>
      </c>
      <c r="W6" s="157">
        <v>47483</v>
      </c>
      <c r="X6" s="157">
        <v>47848</v>
      </c>
      <c r="Z6" s="747"/>
    </row>
    <row r="7" spans="2:29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25" t="s">
        <v>55</v>
      </c>
      <c r="O7" s="226" t="s">
        <v>56</v>
      </c>
      <c r="P7" s="29" t="s">
        <v>56</v>
      </c>
      <c r="Q7" s="29" t="s">
        <v>57</v>
      </c>
      <c r="R7" s="29" t="s">
        <v>57</v>
      </c>
      <c r="S7" s="29" t="s">
        <v>57</v>
      </c>
      <c r="T7" s="29" t="s">
        <v>57</v>
      </c>
      <c r="U7" s="29" t="s">
        <v>57</v>
      </c>
      <c r="V7" s="29" t="s">
        <v>57</v>
      </c>
      <c r="W7" s="29" t="s">
        <v>57</v>
      </c>
      <c r="X7" s="29" t="s">
        <v>57</v>
      </c>
      <c r="Z7" s="29" t="s">
        <v>57</v>
      </c>
    </row>
    <row r="8" spans="2:29" ht="4.9000000000000004" customHeight="1" x14ac:dyDescent="0.2"/>
    <row r="9" spans="2:29" x14ac:dyDescent="0.2">
      <c r="B9" s="30" t="s">
        <v>58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Z9" s="30"/>
    </row>
    <row r="10" spans="2:29" x14ac:dyDescent="0.2">
      <c r="AC10"/>
    </row>
    <row r="11" spans="2:29" s="35" customFormat="1" x14ac:dyDescent="0.2">
      <c r="B11" s="35" t="s">
        <v>230</v>
      </c>
      <c r="K11" s="35">
        <v>34066.356939999998</v>
      </c>
      <c r="L11" s="35">
        <v>57431.132869000001</v>
      </c>
      <c r="M11" s="35">
        <v>68542.670593999996</v>
      </c>
      <c r="N11" s="35">
        <v>53604.889788</v>
      </c>
      <c r="O11" s="35">
        <v>48976.414945440672</v>
      </c>
      <c r="P11" s="35">
        <v>48976.414945440672</v>
      </c>
      <c r="Q11" s="35">
        <v>49568.38242711826</v>
      </c>
      <c r="R11" s="35">
        <v>56441.799814016762</v>
      </c>
      <c r="S11" s="35">
        <v>64917.708235349281</v>
      </c>
      <c r="T11" s="35">
        <v>71454.904474006646</v>
      </c>
      <c r="U11" s="35">
        <v>77836.764871558495</v>
      </c>
      <c r="V11" s="35">
        <v>84309.51764999982</v>
      </c>
      <c r="W11" s="35">
        <v>89652.542494431807</v>
      </c>
      <c r="X11" s="35">
        <v>94546.121869093433</v>
      </c>
      <c r="Z11" s="35">
        <v>95491.583087784369</v>
      </c>
      <c r="AC11"/>
    </row>
    <row r="12" spans="2:29" x14ac:dyDescent="0.2">
      <c r="C12" s="24" t="s">
        <v>131</v>
      </c>
      <c r="K12" s="158">
        <v>20021.674762999999</v>
      </c>
      <c r="L12" s="158">
        <v>32366.185442999998</v>
      </c>
      <c r="M12" s="158">
        <v>35060.592844999999</v>
      </c>
      <c r="N12" s="158">
        <v>22605.564285</v>
      </c>
      <c r="O12" s="180">
        <v>22799.315820097283</v>
      </c>
      <c r="P12" s="180">
        <v>22799.315820097283</v>
      </c>
      <c r="Q12" s="180">
        <v>25819.8197489304</v>
      </c>
      <c r="R12" s="180">
        <v>30526.448287514737</v>
      </c>
      <c r="S12" s="180">
        <v>36582.161135677306</v>
      </c>
      <c r="T12" s="180">
        <v>41514.387154852106</v>
      </c>
      <c r="U12" s="180">
        <v>46157.137072616199</v>
      </c>
      <c r="V12" s="180">
        <v>51137.627095386684</v>
      </c>
      <c r="W12" s="180">
        <v>55389.156434360521</v>
      </c>
      <c r="X12" s="180">
        <v>59404.897946993791</v>
      </c>
      <c r="Z12" s="180">
        <v>59998.946926463737</v>
      </c>
      <c r="AC12"/>
    </row>
    <row r="13" spans="2:29" x14ac:dyDescent="0.2">
      <c r="C13" s="24" t="s">
        <v>996</v>
      </c>
      <c r="K13" s="158">
        <v>310.89184</v>
      </c>
      <c r="L13" s="158">
        <v>0.132328</v>
      </c>
      <c r="M13" s="158">
        <v>0</v>
      </c>
      <c r="N13" s="158">
        <v>0</v>
      </c>
      <c r="O13" s="411"/>
      <c r="P13" s="180">
        <v>0</v>
      </c>
      <c r="Q13" s="411"/>
      <c r="R13" s="411"/>
      <c r="S13" s="411"/>
      <c r="T13" s="411"/>
      <c r="U13" s="411"/>
      <c r="V13" s="411"/>
      <c r="W13" s="411"/>
      <c r="X13" s="411"/>
      <c r="Z13" s="411"/>
      <c r="AB13" s="24" t="s">
        <v>695</v>
      </c>
      <c r="AC13"/>
    </row>
    <row r="14" spans="2:29" x14ac:dyDescent="0.2">
      <c r="C14" s="24" t="s">
        <v>621</v>
      </c>
      <c r="K14" s="158">
        <v>473.19575300000002</v>
      </c>
      <c r="L14" s="158">
        <v>2105.3243389999998</v>
      </c>
      <c r="M14" s="158">
        <v>2709.6430169999999</v>
      </c>
      <c r="N14" s="158">
        <v>2774.6556730000002</v>
      </c>
      <c r="O14" s="180">
        <v>2833.657113851345</v>
      </c>
      <c r="P14" s="180">
        <v>2833.657113851345</v>
      </c>
      <c r="Q14" s="180">
        <v>3205.0956147477109</v>
      </c>
      <c r="R14" s="180">
        <v>3624.4607370878671</v>
      </c>
      <c r="S14" s="180">
        <v>4020.4760604641415</v>
      </c>
      <c r="T14" s="180">
        <v>4324.0353024846117</v>
      </c>
      <c r="U14" s="180">
        <v>4607.1999561811826</v>
      </c>
      <c r="V14" s="180">
        <v>4865.7609225292163</v>
      </c>
      <c r="W14" s="180">
        <v>5082.1669980723264</v>
      </c>
      <c r="X14" s="180">
        <v>5283.5006135384101</v>
      </c>
      <c r="Z14" s="180">
        <v>5336.335619673795</v>
      </c>
      <c r="AC14"/>
    </row>
    <row r="15" spans="2:29" x14ac:dyDescent="0.2">
      <c r="C15" s="24" t="s">
        <v>997</v>
      </c>
      <c r="K15" s="158">
        <v>35.700190999999997</v>
      </c>
      <c r="L15" s="158">
        <v>3105.774504</v>
      </c>
      <c r="M15" s="158">
        <v>8219.1881030000004</v>
      </c>
      <c r="N15" s="158">
        <v>2650.2832210000001</v>
      </c>
      <c r="O15" s="411"/>
      <c r="P15" s="180">
        <v>0</v>
      </c>
      <c r="Q15" s="411"/>
      <c r="R15" s="411"/>
      <c r="S15" s="411"/>
      <c r="T15" s="411"/>
      <c r="U15" s="411"/>
      <c r="V15" s="411"/>
      <c r="W15" s="411"/>
      <c r="X15" s="411"/>
      <c r="Z15" s="411"/>
      <c r="AB15" s="24" t="s">
        <v>695</v>
      </c>
      <c r="AC15"/>
    </row>
    <row r="16" spans="2:29" x14ac:dyDescent="0.2">
      <c r="C16" s="24" t="s">
        <v>622</v>
      </c>
      <c r="K16" s="158">
        <v>5875.2377930000002</v>
      </c>
      <c r="L16" s="158">
        <v>12254.123820000001</v>
      </c>
      <c r="M16" s="158">
        <v>17357.602271</v>
      </c>
      <c r="N16" s="158">
        <v>19989.669902000001</v>
      </c>
      <c r="O16" s="180">
        <v>20949.150724492039</v>
      </c>
      <c r="P16" s="180">
        <v>20949.150724492039</v>
      </c>
      <c r="Q16" s="180">
        <v>20466.216365440156</v>
      </c>
      <c r="R16" s="180">
        <v>22290.890789414156</v>
      </c>
      <c r="S16" s="180">
        <v>24315.071039207833</v>
      </c>
      <c r="T16" s="180">
        <v>25616.482016669936</v>
      </c>
      <c r="U16" s="180">
        <v>27072.427842761121</v>
      </c>
      <c r="V16" s="180">
        <v>28306.12963208391</v>
      </c>
      <c r="W16" s="180">
        <v>29181.219061998956</v>
      </c>
      <c r="X16" s="180">
        <v>29857.723308561228</v>
      </c>
      <c r="Z16" s="180">
        <v>30156.300541646837</v>
      </c>
      <c r="AC16"/>
    </row>
    <row r="17" spans="2:29" x14ac:dyDescent="0.2">
      <c r="C17" s="24" t="s">
        <v>998</v>
      </c>
      <c r="K17" s="158">
        <v>7349.6566000000003</v>
      </c>
      <c r="L17" s="158">
        <v>6963.3094600000004</v>
      </c>
      <c r="M17" s="158">
        <v>4620.3202579999997</v>
      </c>
      <c r="N17" s="158">
        <v>4620.3202579999997</v>
      </c>
      <c r="O17" s="180">
        <v>2394.2912869999996</v>
      </c>
      <c r="P17" s="180">
        <v>2394.2912869999996</v>
      </c>
      <c r="Q17" s="180">
        <v>77.250697999999375</v>
      </c>
      <c r="R17" s="180">
        <v>-6.2527760746888816E-13</v>
      </c>
      <c r="S17" s="180">
        <v>-6.2527760746888816E-13</v>
      </c>
      <c r="T17" s="180">
        <v>-6.2527760746888816E-13</v>
      </c>
      <c r="U17" s="180">
        <v>-6.2527760746888816E-13</v>
      </c>
      <c r="V17" s="180">
        <v>-6.2527760746888816E-13</v>
      </c>
      <c r="W17" s="180">
        <v>-6.2527760746888816E-13</v>
      </c>
      <c r="X17" s="180">
        <v>-6.2527760746888816E-13</v>
      </c>
      <c r="Z17" s="180">
        <v>-6.2527760746888816E-13</v>
      </c>
      <c r="AB17" s="24" t="s">
        <v>999</v>
      </c>
      <c r="AC17"/>
    </row>
    <row r="18" spans="2:29" x14ac:dyDescent="0.2">
      <c r="C18" s="24" t="s">
        <v>1000</v>
      </c>
      <c r="K18" s="158">
        <v>0</v>
      </c>
      <c r="L18" s="158">
        <v>636.28297499999996</v>
      </c>
      <c r="M18" s="158">
        <v>575.32410000000004</v>
      </c>
      <c r="N18" s="158">
        <v>964.39644899999996</v>
      </c>
      <c r="O18" s="411"/>
      <c r="P18" s="180">
        <v>0</v>
      </c>
      <c r="Q18" s="411"/>
      <c r="R18" s="411"/>
      <c r="S18" s="411"/>
      <c r="T18" s="411"/>
      <c r="U18" s="411"/>
      <c r="V18" s="411"/>
      <c r="W18" s="411"/>
      <c r="X18" s="411"/>
      <c r="Z18" s="411"/>
      <c r="AB18" s="24" t="s">
        <v>695</v>
      </c>
      <c r="AC18"/>
    </row>
    <row r="19" spans="2:29" x14ac:dyDescent="0.2">
      <c r="B19" s="35" t="s">
        <v>237</v>
      </c>
      <c r="C19" s="35"/>
      <c r="D19" s="35"/>
      <c r="E19" s="35"/>
      <c r="F19" s="35"/>
      <c r="G19" s="35"/>
      <c r="H19" s="35"/>
      <c r="I19" s="35"/>
      <c r="J19" s="35"/>
      <c r="K19" s="35">
        <v>36696.544167</v>
      </c>
      <c r="L19" s="35">
        <v>57485.886925999999</v>
      </c>
      <c r="M19" s="35">
        <v>81311.054541000005</v>
      </c>
      <c r="N19" s="35">
        <v>100942.02739800001</v>
      </c>
      <c r="O19" s="35">
        <v>98052.442009467573</v>
      </c>
      <c r="P19" s="35">
        <v>98052.442009467573</v>
      </c>
      <c r="Q19" s="35">
        <v>102902.60182431919</v>
      </c>
      <c r="R19" s="35">
        <v>114986.39834417305</v>
      </c>
      <c r="S19" s="35">
        <v>127153.33938873824</v>
      </c>
      <c r="T19" s="35">
        <v>135807.4804007535</v>
      </c>
      <c r="U19" s="35">
        <v>144440.53016585531</v>
      </c>
      <c r="V19" s="35">
        <v>152298.69938204859</v>
      </c>
      <c r="W19" s="35">
        <v>158804.90695119186</v>
      </c>
      <c r="X19" s="35">
        <v>164591.70233864264</v>
      </c>
      <c r="Y19" s="35"/>
      <c r="Z19" s="35">
        <v>166204.59597782907</v>
      </c>
      <c r="AA19" s="35"/>
      <c r="AB19" s="35"/>
      <c r="AC19"/>
    </row>
    <row r="20" spans="2:29" x14ac:dyDescent="0.2">
      <c r="C20" s="24" t="s">
        <v>140</v>
      </c>
      <c r="K20" s="158">
        <v>20776.126972999999</v>
      </c>
      <c r="L20" s="158">
        <v>21615.750370000002</v>
      </c>
      <c r="M20" s="158">
        <v>31792.488541999999</v>
      </c>
      <c r="N20" s="158">
        <v>41472.475099000003</v>
      </c>
      <c r="O20" s="180">
        <v>40799.392196009554</v>
      </c>
      <c r="P20" s="180">
        <v>40799.392196009554</v>
      </c>
      <c r="Q20" s="180">
        <v>39858.856296535079</v>
      </c>
      <c r="R20" s="180">
        <v>43412.48997041511</v>
      </c>
      <c r="S20" s="180">
        <v>47354.670012596805</v>
      </c>
      <c r="T20" s="180">
        <v>49889.225115854148</v>
      </c>
      <c r="U20" s="180">
        <v>52724.743631905003</v>
      </c>
      <c r="V20" s="180">
        <v>55127.432114004303</v>
      </c>
      <c r="W20" s="180">
        <v>56831.707257528149</v>
      </c>
      <c r="X20" s="180">
        <v>58149.229024436405</v>
      </c>
      <c r="Z20" s="180">
        <v>58730.721314680763</v>
      </c>
      <c r="AC20"/>
    </row>
    <row r="21" spans="2:29" x14ac:dyDescent="0.2">
      <c r="C21" s="24" t="s">
        <v>623</v>
      </c>
      <c r="K21" s="158">
        <v>5067.3803969999999</v>
      </c>
      <c r="L21" s="158">
        <v>17216.077883999998</v>
      </c>
      <c r="M21" s="158">
        <v>26520.214856999999</v>
      </c>
      <c r="N21" s="158">
        <v>25614.016617000001</v>
      </c>
      <c r="O21" s="180">
        <v>25425.572352747691</v>
      </c>
      <c r="P21" s="180">
        <v>25425.572352747691</v>
      </c>
      <c r="Q21" s="180">
        <v>28758.380840045895</v>
      </c>
      <c r="R21" s="180">
        <v>32521.220813929158</v>
      </c>
      <c r="S21" s="180">
        <v>36074.549905187894</v>
      </c>
      <c r="T21" s="180">
        <v>38798.29775513387</v>
      </c>
      <c r="U21" s="180">
        <v>41339.050958868385</v>
      </c>
      <c r="V21" s="180">
        <v>43659.042508072867</v>
      </c>
      <c r="W21" s="180">
        <v>45600.790613162833</v>
      </c>
      <c r="X21" s="180">
        <v>47407.297964405378</v>
      </c>
      <c r="Z21" s="180">
        <v>47881.370944049435</v>
      </c>
      <c r="AC21"/>
    </row>
    <row r="22" spans="2:29" x14ac:dyDescent="0.2">
      <c r="C22" s="24" t="s">
        <v>624</v>
      </c>
      <c r="K22" s="158">
        <v>196.299218</v>
      </c>
      <c r="L22" s="158">
        <v>159.982505</v>
      </c>
      <c r="M22" s="158">
        <v>3.5152450000000002</v>
      </c>
      <c r="N22" s="158">
        <v>-1.7763</v>
      </c>
      <c r="O22" s="180">
        <v>243.97269214834998</v>
      </c>
      <c r="P22" s="180">
        <v>243.97269214834998</v>
      </c>
      <c r="Q22" s="180">
        <v>282.25378517812265</v>
      </c>
      <c r="R22" s="180">
        <v>302.10670686991836</v>
      </c>
      <c r="S22" s="180">
        <v>325.54657343538997</v>
      </c>
      <c r="T22" s="180">
        <v>352.0504375163934</v>
      </c>
      <c r="U22" s="180">
        <v>377.60111101432648</v>
      </c>
      <c r="V22" s="180">
        <v>400.72773893156125</v>
      </c>
      <c r="W22" s="180">
        <v>427.26914026256355</v>
      </c>
      <c r="X22" s="180">
        <v>450.61934497001539</v>
      </c>
      <c r="Z22" s="180">
        <v>455.1255384197155</v>
      </c>
      <c r="AC22"/>
    </row>
    <row r="23" spans="2:29" x14ac:dyDescent="0.2">
      <c r="C23" s="24" t="s">
        <v>625</v>
      </c>
      <c r="K23" s="158">
        <v>2097.5926290000002</v>
      </c>
      <c r="L23" s="158">
        <v>4616.48758</v>
      </c>
      <c r="M23" s="158">
        <v>2234.6354110000002</v>
      </c>
      <c r="N23" s="158">
        <v>2856.5758150000001</v>
      </c>
      <c r="O23" s="180">
        <v>2881.0594307284196</v>
      </c>
      <c r="P23" s="180">
        <v>2881.0594307284196</v>
      </c>
      <c r="Q23" s="180">
        <v>3262.7485743142979</v>
      </c>
      <c r="R23" s="180">
        <v>3857.5066207847499</v>
      </c>
      <c r="S23" s="180">
        <v>4622.7431194871733</v>
      </c>
      <c r="T23" s="180">
        <v>5246.0090279536762</v>
      </c>
      <c r="U23" s="180">
        <v>5832.6949855777666</v>
      </c>
      <c r="V23" s="180">
        <v>6462.0598254254255</v>
      </c>
      <c r="W23" s="180">
        <v>6999.3087847241013</v>
      </c>
      <c r="X23" s="180">
        <v>7506.7621683094667</v>
      </c>
      <c r="Z23" s="180">
        <v>7581.8297899925619</v>
      </c>
      <c r="AC23"/>
    </row>
    <row r="24" spans="2:29" x14ac:dyDescent="0.2">
      <c r="C24" s="24" t="s">
        <v>626</v>
      </c>
      <c r="K24" s="158">
        <v>8559.1449499999999</v>
      </c>
      <c r="L24" s="158">
        <v>9914.7292620000007</v>
      </c>
      <c r="M24" s="158">
        <v>15780.269654</v>
      </c>
      <c r="N24" s="158">
        <v>18316.144869</v>
      </c>
      <c r="O24" s="180">
        <v>20809.454295646719</v>
      </c>
      <c r="P24" s="180">
        <v>20809.454295646719</v>
      </c>
      <c r="Q24" s="180">
        <v>21234.386631550657</v>
      </c>
      <c r="R24" s="180">
        <v>23316.976258024202</v>
      </c>
      <c r="S24" s="180">
        <v>25492.643080826092</v>
      </c>
      <c r="T24" s="180">
        <v>27038.558034495712</v>
      </c>
      <c r="U24" s="180">
        <v>28635.920158449295</v>
      </c>
      <c r="V24" s="180">
        <v>30034.183523340867</v>
      </c>
      <c r="W24" s="180">
        <v>31136.065378951891</v>
      </c>
      <c r="X24" s="180">
        <v>32069.33437025208</v>
      </c>
      <c r="Z24" s="180">
        <v>32384.192091804602</v>
      </c>
      <c r="AC24"/>
    </row>
    <row r="25" spans="2:29" x14ac:dyDescent="0.2">
      <c r="C25" s="24" t="s">
        <v>1001</v>
      </c>
      <c r="K25" s="158">
        <v>0</v>
      </c>
      <c r="L25" s="158">
        <v>623.69874100000004</v>
      </c>
      <c r="M25" s="158">
        <v>759.401205</v>
      </c>
      <c r="N25" s="158">
        <v>2718.7762050000001</v>
      </c>
      <c r="O25" s="180">
        <v>2718.7762050000001</v>
      </c>
      <c r="P25" s="180">
        <v>2718.7762050000001</v>
      </c>
      <c r="Q25" s="180">
        <v>2718.7762050000001</v>
      </c>
      <c r="R25" s="180">
        <v>2718.7762050000001</v>
      </c>
      <c r="S25" s="180">
        <v>2718.7762050000001</v>
      </c>
      <c r="T25" s="180">
        <v>2718.7762050000001</v>
      </c>
      <c r="U25" s="180">
        <v>2718.7762050000001</v>
      </c>
      <c r="V25" s="180">
        <v>2718.7762050000001</v>
      </c>
      <c r="W25" s="180">
        <v>2718.7762050000001</v>
      </c>
      <c r="X25" s="180">
        <v>2718.7762050000001</v>
      </c>
      <c r="Z25" s="180">
        <v>2718.7762050000001</v>
      </c>
      <c r="AB25" s="24" t="s">
        <v>1002</v>
      </c>
      <c r="AC25"/>
    </row>
    <row r="26" spans="2:29" x14ac:dyDescent="0.2">
      <c r="C26" s="24" t="s">
        <v>627</v>
      </c>
      <c r="K26" s="158">
        <v>0</v>
      </c>
      <c r="L26" s="158">
        <v>3339.1605840000002</v>
      </c>
      <c r="M26" s="158">
        <v>4220.5296269999999</v>
      </c>
      <c r="N26" s="158">
        <v>9965.8150929999993</v>
      </c>
      <c r="O26" s="180">
        <v>5174.2148371868334</v>
      </c>
      <c r="P26" s="180">
        <v>5174.2148371868334</v>
      </c>
      <c r="Q26" s="180">
        <v>6787.1994916951207</v>
      </c>
      <c r="R26" s="180">
        <v>8857.3217691498976</v>
      </c>
      <c r="S26" s="180">
        <v>10564.410492204868</v>
      </c>
      <c r="T26" s="180">
        <v>11764.563824799712</v>
      </c>
      <c r="U26" s="180">
        <v>12811.743115040539</v>
      </c>
      <c r="V26" s="180">
        <v>13896.477467273577</v>
      </c>
      <c r="W26" s="180">
        <v>15090.989571562332</v>
      </c>
      <c r="X26" s="180">
        <v>16289.683261269285</v>
      </c>
      <c r="Z26" s="180">
        <v>16452.580093881978</v>
      </c>
      <c r="AC26"/>
    </row>
    <row r="27" spans="2:29" s="35" customFormat="1" x14ac:dyDescent="0.2">
      <c r="B27" s="40" t="s">
        <v>244</v>
      </c>
      <c r="C27" s="40"/>
      <c r="D27" s="40"/>
      <c r="E27" s="40"/>
      <c r="F27" s="40"/>
      <c r="G27" s="40"/>
      <c r="H27" s="40"/>
      <c r="I27" s="40"/>
      <c r="J27" s="40"/>
      <c r="K27" s="40">
        <v>-2630.1872270000022</v>
      </c>
      <c r="L27" s="40">
        <v>-54.754056999998284</v>
      </c>
      <c r="M27" s="40">
        <v>-12768.383947000009</v>
      </c>
      <c r="N27" s="40">
        <v>-47337.137610000005</v>
      </c>
      <c r="O27" s="40">
        <v>-49076.027064026901</v>
      </c>
      <c r="P27" s="40">
        <v>-49076.027064026901</v>
      </c>
      <c r="Q27" s="40">
        <v>-53334.219397200934</v>
      </c>
      <c r="R27" s="40">
        <v>-58544.598530156291</v>
      </c>
      <c r="S27" s="40">
        <v>-62235.63115338896</v>
      </c>
      <c r="T27" s="40">
        <v>-64352.575926746853</v>
      </c>
      <c r="U27" s="40">
        <v>-66603.765294296812</v>
      </c>
      <c r="V27" s="40">
        <v>-67989.181732048775</v>
      </c>
      <c r="W27" s="40">
        <v>-69152.364456760057</v>
      </c>
      <c r="X27" s="40">
        <v>-70045.580469549212</v>
      </c>
      <c r="Z27" s="40">
        <v>-70713.012890044702</v>
      </c>
      <c r="AC27"/>
    </row>
    <row r="28" spans="2:29" x14ac:dyDescent="0.2">
      <c r="B28" s="35" t="s">
        <v>67</v>
      </c>
      <c r="L28" s="35">
        <v>2575.4331700000039</v>
      </c>
      <c r="M28" s="35">
        <v>-12713.629890000011</v>
      </c>
      <c r="N28" s="35">
        <v>-34568.753662999996</v>
      </c>
      <c r="O28" s="35">
        <v>-1738.8894540268957</v>
      </c>
      <c r="P28" s="35">
        <v>-36307.643117026892</v>
      </c>
      <c r="Q28" s="35">
        <v>-4258.1923331740327</v>
      </c>
      <c r="R28" s="35">
        <v>-5210.3791329553569</v>
      </c>
      <c r="S28" s="35">
        <v>-3691.0326232326697</v>
      </c>
      <c r="T28" s="35">
        <v>-2116.9447733578927</v>
      </c>
      <c r="U28" s="35">
        <v>-2251.1893675499596</v>
      </c>
      <c r="V28" s="35">
        <v>-1385.4164377519628</v>
      </c>
      <c r="W28" s="35">
        <v>-1163.1827247112815</v>
      </c>
      <c r="X28" s="35">
        <v>-893.21601278915477</v>
      </c>
      <c r="Z28" s="35">
        <v>-667.43242049549008</v>
      </c>
      <c r="AC28"/>
    </row>
    <row r="29" spans="2:29" x14ac:dyDescent="0.2">
      <c r="AC29"/>
    </row>
    <row r="30" spans="2:29" x14ac:dyDescent="0.2">
      <c r="B30" s="24" t="s">
        <v>1003</v>
      </c>
      <c r="I30" s="24" t="s">
        <v>1004</v>
      </c>
      <c r="K30" s="24">
        <v>365</v>
      </c>
      <c r="L30" s="24">
        <v>366</v>
      </c>
      <c r="M30" s="24">
        <v>365</v>
      </c>
      <c r="N30" s="24">
        <v>334</v>
      </c>
      <c r="O30" s="24">
        <v>31</v>
      </c>
      <c r="P30" s="24">
        <v>365</v>
      </c>
      <c r="Q30" s="24">
        <v>365</v>
      </c>
      <c r="R30" s="24">
        <v>366</v>
      </c>
      <c r="S30" s="24">
        <v>365</v>
      </c>
      <c r="T30" s="24">
        <v>365</v>
      </c>
      <c r="U30" s="24">
        <v>365</v>
      </c>
      <c r="V30" s="24">
        <v>366</v>
      </c>
      <c r="W30" s="24">
        <v>365</v>
      </c>
      <c r="X30" s="24">
        <v>365</v>
      </c>
      <c r="Z30" s="24">
        <v>365</v>
      </c>
      <c r="AC30"/>
    </row>
    <row r="31" spans="2:29" x14ac:dyDescent="0.2">
      <c r="AC31"/>
    </row>
    <row r="32" spans="2:29" x14ac:dyDescent="0.2">
      <c r="B32" s="30" t="s">
        <v>244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30"/>
      <c r="AC32"/>
    </row>
    <row r="33" spans="2:29" x14ac:dyDescent="0.2">
      <c r="AC33"/>
    </row>
    <row r="34" spans="2:29" x14ac:dyDescent="0.2">
      <c r="B34" s="35" t="s">
        <v>1005</v>
      </c>
      <c r="AC34"/>
    </row>
    <row r="35" spans="2:29" x14ac:dyDescent="0.2">
      <c r="C35" s="24" t="s">
        <v>576</v>
      </c>
      <c r="K35" s="24">
        <v>97281.441748000012</v>
      </c>
      <c r="L35" s="24">
        <v>180212.01056200001</v>
      </c>
      <c r="M35" s="24">
        <v>230147.39748999997</v>
      </c>
      <c r="N35" s="24">
        <v>232319.40039899995</v>
      </c>
      <c r="O35" s="24">
        <v>23738.593030081891</v>
      </c>
      <c r="P35" s="24">
        <v>256057.99342908183</v>
      </c>
      <c r="Q35" s="24">
        <v>289981.12433636561</v>
      </c>
      <c r="R35" s="24">
        <v>343780.32823207986</v>
      </c>
      <c r="S35" s="24">
        <v>410852.45055660198</v>
      </c>
      <c r="T35" s="24">
        <v>466246.03813502163</v>
      </c>
      <c r="U35" s="24">
        <v>518388.53387113428</v>
      </c>
      <c r="V35" s="24">
        <v>575897.66298007127</v>
      </c>
      <c r="W35" s="24">
        <v>622072.888775456</v>
      </c>
      <c r="X35" s="24">
        <v>667173.48398491147</v>
      </c>
      <c r="Z35" s="24">
        <v>673845.21882476064</v>
      </c>
      <c r="AC35"/>
    </row>
    <row r="36" spans="2:29" x14ac:dyDescent="0.2">
      <c r="C36" s="24" t="s">
        <v>1006</v>
      </c>
      <c r="H36" s="38"/>
      <c r="I36" s="24" t="s">
        <v>1004</v>
      </c>
      <c r="K36" s="412">
        <v>75.121330000696062</v>
      </c>
      <c r="L36" s="412">
        <v>65.733820044488667</v>
      </c>
      <c r="M36" s="412">
        <v>55.604002165529771</v>
      </c>
      <c r="N36" s="412">
        <v>32.49947468107576</v>
      </c>
      <c r="O36" s="412">
        <v>29.773406938118676</v>
      </c>
      <c r="P36" s="412">
        <v>32.49947468107576</v>
      </c>
      <c r="Q36" s="412">
        <v>32.49947468107576</v>
      </c>
      <c r="R36" s="412">
        <v>32.49947468107576</v>
      </c>
      <c r="S36" s="412">
        <v>32.49947468107576</v>
      </c>
      <c r="T36" s="412">
        <v>32.49947468107576</v>
      </c>
      <c r="U36" s="412">
        <v>32.49947468107576</v>
      </c>
      <c r="V36" s="412">
        <v>32.49947468107576</v>
      </c>
      <c r="W36" s="412">
        <v>32.49947468107576</v>
      </c>
      <c r="X36" s="412">
        <v>32.49947468107576</v>
      </c>
      <c r="Z36" s="412">
        <v>32.49947468107576</v>
      </c>
      <c r="AC36"/>
    </row>
    <row r="37" spans="2:29" x14ac:dyDescent="0.2">
      <c r="C37" s="40" t="s">
        <v>84</v>
      </c>
      <c r="D37" s="40"/>
      <c r="E37" s="40"/>
      <c r="F37" s="40"/>
      <c r="G37" s="40"/>
      <c r="H37" s="40"/>
      <c r="I37" s="423" t="s">
        <v>131</v>
      </c>
      <c r="J37" s="40"/>
      <c r="K37" s="40">
        <v>20021.674762999999</v>
      </c>
      <c r="L37" s="40">
        <v>32366.185442999998</v>
      </c>
      <c r="M37" s="40">
        <v>35060.592844999999</v>
      </c>
      <c r="N37" s="40">
        <v>22605.564285</v>
      </c>
      <c r="O37" s="413">
        <v>22799.315820097283</v>
      </c>
      <c r="P37" s="414">
        <v>22799.315820097283</v>
      </c>
      <c r="Q37" s="413">
        <v>25819.8197489304</v>
      </c>
      <c r="R37" s="413">
        <v>30526.448287514737</v>
      </c>
      <c r="S37" s="413">
        <v>36582.161135677306</v>
      </c>
      <c r="T37" s="413">
        <v>41514.387154852106</v>
      </c>
      <c r="U37" s="413">
        <v>46157.137072616199</v>
      </c>
      <c r="V37" s="413">
        <v>51137.627095386684</v>
      </c>
      <c r="W37" s="413">
        <v>55389.156434360521</v>
      </c>
      <c r="X37" s="413">
        <v>59404.897946993791</v>
      </c>
      <c r="Z37" s="413">
        <v>59998.946926463737</v>
      </c>
      <c r="AC37"/>
    </row>
    <row r="38" spans="2:29" x14ac:dyDescent="0.2">
      <c r="AC38"/>
    </row>
    <row r="39" spans="2:29" x14ac:dyDescent="0.2">
      <c r="B39" s="35" t="s">
        <v>1007</v>
      </c>
      <c r="AC39"/>
    </row>
    <row r="40" spans="2:29" x14ac:dyDescent="0.2">
      <c r="B40" s="35"/>
      <c r="C40" s="24" t="s">
        <v>886</v>
      </c>
      <c r="K40" s="24">
        <v>34381.022083000018</v>
      </c>
      <c r="L40" s="24">
        <v>49345.188094000012</v>
      </c>
      <c r="M40" s="24">
        <v>72674.033878999966</v>
      </c>
      <c r="N40" s="24">
        <v>78510.452952000021</v>
      </c>
      <c r="O40" s="24">
        <v>9111.3291558209858</v>
      </c>
      <c r="P40" s="24">
        <v>87621.782107821025</v>
      </c>
      <c r="Q40" s="24">
        <v>99107.329612106842</v>
      </c>
      <c r="R40" s="24">
        <v>112381.90897575341</v>
      </c>
      <c r="S40" s="24">
        <v>124320.36170420743</v>
      </c>
      <c r="T40" s="24">
        <v>133706.96025599266</v>
      </c>
      <c r="U40" s="24">
        <v>142462.9214008876</v>
      </c>
      <c r="V40" s="24">
        <v>150870.30616665218</v>
      </c>
      <c r="W40" s="24">
        <v>157149.75787434436</v>
      </c>
      <c r="X40" s="24">
        <v>163375.35591834062</v>
      </c>
      <c r="Z40" s="24">
        <v>165009.10947752403</v>
      </c>
      <c r="AB40" s="279" t="s">
        <v>1008</v>
      </c>
      <c r="AC40"/>
    </row>
    <row r="41" spans="2:29" x14ac:dyDescent="0.2">
      <c r="C41" s="155" t="s">
        <v>1006</v>
      </c>
      <c r="D41" s="155"/>
      <c r="E41" s="155"/>
      <c r="F41" s="155"/>
      <c r="G41" s="155"/>
      <c r="H41" s="38"/>
      <c r="I41" s="155" t="s">
        <v>1004</v>
      </c>
      <c r="J41" s="155"/>
      <c r="K41" s="412">
        <v>5.0235984674347742</v>
      </c>
      <c r="L41" s="412">
        <v>15.61547818211058</v>
      </c>
      <c r="M41" s="412">
        <v>13.608983132155391</v>
      </c>
      <c r="N41" s="412">
        <v>11.803969534459192</v>
      </c>
      <c r="O41" s="412">
        <v>9.6411148172899566</v>
      </c>
      <c r="P41" s="412">
        <v>11.803969534459192</v>
      </c>
      <c r="Q41" s="412">
        <v>11.803969534459192</v>
      </c>
      <c r="R41" s="412">
        <v>11.803969534459192</v>
      </c>
      <c r="S41" s="412">
        <v>11.803969534459192</v>
      </c>
      <c r="T41" s="412">
        <v>11.803969534459192</v>
      </c>
      <c r="U41" s="412">
        <v>11.803969534459192</v>
      </c>
      <c r="V41" s="412">
        <v>11.803969534459192</v>
      </c>
      <c r="W41" s="412">
        <v>11.803969534459192</v>
      </c>
      <c r="X41" s="412">
        <v>11.803969534459192</v>
      </c>
      <c r="Z41" s="412">
        <v>11.803969534459192</v>
      </c>
      <c r="AC41"/>
    </row>
    <row r="42" spans="2:29" x14ac:dyDescent="0.2">
      <c r="C42" s="40" t="s">
        <v>84</v>
      </c>
      <c r="D42" s="40"/>
      <c r="E42" s="40"/>
      <c r="F42" s="40"/>
      <c r="G42" s="40"/>
      <c r="H42" s="40"/>
      <c r="I42" s="423" t="s">
        <v>621</v>
      </c>
      <c r="J42" s="40"/>
      <c r="K42" s="40">
        <v>473.19575300000002</v>
      </c>
      <c r="L42" s="40">
        <v>2105.3243389999998</v>
      </c>
      <c r="M42" s="40">
        <v>2709.6430169999999</v>
      </c>
      <c r="N42" s="40">
        <v>2774.6556730000002</v>
      </c>
      <c r="O42" s="413">
        <v>2833.657113851345</v>
      </c>
      <c r="P42" s="414">
        <v>2833.657113851345</v>
      </c>
      <c r="Q42" s="413">
        <v>3205.0956147477109</v>
      </c>
      <c r="R42" s="413">
        <v>3624.4607370878671</v>
      </c>
      <c r="S42" s="413">
        <v>4020.4760604641415</v>
      </c>
      <c r="T42" s="413">
        <v>4324.0353024846117</v>
      </c>
      <c r="U42" s="413">
        <v>4607.1999561811826</v>
      </c>
      <c r="V42" s="413">
        <v>4865.7609225292163</v>
      </c>
      <c r="W42" s="413">
        <v>5082.1669980723264</v>
      </c>
      <c r="X42" s="413">
        <v>5283.5006135384101</v>
      </c>
      <c r="Z42" s="413">
        <v>5336.335619673795</v>
      </c>
      <c r="AC42"/>
    </row>
    <row r="43" spans="2:29" x14ac:dyDescent="0.2">
      <c r="AC43"/>
    </row>
    <row r="44" spans="2:29" x14ac:dyDescent="0.2">
      <c r="B44" s="35" t="s">
        <v>1009</v>
      </c>
      <c r="AC44"/>
    </row>
    <row r="45" spans="2:29" x14ac:dyDescent="0.2">
      <c r="B45" s="35"/>
      <c r="C45" s="24" t="s">
        <v>928</v>
      </c>
      <c r="K45" s="24">
        <v>63233.134997000001</v>
      </c>
      <c r="L45" s="24">
        <v>113021.74957799999</v>
      </c>
      <c r="M45" s="24">
        <v>145189.96144099999</v>
      </c>
      <c r="N45" s="24">
        <v>181778.84774299996</v>
      </c>
      <c r="O45" s="24">
        <v>16879.823290325545</v>
      </c>
      <c r="P45" s="24">
        <v>198658.67103332552</v>
      </c>
      <c r="Q45" s="24">
        <v>194079.05350002789</v>
      </c>
      <c r="R45" s="24">
        <v>211961.38541808372</v>
      </c>
      <c r="S45" s="24">
        <v>230577.35190585168</v>
      </c>
      <c r="T45" s="24">
        <v>242918.50017724882</v>
      </c>
      <c r="U45" s="24">
        <v>256725.08674066688</v>
      </c>
      <c r="V45" s="24">
        <v>269159.56429563859</v>
      </c>
      <c r="W45" s="24">
        <v>276722.53993626381</v>
      </c>
      <c r="X45" s="24">
        <v>283137.76107519714</v>
      </c>
      <c r="Z45" s="24">
        <v>285969.13868594909</v>
      </c>
      <c r="AC45"/>
    </row>
    <row r="46" spans="2:29" x14ac:dyDescent="0.2">
      <c r="C46" s="155" t="s">
        <v>1006</v>
      </c>
      <c r="D46" s="155"/>
      <c r="E46" s="155"/>
      <c r="F46" s="155"/>
      <c r="G46" s="155"/>
      <c r="H46" s="38"/>
      <c r="I46" s="155" t="s">
        <v>1004</v>
      </c>
      <c r="J46" s="155"/>
      <c r="K46" s="412">
        <v>33.913577028036663</v>
      </c>
      <c r="L46" s="412">
        <v>39.682710052411188</v>
      </c>
      <c r="M46" s="412">
        <v>43.6361079377346</v>
      </c>
      <c r="N46" s="412">
        <v>36.728969460227553</v>
      </c>
      <c r="O46" s="412">
        <v>38.473369139560965</v>
      </c>
      <c r="P46" s="412">
        <v>38.490341119602498</v>
      </c>
      <c r="Q46" s="412">
        <v>38.490341119602498</v>
      </c>
      <c r="R46" s="412">
        <v>38.490341119602498</v>
      </c>
      <c r="S46" s="412">
        <v>38.490341119602498</v>
      </c>
      <c r="T46" s="412">
        <v>38.490341119602498</v>
      </c>
      <c r="U46" s="412">
        <v>38.490341119602498</v>
      </c>
      <c r="V46" s="412">
        <v>38.490341119602498</v>
      </c>
      <c r="W46" s="412">
        <v>38.490341119602498</v>
      </c>
      <c r="X46" s="412">
        <v>38.490341119602498</v>
      </c>
      <c r="Z46" s="412">
        <v>38.490341119602498</v>
      </c>
      <c r="AC46"/>
    </row>
    <row r="47" spans="2:29" x14ac:dyDescent="0.2">
      <c r="C47" s="40" t="s">
        <v>84</v>
      </c>
      <c r="D47" s="40"/>
      <c r="E47" s="40"/>
      <c r="F47" s="40"/>
      <c r="G47" s="40"/>
      <c r="H47" s="40"/>
      <c r="I47" s="423" t="s">
        <v>622</v>
      </c>
      <c r="J47" s="40"/>
      <c r="K47" s="40">
        <v>5875.2377930000002</v>
      </c>
      <c r="L47" s="40">
        <v>12254.123820000001</v>
      </c>
      <c r="M47" s="40">
        <v>17357.602271</v>
      </c>
      <c r="N47" s="40">
        <v>19989.669902000001</v>
      </c>
      <c r="O47" s="413">
        <v>20949.150724492039</v>
      </c>
      <c r="P47" s="414">
        <v>20949.150724492039</v>
      </c>
      <c r="Q47" s="413">
        <v>20466.216365440156</v>
      </c>
      <c r="R47" s="413">
        <v>22290.890789414156</v>
      </c>
      <c r="S47" s="413">
        <v>24315.071039207833</v>
      </c>
      <c r="T47" s="413">
        <v>25616.482016669936</v>
      </c>
      <c r="U47" s="413">
        <v>27072.427842761121</v>
      </c>
      <c r="V47" s="413">
        <v>28306.12963208391</v>
      </c>
      <c r="W47" s="413">
        <v>29181.219061998956</v>
      </c>
      <c r="X47" s="413">
        <v>29857.723308561228</v>
      </c>
      <c r="Z47" s="413">
        <v>30156.300541646837</v>
      </c>
      <c r="AC47"/>
    </row>
    <row r="48" spans="2:29" x14ac:dyDescent="0.2">
      <c r="AC48"/>
    </row>
    <row r="49" spans="2:29" x14ac:dyDescent="0.2">
      <c r="C49" s="24" t="s">
        <v>1010</v>
      </c>
      <c r="K49" s="24">
        <v>7349.6566000000003</v>
      </c>
      <c r="L49" s="24">
        <v>6963.3094600000004</v>
      </c>
      <c r="M49" s="24">
        <v>4620.3202579999997</v>
      </c>
      <c r="N49" s="24">
        <v>4620.3202579999997</v>
      </c>
      <c r="O49" s="24">
        <v>2394.2912869999996</v>
      </c>
      <c r="P49" s="24">
        <v>2394.2912869999996</v>
      </c>
      <c r="Q49" s="24">
        <v>77.250697999999375</v>
      </c>
      <c r="R49" s="24">
        <v>-6.2527760746888816E-13</v>
      </c>
      <c r="S49" s="24">
        <v>-6.2527760746888816E-13</v>
      </c>
      <c r="T49" s="24">
        <v>-6.2527760746888816E-13</v>
      </c>
      <c r="U49" s="24">
        <v>-6.2527760746888816E-13</v>
      </c>
      <c r="V49" s="24">
        <v>-6.2527760746888816E-13</v>
      </c>
      <c r="W49" s="24">
        <v>-6.2527760746888816E-13</v>
      </c>
      <c r="X49" s="24">
        <v>-6.2527760746888816E-13</v>
      </c>
      <c r="AC49"/>
    </row>
    <row r="50" spans="2:29" x14ac:dyDescent="0.2">
      <c r="D50" s="24" t="s">
        <v>1011</v>
      </c>
      <c r="P50" s="33">
        <v>2226.0289710000002</v>
      </c>
      <c r="Q50" s="33">
        <v>2317.0405890000002</v>
      </c>
      <c r="R50" s="33">
        <v>77.250698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AC50"/>
    </row>
    <row r="51" spans="2:29" x14ac:dyDescent="0.2">
      <c r="AC51"/>
    </row>
    <row r="52" spans="2:29" x14ac:dyDescent="0.2">
      <c r="B52" s="35" t="s">
        <v>1012</v>
      </c>
      <c r="AC52"/>
    </row>
    <row r="53" spans="2:29" x14ac:dyDescent="0.2">
      <c r="B53" s="35"/>
      <c r="C53" s="24" t="s">
        <v>928</v>
      </c>
      <c r="K53" s="24">
        <v>63233.134997000001</v>
      </c>
      <c r="L53" s="24">
        <v>113021.74957799999</v>
      </c>
      <c r="M53" s="24">
        <v>145189.96144099999</v>
      </c>
      <c r="N53" s="24">
        <v>181778.84774299996</v>
      </c>
      <c r="O53" s="24">
        <v>16879.823290325545</v>
      </c>
      <c r="P53" s="24">
        <v>198658.67103332552</v>
      </c>
      <c r="Q53" s="24">
        <v>194079.05350002789</v>
      </c>
      <c r="R53" s="24">
        <v>211961.38541808372</v>
      </c>
      <c r="S53" s="24">
        <v>230577.35190585168</v>
      </c>
      <c r="T53" s="24">
        <v>242918.50017724882</v>
      </c>
      <c r="U53" s="24">
        <v>256725.08674066688</v>
      </c>
      <c r="V53" s="24">
        <v>269159.56429563859</v>
      </c>
      <c r="W53" s="24">
        <v>276722.53993626381</v>
      </c>
      <c r="X53" s="24">
        <v>283137.76107519714</v>
      </c>
      <c r="Z53" s="24">
        <v>285969.13868594909</v>
      </c>
      <c r="AC53"/>
    </row>
    <row r="54" spans="2:29" x14ac:dyDescent="0.2">
      <c r="C54" s="155" t="s">
        <v>1006</v>
      </c>
      <c r="D54" s="155"/>
      <c r="E54" s="155"/>
      <c r="F54" s="155"/>
      <c r="G54" s="155"/>
      <c r="H54" s="38"/>
      <c r="I54" s="155" t="s">
        <v>1004</v>
      </c>
      <c r="J54" s="155"/>
      <c r="K54" s="412">
        <v>119.92583232675048</v>
      </c>
      <c r="L54" s="412">
        <v>69.998603498524957</v>
      </c>
      <c r="M54" s="412">
        <v>79.924660098112611</v>
      </c>
      <c r="N54" s="412">
        <v>76.201421975398205</v>
      </c>
      <c r="O54" s="412">
        <v>74.928578120908966</v>
      </c>
      <c r="P54" s="412">
        <v>74.961631798318791</v>
      </c>
      <c r="Q54" s="412">
        <v>74.961631798318791</v>
      </c>
      <c r="R54" s="412">
        <v>74.961631798318791</v>
      </c>
      <c r="S54" s="412">
        <v>74.961631798318791</v>
      </c>
      <c r="T54" s="412">
        <v>74.961631798318791</v>
      </c>
      <c r="U54" s="412">
        <v>74.961631798318791</v>
      </c>
      <c r="V54" s="412">
        <v>74.961631798318791</v>
      </c>
      <c r="W54" s="412">
        <v>74.961631798318791</v>
      </c>
      <c r="X54" s="412">
        <v>74.961631798318791</v>
      </c>
      <c r="Z54" s="412">
        <v>74.961631798318791</v>
      </c>
      <c r="AC54"/>
    </row>
    <row r="55" spans="2:29" x14ac:dyDescent="0.2">
      <c r="C55" s="40" t="s">
        <v>84</v>
      </c>
      <c r="D55" s="40"/>
      <c r="E55" s="40"/>
      <c r="F55" s="40"/>
      <c r="G55" s="40"/>
      <c r="H55" s="40"/>
      <c r="I55" s="423" t="s">
        <v>140</v>
      </c>
      <c r="J55" s="40"/>
      <c r="K55" s="40">
        <v>20776.126972999999</v>
      </c>
      <c r="L55" s="40">
        <v>21615.750370000002</v>
      </c>
      <c r="M55" s="40">
        <v>31792.488541999999</v>
      </c>
      <c r="N55" s="40">
        <v>41472.475099000003</v>
      </c>
      <c r="O55" s="413">
        <v>40799.392196009554</v>
      </c>
      <c r="P55" s="414">
        <v>40799.392196009554</v>
      </c>
      <c r="Q55" s="413">
        <v>39858.856296535079</v>
      </c>
      <c r="R55" s="413">
        <v>43412.48997041511</v>
      </c>
      <c r="S55" s="413">
        <v>47354.670012596805</v>
      </c>
      <c r="T55" s="413">
        <v>49889.225115854148</v>
      </c>
      <c r="U55" s="413">
        <v>52724.743631905003</v>
      </c>
      <c r="V55" s="413">
        <v>55127.432114004303</v>
      </c>
      <c r="W55" s="413">
        <v>56831.707257528149</v>
      </c>
      <c r="X55" s="413">
        <v>58149.229024436405</v>
      </c>
      <c r="Z55" s="413">
        <v>58730.721314680763</v>
      </c>
      <c r="AC55"/>
    </row>
    <row r="56" spans="2:29" x14ac:dyDescent="0.2">
      <c r="AC56"/>
    </row>
    <row r="57" spans="2:29" x14ac:dyDescent="0.2">
      <c r="B57" s="35" t="s">
        <v>1013</v>
      </c>
      <c r="AC57"/>
    </row>
    <row r="58" spans="2:29" x14ac:dyDescent="0.2">
      <c r="B58" s="35"/>
      <c r="C58" s="24" t="s">
        <v>886</v>
      </c>
      <c r="K58" s="24">
        <v>34381.022083000018</v>
      </c>
      <c r="L58" s="24">
        <v>49345.188094000012</v>
      </c>
      <c r="M58" s="24">
        <v>72674.033878999966</v>
      </c>
      <c r="N58" s="24">
        <v>78510.452952000021</v>
      </c>
      <c r="O58" s="24">
        <v>9111.3291558209858</v>
      </c>
      <c r="P58" s="24">
        <v>87621.782107821025</v>
      </c>
      <c r="Q58" s="24">
        <v>99107.329612106842</v>
      </c>
      <c r="R58" s="24">
        <v>112381.90897575341</v>
      </c>
      <c r="S58" s="24">
        <v>124320.36170420743</v>
      </c>
      <c r="T58" s="24">
        <v>133706.96025599266</v>
      </c>
      <c r="U58" s="24">
        <v>142462.9214008876</v>
      </c>
      <c r="V58" s="24">
        <v>150870.30616665218</v>
      </c>
      <c r="W58" s="24">
        <v>157149.75787434436</v>
      </c>
      <c r="X58" s="24">
        <v>163375.35591834062</v>
      </c>
      <c r="Z58" s="24">
        <v>165009.10947752403</v>
      </c>
      <c r="AB58" s="279" t="s">
        <v>1008</v>
      </c>
      <c r="AC58"/>
    </row>
    <row r="59" spans="2:29" x14ac:dyDescent="0.2">
      <c r="C59" s="155" t="s">
        <v>1006</v>
      </c>
      <c r="D59" s="155"/>
      <c r="E59" s="155"/>
      <c r="F59" s="155"/>
      <c r="G59" s="155"/>
      <c r="H59" s="38"/>
      <c r="I59" s="155" t="s">
        <v>1004</v>
      </c>
      <c r="J59" s="155"/>
      <c r="K59" s="412">
        <v>53.796941825634292</v>
      </c>
      <c r="L59" s="412">
        <v>127.69400115652131</v>
      </c>
      <c r="M59" s="412">
        <v>133.19583221321798</v>
      </c>
      <c r="N59" s="412">
        <v>108.96742062242889</v>
      </c>
      <c r="O59" s="412">
        <v>86.506889330369887</v>
      </c>
      <c r="P59" s="412">
        <v>105.91354895445062</v>
      </c>
      <c r="Q59" s="412">
        <v>105.91354895445062</v>
      </c>
      <c r="R59" s="412">
        <v>105.91354895445062</v>
      </c>
      <c r="S59" s="412">
        <v>105.91354895445062</v>
      </c>
      <c r="T59" s="412">
        <v>105.91354895445062</v>
      </c>
      <c r="U59" s="412">
        <v>105.91354895445062</v>
      </c>
      <c r="V59" s="412">
        <v>105.91354895445062</v>
      </c>
      <c r="W59" s="412">
        <v>105.91354895445062</v>
      </c>
      <c r="X59" s="412">
        <v>105.91354895445062</v>
      </c>
      <c r="Z59" s="412">
        <v>105.91354895445062</v>
      </c>
      <c r="AC59"/>
    </row>
    <row r="60" spans="2:29" x14ac:dyDescent="0.2">
      <c r="C60" s="40" t="s">
        <v>84</v>
      </c>
      <c r="D60" s="40"/>
      <c r="E60" s="40"/>
      <c r="F60" s="40"/>
      <c r="G60" s="40"/>
      <c r="H60" s="40"/>
      <c r="I60" s="423" t="s">
        <v>623</v>
      </c>
      <c r="J60" s="40"/>
      <c r="K60" s="40">
        <v>5067.3803969999999</v>
      </c>
      <c r="L60" s="40">
        <v>17216.077883999998</v>
      </c>
      <c r="M60" s="40">
        <v>26520.214856999999</v>
      </c>
      <c r="N60" s="40">
        <v>25614.016617000001</v>
      </c>
      <c r="O60" s="413">
        <v>25425.572352747691</v>
      </c>
      <c r="P60" s="414">
        <v>25425.572352747691</v>
      </c>
      <c r="Q60" s="413">
        <v>28758.380840045895</v>
      </c>
      <c r="R60" s="413">
        <v>32521.220813929158</v>
      </c>
      <c r="S60" s="413">
        <v>36074.549905187894</v>
      </c>
      <c r="T60" s="413">
        <v>38798.29775513387</v>
      </c>
      <c r="U60" s="413">
        <v>41339.050958868385</v>
      </c>
      <c r="V60" s="413">
        <v>43659.042508072867</v>
      </c>
      <c r="W60" s="413">
        <v>45600.790613162833</v>
      </c>
      <c r="X60" s="413">
        <v>47407.297964405378</v>
      </c>
      <c r="Z60" s="413">
        <v>47881.370944049435</v>
      </c>
      <c r="AC60"/>
    </row>
    <row r="61" spans="2:29" x14ac:dyDescent="0.2">
      <c r="AC61"/>
    </row>
    <row r="62" spans="2:29" x14ac:dyDescent="0.2">
      <c r="B62" s="35" t="s">
        <v>1014</v>
      </c>
      <c r="AC62"/>
    </row>
    <row r="63" spans="2:29" x14ac:dyDescent="0.2">
      <c r="B63" s="35"/>
      <c r="C63" s="24" t="s">
        <v>889</v>
      </c>
      <c r="K63" s="24">
        <v>5527.7939230000011</v>
      </c>
      <c r="L63" s="24">
        <v>7622.3198440000006</v>
      </c>
      <c r="M63" s="24">
        <v>10078.704514999998</v>
      </c>
      <c r="N63" s="24">
        <v>11703.007158</v>
      </c>
      <c r="O63" s="24">
        <v>1158.8072797145469</v>
      </c>
      <c r="P63" s="24">
        <v>12861.814437714547</v>
      </c>
      <c r="Q63" s="24">
        <v>14879.92683663187</v>
      </c>
      <c r="R63" s="24">
        <v>15970.172563120686</v>
      </c>
      <c r="S63" s="24">
        <v>17162.247059247838</v>
      </c>
      <c r="T63" s="24">
        <v>18559.484506974135</v>
      </c>
      <c r="U63" s="24">
        <v>19906.471411103637</v>
      </c>
      <c r="V63" s="24">
        <v>21183.545403120756</v>
      </c>
      <c r="W63" s="24">
        <v>22524.883209787084</v>
      </c>
      <c r="X63" s="24">
        <v>23755.865240543535</v>
      </c>
      <c r="Z63" s="24">
        <v>23993.423892948969</v>
      </c>
      <c r="AC63"/>
    </row>
    <row r="64" spans="2:29" x14ac:dyDescent="0.2">
      <c r="C64" s="155" t="s">
        <v>1006</v>
      </c>
      <c r="D64" s="155"/>
      <c r="E64" s="155"/>
      <c r="F64" s="155"/>
      <c r="G64" s="155"/>
      <c r="H64" s="38"/>
      <c r="I64" s="155" t="s">
        <v>1004</v>
      </c>
      <c r="J64" s="155"/>
      <c r="K64" s="412">
        <v>12.961629099790155</v>
      </c>
      <c r="L64" s="412">
        <v>7.6818603821894405</v>
      </c>
      <c r="M64" s="412">
        <v>0.12730449861789606</v>
      </c>
      <c r="N64" s="412">
        <v>-5.0695021543624347E-2</v>
      </c>
      <c r="O64" s="412">
        <v>6.5266706457538888</v>
      </c>
      <c r="P64" s="412">
        <v>6.9235979935324972</v>
      </c>
      <c r="Q64" s="412">
        <v>6.9235979935324972</v>
      </c>
      <c r="R64" s="412">
        <v>6.9235979935324972</v>
      </c>
      <c r="S64" s="412">
        <v>6.9235979935324972</v>
      </c>
      <c r="T64" s="412">
        <v>6.9235979935324972</v>
      </c>
      <c r="U64" s="412">
        <v>6.9235979935324972</v>
      </c>
      <c r="V64" s="412">
        <v>6.9235979935324972</v>
      </c>
      <c r="W64" s="412">
        <v>6.9235979935324972</v>
      </c>
      <c r="X64" s="412">
        <v>6.9235979935324972</v>
      </c>
      <c r="Z64" s="412">
        <v>6.9235979935324972</v>
      </c>
      <c r="AC64"/>
    </row>
    <row r="65" spans="2:29" x14ac:dyDescent="0.2">
      <c r="C65" s="40" t="s">
        <v>84</v>
      </c>
      <c r="D65" s="40"/>
      <c r="E65" s="40"/>
      <c r="F65" s="40"/>
      <c r="G65" s="40"/>
      <c r="H65" s="40"/>
      <c r="I65" s="423" t="s">
        <v>624</v>
      </c>
      <c r="J65" s="40"/>
      <c r="K65" s="40">
        <v>196.299218</v>
      </c>
      <c r="L65" s="40">
        <v>159.982505</v>
      </c>
      <c r="M65" s="40">
        <v>3.5152450000000002</v>
      </c>
      <c r="N65" s="40">
        <v>-1.7763</v>
      </c>
      <c r="O65" s="413">
        <v>243.97269214834998</v>
      </c>
      <c r="P65" s="414">
        <v>243.97269214834998</v>
      </c>
      <c r="Q65" s="413">
        <v>282.25378517812265</v>
      </c>
      <c r="R65" s="413">
        <v>302.10670686991836</v>
      </c>
      <c r="S65" s="413">
        <v>325.54657343538997</v>
      </c>
      <c r="T65" s="413">
        <v>352.0504375163934</v>
      </c>
      <c r="U65" s="413">
        <v>377.60111101432648</v>
      </c>
      <c r="V65" s="413">
        <v>400.72773893156125</v>
      </c>
      <c r="W65" s="413">
        <v>427.26914026256355</v>
      </c>
      <c r="X65" s="413">
        <v>450.61934497001539</v>
      </c>
      <c r="Z65" s="413">
        <v>455.1255384197155</v>
      </c>
      <c r="AC65"/>
    </row>
    <row r="66" spans="2:29" x14ac:dyDescent="0.2">
      <c r="AC66"/>
    </row>
    <row r="67" spans="2:29" x14ac:dyDescent="0.2">
      <c r="B67" s="35" t="s">
        <v>1015</v>
      </c>
      <c r="AC67"/>
    </row>
    <row r="68" spans="2:29" x14ac:dyDescent="0.2">
      <c r="B68" s="35"/>
      <c r="C68" s="24" t="s">
        <v>576</v>
      </c>
      <c r="K68" s="24">
        <v>97281.441748000012</v>
      </c>
      <c r="L68" s="24">
        <v>180212.01056200001</v>
      </c>
      <c r="M68" s="24">
        <v>230147.39748999997</v>
      </c>
      <c r="N68" s="24">
        <v>232319.40039899995</v>
      </c>
      <c r="O68" s="24">
        <v>23738.593030081891</v>
      </c>
      <c r="P68" s="24">
        <v>256057.99342908183</v>
      </c>
      <c r="Q68" s="24">
        <v>289981.12433636561</v>
      </c>
      <c r="R68" s="24">
        <v>343780.32823207986</v>
      </c>
      <c r="S68" s="24">
        <v>410852.45055660198</v>
      </c>
      <c r="T68" s="24">
        <v>466246.03813502163</v>
      </c>
      <c r="U68" s="24">
        <v>518388.53387113428</v>
      </c>
      <c r="V68" s="24">
        <v>575897.66298007127</v>
      </c>
      <c r="W68" s="24">
        <v>622072.888775456</v>
      </c>
      <c r="X68" s="24">
        <v>667173.48398491147</v>
      </c>
      <c r="Z68" s="24">
        <v>673845.21882476064</v>
      </c>
      <c r="AC68"/>
    </row>
    <row r="69" spans="2:29" x14ac:dyDescent="0.2">
      <c r="C69" s="155" t="s">
        <v>1006</v>
      </c>
      <c r="D69" s="155"/>
      <c r="E69" s="155"/>
      <c r="F69" s="155"/>
      <c r="G69" s="155"/>
      <c r="H69" s="38"/>
      <c r="I69" s="155" t="s">
        <v>1004</v>
      </c>
      <c r="J69" s="155"/>
      <c r="K69" s="412">
        <v>7.8701682029783475</v>
      </c>
      <c r="L69" s="412">
        <v>9.375814902740343</v>
      </c>
      <c r="M69" s="412">
        <v>3.5439980373901041</v>
      </c>
      <c r="N69" s="412">
        <v>4.106830168170954</v>
      </c>
      <c r="O69" s="412">
        <v>3.7623477616976904</v>
      </c>
      <c r="P69" s="412">
        <v>4.106830168170954</v>
      </c>
      <c r="Q69" s="412">
        <v>4.106830168170954</v>
      </c>
      <c r="R69" s="412">
        <v>4.106830168170954</v>
      </c>
      <c r="S69" s="412">
        <v>4.106830168170954</v>
      </c>
      <c r="T69" s="412">
        <v>4.106830168170954</v>
      </c>
      <c r="U69" s="412">
        <v>4.106830168170954</v>
      </c>
      <c r="V69" s="412">
        <v>4.106830168170954</v>
      </c>
      <c r="W69" s="412">
        <v>4.106830168170954</v>
      </c>
      <c r="X69" s="412">
        <v>4.106830168170954</v>
      </c>
      <c r="Z69" s="412">
        <v>4.106830168170954</v>
      </c>
      <c r="AC69"/>
    </row>
    <row r="70" spans="2:29" x14ac:dyDescent="0.2">
      <c r="C70" s="40" t="s">
        <v>84</v>
      </c>
      <c r="D70" s="40"/>
      <c r="E70" s="40"/>
      <c r="F70" s="40"/>
      <c r="G70" s="40"/>
      <c r="H70" s="40"/>
      <c r="I70" s="423" t="s">
        <v>625</v>
      </c>
      <c r="J70" s="40"/>
      <c r="K70" s="40">
        <v>2097.5926290000002</v>
      </c>
      <c r="L70" s="40">
        <v>4616.48758</v>
      </c>
      <c r="M70" s="40">
        <v>2234.6354110000002</v>
      </c>
      <c r="N70" s="40">
        <v>2856.5758150000001</v>
      </c>
      <c r="O70" s="413">
        <v>2881.0594307284196</v>
      </c>
      <c r="P70" s="414">
        <v>2881.0594307284196</v>
      </c>
      <c r="Q70" s="413">
        <v>3262.7485743142979</v>
      </c>
      <c r="R70" s="413">
        <v>3857.5066207847499</v>
      </c>
      <c r="S70" s="413">
        <v>4622.7431194871733</v>
      </c>
      <c r="T70" s="413">
        <v>5246.0090279536762</v>
      </c>
      <c r="U70" s="413">
        <v>5832.6949855777666</v>
      </c>
      <c r="V70" s="413">
        <v>6462.0598254254255</v>
      </c>
      <c r="W70" s="413">
        <v>6999.3087847241013</v>
      </c>
      <c r="X70" s="413">
        <v>7506.7621683094667</v>
      </c>
      <c r="Z70" s="413">
        <v>7581.8297899925619</v>
      </c>
      <c r="AC70"/>
    </row>
    <row r="71" spans="2:29" x14ac:dyDescent="0.2">
      <c r="AC71"/>
    </row>
    <row r="72" spans="2:29" x14ac:dyDescent="0.2">
      <c r="B72" s="35" t="s">
        <v>1016</v>
      </c>
      <c r="AC72"/>
    </row>
    <row r="73" spans="2:29" x14ac:dyDescent="0.2">
      <c r="C73" s="24" t="s">
        <v>637</v>
      </c>
      <c r="K73" s="24">
        <v>8471.7131709999994</v>
      </c>
      <c r="L73" s="24">
        <v>9827.0579430000016</v>
      </c>
      <c r="M73" s="24">
        <v>15692.598335000001</v>
      </c>
      <c r="N73" s="24">
        <v>17732.582653999998</v>
      </c>
      <c r="O73" s="180">
        <v>20225.892080646718</v>
      </c>
      <c r="P73" s="417">
        <v>20225.892080646718</v>
      </c>
      <c r="Q73" s="180">
        <v>20650.824416550655</v>
      </c>
      <c r="R73" s="180">
        <v>22733.414043024201</v>
      </c>
      <c r="S73" s="180">
        <v>24909.08086582609</v>
      </c>
      <c r="T73" s="180">
        <v>26454.995819495711</v>
      </c>
      <c r="U73" s="180">
        <v>28052.357943449293</v>
      </c>
      <c r="V73" s="180">
        <v>29450.621308340866</v>
      </c>
      <c r="W73" s="180">
        <v>30552.503163951889</v>
      </c>
      <c r="X73" s="180">
        <v>31485.772155252078</v>
      </c>
      <c r="Z73" s="180">
        <v>31800.6298768046</v>
      </c>
      <c r="AC73"/>
    </row>
    <row r="74" spans="2:29" x14ac:dyDescent="0.2">
      <c r="B74" s="35"/>
      <c r="D74" s="154" t="s">
        <v>886</v>
      </c>
      <c r="E74" s="154"/>
      <c r="F74" s="154"/>
      <c r="G74" s="154"/>
      <c r="H74" s="154"/>
      <c r="I74" s="154"/>
      <c r="J74" s="154"/>
      <c r="K74" s="154">
        <v>104468.38698500002</v>
      </c>
      <c r="L74" s="154">
        <v>172385.94945499999</v>
      </c>
      <c r="M74" s="154">
        <v>231031.17011699997</v>
      </c>
      <c r="N74" s="154">
        <v>278432.201932</v>
      </c>
      <c r="O74" s="154">
        <v>27489.69939962864</v>
      </c>
      <c r="P74" s="154">
        <v>305921.90133162861</v>
      </c>
      <c r="Q74" s="154">
        <v>312349.11391729303</v>
      </c>
      <c r="R74" s="154">
        <v>344790.87763103237</v>
      </c>
      <c r="S74" s="154">
        <v>376756.35509734967</v>
      </c>
      <c r="T74" s="154">
        <v>400138.72261112335</v>
      </c>
      <c r="U74" s="154">
        <v>424299.24201499153</v>
      </c>
      <c r="V74" s="154">
        <v>446668.74709027266</v>
      </c>
      <c r="W74" s="154">
        <v>462114.59158828371</v>
      </c>
      <c r="X74" s="154">
        <v>476230.52887965267</v>
      </c>
      <c r="Z74" s="154">
        <v>480992.83416844922</v>
      </c>
      <c r="AB74" s="279" t="s">
        <v>1017</v>
      </c>
      <c r="AC74"/>
    </row>
    <row r="75" spans="2:29" x14ac:dyDescent="0.2">
      <c r="D75" s="155" t="s">
        <v>1006</v>
      </c>
      <c r="E75" s="155"/>
      <c r="F75" s="155"/>
      <c r="G75" s="155"/>
      <c r="H75" s="415"/>
      <c r="I75" s="155" t="s">
        <v>1004</v>
      </c>
      <c r="J75" s="155"/>
      <c r="K75" s="416">
        <v>29.599148571701278</v>
      </c>
      <c r="L75" s="416">
        <v>20.864248034767428</v>
      </c>
      <c r="M75" s="416">
        <v>24.792318670135721</v>
      </c>
      <c r="N75" s="416">
        <v>21.271543181210284</v>
      </c>
      <c r="O75" s="416">
        <v>22.808639897623561</v>
      </c>
      <c r="P75" s="416">
        <v>24.131814614453681</v>
      </c>
      <c r="Q75" s="416">
        <v>24.131814614453681</v>
      </c>
      <c r="R75" s="416">
        <v>24.131814614453681</v>
      </c>
      <c r="S75" s="416">
        <v>24.131814614453681</v>
      </c>
      <c r="T75" s="416">
        <v>24.131814614453681</v>
      </c>
      <c r="U75" s="416">
        <v>24.131814614453681</v>
      </c>
      <c r="V75" s="416">
        <v>24.131814614453681</v>
      </c>
      <c r="W75" s="416">
        <v>24.131814614453681</v>
      </c>
      <c r="X75" s="416">
        <v>24.131814614453681</v>
      </c>
      <c r="Z75" s="416">
        <v>24.131814614453681</v>
      </c>
      <c r="AC75"/>
    </row>
    <row r="76" spans="2:29" x14ac:dyDescent="0.2">
      <c r="C76" s="24" t="s">
        <v>1018</v>
      </c>
      <c r="H76" s="38"/>
      <c r="K76" s="158">
        <v>87.431779000000006</v>
      </c>
      <c r="L76" s="158">
        <v>87.671318999999997</v>
      </c>
      <c r="M76" s="158">
        <v>87.671318999999997</v>
      </c>
      <c r="N76" s="158">
        <v>583.56221500000004</v>
      </c>
      <c r="O76" s="24">
        <v>583.56221500000004</v>
      </c>
      <c r="P76" s="24">
        <v>583.56221500000004</v>
      </c>
      <c r="Q76" s="24">
        <v>583.56221500000004</v>
      </c>
      <c r="R76" s="24">
        <v>583.56221500000004</v>
      </c>
      <c r="S76" s="24">
        <v>583.56221500000004</v>
      </c>
      <c r="T76" s="24">
        <v>583.56221500000004</v>
      </c>
      <c r="U76" s="24">
        <v>583.56221500000004</v>
      </c>
      <c r="V76" s="24">
        <v>583.56221500000004</v>
      </c>
      <c r="W76" s="24">
        <v>583.56221500000004</v>
      </c>
      <c r="X76" s="24">
        <v>583.56221500000004</v>
      </c>
      <c r="Z76" s="24">
        <v>583.56221500000004</v>
      </c>
      <c r="AB76" s="279" t="s">
        <v>963</v>
      </c>
      <c r="AC76"/>
    </row>
    <row r="77" spans="2:29" x14ac:dyDescent="0.2">
      <c r="C77" s="40" t="s">
        <v>84</v>
      </c>
      <c r="D77" s="40"/>
      <c r="E77" s="40"/>
      <c r="F77" s="40"/>
      <c r="G77" s="40"/>
      <c r="H77" s="40"/>
      <c r="I77" s="423" t="s">
        <v>626</v>
      </c>
      <c r="J77" s="40"/>
      <c r="K77" s="40">
        <v>8559.1449499999999</v>
      </c>
      <c r="L77" s="40">
        <v>9914.7292620000007</v>
      </c>
      <c r="M77" s="40">
        <v>15780.269654</v>
      </c>
      <c r="N77" s="40">
        <v>18316.144869</v>
      </c>
      <c r="O77" s="413">
        <v>20809.454295646719</v>
      </c>
      <c r="P77" s="413">
        <v>20809.454295646719</v>
      </c>
      <c r="Q77" s="413">
        <v>21234.386631550657</v>
      </c>
      <c r="R77" s="413">
        <v>23316.976258024202</v>
      </c>
      <c r="S77" s="413">
        <v>25492.643080826092</v>
      </c>
      <c r="T77" s="413">
        <v>27038.558034495712</v>
      </c>
      <c r="U77" s="413">
        <v>28635.920158449295</v>
      </c>
      <c r="V77" s="413">
        <v>30034.183523340867</v>
      </c>
      <c r="W77" s="413">
        <v>31136.065378951891</v>
      </c>
      <c r="X77" s="413">
        <v>32069.33437025208</v>
      </c>
      <c r="Z77" s="413">
        <v>32384.192091804602</v>
      </c>
      <c r="AC77"/>
    </row>
    <row r="79" spans="2:29" x14ac:dyDescent="0.2">
      <c r="B79" s="35" t="s">
        <v>1019</v>
      </c>
      <c r="AC79"/>
    </row>
    <row r="80" spans="2:29" x14ac:dyDescent="0.2">
      <c r="B80" s="35"/>
      <c r="C80" s="24" t="s">
        <v>576</v>
      </c>
      <c r="K80" s="24">
        <v>65180.631000999994</v>
      </c>
      <c r="L80" s="24">
        <v>80408.160617000001</v>
      </c>
      <c r="M80" s="24">
        <v>92955.230457999991</v>
      </c>
      <c r="N80" s="24">
        <v>107796.11140000001</v>
      </c>
      <c r="O80" s="24">
        <v>11089.448929123237</v>
      </c>
      <c r="P80" s="24">
        <v>118885.56032912324</v>
      </c>
      <c r="Q80" s="24">
        <v>155946.36868120806</v>
      </c>
      <c r="R80" s="24">
        <v>204068.18179435632</v>
      </c>
      <c r="S80" s="24">
        <v>242733.61281525265</v>
      </c>
      <c r="T80" s="24">
        <v>270308.98529514309</v>
      </c>
      <c r="U80" s="24">
        <v>294369.54338998644</v>
      </c>
      <c r="V80" s="24">
        <v>320167.7622201746</v>
      </c>
      <c r="W80" s="24">
        <v>346738.7434789192</v>
      </c>
      <c r="X80" s="24">
        <v>374280.57841387432</v>
      </c>
      <c r="Z80" s="24">
        <v>378023.38419801305</v>
      </c>
      <c r="AB80" s="279" t="s">
        <v>1020</v>
      </c>
      <c r="AC80"/>
    </row>
    <row r="81" spans="3:29" x14ac:dyDescent="0.2">
      <c r="C81" s="155" t="s">
        <v>1006</v>
      </c>
      <c r="D81" s="155"/>
      <c r="E81" s="155"/>
      <c r="F81" s="155"/>
      <c r="G81" s="155"/>
      <c r="H81" s="38"/>
      <c r="I81" s="155" t="s">
        <v>1004</v>
      </c>
      <c r="J81" s="155"/>
      <c r="K81" s="412" t="s">
        <v>523</v>
      </c>
      <c r="L81" s="412">
        <v>15.199113676598829</v>
      </c>
      <c r="M81" s="412">
        <v>16.572422081735809</v>
      </c>
      <c r="N81" s="412">
        <v>30.878500140980034</v>
      </c>
      <c r="O81" s="412">
        <v>14.464258862453102</v>
      </c>
      <c r="P81" s="412">
        <v>15.885767879167318</v>
      </c>
      <c r="Q81" s="412">
        <v>15.885767879167318</v>
      </c>
      <c r="R81" s="412">
        <v>15.885767879167318</v>
      </c>
      <c r="S81" s="412">
        <v>15.885767879167318</v>
      </c>
      <c r="T81" s="412">
        <v>15.885767879167318</v>
      </c>
      <c r="U81" s="412">
        <v>15.885767879167318</v>
      </c>
      <c r="V81" s="412">
        <v>15.885767879167318</v>
      </c>
      <c r="W81" s="412">
        <v>15.885767879167318</v>
      </c>
      <c r="X81" s="412">
        <v>15.885767879167318</v>
      </c>
      <c r="Z81" s="412">
        <v>15.885767879167318</v>
      </c>
      <c r="AC81"/>
    </row>
    <row r="82" spans="3:29" x14ac:dyDescent="0.2">
      <c r="C82" s="40" t="s">
        <v>84</v>
      </c>
      <c r="D82" s="40"/>
      <c r="E82" s="40"/>
      <c r="F82" s="40"/>
      <c r="G82" s="40"/>
      <c r="H82" s="40"/>
      <c r="I82" s="423" t="s">
        <v>627</v>
      </c>
      <c r="J82" s="40"/>
      <c r="K82" s="40">
        <v>0</v>
      </c>
      <c r="L82" s="40">
        <v>3339.1605840000002</v>
      </c>
      <c r="M82" s="40">
        <v>4220.5296269999999</v>
      </c>
      <c r="N82" s="40">
        <v>9965.8150929999993</v>
      </c>
      <c r="O82" s="413">
        <v>5174.2148371868334</v>
      </c>
      <c r="P82" s="414">
        <v>5174.2148371868334</v>
      </c>
      <c r="Q82" s="413">
        <v>6787.1994916951207</v>
      </c>
      <c r="R82" s="413">
        <v>8857.3217691498976</v>
      </c>
      <c r="S82" s="413">
        <v>10564.410492204868</v>
      </c>
      <c r="T82" s="413">
        <v>11764.563824799712</v>
      </c>
      <c r="U82" s="413">
        <v>12811.743115040539</v>
      </c>
      <c r="V82" s="413">
        <v>13896.477467273577</v>
      </c>
      <c r="W82" s="413">
        <v>15090.989571562332</v>
      </c>
      <c r="X82" s="413">
        <v>16289.683261269285</v>
      </c>
      <c r="Z82" s="413">
        <v>16452.580093881978</v>
      </c>
      <c r="AC82"/>
    </row>
    <row r="83" spans="3:29" x14ac:dyDescent="0.2">
      <c r="AC83"/>
    </row>
  </sheetData>
  <mergeCells count="1">
    <mergeCell ref="Z5:Z6"/>
  </mergeCells>
  <phoneticPr fontId="30" type="noConversion"/>
  <pageMargins left="0.6" right="0.6" top="1" bottom="1" header="0.5" footer="0.5"/>
  <pageSetup paperSize="9" scale="46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84F8E-A642-4913-A9FA-944C05DF0D33}">
  <sheetPr>
    <tabColor theme="4"/>
  </sheetPr>
  <dimension ref="A1:K26"/>
  <sheetViews>
    <sheetView showGridLines="0" zoomScaleNormal="100" workbookViewId="0">
      <selection activeCell="N24" sqref="N24"/>
    </sheetView>
  </sheetViews>
  <sheetFormatPr defaultColWidth="0" defaultRowHeight="13.15" customHeight="1" zeroHeight="1" x14ac:dyDescent="0.2"/>
  <cols>
    <col min="1" max="1" width="9" style="162" customWidth="1"/>
    <col min="2" max="2" width="8.7109375" style="162" customWidth="1"/>
    <col min="3" max="3" width="41.28515625" style="162" bestFit="1" customWidth="1"/>
    <col min="4" max="11" width="9" style="162" customWidth="1"/>
    <col min="12" max="16384" width="9" style="162" hidden="1"/>
  </cols>
  <sheetData>
    <row r="1" spans="2:3" ht="12" x14ac:dyDescent="0.2"/>
    <row r="2" spans="2:3" ht="12" x14ac:dyDescent="0.2"/>
    <row r="3" spans="2:3" ht="12" x14ac:dyDescent="0.2"/>
    <row r="4" spans="2:3" ht="12" x14ac:dyDescent="0.2"/>
    <row r="5" spans="2:3" ht="12" x14ac:dyDescent="0.2"/>
    <row r="6" spans="2:3" ht="12" x14ac:dyDescent="0.2"/>
    <row r="7" spans="2:3" ht="12" x14ac:dyDescent="0.2"/>
    <row r="8" spans="2:3" ht="12" x14ac:dyDescent="0.2"/>
    <row r="9" spans="2:3" ht="12" x14ac:dyDescent="0.2"/>
    <row r="10" spans="2:3" ht="12" x14ac:dyDescent="0.2"/>
    <row r="11" spans="2:3" ht="12" x14ac:dyDescent="0.2"/>
    <row r="12" spans="2:3" ht="12" x14ac:dyDescent="0.2"/>
    <row r="13" spans="2:3" ht="54" x14ac:dyDescent="0.9">
      <c r="B13" s="163" t="s">
        <v>1021</v>
      </c>
    </row>
    <row r="14" spans="2:3" ht="42.75" x14ac:dyDescent="1">
      <c r="C14" s="164" t="s">
        <v>1022</v>
      </c>
    </row>
    <row r="15" spans="2:3" ht="12" x14ac:dyDescent="0.2"/>
    <row r="16" spans="2:3" ht="12" x14ac:dyDescent="0.2"/>
    <row r="17" ht="12" x14ac:dyDescent="0.2"/>
    <row r="18" ht="12" x14ac:dyDescent="0.2"/>
    <row r="19" ht="12" x14ac:dyDescent="0.2"/>
    <row r="20" ht="12" x14ac:dyDescent="0.2"/>
    <row r="21" ht="12" x14ac:dyDescent="0.2"/>
    <row r="22" ht="12" x14ac:dyDescent="0.2"/>
    <row r="23" ht="12" x14ac:dyDescent="0.2"/>
    <row r="24" ht="12" x14ac:dyDescent="0.2"/>
    <row r="25" ht="12" x14ac:dyDescent="0.2"/>
    <row r="26" ht="12" x14ac:dyDescent="0.2"/>
  </sheetData>
  <phoneticPr fontId="3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0" tint="-0.34998626667073579"/>
    <pageSetUpPr fitToPage="1"/>
  </sheetPr>
  <dimension ref="B1:AE57"/>
  <sheetViews>
    <sheetView showGridLines="0" topLeftCell="A13" zoomScaleNormal="100" workbookViewId="0">
      <selection activeCell="F55" sqref="F55"/>
    </sheetView>
  </sheetViews>
  <sheetFormatPr defaultColWidth="9.140625" defaultRowHeight="12" x14ac:dyDescent="0.2"/>
  <cols>
    <col min="1" max="1" width="2" style="51" customWidth="1"/>
    <col min="2" max="2" width="42.42578125" style="51" customWidth="1"/>
    <col min="3" max="3" width="32.7109375" style="51" customWidth="1"/>
    <col min="4" max="4" width="12.7109375" style="75" customWidth="1"/>
    <col min="5" max="5" width="15.42578125" style="51" bestFit="1" customWidth="1"/>
    <col min="6" max="6" width="15.28515625" style="51" bestFit="1" customWidth="1"/>
    <col min="7" max="9" width="15.28515625" style="51" customWidth="1"/>
    <col min="10" max="10" width="12.7109375" style="51" customWidth="1"/>
    <col min="11" max="12" width="15.28515625" style="51" bestFit="1" customWidth="1"/>
    <col min="13" max="15" width="12.7109375" style="51" customWidth="1"/>
    <col min="16" max="16" width="2.7109375" style="51" customWidth="1"/>
    <col min="17" max="17" width="11.28515625" style="51" customWidth="1"/>
    <col min="18" max="18" width="2.7109375" style="51" customWidth="1"/>
    <col min="19" max="23" width="9.140625" style="51" customWidth="1"/>
    <col min="24" max="24" width="2.7109375" style="51" customWidth="1"/>
    <col min="25" max="25" width="11.28515625" style="51" customWidth="1"/>
    <col min="26" max="26" width="2.7109375" style="51" customWidth="1"/>
    <col min="27" max="16384" width="9.140625" style="51"/>
  </cols>
  <sheetData>
    <row r="1" spans="2:31" ht="15" x14ac:dyDescent="0.2">
      <c r="B1" s="76" t="s">
        <v>1023</v>
      </c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7"/>
      <c r="Q1" s="77"/>
      <c r="R1" s="77"/>
      <c r="S1" s="76"/>
      <c r="X1" s="77"/>
      <c r="Y1" s="77"/>
      <c r="Z1" s="77"/>
    </row>
    <row r="2" spans="2:31" x14ac:dyDescent="0.2">
      <c r="B2" s="54" t="s">
        <v>343</v>
      </c>
      <c r="C2" s="78"/>
      <c r="D2" s="79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77"/>
      <c r="Q2" s="77"/>
      <c r="R2" s="77"/>
      <c r="S2" s="80"/>
      <c r="X2" s="77"/>
      <c r="Y2" s="77"/>
      <c r="Z2" s="77"/>
    </row>
    <row r="3" spans="2:31" x14ac:dyDescent="0.2">
      <c r="B3" s="54" t="s">
        <v>1024</v>
      </c>
      <c r="C3" s="78"/>
      <c r="D3" s="79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77"/>
      <c r="R3" s="77"/>
      <c r="S3" s="80"/>
      <c r="X3" s="77"/>
      <c r="Z3" s="77"/>
    </row>
    <row r="4" spans="2:31" ht="12.75" thickBot="1" x14ac:dyDescent="0.25">
      <c r="B4" s="78"/>
      <c r="C4" s="78"/>
      <c r="D4" s="79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77"/>
      <c r="R4" s="77"/>
      <c r="S4" s="80"/>
      <c r="X4" s="77"/>
      <c r="Z4" s="77"/>
    </row>
    <row r="5" spans="2:31" ht="12.75" thickBot="1" x14ac:dyDescent="0.25">
      <c r="B5" s="81" t="s">
        <v>1025</v>
      </c>
      <c r="C5" s="78"/>
      <c r="D5" s="79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77"/>
      <c r="R5" s="77"/>
      <c r="S5" s="80"/>
      <c r="T5" s="183"/>
      <c r="U5" s="183"/>
      <c r="V5" s="183"/>
      <c r="W5" s="183"/>
      <c r="X5" s="77"/>
      <c r="Z5" s="77"/>
      <c r="AA5" s="183"/>
      <c r="AB5" s="183"/>
      <c r="AC5" s="183"/>
      <c r="AD5" s="183"/>
      <c r="AE5" s="183"/>
    </row>
    <row r="6" spans="2:31" x14ac:dyDescent="0.2">
      <c r="B6" s="82" t="str">
        <f>Valuation!I88</f>
        <v>Adjusted</v>
      </c>
      <c r="C6" s="231"/>
      <c r="D6" s="79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77"/>
      <c r="R6" s="77"/>
      <c r="S6" s="80"/>
      <c r="T6" s="182"/>
      <c r="U6" s="182"/>
      <c r="V6" s="182"/>
      <c r="W6" s="182"/>
      <c r="X6" s="77"/>
      <c r="Z6" s="77"/>
      <c r="AA6" s="182"/>
      <c r="AB6" s="182"/>
      <c r="AC6" s="182"/>
      <c r="AD6" s="182"/>
      <c r="AE6" s="182"/>
    </row>
    <row r="7" spans="2:31" x14ac:dyDescent="0.2">
      <c r="B7" s="152" t="str">
        <f>Valuation!I89</f>
        <v>Weekly</v>
      </c>
      <c r="C7" s="231"/>
      <c r="D7" s="79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77"/>
      <c r="R7" s="77"/>
      <c r="S7" s="80"/>
      <c r="T7" s="182"/>
      <c r="U7" s="182"/>
      <c r="V7" s="182"/>
      <c r="W7" s="182"/>
      <c r="X7" s="77"/>
      <c r="Z7" s="77"/>
      <c r="AA7" s="182"/>
      <c r="AB7" s="182"/>
      <c r="AC7" s="182"/>
      <c r="AD7" s="182"/>
      <c r="AE7" s="182"/>
    </row>
    <row r="8" spans="2:31" ht="12.75" thickBot="1" x14ac:dyDescent="0.25">
      <c r="B8" s="83" t="str">
        <f>Valuation!I90</f>
        <v>2 Yrs</v>
      </c>
      <c r="C8" s="231"/>
      <c r="D8" s="79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77"/>
      <c r="R8" s="77"/>
      <c r="S8" s="182"/>
      <c r="T8" s="182"/>
      <c r="U8" s="182"/>
      <c r="V8" s="182"/>
      <c r="W8" s="182"/>
      <c r="X8" s="77"/>
      <c r="Z8" s="77"/>
      <c r="AA8" s="182"/>
      <c r="AB8" s="182"/>
      <c r="AC8" s="182"/>
      <c r="AD8" s="182"/>
      <c r="AE8" s="182"/>
    </row>
    <row r="9" spans="2:31" x14ac:dyDescent="0.2">
      <c r="B9" s="78"/>
      <c r="C9" s="78"/>
      <c r="D9" s="79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77"/>
      <c r="Q9" s="80"/>
      <c r="R9" s="77"/>
      <c r="S9" s="80"/>
      <c r="X9" s="77"/>
      <c r="Y9" s="80"/>
      <c r="Z9" s="77"/>
    </row>
    <row r="10" spans="2:31" ht="26.25" thickBot="1" x14ac:dyDescent="0.25">
      <c r="B10" s="84" t="s">
        <v>1026</v>
      </c>
      <c r="C10" s="84"/>
      <c r="D10" s="84" t="s">
        <v>1027</v>
      </c>
      <c r="E10" s="85" t="s">
        <v>1028</v>
      </c>
      <c r="F10" s="85" t="s">
        <v>1029</v>
      </c>
      <c r="G10" s="85" t="s">
        <v>1030</v>
      </c>
      <c r="H10" s="85" t="s">
        <v>1031</v>
      </c>
      <c r="I10" s="85" t="s">
        <v>1032</v>
      </c>
      <c r="J10" s="85" t="s">
        <v>1033</v>
      </c>
      <c r="K10" s="85" t="s">
        <v>1034</v>
      </c>
      <c r="L10" s="85" t="s">
        <v>1035</v>
      </c>
      <c r="M10" s="85" t="s">
        <v>1036</v>
      </c>
      <c r="N10" s="85" t="str">
        <f>B8&amp;" "&amp;B7&amp;" "&amp;B6&amp;" Beta"</f>
        <v>2 Yrs Weekly Adjusted Beta</v>
      </c>
      <c r="O10" s="85" t="s">
        <v>1037</v>
      </c>
      <c r="P10" s="86"/>
      <c r="Q10" s="85" t="s">
        <v>1038</v>
      </c>
      <c r="R10" s="86"/>
      <c r="S10" s="667" t="s">
        <v>1039</v>
      </c>
      <c r="T10" s="667" t="s">
        <v>494</v>
      </c>
      <c r="U10" s="667" t="s">
        <v>1040</v>
      </c>
      <c r="V10" s="667" t="s">
        <v>1041</v>
      </c>
      <c r="W10" s="667" t="s">
        <v>1042</v>
      </c>
      <c r="X10" s="86"/>
      <c r="Y10" s="85" t="s">
        <v>1043</v>
      </c>
      <c r="Z10" s="86"/>
    </row>
    <row r="11" spans="2:31" x14ac:dyDescent="0.2">
      <c r="B11" s="604" t="s">
        <v>1044</v>
      </c>
      <c r="C11" s="87"/>
      <c r="D11" s="75" t="s">
        <v>1045</v>
      </c>
      <c r="E11" s="229">
        <v>13708.169900000001</v>
      </c>
      <c r="F11" s="228">
        <v>204438.59539999999</v>
      </c>
      <c r="G11" s="228">
        <v>0</v>
      </c>
      <c r="H11" s="228">
        <v>0</v>
      </c>
      <c r="I11" s="228">
        <v>-0.61499999999999999</v>
      </c>
      <c r="J11" s="88">
        <f t="shared" ref="J11:J32" si="0">IFERROR(IF(E11&gt;0,E11/SUM(F11:I11),0),"N/A")</f>
        <v>6.705295108657805E-2</v>
      </c>
      <c r="K11" s="229">
        <v>-1044.3329000000001</v>
      </c>
      <c r="L11" s="228">
        <v>-2055.8213000000001</v>
      </c>
      <c r="M11" s="89">
        <v>0.24199999999999999</v>
      </c>
      <c r="N11" s="153">
        <f ca="1">OFFSET(Beta!$D$12,COLUMN(A1)-1,ROW(A1)-1)</f>
        <v>1.3616010000000001</v>
      </c>
      <c r="O11" s="153">
        <f t="shared" ref="O11:O38" ca="1" si="1">IFERROR(N11/(1+(1-M11)*J11),"N/A")</f>
        <v>1.2957433700556698</v>
      </c>
      <c r="P11" s="90"/>
      <c r="Q11" s="91" t="s">
        <v>609</v>
      </c>
      <c r="R11" s="90"/>
      <c r="S11" s="668">
        <v>2.9344999999999999</v>
      </c>
      <c r="T11" s="668">
        <v>2.0964999999999998</v>
      </c>
      <c r="U11" s="668" t="s">
        <v>1046</v>
      </c>
      <c r="V11" s="668" t="s">
        <v>1046</v>
      </c>
      <c r="W11" s="668" t="s">
        <v>1046</v>
      </c>
      <c r="X11" s="90"/>
      <c r="Y11" s="91" t="str">
        <f>Q11</f>
        <v>X</v>
      </c>
      <c r="Z11" s="90"/>
    </row>
    <row r="12" spans="2:31" x14ac:dyDescent="0.2">
      <c r="B12" s="75" t="s">
        <v>1047</v>
      </c>
      <c r="C12" s="87"/>
      <c r="D12" s="75" t="s">
        <v>1045</v>
      </c>
      <c r="E12" s="229">
        <v>21569.1</v>
      </c>
      <c r="F12" s="228">
        <v>46813.591899999999</v>
      </c>
      <c r="G12" s="228">
        <v>0</v>
      </c>
      <c r="H12" s="228">
        <v>-10.329269999999999</v>
      </c>
      <c r="I12" s="229">
        <v>1</v>
      </c>
      <c r="J12" s="88">
        <f t="shared" si="0"/>
        <v>0.46083623131742091</v>
      </c>
      <c r="K12" s="229">
        <v>-9289.0373999999993</v>
      </c>
      <c r="L12" s="228">
        <v>-50836.300999999999</v>
      </c>
      <c r="M12" s="89">
        <v>0.24199999999999999</v>
      </c>
      <c r="N12" s="153">
        <f ca="1">OFFSET(Beta!$D$12,COLUMN(A2)-1,ROW(A2)-1)</f>
        <v>1.335556</v>
      </c>
      <c r="O12" s="153">
        <f t="shared" ca="1" si="1"/>
        <v>0.98980380791125644</v>
      </c>
      <c r="P12" s="90"/>
      <c r="Q12" s="91" t="s">
        <v>609</v>
      </c>
      <c r="R12" s="90"/>
      <c r="S12" s="668">
        <v>4.4997999999999996</v>
      </c>
      <c r="T12" s="668">
        <v>1.5743</v>
      </c>
      <c r="U12" s="668" t="s">
        <v>1046</v>
      </c>
      <c r="V12" s="668" t="s">
        <v>1046</v>
      </c>
      <c r="W12" s="668" t="s">
        <v>1046</v>
      </c>
      <c r="X12" s="90"/>
      <c r="Y12" s="91" t="str">
        <f t="shared" ref="Y12:Y38" si="2">Q12</f>
        <v>X</v>
      </c>
      <c r="Z12" s="90"/>
    </row>
    <row r="13" spans="2:31" x14ac:dyDescent="0.2">
      <c r="B13" s="75" t="s">
        <v>1048</v>
      </c>
      <c r="C13" s="87"/>
      <c r="D13" s="75" t="s">
        <v>1045</v>
      </c>
      <c r="E13" s="229">
        <v>18218.903900000001</v>
      </c>
      <c r="F13" s="228">
        <v>68410.061300000001</v>
      </c>
      <c r="G13" s="228">
        <v>0</v>
      </c>
      <c r="H13" s="228">
        <v>-158.47603599999999</v>
      </c>
      <c r="I13" s="229">
        <v>-1071.4418000000001</v>
      </c>
      <c r="J13" s="88">
        <f t="shared" si="0"/>
        <v>0.27119477513118162</v>
      </c>
      <c r="K13" s="229">
        <v>-3778.1359000000002</v>
      </c>
      <c r="L13" s="228">
        <v>-1304.8733999999999</v>
      </c>
      <c r="M13" s="89">
        <v>0.24199999999999999</v>
      </c>
      <c r="N13" s="153">
        <f ca="1">OFFSET(Beta!$D$12,COLUMN(A3)-1,ROW(A3)-1)</f>
        <v>0.9710027</v>
      </c>
      <c r="O13" s="153">
        <f t="shared" ca="1" si="1"/>
        <v>0.80543329051987544</v>
      </c>
      <c r="P13" s="90"/>
      <c r="Q13" s="91" t="s">
        <v>609</v>
      </c>
      <c r="R13" s="90"/>
      <c r="S13" s="668">
        <v>13.1076</v>
      </c>
      <c r="T13" s="668">
        <v>2.8331</v>
      </c>
      <c r="U13" s="668" t="s">
        <v>1046</v>
      </c>
      <c r="V13" s="668" t="s">
        <v>1046</v>
      </c>
      <c r="W13" s="668" t="s">
        <v>1046</v>
      </c>
      <c r="X13" s="90"/>
      <c r="Y13" s="91" t="str">
        <f t="shared" si="2"/>
        <v>X</v>
      </c>
      <c r="Z13" s="90"/>
    </row>
    <row r="14" spans="2:31" x14ac:dyDescent="0.2">
      <c r="B14" s="604" t="s">
        <v>1049</v>
      </c>
      <c r="C14" s="87"/>
      <c r="D14" s="75" t="s">
        <v>1045</v>
      </c>
      <c r="E14" s="229">
        <v>1257467.2999</v>
      </c>
      <c r="F14" s="228">
        <v>523934.77759999997</v>
      </c>
      <c r="G14" s="228">
        <v>0</v>
      </c>
      <c r="H14" s="228">
        <v>-4290.8271999999997</v>
      </c>
      <c r="I14" s="229">
        <v>520298.6335</v>
      </c>
      <c r="J14" s="88">
        <f t="shared" si="0"/>
        <v>1.2091699285784003</v>
      </c>
      <c r="K14" s="229">
        <v>-50019.555699999997</v>
      </c>
      <c r="L14" s="228">
        <v>-18143.240300000001</v>
      </c>
      <c r="M14" s="89">
        <v>0.24199999999999999</v>
      </c>
      <c r="N14" s="153">
        <f ca="1">OFFSET(Beta!$D$12,COLUMN(A4)-1,ROW(A4)-1)</f>
        <v>1.1421269999999999</v>
      </c>
      <c r="O14" s="153">
        <f t="shared" ca="1" si="1"/>
        <v>0.59592837116887953</v>
      </c>
      <c r="P14" s="90"/>
      <c r="Q14" s="91" t="s">
        <v>611</v>
      </c>
      <c r="R14" s="90"/>
      <c r="S14" s="668">
        <v>1.365</v>
      </c>
      <c r="T14" s="668">
        <v>0.59740000000000004</v>
      </c>
      <c r="U14" s="668" t="s">
        <v>1046</v>
      </c>
      <c r="V14" s="668" t="s">
        <v>1046</v>
      </c>
      <c r="W14" s="668" t="s">
        <v>1046</v>
      </c>
      <c r="X14" s="90"/>
      <c r="Y14" s="91" t="str">
        <f t="shared" si="2"/>
        <v>O</v>
      </c>
      <c r="Z14" s="90"/>
    </row>
    <row r="15" spans="2:31" x14ac:dyDescent="0.2">
      <c r="B15" s="75" t="s">
        <v>1050</v>
      </c>
      <c r="C15" s="87"/>
      <c r="D15" s="75" t="s">
        <v>1045</v>
      </c>
      <c r="E15" s="229">
        <v>14776.2371</v>
      </c>
      <c r="F15" s="228">
        <v>227528.85690000001</v>
      </c>
      <c r="G15" s="228">
        <v>0</v>
      </c>
      <c r="H15" s="228">
        <v>-6129.45</v>
      </c>
      <c r="I15" s="229">
        <v>0</v>
      </c>
      <c r="J15" s="88">
        <f t="shared" si="0"/>
        <v>6.6740183756111043E-2</v>
      </c>
      <c r="K15" s="229">
        <v>12107.5507</v>
      </c>
      <c r="L15" s="228">
        <v>14815.267099999999</v>
      </c>
      <c r="M15" s="89">
        <v>0.24199999999999999</v>
      </c>
      <c r="N15" s="153">
        <f ca="1">OFFSET(Beta!$D$12,COLUMN(A5)-1,ROW(A5)-1)</f>
        <v>1.010165</v>
      </c>
      <c r="O15" s="153">
        <f t="shared" ca="1" si="1"/>
        <v>0.96152248214486313</v>
      </c>
      <c r="P15" s="90"/>
      <c r="Q15" s="91" t="s">
        <v>611</v>
      </c>
      <c r="R15" s="90"/>
      <c r="S15" s="668">
        <v>4.7872000000000003</v>
      </c>
      <c r="T15" s="668">
        <v>2.3875000000000002</v>
      </c>
      <c r="U15" s="668" t="s">
        <v>1046</v>
      </c>
      <c r="V15" s="668" t="s">
        <v>1046</v>
      </c>
      <c r="W15" s="668" t="s">
        <v>1046</v>
      </c>
      <c r="X15" s="90"/>
      <c r="Y15" s="91" t="str">
        <f t="shared" si="2"/>
        <v>O</v>
      </c>
      <c r="Z15" s="90"/>
    </row>
    <row r="16" spans="2:31" x14ac:dyDescent="0.2">
      <c r="B16" s="75" t="s">
        <v>1051</v>
      </c>
      <c r="C16" s="87"/>
      <c r="D16" s="75" t="s">
        <v>1045</v>
      </c>
      <c r="E16" s="229">
        <v>1833.7560000000001</v>
      </c>
      <c r="F16" s="228">
        <v>48728.372000000003</v>
      </c>
      <c r="G16" s="228">
        <v>0</v>
      </c>
      <c r="H16" s="228">
        <v>-1044.8900000000001</v>
      </c>
      <c r="I16" s="229">
        <v>343.09739999999999</v>
      </c>
      <c r="J16" s="88">
        <f t="shared" si="0"/>
        <v>3.8182107135450082E-2</v>
      </c>
      <c r="K16" s="229">
        <v>-2000.5272</v>
      </c>
      <c r="L16" s="228">
        <v>-433.0926</v>
      </c>
      <c r="M16" s="89">
        <v>0.24199999999999999</v>
      </c>
      <c r="N16" s="153">
        <f ca="1">OFFSET(Beta!$D$12,COLUMN(A6)-1,ROW(A6)-1)</f>
        <v>1.3775930000000001</v>
      </c>
      <c r="O16" s="153">
        <f t="shared" ca="1" si="1"/>
        <v>1.3388441235593351</v>
      </c>
      <c r="P16" s="90"/>
      <c r="Q16" s="91" t="s">
        <v>609</v>
      </c>
      <c r="R16" s="90"/>
      <c r="S16" s="668">
        <v>13.6136</v>
      </c>
      <c r="T16" s="668">
        <v>3.5987</v>
      </c>
      <c r="U16" s="668" t="s">
        <v>1046</v>
      </c>
      <c r="V16" s="668" t="s">
        <v>1046</v>
      </c>
      <c r="W16" s="668" t="s">
        <v>1046</v>
      </c>
      <c r="X16" s="90"/>
      <c r="Y16" s="91" t="str">
        <f t="shared" si="2"/>
        <v>X</v>
      </c>
      <c r="Z16" s="90"/>
    </row>
    <row r="17" spans="2:26" x14ac:dyDescent="0.2">
      <c r="B17" s="75" t="s">
        <v>1052</v>
      </c>
      <c r="C17" s="87"/>
      <c r="D17" s="75" t="s">
        <v>1045</v>
      </c>
      <c r="E17" s="229">
        <v>189.02</v>
      </c>
      <c r="F17" s="228">
        <v>124273.9835</v>
      </c>
      <c r="G17" s="228">
        <v>0</v>
      </c>
      <c r="H17" s="228">
        <v>-12118.47</v>
      </c>
      <c r="I17" s="229">
        <v>0</v>
      </c>
      <c r="J17" s="88">
        <f t="shared" si="0"/>
        <v>1.6853384564103485E-3</v>
      </c>
      <c r="K17" s="229">
        <v>12856.242</v>
      </c>
      <c r="L17" s="228">
        <v>14126.602999999999</v>
      </c>
      <c r="M17" s="89">
        <v>0.24199999999999999</v>
      </c>
      <c r="N17" s="153">
        <f ca="1">OFFSET(Beta!$D$12,COLUMN(A7)-1,ROW(A7)-1)</f>
        <v>0.88743939999999999</v>
      </c>
      <c r="O17" s="153">
        <f t="shared" ca="1" si="1"/>
        <v>0.88630715453095432</v>
      </c>
      <c r="P17" s="90"/>
      <c r="Q17" s="91" t="s">
        <v>611</v>
      </c>
      <c r="R17" s="90"/>
      <c r="S17" s="668">
        <v>0.89690000000000003</v>
      </c>
      <c r="T17" s="668">
        <v>0.59140000000000004</v>
      </c>
      <c r="U17" s="668" t="s">
        <v>1046</v>
      </c>
      <c r="V17" s="668" t="s">
        <v>1046</v>
      </c>
      <c r="W17" s="668" t="s">
        <v>1046</v>
      </c>
      <c r="X17" s="90"/>
      <c r="Y17" s="91" t="str">
        <f t="shared" si="2"/>
        <v>O</v>
      </c>
      <c r="Z17" s="90"/>
    </row>
    <row r="18" spans="2:26" x14ac:dyDescent="0.2">
      <c r="B18" s="75" t="s">
        <v>1053</v>
      </c>
      <c r="C18" s="87"/>
      <c r="D18" s="75" t="s">
        <v>1045</v>
      </c>
      <c r="E18" s="229">
        <v>13623.166800000001</v>
      </c>
      <c r="F18" s="228">
        <v>74712.533899999995</v>
      </c>
      <c r="G18" s="228">
        <v>0</v>
      </c>
      <c r="H18" s="228">
        <v>-9.4656000000000004E-2</v>
      </c>
      <c r="I18" s="229">
        <v>-260.1825</v>
      </c>
      <c r="J18" s="88">
        <f t="shared" si="0"/>
        <v>0.18297856097018675</v>
      </c>
      <c r="K18" s="229">
        <v>-6352.1282000000001</v>
      </c>
      <c r="L18" s="228">
        <v>-9481.5022000000008</v>
      </c>
      <c r="M18" s="89">
        <v>0.24199999999999999</v>
      </c>
      <c r="N18" s="153">
        <f ca="1">OFFSET(Beta!$D$12,COLUMN(A8)-1,ROW(A8)-1)</f>
        <v>1.177308</v>
      </c>
      <c r="O18" s="153">
        <f t="shared" ca="1" si="1"/>
        <v>1.0339073742889209</v>
      </c>
      <c r="P18" s="90"/>
      <c r="Q18" s="91" t="s">
        <v>609</v>
      </c>
      <c r="R18" s="90"/>
      <c r="S18" s="668">
        <v>4.157</v>
      </c>
      <c r="T18" s="668">
        <v>4.9561999999999999</v>
      </c>
      <c r="U18" s="668" t="s">
        <v>1046</v>
      </c>
      <c r="V18" s="668" t="s">
        <v>1046</v>
      </c>
      <c r="W18" s="668" t="s">
        <v>1046</v>
      </c>
      <c r="X18" s="90"/>
      <c r="Y18" s="91" t="str">
        <f t="shared" si="2"/>
        <v>X</v>
      </c>
      <c r="Z18" s="90"/>
    </row>
    <row r="19" spans="2:26" x14ac:dyDescent="0.2">
      <c r="B19" s="75" t="s">
        <v>1054</v>
      </c>
      <c r="C19" s="87"/>
      <c r="D19" s="75" t="s">
        <v>1045</v>
      </c>
      <c r="E19" s="229">
        <v>138063.70540000001</v>
      </c>
      <c r="F19" s="228">
        <v>132699.97159999999</v>
      </c>
      <c r="G19" s="228">
        <v>0</v>
      </c>
      <c r="H19" s="228">
        <v>-1855.7531160000001</v>
      </c>
      <c r="I19" s="229">
        <v>37852.423000000003</v>
      </c>
      <c r="J19" s="88">
        <f t="shared" si="0"/>
        <v>0.8184140726541651</v>
      </c>
      <c r="K19" s="229">
        <v>-27302.539000000001</v>
      </c>
      <c r="L19" s="228">
        <v>-16789.756399999998</v>
      </c>
      <c r="M19" s="89">
        <v>0.24199999999999999</v>
      </c>
      <c r="N19" s="153" t="e">
        <f ca="1">OFFSET(Beta!$D$12,COLUMN(#REF!)-1,ROW(#REF!)-1)</f>
        <v>#REF!</v>
      </c>
      <c r="O19" s="153" t="str">
        <f t="shared" ca="1" si="1"/>
        <v>N/A</v>
      </c>
      <c r="P19" s="90"/>
      <c r="Q19" s="91" t="s">
        <v>609</v>
      </c>
      <c r="R19" s="90"/>
      <c r="S19" s="668">
        <v>3.5306000000000002</v>
      </c>
      <c r="T19" s="668">
        <v>1.5086999999999999</v>
      </c>
      <c r="U19" s="668" t="s">
        <v>1046</v>
      </c>
      <c r="V19" s="668" t="s">
        <v>1046</v>
      </c>
      <c r="W19" s="668" t="s">
        <v>1046</v>
      </c>
      <c r="X19" s="90"/>
      <c r="Y19" s="91" t="str">
        <f t="shared" si="2"/>
        <v>X</v>
      </c>
      <c r="Z19" s="90"/>
    </row>
    <row r="20" spans="2:26" x14ac:dyDescent="0.2">
      <c r="B20" s="75" t="s">
        <v>1055</v>
      </c>
      <c r="C20" s="87"/>
      <c r="D20" s="75" t="s">
        <v>1045</v>
      </c>
      <c r="E20" s="229">
        <v>2992532.8955999999</v>
      </c>
      <c r="F20" s="228">
        <v>837356.91980000003</v>
      </c>
      <c r="G20" s="228">
        <v>0</v>
      </c>
      <c r="H20" s="228">
        <v>0</v>
      </c>
      <c r="I20" s="229">
        <v>38761.0265</v>
      </c>
      <c r="J20" s="89">
        <f t="shared" si="0"/>
        <v>3.4156735497063972</v>
      </c>
      <c r="K20" s="229">
        <v>-107250.0558</v>
      </c>
      <c r="L20" s="228">
        <v>-188216.30129999999</v>
      </c>
      <c r="M20" s="89">
        <v>0.24199999999999999</v>
      </c>
      <c r="N20" s="153">
        <f ca="1">OFFSET(Beta!$D$12,COLUMN(A9)-1,ROW(A9)-1)</f>
        <v>0.93337829999999999</v>
      </c>
      <c r="O20" s="153">
        <f t="shared" ca="1" si="1"/>
        <v>0.26006056058670018</v>
      </c>
      <c r="P20" s="90"/>
      <c r="Q20" s="91" t="s">
        <v>609</v>
      </c>
      <c r="R20" s="90"/>
      <c r="S20" s="668">
        <v>1.2363999999999999</v>
      </c>
      <c r="T20" s="668">
        <v>0.53459999999999996</v>
      </c>
      <c r="U20" s="668">
        <v>1.297914235705951</v>
      </c>
      <c r="V20" s="668">
        <v>1.0700456950456951</v>
      </c>
      <c r="W20" s="668" t="s">
        <v>1046</v>
      </c>
      <c r="X20" s="90"/>
      <c r="Y20" s="91" t="str">
        <f t="shared" si="2"/>
        <v>X</v>
      </c>
      <c r="Z20" s="90"/>
    </row>
    <row r="21" spans="2:26" x14ac:dyDescent="0.2">
      <c r="B21" s="75" t="s">
        <v>1056</v>
      </c>
      <c r="C21" s="87"/>
      <c r="D21" s="75" t="s">
        <v>1045</v>
      </c>
      <c r="E21" s="229">
        <v>27426.712800000001</v>
      </c>
      <c r="F21" s="228">
        <v>126597.0644</v>
      </c>
      <c r="G21" s="228">
        <v>0</v>
      </c>
      <c r="H21" s="228">
        <v>-3693.956745</v>
      </c>
      <c r="I21" s="229">
        <v>2441.5592999999999</v>
      </c>
      <c r="J21" s="89">
        <f t="shared" si="0"/>
        <v>0.21881036877178403</v>
      </c>
      <c r="K21" s="229">
        <v>13880.410900000001</v>
      </c>
      <c r="L21" s="228">
        <v>14138.0689</v>
      </c>
      <c r="M21" s="89">
        <v>0.24199999999999999</v>
      </c>
      <c r="N21" s="153">
        <f ca="1">OFFSET(Beta!$D$12,COLUMN(A10)-1,ROW(A10)-1)</f>
        <v>1.0864929999999999</v>
      </c>
      <c r="O21" s="153">
        <f t="shared" ca="1" si="1"/>
        <v>0.93192546445476598</v>
      </c>
      <c r="P21" s="90"/>
      <c r="Q21" s="91" t="s">
        <v>609</v>
      </c>
      <c r="R21" s="90"/>
      <c r="S21" s="668">
        <v>2.9489999999999998</v>
      </c>
      <c r="T21" s="668">
        <v>1.0988</v>
      </c>
      <c r="U21" s="668" t="s">
        <v>1046</v>
      </c>
      <c r="V21" s="668" t="s">
        <v>1046</v>
      </c>
      <c r="W21" s="668" t="s">
        <v>1046</v>
      </c>
      <c r="X21" s="90"/>
      <c r="Y21" s="91" t="str">
        <f t="shared" si="2"/>
        <v>X</v>
      </c>
      <c r="Z21" s="90"/>
    </row>
    <row r="22" spans="2:26" x14ac:dyDescent="0.2">
      <c r="B22" s="75" t="s">
        <v>1057</v>
      </c>
      <c r="C22" s="87"/>
      <c r="D22" s="75" t="s">
        <v>1045</v>
      </c>
      <c r="E22" s="229">
        <v>170000</v>
      </c>
      <c r="F22" s="228">
        <v>2176028.4125000001</v>
      </c>
      <c r="G22" s="228">
        <v>0</v>
      </c>
      <c r="H22" s="228">
        <v>0</v>
      </c>
      <c r="I22" s="229">
        <v>0</v>
      </c>
      <c r="J22" s="89">
        <f t="shared" si="0"/>
        <v>7.8123979918391803E-2</v>
      </c>
      <c r="K22" s="229">
        <v>70384.262700000007</v>
      </c>
      <c r="L22" s="228">
        <v>58243.143300000003</v>
      </c>
      <c r="M22" s="89">
        <v>0.24199999999999999</v>
      </c>
      <c r="N22" s="153">
        <f ca="1">OFFSET(Beta!$D$12,COLUMN(A11)-1,ROW(A11)-1)</f>
        <v>1.0709660000000001</v>
      </c>
      <c r="O22" s="153">
        <f t="shared" ca="1" si="1"/>
        <v>1.0110912234114393</v>
      </c>
      <c r="P22" s="90"/>
      <c r="Q22" s="91" t="s">
        <v>611</v>
      </c>
      <c r="R22" s="90"/>
      <c r="S22" s="668">
        <v>5.6058000000000003</v>
      </c>
      <c r="T22" s="668">
        <v>3.0455999999999999</v>
      </c>
      <c r="U22" s="668" t="s">
        <v>1046</v>
      </c>
      <c r="V22" s="668" t="s">
        <v>1046</v>
      </c>
      <c r="W22" s="668" t="s">
        <v>1046</v>
      </c>
      <c r="X22" s="90"/>
      <c r="Y22" s="91" t="str">
        <f t="shared" si="2"/>
        <v>O</v>
      </c>
      <c r="Z22" s="90"/>
    </row>
    <row r="23" spans="2:26" x14ac:dyDescent="0.2">
      <c r="B23" s="75" t="s">
        <v>1058</v>
      </c>
      <c r="C23" s="87"/>
      <c r="D23" s="75" t="s">
        <v>1045</v>
      </c>
      <c r="E23" s="229">
        <v>10107.928</v>
      </c>
      <c r="F23" s="228">
        <v>521310.46139999997</v>
      </c>
      <c r="G23" s="228">
        <v>0</v>
      </c>
      <c r="H23" s="228">
        <v>0</v>
      </c>
      <c r="I23" s="229">
        <v>3856.8058000000001</v>
      </c>
      <c r="J23" s="89">
        <f t="shared" si="0"/>
        <v>1.9247063995232946E-2</v>
      </c>
      <c r="K23" s="229">
        <v>-12219.898999999999</v>
      </c>
      <c r="L23" s="228">
        <v>-9752.7327000000005</v>
      </c>
      <c r="M23" s="89">
        <v>0.24199999999999999</v>
      </c>
      <c r="N23" s="153">
        <f ca="1">OFFSET(Beta!$D$12,COLUMN(A12)-1,ROW(A12)-1)</f>
        <v>0.8452499</v>
      </c>
      <c r="O23" s="153">
        <f t="shared" ca="1" si="1"/>
        <v>0.83309563903044503</v>
      </c>
      <c r="P23" s="90"/>
      <c r="Q23" s="91" t="s">
        <v>609</v>
      </c>
      <c r="R23" s="90"/>
      <c r="S23" s="668">
        <v>40.128700000000002</v>
      </c>
      <c r="T23" s="668">
        <v>9.6690000000000005</v>
      </c>
      <c r="U23" s="668" t="s">
        <v>1046</v>
      </c>
      <c r="V23" s="668" t="s">
        <v>1046</v>
      </c>
      <c r="W23" s="668" t="s">
        <v>1046</v>
      </c>
      <c r="X23" s="90"/>
      <c r="Y23" s="91" t="str">
        <f t="shared" si="2"/>
        <v>X</v>
      </c>
      <c r="Z23" s="90"/>
    </row>
    <row r="24" spans="2:26" x14ac:dyDescent="0.2">
      <c r="B24" s="75" t="s">
        <v>1059</v>
      </c>
      <c r="C24" s="87"/>
      <c r="D24" s="75" t="s">
        <v>1045</v>
      </c>
      <c r="E24" s="229">
        <v>2193.5596</v>
      </c>
      <c r="F24" s="228">
        <v>260574.07999999999</v>
      </c>
      <c r="G24" s="228">
        <v>0</v>
      </c>
      <c r="H24" s="228">
        <v>-832</v>
      </c>
      <c r="I24" s="229">
        <v>0</v>
      </c>
      <c r="J24" s="89">
        <f t="shared" si="0"/>
        <v>8.4451452764219039E-3</v>
      </c>
      <c r="K24" s="229">
        <v>-4861.9246000000003</v>
      </c>
      <c r="L24" s="228">
        <v>-2960.4825000000001</v>
      </c>
      <c r="M24" s="89">
        <v>0.24199999999999999</v>
      </c>
      <c r="N24" s="153">
        <f ca="1">OFFSET(Beta!$D$12,COLUMN(A13)-1,ROW(A13)-1)</f>
        <v>1.772483</v>
      </c>
      <c r="O24" s="153">
        <f t="shared" ca="1" si="1"/>
        <v>1.7612087627911801</v>
      </c>
      <c r="P24" s="90"/>
      <c r="Q24" s="91" t="s">
        <v>609</v>
      </c>
      <c r="R24" s="90"/>
      <c r="S24" s="668">
        <v>7.4241999999999999</v>
      </c>
      <c r="T24" s="668">
        <v>3.6200999999999999</v>
      </c>
      <c r="U24" s="668" t="s">
        <v>1046</v>
      </c>
      <c r="V24" s="668" t="s">
        <v>1046</v>
      </c>
      <c r="W24" s="668" t="s">
        <v>1046</v>
      </c>
      <c r="X24" s="90"/>
      <c r="Y24" s="91" t="str">
        <f t="shared" si="2"/>
        <v>X</v>
      </c>
      <c r="Z24" s="90"/>
    </row>
    <row r="25" spans="2:26" x14ac:dyDescent="0.2">
      <c r="B25" s="75" t="s">
        <v>1060</v>
      </c>
      <c r="C25" s="87"/>
      <c r="D25" s="75" t="s">
        <v>1045</v>
      </c>
      <c r="E25" s="229">
        <v>7795.2102999999997</v>
      </c>
      <c r="F25" s="228">
        <v>340498.5024</v>
      </c>
      <c r="G25" s="228">
        <v>0</v>
      </c>
      <c r="H25" s="228">
        <v>-3438.4802</v>
      </c>
      <c r="I25" s="229">
        <v>3724.7669000000001</v>
      </c>
      <c r="J25" s="89">
        <f t="shared" si="0"/>
        <v>2.2874290606065082E-2</v>
      </c>
      <c r="K25" s="229">
        <v>-5501.1009999999997</v>
      </c>
      <c r="L25" s="228">
        <v>-7739.2721000000001</v>
      </c>
      <c r="M25" s="89">
        <v>0.24199999999999999</v>
      </c>
      <c r="N25" s="153">
        <f ca="1">OFFSET(Beta!$D$12,COLUMN(A14)-1,ROW(A14)-1)</f>
        <v>1.16048</v>
      </c>
      <c r="O25" s="153">
        <f t="shared" ca="1" si="1"/>
        <v>1.1407017014027585</v>
      </c>
      <c r="P25" s="90"/>
      <c r="Q25" s="91" t="s">
        <v>609</v>
      </c>
      <c r="R25" s="90"/>
      <c r="S25" s="668">
        <v>17.1937</v>
      </c>
      <c r="T25" s="668">
        <v>3.9424000000000001</v>
      </c>
      <c r="U25" s="668" t="s">
        <v>1046</v>
      </c>
      <c r="V25" s="668" t="s">
        <v>1046</v>
      </c>
      <c r="W25" s="668" t="s">
        <v>1046</v>
      </c>
      <c r="X25" s="90"/>
      <c r="Y25" s="91" t="str">
        <f t="shared" si="2"/>
        <v>X</v>
      </c>
      <c r="Z25" s="90"/>
    </row>
    <row r="26" spans="2:26" x14ac:dyDescent="0.2">
      <c r="B26" s="75" t="s">
        <v>1061</v>
      </c>
      <c r="C26" s="87"/>
      <c r="D26" s="75" t="s">
        <v>1045</v>
      </c>
      <c r="E26" s="229">
        <v>102607.251</v>
      </c>
      <c r="F26" s="228">
        <v>215993.2604</v>
      </c>
      <c r="G26" s="228">
        <v>0</v>
      </c>
      <c r="H26" s="228">
        <v>0</v>
      </c>
      <c r="I26" s="229">
        <v>50706.709699999999</v>
      </c>
      <c r="J26" s="89">
        <f t="shared" si="0"/>
        <v>0.38472914324484964</v>
      </c>
      <c r="K26" s="229">
        <v>5065.1169</v>
      </c>
      <c r="L26" s="228">
        <v>-20827.874299999999</v>
      </c>
      <c r="M26" s="89">
        <v>0.24199999999999999</v>
      </c>
      <c r="N26" s="153">
        <f ca="1">OFFSET(Beta!$D$12,COLUMN(A15)-1,ROW(A15)-1)</f>
        <v>1.3466560000000001</v>
      </c>
      <c r="O26" s="153">
        <f t="shared" ca="1" si="1"/>
        <v>1.0426062693147415</v>
      </c>
      <c r="P26" s="90"/>
      <c r="Q26" s="91" t="s">
        <v>609</v>
      </c>
      <c r="R26" s="90"/>
      <c r="S26" s="668">
        <v>2.7418</v>
      </c>
      <c r="T26" s="668">
        <v>1.0547</v>
      </c>
      <c r="U26" s="668" t="s">
        <v>1046</v>
      </c>
      <c r="V26" s="668" t="s">
        <v>1046</v>
      </c>
      <c r="W26" s="668" t="s">
        <v>1046</v>
      </c>
      <c r="X26" s="90"/>
      <c r="Y26" s="91" t="str">
        <f t="shared" si="2"/>
        <v>X</v>
      </c>
      <c r="Z26" s="90"/>
    </row>
    <row r="27" spans="2:26" x14ac:dyDescent="0.2">
      <c r="B27" s="604" t="s">
        <v>1062</v>
      </c>
      <c r="C27" s="87"/>
      <c r="D27" s="75" t="s">
        <v>1045</v>
      </c>
      <c r="E27" s="229">
        <v>8411.4529999999995</v>
      </c>
      <c r="F27" s="228">
        <v>119804.8891</v>
      </c>
      <c r="G27" s="228">
        <v>0</v>
      </c>
      <c r="H27" s="228">
        <v>-9944.3429250000008</v>
      </c>
      <c r="I27" s="229">
        <v>-1.0888</v>
      </c>
      <c r="J27" s="89">
        <f t="shared" si="0"/>
        <v>7.6565579340956577E-2</v>
      </c>
      <c r="K27" s="229">
        <v>14413.4444</v>
      </c>
      <c r="L27" s="228">
        <v>15292.996499999999</v>
      </c>
      <c r="M27" s="89">
        <v>0.24199999999999999</v>
      </c>
      <c r="N27" s="153">
        <f ca="1">OFFSET(Beta!$D$12,COLUMN(A16)-1,ROW(A16)-1)</f>
        <v>1.263479</v>
      </c>
      <c r="O27" s="153">
        <f t="shared" ca="1" si="1"/>
        <v>1.1941731218630944</v>
      </c>
      <c r="P27" s="90"/>
      <c r="Q27" s="91" t="s">
        <v>611</v>
      </c>
      <c r="R27" s="90"/>
      <c r="S27" s="668">
        <v>3.6871999999999998</v>
      </c>
      <c r="T27" s="668">
        <v>1.3794999999999999</v>
      </c>
      <c r="U27" s="668" t="s">
        <v>1046</v>
      </c>
      <c r="V27" s="668" t="s">
        <v>1046</v>
      </c>
      <c r="W27" s="668" t="s">
        <v>1046</v>
      </c>
      <c r="X27" s="90"/>
      <c r="Y27" s="91" t="str">
        <f t="shared" si="2"/>
        <v>O</v>
      </c>
      <c r="Z27" s="90"/>
    </row>
    <row r="28" spans="2:26" x14ac:dyDescent="0.2">
      <c r="B28" s="75" t="s">
        <v>1063</v>
      </c>
      <c r="C28" s="87"/>
      <c r="D28" s="75" t="s">
        <v>1045</v>
      </c>
      <c r="E28" s="229">
        <v>7212.9396999999999</v>
      </c>
      <c r="F28" s="228">
        <v>166742.67430000001</v>
      </c>
      <c r="G28" s="228">
        <v>0</v>
      </c>
      <c r="H28" s="228">
        <v>-72.743840000000006</v>
      </c>
      <c r="I28" s="229">
        <v>0</v>
      </c>
      <c r="J28" s="89">
        <f t="shared" si="0"/>
        <v>4.3276790720993739E-2</v>
      </c>
      <c r="K28" s="229">
        <v>-468.43810000000002</v>
      </c>
      <c r="L28" s="228">
        <v>2322.9308999999998</v>
      </c>
      <c r="M28" s="89">
        <v>0.24199999999999999</v>
      </c>
      <c r="N28" s="153">
        <f ca="1">OFFSET(Beta!$D$12,COLUMN(A17)-1,ROW(A17)-1)</f>
        <v>0.99432529999999997</v>
      </c>
      <c r="O28" s="153">
        <f t="shared" ca="1" si="1"/>
        <v>0.96274364299195658</v>
      </c>
      <c r="P28" s="90"/>
      <c r="Q28" s="91" t="s">
        <v>611</v>
      </c>
      <c r="R28" s="90"/>
      <c r="S28" s="668">
        <v>4.9321000000000002</v>
      </c>
      <c r="T28" s="668">
        <v>1.7023999999999999</v>
      </c>
      <c r="U28" s="668" t="s">
        <v>1046</v>
      </c>
      <c r="V28" s="668" t="s">
        <v>1046</v>
      </c>
      <c r="W28" s="668" t="s">
        <v>1046</v>
      </c>
      <c r="X28" s="90"/>
      <c r="Y28" s="91" t="str">
        <f t="shared" si="2"/>
        <v>O</v>
      </c>
      <c r="Z28" s="90"/>
    </row>
    <row r="29" spans="2:26" x14ac:dyDescent="0.2">
      <c r="B29" s="75" t="s">
        <v>1064</v>
      </c>
      <c r="C29" s="87"/>
      <c r="D29" s="75" t="s">
        <v>1045</v>
      </c>
      <c r="E29" s="229">
        <v>18927.224699999999</v>
      </c>
      <c r="F29" s="228">
        <v>116730.5303</v>
      </c>
      <c r="G29" s="228">
        <v>0</v>
      </c>
      <c r="H29" s="228">
        <v>-1308.09996</v>
      </c>
      <c r="I29" s="229">
        <v>0</v>
      </c>
      <c r="J29" s="89">
        <f t="shared" si="0"/>
        <v>0.16398220557517329</v>
      </c>
      <c r="K29" s="229">
        <v>632.19860000000006</v>
      </c>
      <c r="L29" s="228">
        <v>2855.5526</v>
      </c>
      <c r="M29" s="89">
        <v>0.24199999999999999</v>
      </c>
      <c r="N29" s="153">
        <f ca="1">OFFSET(Beta!$D$12,COLUMN(A18)-1,ROW(A18)-1)</f>
        <v>1.6029929999999999</v>
      </c>
      <c r="O29" s="153">
        <f t="shared" ca="1" si="1"/>
        <v>1.4257716995431822</v>
      </c>
      <c r="P29" s="90"/>
      <c r="Q29" s="91" t="s">
        <v>611</v>
      </c>
      <c r="R29" s="90"/>
      <c r="S29" s="668">
        <v>4.6372</v>
      </c>
      <c r="T29" s="668">
        <v>5.4585999999999997</v>
      </c>
      <c r="U29" s="668" t="s">
        <v>1046</v>
      </c>
      <c r="V29" s="668" t="s">
        <v>1046</v>
      </c>
      <c r="W29" s="668" t="s">
        <v>1046</v>
      </c>
      <c r="X29" s="90"/>
      <c r="Y29" s="91" t="str">
        <f t="shared" si="2"/>
        <v>O</v>
      </c>
      <c r="Z29" s="90"/>
    </row>
    <row r="30" spans="2:26" x14ac:dyDescent="0.2">
      <c r="B30" s="75" t="s">
        <v>1065</v>
      </c>
      <c r="C30" s="87"/>
      <c r="D30" s="75" t="s">
        <v>1045</v>
      </c>
      <c r="E30" s="229">
        <v>76999.271999999997</v>
      </c>
      <c r="F30" s="228">
        <v>829587.08739999996</v>
      </c>
      <c r="G30" s="228">
        <v>0</v>
      </c>
      <c r="H30" s="228">
        <v>-1626.9616000000001</v>
      </c>
      <c r="I30" s="229">
        <v>70412.7497</v>
      </c>
      <c r="J30" s="89">
        <f t="shared" si="0"/>
        <v>8.5709702618909936E-2</v>
      </c>
      <c r="K30" s="229">
        <v>-15912.070400000001</v>
      </c>
      <c r="L30" s="228">
        <v>-11089.704100000001</v>
      </c>
      <c r="M30" s="89">
        <v>0.24199999999999999</v>
      </c>
      <c r="N30" s="153">
        <f ca="1">OFFSET(Beta!$D$12,COLUMN(A19)-1,ROW(A19)-1)</f>
        <v>1.0075480000000001</v>
      </c>
      <c r="O30" s="153">
        <f t="shared" ca="1" si="1"/>
        <v>0.94608292734263344</v>
      </c>
      <c r="P30" s="90"/>
      <c r="Q30" s="91" t="s">
        <v>609</v>
      </c>
      <c r="R30" s="90"/>
      <c r="S30" s="668">
        <v>12.1355</v>
      </c>
      <c r="T30" s="668">
        <v>4.4264000000000001</v>
      </c>
      <c r="U30" s="668" t="s">
        <v>1046</v>
      </c>
      <c r="V30" s="668" t="s">
        <v>1046</v>
      </c>
      <c r="W30" s="668" t="s">
        <v>1046</v>
      </c>
      <c r="X30" s="90"/>
      <c r="Y30" s="91" t="str">
        <f t="shared" si="2"/>
        <v>X</v>
      </c>
      <c r="Z30" s="90"/>
    </row>
    <row r="31" spans="2:26" x14ac:dyDescent="0.2">
      <c r="B31" s="75" t="s">
        <v>1066</v>
      </c>
      <c r="C31" s="87"/>
      <c r="D31" s="75" t="s">
        <v>1045</v>
      </c>
      <c r="E31" s="229">
        <v>57669.028400000003</v>
      </c>
      <c r="F31" s="228">
        <v>107445.80039999999</v>
      </c>
      <c r="G31" s="228">
        <v>0</v>
      </c>
      <c r="H31" s="228">
        <v>-4247.3120749999998</v>
      </c>
      <c r="I31" s="229">
        <v>0</v>
      </c>
      <c r="J31" s="89">
        <f t="shared" si="0"/>
        <v>0.55881660028182401</v>
      </c>
      <c r="K31" s="229">
        <v>11549.7839</v>
      </c>
      <c r="L31" s="228">
        <v>4606.7001</v>
      </c>
      <c r="M31" s="89">
        <v>0.24199999999999999</v>
      </c>
      <c r="N31" s="153">
        <f ca="1">OFFSET(Beta!$D$12,COLUMN(A20)-1,ROW(A20)-1)</f>
        <v>1.353777</v>
      </c>
      <c r="O31" s="153">
        <f t="shared" ca="1" si="1"/>
        <v>0.95096458454016608</v>
      </c>
      <c r="P31" s="90"/>
      <c r="Q31" s="91" t="s">
        <v>609</v>
      </c>
      <c r="R31" s="90"/>
      <c r="S31" s="668">
        <v>2.9495</v>
      </c>
      <c r="T31" s="668">
        <v>1.7927999999999999</v>
      </c>
      <c r="U31" s="668" t="s">
        <v>1046</v>
      </c>
      <c r="V31" s="668" t="s">
        <v>1046</v>
      </c>
      <c r="W31" s="668" t="s">
        <v>1046</v>
      </c>
      <c r="X31" s="90"/>
      <c r="Y31" s="91" t="str">
        <f t="shared" si="2"/>
        <v>X</v>
      </c>
      <c r="Z31" s="90"/>
    </row>
    <row r="32" spans="2:26" x14ac:dyDescent="0.2">
      <c r="B32" s="75" t="s">
        <v>1067</v>
      </c>
      <c r="C32" s="87"/>
      <c r="D32" s="75" t="s">
        <v>1045</v>
      </c>
      <c r="E32" s="229">
        <v>958.23249999999996</v>
      </c>
      <c r="F32" s="228">
        <v>262500</v>
      </c>
      <c r="G32" s="228">
        <v>0</v>
      </c>
      <c r="H32" s="228">
        <v>0</v>
      </c>
      <c r="I32" s="229">
        <v>0</v>
      </c>
      <c r="J32" s="89">
        <f t="shared" si="0"/>
        <v>3.6504095238095238E-3</v>
      </c>
      <c r="K32" s="229">
        <v>5100.393</v>
      </c>
      <c r="L32" s="228">
        <v>56899.725299999998</v>
      </c>
      <c r="M32" s="89">
        <v>0.24199999999999999</v>
      </c>
      <c r="N32" s="153">
        <f ca="1">OFFSET(Beta!$D$12,COLUMN(A21)-1,ROW(A21)-1)</f>
        <v>1.1479239999999999</v>
      </c>
      <c r="O32" s="153">
        <f t="shared" ca="1" si="1"/>
        <v>1.1447564469839235</v>
      </c>
      <c r="P32" s="90"/>
      <c r="Q32" s="91" t="s">
        <v>609</v>
      </c>
      <c r="R32" s="90"/>
      <c r="S32" s="668">
        <v>0.85360000000000003</v>
      </c>
      <c r="T32" s="668">
        <v>1.8599000000000001</v>
      </c>
      <c r="U32" s="668" t="s">
        <v>1046</v>
      </c>
      <c r="V32" s="668" t="s">
        <v>1046</v>
      </c>
      <c r="W32" s="668" t="s">
        <v>1046</v>
      </c>
      <c r="X32" s="90"/>
      <c r="Y32" s="91" t="str">
        <f t="shared" si="2"/>
        <v>X</v>
      </c>
      <c r="Z32" s="90"/>
    </row>
    <row r="33" spans="2:26" x14ac:dyDescent="0.2">
      <c r="B33" s="75" t="s">
        <v>1068</v>
      </c>
      <c r="C33" s="87"/>
      <c r="D33" s="75" t="s">
        <v>1045</v>
      </c>
      <c r="E33" s="229">
        <v>113825.6556</v>
      </c>
      <c r="F33" s="228">
        <v>260552.424</v>
      </c>
      <c r="G33" s="228">
        <v>0</v>
      </c>
      <c r="H33" s="228">
        <v>-411.88799999999998</v>
      </c>
      <c r="I33" s="229">
        <v>35989.963199999998</v>
      </c>
      <c r="J33" s="89">
        <f t="shared" ref="J33" si="3">IFERROR(IF(E33&gt;0,E33/SUM(F33:I33),0),"N/A")</f>
        <v>0.38437667145904036</v>
      </c>
      <c r="K33" s="229">
        <v>1464.3833999999999</v>
      </c>
      <c r="L33" s="228">
        <v>-3680.8593000000001</v>
      </c>
      <c r="M33" s="89">
        <v>0.24199999999999999</v>
      </c>
      <c r="N33" s="153">
        <f ca="1">OFFSET(Beta!$D$12,COLUMN(A22)-1,ROW(A22)-1)</f>
        <v>1.0758270000000001</v>
      </c>
      <c r="O33" s="153">
        <f t="shared" ca="1" si="1"/>
        <v>0.83309771760779161</v>
      </c>
      <c r="P33" s="90"/>
      <c r="Q33" s="91" t="s">
        <v>611</v>
      </c>
      <c r="R33" s="90"/>
      <c r="S33" s="668">
        <v>3.3738999999999999</v>
      </c>
      <c r="T33" s="668">
        <v>1.2971999999999999</v>
      </c>
      <c r="U33" s="668" t="s">
        <v>1046</v>
      </c>
      <c r="V33" s="668" t="s">
        <v>1046</v>
      </c>
      <c r="W33" s="668" t="s">
        <v>1046</v>
      </c>
      <c r="X33" s="90"/>
      <c r="Y33" s="91" t="str">
        <f t="shared" si="2"/>
        <v>O</v>
      </c>
      <c r="Z33" s="90"/>
    </row>
    <row r="34" spans="2:26" x14ac:dyDescent="0.2">
      <c r="B34" s="661" t="s">
        <v>1069</v>
      </c>
      <c r="C34" s="87"/>
      <c r="D34" s="75" t="s">
        <v>1045</v>
      </c>
      <c r="E34" s="229">
        <v>3237.5754000000002</v>
      </c>
      <c r="F34" s="228">
        <v>132248.0845</v>
      </c>
      <c r="G34" s="228">
        <v>0</v>
      </c>
      <c r="H34" s="228">
        <v>-698.96990000000005</v>
      </c>
      <c r="I34" s="229">
        <v>1261.2148999999999</v>
      </c>
      <c r="J34" s="89">
        <f t="shared" ref="J34:J38" si="4">IFERROR(IF(E34&gt;0,E34/SUM(F34:I34),0),"N/A")</f>
        <v>2.4377436696292516E-2</v>
      </c>
      <c r="K34" s="229" t="s">
        <v>1046</v>
      </c>
      <c r="L34" s="229" t="s">
        <v>1046</v>
      </c>
      <c r="M34" s="89">
        <v>0.24199999999999999</v>
      </c>
      <c r="N34" s="153">
        <f ca="1">OFFSET(Beta!$D$12,COLUMN(A23)-1,ROW(A23)-1)</f>
        <v>1.2548049999999999</v>
      </c>
      <c r="O34" s="153">
        <f t="shared" ca="1" si="1"/>
        <v>1.2320392590441211</v>
      </c>
      <c r="P34" s="90"/>
      <c r="Q34" s="91" t="s">
        <v>609</v>
      </c>
      <c r="R34" s="90"/>
      <c r="S34" s="668" t="s">
        <v>1046</v>
      </c>
      <c r="T34" s="668" t="s">
        <v>1046</v>
      </c>
      <c r="U34" s="668" t="s">
        <v>1046</v>
      </c>
      <c r="V34" s="668" t="s">
        <v>1046</v>
      </c>
      <c r="W34" s="668" t="s">
        <v>1046</v>
      </c>
      <c r="X34" s="90"/>
      <c r="Y34" s="91" t="str">
        <f t="shared" si="2"/>
        <v>X</v>
      </c>
      <c r="Z34" s="90"/>
    </row>
    <row r="35" spans="2:26" x14ac:dyDescent="0.2">
      <c r="B35" s="75" t="s">
        <v>265</v>
      </c>
      <c r="C35" s="87"/>
      <c r="D35" s="75" t="s">
        <v>1070</v>
      </c>
      <c r="E35" s="229">
        <v>23619100</v>
      </c>
      <c r="F35" s="228">
        <v>179327000</v>
      </c>
      <c r="G35" s="228">
        <v>0</v>
      </c>
      <c r="H35" s="228">
        <v>-636450.29368720995</v>
      </c>
      <c r="I35" s="229">
        <v>0</v>
      </c>
      <c r="J35" s="89">
        <f t="shared" si="4"/>
        <v>0.13217878639256089</v>
      </c>
      <c r="K35" s="229">
        <v>8109299.9999999991</v>
      </c>
      <c r="L35" s="228">
        <v>6297400</v>
      </c>
      <c r="M35" s="89">
        <v>0.27</v>
      </c>
      <c r="N35" s="153">
        <f ca="1">OFFSET(Beta!$D$12,COLUMN(A24)-1,ROW(A24)-1)</f>
        <v>1.346009</v>
      </c>
      <c r="O35" s="153">
        <f t="shared" ca="1" si="1"/>
        <v>1.227561007352483</v>
      </c>
      <c r="P35" s="90"/>
      <c r="Q35" s="91" t="s">
        <v>611</v>
      </c>
      <c r="R35" s="90"/>
      <c r="S35" s="668">
        <v>8.9896999999999991</v>
      </c>
      <c r="T35" s="668">
        <v>3.3233999999999999</v>
      </c>
      <c r="U35" s="668">
        <v>4.0899911072290944</v>
      </c>
      <c r="V35" s="668">
        <v>3.8020743979018312</v>
      </c>
      <c r="W35" s="668">
        <v>3.4089368055646223</v>
      </c>
      <c r="X35" s="90"/>
      <c r="Y35" s="91" t="str">
        <f t="shared" si="2"/>
        <v>O</v>
      </c>
      <c r="Z35" s="90"/>
    </row>
    <row r="36" spans="2:26" x14ac:dyDescent="0.2">
      <c r="B36" s="75" t="s">
        <v>266</v>
      </c>
      <c r="C36" s="87"/>
      <c r="D36" s="75" t="s">
        <v>1070</v>
      </c>
      <c r="E36" s="229">
        <v>75115500</v>
      </c>
      <c r="F36" s="228">
        <v>235390600</v>
      </c>
      <c r="G36" s="228">
        <v>0</v>
      </c>
      <c r="H36" s="228">
        <v>-2475964.1949999998</v>
      </c>
      <c r="I36" s="229">
        <v>19217600</v>
      </c>
      <c r="J36" s="89">
        <f t="shared" si="4"/>
        <v>0.29792104829504862</v>
      </c>
      <c r="K36" s="229">
        <v>7819500</v>
      </c>
      <c r="L36" s="228">
        <v>3927300</v>
      </c>
      <c r="M36" s="89">
        <v>0.27</v>
      </c>
      <c r="N36" s="153">
        <f ca="1">OFFSET(Beta!$D$12,COLUMN(A25)-1,ROW(A25)-1)</f>
        <v>1.4016526171170738</v>
      </c>
      <c r="O36" s="153">
        <f t="shared" ca="1" si="1"/>
        <v>1.1512713917815605</v>
      </c>
      <c r="P36" s="90"/>
      <c r="Q36" s="91" t="s">
        <v>611</v>
      </c>
      <c r="R36" s="90"/>
      <c r="S36" s="668">
        <v>4.7411000000000003</v>
      </c>
      <c r="T36" s="668">
        <v>2.1579999999999999</v>
      </c>
      <c r="U36" s="668">
        <v>1.8173675493964609</v>
      </c>
      <c r="V36" s="668">
        <v>1.6944915442204842</v>
      </c>
      <c r="W36" s="668">
        <v>1.5618712181373162</v>
      </c>
      <c r="X36" s="90"/>
      <c r="Y36" s="91" t="str">
        <f t="shared" si="2"/>
        <v>O</v>
      </c>
      <c r="Z36" s="90"/>
    </row>
    <row r="37" spans="2:26" x14ac:dyDescent="0.2">
      <c r="B37" s="75" t="s">
        <v>267</v>
      </c>
      <c r="C37" s="87"/>
      <c r="D37" s="75" t="s">
        <v>1071</v>
      </c>
      <c r="E37" s="229">
        <v>3932400</v>
      </c>
      <c r="F37" s="228">
        <v>3373700</v>
      </c>
      <c r="G37" s="228">
        <v>0</v>
      </c>
      <c r="H37" s="228">
        <v>0</v>
      </c>
      <c r="I37" s="229">
        <v>19100.766500000002</v>
      </c>
      <c r="J37" s="89">
        <f t="shared" si="4"/>
        <v>1.1590424167631419</v>
      </c>
      <c r="K37" s="229">
        <v>-85060.385800000004</v>
      </c>
      <c r="L37" s="228">
        <v>-422338.28240000003</v>
      </c>
      <c r="M37" s="89">
        <v>0.25</v>
      </c>
      <c r="N37" s="153">
        <f ca="1">OFFSET(Beta!$D$12,COLUMN(A26)-1,ROW(A26)-1)</f>
        <v>1.0502449453304266</v>
      </c>
      <c r="O37" s="153">
        <f t="shared" ca="1" si="1"/>
        <v>0.56184409341958086</v>
      </c>
      <c r="P37" s="90"/>
      <c r="Q37" s="91" t="s">
        <v>611</v>
      </c>
      <c r="R37" s="90"/>
      <c r="S37" s="668">
        <v>0.75490000000000002</v>
      </c>
      <c r="T37" s="668">
        <v>0.54049999999999998</v>
      </c>
      <c r="U37" s="668">
        <v>0.76791836287754978</v>
      </c>
      <c r="V37" s="668">
        <v>0.72015807199122017</v>
      </c>
      <c r="W37" s="668">
        <v>0.68094545940818962</v>
      </c>
      <c r="X37" s="90"/>
      <c r="Y37" s="91" t="str">
        <f t="shared" si="2"/>
        <v>O</v>
      </c>
      <c r="Z37" s="90"/>
    </row>
    <row r="38" spans="2:26" ht="12.75" thickBot="1" x14ac:dyDescent="0.25">
      <c r="B38" s="75" t="s">
        <v>268</v>
      </c>
      <c r="C38" s="87"/>
      <c r="D38" s="75" t="s">
        <v>1070</v>
      </c>
      <c r="E38" s="229">
        <v>1008999.9999999999</v>
      </c>
      <c r="F38" s="228">
        <v>10887200</v>
      </c>
      <c r="G38" s="228">
        <v>0</v>
      </c>
      <c r="H38" s="228">
        <v>0</v>
      </c>
      <c r="I38" s="229">
        <v>0</v>
      </c>
      <c r="J38" s="89">
        <f t="shared" si="4"/>
        <v>9.2677639797193026E-2</v>
      </c>
      <c r="K38" s="229">
        <v>-324140.90259999997</v>
      </c>
      <c r="L38" s="228">
        <v>-296043.81359999999</v>
      </c>
      <c r="M38" s="89">
        <v>0.27</v>
      </c>
      <c r="N38" s="153">
        <f ca="1">OFFSET(Beta!$D$12,COLUMN(A27)-1,ROW(A27)-1)</f>
        <v>0.7299720970001955</v>
      </c>
      <c r="O38" s="153">
        <f t="shared" ca="1" si="1"/>
        <v>0.68371554275940849</v>
      </c>
      <c r="P38" s="90"/>
      <c r="Q38" s="91" t="s">
        <v>611</v>
      </c>
      <c r="R38" s="90"/>
      <c r="S38" s="668">
        <v>10.9544</v>
      </c>
      <c r="T38" s="668">
        <v>2.4611000000000001</v>
      </c>
      <c r="U38" s="668">
        <v>2.1130867958115833</v>
      </c>
      <c r="V38" s="668">
        <v>2.0040105206157657</v>
      </c>
      <c r="W38" s="668">
        <v>1.6909819843342038</v>
      </c>
      <c r="X38" s="90"/>
      <c r="Y38" s="91" t="str">
        <f t="shared" si="2"/>
        <v>O</v>
      </c>
      <c r="Z38" s="90"/>
    </row>
    <row r="39" spans="2:26" x14ac:dyDescent="0.2">
      <c r="B39" s="92" t="s">
        <v>269</v>
      </c>
      <c r="C39" s="93"/>
      <c r="D39" s="94"/>
      <c r="E39" s="95"/>
      <c r="F39" s="95"/>
      <c r="G39" s="95"/>
      <c r="H39" s="95"/>
      <c r="I39" s="95"/>
      <c r="J39" s="260">
        <f t="array" ref="J39">MIN(IF($Q$11:$Q$38="O",J$11:J$38))</f>
        <v>1.6853384564103485E-3</v>
      </c>
      <c r="K39" s="95"/>
      <c r="L39" s="95"/>
      <c r="M39" s="96"/>
      <c r="N39" s="450">
        <f t="array" aca="1" ref="N39" ca="1">MIN(IF($Q$11:$Q$38="O",N$11:N$38))</f>
        <v>0.7299720970001955</v>
      </c>
      <c r="O39" s="450">
        <f t="array" aca="1" ref="O39" ca="1">MIN(IF($Q$11:$Q$38="O",O$11:O$38))</f>
        <v>0.56184409341958086</v>
      </c>
      <c r="P39" s="97"/>
      <c r="Q39" s="98">
        <f>COUNTIF(Q11:Q38,"O")</f>
        <v>12</v>
      </c>
      <c r="R39" s="97"/>
      <c r="S39" s="669">
        <f t="array" ref="S39">MIN(IF($Y$11:$Y$38="O",S$11:S$38))</f>
        <v>0.75490000000000002</v>
      </c>
      <c r="T39" s="669">
        <f t="array" ref="T39">MIN(IF($Y$11:$Y$38="O",T$11:T$38))</f>
        <v>0.54049999999999998</v>
      </c>
      <c r="U39" s="669">
        <f t="array" ref="U39">MIN(IF($Y$11:$Y$38="O",U$11:U$38))</f>
        <v>0.76791836287754978</v>
      </c>
      <c r="V39" s="669">
        <f t="array" ref="V39">MIN(IF($Y$11:$Y$38="O",V$11:V$38))</f>
        <v>0.72015807199122017</v>
      </c>
      <c r="W39" s="669">
        <f t="array" ref="W39">MIN(IF($Y$11:$Y$38="O",W$11:W$38))</f>
        <v>0.68094545940818962</v>
      </c>
      <c r="X39" s="97"/>
      <c r="Y39" s="98">
        <f>COUNTIF(Y11:Y38,"O")</f>
        <v>12</v>
      </c>
      <c r="Z39" s="97"/>
    </row>
    <row r="40" spans="2:26" x14ac:dyDescent="0.2">
      <c r="B40" s="102" t="s">
        <v>270</v>
      </c>
      <c r="C40" s="103"/>
      <c r="D40" s="79"/>
      <c r="E40" s="80"/>
      <c r="F40" s="80"/>
      <c r="G40" s="80"/>
      <c r="H40" s="80"/>
      <c r="I40" s="80"/>
      <c r="J40" s="261">
        <f t="array" ref="J40">MEDIAN(IF($Q$11:$Q$38="O",J$11:J$38))</f>
        <v>0.11242821309487697</v>
      </c>
      <c r="K40" s="261"/>
      <c r="L40" s="261"/>
      <c r="M40" s="104"/>
      <c r="N40" s="451">
        <f t="array" aca="1" ref="N40" ca="1">MEDIAN(IF($Q$11:$Q$38="O",N$11:N$38))</f>
        <v>1.0733965000000001</v>
      </c>
      <c r="O40" s="451">
        <f t="array" aca="1" ref="O40" ca="1">MEDIAN(IF($Q$11:$Q$38="O",O$11:O$38))</f>
        <v>0.96213306256840991</v>
      </c>
      <c r="P40" s="97"/>
      <c r="Q40" s="77"/>
      <c r="R40" s="97"/>
      <c r="S40" s="670">
        <f t="array" ref="S40">MEDIAN(IF($Y$11:$Y$38="O",S$11:S$38))</f>
        <v>4.6891499999999997</v>
      </c>
      <c r="T40" s="670">
        <f t="array" ref="T40">MEDIAN(IF($Y$11:$Y$38="O",T$11:T$38))</f>
        <v>1.9301999999999999</v>
      </c>
      <c r="U40" s="670">
        <f t="array" ref="U40">MEDIAN(IF($Y$11:$Y$38="O",U$11:U$38))</f>
        <v>1.9652271726040222</v>
      </c>
      <c r="V40" s="670">
        <f t="array" ref="V40">MEDIAN(IF($Y$11:$Y$38="O",V$11:V$38))</f>
        <v>1.8492510324181248</v>
      </c>
      <c r="W40" s="670">
        <f t="array" ref="W40">MEDIAN(IF($Y$11:$Y$38="O",W$11:W$38))</f>
        <v>1.62642660123576</v>
      </c>
      <c r="X40" s="97"/>
      <c r="Y40" s="77"/>
      <c r="Z40" s="97"/>
    </row>
    <row r="41" spans="2:26" x14ac:dyDescent="0.2">
      <c r="B41" s="102" t="s">
        <v>271</v>
      </c>
      <c r="C41" s="103"/>
      <c r="D41" s="79"/>
      <c r="E41" s="80"/>
      <c r="F41" s="80"/>
      <c r="G41" s="80"/>
      <c r="H41" s="80"/>
      <c r="I41" s="80"/>
      <c r="J41" s="261">
        <f t="array" ref="J41">AVERAGE(IF($Q$11:$Q$38="O",J$11:J$38))</f>
        <v>0.30881171408778513</v>
      </c>
      <c r="K41" s="261"/>
      <c r="L41" s="261"/>
      <c r="M41" s="104"/>
      <c r="N41" s="451">
        <f t="array" aca="1" ref="N41" ca="1">AVERAGE(IF($Q$11:$Q$38="O",N$11:N$38))</f>
        <v>1.1312666966206413</v>
      </c>
      <c r="O41" s="451">
        <f t="array" aca="1" ref="O41" ca="1">AVERAGE(IF($Q$11:$Q$38="O",O$11:O$38))</f>
        <v>0.95791895404793281</v>
      </c>
      <c r="P41" s="97"/>
      <c r="Q41" s="77"/>
      <c r="R41" s="97"/>
      <c r="S41" s="670">
        <f t="array" ref="S41">AVERAGE(IF($Y$11:$Y$38="O",S$11:S$38))</f>
        <v>4.5604500000000003</v>
      </c>
      <c r="T41" s="670">
        <f t="array" ref="T41">AVERAGE(IF($Y$11:$Y$38="O",T$11:T$38))</f>
        <v>2.0785500000000003</v>
      </c>
      <c r="U41" s="670">
        <f t="array" ref="U41">AVERAGE(IF($Y$11:$Y$38="O",U$11:U$38))</f>
        <v>2.1970909538286723</v>
      </c>
      <c r="V41" s="670">
        <f t="array" ref="V41">AVERAGE(IF($Y$11:$Y$38="O",V$11:V$38))</f>
        <v>2.0551836336823257</v>
      </c>
      <c r="W41" s="670">
        <f t="array" ref="W41">AVERAGE(IF($Y$11:$Y$38="O",W$11:W$38))</f>
        <v>1.8356838668610829</v>
      </c>
      <c r="X41" s="97"/>
      <c r="Y41" s="77"/>
      <c r="Z41" s="97"/>
    </row>
    <row r="42" spans="2:26" x14ac:dyDescent="0.2">
      <c r="B42" s="105" t="s">
        <v>272</v>
      </c>
      <c r="C42" s="106"/>
      <c r="D42" s="107"/>
      <c r="E42" s="108"/>
      <c r="F42" s="108"/>
      <c r="G42" s="108"/>
      <c r="H42" s="108"/>
      <c r="I42" s="108"/>
      <c r="J42" s="262">
        <f t="array" ref="J42">MAX(IF($Q$11:$Q$38="O",J$11:J$38))</f>
        <v>1.2091699285784003</v>
      </c>
      <c r="K42" s="261"/>
      <c r="L42" s="261"/>
      <c r="M42" s="109"/>
      <c r="N42" s="452">
        <f t="array" aca="1" ref="N42" ca="1">MAX(IF($Q$11:$Q$38="O",N$11:N$38))</f>
        <v>1.6029929999999999</v>
      </c>
      <c r="O42" s="452">
        <f t="array" aca="1" ref="O42" ca="1">MAX(IF($Q$11:$Q$38="O",O$11:O$38))</f>
        <v>1.4257716995431822</v>
      </c>
      <c r="P42" s="97"/>
      <c r="Q42" s="77"/>
      <c r="R42" s="97"/>
      <c r="S42" s="671">
        <f t="array" ref="S42">MAX(IF($Y$11:$Y$38="O",S$11:S$38))</f>
        <v>10.9544</v>
      </c>
      <c r="T42" s="671">
        <f t="array" ref="T42">MAX(IF($Y$11:$Y$38="O",T$11:T$38))</f>
        <v>5.4585999999999997</v>
      </c>
      <c r="U42" s="671">
        <f t="array" ref="U42">MAX(IF($Y$11:$Y$38="O",U$11:U$38))</f>
        <v>4.0899911072290944</v>
      </c>
      <c r="V42" s="671">
        <f t="array" ref="V42">MAX(IF($Y$11:$Y$38="O",V$11:V$38))</f>
        <v>3.8020743979018312</v>
      </c>
      <c r="W42" s="671">
        <f t="array" ref="W42">MAX(IF($Y$11:$Y$38="O",W$11:W$38))</f>
        <v>3.4089368055646223</v>
      </c>
      <c r="X42" s="97"/>
      <c r="Y42" s="77"/>
      <c r="Z42" s="97"/>
    </row>
    <row r="43" spans="2:26" ht="12.75" thickBot="1" x14ac:dyDescent="0.25">
      <c r="B43" s="110" t="s">
        <v>1072</v>
      </c>
      <c r="C43" s="111"/>
      <c r="D43" s="278" t="s">
        <v>271</v>
      </c>
      <c r="E43" s="277" t="s">
        <v>426</v>
      </c>
      <c r="F43" s="111"/>
      <c r="G43" s="111"/>
      <c r="H43" s="111"/>
      <c r="I43" s="111"/>
      <c r="J43" s="112">
        <f>VLOOKUP($D$43,$B$39:$O$42,COLUMNS($B44:J44),FALSE)</f>
        <v>0.30881171408778513</v>
      </c>
      <c r="K43" s="112"/>
      <c r="L43" s="112"/>
      <c r="M43" s="111"/>
      <c r="N43" s="453">
        <f ca="1">VLOOKUP($D$43,$B$39:$O$42,COLUMNS($B44:N44),FALSE)</f>
        <v>1.1312666966206413</v>
      </c>
      <c r="O43" s="453">
        <f ca="1">VLOOKUP($D$43,$B$39:$O$42,COLUMNS($B44:O44),FALSE)</f>
        <v>0.95791895404793281</v>
      </c>
      <c r="P43" s="97"/>
      <c r="Q43" s="77"/>
      <c r="R43" s="97"/>
      <c r="S43" s="672"/>
      <c r="T43" s="672"/>
      <c r="U43" s="672"/>
      <c r="V43" s="672"/>
      <c r="W43" s="672"/>
      <c r="X43" s="97"/>
      <c r="Y43" s="77"/>
      <c r="Z43" s="97"/>
    </row>
    <row r="44" spans="2:26" x14ac:dyDescent="0.2">
      <c r="B44" s="113"/>
      <c r="C44" s="113"/>
      <c r="D44" s="114"/>
      <c r="E44" s="113"/>
      <c r="F44" s="113"/>
      <c r="G44" s="113"/>
      <c r="H44" s="113"/>
      <c r="I44" s="113"/>
      <c r="J44" s="101"/>
      <c r="K44" s="101"/>
      <c r="L44" s="101"/>
      <c r="M44" s="113"/>
      <c r="N44" s="113"/>
      <c r="O44" s="113"/>
      <c r="P44" s="77"/>
      <c r="Q44" s="77"/>
      <c r="R44" s="77"/>
      <c r="S44" s="113"/>
      <c r="X44" s="77"/>
      <c r="Y44" s="77"/>
      <c r="Z44" s="77"/>
    </row>
    <row r="45" spans="2:26" x14ac:dyDescent="0.2">
      <c r="B45" s="99" t="s">
        <v>1073</v>
      </c>
      <c r="C45" s="100"/>
      <c r="D45" s="114"/>
      <c r="E45" s="113"/>
      <c r="F45" s="113"/>
      <c r="G45" s="113"/>
      <c r="H45" s="113"/>
      <c r="I45" s="113"/>
      <c r="J45" s="101"/>
      <c r="K45" s="101"/>
      <c r="L45" s="101"/>
      <c r="M45" s="113"/>
      <c r="N45" s="113"/>
      <c r="O45" s="113"/>
      <c r="P45" s="77"/>
      <c r="Q45" s="77"/>
      <c r="R45" s="77"/>
      <c r="S45" s="113"/>
      <c r="X45" s="77"/>
      <c r="Y45" s="77"/>
      <c r="Z45" s="77"/>
    </row>
    <row r="46" spans="2:26" x14ac:dyDescent="0.2">
      <c r="B46" s="115" t="s">
        <v>1074</v>
      </c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7"/>
      <c r="Q46" s="77"/>
      <c r="R46" s="77"/>
      <c r="S46" s="79"/>
      <c r="X46" s="77"/>
      <c r="Y46" s="77"/>
      <c r="Z46" s="77"/>
    </row>
    <row r="47" spans="2:26" x14ac:dyDescent="0.2">
      <c r="B47" s="115" t="s">
        <v>1075</v>
      </c>
    </row>
    <row r="48" spans="2:26" x14ac:dyDescent="0.2">
      <c r="B48" s="115" t="s">
        <v>1076</v>
      </c>
    </row>
    <row r="49" spans="2:8" x14ac:dyDescent="0.2">
      <c r="B49" s="115" t="s">
        <v>1077</v>
      </c>
    </row>
    <row r="50" spans="2:8" x14ac:dyDescent="0.2">
      <c r="B50" s="115" t="s">
        <v>1078</v>
      </c>
    </row>
    <row r="51" spans="2:8" x14ac:dyDescent="0.2">
      <c r="B51" s="115"/>
    </row>
    <row r="52" spans="2:8" x14ac:dyDescent="0.2">
      <c r="B52" s="99" t="s">
        <v>1079</v>
      </c>
    </row>
    <row r="53" spans="2:8" x14ac:dyDescent="0.2">
      <c r="B53" s="115" t="s">
        <v>1080</v>
      </c>
      <c r="H53" s="605"/>
    </row>
    <row r="54" spans="2:8" x14ac:dyDescent="0.2">
      <c r="B54" s="79"/>
      <c r="H54" s="605"/>
    </row>
    <row r="55" spans="2:8" x14ac:dyDescent="0.2">
      <c r="B55" s="116" t="s">
        <v>1081</v>
      </c>
      <c r="H55" s="605"/>
    </row>
    <row r="56" spans="2:8" x14ac:dyDescent="0.2">
      <c r="H56" s="605"/>
    </row>
    <row r="57" spans="2:8" x14ac:dyDescent="0.2">
      <c r="H57" s="605"/>
    </row>
  </sheetData>
  <autoFilter ref="B10:Q43" xr:uid="{62ACBC89-E441-4007-B227-0C31D24AFB2E}"/>
  <phoneticPr fontId="30" type="noConversion"/>
  <dataValidations count="1">
    <dataValidation type="list" allowBlank="1" showInputMessage="1" showErrorMessage="1" sqref="D43" xr:uid="{E19D362D-EF23-4DAA-B2E0-93B33E2401AD}">
      <formula1>$B$39:$B$42</formula1>
    </dataValidation>
  </dataValidations>
  <pageMargins left="0.6" right="0.6" top="1" bottom="1" header="0.5" footer="0.5"/>
  <pageSetup paperSize="9" scale="40" orientation="landscape" r:id="rId1"/>
  <headerFooter>
    <oddHeader>&amp;R&amp;7Draft - Work in Progress</oddHeader>
    <oddFooter>&amp;L&amp;7&amp;F
PwC&amp;C&amp;7
&amp;A&amp;R&amp;7&amp;D
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0" tint="-0.34998626667073579"/>
    <pageSetUpPr fitToPage="1"/>
  </sheetPr>
  <dimension ref="A1:AF88"/>
  <sheetViews>
    <sheetView showGridLines="0" zoomScaleNormal="100" workbookViewId="0">
      <pane xSplit="3" ySplit="13" topLeftCell="D14" activePane="bottomRight" state="frozen"/>
      <selection pane="topRight" activeCell="E40" sqref="E40"/>
      <selection pane="bottomLeft" activeCell="E40" sqref="E40"/>
      <selection pane="bottomRight" activeCell="D17" sqref="D17"/>
    </sheetView>
  </sheetViews>
  <sheetFormatPr defaultColWidth="9.140625" defaultRowHeight="12" x14ac:dyDescent="0.2"/>
  <cols>
    <col min="1" max="1" width="2" style="51" customWidth="1"/>
    <col min="2" max="2" width="25.7109375" style="51" customWidth="1"/>
    <col min="3" max="3" width="21.28515625" style="118" bestFit="1" customWidth="1"/>
    <col min="4" max="31" width="17.5703125" style="51" customWidth="1"/>
    <col min="32" max="16384" width="9.140625" style="51"/>
  </cols>
  <sheetData>
    <row r="1" spans="1:32" ht="15" x14ac:dyDescent="0.25">
      <c r="B1" s="117" t="s">
        <v>1082</v>
      </c>
    </row>
    <row r="2" spans="1:32" ht="12" customHeight="1" thickBot="1" x14ac:dyDescent="0.25"/>
    <row r="3" spans="1:32" x14ac:dyDescent="0.2">
      <c r="B3" s="119" t="s">
        <v>1083</v>
      </c>
      <c r="C3" s="120" t="s">
        <v>1084</v>
      </c>
    </row>
    <row r="4" spans="1:32" x14ac:dyDescent="0.2">
      <c r="B4" s="47" t="s">
        <v>1085</v>
      </c>
      <c r="C4" s="121" t="s">
        <v>1086</v>
      </c>
    </row>
    <row r="5" spans="1:32" ht="15" thickBot="1" x14ac:dyDescent="0.4">
      <c r="B5" s="122" t="s">
        <v>1087</v>
      </c>
      <c r="C5" s="165">
        <v>44895</v>
      </c>
      <c r="D5" s="123"/>
      <c r="E5" s="123"/>
    </row>
    <row r="6" spans="1:32" ht="12.75" thickBot="1" x14ac:dyDescent="0.25">
      <c r="D6" s="124">
        <v>1</v>
      </c>
      <c r="E6" s="124">
        <f t="shared" ref="E6:J6" si="0">D6+1</f>
        <v>2</v>
      </c>
      <c r="F6" s="124">
        <f t="shared" si="0"/>
        <v>3</v>
      </c>
      <c r="G6" s="124">
        <f t="shared" si="0"/>
        <v>4</v>
      </c>
      <c r="H6" s="124">
        <f t="shared" si="0"/>
        <v>5</v>
      </c>
      <c r="I6" s="124">
        <f t="shared" si="0"/>
        <v>6</v>
      </c>
      <c r="J6" s="124">
        <f t="shared" si="0"/>
        <v>7</v>
      </c>
      <c r="K6" s="124">
        <f t="shared" ref="K6:Z6" si="1">J6+1</f>
        <v>8</v>
      </c>
      <c r="L6" s="124">
        <f t="shared" si="1"/>
        <v>9</v>
      </c>
      <c r="M6" s="124">
        <f t="shared" si="1"/>
        <v>10</v>
      </c>
      <c r="N6" s="124">
        <f t="shared" si="1"/>
        <v>11</v>
      </c>
      <c r="O6" s="124">
        <f t="shared" si="1"/>
        <v>12</v>
      </c>
      <c r="P6" s="124">
        <f t="shared" si="1"/>
        <v>13</v>
      </c>
      <c r="Q6" s="124">
        <f t="shared" si="1"/>
        <v>14</v>
      </c>
      <c r="R6" s="124">
        <f t="shared" si="1"/>
        <v>15</v>
      </c>
      <c r="S6" s="124">
        <f t="shared" si="1"/>
        <v>16</v>
      </c>
      <c r="T6" s="124">
        <f t="shared" si="1"/>
        <v>17</v>
      </c>
      <c r="U6" s="124">
        <f t="shared" si="1"/>
        <v>18</v>
      </c>
      <c r="V6" s="124">
        <f t="shared" si="1"/>
        <v>19</v>
      </c>
      <c r="W6" s="124">
        <f t="shared" si="1"/>
        <v>20</v>
      </c>
      <c r="X6" s="124">
        <f t="shared" si="1"/>
        <v>21</v>
      </c>
      <c r="Y6" s="124">
        <f t="shared" si="1"/>
        <v>22</v>
      </c>
      <c r="Z6" s="124">
        <f t="shared" si="1"/>
        <v>23</v>
      </c>
      <c r="AA6" s="124">
        <f t="shared" ref="AA6:AB6" si="2">Z6+1</f>
        <v>24</v>
      </c>
      <c r="AB6" s="124">
        <f t="shared" si="2"/>
        <v>25</v>
      </c>
      <c r="AC6" s="124">
        <f t="shared" ref="AC6" si="3">AB6+1</f>
        <v>26</v>
      </c>
      <c r="AD6" s="124">
        <f t="shared" ref="AD6" si="4">AC6+1</f>
        <v>27</v>
      </c>
      <c r="AE6" s="124">
        <f t="shared" ref="AE6" si="5">AD6+1</f>
        <v>28</v>
      </c>
    </row>
    <row r="7" spans="1:32" x14ac:dyDescent="0.2">
      <c r="B7" s="119" t="s">
        <v>1088</v>
      </c>
      <c r="C7" s="125"/>
      <c r="D7" s="126" t="s">
        <v>1089</v>
      </c>
      <c r="E7" s="126" t="s">
        <v>1090</v>
      </c>
      <c r="F7" s="126" t="s">
        <v>1091</v>
      </c>
      <c r="G7" s="126" t="s">
        <v>1092</v>
      </c>
      <c r="H7" s="126" t="s">
        <v>1093</v>
      </c>
      <c r="I7" s="126" t="s">
        <v>1094</v>
      </c>
      <c r="J7" s="126" t="s">
        <v>1095</v>
      </c>
      <c r="K7" s="126" t="s">
        <v>1096</v>
      </c>
      <c r="L7" s="126" t="s">
        <v>1097</v>
      </c>
      <c r="M7" s="126" t="s">
        <v>1098</v>
      </c>
      <c r="N7" s="126" t="s">
        <v>1099</v>
      </c>
      <c r="O7" s="126" t="s">
        <v>1100</v>
      </c>
      <c r="P7" s="126" t="s">
        <v>1101</v>
      </c>
      <c r="Q7" s="126" t="s">
        <v>1102</v>
      </c>
      <c r="R7" s="126" t="s">
        <v>1103</v>
      </c>
      <c r="S7" s="126" t="s">
        <v>1104</v>
      </c>
      <c r="T7" s="126" t="s">
        <v>1105</v>
      </c>
      <c r="U7" s="126" t="s">
        <v>1106</v>
      </c>
      <c r="V7" s="126" t="s">
        <v>1107</v>
      </c>
      <c r="W7" s="126" t="s">
        <v>1108</v>
      </c>
      <c r="X7" s="126" t="s">
        <v>1109</v>
      </c>
      <c r="Y7" s="126" t="s">
        <v>1110</v>
      </c>
      <c r="Z7" s="126" t="s">
        <v>1111</v>
      </c>
      <c r="AA7" s="126" t="s">
        <v>1112</v>
      </c>
      <c r="AB7" s="126" t="s">
        <v>1113</v>
      </c>
      <c r="AC7" s="126" t="s">
        <v>1114</v>
      </c>
      <c r="AD7" s="126" t="s">
        <v>1115</v>
      </c>
      <c r="AE7" s="127" t="s">
        <v>1116</v>
      </c>
      <c r="AF7" s="128" t="s">
        <v>1117</v>
      </c>
    </row>
    <row r="8" spans="1:32" x14ac:dyDescent="0.2">
      <c r="B8" s="129" t="s">
        <v>393</v>
      </c>
      <c r="C8" s="130" t="s">
        <v>1118</v>
      </c>
      <c r="D8" s="662" t="s">
        <v>1044</v>
      </c>
      <c r="E8" s="131" t="s">
        <v>1047</v>
      </c>
      <c r="F8" s="131" t="s">
        <v>1048</v>
      </c>
      <c r="G8" s="131" t="s">
        <v>1049</v>
      </c>
      <c r="H8" s="131" t="s">
        <v>1050</v>
      </c>
      <c r="I8" s="131" t="s">
        <v>1051</v>
      </c>
      <c r="J8" s="131" t="s">
        <v>1052</v>
      </c>
      <c r="K8" s="131" t="s">
        <v>1053</v>
      </c>
      <c r="L8" s="131" t="s">
        <v>1054</v>
      </c>
      <c r="M8" s="131" t="s">
        <v>1055</v>
      </c>
      <c r="N8" s="131" t="s">
        <v>1056</v>
      </c>
      <c r="O8" s="131" t="s">
        <v>1057</v>
      </c>
      <c r="P8" s="131" t="s">
        <v>1058</v>
      </c>
      <c r="Q8" s="131" t="s">
        <v>1059</v>
      </c>
      <c r="R8" s="131" t="s">
        <v>1060</v>
      </c>
      <c r="S8" s="131" t="s">
        <v>1061</v>
      </c>
      <c r="T8" s="131" t="s">
        <v>1062</v>
      </c>
      <c r="U8" s="131" t="s">
        <v>1063</v>
      </c>
      <c r="V8" s="131" t="s">
        <v>1064</v>
      </c>
      <c r="W8" s="131" t="s">
        <v>1065</v>
      </c>
      <c r="X8" s="131" t="s">
        <v>1066</v>
      </c>
      <c r="Y8" s="131" t="s">
        <v>1067</v>
      </c>
      <c r="Z8" s="131" t="s">
        <v>1068</v>
      </c>
      <c r="AA8" s="663" t="s">
        <v>1069</v>
      </c>
      <c r="AB8" s="131" t="s">
        <v>265</v>
      </c>
      <c r="AC8" s="131" t="s">
        <v>266</v>
      </c>
      <c r="AD8" s="131" t="s">
        <v>267</v>
      </c>
      <c r="AE8" s="132" t="s">
        <v>268</v>
      </c>
      <c r="AF8" s="128" t="s">
        <v>1117</v>
      </c>
    </row>
    <row r="9" spans="1:32" x14ac:dyDescent="0.2">
      <c r="B9" s="47" t="s">
        <v>1119</v>
      </c>
      <c r="C9" s="118" t="s">
        <v>1120</v>
      </c>
      <c r="D9" s="51" t="s">
        <v>1121</v>
      </c>
      <c r="E9" s="51" t="s">
        <v>1121</v>
      </c>
      <c r="F9" s="51" t="s">
        <v>1121</v>
      </c>
      <c r="G9" s="51" t="s">
        <v>1121</v>
      </c>
      <c r="H9" s="51" t="s">
        <v>1121</v>
      </c>
      <c r="I9" s="51" t="s">
        <v>1121</v>
      </c>
      <c r="J9" s="51" t="s">
        <v>1121</v>
      </c>
      <c r="K9" s="51" t="s">
        <v>1121</v>
      </c>
      <c r="L9" s="51" t="s">
        <v>1121</v>
      </c>
      <c r="M9" s="51" t="s">
        <v>1121</v>
      </c>
      <c r="N9" s="51" t="s">
        <v>1121</v>
      </c>
      <c r="O9" s="51" t="s">
        <v>1121</v>
      </c>
      <c r="P9" s="51" t="s">
        <v>1121</v>
      </c>
      <c r="Q9" s="51" t="s">
        <v>1121</v>
      </c>
      <c r="R9" s="51" t="s">
        <v>1121</v>
      </c>
      <c r="S9" s="51" t="s">
        <v>1121</v>
      </c>
      <c r="T9" s="51" t="s">
        <v>1121</v>
      </c>
      <c r="U9" s="51" t="s">
        <v>1121</v>
      </c>
      <c r="V9" s="51" t="s">
        <v>1121</v>
      </c>
      <c r="W9" s="51" t="s">
        <v>1121</v>
      </c>
      <c r="X9" s="51" t="s">
        <v>1121</v>
      </c>
      <c r="Y9" s="51" t="s">
        <v>1121</v>
      </c>
      <c r="Z9" s="51" t="s">
        <v>1121</v>
      </c>
      <c r="AA9" s="51" t="s">
        <v>1121</v>
      </c>
      <c r="AB9" s="51" t="s">
        <v>1122</v>
      </c>
      <c r="AC9" s="51" t="s">
        <v>1122</v>
      </c>
      <c r="AD9" s="51" t="s">
        <v>1123</v>
      </c>
      <c r="AE9" s="133" t="s">
        <v>1122</v>
      </c>
      <c r="AF9" s="128" t="s">
        <v>1117</v>
      </c>
    </row>
    <row r="10" spans="1:32" ht="12.75" thickBot="1" x14ac:dyDescent="0.25">
      <c r="B10" s="122" t="s">
        <v>1124</v>
      </c>
      <c r="C10" s="134"/>
      <c r="D10" s="135" t="s">
        <v>1125</v>
      </c>
      <c r="E10" s="135" t="s">
        <v>1125</v>
      </c>
      <c r="F10" s="135" t="s">
        <v>1125</v>
      </c>
      <c r="G10" s="135" t="s">
        <v>1125</v>
      </c>
      <c r="H10" s="135" t="s">
        <v>1125</v>
      </c>
      <c r="I10" s="135" t="s">
        <v>1125</v>
      </c>
      <c r="J10" s="135" t="s">
        <v>1125</v>
      </c>
      <c r="K10" s="135" t="s">
        <v>1125</v>
      </c>
      <c r="L10" s="135" t="s">
        <v>1125</v>
      </c>
      <c r="M10" s="135" t="s">
        <v>1125</v>
      </c>
      <c r="N10" s="135" t="s">
        <v>1125</v>
      </c>
      <c r="O10" s="135" t="s">
        <v>1125</v>
      </c>
      <c r="P10" s="135" t="s">
        <v>1125</v>
      </c>
      <c r="Q10" s="135" t="s">
        <v>1125</v>
      </c>
      <c r="R10" s="135" t="s">
        <v>1125</v>
      </c>
      <c r="S10" s="135" t="s">
        <v>1125</v>
      </c>
      <c r="T10" s="135" t="s">
        <v>1125</v>
      </c>
      <c r="U10" s="135" t="s">
        <v>1125</v>
      </c>
      <c r="V10" s="135" t="s">
        <v>1125</v>
      </c>
      <c r="W10" s="135" t="s">
        <v>1125</v>
      </c>
      <c r="X10" s="135" t="s">
        <v>1125</v>
      </c>
      <c r="Y10" s="135" t="s">
        <v>1125</v>
      </c>
      <c r="Z10" s="135" t="s">
        <v>1125</v>
      </c>
      <c r="AA10" s="135" t="s">
        <v>1125</v>
      </c>
      <c r="AB10" s="135" t="s">
        <v>1126</v>
      </c>
      <c r="AC10" s="135" t="s">
        <v>1126</v>
      </c>
      <c r="AD10" s="135" t="s">
        <v>1126</v>
      </c>
      <c r="AE10" s="136" t="s">
        <v>1126</v>
      </c>
      <c r="AF10" s="128" t="s">
        <v>1117</v>
      </c>
    </row>
    <row r="11" spans="1:32" ht="12.75" thickBot="1" x14ac:dyDescent="0.25">
      <c r="AF11" s="128" t="s">
        <v>1117</v>
      </c>
    </row>
    <row r="12" spans="1:32" ht="12.75" thickBot="1" x14ac:dyDescent="0.25">
      <c r="B12" s="137" t="s">
        <v>1127</v>
      </c>
      <c r="C12" s="138" t="str">
        <f>Peer!N10</f>
        <v>2 Yrs Weekly Adjusted Beta</v>
      </c>
      <c r="D12" s="139">
        <f ca="1">IF(Valuation!$H$88=1,OFFSET(CHOOSE(Valuation!$H$89,D$16,D$28,D$40),Valuation!$H$90,,),OFFSET(CHOOSE(Valuation!$H$89,D$54,D$66,D$78),Valuation!$H$90,,))</f>
        <v>1.3616010000000001</v>
      </c>
      <c r="E12" s="139">
        <f ca="1">IF(Valuation!$H$88=1,OFFSET(CHOOSE(Valuation!$H$89,E$16,E$28,E$40),Valuation!$H$90,,),OFFSET(CHOOSE(Valuation!$H$89,E$54,E$66,E$78),Valuation!$H$90,,))</f>
        <v>1.335556</v>
      </c>
      <c r="F12" s="139">
        <f ca="1">IF(Valuation!$H$88=1,OFFSET(CHOOSE(Valuation!$H$89,F$16,F$28,F$40),Valuation!$H$90,,),OFFSET(CHOOSE(Valuation!$H$89,F$54,F$66,F$78),Valuation!$H$90,,))</f>
        <v>0.9710027</v>
      </c>
      <c r="G12" s="139">
        <f ca="1">IF(Valuation!$H$88=1,OFFSET(CHOOSE(Valuation!$H$89,G$16,G$28,G$40),Valuation!$H$90,,),OFFSET(CHOOSE(Valuation!$H$89,G$54,G$66,G$78),Valuation!$H$90,,))</f>
        <v>1.1421269999999999</v>
      </c>
      <c r="H12" s="139">
        <f ca="1">IF(Valuation!$H$88=1,OFFSET(CHOOSE(Valuation!$H$89,H$16,H$28,H$40),Valuation!$H$90,,),OFFSET(CHOOSE(Valuation!$H$89,H$54,H$66,H$78),Valuation!$H$90,,))</f>
        <v>1.010165</v>
      </c>
      <c r="I12" s="139">
        <f ca="1">IF(Valuation!$H$88=1,OFFSET(CHOOSE(Valuation!$H$89,I$16,I$28,I$40),Valuation!$H$90,,),OFFSET(CHOOSE(Valuation!$H$89,I$54,I$66,I$78),Valuation!$H$90,,))</f>
        <v>1.3775930000000001</v>
      </c>
      <c r="J12" s="139">
        <f ca="1">IF(Valuation!$H$88=1,OFFSET(CHOOSE(Valuation!$H$89,J$16,J$28,J$40),Valuation!$H$90,,),OFFSET(CHOOSE(Valuation!$H$89,J$54,J$66,J$78),Valuation!$H$90,,))</f>
        <v>0.88743939999999999</v>
      </c>
      <c r="K12" s="139">
        <f ca="1">IF(Valuation!$H$88=1,OFFSET(CHOOSE(Valuation!$H$89,K$16,K$28,K$40),Valuation!$H$90,,),OFFSET(CHOOSE(Valuation!$H$89,K$54,K$66,K$78),Valuation!$H$90,,))</f>
        <v>1.177308</v>
      </c>
      <c r="L12" s="139">
        <f ca="1">IF(Valuation!$H$88=1,OFFSET(CHOOSE(Valuation!$H$89,L$16,L$28,L$40),Valuation!$H$90,,),OFFSET(CHOOSE(Valuation!$H$89,L$54,L$66,L$78),Valuation!$H$90,,))</f>
        <v>0.93337829999999999</v>
      </c>
      <c r="M12" s="139">
        <f ca="1">IF(Valuation!$H$88=1,OFFSET(CHOOSE(Valuation!$H$89,M$16,M$28,M$40),Valuation!$H$90,,),OFFSET(CHOOSE(Valuation!$H$89,M$54,M$66,M$78),Valuation!$H$90,,))</f>
        <v>1.0864929999999999</v>
      </c>
      <c r="N12" s="139">
        <f ca="1">IF(Valuation!$H$88=1,OFFSET(CHOOSE(Valuation!$H$89,N$16,N$28,N$40),Valuation!$H$90,,),OFFSET(CHOOSE(Valuation!$H$89,N$54,N$66,N$78),Valuation!$H$90,,))</f>
        <v>1.0709660000000001</v>
      </c>
      <c r="O12" s="139">
        <f ca="1">IF(Valuation!$H$88=1,OFFSET(CHOOSE(Valuation!$H$89,O$16,O$28,O$40),Valuation!$H$90,,),OFFSET(CHOOSE(Valuation!$H$89,O$54,O$66,O$78),Valuation!$H$90,,))</f>
        <v>0.8452499</v>
      </c>
      <c r="P12" s="139">
        <f ca="1">IF(Valuation!$H$88=1,OFFSET(CHOOSE(Valuation!$H$89,P$16,P$28,P$40),Valuation!$H$90,,),OFFSET(CHOOSE(Valuation!$H$89,P$54,P$66,P$78),Valuation!$H$90,,))</f>
        <v>1.772483</v>
      </c>
      <c r="Q12" s="139">
        <f ca="1">IF(Valuation!$H$88=1,OFFSET(CHOOSE(Valuation!$H$89,Q$16,Q$28,Q$40),Valuation!$H$90,,),OFFSET(CHOOSE(Valuation!$H$89,Q$54,Q$66,Q$78),Valuation!$H$90,,))</f>
        <v>1.16048</v>
      </c>
      <c r="R12" s="139">
        <f ca="1">IF(Valuation!$H$88=1,OFFSET(CHOOSE(Valuation!$H$89,R$16,R$28,R$40),Valuation!$H$90,,),OFFSET(CHOOSE(Valuation!$H$89,R$54,R$66,R$78),Valuation!$H$90,,))</f>
        <v>1.3466560000000001</v>
      </c>
      <c r="S12" s="139">
        <f ca="1">IF(Valuation!$H$88=1,OFFSET(CHOOSE(Valuation!$H$89,S$16,S$28,S$40),Valuation!$H$90,,),OFFSET(CHOOSE(Valuation!$H$89,S$54,S$66,S$78),Valuation!$H$90,,))</f>
        <v>1.263479</v>
      </c>
      <c r="T12" s="139">
        <f ca="1">IF(Valuation!$H$88=1,OFFSET(CHOOSE(Valuation!$H$89,T$16,T$28,T$40),Valuation!$H$90,,),OFFSET(CHOOSE(Valuation!$H$89,T$54,T$66,T$78),Valuation!$H$90,,))</f>
        <v>0.99432529999999997</v>
      </c>
      <c r="U12" s="139">
        <f ca="1">IF(Valuation!$H$88=1,OFFSET(CHOOSE(Valuation!$H$89,U$16,U$28,U$40),Valuation!$H$90,,),OFFSET(CHOOSE(Valuation!$H$89,U$54,U$66,U$78),Valuation!$H$90,,))</f>
        <v>1.6029929999999999</v>
      </c>
      <c r="V12" s="139">
        <f ca="1">IF(Valuation!$H$88=1,OFFSET(CHOOSE(Valuation!$H$89,V$16,V$28,V$40),Valuation!$H$90,,),OFFSET(CHOOSE(Valuation!$H$89,V$54,V$66,V$78),Valuation!$H$90,,))</f>
        <v>1.0075480000000001</v>
      </c>
      <c r="W12" s="139">
        <f ca="1">IF(Valuation!$H$88=1,OFFSET(CHOOSE(Valuation!$H$89,W$16,W$28,W$40),Valuation!$H$90,,),OFFSET(CHOOSE(Valuation!$H$89,W$54,W$66,W$78),Valuation!$H$90,,))</f>
        <v>1.353777</v>
      </c>
      <c r="X12" s="139">
        <f ca="1">IF(Valuation!$H$88=1,OFFSET(CHOOSE(Valuation!$H$89,X$16,X$28,X$40),Valuation!$H$90,,),OFFSET(CHOOSE(Valuation!$H$89,X$54,X$66,X$78),Valuation!$H$90,,))</f>
        <v>1.1479239999999999</v>
      </c>
      <c r="Y12" s="139">
        <f ca="1">IF(Valuation!$H$88=1,OFFSET(CHOOSE(Valuation!$H$89,Y$16,Y$28,Y$40),Valuation!$H$90,,),OFFSET(CHOOSE(Valuation!$H$89,Y$54,Y$66,Y$78),Valuation!$H$90,,))</f>
        <v>1.0758270000000001</v>
      </c>
      <c r="Z12" s="139">
        <f ca="1">IF(Valuation!$H$88=1,OFFSET(CHOOSE(Valuation!$H$89,Z$16,Z$28,Z$40),Valuation!$H$90,,),OFFSET(CHOOSE(Valuation!$H$89,Z$54,Z$66,Z$78),Valuation!$H$90,,))</f>
        <v>1.2548049999999999</v>
      </c>
      <c r="AA12" s="139">
        <f ca="1">IF(Valuation!$H$88=1,OFFSET(CHOOSE(Valuation!$H$89,AA$16,AA$28,AA$40),Valuation!$H$90,,),OFFSET(CHOOSE(Valuation!$H$89,AA$54,AA$66,AA$78),Valuation!$H$90,,))</f>
        <v>1.346009</v>
      </c>
      <c r="AB12" s="139">
        <f ca="1">IF(Valuation!$H$88=1,OFFSET(CHOOSE(Valuation!$H$89,AB$16,AB$28,AB$40),Valuation!$H$90,,),OFFSET(CHOOSE(Valuation!$H$89,AB$54,AB$66,AB$78),Valuation!$H$90,,))</f>
        <v>1.4016526171170738</v>
      </c>
      <c r="AC12" s="139">
        <f ca="1">IF(Valuation!$H$88=1,OFFSET(CHOOSE(Valuation!$H$89,AC$16,AC$28,AC$40),Valuation!$H$90,,),OFFSET(CHOOSE(Valuation!$H$89,AC$54,AC$66,AC$78),Valuation!$H$90,,))</f>
        <v>1.0502449453304266</v>
      </c>
      <c r="AD12" s="139">
        <f ca="1">IF(Valuation!$H$88=1,OFFSET(CHOOSE(Valuation!$H$89,AD$16,AD$28,AD$40),Valuation!$H$90,,),OFFSET(CHOOSE(Valuation!$H$89,AD$54,AD$66,AD$78),Valuation!$H$90,,))</f>
        <v>0.7299720970001955</v>
      </c>
      <c r="AE12" s="139">
        <f ca="1">IF(Valuation!$H$88=1,OFFSET(CHOOSE(Valuation!$H$89,AE$16,AE$28,AE$40),Valuation!$H$90,,),OFFSET(CHOOSE(Valuation!$H$89,AE$54,AE$66,AE$78),Valuation!$H$90,,))</f>
        <v>1.6165873270315729</v>
      </c>
      <c r="AF12" s="128" t="s">
        <v>1117</v>
      </c>
    </row>
    <row r="13" spans="1:32" x14ac:dyDescent="0.2">
      <c r="AF13" s="128" t="s">
        <v>1117</v>
      </c>
    </row>
    <row r="14" spans="1:32" x14ac:dyDescent="0.2">
      <c r="A14" s="51" t="s">
        <v>1117</v>
      </c>
      <c r="B14" s="140" t="s">
        <v>1128</v>
      </c>
      <c r="C14" s="141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28" t="s">
        <v>1117</v>
      </c>
    </row>
    <row r="15" spans="1:32" x14ac:dyDescent="0.2"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43"/>
      <c r="AF15" s="128" t="s">
        <v>1117</v>
      </c>
    </row>
    <row r="16" spans="1:32" x14ac:dyDescent="0.2">
      <c r="A16" s="51" t="s">
        <v>1117</v>
      </c>
      <c r="B16" s="144" t="s">
        <v>1129</v>
      </c>
      <c r="C16" s="145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  <c r="AC16" s="146"/>
      <c r="AD16" s="146"/>
      <c r="AE16" s="146"/>
      <c r="AF16" s="128" t="s">
        <v>1117</v>
      </c>
    </row>
    <row r="17" spans="1:32" x14ac:dyDescent="0.2">
      <c r="B17" s="51" t="s">
        <v>1130</v>
      </c>
      <c r="C17" s="118" t="s">
        <v>1131</v>
      </c>
      <c r="D17" s="149"/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50"/>
      <c r="AA17" s="150"/>
      <c r="AB17" s="150"/>
      <c r="AC17" s="150"/>
      <c r="AD17" s="150"/>
      <c r="AE17" s="150"/>
      <c r="AF17" s="128" t="s">
        <v>1117</v>
      </c>
    </row>
    <row r="18" spans="1:32" x14ac:dyDescent="0.2">
      <c r="B18" s="51" t="s">
        <v>1132</v>
      </c>
      <c r="C18" s="118" t="s">
        <v>1133</v>
      </c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50"/>
      <c r="AA18" s="150"/>
      <c r="AB18" s="150"/>
      <c r="AC18" s="150"/>
      <c r="AD18" s="150"/>
      <c r="AE18" s="150"/>
      <c r="AF18" s="128" t="s">
        <v>1117</v>
      </c>
    </row>
    <row r="19" spans="1:32" x14ac:dyDescent="0.2">
      <c r="B19" s="51" t="s">
        <v>1134</v>
      </c>
      <c r="C19" s="118" t="s">
        <v>1135</v>
      </c>
      <c r="D19" s="149"/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50"/>
      <c r="AA19" s="150"/>
      <c r="AB19" s="150"/>
      <c r="AC19" s="150"/>
      <c r="AD19" s="150"/>
      <c r="AE19" s="150"/>
      <c r="AF19" s="128" t="s">
        <v>1117</v>
      </c>
    </row>
    <row r="20" spans="1:32" x14ac:dyDescent="0.2">
      <c r="B20" s="51" t="s">
        <v>1136</v>
      </c>
      <c r="C20" s="118" t="s">
        <v>1137</v>
      </c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50"/>
      <c r="AA20" s="150"/>
      <c r="AB20" s="150"/>
      <c r="AC20" s="150"/>
      <c r="AD20" s="150"/>
      <c r="AE20" s="150"/>
      <c r="AF20" s="128" t="s">
        <v>1117</v>
      </c>
    </row>
    <row r="21" spans="1:32" x14ac:dyDescent="0.2">
      <c r="B21" s="51" t="s">
        <v>1138</v>
      </c>
      <c r="C21" s="118" t="s">
        <v>1139</v>
      </c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50"/>
      <c r="AA21" s="150"/>
      <c r="AB21" s="150"/>
      <c r="AC21" s="150"/>
      <c r="AD21" s="150"/>
      <c r="AE21" s="150"/>
      <c r="AF21" s="128" t="s">
        <v>1117</v>
      </c>
    </row>
    <row r="22" spans="1:32" x14ac:dyDescent="0.2">
      <c r="B22" s="51" t="s">
        <v>1140</v>
      </c>
      <c r="C22" s="118" t="s">
        <v>1141</v>
      </c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50"/>
      <c r="AA22" s="150"/>
      <c r="AB22" s="150"/>
      <c r="AC22" s="150"/>
      <c r="AD22" s="150"/>
      <c r="AE22" s="150"/>
      <c r="AF22" s="128" t="s">
        <v>1117</v>
      </c>
    </row>
    <row r="23" spans="1:32" x14ac:dyDescent="0.2">
      <c r="B23" s="51" t="s">
        <v>1142</v>
      </c>
      <c r="C23" s="118" t="s">
        <v>1143</v>
      </c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50"/>
      <c r="AA23" s="150"/>
      <c r="AB23" s="150"/>
      <c r="AC23" s="150"/>
      <c r="AD23" s="150"/>
      <c r="AE23" s="150"/>
      <c r="AF23" s="128" t="s">
        <v>1117</v>
      </c>
    </row>
    <row r="24" spans="1:32" x14ac:dyDescent="0.2">
      <c r="B24" s="51" t="s">
        <v>1144</v>
      </c>
      <c r="C24" s="118" t="s">
        <v>1145</v>
      </c>
      <c r="D24" s="149"/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50"/>
      <c r="AA24" s="150"/>
      <c r="AB24" s="150"/>
      <c r="AC24" s="150"/>
      <c r="AD24" s="150"/>
      <c r="AE24" s="150"/>
      <c r="AF24" s="128" t="s">
        <v>1117</v>
      </c>
    </row>
    <row r="25" spans="1:32" x14ac:dyDescent="0.2">
      <c r="B25" s="51" t="s">
        <v>1146</v>
      </c>
      <c r="C25" s="118" t="s">
        <v>1147</v>
      </c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50"/>
      <c r="AA25" s="150"/>
      <c r="AB25" s="150"/>
      <c r="AC25" s="150"/>
      <c r="AD25" s="150"/>
      <c r="AE25" s="150"/>
      <c r="AF25" s="128" t="s">
        <v>1117</v>
      </c>
    </row>
    <row r="26" spans="1:32" x14ac:dyDescent="0.2">
      <c r="B26" s="51" t="s">
        <v>1148</v>
      </c>
      <c r="C26" s="118" t="s">
        <v>1149</v>
      </c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50"/>
      <c r="AA26" s="150"/>
      <c r="AB26" s="150"/>
      <c r="AC26" s="150"/>
      <c r="AD26" s="150"/>
      <c r="AE26" s="150"/>
      <c r="AF26" s="128" t="s">
        <v>1117</v>
      </c>
    </row>
    <row r="27" spans="1:32" x14ac:dyDescent="0.2"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28" t="s">
        <v>1117</v>
      </c>
    </row>
    <row r="28" spans="1:32" x14ac:dyDescent="0.2">
      <c r="A28" s="51" t="s">
        <v>1117</v>
      </c>
      <c r="B28" s="148" t="s">
        <v>1150</v>
      </c>
      <c r="C28" s="145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28" t="s">
        <v>1117</v>
      </c>
    </row>
    <row r="29" spans="1:32" x14ac:dyDescent="0.2">
      <c r="B29" s="51" t="s">
        <v>1130</v>
      </c>
      <c r="C29" s="118" t="s">
        <v>1131</v>
      </c>
      <c r="D29" s="147">
        <v>1.836157</v>
      </c>
      <c r="E29" s="147">
        <v>1.665143</v>
      </c>
      <c r="F29" s="147">
        <v>1.438588</v>
      </c>
      <c r="G29" s="147">
        <v>1.5758289999999999</v>
      </c>
      <c r="H29" s="147">
        <v>0.99741959999999996</v>
      </c>
      <c r="I29" s="147">
        <v>2.2747299999999999</v>
      </c>
      <c r="J29" s="147">
        <v>1.0884510000000001</v>
      </c>
      <c r="K29" s="147">
        <v>1.4343950000000001</v>
      </c>
      <c r="L29" s="147">
        <v>1.3322959999999999</v>
      </c>
      <c r="M29" s="147">
        <v>1.5454079999999999</v>
      </c>
      <c r="N29" s="147">
        <v>1.153939</v>
      </c>
      <c r="O29" s="147">
        <v>0.65601200000000004</v>
      </c>
      <c r="P29" s="147">
        <v>2.0943100000000001</v>
      </c>
      <c r="Q29" s="147">
        <v>1.7233579999999999</v>
      </c>
      <c r="R29" s="147">
        <v>1.887478</v>
      </c>
      <c r="S29" s="147">
        <v>1.84263</v>
      </c>
      <c r="T29" s="147">
        <v>0.71860179999999996</v>
      </c>
      <c r="U29" s="147">
        <v>1.7999529999999999</v>
      </c>
      <c r="V29" s="147">
        <v>1.0835729999999999</v>
      </c>
      <c r="W29" s="147">
        <v>1.7965370000000001</v>
      </c>
      <c r="X29" s="147">
        <v>1.5721270000000001</v>
      </c>
      <c r="Y29" s="147">
        <v>4.1093940000000002E-2</v>
      </c>
      <c r="Z29" s="143">
        <v>1.6330199999999999</v>
      </c>
      <c r="AA29" s="143">
        <v>1.5190330000000001</v>
      </c>
      <c r="AB29" s="143">
        <v>1.7830017728402048</v>
      </c>
      <c r="AC29" s="143">
        <v>1.1640120457189174</v>
      </c>
      <c r="AD29" s="143">
        <v>0.67436022774826077</v>
      </c>
      <c r="AE29" s="143">
        <v>1.8919402071408362</v>
      </c>
      <c r="AF29" s="128" t="s">
        <v>1117</v>
      </c>
    </row>
    <row r="30" spans="1:32" x14ac:dyDescent="0.2">
      <c r="B30" s="51" t="s">
        <v>1132</v>
      </c>
      <c r="C30" s="118" t="s">
        <v>1133</v>
      </c>
      <c r="D30" s="147">
        <v>1.542422</v>
      </c>
      <c r="E30" s="147">
        <v>1.5033540000000001</v>
      </c>
      <c r="F30" s="147">
        <v>0.9565186</v>
      </c>
      <c r="G30" s="147">
        <v>1.2132080000000001</v>
      </c>
      <c r="H30" s="147">
        <v>1.015263</v>
      </c>
      <c r="I30" s="147">
        <v>1.5664100000000001</v>
      </c>
      <c r="J30" s="147">
        <v>0.83117240000000003</v>
      </c>
      <c r="K30" s="147">
        <v>1.2659800000000001</v>
      </c>
      <c r="L30" s="147">
        <v>0.90008140000000003</v>
      </c>
      <c r="M30" s="147">
        <v>1.129756</v>
      </c>
      <c r="N30" s="147">
        <v>1.106465</v>
      </c>
      <c r="O30" s="147">
        <v>0.76788749999999995</v>
      </c>
      <c r="P30" s="147">
        <v>2.1587510000000001</v>
      </c>
      <c r="Q30" s="147">
        <v>1.2407379999999999</v>
      </c>
      <c r="R30" s="147">
        <v>1.5200050000000001</v>
      </c>
      <c r="S30" s="147">
        <v>1.395238</v>
      </c>
      <c r="T30" s="147">
        <v>0.99150280000000002</v>
      </c>
      <c r="U30" s="147">
        <v>1.904514</v>
      </c>
      <c r="V30" s="147">
        <v>1.0113369999999999</v>
      </c>
      <c r="W30" s="147">
        <v>1.530686</v>
      </c>
      <c r="X30" s="147">
        <v>1.2219040000000001</v>
      </c>
      <c r="Y30" s="147">
        <v>1.1137570000000001</v>
      </c>
      <c r="Z30" s="143">
        <v>1.382226</v>
      </c>
      <c r="AA30" s="143">
        <v>1.5190330000000001</v>
      </c>
      <c r="AB30" s="143">
        <v>1.6024999506751176</v>
      </c>
      <c r="AC30" s="143">
        <v>1.0753831718273579</v>
      </c>
      <c r="AD30" s="143">
        <v>0.59496909519124508</v>
      </c>
      <c r="AE30" s="143">
        <v>1.9249052395997552</v>
      </c>
      <c r="AF30" s="128" t="s">
        <v>1117</v>
      </c>
    </row>
    <row r="31" spans="1:32" x14ac:dyDescent="0.2">
      <c r="B31" s="51" t="s">
        <v>1134</v>
      </c>
      <c r="C31" s="118" t="s">
        <v>1135</v>
      </c>
      <c r="D31" s="147">
        <v>1.1996830000000001</v>
      </c>
      <c r="E31" s="147">
        <v>1.2764439999999999</v>
      </c>
      <c r="F31" s="147">
        <v>1.310683</v>
      </c>
      <c r="G31" s="147">
        <v>1.2335339999999999</v>
      </c>
      <c r="H31" s="147">
        <v>1.516651</v>
      </c>
      <c r="I31" s="147">
        <v>1.7110719999999999</v>
      </c>
      <c r="J31" s="147">
        <v>0.79848949999999996</v>
      </c>
      <c r="K31" s="147">
        <v>1.2659800000000001</v>
      </c>
      <c r="L31" s="147">
        <v>1.100768</v>
      </c>
      <c r="M31" s="147">
        <v>1.44353</v>
      </c>
      <c r="N31" s="147">
        <v>0.95003099999999996</v>
      </c>
      <c r="O31" s="147">
        <v>0.5041428</v>
      </c>
      <c r="P31" s="147">
        <v>2.1587510000000001</v>
      </c>
      <c r="Q31" s="147">
        <v>1.5647740000000001</v>
      </c>
      <c r="R31" s="147">
        <v>1.7291650000000001</v>
      </c>
      <c r="S31" s="147">
        <v>1.555293</v>
      </c>
      <c r="T31" s="147">
        <v>1.147872</v>
      </c>
      <c r="U31" s="147">
        <v>1.738966</v>
      </c>
      <c r="V31" s="147">
        <v>1.2642949999999999</v>
      </c>
      <c r="W31" s="147">
        <v>1.5183059999999999</v>
      </c>
      <c r="X31" s="147">
        <v>0.52564259999999996</v>
      </c>
      <c r="Y31" s="147">
        <v>0.99007290000000003</v>
      </c>
      <c r="Z31" s="143">
        <v>1.314802</v>
      </c>
      <c r="AA31" s="143">
        <v>1.5190330000000001</v>
      </c>
      <c r="AB31" s="143">
        <v>0.95671387025457211</v>
      </c>
      <c r="AC31" s="143">
        <v>1.1001381338699678</v>
      </c>
      <c r="AD31" s="143">
        <v>0.68812080846507628</v>
      </c>
      <c r="AE31" s="143">
        <v>1.541853974008049</v>
      </c>
      <c r="AF31" s="128" t="s">
        <v>1117</v>
      </c>
    </row>
    <row r="32" spans="1:32" x14ac:dyDescent="0.2">
      <c r="B32" s="51" t="s">
        <v>1136</v>
      </c>
      <c r="C32" s="118" t="s">
        <v>1137</v>
      </c>
      <c r="D32" s="147">
        <v>1.2680579999999999</v>
      </c>
      <c r="E32" s="147">
        <v>1.2164699999999999</v>
      </c>
      <c r="F32" s="147">
        <v>1.278953</v>
      </c>
      <c r="G32" s="147">
        <v>1.2002710000000001</v>
      </c>
      <c r="H32" s="147">
        <v>1.556203</v>
      </c>
      <c r="I32" s="147">
        <v>1.6636759999999999</v>
      </c>
      <c r="J32" s="147">
        <v>0.83122649999999998</v>
      </c>
      <c r="K32" s="147">
        <v>1.3313649999999999</v>
      </c>
      <c r="L32" s="147">
        <v>1.0550660000000001</v>
      </c>
      <c r="M32" s="147">
        <v>1.4097569999999999</v>
      </c>
      <c r="N32" s="147">
        <v>0.88884180000000002</v>
      </c>
      <c r="O32" s="147">
        <v>0.56117969999999995</v>
      </c>
      <c r="P32" s="147">
        <v>2.1587510000000001</v>
      </c>
      <c r="Q32" s="147">
        <v>1.482926</v>
      </c>
      <c r="R32" s="147">
        <v>1.711266</v>
      </c>
      <c r="S32" s="147">
        <v>1.5311669999999999</v>
      </c>
      <c r="T32" s="147">
        <v>1.128878</v>
      </c>
      <c r="U32" s="147">
        <v>1.6648799999999999</v>
      </c>
      <c r="V32" s="147">
        <v>1.234024</v>
      </c>
      <c r="W32" s="147">
        <v>1.521285</v>
      </c>
      <c r="X32" s="147">
        <v>0.4823577</v>
      </c>
      <c r="Y32" s="147">
        <v>0.94461090000000003</v>
      </c>
      <c r="Z32" s="143">
        <v>1.312967</v>
      </c>
      <c r="AA32" s="143">
        <v>1.5190330000000001</v>
      </c>
      <c r="AB32" s="143">
        <v>1.0271994185928579</v>
      </c>
      <c r="AC32" s="143">
        <v>1.0798466388709422</v>
      </c>
      <c r="AD32" s="143">
        <v>0.80585642990084949</v>
      </c>
      <c r="AE32" s="143">
        <v>1.5705700117536683</v>
      </c>
      <c r="AF32" s="128" t="s">
        <v>1117</v>
      </c>
    </row>
    <row r="33" spans="1:32" x14ac:dyDescent="0.2">
      <c r="B33" s="51" t="s">
        <v>1138</v>
      </c>
      <c r="C33" s="118" t="s">
        <v>1139</v>
      </c>
      <c r="D33" s="147">
        <v>1.247941</v>
      </c>
      <c r="E33" s="147">
        <v>1.219495</v>
      </c>
      <c r="F33" s="147">
        <v>1.2795350000000001</v>
      </c>
      <c r="G33" s="147">
        <v>1.232912</v>
      </c>
      <c r="H33" s="147">
        <v>1.556203</v>
      </c>
      <c r="I33" s="147">
        <v>1.6636759999999999</v>
      </c>
      <c r="J33" s="147">
        <v>0.89485179999999998</v>
      </c>
      <c r="K33" s="147">
        <v>1.3223750000000001</v>
      </c>
      <c r="L33" s="147">
        <v>1.1494679999999999</v>
      </c>
      <c r="M33" s="147">
        <v>1.3747229999999999</v>
      </c>
      <c r="N33" s="147">
        <v>0.88884180000000002</v>
      </c>
      <c r="O33" s="147">
        <v>0.67106560000000004</v>
      </c>
      <c r="P33" s="147">
        <v>2.1587510000000001</v>
      </c>
      <c r="Q33" s="147">
        <v>1.4510909999999999</v>
      </c>
      <c r="R33" s="147">
        <v>1.6554310000000001</v>
      </c>
      <c r="S33" s="147">
        <v>1.6181030000000001</v>
      </c>
      <c r="T33" s="147">
        <v>1.19536</v>
      </c>
      <c r="U33" s="147">
        <v>1.6443620000000001</v>
      </c>
      <c r="V33" s="147">
        <v>1.2530950000000001</v>
      </c>
      <c r="W33" s="147">
        <v>1.521285</v>
      </c>
      <c r="X33" s="147">
        <v>0.4823577</v>
      </c>
      <c r="Y33" s="147">
        <v>0.94238129999999998</v>
      </c>
      <c r="Z33" s="143">
        <v>1.2833669999999999</v>
      </c>
      <c r="AA33" s="143">
        <v>1.5190330000000001</v>
      </c>
      <c r="AB33" s="143">
        <v>1.1149196554007523</v>
      </c>
      <c r="AC33" s="143">
        <v>1.0481267800694309</v>
      </c>
      <c r="AD33" s="143">
        <v>0.85523767320044042</v>
      </c>
      <c r="AE33" s="143">
        <v>1.5199609825497111</v>
      </c>
      <c r="AF33" s="128" t="s">
        <v>1117</v>
      </c>
    </row>
    <row r="34" spans="1:32" x14ac:dyDescent="0.2">
      <c r="B34" s="51" t="s">
        <v>1140</v>
      </c>
      <c r="C34" s="118" t="s">
        <v>1141</v>
      </c>
      <c r="D34" s="147">
        <v>1.2881959999999999</v>
      </c>
      <c r="E34" s="147">
        <v>1.167632</v>
      </c>
      <c r="F34" s="147">
        <v>1.260969</v>
      </c>
      <c r="G34" s="147">
        <v>1.2006669999999999</v>
      </c>
      <c r="H34" s="147">
        <v>1.556203</v>
      </c>
      <c r="I34" s="147">
        <v>1.6636759999999999</v>
      </c>
      <c r="J34" s="147">
        <v>0.85332399999999997</v>
      </c>
      <c r="K34" s="147">
        <v>1.183319</v>
      </c>
      <c r="L34" s="147">
        <v>1.1217189999999999</v>
      </c>
      <c r="M34" s="147">
        <v>1.3332820000000001</v>
      </c>
      <c r="N34" s="147">
        <v>0.88884180000000002</v>
      </c>
      <c r="O34" s="147">
        <v>0.68420709999999996</v>
      </c>
      <c r="P34" s="147">
        <v>2.1587510000000001</v>
      </c>
      <c r="Q34" s="147">
        <v>1.426193</v>
      </c>
      <c r="R34" s="147">
        <v>1.6280490000000001</v>
      </c>
      <c r="S34" s="147">
        <v>1.556217</v>
      </c>
      <c r="T34" s="147">
        <v>1.149726</v>
      </c>
      <c r="U34" s="147">
        <v>1.565385</v>
      </c>
      <c r="V34" s="147">
        <v>1.1869689999999999</v>
      </c>
      <c r="W34" s="147">
        <v>1.521285</v>
      </c>
      <c r="X34" s="147">
        <v>0.4823577</v>
      </c>
      <c r="Y34" s="147">
        <v>0.89305749999999995</v>
      </c>
      <c r="Z34" s="143">
        <v>1.2173130000000001</v>
      </c>
      <c r="AA34" s="143">
        <v>1.5190330000000001</v>
      </c>
      <c r="AB34" s="143">
        <v>1.1298404754250519</v>
      </c>
      <c r="AC34" s="143">
        <v>1.0527699605861041</v>
      </c>
      <c r="AD34" s="143">
        <v>0.85523767320044042</v>
      </c>
      <c r="AE34" s="143">
        <v>1.499302506774157</v>
      </c>
      <c r="AF34" s="128" t="s">
        <v>1117</v>
      </c>
    </row>
    <row r="35" spans="1:32" x14ac:dyDescent="0.2">
      <c r="B35" s="51" t="s">
        <v>1142</v>
      </c>
      <c r="C35" s="118" t="s">
        <v>1143</v>
      </c>
      <c r="D35" s="147">
        <v>1.2244280000000001</v>
      </c>
      <c r="E35" s="147">
        <v>1.2709379999999999</v>
      </c>
      <c r="F35" s="147">
        <v>1.3222240000000001</v>
      </c>
      <c r="G35" s="147">
        <v>1.164544</v>
      </c>
      <c r="H35" s="147">
        <v>1.556203</v>
      </c>
      <c r="I35" s="147">
        <v>1.6636759999999999</v>
      </c>
      <c r="J35" s="147">
        <v>0.85550820000000005</v>
      </c>
      <c r="K35" s="147">
        <v>0.94274709999999995</v>
      </c>
      <c r="L35" s="147">
        <v>1.1598539999999999</v>
      </c>
      <c r="M35" s="147">
        <v>1.3176639999999999</v>
      </c>
      <c r="N35" s="147">
        <v>0.88884180000000002</v>
      </c>
      <c r="O35" s="147">
        <v>0.68420709999999996</v>
      </c>
      <c r="P35" s="147">
        <v>2.1587510000000001</v>
      </c>
      <c r="Q35" s="147">
        <v>1.372881</v>
      </c>
      <c r="R35" s="147">
        <v>1.634136</v>
      </c>
      <c r="S35" s="147">
        <v>1.5986210000000001</v>
      </c>
      <c r="T35" s="147">
        <v>1.202809</v>
      </c>
      <c r="U35" s="147">
        <v>1.568535</v>
      </c>
      <c r="V35" s="147">
        <v>1.2608250000000001</v>
      </c>
      <c r="W35" s="147">
        <v>1.521285</v>
      </c>
      <c r="X35" s="147">
        <v>0.4823577</v>
      </c>
      <c r="Y35" s="147">
        <v>0.88522210000000001</v>
      </c>
      <c r="Z35" s="143">
        <v>1.2510749999999999</v>
      </c>
      <c r="AA35" s="143">
        <v>1.5190330000000001</v>
      </c>
      <c r="AB35" s="143">
        <v>1.1345558391183723</v>
      </c>
      <c r="AC35" s="143">
        <v>1.0476179495227753</v>
      </c>
      <c r="AD35" s="143">
        <v>0.85523767320044042</v>
      </c>
      <c r="AE35" s="143">
        <v>1.499302506774157</v>
      </c>
      <c r="AF35" s="128" t="s">
        <v>1117</v>
      </c>
    </row>
    <row r="36" spans="1:32" x14ac:dyDescent="0.2">
      <c r="B36" s="51" t="s">
        <v>1144</v>
      </c>
      <c r="C36" s="118" t="s">
        <v>1145</v>
      </c>
      <c r="D36" s="147">
        <v>1.1972499999999999</v>
      </c>
      <c r="E36" s="147">
        <v>1.399219</v>
      </c>
      <c r="F36" s="147">
        <v>1.222129</v>
      </c>
      <c r="G36" s="147">
        <v>1.2326269999999999</v>
      </c>
      <c r="H36" s="147">
        <v>1.556203</v>
      </c>
      <c r="I36" s="147">
        <v>1.6636759999999999</v>
      </c>
      <c r="J36" s="147">
        <v>0.87657750000000001</v>
      </c>
      <c r="K36" s="147">
        <v>1.11571</v>
      </c>
      <c r="L36" s="147">
        <v>1.131718</v>
      </c>
      <c r="M36" s="147">
        <v>1.2935989999999999</v>
      </c>
      <c r="N36" s="147">
        <v>0.88884180000000002</v>
      </c>
      <c r="O36" s="147">
        <v>0.68420709999999996</v>
      </c>
      <c r="P36" s="147">
        <v>2.1587510000000001</v>
      </c>
      <c r="Q36" s="147">
        <v>1.349637</v>
      </c>
      <c r="R36" s="147">
        <v>1.634136</v>
      </c>
      <c r="S36" s="147">
        <v>1.601234</v>
      </c>
      <c r="T36" s="147">
        <v>1.268365</v>
      </c>
      <c r="U36" s="147">
        <v>1.580568</v>
      </c>
      <c r="V36" s="147">
        <v>1.2388520000000001</v>
      </c>
      <c r="W36" s="147">
        <v>1.521285</v>
      </c>
      <c r="X36" s="147">
        <v>0.4823577</v>
      </c>
      <c r="Y36" s="147">
        <v>0.8444912</v>
      </c>
      <c r="Z36" s="143">
        <v>1.2706059999999999</v>
      </c>
      <c r="AA36" s="143">
        <v>1.5190330000000001</v>
      </c>
      <c r="AB36" s="143">
        <v>1.2020511003470313</v>
      </c>
      <c r="AC36" s="143">
        <v>1.0493703305120419</v>
      </c>
      <c r="AD36" s="143">
        <v>0.85523767320044042</v>
      </c>
      <c r="AE36" s="143">
        <v>1.4993025067741563</v>
      </c>
      <c r="AF36" s="128" t="s">
        <v>1117</v>
      </c>
    </row>
    <row r="37" spans="1:32" x14ac:dyDescent="0.2">
      <c r="B37" s="51" t="s">
        <v>1146</v>
      </c>
      <c r="C37" s="118" t="s">
        <v>1147</v>
      </c>
      <c r="D37" s="147">
        <v>1.1972499999999999</v>
      </c>
      <c r="E37" s="147">
        <v>1.3603460000000001</v>
      </c>
      <c r="F37" s="147">
        <v>1.1007130000000001</v>
      </c>
      <c r="G37" s="147">
        <v>1.232831</v>
      </c>
      <c r="H37" s="147">
        <v>1.556203</v>
      </c>
      <c r="I37" s="147">
        <v>1.6636759999999999</v>
      </c>
      <c r="J37" s="147">
        <v>0.83618079999999995</v>
      </c>
      <c r="K37" s="147">
        <v>1.131167</v>
      </c>
      <c r="L37" s="147">
        <v>1.04372</v>
      </c>
      <c r="M37" s="147">
        <v>1.23783</v>
      </c>
      <c r="N37" s="147">
        <v>0.88884180000000002</v>
      </c>
      <c r="O37" s="147">
        <v>0.68420709999999996</v>
      </c>
      <c r="P37" s="147">
        <v>2.1587510000000001</v>
      </c>
      <c r="Q37" s="147">
        <v>1.296468</v>
      </c>
      <c r="R37" s="147">
        <v>1.634136</v>
      </c>
      <c r="S37" s="147">
        <v>1.601234</v>
      </c>
      <c r="T37" s="147">
        <v>1.2440279999999999</v>
      </c>
      <c r="U37" s="147">
        <v>1.485527</v>
      </c>
      <c r="V37" s="147">
        <v>1.2149049999999999</v>
      </c>
      <c r="W37" s="147">
        <v>1.521285</v>
      </c>
      <c r="X37" s="147">
        <v>0.4823577</v>
      </c>
      <c r="Y37" s="147">
        <v>0.81696559999999996</v>
      </c>
      <c r="Z37" s="143">
        <v>1.227417</v>
      </c>
      <c r="AA37" s="143">
        <v>1.5190330000000001</v>
      </c>
      <c r="AB37" s="143">
        <v>1.1883381070636385</v>
      </c>
      <c r="AC37" s="143">
        <v>1.0540991620942139</v>
      </c>
      <c r="AD37" s="143">
        <v>0.85523767320044042</v>
      </c>
      <c r="AE37" s="143">
        <v>1.499302506774157</v>
      </c>
      <c r="AF37" s="128" t="s">
        <v>1117</v>
      </c>
    </row>
    <row r="38" spans="1:32" x14ac:dyDescent="0.2">
      <c r="B38" s="51" t="s">
        <v>1148</v>
      </c>
      <c r="C38" s="118" t="s">
        <v>1149</v>
      </c>
      <c r="D38" s="147">
        <v>1.1972499999999999</v>
      </c>
      <c r="E38" s="147">
        <v>1.299941</v>
      </c>
      <c r="F38" s="147">
        <v>1.030092</v>
      </c>
      <c r="G38" s="147">
        <v>1.1623349999999999</v>
      </c>
      <c r="H38" s="147">
        <v>1.556203</v>
      </c>
      <c r="I38" s="147">
        <v>1.6636759999999999</v>
      </c>
      <c r="J38" s="147">
        <v>0.78993880000000005</v>
      </c>
      <c r="K38" s="147">
        <v>1.2252000000000001</v>
      </c>
      <c r="L38" s="147">
        <v>1.0445720000000001</v>
      </c>
      <c r="M38" s="147">
        <v>1.154725</v>
      </c>
      <c r="N38" s="147">
        <v>0.88884180000000002</v>
      </c>
      <c r="O38" s="147">
        <v>0.68420709999999996</v>
      </c>
      <c r="P38" s="147">
        <v>2.1587510000000001</v>
      </c>
      <c r="Q38" s="147">
        <v>1.204091</v>
      </c>
      <c r="R38" s="147">
        <v>1.634136</v>
      </c>
      <c r="S38" s="147">
        <v>1.601234</v>
      </c>
      <c r="T38" s="147">
        <v>1.1728289999999999</v>
      </c>
      <c r="U38" s="147">
        <v>1.460623</v>
      </c>
      <c r="V38" s="147">
        <v>1.2026950000000001</v>
      </c>
      <c r="W38" s="147">
        <v>1.521285</v>
      </c>
      <c r="X38" s="147">
        <v>0.4823577</v>
      </c>
      <c r="Y38" s="147">
        <v>0.7993093</v>
      </c>
      <c r="Z38" s="143">
        <v>1.2091229999999999</v>
      </c>
      <c r="AA38" s="143">
        <v>1.5190330000000001</v>
      </c>
      <c r="AB38" s="143">
        <v>1.2460680529279493</v>
      </c>
      <c r="AC38" s="143">
        <v>1.0630142894080761</v>
      </c>
      <c r="AD38" s="143">
        <v>0.85523767320044042</v>
      </c>
      <c r="AE38" s="143">
        <v>1.499302506774157</v>
      </c>
      <c r="AF38" s="128" t="s">
        <v>1117</v>
      </c>
    </row>
    <row r="39" spans="1:32" x14ac:dyDescent="0.2"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28" t="s">
        <v>1117</v>
      </c>
    </row>
    <row r="40" spans="1:32" x14ac:dyDescent="0.2">
      <c r="A40" s="51" t="s">
        <v>1117</v>
      </c>
      <c r="B40" s="148" t="s">
        <v>1151</v>
      </c>
      <c r="C40" s="145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  <c r="AA40" s="146"/>
      <c r="AB40" s="146"/>
      <c r="AC40" s="146"/>
      <c r="AD40" s="146"/>
      <c r="AE40" s="146"/>
      <c r="AF40" s="128" t="s">
        <v>1117</v>
      </c>
    </row>
    <row r="41" spans="1:32" x14ac:dyDescent="0.2">
      <c r="B41" s="51" t="s">
        <v>1130</v>
      </c>
      <c r="C41" s="118" t="s">
        <v>1131</v>
      </c>
      <c r="D41" s="147">
        <v>2.6834419999999999</v>
      </c>
      <c r="E41" s="147">
        <v>1.438755</v>
      </c>
      <c r="F41" s="147">
        <v>2.0680350000000001</v>
      </c>
      <c r="G41" s="147">
        <v>1.348573</v>
      </c>
      <c r="H41" s="147">
        <v>2.0270389999999998</v>
      </c>
      <c r="I41" s="147">
        <v>2.5222370000000001</v>
      </c>
      <c r="J41" s="147">
        <v>1.254243</v>
      </c>
      <c r="K41" s="147">
        <v>1.0494000000000001</v>
      </c>
      <c r="L41" s="147">
        <v>2.1974450000000001</v>
      </c>
      <c r="M41" s="147">
        <v>1.5396529999999999</v>
      </c>
      <c r="N41" s="147">
        <v>1.8157829999999999</v>
      </c>
      <c r="O41" s="147">
        <v>1.0567759999999999</v>
      </c>
      <c r="P41" s="147">
        <v>2.4472559999999999</v>
      </c>
      <c r="Q41" s="147">
        <v>2.0549460000000002</v>
      </c>
      <c r="R41" s="147">
        <v>2.2864849999999999</v>
      </c>
      <c r="S41" s="147">
        <v>1.977554</v>
      </c>
      <c r="T41" s="147">
        <v>0.98622089999999996</v>
      </c>
      <c r="U41" s="147">
        <v>2.220151</v>
      </c>
      <c r="V41" s="147">
        <v>1.6203810000000001</v>
      </c>
      <c r="W41" s="147">
        <v>1.8005960000000001</v>
      </c>
      <c r="X41" s="147">
        <v>2.3456809999999999</v>
      </c>
      <c r="Y41" s="147">
        <v>-2.0120619999999998</v>
      </c>
      <c r="Z41" s="143">
        <v>1.800799</v>
      </c>
      <c r="AA41" s="143">
        <v>1.5630919999999999</v>
      </c>
      <c r="AB41" s="143">
        <v>2.1550717232677985</v>
      </c>
      <c r="AC41" s="143">
        <v>1.2005318975855277</v>
      </c>
      <c r="AD41" s="143">
        <v>0.6704696175189615</v>
      </c>
      <c r="AE41" s="143">
        <v>0.80736736378164931</v>
      </c>
      <c r="AF41" s="128" t="s">
        <v>1117</v>
      </c>
    </row>
    <row r="42" spans="1:32" x14ac:dyDescent="0.2">
      <c r="B42" s="51" t="s">
        <v>1132</v>
      </c>
      <c r="C42" s="118" t="s">
        <v>1133</v>
      </c>
      <c r="D42" s="147">
        <v>2.5368529999999998</v>
      </c>
      <c r="E42" s="147">
        <v>1.073426</v>
      </c>
      <c r="F42" s="147">
        <v>1.5510870000000001</v>
      </c>
      <c r="G42" s="147">
        <v>1.3718939999999999</v>
      </c>
      <c r="H42" s="147">
        <v>4.1136350000000004</v>
      </c>
      <c r="I42" s="147">
        <v>2.8168039999999999</v>
      </c>
      <c r="J42" s="147">
        <v>1.1293219999999999</v>
      </c>
      <c r="K42" s="147">
        <v>1.0383579999999999</v>
      </c>
      <c r="L42" s="147">
        <v>1.8317380000000001</v>
      </c>
      <c r="M42" s="147">
        <v>1.4671609999999999</v>
      </c>
      <c r="N42" s="147">
        <v>1.6096699999999999</v>
      </c>
      <c r="O42" s="147">
        <v>1.0394049999999999</v>
      </c>
      <c r="P42" s="147">
        <v>2.0992489999999999</v>
      </c>
      <c r="Q42" s="147">
        <v>1.6117410000000001</v>
      </c>
      <c r="R42" s="147">
        <v>1.3669910000000001</v>
      </c>
      <c r="S42" s="147">
        <v>2.5869689999999999</v>
      </c>
      <c r="T42" s="147">
        <v>1.6830419999999999</v>
      </c>
      <c r="U42" s="147">
        <v>1.9026019999999999</v>
      </c>
      <c r="V42" s="147">
        <v>2.5956260000000002</v>
      </c>
      <c r="W42" s="147">
        <v>1.5458909999999999</v>
      </c>
      <c r="X42" s="147">
        <v>1.8651869999999999</v>
      </c>
      <c r="Y42" s="147">
        <v>-1.24318</v>
      </c>
      <c r="Z42" s="143">
        <v>1.244502</v>
      </c>
      <c r="AA42" s="143">
        <v>1.5630919999999999</v>
      </c>
      <c r="AB42" s="143">
        <v>1.8845411303467807</v>
      </c>
      <c r="AC42" s="143">
        <v>1.2331569400910247</v>
      </c>
      <c r="AD42" s="143">
        <v>0.28066206154573026</v>
      </c>
      <c r="AE42" s="143">
        <v>0.94892766266172912</v>
      </c>
      <c r="AF42" s="128" t="s">
        <v>1117</v>
      </c>
    </row>
    <row r="43" spans="1:32" x14ac:dyDescent="0.2">
      <c r="B43" s="51" t="s">
        <v>1134</v>
      </c>
      <c r="C43" s="118" t="s">
        <v>1135</v>
      </c>
      <c r="D43" s="147">
        <v>1.885705</v>
      </c>
      <c r="E43" s="147">
        <v>1.437238</v>
      </c>
      <c r="F43" s="147">
        <v>1.339342</v>
      </c>
      <c r="G43" s="147">
        <v>1.387068</v>
      </c>
      <c r="H43" s="147">
        <v>2.794273</v>
      </c>
      <c r="I43" s="147">
        <v>1.8229770000000001</v>
      </c>
      <c r="J43" s="147">
        <v>0.78509119999999999</v>
      </c>
      <c r="K43" s="147">
        <v>1.0383579999999999</v>
      </c>
      <c r="L43" s="147">
        <v>1.6629659999999999</v>
      </c>
      <c r="M43" s="147">
        <v>1.637167</v>
      </c>
      <c r="N43" s="147">
        <v>1.493039</v>
      </c>
      <c r="O43" s="147">
        <v>0.64927349999999995</v>
      </c>
      <c r="P43" s="147">
        <v>2.0992489999999999</v>
      </c>
      <c r="Q43" s="147">
        <v>1.5387999999999999</v>
      </c>
      <c r="R43" s="147">
        <v>1.256456</v>
      </c>
      <c r="S43" s="147">
        <v>2.1390069999999999</v>
      </c>
      <c r="T43" s="147">
        <v>1.332627</v>
      </c>
      <c r="U43" s="147">
        <v>1.6588940000000001</v>
      </c>
      <c r="V43" s="147">
        <v>1.999376</v>
      </c>
      <c r="W43" s="147">
        <v>1.259506</v>
      </c>
      <c r="X43" s="147">
        <v>1.0376099999999999</v>
      </c>
      <c r="Y43" s="147">
        <v>-8.7181839999999997E-2</v>
      </c>
      <c r="Z43" s="143">
        <v>1.242483</v>
      </c>
      <c r="AA43" s="143">
        <v>1.5630919999999999</v>
      </c>
      <c r="AB43" s="143">
        <v>1.1377332188995659</v>
      </c>
      <c r="AC43" s="143">
        <v>1.3451811887072309</v>
      </c>
      <c r="AD43" s="143">
        <v>0.24118025061112669</v>
      </c>
      <c r="AE43" s="143">
        <v>1.5945099039951318</v>
      </c>
      <c r="AF43" s="128" t="s">
        <v>1117</v>
      </c>
    </row>
    <row r="44" spans="1:32" x14ac:dyDescent="0.2">
      <c r="B44" s="51" t="s">
        <v>1136</v>
      </c>
      <c r="C44" s="118" t="s">
        <v>1137</v>
      </c>
      <c r="D44" s="147">
        <v>1.9871620000000001</v>
      </c>
      <c r="E44" s="147">
        <v>1.2938689999999999</v>
      </c>
      <c r="F44" s="147">
        <v>0.91221370000000002</v>
      </c>
      <c r="G44" s="147">
        <v>1.43336</v>
      </c>
      <c r="H44" s="147">
        <v>2.8775080000000002</v>
      </c>
      <c r="I44" s="147">
        <v>1.825186</v>
      </c>
      <c r="J44" s="147">
        <v>1.0090129999999999</v>
      </c>
      <c r="K44" s="147">
        <v>1.0602799999999999</v>
      </c>
      <c r="L44" s="147">
        <v>1.611113</v>
      </c>
      <c r="M44" s="147">
        <v>1.568055</v>
      </c>
      <c r="N44" s="147">
        <v>1.3772040000000001</v>
      </c>
      <c r="O44" s="147">
        <v>0.72799990000000003</v>
      </c>
      <c r="P44" s="147">
        <v>2.0992489999999999</v>
      </c>
      <c r="Q44" s="147">
        <v>1.4736590000000001</v>
      </c>
      <c r="R44" s="147">
        <v>1.401491</v>
      </c>
      <c r="S44" s="147">
        <v>1.9939899999999999</v>
      </c>
      <c r="T44" s="147">
        <v>1.285698</v>
      </c>
      <c r="U44" s="147">
        <v>1.6604429999999999</v>
      </c>
      <c r="V44" s="147">
        <v>1.8916770000000001</v>
      </c>
      <c r="W44" s="147">
        <v>1.3804650000000001</v>
      </c>
      <c r="X44" s="147">
        <v>0.93561629999999996</v>
      </c>
      <c r="Y44" s="147">
        <v>-1.6848539999999999E-2</v>
      </c>
      <c r="Z44" s="143">
        <v>1.206148</v>
      </c>
      <c r="AA44" s="143">
        <v>1.5630919999999999</v>
      </c>
      <c r="AB44" s="143">
        <v>1.205181565752204</v>
      </c>
      <c r="AC44" s="143">
        <v>1.2664241845448005</v>
      </c>
      <c r="AD44" s="143">
        <v>0.71807768957455287</v>
      </c>
      <c r="AE44" s="143">
        <v>1.4868051485879434</v>
      </c>
      <c r="AF44" s="128" t="s">
        <v>1117</v>
      </c>
    </row>
    <row r="45" spans="1:32" x14ac:dyDescent="0.2">
      <c r="B45" s="51" t="s">
        <v>1138</v>
      </c>
      <c r="C45" s="118" t="s">
        <v>1139</v>
      </c>
      <c r="D45" s="147">
        <v>1.8584879999999999</v>
      </c>
      <c r="E45" s="147">
        <v>1.2958270000000001</v>
      </c>
      <c r="F45" s="147">
        <v>1.0341549999999999</v>
      </c>
      <c r="G45" s="147">
        <v>1.487322</v>
      </c>
      <c r="H45" s="147">
        <v>2.8775080000000002</v>
      </c>
      <c r="I45" s="147">
        <v>1.825186</v>
      </c>
      <c r="J45" s="147">
        <v>1.1398219999999999</v>
      </c>
      <c r="K45" s="147">
        <v>1.1627369999999999</v>
      </c>
      <c r="L45" s="147">
        <v>1.6083149999999999</v>
      </c>
      <c r="M45" s="147">
        <v>1.5465709999999999</v>
      </c>
      <c r="N45" s="147">
        <v>1.3772040000000001</v>
      </c>
      <c r="O45" s="147">
        <v>0.74179989999999996</v>
      </c>
      <c r="P45" s="147">
        <v>2.0992489999999999</v>
      </c>
      <c r="Q45" s="147">
        <v>1.5055719999999999</v>
      </c>
      <c r="R45" s="147">
        <v>1.4696340000000001</v>
      </c>
      <c r="S45" s="147">
        <v>2.1017130000000002</v>
      </c>
      <c r="T45" s="147">
        <v>1.3866830000000001</v>
      </c>
      <c r="U45" s="147">
        <v>1.573782</v>
      </c>
      <c r="V45" s="147">
        <v>1.840076</v>
      </c>
      <c r="W45" s="147">
        <v>1.3804650000000001</v>
      </c>
      <c r="X45" s="147">
        <v>0.93561629999999996</v>
      </c>
      <c r="Y45" s="147">
        <v>0.20175100000000001</v>
      </c>
      <c r="Z45" s="143">
        <v>1.2395989999999999</v>
      </c>
      <c r="AA45" s="143">
        <v>1.5630919999999999</v>
      </c>
      <c r="AB45" s="143">
        <v>1.2836168357924402</v>
      </c>
      <c r="AC45" s="143">
        <v>1.2057365063748893</v>
      </c>
      <c r="AD45" s="143">
        <v>0.82069634420487725</v>
      </c>
      <c r="AE45" s="143">
        <v>1.514913139623667</v>
      </c>
      <c r="AF45" s="128" t="s">
        <v>1117</v>
      </c>
    </row>
    <row r="46" spans="1:32" x14ac:dyDescent="0.2">
      <c r="B46" s="51" t="s">
        <v>1140</v>
      </c>
      <c r="C46" s="118" t="s">
        <v>1141</v>
      </c>
      <c r="D46" s="147">
        <v>1.653762</v>
      </c>
      <c r="E46" s="147">
        <v>1.2692270000000001</v>
      </c>
      <c r="F46" s="147">
        <v>0.99621959999999998</v>
      </c>
      <c r="G46" s="147">
        <v>1.447246</v>
      </c>
      <c r="H46" s="147">
        <v>2.8775080000000002</v>
      </c>
      <c r="I46" s="147">
        <v>1.825186</v>
      </c>
      <c r="J46" s="147">
        <v>1.1446890000000001</v>
      </c>
      <c r="K46" s="147">
        <v>1.099038</v>
      </c>
      <c r="L46" s="147">
        <v>1.5173350000000001</v>
      </c>
      <c r="M46" s="147">
        <v>1.5276749999999999</v>
      </c>
      <c r="N46" s="147">
        <v>1.3772040000000001</v>
      </c>
      <c r="O46" s="147">
        <v>0.74179989999999996</v>
      </c>
      <c r="P46" s="147">
        <v>2.0992489999999999</v>
      </c>
      <c r="Q46" s="147">
        <v>1.506402</v>
      </c>
      <c r="R46" s="147">
        <v>1.422866</v>
      </c>
      <c r="S46" s="147">
        <v>2.030484</v>
      </c>
      <c r="T46" s="147">
        <v>1.334673</v>
      </c>
      <c r="U46" s="147">
        <v>1.5293620000000001</v>
      </c>
      <c r="V46" s="147">
        <v>1.758542</v>
      </c>
      <c r="W46" s="147">
        <v>1.3804650000000001</v>
      </c>
      <c r="X46" s="147">
        <v>0.93561629999999996</v>
      </c>
      <c r="Y46" s="147">
        <v>0.17493069999999999</v>
      </c>
      <c r="Z46" s="143">
        <v>1.2476799999999999</v>
      </c>
      <c r="AA46" s="143">
        <v>1.5630919999999999</v>
      </c>
      <c r="AB46" s="143">
        <v>1.2917417973235088</v>
      </c>
      <c r="AC46" s="143">
        <v>1.205854862334989</v>
      </c>
      <c r="AD46" s="143">
        <v>0.8206963442048768</v>
      </c>
      <c r="AE46" s="143">
        <v>1.6170215508503081</v>
      </c>
      <c r="AF46" s="128" t="s">
        <v>1117</v>
      </c>
    </row>
    <row r="47" spans="1:32" x14ac:dyDescent="0.2">
      <c r="B47" s="51" t="s">
        <v>1142</v>
      </c>
      <c r="C47" s="118" t="s">
        <v>1143</v>
      </c>
      <c r="D47" s="147">
        <v>1.6951430000000001</v>
      </c>
      <c r="E47" s="147">
        <v>1.2834129999999999</v>
      </c>
      <c r="F47" s="147">
        <v>1.0240579999999999</v>
      </c>
      <c r="G47" s="147">
        <v>1.4129480000000001</v>
      </c>
      <c r="H47" s="147">
        <v>2.8775080000000002</v>
      </c>
      <c r="I47" s="147">
        <v>1.825186</v>
      </c>
      <c r="J47" s="147">
        <v>1.1619269999999999</v>
      </c>
      <c r="K47" s="147">
        <v>0.92134380000000005</v>
      </c>
      <c r="L47" s="147">
        <v>1.480148</v>
      </c>
      <c r="M47" s="147">
        <v>1.4686950000000001</v>
      </c>
      <c r="N47" s="147">
        <v>1.3772040000000001</v>
      </c>
      <c r="O47" s="147">
        <v>0.74179989999999996</v>
      </c>
      <c r="P47" s="147">
        <v>2.0992489999999999</v>
      </c>
      <c r="Q47" s="147">
        <v>1.507179</v>
      </c>
      <c r="R47" s="147">
        <v>1.41873</v>
      </c>
      <c r="S47" s="147">
        <v>2.0870329999999999</v>
      </c>
      <c r="T47" s="147">
        <v>1.304457</v>
      </c>
      <c r="U47" s="147">
        <v>1.548325</v>
      </c>
      <c r="V47" s="147">
        <v>1.7783279999999999</v>
      </c>
      <c r="W47" s="147">
        <v>1.3804650000000001</v>
      </c>
      <c r="X47" s="147">
        <v>0.93561629999999996</v>
      </c>
      <c r="Y47" s="147">
        <v>0.2302661</v>
      </c>
      <c r="Z47" s="143">
        <v>1.3296410000000001</v>
      </c>
      <c r="AA47" s="143">
        <v>1.5630919999999999</v>
      </c>
      <c r="AB47" s="143">
        <v>1.2868844633379768</v>
      </c>
      <c r="AC47" s="143">
        <v>1.1980398791383573</v>
      </c>
      <c r="AD47" s="143">
        <v>0.82069634420487725</v>
      </c>
      <c r="AE47" s="143">
        <v>1.6170215508503081</v>
      </c>
      <c r="AF47" s="128" t="s">
        <v>1117</v>
      </c>
    </row>
    <row r="48" spans="1:32" x14ac:dyDescent="0.2">
      <c r="B48" s="51" t="s">
        <v>1144</v>
      </c>
      <c r="C48" s="118" t="s">
        <v>1145</v>
      </c>
      <c r="D48" s="147">
        <v>1.6368940000000001</v>
      </c>
      <c r="E48" s="147">
        <v>1.283177</v>
      </c>
      <c r="F48" s="147">
        <v>1.00254</v>
      </c>
      <c r="G48" s="147">
        <v>1.2933939999999999</v>
      </c>
      <c r="H48" s="147">
        <v>2.8775080000000002</v>
      </c>
      <c r="I48" s="147">
        <v>1.825186</v>
      </c>
      <c r="J48" s="147">
        <v>1.196161</v>
      </c>
      <c r="K48" s="147">
        <v>0.96745639999999999</v>
      </c>
      <c r="L48" s="147">
        <v>1.403756</v>
      </c>
      <c r="M48" s="147">
        <v>1.4102790000000001</v>
      </c>
      <c r="N48" s="147">
        <v>1.3772040000000001</v>
      </c>
      <c r="O48" s="147">
        <v>0.74179989999999996</v>
      </c>
      <c r="P48" s="147">
        <v>2.0992489999999999</v>
      </c>
      <c r="Q48" s="147">
        <v>1.4542440000000001</v>
      </c>
      <c r="R48" s="147">
        <v>1.41873</v>
      </c>
      <c r="S48" s="147">
        <v>2.048079</v>
      </c>
      <c r="T48" s="147">
        <v>1.359718</v>
      </c>
      <c r="U48" s="147">
        <v>1.7197279999999999</v>
      </c>
      <c r="V48" s="147">
        <v>1.8205309999999999</v>
      </c>
      <c r="W48" s="147">
        <v>1.3804650000000001</v>
      </c>
      <c r="X48" s="147">
        <v>0.93561629999999996</v>
      </c>
      <c r="Y48" s="147">
        <v>0.27671679999999999</v>
      </c>
      <c r="Z48" s="143">
        <v>1.3886829999999999</v>
      </c>
      <c r="AA48" s="143">
        <v>1.5630919999999999</v>
      </c>
      <c r="AB48" s="143">
        <v>1.1932558280995103</v>
      </c>
      <c r="AC48" s="143">
        <v>1.2263582026462048</v>
      </c>
      <c r="AD48" s="143">
        <v>0.8206963442048768</v>
      </c>
      <c r="AE48" s="143">
        <v>1.6170215508503074</v>
      </c>
      <c r="AF48" s="128" t="s">
        <v>1117</v>
      </c>
    </row>
    <row r="49" spans="1:32" x14ac:dyDescent="0.2">
      <c r="B49" s="51" t="s">
        <v>1146</v>
      </c>
      <c r="C49" s="118" t="s">
        <v>1147</v>
      </c>
      <c r="D49" s="147">
        <v>1.6368940000000001</v>
      </c>
      <c r="E49" s="147">
        <v>1.2400519999999999</v>
      </c>
      <c r="F49" s="147">
        <v>0.94199580000000005</v>
      </c>
      <c r="G49" s="147">
        <v>1.2734209999999999</v>
      </c>
      <c r="H49" s="147">
        <v>2.8775080000000002</v>
      </c>
      <c r="I49" s="147">
        <v>1.825186</v>
      </c>
      <c r="J49" s="147">
        <v>1.1617500000000001</v>
      </c>
      <c r="K49" s="147">
        <v>0.88734170000000001</v>
      </c>
      <c r="L49" s="147">
        <v>1.3464529999999999</v>
      </c>
      <c r="M49" s="147">
        <v>1.3587640000000001</v>
      </c>
      <c r="N49" s="147">
        <v>1.3772040000000001</v>
      </c>
      <c r="O49" s="147">
        <v>0.74179989999999996</v>
      </c>
      <c r="P49" s="147">
        <v>2.0992489999999999</v>
      </c>
      <c r="Q49" s="147">
        <v>1.3914329999999999</v>
      </c>
      <c r="R49" s="147">
        <v>1.41873</v>
      </c>
      <c r="S49" s="147">
        <v>2.048079</v>
      </c>
      <c r="T49" s="147">
        <v>1.3128040000000001</v>
      </c>
      <c r="U49" s="147">
        <v>1.6626350000000001</v>
      </c>
      <c r="V49" s="147">
        <v>1.8775820000000001</v>
      </c>
      <c r="W49" s="147">
        <v>1.3804650000000001</v>
      </c>
      <c r="X49" s="147">
        <v>0.93561629999999996</v>
      </c>
      <c r="Y49" s="147">
        <v>0.28108539999999999</v>
      </c>
      <c r="Z49" s="143">
        <v>1.350789</v>
      </c>
      <c r="AA49" s="143">
        <v>1.5630919999999999</v>
      </c>
      <c r="AB49" s="143">
        <v>1.1786805080135732</v>
      </c>
      <c r="AC49" s="143">
        <v>1.2403127787970072</v>
      </c>
      <c r="AD49" s="143">
        <v>0.82069634420487725</v>
      </c>
      <c r="AE49" s="143">
        <v>1.6170215508503074</v>
      </c>
      <c r="AF49" s="128" t="s">
        <v>1117</v>
      </c>
    </row>
    <row r="50" spans="1:32" x14ac:dyDescent="0.2">
      <c r="B50" s="51" t="s">
        <v>1148</v>
      </c>
      <c r="C50" s="118" t="s">
        <v>1149</v>
      </c>
      <c r="D50" s="147">
        <v>1.6368940000000001</v>
      </c>
      <c r="E50" s="147">
        <v>1.211611</v>
      </c>
      <c r="F50" s="147">
        <v>0.96855769999999997</v>
      </c>
      <c r="G50" s="147">
        <v>1.2139450000000001</v>
      </c>
      <c r="H50" s="147">
        <v>2.8775080000000002</v>
      </c>
      <c r="I50" s="147">
        <v>1.825186</v>
      </c>
      <c r="J50" s="147">
        <v>1.1111120000000001</v>
      </c>
      <c r="K50" s="147">
        <v>1.351709</v>
      </c>
      <c r="L50" s="147">
        <v>1.2740990000000001</v>
      </c>
      <c r="M50" s="147">
        <v>1.3108409999999999</v>
      </c>
      <c r="N50" s="147">
        <v>1.3772040000000001</v>
      </c>
      <c r="O50" s="147">
        <v>0.74179989999999996</v>
      </c>
      <c r="P50" s="147">
        <v>2.0992489999999999</v>
      </c>
      <c r="Q50" s="147">
        <v>1.1646110000000001</v>
      </c>
      <c r="R50" s="147">
        <v>1.41873</v>
      </c>
      <c r="S50" s="147">
        <v>2.048079</v>
      </c>
      <c r="T50" s="147">
        <v>1.283982</v>
      </c>
      <c r="U50" s="147">
        <v>1.6472329999999999</v>
      </c>
      <c r="V50" s="147">
        <v>1.8426480000000001</v>
      </c>
      <c r="W50" s="147">
        <v>1.3804650000000001</v>
      </c>
      <c r="X50" s="147">
        <v>0.93561629999999996</v>
      </c>
      <c r="Y50" s="147">
        <v>0.30807410000000002</v>
      </c>
      <c r="Z50" s="143">
        <v>1.320492</v>
      </c>
      <c r="AA50" s="143">
        <v>1.5630919999999999</v>
      </c>
      <c r="AB50" s="143">
        <v>1.3080887976900455</v>
      </c>
      <c r="AC50" s="143">
        <v>1.2462555483349689</v>
      </c>
      <c r="AD50" s="143">
        <v>0.8206963442048768</v>
      </c>
      <c r="AE50" s="143">
        <v>1.6170215508503081</v>
      </c>
      <c r="AF50" s="128" t="s">
        <v>1117</v>
      </c>
    </row>
    <row r="51" spans="1:32" x14ac:dyDescent="0.2">
      <c r="AF51" s="128" t="s">
        <v>1117</v>
      </c>
    </row>
    <row r="52" spans="1:32" x14ac:dyDescent="0.2">
      <c r="A52" s="51" t="s">
        <v>1117</v>
      </c>
      <c r="B52" s="140" t="s">
        <v>1152</v>
      </c>
      <c r="C52" s="141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28" t="s">
        <v>1117</v>
      </c>
    </row>
    <row r="53" spans="1:32" x14ac:dyDescent="0.2"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28" t="s">
        <v>1117</v>
      </c>
    </row>
    <row r="54" spans="1:32" x14ac:dyDescent="0.2">
      <c r="A54" s="51" t="s">
        <v>1117</v>
      </c>
      <c r="B54" s="144" t="s">
        <v>1129</v>
      </c>
      <c r="C54" s="145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  <c r="AA54" s="146"/>
      <c r="AB54" s="146"/>
      <c r="AC54" s="146"/>
      <c r="AD54" s="146"/>
      <c r="AE54" s="146"/>
      <c r="AF54" s="128" t="s">
        <v>1117</v>
      </c>
    </row>
    <row r="55" spans="1:32" x14ac:dyDescent="0.2">
      <c r="B55" s="51" t="s">
        <v>1130</v>
      </c>
      <c r="C55" s="118" t="s">
        <v>1131</v>
      </c>
      <c r="D55" s="149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50"/>
      <c r="AA55" s="150"/>
      <c r="AB55" s="150"/>
      <c r="AC55" s="150"/>
      <c r="AD55" s="150"/>
      <c r="AE55" s="150"/>
      <c r="AF55" s="128" t="s">
        <v>1117</v>
      </c>
    </row>
    <row r="56" spans="1:32" x14ac:dyDescent="0.2">
      <c r="B56" s="51" t="s">
        <v>1132</v>
      </c>
      <c r="C56" s="118" t="s">
        <v>1133</v>
      </c>
      <c r="D56" s="149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50"/>
      <c r="AA56" s="150"/>
      <c r="AB56" s="150"/>
      <c r="AC56" s="150"/>
      <c r="AD56" s="150"/>
      <c r="AE56" s="150"/>
      <c r="AF56" s="128" t="s">
        <v>1117</v>
      </c>
    </row>
    <row r="57" spans="1:32" x14ac:dyDescent="0.2">
      <c r="B57" s="51" t="s">
        <v>1134</v>
      </c>
      <c r="C57" s="118" t="s">
        <v>1135</v>
      </c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50"/>
      <c r="AA57" s="150"/>
      <c r="AB57" s="150"/>
      <c r="AC57" s="150"/>
      <c r="AD57" s="150"/>
      <c r="AE57" s="150"/>
      <c r="AF57" s="128" t="s">
        <v>1117</v>
      </c>
    </row>
    <row r="58" spans="1:32" x14ac:dyDescent="0.2">
      <c r="B58" s="51" t="s">
        <v>1136</v>
      </c>
      <c r="C58" s="118" t="s">
        <v>1137</v>
      </c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50"/>
      <c r="AA58" s="150"/>
      <c r="AB58" s="150"/>
      <c r="AC58" s="150"/>
      <c r="AD58" s="150"/>
      <c r="AE58" s="150"/>
      <c r="AF58" s="128" t="s">
        <v>1117</v>
      </c>
    </row>
    <row r="59" spans="1:32" x14ac:dyDescent="0.2">
      <c r="B59" s="51" t="s">
        <v>1138</v>
      </c>
      <c r="C59" s="118" t="s">
        <v>1139</v>
      </c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50"/>
      <c r="AA59" s="150"/>
      <c r="AB59" s="150"/>
      <c r="AC59" s="150"/>
      <c r="AD59" s="150"/>
      <c r="AE59" s="150"/>
      <c r="AF59" s="128" t="s">
        <v>1117</v>
      </c>
    </row>
    <row r="60" spans="1:32" x14ac:dyDescent="0.2">
      <c r="B60" s="51" t="s">
        <v>1140</v>
      </c>
      <c r="C60" s="118" t="s">
        <v>1141</v>
      </c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50"/>
      <c r="AA60" s="150"/>
      <c r="AB60" s="150"/>
      <c r="AC60" s="150"/>
      <c r="AD60" s="150"/>
      <c r="AE60" s="150"/>
      <c r="AF60" s="128" t="s">
        <v>1117</v>
      </c>
    </row>
    <row r="61" spans="1:32" x14ac:dyDescent="0.2">
      <c r="B61" s="51" t="s">
        <v>1142</v>
      </c>
      <c r="C61" s="118" t="s">
        <v>1143</v>
      </c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50"/>
      <c r="AA61" s="150"/>
      <c r="AB61" s="150"/>
      <c r="AC61" s="150"/>
      <c r="AD61" s="150"/>
      <c r="AE61" s="150"/>
      <c r="AF61" s="128" t="s">
        <v>1117</v>
      </c>
    </row>
    <row r="62" spans="1:32" x14ac:dyDescent="0.2">
      <c r="B62" s="51" t="s">
        <v>1144</v>
      </c>
      <c r="C62" s="118" t="s">
        <v>1145</v>
      </c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50"/>
      <c r="AA62" s="150"/>
      <c r="AB62" s="150"/>
      <c r="AC62" s="150"/>
      <c r="AD62" s="150"/>
      <c r="AE62" s="150"/>
      <c r="AF62" s="128" t="s">
        <v>1117</v>
      </c>
    </row>
    <row r="63" spans="1:32" x14ac:dyDescent="0.2">
      <c r="B63" s="51" t="s">
        <v>1146</v>
      </c>
      <c r="C63" s="118" t="s">
        <v>1147</v>
      </c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50"/>
      <c r="AA63" s="150"/>
      <c r="AB63" s="150"/>
      <c r="AC63" s="150"/>
      <c r="AD63" s="150"/>
      <c r="AE63" s="150"/>
      <c r="AF63" s="128" t="s">
        <v>1117</v>
      </c>
    </row>
    <row r="64" spans="1:32" x14ac:dyDescent="0.2">
      <c r="B64" s="51" t="s">
        <v>1148</v>
      </c>
      <c r="C64" s="118" t="s">
        <v>1149</v>
      </c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50"/>
      <c r="AA64" s="150"/>
      <c r="AB64" s="150"/>
      <c r="AC64" s="150"/>
      <c r="AD64" s="150"/>
      <c r="AE64" s="150"/>
      <c r="AF64" s="128" t="s">
        <v>1117</v>
      </c>
    </row>
    <row r="65" spans="1:32" x14ac:dyDescent="0.2"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28" t="s">
        <v>1117</v>
      </c>
    </row>
    <row r="66" spans="1:32" x14ac:dyDescent="0.2">
      <c r="A66" s="51" t="s">
        <v>1117</v>
      </c>
      <c r="B66" s="148" t="s">
        <v>1150</v>
      </c>
      <c r="C66" s="145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  <c r="AF66" s="128" t="s">
        <v>1117</v>
      </c>
    </row>
    <row r="67" spans="1:32" x14ac:dyDescent="0.2">
      <c r="B67" s="51" t="s">
        <v>1130</v>
      </c>
      <c r="C67" s="118" t="s">
        <v>1131</v>
      </c>
      <c r="D67" s="147">
        <v>1.557423</v>
      </c>
      <c r="E67" s="147">
        <v>1.443414</v>
      </c>
      <c r="F67" s="147">
        <v>1.2923789999999999</v>
      </c>
      <c r="G67" s="147">
        <v>1.383872</v>
      </c>
      <c r="H67" s="147">
        <v>0.99826979999999998</v>
      </c>
      <c r="I67" s="147">
        <v>1.8498019999999999</v>
      </c>
      <c r="J67" s="147">
        <v>1.0589569999999999</v>
      </c>
      <c r="K67" s="147">
        <v>1.2895840000000001</v>
      </c>
      <c r="L67" s="147">
        <v>1.2215180000000001</v>
      </c>
      <c r="M67" s="147">
        <v>1.3635919999999999</v>
      </c>
      <c r="N67" s="147">
        <v>1.1026149999999999</v>
      </c>
      <c r="O67" s="147">
        <v>0.77066690000000004</v>
      </c>
      <c r="P67" s="147">
        <v>1.729522</v>
      </c>
      <c r="Q67" s="147">
        <v>1.482224</v>
      </c>
      <c r="R67" s="147">
        <v>1.5916360000000001</v>
      </c>
      <c r="S67" s="147">
        <v>1.5617380000000001</v>
      </c>
      <c r="T67" s="147">
        <v>0.81239309999999998</v>
      </c>
      <c r="U67" s="147">
        <v>1.5332870000000001</v>
      </c>
      <c r="V67" s="147">
        <v>1.0557049999999999</v>
      </c>
      <c r="W67" s="147">
        <v>1.5310090000000001</v>
      </c>
      <c r="X67" s="147">
        <v>1.3814040000000001</v>
      </c>
      <c r="Y67" s="147">
        <v>0.36072569999999998</v>
      </c>
      <c r="Z67" s="143">
        <v>1.421999</v>
      </c>
      <c r="AA67" s="143">
        <v>1.346009</v>
      </c>
      <c r="AB67" s="143">
        <v>1.5219859618816511</v>
      </c>
      <c r="AC67" s="143">
        <v>1.1093302703989734</v>
      </c>
      <c r="AD67" s="143">
        <v>0.7828989894306555</v>
      </c>
      <c r="AE67" s="143">
        <v>1.5946108584925098</v>
      </c>
      <c r="AF67" s="128" t="s">
        <v>1117</v>
      </c>
    </row>
    <row r="68" spans="1:32" x14ac:dyDescent="0.2">
      <c r="B68" s="51" t="s">
        <v>1132</v>
      </c>
      <c r="C68" s="118" t="s">
        <v>1133</v>
      </c>
      <c r="D68" s="147">
        <v>1.3616010000000001</v>
      </c>
      <c r="E68" s="147">
        <v>1.335556</v>
      </c>
      <c r="F68" s="147">
        <v>0.9710027</v>
      </c>
      <c r="G68" s="147">
        <v>1.1421269999999999</v>
      </c>
      <c r="H68" s="147">
        <v>1.010165</v>
      </c>
      <c r="I68" s="147">
        <v>1.3775930000000001</v>
      </c>
      <c r="J68" s="147">
        <v>0.88743939999999999</v>
      </c>
      <c r="K68" s="147">
        <v>1.177308</v>
      </c>
      <c r="L68" s="147">
        <v>0.93337829999999999</v>
      </c>
      <c r="M68" s="147">
        <v>1.0864929999999999</v>
      </c>
      <c r="N68" s="147">
        <v>1.0709660000000001</v>
      </c>
      <c r="O68" s="147">
        <v>0.8452499</v>
      </c>
      <c r="P68" s="147">
        <v>1.772483</v>
      </c>
      <c r="Q68" s="147">
        <v>1.16048</v>
      </c>
      <c r="R68" s="147">
        <v>1.3466560000000001</v>
      </c>
      <c r="S68" s="147">
        <v>1.263479</v>
      </c>
      <c r="T68" s="147">
        <v>0.99432529999999997</v>
      </c>
      <c r="U68" s="147">
        <v>1.6029929999999999</v>
      </c>
      <c r="V68" s="147">
        <v>1.0075480000000001</v>
      </c>
      <c r="W68" s="147">
        <v>1.353777</v>
      </c>
      <c r="X68" s="147">
        <v>1.1479239999999999</v>
      </c>
      <c r="Y68" s="147">
        <v>1.0758270000000001</v>
      </c>
      <c r="Z68" s="143">
        <v>1.2548049999999999</v>
      </c>
      <c r="AA68" s="143">
        <v>1.346009</v>
      </c>
      <c r="AB68" s="143">
        <v>1.4016526171170738</v>
      </c>
      <c r="AC68" s="143">
        <v>1.0502449453304266</v>
      </c>
      <c r="AD68" s="143">
        <v>0.7299720970001955</v>
      </c>
      <c r="AE68" s="143">
        <v>1.6165873270315729</v>
      </c>
      <c r="AF68" s="128" t="s">
        <v>1117</v>
      </c>
    </row>
    <row r="69" spans="1:32" x14ac:dyDescent="0.2">
      <c r="B69" s="51" t="s">
        <v>1134</v>
      </c>
      <c r="C69" s="118" t="s">
        <v>1135</v>
      </c>
      <c r="D69" s="147">
        <v>1.133111</v>
      </c>
      <c r="E69" s="147">
        <v>1.1842839999999999</v>
      </c>
      <c r="F69" s="147">
        <v>1.2071099999999999</v>
      </c>
      <c r="G69" s="147">
        <v>1.155678</v>
      </c>
      <c r="H69" s="147">
        <v>1.3444210000000001</v>
      </c>
      <c r="I69" s="147">
        <v>1.4740329999999999</v>
      </c>
      <c r="J69" s="147">
        <v>0.86565099999999995</v>
      </c>
      <c r="K69" s="147">
        <v>1.177308</v>
      </c>
      <c r="L69" s="147">
        <v>1.0671679999999999</v>
      </c>
      <c r="M69" s="147">
        <v>1.295674</v>
      </c>
      <c r="N69" s="147">
        <v>0.96667769999999997</v>
      </c>
      <c r="O69" s="147">
        <v>0.66942179999999996</v>
      </c>
      <c r="P69" s="147">
        <v>1.772483</v>
      </c>
      <c r="Q69" s="147">
        <v>1.3765019999999999</v>
      </c>
      <c r="R69" s="147">
        <v>1.4860949999999999</v>
      </c>
      <c r="S69" s="147">
        <v>1.370182</v>
      </c>
      <c r="T69" s="147">
        <v>1.098571</v>
      </c>
      <c r="U69" s="147">
        <v>1.492629</v>
      </c>
      <c r="V69" s="147">
        <v>1.176185</v>
      </c>
      <c r="W69" s="147">
        <v>1.3455239999999999</v>
      </c>
      <c r="X69" s="147">
        <v>0.68375490000000005</v>
      </c>
      <c r="Y69" s="147">
        <v>0.99337200000000003</v>
      </c>
      <c r="Z69" s="143">
        <v>1.209856</v>
      </c>
      <c r="AA69" s="143">
        <v>1.346009</v>
      </c>
      <c r="AB69" s="143">
        <v>0.97113286874391314</v>
      </c>
      <c r="AC69" s="143">
        <v>1.0667480883257527</v>
      </c>
      <c r="AD69" s="143">
        <v>0.79207261817132779</v>
      </c>
      <c r="AE69" s="143">
        <v>1.3612223703122059</v>
      </c>
      <c r="AF69" s="128" t="s">
        <v>1117</v>
      </c>
    </row>
    <row r="70" spans="1:32" x14ac:dyDescent="0.2">
      <c r="B70" s="51" t="s">
        <v>1136</v>
      </c>
      <c r="C70" s="118" t="s">
        <v>1137</v>
      </c>
      <c r="D70" s="147">
        <v>1.1786939999999999</v>
      </c>
      <c r="E70" s="147">
        <v>1.1443019999999999</v>
      </c>
      <c r="F70" s="147">
        <v>1.1859569999999999</v>
      </c>
      <c r="G70" s="147">
        <v>1.1335029999999999</v>
      </c>
      <c r="H70" s="147">
        <v>1.370789</v>
      </c>
      <c r="I70" s="147">
        <v>1.4424360000000001</v>
      </c>
      <c r="J70" s="147">
        <v>0.88747549999999997</v>
      </c>
      <c r="K70" s="147">
        <v>1.220898</v>
      </c>
      <c r="L70" s="147">
        <v>1.0367</v>
      </c>
      <c r="M70" s="147">
        <v>1.2731589999999999</v>
      </c>
      <c r="N70" s="147">
        <v>0.92588530000000002</v>
      </c>
      <c r="O70" s="147">
        <v>0.70744609999999997</v>
      </c>
      <c r="P70" s="147">
        <v>1.772483</v>
      </c>
      <c r="Q70" s="147">
        <v>1.3219369999999999</v>
      </c>
      <c r="R70" s="147">
        <v>1.474162</v>
      </c>
      <c r="S70" s="147">
        <v>1.354098</v>
      </c>
      <c r="T70" s="147">
        <v>1.0859080000000001</v>
      </c>
      <c r="U70" s="147">
        <v>1.4432389999999999</v>
      </c>
      <c r="V70" s="147">
        <v>1.156004</v>
      </c>
      <c r="W70" s="147">
        <v>1.34751</v>
      </c>
      <c r="X70" s="147">
        <v>0.6548986</v>
      </c>
      <c r="Y70" s="147">
        <v>0.96306429999999998</v>
      </c>
      <c r="Z70" s="143">
        <v>1.2086330000000001</v>
      </c>
      <c r="AA70" s="143">
        <v>1.346009</v>
      </c>
      <c r="AB70" s="143">
        <v>1.0181227643991146</v>
      </c>
      <c r="AC70" s="143">
        <v>1.0532205602697022</v>
      </c>
      <c r="AD70" s="143">
        <v>0.8705622475577004</v>
      </c>
      <c r="AE70" s="143">
        <v>1.3803662040357008</v>
      </c>
      <c r="AF70" s="128" t="s">
        <v>1117</v>
      </c>
    </row>
    <row r="71" spans="1:32" x14ac:dyDescent="0.2">
      <c r="B71" s="51" t="s">
        <v>1138</v>
      </c>
      <c r="C71" s="118" t="s">
        <v>1139</v>
      </c>
      <c r="D71" s="147">
        <v>1.1652819999999999</v>
      </c>
      <c r="E71" s="147">
        <v>1.1463179999999999</v>
      </c>
      <c r="F71" s="147">
        <v>1.186345</v>
      </c>
      <c r="G71" s="147">
        <v>1.1552629999999999</v>
      </c>
      <c r="H71" s="147">
        <v>1.370789</v>
      </c>
      <c r="I71" s="147">
        <v>1.4424360000000001</v>
      </c>
      <c r="J71" s="147">
        <v>0.92989189999999999</v>
      </c>
      <c r="K71" s="147">
        <v>1.2149049999999999</v>
      </c>
      <c r="L71" s="147">
        <v>1.099634</v>
      </c>
      <c r="M71" s="147">
        <v>1.249803</v>
      </c>
      <c r="N71" s="147">
        <v>0.92588530000000002</v>
      </c>
      <c r="O71" s="147">
        <v>0.78070260000000002</v>
      </c>
      <c r="P71" s="147">
        <v>1.772483</v>
      </c>
      <c r="Q71" s="147">
        <v>1.3007139999999999</v>
      </c>
      <c r="R71" s="147">
        <v>1.4369400000000001</v>
      </c>
      <c r="S71" s="147">
        <v>1.4120550000000001</v>
      </c>
      <c r="T71" s="147">
        <v>1.130228</v>
      </c>
      <c r="U71" s="147">
        <v>1.4295599999999999</v>
      </c>
      <c r="V71" s="147">
        <v>1.1687190000000001</v>
      </c>
      <c r="W71" s="147">
        <v>1.34751</v>
      </c>
      <c r="X71" s="147">
        <v>0.6548986</v>
      </c>
      <c r="Y71" s="147">
        <v>0.96157789999999999</v>
      </c>
      <c r="Z71" s="143">
        <v>1.1888989999999999</v>
      </c>
      <c r="AA71" s="143">
        <v>1.346009</v>
      </c>
      <c r="AB71" s="143">
        <v>1.0766023374694655</v>
      </c>
      <c r="AC71" s="143">
        <v>1.0320741992010869</v>
      </c>
      <c r="AD71" s="143">
        <v>0.90348274721580568</v>
      </c>
      <c r="AE71" s="143">
        <v>1.3466271886265906</v>
      </c>
      <c r="AF71" s="128" t="s">
        <v>1117</v>
      </c>
    </row>
    <row r="72" spans="1:32" x14ac:dyDescent="0.2">
      <c r="B72" s="51" t="s">
        <v>1140</v>
      </c>
      <c r="C72" s="118" t="s">
        <v>1141</v>
      </c>
      <c r="D72" s="147">
        <v>1.1921189999999999</v>
      </c>
      <c r="E72" s="147">
        <v>1.1117429999999999</v>
      </c>
      <c r="F72" s="147">
        <v>1.1739679999999999</v>
      </c>
      <c r="G72" s="147">
        <v>1.133767</v>
      </c>
      <c r="H72" s="147">
        <v>1.370789</v>
      </c>
      <c r="I72" s="147">
        <v>1.4424360000000001</v>
      </c>
      <c r="J72" s="147">
        <v>0.90220699999999998</v>
      </c>
      <c r="K72" s="147">
        <v>1.122201</v>
      </c>
      <c r="L72" s="147">
        <v>1.081135</v>
      </c>
      <c r="M72" s="147">
        <v>1.222175</v>
      </c>
      <c r="N72" s="147">
        <v>0.92588530000000002</v>
      </c>
      <c r="O72" s="147">
        <v>0.78946349999999998</v>
      </c>
      <c r="P72" s="147">
        <v>1.772483</v>
      </c>
      <c r="Q72" s="147">
        <v>1.284116</v>
      </c>
      <c r="R72" s="147">
        <v>1.418685</v>
      </c>
      <c r="S72" s="147">
        <v>1.370798</v>
      </c>
      <c r="T72" s="147">
        <v>1.0998060000000001</v>
      </c>
      <c r="U72" s="147">
        <v>1.3769100000000001</v>
      </c>
      <c r="V72" s="147">
        <v>1.1246350000000001</v>
      </c>
      <c r="W72" s="147">
        <v>1.34751</v>
      </c>
      <c r="X72" s="147">
        <v>0.6548986</v>
      </c>
      <c r="Y72" s="147">
        <v>0.92869570000000001</v>
      </c>
      <c r="Z72" s="143">
        <v>1.1448640000000001</v>
      </c>
      <c r="AA72" s="143">
        <v>1.346009</v>
      </c>
      <c r="AB72" s="143">
        <v>1.0865494513468652</v>
      </c>
      <c r="AC72" s="143">
        <v>1.0351696219243323</v>
      </c>
      <c r="AD72" s="143">
        <v>0.90348274721580568</v>
      </c>
      <c r="AE72" s="143">
        <v>1.3328550091660596</v>
      </c>
      <c r="AF72" s="128" t="s">
        <v>1117</v>
      </c>
    </row>
    <row r="73" spans="1:32" x14ac:dyDescent="0.2">
      <c r="B73" s="51" t="s">
        <v>1142</v>
      </c>
      <c r="C73" s="118" t="s">
        <v>1143</v>
      </c>
      <c r="D73" s="147">
        <v>1.149607</v>
      </c>
      <c r="E73" s="147">
        <v>1.1806140000000001</v>
      </c>
      <c r="F73" s="147">
        <v>1.214804</v>
      </c>
      <c r="G73" s="147">
        <v>1.109685</v>
      </c>
      <c r="H73" s="147">
        <v>1.370789</v>
      </c>
      <c r="I73" s="147">
        <v>1.4424360000000001</v>
      </c>
      <c r="J73" s="147">
        <v>0.90366310000000005</v>
      </c>
      <c r="K73" s="147">
        <v>0.96182179999999995</v>
      </c>
      <c r="L73" s="147">
        <v>1.1065579999999999</v>
      </c>
      <c r="M73" s="147">
        <v>1.2117640000000001</v>
      </c>
      <c r="N73" s="147">
        <v>0.92588530000000002</v>
      </c>
      <c r="O73" s="147">
        <v>0.78946349999999998</v>
      </c>
      <c r="P73" s="147">
        <v>1.772483</v>
      </c>
      <c r="Q73" s="147">
        <v>1.248575</v>
      </c>
      <c r="R73" s="147">
        <v>1.4227430000000001</v>
      </c>
      <c r="S73" s="147">
        <v>1.3990670000000001</v>
      </c>
      <c r="T73" s="147">
        <v>1.135195</v>
      </c>
      <c r="U73" s="147">
        <v>1.3790100000000001</v>
      </c>
      <c r="V73" s="147">
        <v>1.173872</v>
      </c>
      <c r="W73" s="147">
        <v>1.34751</v>
      </c>
      <c r="X73" s="147">
        <v>0.6548986</v>
      </c>
      <c r="Y73" s="147">
        <v>0.92347210000000002</v>
      </c>
      <c r="Z73" s="143">
        <v>1.1673720000000001</v>
      </c>
      <c r="AA73" s="143">
        <v>1.346009</v>
      </c>
      <c r="AB73" s="143">
        <v>1.0896929957066541</v>
      </c>
      <c r="AC73" s="143">
        <v>1.0317349822288535</v>
      </c>
      <c r="AD73" s="143">
        <v>0.90348274721580568</v>
      </c>
      <c r="AE73" s="143">
        <v>1.3328550091660596</v>
      </c>
      <c r="AF73" s="128" t="s">
        <v>1117</v>
      </c>
    </row>
    <row r="74" spans="1:32" x14ac:dyDescent="0.2">
      <c r="B74" s="51" t="s">
        <v>1144</v>
      </c>
      <c r="C74" s="118" t="s">
        <v>1145</v>
      </c>
      <c r="D74" s="147">
        <v>1.131489</v>
      </c>
      <c r="E74" s="147">
        <v>1.266133</v>
      </c>
      <c r="F74" s="147">
        <v>1.148074</v>
      </c>
      <c r="G74" s="147">
        <v>1.155073</v>
      </c>
      <c r="H74" s="147">
        <v>1.370789</v>
      </c>
      <c r="I74" s="147">
        <v>1.4424360000000001</v>
      </c>
      <c r="J74" s="147">
        <v>0.9177092</v>
      </c>
      <c r="K74" s="147">
        <v>1.077129</v>
      </c>
      <c r="L74" s="147">
        <v>1.087801</v>
      </c>
      <c r="M74" s="147">
        <v>1.195721</v>
      </c>
      <c r="N74" s="147">
        <v>0.92588530000000002</v>
      </c>
      <c r="O74" s="147">
        <v>0.78946349999999998</v>
      </c>
      <c r="P74" s="147">
        <v>1.772483</v>
      </c>
      <c r="Q74" s="147">
        <v>1.233079</v>
      </c>
      <c r="R74" s="147">
        <v>1.4227430000000001</v>
      </c>
      <c r="S74" s="147">
        <v>1.4008080000000001</v>
      </c>
      <c r="T74" s="147">
        <v>1.178898</v>
      </c>
      <c r="U74" s="147">
        <v>1.3870309999999999</v>
      </c>
      <c r="V74" s="147">
        <v>1.1592229999999999</v>
      </c>
      <c r="W74" s="147">
        <v>1.34751</v>
      </c>
      <c r="X74" s="147">
        <v>0.6548986</v>
      </c>
      <c r="Y74" s="147">
        <v>0.89631850000000002</v>
      </c>
      <c r="Z74" s="143">
        <v>1.1803920000000001</v>
      </c>
      <c r="AA74" s="143">
        <v>1.346009</v>
      </c>
      <c r="AB74" s="143">
        <v>1.134689386557352</v>
      </c>
      <c r="AC74" s="143">
        <v>1.0329032245391578</v>
      </c>
      <c r="AD74" s="143">
        <v>0.90348274721580568</v>
      </c>
      <c r="AE74" s="143">
        <v>1.3328550091660591</v>
      </c>
      <c r="AF74" s="128" t="s">
        <v>1117</v>
      </c>
    </row>
    <row r="75" spans="1:32" x14ac:dyDescent="0.2">
      <c r="B75" s="51" t="s">
        <v>1146</v>
      </c>
      <c r="C75" s="118" t="s">
        <v>1147</v>
      </c>
      <c r="D75" s="147">
        <v>1.131489</v>
      </c>
      <c r="E75" s="147">
        <v>1.240218</v>
      </c>
      <c r="F75" s="147">
        <v>1.067132</v>
      </c>
      <c r="G75" s="147">
        <v>1.1552089999999999</v>
      </c>
      <c r="H75" s="147">
        <v>1.370789</v>
      </c>
      <c r="I75" s="147">
        <v>1.4424360000000001</v>
      </c>
      <c r="J75" s="147">
        <v>0.89077830000000002</v>
      </c>
      <c r="K75" s="147">
        <v>1.087434</v>
      </c>
      <c r="L75" s="147">
        <v>1.0291360000000001</v>
      </c>
      <c r="M75" s="147">
        <v>1.158542</v>
      </c>
      <c r="N75" s="147">
        <v>0.92588530000000002</v>
      </c>
      <c r="O75" s="147">
        <v>0.78946349999999998</v>
      </c>
      <c r="P75" s="147">
        <v>1.772483</v>
      </c>
      <c r="Q75" s="147">
        <v>1.1976329999999999</v>
      </c>
      <c r="R75" s="147">
        <v>1.4227430000000001</v>
      </c>
      <c r="S75" s="147">
        <v>1.4008080000000001</v>
      </c>
      <c r="T75" s="147">
        <v>1.162674</v>
      </c>
      <c r="U75" s="147">
        <v>1.323671</v>
      </c>
      <c r="V75" s="147">
        <v>1.143259</v>
      </c>
      <c r="W75" s="147">
        <v>1.34751</v>
      </c>
      <c r="X75" s="147">
        <v>0.6548986</v>
      </c>
      <c r="Y75" s="147">
        <v>0.87796830000000003</v>
      </c>
      <c r="Z75" s="143">
        <v>1.1516</v>
      </c>
      <c r="AA75" s="143">
        <v>1.346009</v>
      </c>
      <c r="AB75" s="143">
        <v>1.1255474824550453</v>
      </c>
      <c r="AC75" s="143">
        <v>1.0360557474017287</v>
      </c>
      <c r="AD75" s="143">
        <v>0.90348274721580568</v>
      </c>
      <c r="AE75" s="143">
        <v>1.3328550091660596</v>
      </c>
      <c r="AF75" s="128" t="s">
        <v>1117</v>
      </c>
    </row>
    <row r="76" spans="1:32" x14ac:dyDescent="0.2">
      <c r="B76" s="51" t="s">
        <v>1148</v>
      </c>
      <c r="C76" s="118" t="s">
        <v>1149</v>
      </c>
      <c r="D76" s="147">
        <v>1.131489</v>
      </c>
      <c r="E76" s="147">
        <v>1.1999489999999999</v>
      </c>
      <c r="F76" s="147">
        <v>1.020051</v>
      </c>
      <c r="G76" s="147">
        <v>1.108212</v>
      </c>
      <c r="H76" s="147">
        <v>1.370789</v>
      </c>
      <c r="I76" s="147">
        <v>1.4424360000000001</v>
      </c>
      <c r="J76" s="147">
        <v>0.85995060000000001</v>
      </c>
      <c r="K76" s="147">
        <v>1.1501220000000001</v>
      </c>
      <c r="L76" s="147">
        <v>1.0297050000000001</v>
      </c>
      <c r="M76" s="147">
        <v>1.1031390000000001</v>
      </c>
      <c r="N76" s="147">
        <v>0.92588530000000002</v>
      </c>
      <c r="O76" s="147">
        <v>0.78946349999999998</v>
      </c>
      <c r="P76" s="147">
        <v>1.772483</v>
      </c>
      <c r="Q76" s="147">
        <v>1.1360490000000001</v>
      </c>
      <c r="R76" s="147">
        <v>1.4227430000000001</v>
      </c>
      <c r="S76" s="147">
        <v>1.4008080000000001</v>
      </c>
      <c r="T76" s="147">
        <v>1.115208</v>
      </c>
      <c r="U76" s="147">
        <v>1.307069</v>
      </c>
      <c r="V76" s="147">
        <v>1.1351180000000001</v>
      </c>
      <c r="W76" s="147">
        <v>1.34751</v>
      </c>
      <c r="X76" s="147">
        <v>0.6548986</v>
      </c>
      <c r="Y76" s="147">
        <v>0.86619749999999995</v>
      </c>
      <c r="Z76" s="143">
        <v>1.1394040000000001</v>
      </c>
      <c r="AA76" s="143">
        <v>1.346009</v>
      </c>
      <c r="AB76" s="143">
        <v>1.1640337281649469</v>
      </c>
      <c r="AC76" s="143">
        <v>1.0419991061767879</v>
      </c>
      <c r="AD76" s="143">
        <v>0.90348274721580568</v>
      </c>
      <c r="AE76" s="143">
        <v>1.3328550091660596</v>
      </c>
      <c r="AF76" s="128" t="s">
        <v>1117</v>
      </c>
    </row>
    <row r="77" spans="1:32" x14ac:dyDescent="0.2"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28" t="s">
        <v>1117</v>
      </c>
    </row>
    <row r="78" spans="1:32" x14ac:dyDescent="0.2">
      <c r="A78" s="51" t="s">
        <v>1117</v>
      </c>
      <c r="B78" s="148" t="s">
        <v>1151</v>
      </c>
      <c r="C78" s="145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28" t="s">
        <v>1117</v>
      </c>
    </row>
    <row r="79" spans="1:32" x14ac:dyDescent="0.2">
      <c r="B79" s="51" t="s">
        <v>1130</v>
      </c>
      <c r="C79" s="118" t="s">
        <v>1131</v>
      </c>
      <c r="D79" s="147">
        <v>2.122274</v>
      </c>
      <c r="E79" s="147">
        <v>1.2924910000000001</v>
      </c>
      <c r="F79" s="147">
        <v>1.7120059999999999</v>
      </c>
      <c r="G79" s="147">
        <v>1.232369</v>
      </c>
      <c r="H79" s="147">
        <v>1.6846760000000001</v>
      </c>
      <c r="I79" s="147">
        <v>2.014805</v>
      </c>
      <c r="J79" s="147">
        <v>1.1694830000000001</v>
      </c>
      <c r="K79" s="147">
        <v>1.032923</v>
      </c>
      <c r="L79" s="147">
        <v>1.798279</v>
      </c>
      <c r="M79" s="147">
        <v>1.359755</v>
      </c>
      <c r="N79" s="147">
        <v>1.5438400000000001</v>
      </c>
      <c r="O79" s="147">
        <v>1.0378400000000001</v>
      </c>
      <c r="P79" s="147">
        <v>1.964818</v>
      </c>
      <c r="Q79" s="147">
        <v>1.7032799999999999</v>
      </c>
      <c r="R79" s="147">
        <v>1.8576379999999999</v>
      </c>
      <c r="S79" s="147">
        <v>1.651686</v>
      </c>
      <c r="T79" s="147">
        <v>0.99080400000000002</v>
      </c>
      <c r="U79" s="147">
        <v>1.8134159999999999</v>
      </c>
      <c r="V79" s="147">
        <v>1.413573</v>
      </c>
      <c r="W79" s="147">
        <v>1.5337149999999999</v>
      </c>
      <c r="X79" s="147">
        <v>1.8971020000000001</v>
      </c>
      <c r="Y79" s="147">
        <v>-1.0080309999999999</v>
      </c>
      <c r="Z79" s="143">
        <v>1.5338510000000001</v>
      </c>
      <c r="AA79" s="143">
        <v>1.375381</v>
      </c>
      <c r="AB79" s="143">
        <v>1.7700301150337108</v>
      </c>
      <c r="AC79" s="143">
        <v>1.1336765948443679</v>
      </c>
      <c r="AD79" s="143">
        <v>0.78030527521519089</v>
      </c>
      <c r="AE79" s="143">
        <v>0.87156952673867438</v>
      </c>
      <c r="AF79" s="128" t="s">
        <v>1117</v>
      </c>
    </row>
    <row r="80" spans="1:32" x14ac:dyDescent="0.2">
      <c r="B80" s="51" t="s">
        <v>1132</v>
      </c>
      <c r="C80" s="118" t="s">
        <v>1133</v>
      </c>
      <c r="D80" s="147">
        <v>2.0245489999999999</v>
      </c>
      <c r="E80" s="147">
        <v>1.04894</v>
      </c>
      <c r="F80" s="147">
        <v>1.367378</v>
      </c>
      <c r="G80" s="147">
        <v>1.2479169999999999</v>
      </c>
      <c r="H80" s="147">
        <v>3.075726</v>
      </c>
      <c r="I80" s="147">
        <v>2.2111809999999998</v>
      </c>
      <c r="J80" s="147">
        <v>1.0862039999999999</v>
      </c>
      <c r="K80" s="147">
        <v>1.0255620000000001</v>
      </c>
      <c r="L80" s="147">
        <v>1.554476</v>
      </c>
      <c r="M80" s="147">
        <v>1.3114269999999999</v>
      </c>
      <c r="N80" s="147">
        <v>1.406433</v>
      </c>
      <c r="O80" s="147">
        <v>1.02626</v>
      </c>
      <c r="P80" s="147">
        <v>1.732815</v>
      </c>
      <c r="Q80" s="147">
        <v>1.407813</v>
      </c>
      <c r="R80" s="147">
        <v>1.244648</v>
      </c>
      <c r="S80" s="147">
        <v>2.0579589999999999</v>
      </c>
      <c r="T80" s="147">
        <v>1.4553469999999999</v>
      </c>
      <c r="U80" s="147">
        <v>1.6017189999999999</v>
      </c>
      <c r="V80" s="147">
        <v>2.0637300000000001</v>
      </c>
      <c r="W80" s="147">
        <v>1.3639140000000001</v>
      </c>
      <c r="X80" s="147">
        <v>1.576776</v>
      </c>
      <c r="Y80" s="147">
        <v>-0.4954481</v>
      </c>
      <c r="Z80" s="143">
        <v>1.16299</v>
      </c>
      <c r="AA80" s="143">
        <v>1.375381</v>
      </c>
      <c r="AB80" s="143">
        <v>1.589678189956985</v>
      </c>
      <c r="AC80" s="143">
        <v>1.1554264056810826</v>
      </c>
      <c r="AD80" s="143">
        <v>0.52043616995007658</v>
      </c>
      <c r="AE80" s="143">
        <v>0.96594211559006837</v>
      </c>
      <c r="AF80" s="128" t="s">
        <v>1117</v>
      </c>
    </row>
    <row r="81" spans="2:32" x14ac:dyDescent="0.2">
      <c r="B81" s="51" t="s">
        <v>1134</v>
      </c>
      <c r="C81" s="118" t="s">
        <v>1135</v>
      </c>
      <c r="D81" s="147">
        <v>1.590454</v>
      </c>
      <c r="E81" s="147">
        <v>1.291479</v>
      </c>
      <c r="F81" s="147">
        <v>1.2262150000000001</v>
      </c>
      <c r="G81" s="147">
        <v>1.258033</v>
      </c>
      <c r="H81" s="147">
        <v>2.1961599999999999</v>
      </c>
      <c r="I81" s="147">
        <v>1.5486359999999999</v>
      </c>
      <c r="J81" s="147">
        <v>0.85671889999999995</v>
      </c>
      <c r="K81" s="147">
        <v>1.0255620000000001</v>
      </c>
      <c r="L81" s="147">
        <v>1.4419630000000001</v>
      </c>
      <c r="M81" s="147">
        <v>1.4247639999999999</v>
      </c>
      <c r="N81" s="147">
        <v>1.3286789999999999</v>
      </c>
      <c r="O81" s="147">
        <v>0.76617460000000004</v>
      </c>
      <c r="P81" s="147">
        <v>1.732815</v>
      </c>
      <c r="Q81" s="147">
        <v>1.3591869999999999</v>
      </c>
      <c r="R81" s="147">
        <v>1.1709590000000001</v>
      </c>
      <c r="S81" s="147">
        <v>1.7593209999999999</v>
      </c>
      <c r="T81" s="147">
        <v>1.2217389999999999</v>
      </c>
      <c r="U81" s="147">
        <v>1.4392480000000001</v>
      </c>
      <c r="V81" s="147">
        <v>1.666234</v>
      </c>
      <c r="W81" s="147">
        <v>1.172992</v>
      </c>
      <c r="X81" s="147">
        <v>1.0250630000000001</v>
      </c>
      <c r="Y81" s="147">
        <v>0.27520939999999999</v>
      </c>
      <c r="Z81" s="143">
        <v>1.1616439999999999</v>
      </c>
      <c r="AA81" s="143">
        <v>1.375381</v>
      </c>
      <c r="AB81" s="143">
        <v>1.0918112277115846</v>
      </c>
      <c r="AC81" s="143">
        <v>1.2301084912635627</v>
      </c>
      <c r="AD81" s="143">
        <v>0.49411522587241374</v>
      </c>
      <c r="AE81" s="143">
        <v>1.3963259725973947</v>
      </c>
      <c r="AF81" s="128" t="s">
        <v>1117</v>
      </c>
    </row>
    <row r="82" spans="2:32" x14ac:dyDescent="0.2">
      <c r="B82" s="51" t="s">
        <v>1136</v>
      </c>
      <c r="C82" s="118" t="s">
        <v>1137</v>
      </c>
      <c r="D82" s="147">
        <v>1.658091</v>
      </c>
      <c r="E82" s="147">
        <v>1.1959010000000001</v>
      </c>
      <c r="F82" s="147">
        <v>0.94146640000000004</v>
      </c>
      <c r="G82" s="147">
        <v>1.2888930000000001</v>
      </c>
      <c r="H82" s="147">
        <v>2.2516500000000002</v>
      </c>
      <c r="I82" s="147">
        <v>1.550108</v>
      </c>
      <c r="J82" s="147">
        <v>1.0059990000000001</v>
      </c>
      <c r="K82" s="147">
        <v>1.040176</v>
      </c>
      <c r="L82" s="147">
        <v>1.407394</v>
      </c>
      <c r="M82" s="147">
        <v>1.37869</v>
      </c>
      <c r="N82" s="147">
        <v>1.251457</v>
      </c>
      <c r="O82" s="147">
        <v>0.81865840000000001</v>
      </c>
      <c r="P82" s="147">
        <v>1.732815</v>
      </c>
      <c r="Q82" s="147">
        <v>1.31576</v>
      </c>
      <c r="R82" s="147">
        <v>1.2676480000000001</v>
      </c>
      <c r="S82" s="147">
        <v>1.6626430000000001</v>
      </c>
      <c r="T82" s="147">
        <v>1.190453</v>
      </c>
      <c r="U82" s="147">
        <v>1.4402809999999999</v>
      </c>
      <c r="V82" s="147">
        <v>1.594435</v>
      </c>
      <c r="W82" s="147">
        <v>1.2536309999999999</v>
      </c>
      <c r="X82" s="147">
        <v>0.95706800000000003</v>
      </c>
      <c r="Y82" s="147">
        <v>0.32209779999999999</v>
      </c>
      <c r="Z82" s="143">
        <v>1.137421</v>
      </c>
      <c r="AA82" s="143">
        <v>1.375381</v>
      </c>
      <c r="AB82" s="143">
        <v>1.1367763426243644</v>
      </c>
      <c r="AC82" s="143">
        <v>1.1776043468686368</v>
      </c>
      <c r="AD82" s="143">
        <v>0.81204367253177145</v>
      </c>
      <c r="AE82" s="143">
        <v>1.3245235203576384</v>
      </c>
      <c r="AF82" s="128" t="s">
        <v>1117</v>
      </c>
    </row>
    <row r="83" spans="2:32" x14ac:dyDescent="0.2">
      <c r="B83" s="51" t="s">
        <v>1138</v>
      </c>
      <c r="C83" s="118" t="s">
        <v>1139</v>
      </c>
      <c r="D83" s="147">
        <v>1.5723100000000001</v>
      </c>
      <c r="E83" s="147">
        <v>1.197206</v>
      </c>
      <c r="F83" s="147">
        <v>1.0227599999999999</v>
      </c>
      <c r="G83" s="147">
        <v>1.3248679999999999</v>
      </c>
      <c r="H83" s="147">
        <v>2.2516500000000002</v>
      </c>
      <c r="I83" s="147">
        <v>1.550108</v>
      </c>
      <c r="J83" s="147">
        <v>1.0932040000000001</v>
      </c>
      <c r="K83" s="147">
        <v>1.1084799999999999</v>
      </c>
      <c r="L83" s="147">
        <v>1.405529</v>
      </c>
      <c r="M83" s="147">
        <v>1.3643670000000001</v>
      </c>
      <c r="N83" s="147">
        <v>1.251457</v>
      </c>
      <c r="O83" s="147">
        <v>0.82785830000000005</v>
      </c>
      <c r="P83" s="147">
        <v>1.732815</v>
      </c>
      <c r="Q83" s="147">
        <v>1.3370340000000001</v>
      </c>
      <c r="R83" s="147">
        <v>1.3130759999999999</v>
      </c>
      <c r="S83" s="147">
        <v>1.7344580000000001</v>
      </c>
      <c r="T83" s="147">
        <v>1.257776</v>
      </c>
      <c r="U83" s="147">
        <v>1.3825069999999999</v>
      </c>
      <c r="V83" s="147">
        <v>1.5600350000000001</v>
      </c>
      <c r="W83" s="147">
        <v>1.2536309999999999</v>
      </c>
      <c r="X83" s="147">
        <v>0.95706800000000003</v>
      </c>
      <c r="Y83" s="147">
        <v>0.4678293</v>
      </c>
      <c r="Z83" s="143">
        <v>1.159721</v>
      </c>
      <c r="AA83" s="143">
        <v>1.375381</v>
      </c>
      <c r="AB83" s="143">
        <v>1.1890659997493884</v>
      </c>
      <c r="AC83" s="143">
        <v>1.1371462993398838</v>
      </c>
      <c r="AD83" s="143">
        <v>0.88045542482762351</v>
      </c>
      <c r="AE83" s="143">
        <v>1.343261993661514</v>
      </c>
      <c r="AF83" s="128" t="s">
        <v>1117</v>
      </c>
    </row>
    <row r="84" spans="2:32" x14ac:dyDescent="0.2">
      <c r="B84" s="51" t="s">
        <v>1140</v>
      </c>
      <c r="C84" s="118" t="s">
        <v>1141</v>
      </c>
      <c r="D84" s="147">
        <v>1.435827</v>
      </c>
      <c r="E84" s="147">
        <v>1.179473</v>
      </c>
      <c r="F84" s="147">
        <v>0.99746970000000001</v>
      </c>
      <c r="G84" s="147">
        <v>1.2981510000000001</v>
      </c>
      <c r="H84" s="147">
        <v>2.2516500000000002</v>
      </c>
      <c r="I84" s="147">
        <v>1.550108</v>
      </c>
      <c r="J84" s="147">
        <v>1.096449</v>
      </c>
      <c r="K84" s="147">
        <v>1.0660149999999999</v>
      </c>
      <c r="L84" s="147">
        <v>1.3448770000000001</v>
      </c>
      <c r="M84" s="147">
        <v>1.3517699999999999</v>
      </c>
      <c r="N84" s="147">
        <v>1.251457</v>
      </c>
      <c r="O84" s="147">
        <v>0.82785830000000005</v>
      </c>
      <c r="P84" s="147">
        <v>1.732815</v>
      </c>
      <c r="Q84" s="147">
        <v>1.337588</v>
      </c>
      <c r="R84" s="147">
        <v>1.281898</v>
      </c>
      <c r="S84" s="147">
        <v>1.6869719999999999</v>
      </c>
      <c r="T84" s="147">
        <v>1.2231030000000001</v>
      </c>
      <c r="U84" s="147">
        <v>1.352895</v>
      </c>
      <c r="V84" s="147">
        <v>1.5056799999999999</v>
      </c>
      <c r="W84" s="147">
        <v>1.2536309999999999</v>
      </c>
      <c r="X84" s="147">
        <v>0.95706800000000003</v>
      </c>
      <c r="Y84" s="147">
        <v>0.4499493</v>
      </c>
      <c r="Z84" s="143">
        <v>1.165108</v>
      </c>
      <c r="AA84" s="143">
        <v>1.375381</v>
      </c>
      <c r="AB84" s="143">
        <v>1.1944825866036903</v>
      </c>
      <c r="AC84" s="143">
        <v>1.1372252025242438</v>
      </c>
      <c r="AD84" s="143">
        <v>0.88045542482762318</v>
      </c>
      <c r="AE84" s="143">
        <v>1.4113335870898664</v>
      </c>
      <c r="AF84" s="128" t="s">
        <v>1117</v>
      </c>
    </row>
    <row r="85" spans="2:32" x14ac:dyDescent="0.2">
      <c r="B85" s="51" t="s">
        <v>1142</v>
      </c>
      <c r="C85" s="118" t="s">
        <v>1143</v>
      </c>
      <c r="D85" s="147">
        <v>1.463414</v>
      </c>
      <c r="E85" s="147">
        <v>1.18893</v>
      </c>
      <c r="F85" s="147">
        <v>1.0160279999999999</v>
      </c>
      <c r="G85" s="147">
        <v>1.2752859999999999</v>
      </c>
      <c r="H85" s="147">
        <v>2.2516500000000002</v>
      </c>
      <c r="I85" s="147">
        <v>1.550108</v>
      </c>
      <c r="J85" s="147">
        <v>1.1079399999999999</v>
      </c>
      <c r="K85" s="147">
        <v>0.94755299999999998</v>
      </c>
      <c r="L85" s="147">
        <v>1.320085</v>
      </c>
      <c r="M85" s="147">
        <v>1.3124499999999999</v>
      </c>
      <c r="N85" s="147">
        <v>1.251457</v>
      </c>
      <c r="O85" s="147">
        <v>0.82785830000000005</v>
      </c>
      <c r="P85" s="147">
        <v>1.732815</v>
      </c>
      <c r="Q85" s="147">
        <v>1.338106</v>
      </c>
      <c r="R85" s="147">
        <v>1.2791399999999999</v>
      </c>
      <c r="S85" s="147">
        <v>1.724672</v>
      </c>
      <c r="T85" s="147">
        <v>1.2029589999999999</v>
      </c>
      <c r="U85" s="147">
        <v>1.365537</v>
      </c>
      <c r="V85" s="147">
        <v>1.5188699999999999</v>
      </c>
      <c r="W85" s="147">
        <v>1.2536309999999999</v>
      </c>
      <c r="X85" s="147">
        <v>0.95706800000000003</v>
      </c>
      <c r="Y85" s="147">
        <v>0.48683920000000003</v>
      </c>
      <c r="Z85" s="143">
        <v>1.219749</v>
      </c>
      <c r="AA85" s="143">
        <v>1.375381</v>
      </c>
      <c r="AB85" s="143">
        <v>1.1912443963288957</v>
      </c>
      <c r="AC85" s="143">
        <v>1.1320152658263773</v>
      </c>
      <c r="AD85" s="143">
        <v>0.88045542482762351</v>
      </c>
      <c r="AE85" s="143">
        <v>1.4113335870898664</v>
      </c>
      <c r="AF85" s="128" t="s">
        <v>1117</v>
      </c>
    </row>
    <row r="86" spans="2:32" x14ac:dyDescent="0.2">
      <c r="B86" s="51" t="s">
        <v>1144</v>
      </c>
      <c r="C86" s="118" t="s">
        <v>1145</v>
      </c>
      <c r="D86" s="147">
        <v>1.424582</v>
      </c>
      <c r="E86" s="147">
        <v>1.1887730000000001</v>
      </c>
      <c r="F86" s="147">
        <v>1.0016830000000001</v>
      </c>
      <c r="G86" s="147">
        <v>1.195584</v>
      </c>
      <c r="H86" s="147">
        <v>2.2516500000000002</v>
      </c>
      <c r="I86" s="147">
        <v>1.550108</v>
      </c>
      <c r="J86" s="147">
        <v>1.130762</v>
      </c>
      <c r="K86" s="147">
        <v>0.97829449999999996</v>
      </c>
      <c r="L86" s="147">
        <v>1.269158</v>
      </c>
      <c r="M86" s="147">
        <v>1.2735069999999999</v>
      </c>
      <c r="N86" s="147">
        <v>1.251457</v>
      </c>
      <c r="O86" s="147">
        <v>0.82785830000000005</v>
      </c>
      <c r="P86" s="147">
        <v>1.732815</v>
      </c>
      <c r="Q86" s="147">
        <v>1.302816</v>
      </c>
      <c r="R86" s="147">
        <v>1.2791399999999999</v>
      </c>
      <c r="S86" s="147">
        <v>1.6987019999999999</v>
      </c>
      <c r="T86" s="147">
        <v>1.2398</v>
      </c>
      <c r="U86" s="147">
        <v>1.4798039999999999</v>
      </c>
      <c r="V86" s="147">
        <v>1.547005</v>
      </c>
      <c r="W86" s="147">
        <v>1.2536309999999999</v>
      </c>
      <c r="X86" s="147">
        <v>0.95706800000000003</v>
      </c>
      <c r="Y86" s="147">
        <v>0.51780599999999999</v>
      </c>
      <c r="Z86" s="143">
        <v>1.259109</v>
      </c>
      <c r="AA86" s="143">
        <v>1.375381</v>
      </c>
      <c r="AB86" s="143">
        <v>1.1288259303608195</v>
      </c>
      <c r="AC86" s="143">
        <v>1.1508939593761189</v>
      </c>
      <c r="AD86" s="143">
        <v>0.88045542482762318</v>
      </c>
      <c r="AE86" s="143">
        <v>1.411333587089866</v>
      </c>
      <c r="AF86" s="128" t="s">
        <v>1117</v>
      </c>
    </row>
    <row r="87" spans="2:32" x14ac:dyDescent="0.2">
      <c r="B87" s="51" t="s">
        <v>1146</v>
      </c>
      <c r="C87" s="118" t="s">
        <v>1147</v>
      </c>
      <c r="D87" s="147">
        <v>1.424582</v>
      </c>
      <c r="E87" s="147">
        <v>1.160023</v>
      </c>
      <c r="F87" s="147">
        <v>0.96132090000000003</v>
      </c>
      <c r="G87" s="147">
        <v>1.182269</v>
      </c>
      <c r="H87" s="147">
        <v>2.2516500000000002</v>
      </c>
      <c r="I87" s="147">
        <v>1.550108</v>
      </c>
      <c r="J87" s="147">
        <v>1.1078220000000001</v>
      </c>
      <c r="K87" s="147">
        <v>0.92488519999999996</v>
      </c>
      <c r="L87" s="147">
        <v>1.2309559999999999</v>
      </c>
      <c r="M87" s="147">
        <v>1.239163</v>
      </c>
      <c r="N87" s="147">
        <v>1.251457</v>
      </c>
      <c r="O87" s="147">
        <v>0.82785830000000005</v>
      </c>
      <c r="P87" s="147">
        <v>1.732815</v>
      </c>
      <c r="Q87" s="147">
        <v>1.260942</v>
      </c>
      <c r="R87" s="147">
        <v>1.2791399999999999</v>
      </c>
      <c r="S87" s="147">
        <v>1.6987019999999999</v>
      </c>
      <c r="T87" s="147">
        <v>1.2085239999999999</v>
      </c>
      <c r="U87" s="147">
        <v>1.4417420000000001</v>
      </c>
      <c r="V87" s="147">
        <v>1.5850390000000001</v>
      </c>
      <c r="W87" s="147">
        <v>1.2536309999999999</v>
      </c>
      <c r="X87" s="147">
        <v>0.95706800000000003</v>
      </c>
      <c r="Y87" s="147">
        <v>0.52071840000000003</v>
      </c>
      <c r="Z87" s="143">
        <v>1.2338469999999999</v>
      </c>
      <c r="AA87" s="143">
        <v>1.375381</v>
      </c>
      <c r="AB87" s="143">
        <v>1.1191091474723287</v>
      </c>
      <c r="AC87" s="143">
        <v>1.1601969171128128</v>
      </c>
      <c r="AD87" s="143">
        <v>0.88045542482762351</v>
      </c>
      <c r="AE87" s="143">
        <v>1.411333587089866</v>
      </c>
      <c r="AF87" s="128" t="s">
        <v>1117</v>
      </c>
    </row>
    <row r="88" spans="2:32" x14ac:dyDescent="0.2">
      <c r="B88" s="51" t="s">
        <v>1148</v>
      </c>
      <c r="C88" s="118" t="s">
        <v>1149</v>
      </c>
      <c r="D88" s="147">
        <v>1.424582</v>
      </c>
      <c r="E88" s="147">
        <v>1.1410629999999999</v>
      </c>
      <c r="F88" s="147">
        <v>0.97902869999999997</v>
      </c>
      <c r="G88" s="147">
        <v>1.1426190000000001</v>
      </c>
      <c r="H88" s="147">
        <v>2.2516500000000002</v>
      </c>
      <c r="I88" s="147">
        <v>1.550108</v>
      </c>
      <c r="J88" s="147">
        <v>1.0740639999999999</v>
      </c>
      <c r="K88" s="147">
        <v>1.2344599999999999</v>
      </c>
      <c r="L88" s="147">
        <v>1.1827209999999999</v>
      </c>
      <c r="M88" s="147">
        <v>1.2072149999999999</v>
      </c>
      <c r="N88" s="147">
        <v>1.251457</v>
      </c>
      <c r="O88" s="147">
        <v>0.82785830000000005</v>
      </c>
      <c r="P88" s="147">
        <v>1.732815</v>
      </c>
      <c r="Q88" s="147">
        <v>1.1097300000000001</v>
      </c>
      <c r="R88" s="147">
        <v>1.2791399999999999</v>
      </c>
      <c r="S88" s="147">
        <v>1.6987019999999999</v>
      </c>
      <c r="T88" s="147">
        <v>1.1893089999999999</v>
      </c>
      <c r="U88" s="147">
        <v>1.4314739999999999</v>
      </c>
      <c r="V88" s="147">
        <v>1.56175</v>
      </c>
      <c r="W88" s="147">
        <v>1.2536309999999999</v>
      </c>
      <c r="X88" s="147">
        <v>0.95706800000000003</v>
      </c>
      <c r="Y88" s="147">
        <v>0.53871069999999999</v>
      </c>
      <c r="Z88" s="143">
        <v>1.213649</v>
      </c>
      <c r="AA88" s="143">
        <v>1.375381</v>
      </c>
      <c r="AB88" s="143">
        <v>1.2053804778680457</v>
      </c>
      <c r="AC88" s="143">
        <v>1.1641587238529905</v>
      </c>
      <c r="AD88" s="143">
        <v>0.88045542482762318</v>
      </c>
      <c r="AE88" s="143">
        <v>1.4113335870898664</v>
      </c>
      <c r="AF88" s="128" t="s">
        <v>1117</v>
      </c>
    </row>
  </sheetData>
  <phoneticPr fontId="30" type="noConversion"/>
  <pageMargins left="0.6" right="0.6" top="1" bottom="1" header="0.5" footer="0.5"/>
  <pageSetup paperSize="9" scale="27" orientation="landscape" r:id="rId1"/>
  <headerFooter>
    <oddHeader>&amp;RDraft - Work in Progress</oddHeader>
    <oddFooter>&amp;L&amp;F
&amp;D, &amp;T&amp;C
Page &amp;P of &amp;N&amp;R&amp;A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E92C-BD51-459D-97D8-81F1DFC1844D}">
  <sheetPr codeName="Sheet22">
    <tabColor theme="0" tint="-0.34998626667073579"/>
  </sheetPr>
  <dimension ref="B1:W39"/>
  <sheetViews>
    <sheetView showGridLines="0" zoomScaleNormal="100" workbookViewId="0">
      <pane xSplit="6" ySplit="4" topLeftCell="I5" activePane="bottomRight" state="frozen"/>
      <selection pane="topRight" activeCell="N24" sqref="N24"/>
      <selection pane="bottomLeft" activeCell="N24" sqref="N24"/>
      <selection pane="bottomRight" activeCell="P21" sqref="P21"/>
    </sheetView>
  </sheetViews>
  <sheetFormatPr defaultRowHeight="12.75" x14ac:dyDescent="0.2"/>
  <cols>
    <col min="1" max="1" width="2" style="534" customWidth="1"/>
    <col min="2" max="2" width="30.5703125" style="534" customWidth="1"/>
    <col min="3" max="3" width="31.42578125" style="534" bestFit="1" customWidth="1"/>
    <col min="4" max="4" width="25.140625" style="534" bestFit="1" customWidth="1"/>
    <col min="5" max="5" width="23" style="534" hidden="1" customWidth="1"/>
    <col min="6" max="6" width="14" style="534" bestFit="1" customWidth="1"/>
    <col min="7" max="22" width="10.5703125" style="534" customWidth="1"/>
    <col min="23" max="258" width="9" style="534"/>
    <col min="259" max="259" width="10.42578125" style="534" customWidth="1"/>
    <col min="260" max="262" width="15.85546875" style="534" customWidth="1"/>
    <col min="263" max="277" width="7" style="534" customWidth="1"/>
    <col min="278" max="514" width="9" style="534"/>
    <col min="515" max="515" width="10.42578125" style="534" customWidth="1"/>
    <col min="516" max="518" width="15.85546875" style="534" customWidth="1"/>
    <col min="519" max="533" width="7" style="534" customWidth="1"/>
    <col min="534" max="770" width="9" style="534"/>
    <col min="771" max="771" width="10.42578125" style="534" customWidth="1"/>
    <col min="772" max="774" width="15.85546875" style="534" customWidth="1"/>
    <col min="775" max="789" width="7" style="534" customWidth="1"/>
    <col min="790" max="1026" width="9" style="534"/>
    <col min="1027" max="1027" width="10.42578125" style="534" customWidth="1"/>
    <col min="1028" max="1030" width="15.85546875" style="534" customWidth="1"/>
    <col min="1031" max="1045" width="7" style="534" customWidth="1"/>
    <col min="1046" max="1282" width="9" style="534"/>
    <col min="1283" max="1283" width="10.42578125" style="534" customWidth="1"/>
    <col min="1284" max="1286" width="15.85546875" style="534" customWidth="1"/>
    <col min="1287" max="1301" width="7" style="534" customWidth="1"/>
    <col min="1302" max="1538" width="9" style="534"/>
    <col min="1539" max="1539" width="10.42578125" style="534" customWidth="1"/>
    <col min="1540" max="1542" width="15.85546875" style="534" customWidth="1"/>
    <col min="1543" max="1557" width="7" style="534" customWidth="1"/>
    <col min="1558" max="1794" width="9" style="534"/>
    <col min="1795" max="1795" width="10.42578125" style="534" customWidth="1"/>
    <col min="1796" max="1798" width="15.85546875" style="534" customWidth="1"/>
    <col min="1799" max="1813" width="7" style="534" customWidth="1"/>
    <col min="1814" max="2050" width="9" style="534"/>
    <col min="2051" max="2051" width="10.42578125" style="534" customWidth="1"/>
    <col min="2052" max="2054" width="15.85546875" style="534" customWidth="1"/>
    <col min="2055" max="2069" width="7" style="534" customWidth="1"/>
    <col min="2070" max="2306" width="9" style="534"/>
    <col min="2307" max="2307" width="10.42578125" style="534" customWidth="1"/>
    <col min="2308" max="2310" width="15.85546875" style="534" customWidth="1"/>
    <col min="2311" max="2325" width="7" style="534" customWidth="1"/>
    <col min="2326" max="2562" width="9" style="534"/>
    <col min="2563" max="2563" width="10.42578125" style="534" customWidth="1"/>
    <col min="2564" max="2566" width="15.85546875" style="534" customWidth="1"/>
    <col min="2567" max="2581" width="7" style="534" customWidth="1"/>
    <col min="2582" max="2818" width="9" style="534"/>
    <col min="2819" max="2819" width="10.42578125" style="534" customWidth="1"/>
    <col min="2820" max="2822" width="15.85546875" style="534" customWidth="1"/>
    <col min="2823" max="2837" width="7" style="534" customWidth="1"/>
    <col min="2838" max="3074" width="9" style="534"/>
    <col min="3075" max="3075" width="10.42578125" style="534" customWidth="1"/>
    <col min="3076" max="3078" width="15.85546875" style="534" customWidth="1"/>
    <col min="3079" max="3093" width="7" style="534" customWidth="1"/>
    <col min="3094" max="3330" width="9" style="534"/>
    <col min="3331" max="3331" width="10.42578125" style="534" customWidth="1"/>
    <col min="3332" max="3334" width="15.85546875" style="534" customWidth="1"/>
    <col min="3335" max="3349" width="7" style="534" customWidth="1"/>
    <col min="3350" max="3586" width="9" style="534"/>
    <col min="3587" max="3587" width="10.42578125" style="534" customWidth="1"/>
    <col min="3588" max="3590" width="15.85546875" style="534" customWidth="1"/>
    <col min="3591" max="3605" width="7" style="534" customWidth="1"/>
    <col min="3606" max="3842" width="9" style="534"/>
    <col min="3843" max="3843" width="10.42578125" style="534" customWidth="1"/>
    <col min="3844" max="3846" width="15.85546875" style="534" customWidth="1"/>
    <col min="3847" max="3861" width="7" style="534" customWidth="1"/>
    <col min="3862" max="4098" width="9" style="534"/>
    <col min="4099" max="4099" width="10.42578125" style="534" customWidth="1"/>
    <col min="4100" max="4102" width="15.85546875" style="534" customWidth="1"/>
    <col min="4103" max="4117" width="7" style="534" customWidth="1"/>
    <col min="4118" max="4354" width="9" style="534"/>
    <col min="4355" max="4355" width="10.42578125" style="534" customWidth="1"/>
    <col min="4356" max="4358" width="15.85546875" style="534" customWidth="1"/>
    <col min="4359" max="4373" width="7" style="534" customWidth="1"/>
    <col min="4374" max="4610" width="9" style="534"/>
    <col min="4611" max="4611" width="10.42578125" style="534" customWidth="1"/>
    <col min="4612" max="4614" width="15.85546875" style="534" customWidth="1"/>
    <col min="4615" max="4629" width="7" style="534" customWidth="1"/>
    <col min="4630" max="4866" width="9" style="534"/>
    <col min="4867" max="4867" width="10.42578125" style="534" customWidth="1"/>
    <col min="4868" max="4870" width="15.85546875" style="534" customWidth="1"/>
    <col min="4871" max="4885" width="7" style="534" customWidth="1"/>
    <col min="4886" max="5122" width="9" style="534"/>
    <col min="5123" max="5123" width="10.42578125" style="534" customWidth="1"/>
    <col min="5124" max="5126" width="15.85546875" style="534" customWidth="1"/>
    <col min="5127" max="5141" width="7" style="534" customWidth="1"/>
    <col min="5142" max="5378" width="9" style="534"/>
    <col min="5379" max="5379" width="10.42578125" style="534" customWidth="1"/>
    <col min="5380" max="5382" width="15.85546875" style="534" customWidth="1"/>
    <col min="5383" max="5397" width="7" style="534" customWidth="1"/>
    <col min="5398" max="5634" width="9" style="534"/>
    <col min="5635" max="5635" width="10.42578125" style="534" customWidth="1"/>
    <col min="5636" max="5638" width="15.85546875" style="534" customWidth="1"/>
    <col min="5639" max="5653" width="7" style="534" customWidth="1"/>
    <col min="5654" max="5890" width="9" style="534"/>
    <col min="5891" max="5891" width="10.42578125" style="534" customWidth="1"/>
    <col min="5892" max="5894" width="15.85546875" style="534" customWidth="1"/>
    <col min="5895" max="5909" width="7" style="534" customWidth="1"/>
    <col min="5910" max="6146" width="9" style="534"/>
    <col min="6147" max="6147" width="10.42578125" style="534" customWidth="1"/>
    <col min="6148" max="6150" width="15.85546875" style="534" customWidth="1"/>
    <col min="6151" max="6165" width="7" style="534" customWidth="1"/>
    <col min="6166" max="6402" width="9" style="534"/>
    <col min="6403" max="6403" width="10.42578125" style="534" customWidth="1"/>
    <col min="6404" max="6406" width="15.85546875" style="534" customWidth="1"/>
    <col min="6407" max="6421" width="7" style="534" customWidth="1"/>
    <col min="6422" max="6658" width="9" style="534"/>
    <col min="6659" max="6659" width="10.42578125" style="534" customWidth="1"/>
    <col min="6660" max="6662" width="15.85546875" style="534" customWidth="1"/>
    <col min="6663" max="6677" width="7" style="534" customWidth="1"/>
    <col min="6678" max="6914" width="9" style="534"/>
    <col min="6915" max="6915" width="10.42578125" style="534" customWidth="1"/>
    <col min="6916" max="6918" width="15.85546875" style="534" customWidth="1"/>
    <col min="6919" max="6933" width="7" style="534" customWidth="1"/>
    <col min="6934" max="7170" width="9" style="534"/>
    <col min="7171" max="7171" width="10.42578125" style="534" customWidth="1"/>
    <col min="7172" max="7174" width="15.85546875" style="534" customWidth="1"/>
    <col min="7175" max="7189" width="7" style="534" customWidth="1"/>
    <col min="7190" max="7426" width="9" style="534"/>
    <col min="7427" max="7427" width="10.42578125" style="534" customWidth="1"/>
    <col min="7428" max="7430" width="15.85546875" style="534" customWidth="1"/>
    <col min="7431" max="7445" width="7" style="534" customWidth="1"/>
    <col min="7446" max="7682" width="9" style="534"/>
    <col min="7683" max="7683" width="10.42578125" style="534" customWidth="1"/>
    <col min="7684" max="7686" width="15.85546875" style="534" customWidth="1"/>
    <col min="7687" max="7701" width="7" style="534" customWidth="1"/>
    <col min="7702" max="7938" width="9" style="534"/>
    <col min="7939" max="7939" width="10.42578125" style="534" customWidth="1"/>
    <col min="7940" max="7942" width="15.85546875" style="534" customWidth="1"/>
    <col min="7943" max="7957" width="7" style="534" customWidth="1"/>
    <col min="7958" max="8194" width="9" style="534"/>
    <col min="8195" max="8195" width="10.42578125" style="534" customWidth="1"/>
    <col min="8196" max="8198" width="15.85546875" style="534" customWidth="1"/>
    <col min="8199" max="8213" width="7" style="534" customWidth="1"/>
    <col min="8214" max="8450" width="9" style="534"/>
    <col min="8451" max="8451" width="10.42578125" style="534" customWidth="1"/>
    <col min="8452" max="8454" width="15.85546875" style="534" customWidth="1"/>
    <col min="8455" max="8469" width="7" style="534" customWidth="1"/>
    <col min="8470" max="8706" width="9" style="534"/>
    <col min="8707" max="8707" width="10.42578125" style="534" customWidth="1"/>
    <col min="8708" max="8710" width="15.85546875" style="534" customWidth="1"/>
    <col min="8711" max="8725" width="7" style="534" customWidth="1"/>
    <col min="8726" max="8962" width="9" style="534"/>
    <col min="8963" max="8963" width="10.42578125" style="534" customWidth="1"/>
    <col min="8964" max="8966" width="15.85546875" style="534" customWidth="1"/>
    <col min="8967" max="8981" width="7" style="534" customWidth="1"/>
    <col min="8982" max="9218" width="9" style="534"/>
    <col min="9219" max="9219" width="10.42578125" style="534" customWidth="1"/>
    <col min="9220" max="9222" width="15.85546875" style="534" customWidth="1"/>
    <col min="9223" max="9237" width="7" style="534" customWidth="1"/>
    <col min="9238" max="9474" width="9" style="534"/>
    <col min="9475" max="9475" width="10.42578125" style="534" customWidth="1"/>
    <col min="9476" max="9478" width="15.85546875" style="534" customWidth="1"/>
    <col min="9479" max="9493" width="7" style="534" customWidth="1"/>
    <col min="9494" max="9730" width="9" style="534"/>
    <col min="9731" max="9731" width="10.42578125" style="534" customWidth="1"/>
    <col min="9732" max="9734" width="15.85546875" style="534" customWidth="1"/>
    <col min="9735" max="9749" width="7" style="534" customWidth="1"/>
    <col min="9750" max="9986" width="9" style="534"/>
    <col min="9987" max="9987" width="10.42578125" style="534" customWidth="1"/>
    <col min="9988" max="9990" width="15.85546875" style="534" customWidth="1"/>
    <col min="9991" max="10005" width="7" style="534" customWidth="1"/>
    <col min="10006" max="10242" width="9" style="534"/>
    <col min="10243" max="10243" width="10.42578125" style="534" customWidth="1"/>
    <col min="10244" max="10246" width="15.85546875" style="534" customWidth="1"/>
    <col min="10247" max="10261" width="7" style="534" customWidth="1"/>
    <col min="10262" max="10498" width="9" style="534"/>
    <col min="10499" max="10499" width="10.42578125" style="534" customWidth="1"/>
    <col min="10500" max="10502" width="15.85546875" style="534" customWidth="1"/>
    <col min="10503" max="10517" width="7" style="534" customWidth="1"/>
    <col min="10518" max="10754" width="9" style="534"/>
    <col min="10755" max="10755" width="10.42578125" style="534" customWidth="1"/>
    <col min="10756" max="10758" width="15.85546875" style="534" customWidth="1"/>
    <col min="10759" max="10773" width="7" style="534" customWidth="1"/>
    <col min="10774" max="11010" width="9" style="534"/>
    <col min="11011" max="11011" width="10.42578125" style="534" customWidth="1"/>
    <col min="11012" max="11014" width="15.85546875" style="534" customWidth="1"/>
    <col min="11015" max="11029" width="7" style="534" customWidth="1"/>
    <col min="11030" max="11266" width="9" style="534"/>
    <col min="11267" max="11267" width="10.42578125" style="534" customWidth="1"/>
    <col min="11268" max="11270" width="15.85546875" style="534" customWidth="1"/>
    <col min="11271" max="11285" width="7" style="534" customWidth="1"/>
    <col min="11286" max="11522" width="9" style="534"/>
    <col min="11523" max="11523" width="10.42578125" style="534" customWidth="1"/>
    <col min="11524" max="11526" width="15.85546875" style="534" customWidth="1"/>
    <col min="11527" max="11541" width="7" style="534" customWidth="1"/>
    <col min="11542" max="11778" width="9" style="534"/>
    <col min="11779" max="11779" width="10.42578125" style="534" customWidth="1"/>
    <col min="11780" max="11782" width="15.85546875" style="534" customWidth="1"/>
    <col min="11783" max="11797" width="7" style="534" customWidth="1"/>
    <col min="11798" max="12034" width="9" style="534"/>
    <col min="12035" max="12035" width="10.42578125" style="534" customWidth="1"/>
    <col min="12036" max="12038" width="15.85546875" style="534" customWidth="1"/>
    <col min="12039" max="12053" width="7" style="534" customWidth="1"/>
    <col min="12054" max="12290" width="9" style="534"/>
    <col min="12291" max="12291" width="10.42578125" style="534" customWidth="1"/>
    <col min="12292" max="12294" width="15.85546875" style="534" customWidth="1"/>
    <col min="12295" max="12309" width="7" style="534" customWidth="1"/>
    <col min="12310" max="12546" width="9" style="534"/>
    <col min="12547" max="12547" width="10.42578125" style="534" customWidth="1"/>
    <col min="12548" max="12550" width="15.85546875" style="534" customWidth="1"/>
    <col min="12551" max="12565" width="7" style="534" customWidth="1"/>
    <col min="12566" max="12802" width="9" style="534"/>
    <col min="12803" max="12803" width="10.42578125" style="534" customWidth="1"/>
    <col min="12804" max="12806" width="15.85546875" style="534" customWidth="1"/>
    <col min="12807" max="12821" width="7" style="534" customWidth="1"/>
    <col min="12822" max="13058" width="9" style="534"/>
    <col min="13059" max="13059" width="10.42578125" style="534" customWidth="1"/>
    <col min="13060" max="13062" width="15.85546875" style="534" customWidth="1"/>
    <col min="13063" max="13077" width="7" style="534" customWidth="1"/>
    <col min="13078" max="13314" width="9" style="534"/>
    <col min="13315" max="13315" width="10.42578125" style="534" customWidth="1"/>
    <col min="13316" max="13318" width="15.85546875" style="534" customWidth="1"/>
    <col min="13319" max="13333" width="7" style="534" customWidth="1"/>
    <col min="13334" max="13570" width="9" style="534"/>
    <col min="13571" max="13571" width="10.42578125" style="534" customWidth="1"/>
    <col min="13572" max="13574" width="15.85546875" style="534" customWidth="1"/>
    <col min="13575" max="13589" width="7" style="534" customWidth="1"/>
    <col min="13590" max="13826" width="9" style="534"/>
    <col min="13827" max="13827" width="10.42578125" style="534" customWidth="1"/>
    <col min="13828" max="13830" width="15.85546875" style="534" customWidth="1"/>
    <col min="13831" max="13845" width="7" style="534" customWidth="1"/>
    <col min="13846" max="14082" width="9" style="534"/>
    <col min="14083" max="14083" width="10.42578125" style="534" customWidth="1"/>
    <col min="14084" max="14086" width="15.85546875" style="534" customWidth="1"/>
    <col min="14087" max="14101" width="7" style="534" customWidth="1"/>
    <col min="14102" max="14338" width="9" style="534"/>
    <col min="14339" max="14339" width="10.42578125" style="534" customWidth="1"/>
    <col min="14340" max="14342" width="15.85546875" style="534" customWidth="1"/>
    <col min="14343" max="14357" width="7" style="534" customWidth="1"/>
    <col min="14358" max="14594" width="9" style="534"/>
    <col min="14595" max="14595" width="10.42578125" style="534" customWidth="1"/>
    <col min="14596" max="14598" width="15.85546875" style="534" customWidth="1"/>
    <col min="14599" max="14613" width="7" style="534" customWidth="1"/>
    <col min="14614" max="14850" width="9" style="534"/>
    <col min="14851" max="14851" width="10.42578125" style="534" customWidth="1"/>
    <col min="14852" max="14854" width="15.85546875" style="534" customWidth="1"/>
    <col min="14855" max="14869" width="7" style="534" customWidth="1"/>
    <col min="14870" max="15106" width="9" style="534"/>
    <col min="15107" max="15107" width="10.42578125" style="534" customWidth="1"/>
    <col min="15108" max="15110" width="15.85546875" style="534" customWidth="1"/>
    <col min="15111" max="15125" width="7" style="534" customWidth="1"/>
    <col min="15126" max="15362" width="9" style="534"/>
    <col min="15363" max="15363" width="10.42578125" style="534" customWidth="1"/>
    <col min="15364" max="15366" width="15.85546875" style="534" customWidth="1"/>
    <col min="15367" max="15381" width="7" style="534" customWidth="1"/>
    <col min="15382" max="15618" width="9" style="534"/>
    <col min="15619" max="15619" width="10.42578125" style="534" customWidth="1"/>
    <col min="15620" max="15622" width="15.85546875" style="534" customWidth="1"/>
    <col min="15623" max="15637" width="7" style="534" customWidth="1"/>
    <col min="15638" max="15874" width="9" style="534"/>
    <col min="15875" max="15875" width="10.42578125" style="534" customWidth="1"/>
    <col min="15876" max="15878" width="15.85546875" style="534" customWidth="1"/>
    <col min="15879" max="15893" width="7" style="534" customWidth="1"/>
    <col min="15894" max="16130" width="9" style="534"/>
    <col min="16131" max="16131" width="10.42578125" style="534" customWidth="1"/>
    <col min="16132" max="16134" width="15.85546875" style="534" customWidth="1"/>
    <col min="16135" max="16149" width="7" style="534" customWidth="1"/>
    <col min="16150" max="16384" width="9" style="534"/>
  </cols>
  <sheetData>
    <row r="1" spans="2:23" s="531" customFormat="1" ht="15" x14ac:dyDescent="0.25">
      <c r="B1" s="530" t="s">
        <v>1153</v>
      </c>
    </row>
    <row r="2" spans="2:23" s="532" customFormat="1" x14ac:dyDescent="0.2">
      <c r="B2" s="54" t="s">
        <v>1154</v>
      </c>
      <c r="C2" s="534"/>
      <c r="G2" s="533">
        <f ca="1">OFFSET($W$3,,-COLUMNS($G3:G3))</f>
        <v>50</v>
      </c>
      <c r="H2" s="533">
        <f ca="1">OFFSET($W$3,,-COLUMNS($G3:H3))</f>
        <v>30</v>
      </c>
      <c r="I2" s="533">
        <f ca="1">OFFSET($W$3,,-COLUMNS($G3:I3))</f>
        <v>20</v>
      </c>
      <c r="J2" s="533">
        <f ca="1">OFFSET($W$3,,-COLUMNS($G3:J3))</f>
        <v>15</v>
      </c>
      <c r="K2" s="533">
        <f ca="1">OFFSET($W$3,,-COLUMNS($G3:K3))</f>
        <v>10</v>
      </c>
      <c r="L2" s="533">
        <f ca="1">OFFSET($W$3,,-COLUMNS($G3:L3))</f>
        <v>7</v>
      </c>
      <c r="M2" s="533">
        <f ca="1">OFFSET($W$3,,-COLUMNS($G3:M3))</f>
        <v>5</v>
      </c>
      <c r="N2" s="533">
        <f ca="1">OFFSET($W$3,,-COLUMNS($G3:N3))</f>
        <v>4</v>
      </c>
      <c r="O2" s="533">
        <f ca="1">OFFSET($W$3,,-COLUMNS($G3:O3))</f>
        <v>3</v>
      </c>
      <c r="P2" s="533">
        <f ca="1">OFFSET($W$3,,-COLUMNS($G3:P3))</f>
        <v>2.5</v>
      </c>
      <c r="Q2" s="533">
        <f ca="1">OFFSET($W$3,,-COLUMNS($G3:Q3))</f>
        <v>2</v>
      </c>
      <c r="R2" s="533">
        <f ca="1">OFFSET($W$3,,-COLUMNS($G3:R3))</f>
        <v>1.5</v>
      </c>
      <c r="S2" s="533">
        <f ca="1">OFFSET($W$3,,-COLUMNS($G3:S3))</f>
        <v>1</v>
      </c>
      <c r="T2" s="533">
        <f ca="1">OFFSET($W$3,,-COLUMNS($G3:T3))</f>
        <v>0.75</v>
      </c>
      <c r="U2" s="533">
        <f ca="1">OFFSET($W$3,,-COLUMNS($G3:U3))</f>
        <v>0.5</v>
      </c>
      <c r="V2" s="533">
        <f ca="1">OFFSET($W$3,,-COLUMNS($G3:V3))</f>
        <v>0.25</v>
      </c>
    </row>
    <row r="3" spans="2:23" x14ac:dyDescent="0.2">
      <c r="G3" s="533">
        <v>0.25</v>
      </c>
      <c r="H3" s="533">
        <v>0.5</v>
      </c>
      <c r="I3" s="533">
        <v>0.75</v>
      </c>
      <c r="J3" s="533">
        <v>1</v>
      </c>
      <c r="K3" s="533">
        <v>1.5</v>
      </c>
      <c r="L3" s="533">
        <v>2</v>
      </c>
      <c r="M3" s="533">
        <v>2.5</v>
      </c>
      <c r="N3" s="533">
        <v>3</v>
      </c>
      <c r="O3" s="533">
        <v>4</v>
      </c>
      <c r="P3" s="533">
        <v>5</v>
      </c>
      <c r="Q3" s="533">
        <v>7</v>
      </c>
      <c r="R3" s="533">
        <v>10</v>
      </c>
      <c r="S3" s="533">
        <v>15</v>
      </c>
      <c r="T3" s="533">
        <v>20</v>
      </c>
      <c r="U3" s="533">
        <v>30</v>
      </c>
      <c r="V3" s="533">
        <v>50</v>
      </c>
    </row>
    <row r="4" spans="2:23" ht="14.25" thickBot="1" x14ac:dyDescent="0.3">
      <c r="B4" s="535" t="s">
        <v>1155</v>
      </c>
      <c r="C4" s="535" t="s">
        <v>1156</v>
      </c>
      <c r="D4" s="535" t="s">
        <v>1157</v>
      </c>
      <c r="E4" s="535"/>
      <c r="F4" s="535" t="s">
        <v>1158</v>
      </c>
      <c r="G4" s="535" t="s">
        <v>1159</v>
      </c>
      <c r="H4" s="535" t="s">
        <v>1160</v>
      </c>
      <c r="I4" s="535" t="s">
        <v>1161</v>
      </c>
      <c r="J4" s="535" t="s">
        <v>1162</v>
      </c>
      <c r="K4" s="535" t="s">
        <v>1163</v>
      </c>
      <c r="L4" s="535" t="s">
        <v>1164</v>
      </c>
      <c r="M4" s="535" t="s">
        <v>1165</v>
      </c>
      <c r="N4" s="535" t="s">
        <v>1166</v>
      </c>
      <c r="O4" s="535" t="s">
        <v>1167</v>
      </c>
      <c r="P4" s="535" t="s">
        <v>1168</v>
      </c>
      <c r="Q4" s="535" t="s">
        <v>1169</v>
      </c>
      <c r="R4" s="535" t="s">
        <v>1170</v>
      </c>
      <c r="S4" s="535" t="s">
        <v>1171</v>
      </c>
      <c r="T4" s="535" t="s">
        <v>1172</v>
      </c>
      <c r="U4" s="535" t="s">
        <v>1173</v>
      </c>
      <c r="V4" s="535" t="s">
        <v>1174</v>
      </c>
    </row>
    <row r="5" spans="2:23" ht="13.5" x14ac:dyDescent="0.2">
      <c r="B5" s="761" t="s">
        <v>1175</v>
      </c>
      <c r="C5" s="536" t="s">
        <v>1176</v>
      </c>
      <c r="D5" s="536" t="s">
        <v>1177</v>
      </c>
      <c r="E5" s="536"/>
      <c r="F5" s="559" t="s">
        <v>1178</v>
      </c>
      <c r="G5" s="537">
        <v>3.2500000000000001E-2</v>
      </c>
      <c r="H5" s="537">
        <v>3.5499999999999997E-2</v>
      </c>
      <c r="I5" s="537">
        <v>3.7000000000000005E-2</v>
      </c>
      <c r="J5" s="537">
        <v>3.7149999999999996E-2</v>
      </c>
      <c r="K5" s="537">
        <v>3.805E-2</v>
      </c>
      <c r="L5" s="537">
        <v>3.8450000000000005E-2</v>
      </c>
      <c r="M5" s="537">
        <v>3.7149999999999996E-2</v>
      </c>
      <c r="N5" s="537">
        <v>3.705E-2</v>
      </c>
      <c r="O5" s="537">
        <v>3.7900000000000003E-2</v>
      </c>
      <c r="P5" s="537">
        <v>3.705E-2</v>
      </c>
      <c r="Q5" s="537">
        <v>3.7319999999999999E-2</v>
      </c>
      <c r="R5" s="537">
        <v>3.6799999999999999E-2</v>
      </c>
      <c r="S5" s="537">
        <v>3.7100000000000001E-2</v>
      </c>
      <c r="T5" s="537">
        <v>3.7249999999999998E-2</v>
      </c>
      <c r="U5" s="537">
        <v>3.705E-2</v>
      </c>
      <c r="V5" s="538">
        <v>3.7100000000000001E-2</v>
      </c>
    </row>
    <row r="6" spans="2:23" ht="13.5" x14ac:dyDescent="0.2">
      <c r="B6" s="762" t="s">
        <v>1175</v>
      </c>
      <c r="C6" s="539" t="s">
        <v>1179</v>
      </c>
      <c r="D6" s="539" t="s">
        <v>1180</v>
      </c>
      <c r="E6" s="539"/>
      <c r="F6" s="539" t="s">
        <v>1181</v>
      </c>
      <c r="G6" s="540">
        <v>3.1480000000000001E-2</v>
      </c>
      <c r="H6" s="540">
        <v>3.3300000000000003E-2</v>
      </c>
      <c r="I6" s="540">
        <v>3.6159999999999998E-2</v>
      </c>
      <c r="J6" s="540">
        <v>3.637E-2</v>
      </c>
      <c r="K6" s="540">
        <v>3.705E-2</v>
      </c>
      <c r="L6" s="540">
        <v>3.687E-2</v>
      </c>
      <c r="M6" s="540">
        <v>3.6330000000000001E-2</v>
      </c>
      <c r="N6" s="540">
        <v>3.6610000000000004E-2</v>
      </c>
      <c r="O6" s="540">
        <v>3.7479999999999999E-2</v>
      </c>
      <c r="P6" s="540">
        <v>3.9199999999999999E-2</v>
      </c>
      <c r="Q6" s="540">
        <v>3.7149999999999996E-2</v>
      </c>
      <c r="R6" s="540">
        <v>3.721E-2</v>
      </c>
      <c r="S6" s="540">
        <v>3.7949999999999998E-2</v>
      </c>
      <c r="T6" s="540">
        <v>3.8980000000000001E-2</v>
      </c>
      <c r="U6" s="540" t="s">
        <v>1180</v>
      </c>
      <c r="V6" s="541" t="s">
        <v>1180</v>
      </c>
    </row>
    <row r="7" spans="2:23" ht="13.5" x14ac:dyDescent="0.2">
      <c r="B7" s="763" t="s">
        <v>1175</v>
      </c>
      <c r="C7" s="542" t="s">
        <v>1182</v>
      </c>
      <c r="D7" s="542" t="s">
        <v>1183</v>
      </c>
      <c r="E7" s="542"/>
      <c r="F7" s="542" t="s">
        <v>1181</v>
      </c>
      <c r="G7" s="543">
        <v>3.3649999999999999E-2</v>
      </c>
      <c r="H7" s="543">
        <v>3.6159999999999998E-2</v>
      </c>
      <c r="I7" s="543">
        <v>3.8490000000000003E-2</v>
      </c>
      <c r="J7" s="543">
        <v>3.8589999999999999E-2</v>
      </c>
      <c r="K7" s="543">
        <v>3.9570000000000001E-2</v>
      </c>
      <c r="L7" s="543">
        <v>3.9399999999999998E-2</v>
      </c>
      <c r="M7" s="543">
        <v>3.8809999999999997E-2</v>
      </c>
      <c r="N7" s="543">
        <v>3.8809999999999997E-2</v>
      </c>
      <c r="O7" s="543">
        <v>3.9689999999999996E-2</v>
      </c>
      <c r="P7" s="543">
        <v>4.1399999999999999E-2</v>
      </c>
      <c r="Q7" s="543" t="s">
        <v>1180</v>
      </c>
      <c r="R7" s="543" t="s">
        <v>1180</v>
      </c>
      <c r="S7" s="543" t="s">
        <v>1180</v>
      </c>
      <c r="T7" s="543" t="s">
        <v>1180</v>
      </c>
      <c r="U7" s="543" t="s">
        <v>1180</v>
      </c>
      <c r="V7" s="544" t="s">
        <v>1180</v>
      </c>
    </row>
    <row r="8" spans="2:23" x14ac:dyDescent="0.2">
      <c r="B8" s="749" t="s">
        <v>1184</v>
      </c>
      <c r="C8" s="752" t="s">
        <v>1185</v>
      </c>
      <c r="D8" s="548" t="s">
        <v>1186</v>
      </c>
      <c r="E8" s="560" t="str">
        <f>$B$8&amp;"_"&amp;D8</f>
        <v>회사채 I(공모)_AAA</v>
      </c>
      <c r="F8" s="548" t="s">
        <v>1181</v>
      </c>
      <c r="G8" s="549">
        <v>4.5110000000000004E-2</v>
      </c>
      <c r="H8" s="549">
        <v>5.1020000000000003E-2</v>
      </c>
      <c r="I8" s="549">
        <v>5.3259999999999995E-2</v>
      </c>
      <c r="J8" s="549">
        <v>5.3830000000000003E-2</v>
      </c>
      <c r="K8" s="549">
        <v>5.3859999999999998E-2</v>
      </c>
      <c r="L8" s="549">
        <v>5.391E-2</v>
      </c>
      <c r="M8" s="549">
        <v>5.3310000000000003E-2</v>
      </c>
      <c r="N8" s="549">
        <v>5.3360000000000005E-2</v>
      </c>
      <c r="O8" s="549">
        <v>5.3170000000000002E-2</v>
      </c>
      <c r="P8" s="549">
        <v>5.2939999999999994E-2</v>
      </c>
      <c r="Q8" s="549">
        <v>5.2760000000000001E-2</v>
      </c>
      <c r="R8" s="549">
        <v>5.2290000000000003E-2</v>
      </c>
      <c r="S8" s="549">
        <v>5.2519999999999997E-2</v>
      </c>
      <c r="T8" s="549">
        <v>5.2859999999999997E-2</v>
      </c>
      <c r="U8" s="549" t="s">
        <v>1180</v>
      </c>
      <c r="V8" s="550" t="s">
        <v>1180</v>
      </c>
      <c r="W8" s="551"/>
    </row>
    <row r="9" spans="2:23" x14ac:dyDescent="0.2">
      <c r="B9" s="750"/>
      <c r="C9" s="753" t="s">
        <v>1185</v>
      </c>
      <c r="D9" s="552" t="s">
        <v>1187</v>
      </c>
      <c r="E9" s="561" t="str">
        <f t="shared" ref="E9:E23" si="0">$B$8&amp;"_"&amp;D9</f>
        <v>회사채 I(공모)_AA+</v>
      </c>
      <c r="F9" s="552" t="s">
        <v>1181</v>
      </c>
      <c r="G9" s="553">
        <v>4.5860000000000005E-2</v>
      </c>
      <c r="H9" s="553">
        <v>5.1859999999999996E-2</v>
      </c>
      <c r="I9" s="553">
        <v>5.391E-2</v>
      </c>
      <c r="J9" s="553">
        <v>5.4329999999999996E-2</v>
      </c>
      <c r="K9" s="553">
        <v>5.4359999999999999E-2</v>
      </c>
      <c r="L9" s="553">
        <v>5.4359999999999999E-2</v>
      </c>
      <c r="M9" s="553">
        <v>5.4100000000000002E-2</v>
      </c>
      <c r="N9" s="553">
        <v>5.4109999999999998E-2</v>
      </c>
      <c r="O9" s="553">
        <v>5.3960000000000001E-2</v>
      </c>
      <c r="P9" s="553">
        <v>5.373E-2</v>
      </c>
      <c r="Q9" s="553">
        <v>5.3399999999999996E-2</v>
      </c>
      <c r="R9" s="553">
        <v>5.3399999999999996E-2</v>
      </c>
      <c r="S9" s="553">
        <v>5.3769999999999998E-2</v>
      </c>
      <c r="T9" s="553">
        <v>5.4610000000000006E-2</v>
      </c>
      <c r="U9" s="553" t="s">
        <v>1180</v>
      </c>
      <c r="V9" s="554" t="s">
        <v>1180</v>
      </c>
    </row>
    <row r="10" spans="2:23" x14ac:dyDescent="0.2">
      <c r="B10" s="750"/>
      <c r="C10" s="753" t="s">
        <v>1185</v>
      </c>
      <c r="D10" s="552" t="s">
        <v>1188</v>
      </c>
      <c r="E10" s="561" t="str">
        <f t="shared" si="0"/>
        <v>회사채 I(공모)_AA0</v>
      </c>
      <c r="F10" s="552" t="s">
        <v>1181</v>
      </c>
      <c r="G10" s="553">
        <v>4.6349999999999995E-2</v>
      </c>
      <c r="H10" s="553">
        <v>5.2329999999999995E-2</v>
      </c>
      <c r="I10" s="553">
        <v>5.4440000000000002E-2</v>
      </c>
      <c r="J10" s="553">
        <v>5.4740000000000004E-2</v>
      </c>
      <c r="K10" s="553">
        <v>5.4740000000000004E-2</v>
      </c>
      <c r="L10" s="553">
        <v>5.4770000000000006E-2</v>
      </c>
      <c r="M10" s="553">
        <v>5.4450000000000005E-2</v>
      </c>
      <c r="N10" s="553">
        <v>5.4530000000000002E-2</v>
      </c>
      <c r="O10" s="553">
        <v>5.4379999999999998E-2</v>
      </c>
      <c r="P10" s="553">
        <v>5.425E-2</v>
      </c>
      <c r="Q10" s="553">
        <v>5.4320000000000007E-2</v>
      </c>
      <c r="R10" s="553">
        <v>5.6760000000000005E-2</v>
      </c>
      <c r="S10" s="553">
        <v>5.9279999999999999E-2</v>
      </c>
      <c r="T10" s="553">
        <v>6.0449999999999997E-2</v>
      </c>
      <c r="U10" s="553" t="s">
        <v>1180</v>
      </c>
      <c r="V10" s="554" t="s">
        <v>1180</v>
      </c>
    </row>
    <row r="11" spans="2:23" x14ac:dyDescent="0.2">
      <c r="B11" s="750"/>
      <c r="C11" s="753" t="s">
        <v>1185</v>
      </c>
      <c r="D11" s="552" t="s">
        <v>1189</v>
      </c>
      <c r="E11" s="561" t="str">
        <f t="shared" si="0"/>
        <v>회사채 I(공모)_AA-</v>
      </c>
      <c r="F11" s="552" t="s">
        <v>1181</v>
      </c>
      <c r="G11" s="553">
        <v>4.657E-2</v>
      </c>
      <c r="H11" s="553">
        <v>5.2450000000000004E-2</v>
      </c>
      <c r="I11" s="553">
        <v>5.4600000000000003E-2</v>
      </c>
      <c r="J11" s="553">
        <v>5.5060000000000005E-2</v>
      </c>
      <c r="K11" s="553">
        <v>5.5060000000000005E-2</v>
      </c>
      <c r="L11" s="553">
        <v>5.5359999999999993E-2</v>
      </c>
      <c r="M11" s="553">
        <v>5.5069999999999994E-2</v>
      </c>
      <c r="N11" s="553">
        <v>5.5079999999999997E-2</v>
      </c>
      <c r="O11" s="553">
        <v>5.5129999999999998E-2</v>
      </c>
      <c r="P11" s="553">
        <v>5.5259999999999997E-2</v>
      </c>
      <c r="Q11" s="553">
        <v>5.6280000000000004E-2</v>
      </c>
      <c r="R11" s="553">
        <v>6.0220000000000003E-2</v>
      </c>
      <c r="S11" s="553">
        <v>6.3810000000000006E-2</v>
      </c>
      <c r="T11" s="553">
        <v>6.5769999999999995E-2</v>
      </c>
      <c r="U11" s="553" t="s">
        <v>1180</v>
      </c>
      <c r="V11" s="554" t="s">
        <v>1180</v>
      </c>
    </row>
    <row r="12" spans="2:23" x14ac:dyDescent="0.2">
      <c r="B12" s="750"/>
      <c r="C12" s="753" t="s">
        <v>1185</v>
      </c>
      <c r="D12" s="552" t="s">
        <v>1190</v>
      </c>
      <c r="E12" s="561" t="str">
        <f t="shared" si="0"/>
        <v>회사채 I(공모)_A+</v>
      </c>
      <c r="F12" s="552" t="s">
        <v>1181</v>
      </c>
      <c r="G12" s="553">
        <v>4.8520000000000001E-2</v>
      </c>
      <c r="H12" s="553">
        <v>5.423E-2</v>
      </c>
      <c r="I12" s="553">
        <v>5.6319999999999995E-2</v>
      </c>
      <c r="J12" s="553">
        <v>5.6559999999999999E-2</v>
      </c>
      <c r="K12" s="553">
        <v>5.6559999999999999E-2</v>
      </c>
      <c r="L12" s="553">
        <v>5.6559999999999999E-2</v>
      </c>
      <c r="M12" s="553">
        <v>5.6180000000000001E-2</v>
      </c>
      <c r="N12" s="553">
        <v>5.6189999999999997E-2</v>
      </c>
      <c r="O12" s="553">
        <v>5.6989999999999999E-2</v>
      </c>
      <c r="P12" s="553">
        <v>5.8810000000000001E-2</v>
      </c>
      <c r="Q12" s="553">
        <v>6.0260000000000001E-2</v>
      </c>
      <c r="R12" s="553">
        <v>6.4189999999999997E-2</v>
      </c>
      <c r="S12" s="553">
        <v>6.7519999999999997E-2</v>
      </c>
      <c r="T12" s="553">
        <v>6.9569999999999993E-2</v>
      </c>
      <c r="U12" s="553" t="s">
        <v>1180</v>
      </c>
      <c r="V12" s="554" t="s">
        <v>1180</v>
      </c>
    </row>
    <row r="13" spans="2:23" x14ac:dyDescent="0.2">
      <c r="B13" s="750"/>
      <c r="C13" s="753" t="s">
        <v>1185</v>
      </c>
      <c r="D13" s="552" t="s">
        <v>1191</v>
      </c>
      <c r="E13" s="561" t="str">
        <f t="shared" si="0"/>
        <v>회사채 I(공모)_A0</v>
      </c>
      <c r="F13" s="552" t="s">
        <v>1181</v>
      </c>
      <c r="G13" s="553">
        <v>4.9909999999999996E-2</v>
      </c>
      <c r="H13" s="553">
        <v>5.5719999999999999E-2</v>
      </c>
      <c r="I13" s="553">
        <v>5.7919999999999999E-2</v>
      </c>
      <c r="J13" s="553">
        <v>5.8299999999999998E-2</v>
      </c>
      <c r="K13" s="553">
        <v>5.8299999999999998E-2</v>
      </c>
      <c r="L13" s="553">
        <v>5.8360000000000002E-2</v>
      </c>
      <c r="M13" s="553">
        <v>5.8369999999999998E-2</v>
      </c>
      <c r="N13" s="553">
        <v>5.9330000000000001E-2</v>
      </c>
      <c r="O13" s="553">
        <v>6.0570000000000006E-2</v>
      </c>
      <c r="P13" s="553">
        <v>6.3210000000000002E-2</v>
      </c>
      <c r="Q13" s="553">
        <v>6.4860000000000001E-2</v>
      </c>
      <c r="R13" s="553">
        <v>6.9040000000000004E-2</v>
      </c>
      <c r="S13" s="553">
        <v>7.1940000000000004E-2</v>
      </c>
      <c r="T13" s="553">
        <v>7.3569999999999997E-2</v>
      </c>
      <c r="U13" s="553" t="s">
        <v>1180</v>
      </c>
      <c r="V13" s="554" t="s">
        <v>1180</v>
      </c>
    </row>
    <row r="14" spans="2:23" x14ac:dyDescent="0.2">
      <c r="B14" s="750"/>
      <c r="C14" s="753" t="s">
        <v>1185</v>
      </c>
      <c r="D14" s="552" t="s">
        <v>1192</v>
      </c>
      <c r="E14" s="561" t="str">
        <f t="shared" si="0"/>
        <v>회사채 I(공모)_A-</v>
      </c>
      <c r="F14" s="552" t="s">
        <v>1181</v>
      </c>
      <c r="G14" s="553">
        <v>5.2000000000000005E-2</v>
      </c>
      <c r="H14" s="553">
        <v>5.7969999999999994E-2</v>
      </c>
      <c r="I14" s="553">
        <v>6.0339999999999998E-2</v>
      </c>
      <c r="J14" s="553">
        <v>6.0860000000000004E-2</v>
      </c>
      <c r="K14" s="553">
        <v>6.1159999999999999E-2</v>
      </c>
      <c r="L14" s="553">
        <v>6.1959999999999994E-2</v>
      </c>
      <c r="M14" s="553">
        <v>6.2420000000000003E-2</v>
      </c>
      <c r="N14" s="553">
        <v>6.3879999999999992E-2</v>
      </c>
      <c r="O14" s="553">
        <v>6.5820000000000004E-2</v>
      </c>
      <c r="P14" s="553">
        <v>6.9309999999999997E-2</v>
      </c>
      <c r="Q14" s="553">
        <v>7.034E-2</v>
      </c>
      <c r="R14" s="553">
        <v>7.4319999999999997E-2</v>
      </c>
      <c r="S14" s="553">
        <v>7.7170000000000002E-2</v>
      </c>
      <c r="T14" s="553">
        <v>7.9070000000000001E-2</v>
      </c>
      <c r="U14" s="553" t="s">
        <v>1180</v>
      </c>
      <c r="V14" s="554" t="s">
        <v>1180</v>
      </c>
    </row>
    <row r="15" spans="2:23" x14ac:dyDescent="0.2">
      <c r="B15" s="750"/>
      <c r="C15" s="753" t="s">
        <v>1185</v>
      </c>
      <c r="D15" s="552" t="s">
        <v>1193</v>
      </c>
      <c r="E15" s="561" t="str">
        <f t="shared" si="0"/>
        <v>회사채 I(공모)_BBB+</v>
      </c>
      <c r="F15" s="552" t="s">
        <v>1181</v>
      </c>
      <c r="G15" s="553">
        <v>5.8449999999999995E-2</v>
      </c>
      <c r="H15" s="553">
        <v>6.7400000000000002E-2</v>
      </c>
      <c r="I15" s="553">
        <v>7.2859999999999994E-2</v>
      </c>
      <c r="J15" s="553">
        <v>7.5289999999999996E-2</v>
      </c>
      <c r="K15" s="553">
        <v>7.8909999999999994E-2</v>
      </c>
      <c r="L15" s="553">
        <v>8.4190000000000001E-2</v>
      </c>
      <c r="M15" s="553">
        <v>8.678000000000001E-2</v>
      </c>
      <c r="N15" s="553">
        <v>8.9369999999999991E-2</v>
      </c>
      <c r="O15" s="553">
        <v>8.9619999999999991E-2</v>
      </c>
      <c r="P15" s="553">
        <v>8.990999999999999E-2</v>
      </c>
      <c r="Q15" s="553">
        <v>9.035E-2</v>
      </c>
      <c r="R15" s="553">
        <v>9.1159999999999991E-2</v>
      </c>
      <c r="S15" s="553">
        <v>9.3460000000000001E-2</v>
      </c>
      <c r="T15" s="553">
        <v>9.537000000000001E-2</v>
      </c>
      <c r="U15" s="553" t="s">
        <v>1180</v>
      </c>
      <c r="V15" s="554" t="s">
        <v>1180</v>
      </c>
    </row>
    <row r="16" spans="2:23" x14ac:dyDescent="0.2">
      <c r="B16" s="750"/>
      <c r="C16" s="753" t="s">
        <v>1185</v>
      </c>
      <c r="D16" s="552" t="s">
        <v>1194</v>
      </c>
      <c r="E16" s="561" t="str">
        <f t="shared" si="0"/>
        <v>회사채 I(공모)_BBB0</v>
      </c>
      <c r="F16" s="552" t="s">
        <v>1181</v>
      </c>
      <c r="G16" s="553">
        <v>6.225E-2</v>
      </c>
      <c r="H16" s="553">
        <v>7.2400000000000006E-2</v>
      </c>
      <c r="I16" s="553">
        <v>7.8659999999999994E-2</v>
      </c>
      <c r="J16" s="553">
        <v>8.1989999999999993E-2</v>
      </c>
      <c r="K16" s="553">
        <v>8.7010000000000004E-2</v>
      </c>
      <c r="L16" s="553">
        <v>9.3590000000000007E-2</v>
      </c>
      <c r="M16" s="553">
        <v>9.708E-2</v>
      </c>
      <c r="N16" s="553">
        <v>9.9839999999999998E-2</v>
      </c>
      <c r="O16" s="553">
        <v>9.9970000000000003E-2</v>
      </c>
      <c r="P16" s="553">
        <v>0.10045</v>
      </c>
      <c r="Q16" s="553">
        <v>0.1009</v>
      </c>
      <c r="R16" s="553">
        <v>0.10228999999999999</v>
      </c>
      <c r="S16" s="553">
        <v>0.10486000000000001</v>
      </c>
      <c r="T16" s="553">
        <v>0.10717</v>
      </c>
      <c r="U16" s="553" t="s">
        <v>1180</v>
      </c>
      <c r="V16" s="554" t="s">
        <v>1180</v>
      </c>
    </row>
    <row r="17" spans="2:23" x14ac:dyDescent="0.2">
      <c r="B17" s="750"/>
      <c r="C17" s="754"/>
      <c r="D17" s="565" t="s">
        <v>1195</v>
      </c>
      <c r="E17" s="561" t="str">
        <f t="shared" si="0"/>
        <v>회사채 I(공모)_BBB-</v>
      </c>
      <c r="F17" s="565" t="s">
        <v>1181</v>
      </c>
      <c r="G17" s="566">
        <v>6.9000000000000006E-2</v>
      </c>
      <c r="H17" s="566">
        <v>8.0350000000000005E-2</v>
      </c>
      <c r="I17" s="566">
        <v>8.8010000000000005E-2</v>
      </c>
      <c r="J17" s="566">
        <v>9.1839999999999991E-2</v>
      </c>
      <c r="K17" s="566">
        <v>9.8110000000000003E-2</v>
      </c>
      <c r="L17" s="566">
        <v>0.10509</v>
      </c>
      <c r="M17" s="566">
        <v>0.10925000000000001</v>
      </c>
      <c r="N17" s="566">
        <v>0.11349999999999999</v>
      </c>
      <c r="O17" s="566">
        <v>0.11426</v>
      </c>
      <c r="P17" s="566">
        <v>0.11460000000000001</v>
      </c>
      <c r="Q17" s="566">
        <v>0.11503999999999999</v>
      </c>
      <c r="R17" s="566">
        <v>0.11649</v>
      </c>
      <c r="S17" s="566">
        <v>0.11896000000000001</v>
      </c>
      <c r="T17" s="566">
        <v>0.12137000000000001</v>
      </c>
      <c r="U17" s="566" t="s">
        <v>1180</v>
      </c>
      <c r="V17" s="567" t="s">
        <v>1180</v>
      </c>
    </row>
    <row r="18" spans="2:23" x14ac:dyDescent="0.2">
      <c r="B18" s="750"/>
      <c r="C18" s="754"/>
      <c r="D18" s="565" t="s">
        <v>1196</v>
      </c>
      <c r="E18" s="561" t="str">
        <f t="shared" si="0"/>
        <v>회사채 I(공모)_BB+</v>
      </c>
      <c r="F18" s="565" t="s">
        <v>1181</v>
      </c>
      <c r="G18" s="566">
        <v>8.3549999999999999E-2</v>
      </c>
      <c r="H18" s="566">
        <v>9.5850000000000005E-2</v>
      </c>
      <c r="I18" s="566">
        <v>0.10384</v>
      </c>
      <c r="J18" s="566">
        <v>0.10872999999999999</v>
      </c>
      <c r="K18" s="566">
        <v>0.11495</v>
      </c>
      <c r="L18" s="566">
        <v>0.12237000000000001</v>
      </c>
      <c r="M18" s="566">
        <v>0.12731999999999999</v>
      </c>
      <c r="N18" s="566">
        <v>0.13294</v>
      </c>
      <c r="O18" s="566">
        <v>0.13608000000000001</v>
      </c>
      <c r="P18" s="566">
        <v>0.13752</v>
      </c>
      <c r="Q18" s="566">
        <v>0.14122000000000001</v>
      </c>
      <c r="R18" s="566">
        <v>0.14202999999999999</v>
      </c>
      <c r="S18" s="566">
        <v>0.14505999999999999</v>
      </c>
      <c r="T18" s="566">
        <v>0.14823</v>
      </c>
      <c r="U18" s="566" t="s">
        <v>1180</v>
      </c>
      <c r="V18" s="567" t="s">
        <v>1180</v>
      </c>
    </row>
    <row r="19" spans="2:23" x14ac:dyDescent="0.2">
      <c r="B19" s="750"/>
      <c r="C19" s="754"/>
      <c r="D19" s="565" t="s">
        <v>1197</v>
      </c>
      <c r="E19" s="561" t="str">
        <f t="shared" si="0"/>
        <v>회사채 I(공모)_BB0</v>
      </c>
      <c r="F19" s="565" t="s">
        <v>1181</v>
      </c>
      <c r="G19" s="566">
        <v>9.0649999999999994E-2</v>
      </c>
      <c r="H19" s="566">
        <v>0.10328</v>
      </c>
      <c r="I19" s="566">
        <v>0.11155</v>
      </c>
      <c r="J19" s="566">
        <v>0.11667999999999999</v>
      </c>
      <c r="K19" s="566">
        <v>0.12330000000000001</v>
      </c>
      <c r="L19" s="566">
        <v>0.13105</v>
      </c>
      <c r="M19" s="566">
        <v>0.13627</v>
      </c>
      <c r="N19" s="566">
        <v>0.14214000000000002</v>
      </c>
      <c r="O19" s="566">
        <v>0.14568</v>
      </c>
      <c r="P19" s="566">
        <v>0.14745</v>
      </c>
      <c r="Q19" s="566">
        <v>0.15166000000000002</v>
      </c>
      <c r="R19" s="566">
        <v>0.15304999999999999</v>
      </c>
      <c r="S19" s="566">
        <v>0.15675</v>
      </c>
      <c r="T19" s="566">
        <v>0.16041</v>
      </c>
      <c r="U19" s="566" t="s">
        <v>1180</v>
      </c>
      <c r="V19" s="567" t="s">
        <v>1180</v>
      </c>
    </row>
    <row r="20" spans="2:23" x14ac:dyDescent="0.2">
      <c r="B20" s="750"/>
      <c r="C20" s="754"/>
      <c r="D20" s="565" t="s">
        <v>1198</v>
      </c>
      <c r="E20" s="561" t="str">
        <f t="shared" si="0"/>
        <v>회사채 I(공모)_BB-</v>
      </c>
      <c r="F20" s="565" t="s">
        <v>1181</v>
      </c>
      <c r="G20" s="566">
        <v>9.6039999999999986E-2</v>
      </c>
      <c r="H20" s="566">
        <v>0.10874</v>
      </c>
      <c r="I20" s="566">
        <v>0.11707000000000001</v>
      </c>
      <c r="J20" s="566">
        <v>0.12225</v>
      </c>
      <c r="K20" s="566">
        <v>0.12897</v>
      </c>
      <c r="L20" s="566">
        <v>0.13678999999999999</v>
      </c>
      <c r="M20" s="566">
        <v>0.14208000000000001</v>
      </c>
      <c r="N20" s="566">
        <v>0.14798999999999998</v>
      </c>
      <c r="O20" s="566">
        <v>0.15162</v>
      </c>
      <c r="P20" s="566">
        <v>0.15346000000000001</v>
      </c>
      <c r="Q20" s="566">
        <v>0.15778999999999999</v>
      </c>
      <c r="R20" s="566">
        <v>0.15930999999999998</v>
      </c>
      <c r="S20" s="566">
        <v>0.16316</v>
      </c>
      <c r="T20" s="566">
        <v>0.16693000000000002</v>
      </c>
      <c r="U20" s="566" t="s">
        <v>1180</v>
      </c>
      <c r="V20" s="567" t="s">
        <v>1180</v>
      </c>
    </row>
    <row r="21" spans="2:23" x14ac:dyDescent="0.2">
      <c r="B21" s="750"/>
      <c r="C21" s="754"/>
      <c r="D21" s="575" t="s">
        <v>1199</v>
      </c>
      <c r="E21" s="576" t="str">
        <f t="shared" si="0"/>
        <v>회사채 I(공모)_B+</v>
      </c>
      <c r="F21" s="575" t="s">
        <v>1181</v>
      </c>
      <c r="G21" s="577">
        <v>0.10651999999999999</v>
      </c>
      <c r="H21" s="577">
        <v>0.12019000000000001</v>
      </c>
      <c r="I21" s="577">
        <v>0.12933999999999998</v>
      </c>
      <c r="J21" s="577">
        <v>0.13522999999999999</v>
      </c>
      <c r="K21" s="577">
        <v>0.14312</v>
      </c>
      <c r="L21" s="577">
        <v>0.15191000000000002</v>
      </c>
      <c r="M21" s="577">
        <v>0.15801999999999999</v>
      </c>
      <c r="N21" s="577">
        <v>0.16463999999999998</v>
      </c>
      <c r="O21" s="577">
        <v>0.16944999999999999</v>
      </c>
      <c r="P21" s="577">
        <v>0.17226</v>
      </c>
      <c r="Q21" s="577">
        <v>0.17812</v>
      </c>
      <c r="R21" s="577">
        <v>0.18131</v>
      </c>
      <c r="S21" s="577">
        <v>0.18715000000000001</v>
      </c>
      <c r="T21" s="577">
        <v>0.19236</v>
      </c>
      <c r="U21" s="577" t="s">
        <v>1180</v>
      </c>
      <c r="V21" s="578" t="s">
        <v>1180</v>
      </c>
      <c r="W21" s="555" t="s">
        <v>1200</v>
      </c>
    </row>
    <row r="22" spans="2:23" x14ac:dyDescent="0.2">
      <c r="B22" s="750"/>
      <c r="C22" s="754"/>
      <c r="D22" s="565" t="s">
        <v>1201</v>
      </c>
      <c r="E22" s="561" t="str">
        <f t="shared" si="0"/>
        <v>회사채 I(공모)_B0</v>
      </c>
      <c r="F22" s="565" t="s">
        <v>1181</v>
      </c>
      <c r="G22" s="566">
        <v>0.13381999999999999</v>
      </c>
      <c r="H22" s="566">
        <v>0.14837999999999998</v>
      </c>
      <c r="I22" s="566">
        <v>0.15828</v>
      </c>
      <c r="J22" s="566">
        <v>0.16483</v>
      </c>
      <c r="K22" s="566">
        <v>0.17380999999999999</v>
      </c>
      <c r="L22" s="566">
        <v>0.18349000000000001</v>
      </c>
      <c r="M22" s="566">
        <v>0.19034999999999999</v>
      </c>
      <c r="N22" s="566">
        <v>0.19763000000000003</v>
      </c>
      <c r="O22" s="566">
        <v>0.20354</v>
      </c>
      <c r="P22" s="566">
        <v>0.20724000000000001</v>
      </c>
      <c r="Q22" s="566">
        <v>0.21451000000000001</v>
      </c>
      <c r="R22" s="566">
        <v>0.21925999999999998</v>
      </c>
      <c r="S22" s="566">
        <v>0.22694</v>
      </c>
      <c r="T22" s="566">
        <v>0.23347999999999999</v>
      </c>
      <c r="U22" s="566" t="s">
        <v>1180</v>
      </c>
      <c r="V22" s="567" t="s">
        <v>1180</v>
      </c>
    </row>
    <row r="23" spans="2:23" x14ac:dyDescent="0.2">
      <c r="B23" s="751"/>
      <c r="C23" s="755" t="s">
        <v>1185</v>
      </c>
      <c r="D23" s="571" t="s">
        <v>1202</v>
      </c>
      <c r="E23" s="572" t="str">
        <f t="shared" si="0"/>
        <v>회사채 I(공모)_B-</v>
      </c>
      <c r="F23" s="571" t="s">
        <v>1181</v>
      </c>
      <c r="G23" s="573">
        <v>0.13733999999999999</v>
      </c>
      <c r="H23" s="573">
        <v>0.15273999999999999</v>
      </c>
      <c r="I23" s="573">
        <v>0.16335</v>
      </c>
      <c r="J23" s="573">
        <v>0.17050999999999999</v>
      </c>
      <c r="K23" s="573">
        <v>0.18053</v>
      </c>
      <c r="L23" s="573">
        <v>0.19105</v>
      </c>
      <c r="M23" s="573">
        <v>0.19861999999999999</v>
      </c>
      <c r="N23" s="573">
        <v>0.20651</v>
      </c>
      <c r="O23" s="573">
        <v>0.21344000000000002</v>
      </c>
      <c r="P23" s="573">
        <v>0.21797999999999998</v>
      </c>
      <c r="Q23" s="573">
        <v>0.22656999999999999</v>
      </c>
      <c r="R23" s="573">
        <v>0.23279</v>
      </c>
      <c r="S23" s="573">
        <v>0.24219000000000002</v>
      </c>
      <c r="T23" s="573">
        <v>0.24998999999999999</v>
      </c>
      <c r="U23" s="573" t="s">
        <v>1180</v>
      </c>
      <c r="V23" s="574" t="s">
        <v>1180</v>
      </c>
      <c r="W23" s="555"/>
    </row>
    <row r="24" spans="2:23" x14ac:dyDescent="0.2">
      <c r="B24" s="756" t="s">
        <v>1203</v>
      </c>
      <c r="C24" s="752" t="s">
        <v>1185</v>
      </c>
      <c r="D24" s="548" t="s">
        <v>1186</v>
      </c>
      <c r="E24" s="560" t="str">
        <f>$B$24&amp;"_"&amp;D24</f>
        <v>회사채 II(사모)_AAA</v>
      </c>
      <c r="F24" s="545" t="s">
        <v>1181</v>
      </c>
      <c r="G24" s="546">
        <v>4.6300000000000001E-2</v>
      </c>
      <c r="H24" s="546">
        <v>5.2450000000000004E-2</v>
      </c>
      <c r="I24" s="546">
        <v>5.4890000000000001E-2</v>
      </c>
      <c r="J24" s="546">
        <v>5.5629999999999999E-2</v>
      </c>
      <c r="K24" s="546">
        <v>5.595E-2</v>
      </c>
      <c r="L24" s="546">
        <v>5.6239999999999998E-2</v>
      </c>
      <c r="M24" s="546">
        <v>5.5839999999999994E-2</v>
      </c>
      <c r="N24" s="546">
        <v>5.6059999999999999E-2</v>
      </c>
      <c r="O24" s="546">
        <v>5.6159999999999995E-2</v>
      </c>
      <c r="P24" s="546">
        <v>5.6169999999999998E-2</v>
      </c>
      <c r="Q24" s="546">
        <v>5.636E-2</v>
      </c>
      <c r="R24" s="546">
        <v>5.6309999999999999E-2</v>
      </c>
      <c r="S24" s="546">
        <v>5.7020000000000001E-2</v>
      </c>
      <c r="T24" s="546">
        <v>5.772E-2</v>
      </c>
      <c r="U24" s="546" t="s">
        <v>1180</v>
      </c>
      <c r="V24" s="547" t="s">
        <v>1180</v>
      </c>
    </row>
    <row r="25" spans="2:23" x14ac:dyDescent="0.2">
      <c r="B25" s="757" t="s">
        <v>1204</v>
      </c>
      <c r="C25" s="753" t="s">
        <v>1185</v>
      </c>
      <c r="D25" s="552" t="s">
        <v>1187</v>
      </c>
      <c r="E25" s="568" t="str">
        <f t="shared" ref="E25:E36" si="1">$B$24&amp;"_"&amp;D25</f>
        <v>회사채 II(사모)_AA+</v>
      </c>
      <c r="F25" s="539" t="s">
        <v>1181</v>
      </c>
      <c r="G25" s="540">
        <v>4.7350000000000003E-2</v>
      </c>
      <c r="H25" s="540">
        <v>5.3589999999999999E-2</v>
      </c>
      <c r="I25" s="540">
        <v>5.5839999999999994E-2</v>
      </c>
      <c r="J25" s="540">
        <v>5.6430000000000001E-2</v>
      </c>
      <c r="K25" s="540">
        <v>5.6749999999999995E-2</v>
      </c>
      <c r="L25" s="540">
        <v>5.6989999999999999E-2</v>
      </c>
      <c r="M25" s="540">
        <v>5.6929999999999994E-2</v>
      </c>
      <c r="N25" s="540">
        <v>5.7110000000000001E-2</v>
      </c>
      <c r="O25" s="540">
        <v>5.7249999999999995E-2</v>
      </c>
      <c r="P25" s="540">
        <v>5.7259999999999998E-2</v>
      </c>
      <c r="Q25" s="540">
        <v>5.7300000000000004E-2</v>
      </c>
      <c r="R25" s="540">
        <v>5.772E-2</v>
      </c>
      <c r="S25" s="540">
        <v>5.8570000000000004E-2</v>
      </c>
      <c r="T25" s="540">
        <v>5.9770000000000004E-2</v>
      </c>
      <c r="U25" s="540" t="s">
        <v>1180</v>
      </c>
      <c r="V25" s="541" t="s">
        <v>1180</v>
      </c>
    </row>
    <row r="26" spans="2:23" x14ac:dyDescent="0.2">
      <c r="B26" s="757" t="s">
        <v>1204</v>
      </c>
      <c r="C26" s="753" t="s">
        <v>1185</v>
      </c>
      <c r="D26" s="552" t="s">
        <v>1188</v>
      </c>
      <c r="E26" s="568" t="str">
        <f t="shared" si="1"/>
        <v>회사채 II(사모)_AA0</v>
      </c>
      <c r="F26" s="539" t="s">
        <v>1181</v>
      </c>
      <c r="G26" s="540">
        <v>4.7939999999999997E-2</v>
      </c>
      <c r="H26" s="540">
        <v>5.4160000000000007E-2</v>
      </c>
      <c r="I26" s="540">
        <v>5.6469999999999999E-2</v>
      </c>
      <c r="J26" s="540">
        <v>5.6939999999999998E-2</v>
      </c>
      <c r="K26" s="540">
        <v>5.7229999999999996E-2</v>
      </c>
      <c r="L26" s="540">
        <v>5.7500000000000002E-2</v>
      </c>
      <c r="M26" s="540">
        <v>5.7380000000000007E-2</v>
      </c>
      <c r="N26" s="540">
        <v>5.7630000000000001E-2</v>
      </c>
      <c r="O26" s="540">
        <v>5.7770000000000002E-2</v>
      </c>
      <c r="P26" s="540">
        <v>5.7880000000000001E-2</v>
      </c>
      <c r="Q26" s="540">
        <v>5.8319999999999997E-2</v>
      </c>
      <c r="R26" s="540">
        <v>6.1180000000000005E-2</v>
      </c>
      <c r="S26" s="540">
        <v>6.4180000000000001E-2</v>
      </c>
      <c r="T26" s="540">
        <v>6.5709999999999991E-2</v>
      </c>
      <c r="U26" s="540" t="s">
        <v>1180</v>
      </c>
      <c r="V26" s="541" t="s">
        <v>1180</v>
      </c>
    </row>
    <row r="27" spans="2:23" x14ac:dyDescent="0.2">
      <c r="B27" s="757" t="s">
        <v>1204</v>
      </c>
      <c r="C27" s="753" t="s">
        <v>1185</v>
      </c>
      <c r="D27" s="552" t="s">
        <v>1189</v>
      </c>
      <c r="E27" s="568" t="str">
        <f t="shared" si="1"/>
        <v>회사채 II(사모)_AA-</v>
      </c>
      <c r="F27" s="539" t="s">
        <v>1181</v>
      </c>
      <c r="G27" s="540">
        <v>4.8280000000000003E-2</v>
      </c>
      <c r="H27" s="540">
        <v>5.4420000000000003E-2</v>
      </c>
      <c r="I27" s="540">
        <v>5.6779999999999997E-2</v>
      </c>
      <c r="J27" s="540">
        <v>5.7430000000000002E-2</v>
      </c>
      <c r="K27" s="540">
        <v>5.774E-2</v>
      </c>
      <c r="L27" s="540">
        <v>5.8299999999999998E-2</v>
      </c>
      <c r="M27" s="540">
        <v>5.8220000000000001E-2</v>
      </c>
      <c r="N27" s="540">
        <v>5.842E-2</v>
      </c>
      <c r="O27" s="540">
        <v>5.8779999999999999E-2</v>
      </c>
      <c r="P27" s="540">
        <v>5.917E-2</v>
      </c>
      <c r="Q27" s="540">
        <v>6.0590000000000005E-2</v>
      </c>
      <c r="R27" s="540">
        <v>6.4979999999999996E-2</v>
      </c>
      <c r="S27" s="540">
        <v>6.9089999999999999E-2</v>
      </c>
      <c r="T27" s="540">
        <v>7.1429999999999993E-2</v>
      </c>
      <c r="U27" s="540" t="s">
        <v>1180</v>
      </c>
      <c r="V27" s="541" t="s">
        <v>1180</v>
      </c>
    </row>
    <row r="28" spans="2:23" x14ac:dyDescent="0.2">
      <c r="B28" s="758"/>
      <c r="C28" s="754"/>
      <c r="D28" s="552" t="s">
        <v>1190</v>
      </c>
      <c r="E28" s="569" t="str">
        <f t="shared" si="1"/>
        <v>회사채 II(사모)_A+</v>
      </c>
      <c r="F28" s="562" t="s">
        <v>1181</v>
      </c>
      <c r="G28" s="563">
        <v>5.0529999999999999E-2</v>
      </c>
      <c r="H28" s="563">
        <v>5.6500000000000002E-2</v>
      </c>
      <c r="I28" s="563">
        <v>5.8799999999999998E-2</v>
      </c>
      <c r="J28" s="563">
        <v>5.9229999999999998E-2</v>
      </c>
      <c r="K28" s="563">
        <v>5.9539999999999996E-2</v>
      </c>
      <c r="L28" s="563">
        <v>5.9800000000000006E-2</v>
      </c>
      <c r="M28" s="563">
        <v>5.9630000000000002E-2</v>
      </c>
      <c r="N28" s="563">
        <v>5.9829999999999994E-2</v>
      </c>
      <c r="O28" s="563">
        <v>6.0940000000000001E-2</v>
      </c>
      <c r="P28" s="563">
        <v>6.3019999999999993E-2</v>
      </c>
      <c r="Q28" s="563">
        <v>6.4869999999999997E-2</v>
      </c>
      <c r="R28" s="563">
        <v>6.9249999999999992E-2</v>
      </c>
      <c r="S28" s="563">
        <v>7.3099999999999998E-2</v>
      </c>
      <c r="T28" s="563">
        <v>7.553E-2</v>
      </c>
      <c r="U28" s="563" t="s">
        <v>1180</v>
      </c>
      <c r="V28" s="564" t="s">
        <v>1180</v>
      </c>
    </row>
    <row r="29" spans="2:23" x14ac:dyDescent="0.2">
      <c r="B29" s="758"/>
      <c r="C29" s="754"/>
      <c r="D29" s="552" t="s">
        <v>1191</v>
      </c>
      <c r="E29" s="569" t="str">
        <f t="shared" si="1"/>
        <v>회사채 II(사모)_A0</v>
      </c>
      <c r="F29" s="562" t="s">
        <v>1181</v>
      </c>
      <c r="G29" s="563">
        <v>5.2019999999999997E-2</v>
      </c>
      <c r="H29" s="563">
        <v>5.8090000000000003E-2</v>
      </c>
      <c r="I29" s="563">
        <v>6.0499999999999998E-2</v>
      </c>
      <c r="J29" s="563">
        <v>6.1069999999999999E-2</v>
      </c>
      <c r="K29" s="563">
        <v>6.1379999999999997E-2</v>
      </c>
      <c r="L29" s="563">
        <v>6.1699999999999998E-2</v>
      </c>
      <c r="M29" s="563">
        <v>6.1920000000000003E-2</v>
      </c>
      <c r="N29" s="563">
        <v>6.3070000000000001E-2</v>
      </c>
      <c r="O29" s="563">
        <v>6.4619999999999997E-2</v>
      </c>
      <c r="P29" s="563">
        <v>6.7519999999999997E-2</v>
      </c>
      <c r="Q29" s="563">
        <v>6.9569999999999993E-2</v>
      </c>
      <c r="R29" s="563">
        <v>7.4200000000000002E-2</v>
      </c>
      <c r="S29" s="563">
        <v>7.7619999999999995E-2</v>
      </c>
      <c r="T29" s="563">
        <v>7.9630000000000006E-2</v>
      </c>
      <c r="U29" s="563" t="s">
        <v>1180</v>
      </c>
      <c r="V29" s="564" t="s">
        <v>1180</v>
      </c>
    </row>
    <row r="30" spans="2:23" x14ac:dyDescent="0.2">
      <c r="B30" s="758"/>
      <c r="C30" s="754"/>
      <c r="D30" s="552" t="s">
        <v>1192</v>
      </c>
      <c r="E30" s="569" t="str">
        <f t="shared" si="1"/>
        <v>회사채 II(사모)_A-</v>
      </c>
      <c r="F30" s="562" t="s">
        <v>1181</v>
      </c>
      <c r="G30" s="563">
        <v>5.4210000000000001E-2</v>
      </c>
      <c r="H30" s="563">
        <v>6.0439999999999994E-2</v>
      </c>
      <c r="I30" s="563">
        <v>6.3019999999999993E-2</v>
      </c>
      <c r="J30" s="563">
        <v>6.3730000000000009E-2</v>
      </c>
      <c r="K30" s="563">
        <v>6.4340000000000008E-2</v>
      </c>
      <c r="L30" s="563">
        <v>6.54E-2</v>
      </c>
      <c r="M30" s="563">
        <v>6.6070000000000004E-2</v>
      </c>
      <c r="N30" s="563">
        <v>6.7720000000000002E-2</v>
      </c>
      <c r="O30" s="563">
        <v>6.9970000000000004E-2</v>
      </c>
      <c r="P30" s="563">
        <v>7.3719999999999994E-2</v>
      </c>
      <c r="Q30" s="563">
        <v>7.5149999999999995E-2</v>
      </c>
      <c r="R30" s="563">
        <v>7.9579999999999998E-2</v>
      </c>
      <c r="S30" s="563">
        <v>8.2949999999999996E-2</v>
      </c>
      <c r="T30" s="563">
        <v>8.523E-2</v>
      </c>
      <c r="U30" s="563" t="s">
        <v>1180</v>
      </c>
      <c r="V30" s="564" t="s">
        <v>1180</v>
      </c>
    </row>
    <row r="31" spans="2:23" x14ac:dyDescent="0.2">
      <c r="B31" s="758"/>
      <c r="C31" s="754"/>
      <c r="D31" s="552" t="s">
        <v>1193</v>
      </c>
      <c r="E31" s="569" t="str">
        <f t="shared" si="1"/>
        <v>회사채 II(사모)_BBB+</v>
      </c>
      <c r="F31" s="562" t="s">
        <v>1181</v>
      </c>
      <c r="G31" s="563">
        <v>6.0979999999999999E-2</v>
      </c>
      <c r="H31" s="563">
        <v>7.0209999999999995E-2</v>
      </c>
      <c r="I31" s="563">
        <v>7.5899999999999995E-2</v>
      </c>
      <c r="J31" s="563">
        <v>7.8530000000000003E-2</v>
      </c>
      <c r="K31" s="563">
        <v>8.2479999999999998E-2</v>
      </c>
      <c r="L31" s="563">
        <v>8.8040000000000007E-2</v>
      </c>
      <c r="M31" s="563">
        <v>9.0859999999999996E-2</v>
      </c>
      <c r="N31" s="563">
        <v>9.3649999999999997E-2</v>
      </c>
      <c r="O31" s="563">
        <v>9.4229999999999994E-2</v>
      </c>
      <c r="P31" s="563">
        <v>9.4800000000000009E-2</v>
      </c>
      <c r="Q31" s="563">
        <v>9.5670000000000005E-2</v>
      </c>
      <c r="R31" s="563">
        <v>9.6959999999999991E-2</v>
      </c>
      <c r="S31" s="563">
        <v>9.9819999999999992E-2</v>
      </c>
      <c r="T31" s="563">
        <v>0.10214000000000001</v>
      </c>
      <c r="U31" s="563" t="s">
        <v>1180</v>
      </c>
      <c r="V31" s="564" t="s">
        <v>1180</v>
      </c>
    </row>
    <row r="32" spans="2:23" x14ac:dyDescent="0.2">
      <c r="B32" s="758"/>
      <c r="C32" s="754"/>
      <c r="D32" s="552" t="s">
        <v>1194</v>
      </c>
      <c r="E32" s="569" t="str">
        <f t="shared" si="1"/>
        <v>회사채 II(사모)_BBB0</v>
      </c>
      <c r="F32" s="562" t="s">
        <v>1181</v>
      </c>
      <c r="G32" s="563">
        <v>6.4979999999999996E-2</v>
      </c>
      <c r="H32" s="563">
        <v>7.5410000000000005E-2</v>
      </c>
      <c r="I32" s="563">
        <v>8.1900000000000001E-2</v>
      </c>
      <c r="J32" s="563">
        <v>8.5429999999999992E-2</v>
      </c>
      <c r="K32" s="563">
        <v>9.078E-2</v>
      </c>
      <c r="L32" s="563">
        <v>9.7639999999999991E-2</v>
      </c>
      <c r="M32" s="563">
        <v>0.10135999999999999</v>
      </c>
      <c r="N32" s="563">
        <v>0.10432000000000001</v>
      </c>
      <c r="O32" s="563">
        <v>0.10478</v>
      </c>
      <c r="P32" s="563">
        <v>0.10554000000000001</v>
      </c>
      <c r="Q32" s="563">
        <v>0.10642</v>
      </c>
      <c r="R32" s="563">
        <v>0.10829000000000001</v>
      </c>
      <c r="S32" s="563">
        <v>0.11141999999999999</v>
      </c>
      <c r="T32" s="563">
        <v>0.11413999999999999</v>
      </c>
      <c r="U32" s="563" t="s">
        <v>1180</v>
      </c>
      <c r="V32" s="564" t="s">
        <v>1180</v>
      </c>
    </row>
    <row r="33" spans="2:23" x14ac:dyDescent="0.2">
      <c r="B33" s="758"/>
      <c r="C33" s="754"/>
      <c r="D33" s="565" t="s">
        <v>1195</v>
      </c>
      <c r="E33" s="569" t="str">
        <f t="shared" si="1"/>
        <v>회사채 II(사모)_BBB-</v>
      </c>
      <c r="F33" s="562" t="s">
        <v>1181</v>
      </c>
      <c r="G33" s="563">
        <v>7.7130000000000004E-2</v>
      </c>
      <c r="H33" s="563">
        <v>8.8759999999999992E-2</v>
      </c>
      <c r="I33" s="563">
        <v>9.6649999999999986E-2</v>
      </c>
      <c r="J33" s="563">
        <v>0.10067999999999999</v>
      </c>
      <c r="K33" s="563">
        <v>0.10728</v>
      </c>
      <c r="L33" s="563">
        <v>0.11454</v>
      </c>
      <c r="M33" s="563">
        <v>0.11893000000000001</v>
      </c>
      <c r="N33" s="563">
        <v>0.12337999999999999</v>
      </c>
      <c r="O33" s="563">
        <v>0.12447</v>
      </c>
      <c r="P33" s="563">
        <v>0.12509000000000001</v>
      </c>
      <c r="Q33" s="563">
        <v>0.12595999999999999</v>
      </c>
      <c r="R33" s="563">
        <v>0.12789</v>
      </c>
      <c r="S33" s="563">
        <v>0.13092000000000001</v>
      </c>
      <c r="T33" s="563">
        <v>0.13374</v>
      </c>
      <c r="U33" s="563" t="s">
        <v>1180</v>
      </c>
      <c r="V33" s="564" t="s">
        <v>1180</v>
      </c>
    </row>
    <row r="34" spans="2:23" x14ac:dyDescent="0.2">
      <c r="B34" s="758"/>
      <c r="C34" s="754"/>
      <c r="D34" s="565" t="s">
        <v>1196</v>
      </c>
      <c r="E34" s="561" t="str">
        <f t="shared" si="1"/>
        <v>회사채 II(사모)_BB+</v>
      </c>
      <c r="F34" s="565" t="s">
        <v>1181</v>
      </c>
      <c r="G34" s="566">
        <v>9.1679999999999998E-2</v>
      </c>
      <c r="H34" s="566">
        <v>0.10426000000000001</v>
      </c>
      <c r="I34" s="566">
        <v>0.11248</v>
      </c>
      <c r="J34" s="566">
        <v>0.11756999999999999</v>
      </c>
      <c r="K34" s="566">
        <v>0.12412000000000001</v>
      </c>
      <c r="L34" s="566">
        <v>0.13181999999999999</v>
      </c>
      <c r="M34" s="566">
        <v>0.13699999999999998</v>
      </c>
      <c r="N34" s="566">
        <v>0.14282</v>
      </c>
      <c r="O34" s="566">
        <v>0.14629</v>
      </c>
      <c r="P34" s="566">
        <v>0.14801</v>
      </c>
      <c r="Q34" s="566">
        <v>0.15214</v>
      </c>
      <c r="R34" s="566">
        <v>0.15343000000000001</v>
      </c>
      <c r="S34" s="566">
        <v>0.15701999999999999</v>
      </c>
      <c r="T34" s="566">
        <v>0.16059999999999999</v>
      </c>
      <c r="U34" s="566" t="s">
        <v>1180</v>
      </c>
      <c r="V34" s="567" t="s">
        <v>1180</v>
      </c>
      <c r="W34" s="555"/>
    </row>
    <row r="35" spans="2:23" x14ac:dyDescent="0.2">
      <c r="B35" s="758"/>
      <c r="C35" s="754"/>
      <c r="D35" s="565" t="s">
        <v>1205</v>
      </c>
      <c r="E35" s="569" t="str">
        <f t="shared" si="1"/>
        <v>회사채 II(사모)_BB0</v>
      </c>
      <c r="F35" s="562" t="s">
        <v>1181</v>
      </c>
      <c r="G35" s="563">
        <v>9.8780000000000007E-2</v>
      </c>
      <c r="H35" s="563">
        <v>0.11169000000000001</v>
      </c>
      <c r="I35" s="563">
        <v>0.12019000000000001</v>
      </c>
      <c r="J35" s="563">
        <v>0.12551999999999999</v>
      </c>
      <c r="K35" s="563">
        <v>0.13247</v>
      </c>
      <c r="L35" s="563">
        <v>0.14050000000000001</v>
      </c>
      <c r="M35" s="563">
        <v>0.14595</v>
      </c>
      <c r="N35" s="563">
        <v>0.15201999999999999</v>
      </c>
      <c r="O35" s="563">
        <v>0.15589</v>
      </c>
      <c r="P35" s="563">
        <v>0.15794</v>
      </c>
      <c r="Q35" s="563">
        <v>0.16258</v>
      </c>
      <c r="R35" s="563">
        <v>0.16445000000000001</v>
      </c>
      <c r="S35" s="563">
        <v>0.16871</v>
      </c>
      <c r="T35" s="563">
        <v>0.17277999999999999</v>
      </c>
      <c r="U35" s="563" t="s">
        <v>1180</v>
      </c>
      <c r="V35" s="564" t="s">
        <v>1180</v>
      </c>
    </row>
    <row r="36" spans="2:23" ht="13.5" thickBot="1" x14ac:dyDescent="0.25">
      <c r="B36" s="759" t="s">
        <v>1204</v>
      </c>
      <c r="C36" s="760" t="s">
        <v>1185</v>
      </c>
      <c r="D36" s="556" t="s">
        <v>1206</v>
      </c>
      <c r="E36" s="570" t="str">
        <f t="shared" si="1"/>
        <v>회사채 II(사모)_BB-</v>
      </c>
      <c r="F36" s="556" t="s">
        <v>1181</v>
      </c>
      <c r="G36" s="557">
        <v>0.10417</v>
      </c>
      <c r="H36" s="557">
        <v>0.11715</v>
      </c>
      <c r="I36" s="557">
        <v>0.12570999999999999</v>
      </c>
      <c r="J36" s="557">
        <v>0.13109000000000001</v>
      </c>
      <c r="K36" s="557">
        <v>0.13814000000000001</v>
      </c>
      <c r="L36" s="557">
        <v>0.14624000000000001</v>
      </c>
      <c r="M36" s="557">
        <v>0.15176000000000001</v>
      </c>
      <c r="N36" s="557">
        <v>0.15787000000000001</v>
      </c>
      <c r="O36" s="557">
        <v>0.16183</v>
      </c>
      <c r="P36" s="557">
        <v>0.16394999999999998</v>
      </c>
      <c r="Q36" s="557">
        <v>0.16871</v>
      </c>
      <c r="R36" s="557">
        <v>0.17071000000000003</v>
      </c>
      <c r="S36" s="557">
        <v>0.17512</v>
      </c>
      <c r="T36" s="557">
        <v>0.17929999999999999</v>
      </c>
      <c r="U36" s="557" t="s">
        <v>1180</v>
      </c>
      <c r="V36" s="558" t="s">
        <v>1180</v>
      </c>
    </row>
    <row r="39" spans="2:23" x14ac:dyDescent="0.2">
      <c r="B39" s="116" t="s">
        <v>1207</v>
      </c>
    </row>
  </sheetData>
  <mergeCells count="5">
    <mergeCell ref="B8:B23"/>
    <mergeCell ref="C8:C23"/>
    <mergeCell ref="B24:B36"/>
    <mergeCell ref="C24:C36"/>
    <mergeCell ref="B5:B7"/>
  </mergeCells>
  <phoneticPr fontId="3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47ED4-3EA6-423B-B884-D8C5F5010AF9}">
  <sheetPr>
    <tabColor theme="0" tint="-0.34998626667073579"/>
    <pageSetUpPr fitToPage="1"/>
  </sheetPr>
  <dimension ref="B1:CL255"/>
  <sheetViews>
    <sheetView showGridLines="0" topLeftCell="A2" zoomScaleNormal="100" workbookViewId="0">
      <pane xSplit="10" ySplit="6" topLeftCell="BQ11" activePane="bottomRight" state="frozen"/>
      <selection pane="topRight" activeCell="N24" sqref="N24"/>
      <selection pane="bottomLeft" activeCell="N24" sqref="N24"/>
      <selection pane="bottomRight" activeCell="I3" sqref="I3:I4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81" width="12.42578125" style="24" customWidth="1"/>
    <col min="82" max="82" width="2.85546875" style="24" customWidth="1"/>
    <col min="83" max="88" width="12.42578125" style="24" customWidth="1"/>
    <col min="89" max="89" width="2.85546875" style="24" customWidth="1"/>
    <col min="90" max="91" width="13.42578125" style="24" customWidth="1"/>
    <col min="92" max="93" width="0" style="24" hidden="1" customWidth="1"/>
    <col min="94" max="16384" width="0" style="24" hidden="1"/>
  </cols>
  <sheetData>
    <row r="1" spans="2:88" hidden="1" x14ac:dyDescent="0.2">
      <c r="B1" s="24" t="str">
        <f>B3</f>
        <v>Historical FS</v>
      </c>
    </row>
    <row r="2" spans="2:88" ht="16.5" x14ac:dyDescent="0.3">
      <c r="B2" s="31" t="str">
        <f>Index!$B$1</f>
        <v>Project Wandflower</v>
      </c>
    </row>
    <row r="3" spans="2:88" x14ac:dyDescent="0.2">
      <c r="B3" s="32" t="s">
        <v>1208</v>
      </c>
    </row>
    <row r="5" spans="2:88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f>YEAR(K6)</f>
        <v>2017</v>
      </c>
      <c r="L5" s="26">
        <f t="shared" ref="L5:CF5" si="0">YEAR(L6)</f>
        <v>2017</v>
      </c>
      <c r="M5" s="26">
        <f t="shared" si="0"/>
        <v>2017</v>
      </c>
      <c r="N5" s="26">
        <f t="shared" si="0"/>
        <v>2017</v>
      </c>
      <c r="O5" s="26">
        <f t="shared" si="0"/>
        <v>2017</v>
      </c>
      <c r="P5" s="26">
        <f t="shared" si="0"/>
        <v>2017</v>
      </c>
      <c r="Q5" s="26">
        <f t="shared" si="0"/>
        <v>2017</v>
      </c>
      <c r="R5" s="26">
        <f t="shared" si="0"/>
        <v>2017</v>
      </c>
      <c r="S5" s="26">
        <f t="shared" si="0"/>
        <v>2017</v>
      </c>
      <c r="T5" s="26">
        <f t="shared" si="0"/>
        <v>2017</v>
      </c>
      <c r="U5" s="26">
        <f t="shared" si="0"/>
        <v>2017</v>
      </c>
      <c r="V5" s="26">
        <f t="shared" si="0"/>
        <v>2017</v>
      </c>
      <c r="W5" s="26">
        <f t="shared" si="0"/>
        <v>2018</v>
      </c>
      <c r="X5" s="26">
        <f t="shared" si="0"/>
        <v>2018</v>
      </c>
      <c r="Y5" s="26">
        <f t="shared" si="0"/>
        <v>2018</v>
      </c>
      <c r="Z5" s="26">
        <f t="shared" si="0"/>
        <v>2018</v>
      </c>
      <c r="AA5" s="26">
        <f t="shared" si="0"/>
        <v>2018</v>
      </c>
      <c r="AB5" s="26">
        <f t="shared" si="0"/>
        <v>2018</v>
      </c>
      <c r="AC5" s="26">
        <f t="shared" si="0"/>
        <v>2018</v>
      </c>
      <c r="AD5" s="26">
        <f t="shared" si="0"/>
        <v>2018</v>
      </c>
      <c r="AE5" s="26">
        <f t="shared" si="0"/>
        <v>2018</v>
      </c>
      <c r="AF5" s="26">
        <f t="shared" si="0"/>
        <v>2018</v>
      </c>
      <c r="AG5" s="26">
        <f t="shared" si="0"/>
        <v>2018</v>
      </c>
      <c r="AH5" s="26">
        <f t="shared" si="0"/>
        <v>2018</v>
      </c>
      <c r="AI5" s="26">
        <f t="shared" si="0"/>
        <v>2019</v>
      </c>
      <c r="AJ5" s="26">
        <f t="shared" si="0"/>
        <v>2019</v>
      </c>
      <c r="AK5" s="26">
        <f t="shared" si="0"/>
        <v>2019</v>
      </c>
      <c r="AL5" s="26">
        <f t="shared" si="0"/>
        <v>2019</v>
      </c>
      <c r="AM5" s="26">
        <f t="shared" si="0"/>
        <v>2019</v>
      </c>
      <c r="AN5" s="26">
        <f t="shared" si="0"/>
        <v>2019</v>
      </c>
      <c r="AO5" s="26">
        <f t="shared" si="0"/>
        <v>2019</v>
      </c>
      <c r="AP5" s="26">
        <f t="shared" si="0"/>
        <v>2019</v>
      </c>
      <c r="AQ5" s="26">
        <f t="shared" si="0"/>
        <v>2019</v>
      </c>
      <c r="AR5" s="26">
        <f t="shared" si="0"/>
        <v>2019</v>
      </c>
      <c r="AS5" s="26">
        <f t="shared" si="0"/>
        <v>2019</v>
      </c>
      <c r="AT5" s="26">
        <f t="shared" si="0"/>
        <v>2019</v>
      </c>
      <c r="AU5" s="26">
        <f t="shared" si="0"/>
        <v>2020</v>
      </c>
      <c r="AV5" s="26">
        <f t="shared" si="0"/>
        <v>2020</v>
      </c>
      <c r="AW5" s="26">
        <f t="shared" si="0"/>
        <v>2020</v>
      </c>
      <c r="AX5" s="26">
        <f t="shared" si="0"/>
        <v>2020</v>
      </c>
      <c r="AY5" s="26">
        <f t="shared" si="0"/>
        <v>2020</v>
      </c>
      <c r="AZ5" s="26">
        <f t="shared" si="0"/>
        <v>2020</v>
      </c>
      <c r="BA5" s="26">
        <f t="shared" si="0"/>
        <v>2020</v>
      </c>
      <c r="BB5" s="26">
        <f t="shared" si="0"/>
        <v>2020</v>
      </c>
      <c r="BC5" s="26">
        <f t="shared" si="0"/>
        <v>2020</v>
      </c>
      <c r="BD5" s="26">
        <f t="shared" si="0"/>
        <v>2020</v>
      </c>
      <c r="BE5" s="26">
        <f t="shared" si="0"/>
        <v>2020</v>
      </c>
      <c r="BF5" s="26">
        <f t="shared" si="0"/>
        <v>2020</v>
      </c>
      <c r="BG5" s="26">
        <f t="shared" si="0"/>
        <v>2021</v>
      </c>
      <c r="BH5" s="26">
        <f t="shared" si="0"/>
        <v>2021</v>
      </c>
      <c r="BI5" s="26">
        <f t="shared" si="0"/>
        <v>2021</v>
      </c>
      <c r="BJ5" s="26">
        <f t="shared" si="0"/>
        <v>2021</v>
      </c>
      <c r="BK5" s="26">
        <f t="shared" si="0"/>
        <v>2021</v>
      </c>
      <c r="BL5" s="26">
        <f t="shared" si="0"/>
        <v>2021</v>
      </c>
      <c r="BM5" s="26">
        <f t="shared" si="0"/>
        <v>2021</v>
      </c>
      <c r="BN5" s="26">
        <f t="shared" si="0"/>
        <v>2021</v>
      </c>
      <c r="BO5" s="26">
        <f t="shared" si="0"/>
        <v>2021</v>
      </c>
      <c r="BP5" s="26">
        <f t="shared" si="0"/>
        <v>2021</v>
      </c>
      <c r="BQ5" s="26">
        <f t="shared" si="0"/>
        <v>2021</v>
      </c>
      <c r="BR5" s="26">
        <f t="shared" si="0"/>
        <v>2021</v>
      </c>
      <c r="BS5" s="26">
        <f t="shared" si="0"/>
        <v>2022</v>
      </c>
      <c r="BT5" s="26">
        <f t="shared" si="0"/>
        <v>2022</v>
      </c>
      <c r="BU5" s="26">
        <f t="shared" si="0"/>
        <v>2022</v>
      </c>
      <c r="BV5" s="26">
        <f t="shared" si="0"/>
        <v>2022</v>
      </c>
      <c r="BW5" s="26">
        <f t="shared" si="0"/>
        <v>2022</v>
      </c>
      <c r="BX5" s="26">
        <f t="shared" si="0"/>
        <v>2022</v>
      </c>
      <c r="BY5" s="26">
        <f t="shared" si="0"/>
        <v>2022</v>
      </c>
      <c r="BZ5" s="26">
        <f t="shared" si="0"/>
        <v>2022</v>
      </c>
      <c r="CA5" s="26">
        <f t="shared" si="0"/>
        <v>2022</v>
      </c>
      <c r="CB5" s="26">
        <f t="shared" si="0"/>
        <v>2022</v>
      </c>
      <c r="CC5" s="26">
        <f t="shared" si="0"/>
        <v>2022</v>
      </c>
      <c r="CE5" s="26">
        <f t="shared" si="0"/>
        <v>2017</v>
      </c>
      <c r="CF5" s="26">
        <f t="shared" si="0"/>
        <v>2018</v>
      </c>
      <c r="CG5" s="26">
        <f>YEAR(CG6)</f>
        <v>2019</v>
      </c>
      <c r="CH5" s="26">
        <f>YEAR(CH6)</f>
        <v>2020</v>
      </c>
      <c r="CI5" s="26">
        <f>YEAR(CI6)</f>
        <v>2021</v>
      </c>
      <c r="CJ5" s="26">
        <f>YEAR(CJ6)</f>
        <v>2022</v>
      </c>
    </row>
    <row r="6" spans="2:88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42766</v>
      </c>
      <c r="L6" s="157">
        <f>EOMONTH(K6,1)</f>
        <v>42794</v>
      </c>
      <c r="M6" s="157">
        <f t="shared" ref="M6:Z6" si="1">EOMONTH(L6,1)</f>
        <v>42825</v>
      </c>
      <c r="N6" s="157">
        <f t="shared" si="1"/>
        <v>42855</v>
      </c>
      <c r="O6" s="157">
        <f t="shared" si="1"/>
        <v>42886</v>
      </c>
      <c r="P6" s="157">
        <f t="shared" si="1"/>
        <v>42916</v>
      </c>
      <c r="Q6" s="157">
        <f t="shared" si="1"/>
        <v>42947</v>
      </c>
      <c r="R6" s="157">
        <f t="shared" si="1"/>
        <v>42978</v>
      </c>
      <c r="S6" s="157">
        <f t="shared" si="1"/>
        <v>43008</v>
      </c>
      <c r="T6" s="157">
        <f t="shared" si="1"/>
        <v>43039</v>
      </c>
      <c r="U6" s="157">
        <f t="shared" si="1"/>
        <v>43069</v>
      </c>
      <c r="V6" s="157">
        <f t="shared" si="1"/>
        <v>43100</v>
      </c>
      <c r="W6" s="157">
        <f t="shared" si="1"/>
        <v>43131</v>
      </c>
      <c r="X6" s="157">
        <f t="shared" si="1"/>
        <v>43159</v>
      </c>
      <c r="Y6" s="157">
        <f t="shared" si="1"/>
        <v>43190</v>
      </c>
      <c r="Z6" s="157">
        <f t="shared" si="1"/>
        <v>43220</v>
      </c>
      <c r="AA6" s="157">
        <f t="shared" ref="AA6:AX6" si="2">EOMONTH(Z6,1)</f>
        <v>43251</v>
      </c>
      <c r="AB6" s="157">
        <f t="shared" si="2"/>
        <v>43281</v>
      </c>
      <c r="AC6" s="157">
        <f t="shared" si="2"/>
        <v>43312</v>
      </c>
      <c r="AD6" s="157">
        <f t="shared" si="2"/>
        <v>43343</v>
      </c>
      <c r="AE6" s="157">
        <f t="shared" si="2"/>
        <v>43373</v>
      </c>
      <c r="AF6" s="157">
        <f t="shared" si="2"/>
        <v>43404</v>
      </c>
      <c r="AG6" s="157">
        <f t="shared" si="2"/>
        <v>43434</v>
      </c>
      <c r="AH6" s="157">
        <f t="shared" si="2"/>
        <v>43465</v>
      </c>
      <c r="AI6" s="157">
        <f t="shared" si="2"/>
        <v>43496</v>
      </c>
      <c r="AJ6" s="157">
        <f t="shared" si="2"/>
        <v>43524</v>
      </c>
      <c r="AK6" s="157">
        <f t="shared" si="2"/>
        <v>43555</v>
      </c>
      <c r="AL6" s="157">
        <f t="shared" si="2"/>
        <v>43585</v>
      </c>
      <c r="AM6" s="157">
        <f t="shared" si="2"/>
        <v>43616</v>
      </c>
      <c r="AN6" s="157">
        <f t="shared" si="2"/>
        <v>43646</v>
      </c>
      <c r="AO6" s="157">
        <f t="shared" si="2"/>
        <v>43677</v>
      </c>
      <c r="AP6" s="157">
        <f t="shared" si="2"/>
        <v>43708</v>
      </c>
      <c r="AQ6" s="157">
        <f t="shared" si="2"/>
        <v>43738</v>
      </c>
      <c r="AR6" s="157">
        <f t="shared" si="2"/>
        <v>43769</v>
      </c>
      <c r="AS6" s="157">
        <f t="shared" si="2"/>
        <v>43799</v>
      </c>
      <c r="AT6" s="157">
        <f t="shared" si="2"/>
        <v>43830</v>
      </c>
      <c r="AU6" s="157">
        <f t="shared" si="2"/>
        <v>43861</v>
      </c>
      <c r="AV6" s="157">
        <f t="shared" si="2"/>
        <v>43890</v>
      </c>
      <c r="AW6" s="157">
        <f t="shared" si="2"/>
        <v>43921</v>
      </c>
      <c r="AX6" s="157">
        <f t="shared" si="2"/>
        <v>43951</v>
      </c>
      <c r="AY6" s="157">
        <f t="shared" ref="AY6:BD6" si="3">EOMONTH(AX6,1)</f>
        <v>43982</v>
      </c>
      <c r="AZ6" s="157">
        <f t="shared" si="3"/>
        <v>44012</v>
      </c>
      <c r="BA6" s="157">
        <f t="shared" si="3"/>
        <v>44043</v>
      </c>
      <c r="BB6" s="157">
        <f t="shared" si="3"/>
        <v>44074</v>
      </c>
      <c r="BC6" s="157">
        <f t="shared" si="3"/>
        <v>44104</v>
      </c>
      <c r="BD6" s="157">
        <f t="shared" si="3"/>
        <v>44135</v>
      </c>
      <c r="BE6" s="157">
        <f t="shared" ref="BE6" si="4">EOMONTH(BD6,1)</f>
        <v>44165</v>
      </c>
      <c r="BF6" s="157">
        <f t="shared" ref="BF6" si="5">EOMONTH(BE6,1)</f>
        <v>44196</v>
      </c>
      <c r="BG6" s="157">
        <f t="shared" ref="BG6" si="6">EOMONTH(BF6,1)</f>
        <v>44227</v>
      </c>
      <c r="BH6" s="157">
        <f t="shared" ref="BH6" si="7">EOMONTH(BG6,1)</f>
        <v>44255</v>
      </c>
      <c r="BI6" s="157">
        <f t="shared" ref="BI6" si="8">EOMONTH(BH6,1)</f>
        <v>44286</v>
      </c>
      <c r="BJ6" s="157">
        <f t="shared" ref="BJ6" si="9">EOMONTH(BI6,1)</f>
        <v>44316</v>
      </c>
      <c r="BK6" s="157">
        <f t="shared" ref="BK6" si="10">EOMONTH(BJ6,1)</f>
        <v>44347</v>
      </c>
      <c r="BL6" s="157">
        <f t="shared" ref="BL6" si="11">EOMONTH(BK6,1)</f>
        <v>44377</v>
      </c>
      <c r="BM6" s="157">
        <f t="shared" ref="BM6" si="12">EOMONTH(BL6,1)</f>
        <v>44408</v>
      </c>
      <c r="BN6" s="157">
        <f t="shared" ref="BN6" si="13">EOMONTH(BM6,1)</f>
        <v>44439</v>
      </c>
      <c r="BO6" s="157">
        <f t="shared" ref="BO6" si="14">EOMONTH(BN6,1)</f>
        <v>44469</v>
      </c>
      <c r="BP6" s="157">
        <f t="shared" ref="BP6" si="15">EOMONTH(BO6,1)</f>
        <v>44500</v>
      </c>
      <c r="BQ6" s="157">
        <f t="shared" ref="BQ6" si="16">EOMONTH(BP6,1)</f>
        <v>44530</v>
      </c>
      <c r="BR6" s="157">
        <f t="shared" ref="BR6" si="17">EOMONTH(BQ6,1)</f>
        <v>44561</v>
      </c>
      <c r="BS6" s="157">
        <f t="shared" ref="BS6" si="18">EOMONTH(BR6,1)</f>
        <v>44592</v>
      </c>
      <c r="BT6" s="157">
        <f t="shared" ref="BT6" si="19">EOMONTH(BS6,1)</f>
        <v>44620</v>
      </c>
      <c r="BU6" s="157">
        <f t="shared" ref="BU6" si="20">EOMONTH(BT6,1)</f>
        <v>44651</v>
      </c>
      <c r="BV6" s="157">
        <f t="shared" ref="BV6" si="21">EOMONTH(BU6,1)</f>
        <v>44681</v>
      </c>
      <c r="BW6" s="157">
        <f t="shared" ref="BW6" si="22">EOMONTH(BV6,1)</f>
        <v>44712</v>
      </c>
      <c r="BX6" s="157">
        <f t="shared" ref="BX6" si="23">EOMONTH(BW6,1)</f>
        <v>44742</v>
      </c>
      <c r="BY6" s="157">
        <f t="shared" ref="BY6" si="24">EOMONTH(BX6,1)</f>
        <v>44773</v>
      </c>
      <c r="BZ6" s="157">
        <f t="shared" ref="BZ6" si="25">EOMONTH(BY6,1)</f>
        <v>44804</v>
      </c>
      <c r="CA6" s="157">
        <f t="shared" ref="CA6" si="26">EOMONTH(BZ6,1)</f>
        <v>44834</v>
      </c>
      <c r="CB6" s="157">
        <f t="shared" ref="CB6" si="27">EOMONTH(CA6,1)</f>
        <v>44865</v>
      </c>
      <c r="CC6" s="157">
        <f t="shared" ref="CC6" si="28">EOMONTH(CB6,1)</f>
        <v>44895</v>
      </c>
      <c r="CE6" s="157">
        <v>43100</v>
      </c>
      <c r="CF6" s="157">
        <f>EOMONTH(CE6,12)</f>
        <v>43465</v>
      </c>
      <c r="CG6" s="157">
        <f>EOMONTH(CF6,12)</f>
        <v>43830</v>
      </c>
      <c r="CH6" s="157">
        <f>EOMONTH(CG6,12)</f>
        <v>44196</v>
      </c>
      <c r="CI6" s="157">
        <f>EOMONTH(CH6,12)</f>
        <v>44561</v>
      </c>
      <c r="CJ6" s="157">
        <f>EOMONTH(CI6,11)</f>
        <v>44895</v>
      </c>
    </row>
    <row r="7" spans="2:88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9" t="s">
        <v>55</v>
      </c>
      <c r="O7" s="29" t="s">
        <v>55</v>
      </c>
      <c r="P7" s="29" t="s">
        <v>55</v>
      </c>
      <c r="Q7" s="29" t="s">
        <v>55</v>
      </c>
      <c r="R7" s="29" t="s">
        <v>55</v>
      </c>
      <c r="S7" s="29" t="s">
        <v>55</v>
      </c>
      <c r="T7" s="29" t="s">
        <v>55</v>
      </c>
      <c r="U7" s="29" t="s">
        <v>55</v>
      </c>
      <c r="V7" s="29" t="s">
        <v>55</v>
      </c>
      <c r="W7" s="29" t="s">
        <v>55</v>
      </c>
      <c r="X7" s="29" t="s">
        <v>55</v>
      </c>
      <c r="Y7" s="29" t="s">
        <v>55</v>
      </c>
      <c r="Z7" s="29" t="s">
        <v>55</v>
      </c>
      <c r="AA7" s="29" t="s">
        <v>55</v>
      </c>
      <c r="AB7" s="29" t="s">
        <v>55</v>
      </c>
      <c r="AC7" s="29" t="s">
        <v>55</v>
      </c>
      <c r="AD7" s="29" t="s">
        <v>55</v>
      </c>
      <c r="AE7" s="29" t="s">
        <v>55</v>
      </c>
      <c r="AF7" s="29" t="s">
        <v>55</v>
      </c>
      <c r="AG7" s="29" t="s">
        <v>55</v>
      </c>
      <c r="AH7" s="29" t="s">
        <v>55</v>
      </c>
      <c r="AI7" s="29" t="s">
        <v>55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55</v>
      </c>
      <c r="AO7" s="29" t="s">
        <v>55</v>
      </c>
      <c r="AP7" s="29" t="s">
        <v>55</v>
      </c>
      <c r="AQ7" s="29" t="s">
        <v>55</v>
      </c>
      <c r="AR7" s="29" t="s">
        <v>55</v>
      </c>
      <c r="AS7" s="29" t="s">
        <v>55</v>
      </c>
      <c r="AT7" s="29" t="s">
        <v>55</v>
      </c>
      <c r="AU7" s="29" t="s">
        <v>55</v>
      </c>
      <c r="AV7" s="29" t="s">
        <v>55</v>
      </c>
      <c r="AW7" s="29" t="s">
        <v>55</v>
      </c>
      <c r="AX7" s="29" t="s">
        <v>55</v>
      </c>
      <c r="AY7" s="29" t="s">
        <v>55</v>
      </c>
      <c r="AZ7" s="29" t="s">
        <v>55</v>
      </c>
      <c r="BA7" s="29" t="s">
        <v>55</v>
      </c>
      <c r="BB7" s="29" t="s">
        <v>55</v>
      </c>
      <c r="BC7" s="29" t="s">
        <v>55</v>
      </c>
      <c r="BD7" s="29" t="s">
        <v>55</v>
      </c>
      <c r="BE7" s="29" t="s">
        <v>55</v>
      </c>
      <c r="BF7" s="29" t="s">
        <v>55</v>
      </c>
      <c r="BG7" s="29" t="s">
        <v>55</v>
      </c>
      <c r="BH7" s="29" t="s">
        <v>55</v>
      </c>
      <c r="BI7" s="29" t="s">
        <v>55</v>
      </c>
      <c r="BJ7" s="29" t="s">
        <v>55</v>
      </c>
      <c r="BK7" s="29" t="s">
        <v>55</v>
      </c>
      <c r="BL7" s="29" t="s">
        <v>55</v>
      </c>
      <c r="BM7" s="29" t="s">
        <v>55</v>
      </c>
      <c r="BN7" s="29" t="s">
        <v>55</v>
      </c>
      <c r="BO7" s="29" t="s">
        <v>55</v>
      </c>
      <c r="BP7" s="29" t="s">
        <v>55</v>
      </c>
      <c r="BQ7" s="29" t="s">
        <v>55</v>
      </c>
      <c r="BR7" s="29" t="s">
        <v>55</v>
      </c>
      <c r="BS7" s="29" t="s">
        <v>55</v>
      </c>
      <c r="BT7" s="29" t="s">
        <v>55</v>
      </c>
      <c r="BU7" s="29" t="s">
        <v>55</v>
      </c>
      <c r="BV7" s="29" t="s">
        <v>55</v>
      </c>
      <c r="BW7" s="29" t="s">
        <v>55</v>
      </c>
      <c r="BX7" s="29" t="s">
        <v>55</v>
      </c>
      <c r="BY7" s="29" t="s">
        <v>55</v>
      </c>
      <c r="BZ7" s="29" t="s">
        <v>55</v>
      </c>
      <c r="CA7" s="29" t="s">
        <v>55</v>
      </c>
      <c r="CB7" s="29" t="s">
        <v>55</v>
      </c>
      <c r="CC7" s="29" t="s">
        <v>55</v>
      </c>
      <c r="CE7" s="29" t="s">
        <v>55</v>
      </c>
      <c r="CF7" s="29" t="s">
        <v>55</v>
      </c>
      <c r="CG7" s="29" t="s">
        <v>55</v>
      </c>
      <c r="CH7" s="29" t="s">
        <v>55</v>
      </c>
      <c r="CI7" s="29" t="s">
        <v>55</v>
      </c>
      <c r="CJ7" s="29" t="s">
        <v>55</v>
      </c>
    </row>
    <row r="8" spans="2:88" ht="4.9000000000000004" customHeight="1" x14ac:dyDescent="0.2"/>
    <row r="9" spans="2:88" x14ac:dyDescent="0.2">
      <c r="B9" s="30" t="s">
        <v>87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E9" s="30"/>
      <c r="CF9" s="30"/>
      <c r="CG9" s="30"/>
      <c r="CH9" s="30"/>
      <c r="CI9" s="30"/>
      <c r="CJ9" s="30"/>
    </row>
    <row r="11" spans="2:88" s="35" customFormat="1" x14ac:dyDescent="0.2">
      <c r="B11" s="35" t="s">
        <v>1209</v>
      </c>
      <c r="K11" s="257">
        <f t="shared" ref="K11:BD11" si="29">SUM(K12,K19,K23,K27)</f>
        <v>4207.654063</v>
      </c>
      <c r="L11" s="257">
        <f t="shared" si="29"/>
        <v>4176.8469269999996</v>
      </c>
      <c r="M11" s="257">
        <f t="shared" si="29"/>
        <v>4372.3292860000001</v>
      </c>
      <c r="N11" s="257">
        <f t="shared" si="29"/>
        <v>4281.385464</v>
      </c>
      <c r="O11" s="257">
        <f t="shared" si="29"/>
        <v>4349.6964580000003</v>
      </c>
      <c r="P11" s="257">
        <f t="shared" si="29"/>
        <v>4444.5057809999998</v>
      </c>
      <c r="Q11" s="257">
        <f t="shared" si="29"/>
        <v>4679.4001459999999</v>
      </c>
      <c r="R11" s="257">
        <f t="shared" si="29"/>
        <v>4684.2481079999998</v>
      </c>
      <c r="S11" s="257">
        <f t="shared" si="29"/>
        <v>4623.3280749999994</v>
      </c>
      <c r="T11" s="257">
        <f t="shared" si="29"/>
        <v>5049.0668890000006</v>
      </c>
      <c r="U11" s="257">
        <f t="shared" si="29"/>
        <v>4923.457641</v>
      </c>
      <c r="V11" s="257">
        <f t="shared" si="29"/>
        <v>5296.4521980000009</v>
      </c>
      <c r="W11" s="257">
        <f t="shared" si="29"/>
        <v>5202.5881330000002</v>
      </c>
      <c r="X11" s="257">
        <f t="shared" si="29"/>
        <v>5359.2801969999991</v>
      </c>
      <c r="Y11" s="257">
        <f t="shared" si="29"/>
        <v>5248.2292260000004</v>
      </c>
      <c r="Z11" s="257">
        <f t="shared" si="29"/>
        <v>5259.3733639999991</v>
      </c>
      <c r="AA11" s="257">
        <f t="shared" si="29"/>
        <v>5586.1198170000007</v>
      </c>
      <c r="AB11" s="257">
        <f t="shared" si="29"/>
        <v>5381.4747250000009</v>
      </c>
      <c r="AC11" s="257">
        <f t="shared" si="29"/>
        <v>5571.4789700000001</v>
      </c>
      <c r="AD11" s="257">
        <f t="shared" si="29"/>
        <v>5438.7716849999988</v>
      </c>
      <c r="AE11" s="257">
        <f t="shared" si="29"/>
        <v>5742.8392390000008</v>
      </c>
      <c r="AF11" s="257">
        <f t="shared" si="29"/>
        <v>5656.7107219999998</v>
      </c>
      <c r="AG11" s="257">
        <f t="shared" si="29"/>
        <v>5529.7888089999997</v>
      </c>
      <c r="AH11" s="257">
        <f t="shared" si="29"/>
        <v>5122.2267490000004</v>
      </c>
      <c r="AI11" s="257">
        <f t="shared" si="29"/>
        <v>5476.6439680000003</v>
      </c>
      <c r="AJ11" s="257">
        <f t="shared" si="29"/>
        <v>5631.0635080000002</v>
      </c>
      <c r="AK11" s="257">
        <f t="shared" si="29"/>
        <v>5703.1070179999997</v>
      </c>
      <c r="AL11" s="257">
        <f t="shared" si="29"/>
        <v>5573.2276670000001</v>
      </c>
      <c r="AM11" s="257">
        <f t="shared" si="29"/>
        <v>5670.575060000001</v>
      </c>
      <c r="AN11" s="257">
        <f t="shared" si="29"/>
        <v>5723.0299530000002</v>
      </c>
      <c r="AO11" s="257">
        <f t="shared" si="29"/>
        <v>6010.9085730000006</v>
      </c>
      <c r="AP11" s="257">
        <f t="shared" si="29"/>
        <v>7066.7294170000005</v>
      </c>
      <c r="AQ11" s="257">
        <f t="shared" si="29"/>
        <v>9750.2291949999999</v>
      </c>
      <c r="AR11" s="257">
        <f t="shared" si="29"/>
        <v>12298.588464</v>
      </c>
      <c r="AS11" s="257">
        <f t="shared" si="29"/>
        <v>13198.779315000002</v>
      </c>
      <c r="AT11" s="257">
        <f t="shared" si="29"/>
        <v>15178.55961</v>
      </c>
      <c r="AU11" s="257">
        <f t="shared" si="29"/>
        <v>12693.489401999999</v>
      </c>
      <c r="AV11" s="257">
        <f t="shared" si="29"/>
        <v>12099.679089000001</v>
      </c>
      <c r="AW11" s="257">
        <f t="shared" si="29"/>
        <v>13703.826378</v>
      </c>
      <c r="AX11" s="257">
        <f t="shared" si="29"/>
        <v>12512.713378</v>
      </c>
      <c r="AY11" s="257">
        <f t="shared" si="29"/>
        <v>14512.46665</v>
      </c>
      <c r="AZ11" s="257">
        <f t="shared" si="29"/>
        <v>16482.006146</v>
      </c>
      <c r="BA11" s="257">
        <f>SUM(BA12,BA19,BA23,BA27)</f>
        <v>15077.827603000002</v>
      </c>
      <c r="BB11" s="257">
        <f>SUM(BB12,BB19,BB23,BB27)</f>
        <v>15185.673429999999</v>
      </c>
      <c r="BC11" s="257">
        <f>SUM(BC12,BC19,BC23,BC27)</f>
        <v>17179.809492000004</v>
      </c>
      <c r="BD11" s="257">
        <f t="shared" si="29"/>
        <v>14288.035360000002</v>
      </c>
      <c r="BE11" s="257">
        <f t="shared" ref="BE11:BO11" si="30">SUM(BE12,BE19,BE23,BE27)</f>
        <v>15045.878146000001</v>
      </c>
      <c r="BF11" s="257">
        <f t="shared" si="30"/>
        <v>21430.605488000001</v>
      </c>
      <c r="BG11" s="257">
        <f t="shared" si="30"/>
        <v>14262.890341</v>
      </c>
      <c r="BH11" s="257">
        <f t="shared" si="30"/>
        <v>18155.027965000001</v>
      </c>
      <c r="BI11" s="257">
        <f t="shared" si="30"/>
        <v>15632.003490999999</v>
      </c>
      <c r="BJ11" s="257">
        <f t="shared" si="30"/>
        <v>15998.000317</v>
      </c>
      <c r="BK11" s="257">
        <f t="shared" si="30"/>
        <v>16350.239826999999</v>
      </c>
      <c r="BL11" s="257">
        <f t="shared" si="30"/>
        <v>20681.415314000002</v>
      </c>
      <c r="BM11" s="257">
        <f t="shared" si="30"/>
        <v>18667.574765000001</v>
      </c>
      <c r="BN11" s="257">
        <f t="shared" si="30"/>
        <v>19010.983862000001</v>
      </c>
      <c r="BO11" s="257">
        <f t="shared" si="30"/>
        <v>20348.025278000001</v>
      </c>
      <c r="BP11" s="257">
        <f t="shared" ref="BP11:BX11" si="31">SUM(BP12,BP19,BP23,BP27)</f>
        <v>20990.353745</v>
      </c>
      <c r="BQ11" s="257">
        <f t="shared" si="31"/>
        <v>19871.142237</v>
      </c>
      <c r="BR11" s="257">
        <f t="shared" si="31"/>
        <v>30179.740347999999</v>
      </c>
      <c r="BS11" s="257">
        <f t="shared" si="31"/>
        <v>18991.369471000002</v>
      </c>
      <c r="BT11" s="257">
        <f t="shared" si="31"/>
        <v>19479.066572</v>
      </c>
      <c r="BU11" s="257">
        <f t="shared" si="31"/>
        <v>24195.964709</v>
      </c>
      <c r="BV11" s="257">
        <f t="shared" si="31"/>
        <v>19623.607227999997</v>
      </c>
      <c r="BW11" s="257">
        <f t="shared" si="31"/>
        <v>18599.809369000002</v>
      </c>
      <c r="BX11" s="257">
        <f t="shared" si="31"/>
        <v>23961.693187000001</v>
      </c>
      <c r="BY11" s="257">
        <f t="shared" ref="BY11:CC11" si="32">SUM(BY12,BY19,BY23,BY27)</f>
        <v>24391.463460000003</v>
      </c>
      <c r="BZ11" s="257">
        <f t="shared" si="32"/>
        <v>19332.535983999998</v>
      </c>
      <c r="CA11" s="257">
        <f t="shared" si="32"/>
        <v>19995.482234999999</v>
      </c>
      <c r="CB11" s="257">
        <f t="shared" si="32"/>
        <v>20322.612204000005</v>
      </c>
      <c r="CC11" s="257">
        <f t="shared" si="32"/>
        <v>23425.795979999999</v>
      </c>
      <c r="CE11" s="257">
        <f t="shared" ref="CE11:CJ11" si="33">SUM(CE12,CE19,CE23,CE27)</f>
        <v>55088.371036000004</v>
      </c>
      <c r="CF11" s="257">
        <f t="shared" si="33"/>
        <v>65098.881635999998</v>
      </c>
      <c r="CG11" s="257">
        <f t="shared" si="33"/>
        <v>97281.441747999997</v>
      </c>
      <c r="CH11" s="257">
        <f t="shared" si="33"/>
        <v>180212.01056200001</v>
      </c>
      <c r="CI11" s="257">
        <f t="shared" si="33"/>
        <v>230147.39748999997</v>
      </c>
      <c r="CJ11" s="257">
        <f t="shared" si="33"/>
        <v>232319.40039899998</v>
      </c>
    </row>
    <row r="12" spans="2:88" x14ac:dyDescent="0.2">
      <c r="C12" s="154" t="s">
        <v>630</v>
      </c>
      <c r="D12" s="154"/>
      <c r="E12" s="154"/>
      <c r="F12" s="154"/>
      <c r="G12" s="154"/>
      <c r="H12" s="154"/>
      <c r="I12" s="154"/>
      <c r="J12" s="154"/>
      <c r="K12" s="172">
        <v>4137.654063</v>
      </c>
      <c r="L12" s="172">
        <v>4146.8469269999996</v>
      </c>
      <c r="M12" s="172">
        <v>4187.9175480000004</v>
      </c>
      <c r="N12" s="172">
        <v>4229.7533119999998</v>
      </c>
      <c r="O12" s="172">
        <v>4331.0324920000003</v>
      </c>
      <c r="P12" s="172">
        <v>4395.9790119999998</v>
      </c>
      <c r="Q12" s="172">
        <v>4663.7876370000004</v>
      </c>
      <c r="R12" s="172">
        <v>4633.2715490000001</v>
      </c>
      <c r="S12" s="172">
        <v>4564.456666</v>
      </c>
      <c r="T12" s="172">
        <v>4900.4126900000001</v>
      </c>
      <c r="U12" s="172">
        <v>4797.219118</v>
      </c>
      <c r="V12" s="172">
        <v>5154.6371310000004</v>
      </c>
      <c r="W12" s="172">
        <v>4852.4980260000002</v>
      </c>
      <c r="X12" s="172">
        <v>5031.2312959999999</v>
      </c>
      <c r="Y12" s="172">
        <v>4999.7912409999999</v>
      </c>
      <c r="Z12" s="172">
        <v>5132.6879609999996</v>
      </c>
      <c r="AA12" s="172">
        <v>5402.2688820000003</v>
      </c>
      <c r="AB12" s="172">
        <v>5208.8649990000004</v>
      </c>
      <c r="AC12" s="172">
        <v>5388.4005850000003</v>
      </c>
      <c r="AD12" s="172">
        <v>5616.6635399999996</v>
      </c>
      <c r="AE12" s="172">
        <v>5484.2932700000001</v>
      </c>
      <c r="AF12" s="172">
        <v>5381.9902080000002</v>
      </c>
      <c r="AG12" s="172">
        <v>5361.1172200000001</v>
      </c>
      <c r="AH12" s="172">
        <v>5049.6904860000004</v>
      </c>
      <c r="AI12" s="172">
        <v>5431.7516409999998</v>
      </c>
      <c r="AJ12" s="172">
        <v>5560.1537790000002</v>
      </c>
      <c r="AK12" s="172">
        <v>5521.5059250000004</v>
      </c>
      <c r="AL12" s="172">
        <v>5494.182296</v>
      </c>
      <c r="AM12" s="172">
        <v>5522.2071050000004</v>
      </c>
      <c r="AN12" s="172">
        <v>5497.7012610000002</v>
      </c>
      <c r="AO12" s="172">
        <v>5921.558712</v>
      </c>
      <c r="AP12" s="172">
        <v>6492.4370740000004</v>
      </c>
      <c r="AQ12" s="172">
        <v>8145.4356150000003</v>
      </c>
      <c r="AR12" s="172">
        <v>10614.355379000001</v>
      </c>
      <c r="AS12" s="172">
        <v>11553.834086000001</v>
      </c>
      <c r="AT12" s="172">
        <v>9667.5889540000007</v>
      </c>
      <c r="AU12" s="172">
        <v>10601.12055</v>
      </c>
      <c r="AV12" s="172">
        <v>10564.717767</v>
      </c>
      <c r="AW12" s="172">
        <v>11487.482637999999</v>
      </c>
      <c r="AX12" s="172">
        <v>10409.086655999999</v>
      </c>
      <c r="AY12" s="172">
        <v>11060.505574000001</v>
      </c>
      <c r="AZ12" s="172">
        <v>11535.946426</v>
      </c>
      <c r="BA12" s="172">
        <v>11237.116678</v>
      </c>
      <c r="BB12" s="172">
        <v>11555.279275000001</v>
      </c>
      <c r="BC12" s="172">
        <v>12850.581131000001</v>
      </c>
      <c r="BD12" s="172">
        <v>12730.066194000001</v>
      </c>
      <c r="BE12" s="172">
        <v>13541.815041</v>
      </c>
      <c r="BF12" s="172">
        <v>13688.471194</v>
      </c>
      <c r="BG12" s="172">
        <v>13145.918023</v>
      </c>
      <c r="BH12" s="172">
        <v>13144.431084</v>
      </c>
      <c r="BI12" s="172">
        <v>12433.029015</v>
      </c>
      <c r="BJ12" s="172">
        <v>13710.09417</v>
      </c>
      <c r="BK12" s="172">
        <v>14404.221776</v>
      </c>
      <c r="BL12" s="172">
        <v>14806.350707</v>
      </c>
      <c r="BM12" s="172">
        <v>14862.088411000001</v>
      </c>
      <c r="BN12" s="172">
        <v>15037.959881999999</v>
      </c>
      <c r="BO12" s="172">
        <v>14970.711241000001</v>
      </c>
      <c r="BP12" s="172">
        <v>16052.936014999999</v>
      </c>
      <c r="BQ12" s="172">
        <v>15967.905828000001</v>
      </c>
      <c r="BR12" s="172">
        <v>16173.611674</v>
      </c>
      <c r="BS12" s="172">
        <v>15931.687227</v>
      </c>
      <c r="BT12" s="172">
        <v>16280.101388999999</v>
      </c>
      <c r="BU12" s="172">
        <v>16609.067075999999</v>
      </c>
      <c r="BV12" s="172">
        <v>16053.180877000001</v>
      </c>
      <c r="BW12" s="172">
        <v>16299.836074000001</v>
      </c>
      <c r="BX12" s="172">
        <v>15936.897568</v>
      </c>
      <c r="BY12" s="172">
        <v>17535.963475</v>
      </c>
      <c r="BZ12" s="172">
        <v>17470.558019</v>
      </c>
      <c r="CA12" s="172">
        <v>17489.498509000001</v>
      </c>
      <c r="CB12" s="172">
        <v>18352.41675</v>
      </c>
      <c r="CC12" s="172">
        <v>18108.392798000001</v>
      </c>
      <c r="CE12" s="281">
        <f>SUMIF($K$5:$CC$5,CE$5,$K12:$CC12)</f>
        <v>54142.968145000006</v>
      </c>
      <c r="CF12" s="281">
        <f>SUMIF($K$5:$CC$5,CF$5,$K12:$CC12)</f>
        <v>62909.497714000005</v>
      </c>
      <c r="CG12" s="281">
        <f>SUM(CG13:CG18)</f>
        <v>85422.711826999992</v>
      </c>
      <c r="CH12" s="281">
        <f>SUM(CH13:CH18)</f>
        <v>141262.18912400003</v>
      </c>
      <c r="CI12" s="281">
        <f>SUM(CI13:CI18)</f>
        <v>174709.25782599999</v>
      </c>
      <c r="CJ12" s="281">
        <f>SUM(CJ13:CJ18)</f>
        <v>186067.599762</v>
      </c>
    </row>
    <row r="13" spans="2:88" x14ac:dyDescent="0.2">
      <c r="D13" s="325" t="s">
        <v>1210</v>
      </c>
      <c r="E13" s="325"/>
      <c r="F13" s="325"/>
      <c r="G13" s="325"/>
      <c r="H13" s="325"/>
      <c r="I13" s="325"/>
      <c r="J13" s="325"/>
      <c r="K13" s="336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  <c r="AA13" s="336"/>
      <c r="AB13" s="336"/>
      <c r="AC13" s="336"/>
      <c r="AD13" s="336"/>
      <c r="AE13" s="336"/>
      <c r="AF13" s="336"/>
      <c r="AG13" s="336"/>
      <c r="AH13" s="336"/>
      <c r="AI13" s="326">
        <v>5134.3907120000003</v>
      </c>
      <c r="AJ13" s="326">
        <v>5241.5317919999998</v>
      </c>
      <c r="AK13" s="326">
        <v>5214.308301</v>
      </c>
      <c r="AL13" s="326">
        <v>5191.798632</v>
      </c>
      <c r="AM13" s="326">
        <v>5212.0838919999997</v>
      </c>
      <c r="AN13" s="326">
        <v>5105.2408349999996</v>
      </c>
      <c r="AO13" s="326">
        <v>5337.0455760000004</v>
      </c>
      <c r="AP13" s="326">
        <v>5216.6384289999996</v>
      </c>
      <c r="AQ13" s="326">
        <v>5439.7853649999997</v>
      </c>
      <c r="AR13" s="326">
        <v>5532.5764330000002</v>
      </c>
      <c r="AS13" s="326">
        <v>6254.3244480000003</v>
      </c>
      <c r="AT13" s="326">
        <v>6300.9065860000001</v>
      </c>
      <c r="AU13" s="326">
        <v>6634.2897469999998</v>
      </c>
      <c r="AV13" s="326">
        <v>6457.5056729999997</v>
      </c>
      <c r="AW13" s="326">
        <v>7115.2078469999997</v>
      </c>
      <c r="AX13" s="326">
        <v>6525.9252660000002</v>
      </c>
      <c r="AY13" s="326">
        <v>6684.9521789999999</v>
      </c>
      <c r="AZ13" s="326">
        <v>6485.6560040000004</v>
      </c>
      <c r="BA13" s="326">
        <v>6567.481957</v>
      </c>
      <c r="BB13" s="326">
        <v>6615.2892259999999</v>
      </c>
      <c r="BC13" s="326">
        <v>6696.046574</v>
      </c>
      <c r="BD13" s="326">
        <v>6831.1162279999999</v>
      </c>
      <c r="BE13" s="326">
        <v>6931.6001690000003</v>
      </c>
      <c r="BF13" s="326">
        <v>6863.089747</v>
      </c>
      <c r="BG13" s="326">
        <v>6967.3246170000002</v>
      </c>
      <c r="BH13" s="326">
        <v>6876.0550059999996</v>
      </c>
      <c r="BI13" s="326">
        <v>6958.1082280000001</v>
      </c>
      <c r="BJ13" s="326">
        <v>7076.6064409999999</v>
      </c>
      <c r="BK13" s="326">
        <v>7347.0858109999999</v>
      </c>
      <c r="BL13" s="326">
        <v>7584.9340320000001</v>
      </c>
      <c r="BM13" s="326">
        <v>7898.3645489999999</v>
      </c>
      <c r="BN13" s="326">
        <v>8002.8475079999998</v>
      </c>
      <c r="BO13" s="326">
        <v>7949.2071109999997</v>
      </c>
      <c r="BP13" s="326">
        <v>8776.0651109999999</v>
      </c>
      <c r="BQ13" s="326">
        <v>8725.1652549999999</v>
      </c>
      <c r="BR13" s="326">
        <v>8793.4667890000001</v>
      </c>
      <c r="BS13" s="326">
        <v>9096.0359239999998</v>
      </c>
      <c r="BT13" s="326">
        <v>9379.6181589999997</v>
      </c>
      <c r="BU13" s="326">
        <v>9545.6840979999997</v>
      </c>
      <c r="BV13" s="326">
        <v>9699.2582399999992</v>
      </c>
      <c r="BW13" s="326">
        <v>9948.6247469999998</v>
      </c>
      <c r="BX13" s="326">
        <v>9613.0683919999992</v>
      </c>
      <c r="BY13" s="326">
        <v>9869.7877200000003</v>
      </c>
      <c r="BZ13" s="326">
        <v>9787.3471919999993</v>
      </c>
      <c r="CA13" s="326">
        <v>10086.948929</v>
      </c>
      <c r="CB13" s="326">
        <v>10448.212486</v>
      </c>
      <c r="CC13" s="326">
        <v>10321.525513000001</v>
      </c>
      <c r="CE13" s="332"/>
      <c r="CF13" s="332"/>
      <c r="CG13" s="329">
        <f t="shared" ref="CG13:CJ18" si="34">SUMIF($K$5:$CC$5,CG$5,$K13:$CC13)</f>
        <v>65180.631000999994</v>
      </c>
      <c r="CH13" s="329">
        <f t="shared" si="34"/>
        <v>80408.160617000001</v>
      </c>
      <c r="CI13" s="329">
        <f t="shared" si="34"/>
        <v>92955.230457999991</v>
      </c>
      <c r="CJ13" s="329">
        <f t="shared" si="34"/>
        <v>107796.11140000001</v>
      </c>
    </row>
    <row r="14" spans="2:88" x14ac:dyDescent="0.2">
      <c r="D14" s="24" t="s">
        <v>1211</v>
      </c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Z14" s="337"/>
      <c r="AA14" s="337"/>
      <c r="AB14" s="337"/>
      <c r="AC14" s="337"/>
      <c r="AD14" s="337"/>
      <c r="AE14" s="337"/>
      <c r="AF14" s="337"/>
      <c r="AG14" s="337"/>
      <c r="AH14" s="337"/>
      <c r="AI14" s="158">
        <v>297.360929</v>
      </c>
      <c r="AJ14" s="158">
        <v>318.62198699999999</v>
      </c>
      <c r="AK14" s="158">
        <v>307.19762400000002</v>
      </c>
      <c r="AL14" s="158">
        <v>302.38366400000001</v>
      </c>
      <c r="AM14" s="158">
        <v>310.12321300000002</v>
      </c>
      <c r="AN14" s="158">
        <v>392.46042599999998</v>
      </c>
      <c r="AO14" s="158">
        <v>314.63590799999997</v>
      </c>
      <c r="AP14" s="158">
        <v>330.03269499999999</v>
      </c>
      <c r="AQ14" s="158">
        <v>269.56736899999999</v>
      </c>
      <c r="AR14" s="158">
        <v>326.92286300000001</v>
      </c>
      <c r="AS14" s="158">
        <v>334.28036200000003</v>
      </c>
      <c r="AT14" s="158">
        <v>372.10947900000002</v>
      </c>
      <c r="AU14" s="158">
        <v>370.23478999999998</v>
      </c>
      <c r="AV14" s="158">
        <v>387.50370600000002</v>
      </c>
      <c r="AW14" s="158">
        <v>319.33275099999997</v>
      </c>
      <c r="AX14" s="158">
        <v>351.098882</v>
      </c>
      <c r="AY14" s="158">
        <v>399.92919899999998</v>
      </c>
      <c r="AZ14" s="158">
        <v>359.74085300000002</v>
      </c>
      <c r="BA14" s="158">
        <v>363.79382900000002</v>
      </c>
      <c r="BB14" s="158">
        <v>332.71607499999999</v>
      </c>
      <c r="BC14" s="158">
        <v>351.63070099999999</v>
      </c>
      <c r="BD14" s="158">
        <v>216.62122099999999</v>
      </c>
      <c r="BE14" s="158">
        <v>381.04339299999998</v>
      </c>
      <c r="BF14" s="158">
        <v>415.71004599999998</v>
      </c>
      <c r="BG14" s="158">
        <v>406.83266700000001</v>
      </c>
      <c r="BH14" s="158">
        <v>387.97038600000002</v>
      </c>
      <c r="BI14" s="158">
        <v>364.45312699999999</v>
      </c>
      <c r="BJ14" s="158">
        <v>507.13353499999999</v>
      </c>
      <c r="BK14" s="158">
        <v>401.86633699999999</v>
      </c>
      <c r="BL14" s="158">
        <v>360.71650399999999</v>
      </c>
      <c r="BM14" s="158">
        <v>293.44179700000001</v>
      </c>
      <c r="BN14" s="158">
        <v>399.678877</v>
      </c>
      <c r="BO14" s="158">
        <v>355.92408699999999</v>
      </c>
      <c r="BP14" s="158">
        <v>343.14082400000001</v>
      </c>
      <c r="BQ14" s="158">
        <v>271.62980099999999</v>
      </c>
      <c r="BR14" s="158">
        <v>299.56087600000001</v>
      </c>
      <c r="BS14" s="158">
        <v>251.76028199999999</v>
      </c>
      <c r="BT14" s="158">
        <v>358.15477800000002</v>
      </c>
      <c r="BU14" s="158">
        <v>303.30694099999999</v>
      </c>
      <c r="BV14" s="158">
        <v>383.64461899999998</v>
      </c>
      <c r="BW14" s="158">
        <v>277.736693</v>
      </c>
      <c r="BX14" s="158">
        <v>279.022581</v>
      </c>
      <c r="BY14" s="158">
        <v>263.13030700000002</v>
      </c>
      <c r="BZ14" s="158">
        <v>308.274811</v>
      </c>
      <c r="CA14" s="158">
        <v>240.66439099999999</v>
      </c>
      <c r="CB14" s="158">
        <v>259.03093999999999</v>
      </c>
      <c r="CC14" s="158">
        <v>244.32490999999999</v>
      </c>
      <c r="CE14" s="333"/>
      <c r="CF14" s="333"/>
      <c r="CG14" s="251">
        <f t="shared" si="34"/>
        <v>3875.6965190000001</v>
      </c>
      <c r="CH14" s="251">
        <f t="shared" si="34"/>
        <v>4249.3554459999996</v>
      </c>
      <c r="CI14" s="251">
        <f t="shared" si="34"/>
        <v>4392.3488180000004</v>
      </c>
      <c r="CJ14" s="251">
        <f t="shared" si="34"/>
        <v>3169.0512530000001</v>
      </c>
    </row>
    <row r="15" spans="2:88" x14ac:dyDescent="0.2">
      <c r="D15" s="24" t="s">
        <v>1212</v>
      </c>
      <c r="K15" s="337"/>
      <c r="L15" s="337"/>
      <c r="M15" s="337"/>
      <c r="N15" s="337"/>
      <c r="O15" s="337"/>
      <c r="P15" s="337"/>
      <c r="Q15" s="337"/>
      <c r="R15" s="337"/>
      <c r="S15" s="337"/>
      <c r="T15" s="337"/>
      <c r="U15" s="337"/>
      <c r="V15" s="337"/>
      <c r="W15" s="337"/>
      <c r="X15" s="337"/>
      <c r="Y15" s="337"/>
      <c r="Z15" s="337"/>
      <c r="AA15" s="337"/>
      <c r="AB15" s="337"/>
      <c r="AC15" s="337"/>
      <c r="AD15" s="337"/>
      <c r="AE15" s="337"/>
      <c r="AF15" s="337"/>
      <c r="AG15" s="337"/>
      <c r="AH15" s="337"/>
      <c r="AI15" s="158">
        <v>0</v>
      </c>
      <c r="AJ15" s="158">
        <v>0</v>
      </c>
      <c r="AK15" s="158">
        <v>0</v>
      </c>
      <c r="AL15" s="158">
        <v>0</v>
      </c>
      <c r="AM15" s="158">
        <v>0</v>
      </c>
      <c r="AN15" s="158">
        <v>0</v>
      </c>
      <c r="AO15" s="158">
        <v>269.877228</v>
      </c>
      <c r="AP15" s="158">
        <v>945.76594999999998</v>
      </c>
      <c r="AQ15" s="158">
        <v>1793.7991870000001</v>
      </c>
      <c r="AR15" s="158">
        <v>2494.089939</v>
      </c>
      <c r="AS15" s="158">
        <v>2456.1443629999999</v>
      </c>
      <c r="AT15" s="158">
        <v>2536.8811249999999</v>
      </c>
      <c r="AU15" s="158">
        <v>3200.3973289999999</v>
      </c>
      <c r="AV15" s="158">
        <v>3161.7306619999999</v>
      </c>
      <c r="AW15" s="158">
        <v>3664.4228499999999</v>
      </c>
      <c r="AX15" s="158">
        <v>3192.4782610000002</v>
      </c>
      <c r="AY15" s="158">
        <v>3622.368657</v>
      </c>
      <c r="AZ15" s="158">
        <v>4331.1228680000004</v>
      </c>
      <c r="BA15" s="158">
        <v>4012.1994730000001</v>
      </c>
      <c r="BB15" s="158">
        <v>4221.7213419999998</v>
      </c>
      <c r="BC15" s="158">
        <v>5463.0208169999996</v>
      </c>
      <c r="BD15" s="158">
        <v>5341.9570670000003</v>
      </c>
      <c r="BE15" s="158">
        <v>5926.6800359999997</v>
      </c>
      <c r="BF15" s="158">
        <v>5906.7707790000004</v>
      </c>
      <c r="BG15" s="158">
        <v>5412.6340449999998</v>
      </c>
      <c r="BH15" s="158">
        <v>5720.3892720000003</v>
      </c>
      <c r="BI15" s="158">
        <v>4839.721313</v>
      </c>
      <c r="BJ15" s="158">
        <v>5915.1785520000003</v>
      </c>
      <c r="BK15" s="158">
        <v>6391.2002149999998</v>
      </c>
      <c r="BL15" s="158">
        <v>6650.2042279999996</v>
      </c>
      <c r="BM15" s="158">
        <v>6305.8460599999999</v>
      </c>
      <c r="BN15" s="158">
        <v>6259.0872980000004</v>
      </c>
      <c r="BO15" s="158">
        <v>6343.6428189999997</v>
      </c>
      <c r="BP15" s="158">
        <v>6644.3368609999998</v>
      </c>
      <c r="BQ15" s="158">
        <v>6713.1812769999997</v>
      </c>
      <c r="BR15" s="158">
        <v>6757.455817</v>
      </c>
      <c r="BS15" s="158">
        <v>6319.2590639999999</v>
      </c>
      <c r="BT15" s="158">
        <v>6259.1874289999996</v>
      </c>
      <c r="BU15" s="158">
        <v>6478.0289590000002</v>
      </c>
      <c r="BV15" s="158">
        <v>5705.9613449999997</v>
      </c>
      <c r="BW15" s="158">
        <v>5746.850582</v>
      </c>
      <c r="BX15" s="158">
        <v>5763.184996</v>
      </c>
      <c r="BY15" s="158">
        <v>6807.1527230000002</v>
      </c>
      <c r="BZ15" s="158">
        <v>6909.0231169999997</v>
      </c>
      <c r="CA15" s="158">
        <v>6804.877007</v>
      </c>
      <c r="CB15" s="158">
        <v>7305.0145320000001</v>
      </c>
      <c r="CC15" s="158">
        <v>7205.5166319999998</v>
      </c>
      <c r="CE15" s="333"/>
      <c r="CF15" s="333"/>
      <c r="CG15" s="251">
        <f t="shared" si="34"/>
        <v>10496.557792</v>
      </c>
      <c r="CH15" s="251">
        <f t="shared" si="34"/>
        <v>52044.870140999999</v>
      </c>
      <c r="CI15" s="251">
        <f t="shared" si="34"/>
        <v>73952.877756999995</v>
      </c>
      <c r="CJ15" s="251">
        <f t="shared" si="34"/>
        <v>71304.056385999997</v>
      </c>
    </row>
    <row r="16" spans="2:88" x14ac:dyDescent="0.2">
      <c r="D16" s="24" t="s">
        <v>1213</v>
      </c>
      <c r="K16" s="337"/>
      <c r="L16" s="337"/>
      <c r="M16" s="337"/>
      <c r="N16" s="337"/>
      <c r="O16" s="337"/>
      <c r="P16" s="337"/>
      <c r="Q16" s="337"/>
      <c r="R16" s="337"/>
      <c r="S16" s="337"/>
      <c r="T16" s="337"/>
      <c r="U16" s="337"/>
      <c r="V16" s="337"/>
      <c r="W16" s="337"/>
      <c r="X16" s="337"/>
      <c r="Y16" s="337"/>
      <c r="Z16" s="337"/>
      <c r="AA16" s="337"/>
      <c r="AB16" s="337"/>
      <c r="AC16" s="337"/>
      <c r="AD16" s="337"/>
      <c r="AE16" s="337"/>
      <c r="AF16" s="337"/>
      <c r="AG16" s="337"/>
      <c r="AH16" s="337"/>
      <c r="AI16" s="158">
        <v>0</v>
      </c>
      <c r="AJ16" s="158">
        <v>0</v>
      </c>
      <c r="AK16" s="158">
        <v>0</v>
      </c>
      <c r="AL16" s="158">
        <v>0</v>
      </c>
      <c r="AM16" s="158">
        <v>0</v>
      </c>
      <c r="AN16" s="158">
        <v>0</v>
      </c>
      <c r="AO16" s="158">
        <v>0</v>
      </c>
      <c r="AP16" s="158">
        <v>0</v>
      </c>
      <c r="AQ16" s="158">
        <v>0</v>
      </c>
      <c r="AR16" s="158">
        <v>0</v>
      </c>
      <c r="AS16" s="158">
        <v>0</v>
      </c>
      <c r="AT16" s="158">
        <v>0</v>
      </c>
      <c r="AU16" s="158">
        <v>14.639545</v>
      </c>
      <c r="AV16" s="158">
        <v>26.636855000000001</v>
      </c>
      <c r="AW16" s="158">
        <v>11.794499999999999</v>
      </c>
      <c r="AX16" s="158">
        <v>30.844453999999999</v>
      </c>
      <c r="AY16" s="158">
        <v>31.221587</v>
      </c>
      <c r="AZ16" s="158">
        <v>72.475562999999994</v>
      </c>
      <c r="BA16" s="158">
        <v>24.793759999999999</v>
      </c>
      <c r="BB16" s="158">
        <v>22.914750000000002</v>
      </c>
      <c r="BC16" s="158">
        <v>20.026081999999999</v>
      </c>
      <c r="BD16" s="158">
        <v>18.079022999999999</v>
      </c>
      <c r="BE16" s="158">
        <v>8.5680999999999993E-2</v>
      </c>
      <c r="BF16" s="158">
        <v>100</v>
      </c>
      <c r="BG16" s="158">
        <v>0</v>
      </c>
      <c r="BH16" s="158">
        <v>0</v>
      </c>
      <c r="BI16" s="158">
        <v>0</v>
      </c>
      <c r="BJ16" s="158">
        <v>0</v>
      </c>
      <c r="BK16" s="158">
        <v>0</v>
      </c>
      <c r="BL16" s="158">
        <v>0</v>
      </c>
      <c r="BM16" s="158">
        <v>0</v>
      </c>
      <c r="BN16" s="158">
        <v>0</v>
      </c>
      <c r="BO16" s="158">
        <v>0</v>
      </c>
      <c r="BP16" s="158">
        <v>0</v>
      </c>
      <c r="BQ16" s="158">
        <v>0</v>
      </c>
      <c r="BR16" s="158">
        <v>0</v>
      </c>
      <c r="BS16" s="158">
        <v>0</v>
      </c>
      <c r="BT16" s="158">
        <v>0</v>
      </c>
      <c r="BU16" s="158">
        <v>0</v>
      </c>
      <c r="BV16" s="158">
        <v>0</v>
      </c>
      <c r="BW16" s="158">
        <v>0</v>
      </c>
      <c r="BX16" s="158">
        <v>0</v>
      </c>
      <c r="BY16" s="158">
        <v>0</v>
      </c>
      <c r="BZ16" s="158">
        <v>0</v>
      </c>
      <c r="CA16" s="158">
        <v>0</v>
      </c>
      <c r="CB16" s="158">
        <v>0</v>
      </c>
      <c r="CC16" s="158">
        <v>0</v>
      </c>
      <c r="CE16" s="333"/>
      <c r="CF16" s="333"/>
      <c r="CG16" s="251">
        <f t="shared" si="34"/>
        <v>0</v>
      </c>
      <c r="CH16" s="251">
        <f t="shared" si="34"/>
        <v>373.51179999999999</v>
      </c>
      <c r="CI16" s="251">
        <f t="shared" si="34"/>
        <v>0</v>
      </c>
      <c r="CJ16" s="251">
        <f t="shared" si="34"/>
        <v>0</v>
      </c>
    </row>
    <row r="17" spans="2:90" x14ac:dyDescent="0.2">
      <c r="D17" s="24" t="s">
        <v>1214</v>
      </c>
      <c r="K17" s="337"/>
      <c r="L17" s="337"/>
      <c r="M17" s="337"/>
      <c r="N17" s="337"/>
      <c r="O17" s="337"/>
      <c r="P17" s="337"/>
      <c r="Q17" s="337"/>
      <c r="R17" s="337"/>
      <c r="S17" s="337"/>
      <c r="T17" s="337"/>
      <c r="U17" s="337"/>
      <c r="V17" s="337"/>
      <c r="W17" s="337"/>
      <c r="X17" s="337"/>
      <c r="Y17" s="337"/>
      <c r="Z17" s="337"/>
      <c r="AA17" s="337"/>
      <c r="AB17" s="337"/>
      <c r="AC17" s="337"/>
      <c r="AD17" s="337"/>
      <c r="AE17" s="337"/>
      <c r="AF17" s="337"/>
      <c r="AG17" s="337"/>
      <c r="AH17" s="337"/>
      <c r="AI17" s="158">
        <v>0</v>
      </c>
      <c r="AJ17" s="158">
        <v>0</v>
      </c>
      <c r="AK17" s="158">
        <v>0</v>
      </c>
      <c r="AL17" s="158">
        <v>0</v>
      </c>
      <c r="AM17" s="158">
        <v>0</v>
      </c>
      <c r="AN17" s="158">
        <v>0</v>
      </c>
      <c r="AO17" s="158">
        <v>0</v>
      </c>
      <c r="AP17" s="158">
        <v>0</v>
      </c>
      <c r="AQ17" s="158">
        <v>642.28369399999997</v>
      </c>
      <c r="AR17" s="158">
        <v>2260.7661440000002</v>
      </c>
      <c r="AS17" s="158">
        <v>2509.0849130000001</v>
      </c>
      <c r="AT17" s="158">
        <v>457.69176399999998</v>
      </c>
      <c r="AU17" s="158">
        <v>0</v>
      </c>
      <c r="AV17" s="158">
        <v>0</v>
      </c>
      <c r="AW17" s="158">
        <v>0</v>
      </c>
      <c r="AX17" s="158">
        <v>0</v>
      </c>
      <c r="AY17" s="158">
        <v>0</v>
      </c>
      <c r="AZ17" s="158">
        <v>0</v>
      </c>
      <c r="BA17" s="158">
        <v>0</v>
      </c>
      <c r="BB17" s="158">
        <v>0</v>
      </c>
      <c r="BC17" s="158">
        <v>0</v>
      </c>
      <c r="BD17" s="158">
        <v>0</v>
      </c>
      <c r="BE17" s="158">
        <v>0</v>
      </c>
      <c r="BF17" s="158">
        <v>0</v>
      </c>
      <c r="BG17" s="158">
        <v>0</v>
      </c>
      <c r="BH17" s="158">
        <v>0</v>
      </c>
      <c r="BI17" s="158">
        <v>0</v>
      </c>
      <c r="BJ17" s="158">
        <v>0</v>
      </c>
      <c r="BK17" s="158">
        <v>0</v>
      </c>
      <c r="BL17" s="158">
        <v>0</v>
      </c>
      <c r="BM17" s="158">
        <v>0</v>
      </c>
      <c r="BN17" s="158">
        <v>0</v>
      </c>
      <c r="BO17" s="158">
        <v>0</v>
      </c>
      <c r="BP17" s="158">
        <v>0</v>
      </c>
      <c r="BQ17" s="158">
        <v>0</v>
      </c>
      <c r="BR17" s="158">
        <v>0</v>
      </c>
      <c r="BS17" s="158">
        <v>0</v>
      </c>
      <c r="BT17" s="158">
        <v>0</v>
      </c>
      <c r="BU17" s="158">
        <v>0</v>
      </c>
      <c r="BV17" s="158">
        <v>0</v>
      </c>
      <c r="BW17" s="158">
        <v>0</v>
      </c>
      <c r="BX17" s="158">
        <v>0</v>
      </c>
      <c r="BY17" s="158">
        <v>0</v>
      </c>
      <c r="BZ17" s="158">
        <v>0</v>
      </c>
      <c r="CA17" s="158">
        <v>0</v>
      </c>
      <c r="CB17" s="158">
        <v>0</v>
      </c>
      <c r="CC17" s="158">
        <v>0</v>
      </c>
      <c r="CE17" s="333"/>
      <c r="CF17" s="333"/>
      <c r="CG17" s="251">
        <f t="shared" si="34"/>
        <v>5869.8265149999997</v>
      </c>
      <c r="CH17" s="251">
        <f t="shared" si="34"/>
        <v>0</v>
      </c>
      <c r="CI17" s="251">
        <f t="shared" si="34"/>
        <v>0</v>
      </c>
      <c r="CJ17" s="251">
        <f t="shared" si="34"/>
        <v>0</v>
      </c>
    </row>
    <row r="18" spans="2:90" x14ac:dyDescent="0.2">
      <c r="D18" s="327" t="s">
        <v>1215</v>
      </c>
      <c r="E18" s="327"/>
      <c r="F18" s="327"/>
      <c r="G18" s="327"/>
      <c r="H18" s="327"/>
      <c r="I18" s="327"/>
      <c r="J18" s="327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28">
        <v>0</v>
      </c>
      <c r="AJ18" s="328">
        <v>0</v>
      </c>
      <c r="AK18" s="328">
        <v>0</v>
      </c>
      <c r="AL18" s="328">
        <v>0</v>
      </c>
      <c r="AM18" s="328">
        <v>0</v>
      </c>
      <c r="AN18" s="328">
        <v>0</v>
      </c>
      <c r="AO18" s="328">
        <v>0</v>
      </c>
      <c r="AP18" s="328">
        <v>0</v>
      </c>
      <c r="AQ18" s="328">
        <v>0</v>
      </c>
      <c r="AR18" s="328">
        <v>0</v>
      </c>
      <c r="AS18" s="328">
        <v>0</v>
      </c>
      <c r="AT18" s="328">
        <v>0</v>
      </c>
      <c r="AU18" s="328">
        <v>381.55913900000002</v>
      </c>
      <c r="AV18" s="328">
        <v>531.34087099999999</v>
      </c>
      <c r="AW18" s="328">
        <v>376.72469000000001</v>
      </c>
      <c r="AX18" s="328">
        <v>308.73979300000002</v>
      </c>
      <c r="AY18" s="328">
        <v>322.033952</v>
      </c>
      <c r="AZ18" s="328">
        <v>286.95113800000001</v>
      </c>
      <c r="BA18" s="328">
        <v>268.84765900000002</v>
      </c>
      <c r="BB18" s="328">
        <v>362.63788199999999</v>
      </c>
      <c r="BC18" s="328">
        <v>319.85695700000002</v>
      </c>
      <c r="BD18" s="328">
        <v>322.29265500000002</v>
      </c>
      <c r="BE18" s="328">
        <v>302.40576199999998</v>
      </c>
      <c r="BF18" s="328">
        <v>402.900622</v>
      </c>
      <c r="BG18" s="328">
        <v>359.12669399999999</v>
      </c>
      <c r="BH18" s="328">
        <v>160.01642000000001</v>
      </c>
      <c r="BI18" s="328">
        <v>270.74634700000001</v>
      </c>
      <c r="BJ18" s="328">
        <v>211.17564200000001</v>
      </c>
      <c r="BK18" s="328">
        <v>264.069413</v>
      </c>
      <c r="BL18" s="328">
        <v>210.49594300000001</v>
      </c>
      <c r="BM18" s="328">
        <v>364.43600500000002</v>
      </c>
      <c r="BN18" s="328">
        <v>376.34619900000001</v>
      </c>
      <c r="BO18" s="328">
        <v>321.93722400000001</v>
      </c>
      <c r="BP18" s="328">
        <v>289.39321899999999</v>
      </c>
      <c r="BQ18" s="328">
        <v>257.92949499999997</v>
      </c>
      <c r="BR18" s="328">
        <v>323.12819200000001</v>
      </c>
      <c r="BS18" s="328">
        <v>264.631957</v>
      </c>
      <c r="BT18" s="328">
        <v>283.14102300000002</v>
      </c>
      <c r="BU18" s="328">
        <v>282.047078</v>
      </c>
      <c r="BV18" s="328">
        <v>264.31667299999998</v>
      </c>
      <c r="BW18" s="328">
        <v>326.62405200000001</v>
      </c>
      <c r="BX18" s="328">
        <v>281.621599</v>
      </c>
      <c r="BY18" s="328">
        <v>595.89272500000004</v>
      </c>
      <c r="BZ18" s="328">
        <v>465.91289899999998</v>
      </c>
      <c r="CA18" s="328">
        <v>357.00818199999998</v>
      </c>
      <c r="CB18" s="328">
        <v>340.15879200000001</v>
      </c>
      <c r="CC18" s="328">
        <v>337.02574299999998</v>
      </c>
      <c r="CE18" s="334"/>
      <c r="CF18" s="334"/>
      <c r="CG18" s="330">
        <f t="shared" si="34"/>
        <v>0</v>
      </c>
      <c r="CH18" s="330">
        <f t="shared" si="34"/>
        <v>4186.2911199999999</v>
      </c>
      <c r="CI18" s="330">
        <f t="shared" si="34"/>
        <v>3408.8007930000003</v>
      </c>
      <c r="CJ18" s="330">
        <f t="shared" si="34"/>
        <v>3798.3807230000007</v>
      </c>
    </row>
    <row r="19" spans="2:90" x14ac:dyDescent="0.2">
      <c r="C19" s="24" t="s">
        <v>631</v>
      </c>
      <c r="K19" s="158">
        <v>0</v>
      </c>
      <c r="L19" s="158">
        <v>0</v>
      </c>
      <c r="M19" s="158">
        <v>0</v>
      </c>
      <c r="N19" s="158">
        <v>0</v>
      </c>
      <c r="O19" s="158">
        <v>0</v>
      </c>
      <c r="P19" s="158">
        <v>0</v>
      </c>
      <c r="Q19" s="158">
        <v>0</v>
      </c>
      <c r="R19" s="158">
        <v>0</v>
      </c>
      <c r="S19" s="158">
        <v>0</v>
      </c>
      <c r="T19" s="158">
        <v>0</v>
      </c>
      <c r="U19" s="158">
        <v>0</v>
      </c>
      <c r="V19" s="158">
        <v>0</v>
      </c>
      <c r="W19" s="158">
        <v>0</v>
      </c>
      <c r="X19" s="158">
        <v>0</v>
      </c>
      <c r="Y19" s="158">
        <v>0</v>
      </c>
      <c r="Z19" s="158">
        <v>0</v>
      </c>
      <c r="AA19" s="158">
        <v>0</v>
      </c>
      <c r="AB19" s="158">
        <v>0</v>
      </c>
      <c r="AC19" s="158">
        <v>0</v>
      </c>
      <c r="AD19" s="158">
        <v>0</v>
      </c>
      <c r="AE19" s="158">
        <v>0</v>
      </c>
      <c r="AF19" s="158">
        <v>0</v>
      </c>
      <c r="AG19" s="158">
        <v>0</v>
      </c>
      <c r="AH19" s="158">
        <v>0</v>
      </c>
      <c r="AI19" s="158">
        <v>0</v>
      </c>
      <c r="AJ19" s="158">
        <v>0</v>
      </c>
      <c r="AK19" s="158">
        <v>0</v>
      </c>
      <c r="AL19" s="158">
        <v>0</v>
      </c>
      <c r="AM19" s="158">
        <v>0</v>
      </c>
      <c r="AN19" s="158">
        <v>0</v>
      </c>
      <c r="AO19" s="158">
        <v>0</v>
      </c>
      <c r="AP19" s="158">
        <v>0</v>
      </c>
      <c r="AQ19" s="158">
        <v>0</v>
      </c>
      <c r="AR19" s="158">
        <v>0</v>
      </c>
      <c r="AS19" s="158">
        <v>0</v>
      </c>
      <c r="AT19" s="158">
        <v>3897.9867829999998</v>
      </c>
      <c r="AU19" s="158">
        <v>586.55714599999999</v>
      </c>
      <c r="AV19" s="158">
        <v>50.127746999999999</v>
      </c>
      <c r="AW19" s="158">
        <v>690.619235</v>
      </c>
      <c r="AX19" s="158">
        <v>594.06158300000004</v>
      </c>
      <c r="AY19" s="158">
        <v>1804.3638470000001</v>
      </c>
      <c r="AZ19" s="158">
        <v>3277.4670019999999</v>
      </c>
      <c r="BA19" s="158">
        <v>2159.857094</v>
      </c>
      <c r="BB19" s="158">
        <v>2469.2718890000001</v>
      </c>
      <c r="BC19" s="158">
        <v>4073.9854540000001</v>
      </c>
      <c r="BD19" s="158">
        <v>1353.680533</v>
      </c>
      <c r="BE19" s="158">
        <v>1257.689163</v>
      </c>
      <c r="BF19" s="158">
        <v>7425.7641210000002</v>
      </c>
      <c r="BG19" s="158">
        <v>1013.295886</v>
      </c>
      <c r="BH19" s="158">
        <v>4583.8197980000004</v>
      </c>
      <c r="BI19" s="158">
        <v>3094.3676810000002</v>
      </c>
      <c r="BJ19" s="158">
        <v>1629.121449</v>
      </c>
      <c r="BK19" s="158">
        <v>1255.266302</v>
      </c>
      <c r="BL19" s="158">
        <v>5543.2036479999997</v>
      </c>
      <c r="BM19" s="158">
        <v>2724.7557809999998</v>
      </c>
      <c r="BN19" s="158">
        <v>3239.323817</v>
      </c>
      <c r="BO19" s="158">
        <v>3387.2388169999999</v>
      </c>
      <c r="BP19" s="158">
        <v>2929.179122</v>
      </c>
      <c r="BQ19" s="158">
        <v>1698.872552</v>
      </c>
      <c r="BR19" s="158">
        <v>10200.376765999999</v>
      </c>
      <c r="BS19" s="158">
        <v>1172.787865</v>
      </c>
      <c r="BT19" s="158">
        <v>1088.5207949999999</v>
      </c>
      <c r="BU19" s="158">
        <v>5673.0160230000001</v>
      </c>
      <c r="BV19" s="158">
        <v>1729.785993</v>
      </c>
      <c r="BW19" s="158">
        <v>478.72950100000003</v>
      </c>
      <c r="BX19" s="158">
        <v>6384.7705850000002</v>
      </c>
      <c r="BY19" s="158">
        <v>4964.6595109999998</v>
      </c>
      <c r="BZ19" s="158">
        <v>152.278355</v>
      </c>
      <c r="CA19" s="158">
        <v>1595.0152780000001</v>
      </c>
      <c r="CB19" s="158">
        <v>1136.60679</v>
      </c>
      <c r="CC19" s="158">
        <v>4489.4613509999999</v>
      </c>
      <c r="CE19" s="281">
        <f>SUMIF($K$5:$CC$5,CE$5,$K19:$CC19)</f>
        <v>0</v>
      </c>
      <c r="CF19" s="281">
        <f>SUMIF($K$5:$CC$5,CF$5,$K19:$CC19)</f>
        <v>0</v>
      </c>
      <c r="CG19" s="251">
        <f>SUM(CG20:CG22)</f>
        <v>3897.9867829999998</v>
      </c>
      <c r="CH19" s="251">
        <f>SUM(CH20:CH22)</f>
        <v>25743.444813999999</v>
      </c>
      <c r="CI19" s="251">
        <f>SUM(CI20:CI22)</f>
        <v>41298.821619000002</v>
      </c>
      <c r="CJ19" s="251">
        <f>SUM(CJ20:CJ22)</f>
        <v>28865.632046999999</v>
      </c>
    </row>
    <row r="20" spans="2:90" x14ac:dyDescent="0.2">
      <c r="D20" s="325" t="s">
        <v>1216</v>
      </c>
      <c r="E20" s="325"/>
      <c r="F20" s="325"/>
      <c r="G20" s="325"/>
      <c r="H20" s="325"/>
      <c r="I20" s="325"/>
      <c r="J20" s="325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26">
        <v>0</v>
      </c>
      <c r="AJ20" s="326">
        <v>0</v>
      </c>
      <c r="AK20" s="326">
        <v>0</v>
      </c>
      <c r="AL20" s="326">
        <v>0</v>
      </c>
      <c r="AM20" s="326">
        <v>0</v>
      </c>
      <c r="AN20" s="326">
        <v>0</v>
      </c>
      <c r="AO20" s="326">
        <v>0</v>
      </c>
      <c r="AP20" s="326">
        <v>0</v>
      </c>
      <c r="AQ20" s="326">
        <v>0</v>
      </c>
      <c r="AR20" s="326">
        <v>0</v>
      </c>
      <c r="AS20" s="326">
        <v>0</v>
      </c>
      <c r="AT20" s="326">
        <v>349.443467</v>
      </c>
      <c r="AU20" s="326">
        <v>586.55714599999999</v>
      </c>
      <c r="AV20" s="326">
        <v>3.3664299999999998</v>
      </c>
      <c r="AW20" s="326">
        <v>0.55645800000000001</v>
      </c>
      <c r="AX20" s="326">
        <v>220.06158300000001</v>
      </c>
      <c r="AY20" s="326">
        <v>1210.484267</v>
      </c>
      <c r="AZ20" s="326">
        <v>11.033033</v>
      </c>
      <c r="BA20" s="326">
        <v>1188.934669</v>
      </c>
      <c r="BB20" s="326">
        <v>685.68918799999994</v>
      </c>
      <c r="BC20" s="326">
        <v>1068.7057520000001</v>
      </c>
      <c r="BD20" s="326">
        <v>126.881941</v>
      </c>
      <c r="BE20" s="326">
        <v>463.72351800000001</v>
      </c>
      <c r="BF20" s="326">
        <v>2189.6773929999999</v>
      </c>
      <c r="BG20" s="326">
        <v>351.720415</v>
      </c>
      <c r="BH20" s="326">
        <v>1112.4442489999999</v>
      </c>
      <c r="BI20" s="326">
        <v>371.999684</v>
      </c>
      <c r="BJ20" s="326">
        <v>266.58567099999999</v>
      </c>
      <c r="BK20" s="326">
        <v>273.12931500000002</v>
      </c>
      <c r="BL20" s="326">
        <v>2269.5506449999998</v>
      </c>
      <c r="BM20" s="326">
        <v>423.69085799999999</v>
      </c>
      <c r="BN20" s="326">
        <v>323.977125</v>
      </c>
      <c r="BO20" s="326">
        <v>1447.9653229999999</v>
      </c>
      <c r="BP20" s="326">
        <v>798.078305</v>
      </c>
      <c r="BQ20" s="326">
        <v>796.51716399999998</v>
      </c>
      <c r="BR20" s="326">
        <v>4340.1240539999999</v>
      </c>
      <c r="BS20" s="326">
        <v>131.26177300000001</v>
      </c>
      <c r="BT20" s="326">
        <v>106.459114</v>
      </c>
      <c r="BU20" s="326">
        <v>3971.8936800000001</v>
      </c>
      <c r="BV20" s="326">
        <v>413.21931699999999</v>
      </c>
      <c r="BW20" s="326">
        <v>132.21792099999999</v>
      </c>
      <c r="BX20" s="326">
        <v>1207.5207419999999</v>
      </c>
      <c r="BY20" s="326">
        <v>218.663813</v>
      </c>
      <c r="BZ20" s="326">
        <v>7.4763390000000003</v>
      </c>
      <c r="CA20" s="326">
        <v>641.48639800000001</v>
      </c>
      <c r="CB20" s="326">
        <v>1053.792207</v>
      </c>
      <c r="CC20" s="326">
        <v>473.96497900000003</v>
      </c>
      <c r="CE20" s="332"/>
      <c r="CF20" s="332"/>
      <c r="CG20" s="329">
        <f t="shared" ref="CG20:CJ22" si="35">SUMIF($K$5:$CC$5,CG$5,$K20:$CC20)</f>
        <v>349.443467</v>
      </c>
      <c r="CH20" s="329">
        <f t="shared" si="35"/>
        <v>7755.6713779999991</v>
      </c>
      <c r="CI20" s="329">
        <f t="shared" si="35"/>
        <v>12775.782808</v>
      </c>
      <c r="CJ20" s="329">
        <f t="shared" si="35"/>
        <v>8357.9562830000013</v>
      </c>
    </row>
    <row r="21" spans="2:90" x14ac:dyDescent="0.2">
      <c r="D21" s="24" t="s">
        <v>1217</v>
      </c>
      <c r="K21" s="337"/>
      <c r="L21" s="337"/>
      <c r="M21" s="337"/>
      <c r="N21" s="337"/>
      <c r="O21" s="337"/>
      <c r="P21" s="337"/>
      <c r="Q21" s="337"/>
      <c r="R21" s="337"/>
      <c r="S21" s="337"/>
      <c r="T21" s="337"/>
      <c r="U21" s="337"/>
      <c r="V21" s="337"/>
      <c r="W21" s="337"/>
      <c r="X21" s="337"/>
      <c r="Y21" s="337"/>
      <c r="Z21" s="337"/>
      <c r="AA21" s="337"/>
      <c r="AB21" s="337"/>
      <c r="AC21" s="337"/>
      <c r="AD21" s="337"/>
      <c r="AE21" s="337"/>
      <c r="AF21" s="337"/>
      <c r="AG21" s="337"/>
      <c r="AH21" s="337"/>
      <c r="AI21" s="158">
        <v>0</v>
      </c>
      <c r="AJ21" s="158">
        <v>0</v>
      </c>
      <c r="AK21" s="158">
        <v>0</v>
      </c>
      <c r="AL21" s="158">
        <v>0</v>
      </c>
      <c r="AM21" s="158">
        <v>0</v>
      </c>
      <c r="AN21" s="158">
        <v>0</v>
      </c>
      <c r="AO21" s="158">
        <v>0</v>
      </c>
      <c r="AP21" s="158">
        <v>0</v>
      </c>
      <c r="AQ21" s="158">
        <v>0</v>
      </c>
      <c r="AR21" s="158">
        <v>0</v>
      </c>
      <c r="AS21" s="158">
        <v>0</v>
      </c>
      <c r="AT21" s="158">
        <v>3548.5433159999998</v>
      </c>
      <c r="AU21" s="158">
        <v>0</v>
      </c>
      <c r="AV21" s="158">
        <v>46.761316999999998</v>
      </c>
      <c r="AW21" s="158">
        <v>49.062776999999997</v>
      </c>
      <c r="AX21" s="158">
        <v>0</v>
      </c>
      <c r="AY21" s="158">
        <v>0</v>
      </c>
      <c r="AZ21" s="158">
        <v>0</v>
      </c>
      <c r="BA21" s="158">
        <v>48.850309000000003</v>
      </c>
      <c r="BB21" s="158">
        <v>22.493774999999999</v>
      </c>
      <c r="BC21" s="158">
        <v>1194.780514</v>
      </c>
      <c r="BD21" s="158">
        <v>547.94780600000001</v>
      </c>
      <c r="BE21" s="158">
        <v>182.59392399999999</v>
      </c>
      <c r="BF21" s="158">
        <v>2524.4239440000001</v>
      </c>
      <c r="BG21" s="158">
        <v>0</v>
      </c>
      <c r="BH21" s="158">
        <v>2955.6055219999998</v>
      </c>
      <c r="BI21" s="158">
        <v>1629.882979</v>
      </c>
      <c r="BJ21" s="158">
        <v>323.31914699999999</v>
      </c>
      <c r="BK21" s="158">
        <v>22.199542999999998</v>
      </c>
      <c r="BL21" s="158">
        <v>2031.1919089999999</v>
      </c>
      <c r="BM21" s="158">
        <v>966.08105399999999</v>
      </c>
      <c r="BN21" s="158">
        <v>2124.0344249999998</v>
      </c>
      <c r="BO21" s="158">
        <v>513.97635000000002</v>
      </c>
      <c r="BP21" s="158">
        <v>1304.2274399999999</v>
      </c>
      <c r="BQ21" s="158">
        <v>348.52231599999999</v>
      </c>
      <c r="BR21" s="158">
        <v>4274.2878650000002</v>
      </c>
      <c r="BS21" s="158">
        <v>300</v>
      </c>
      <c r="BT21" s="158">
        <v>602.51602100000002</v>
      </c>
      <c r="BU21" s="158">
        <v>1311.1420089999999</v>
      </c>
      <c r="BV21" s="158">
        <v>1031.9760819999999</v>
      </c>
      <c r="BW21" s="158">
        <v>109.633922</v>
      </c>
      <c r="BX21" s="158">
        <v>3553.9880159999998</v>
      </c>
      <c r="BY21" s="158">
        <v>2678.9570410000001</v>
      </c>
      <c r="BZ21" s="158">
        <v>138.92945900000001</v>
      </c>
      <c r="CA21" s="158">
        <v>777.77572899999996</v>
      </c>
      <c r="CB21" s="158">
        <v>3.7083170000000001</v>
      </c>
      <c r="CC21" s="158">
        <v>66.477452</v>
      </c>
      <c r="CE21" s="333"/>
      <c r="CF21" s="333"/>
      <c r="CG21" s="251">
        <f t="shared" si="35"/>
        <v>3548.5433159999998</v>
      </c>
      <c r="CH21" s="251">
        <f t="shared" si="35"/>
        <v>4616.914366</v>
      </c>
      <c r="CI21" s="251">
        <f t="shared" si="35"/>
        <v>16493.328550000002</v>
      </c>
      <c r="CJ21" s="251">
        <f t="shared" si="35"/>
        <v>10575.104048000001</v>
      </c>
    </row>
    <row r="22" spans="2:90" x14ac:dyDescent="0.2">
      <c r="D22" s="327" t="s">
        <v>1218</v>
      </c>
      <c r="E22" s="327"/>
      <c r="F22" s="327"/>
      <c r="G22" s="327"/>
      <c r="H22" s="327"/>
      <c r="I22" s="327"/>
      <c r="J22" s="327"/>
      <c r="K22" s="338"/>
      <c r="L22" s="338"/>
      <c r="M22" s="338"/>
      <c r="N22" s="338"/>
      <c r="O22" s="338"/>
      <c r="P22" s="338"/>
      <c r="Q22" s="338"/>
      <c r="R22" s="338"/>
      <c r="S22" s="338"/>
      <c r="T22" s="338"/>
      <c r="U22" s="338"/>
      <c r="V22" s="338"/>
      <c r="W22" s="338"/>
      <c r="X22" s="338"/>
      <c r="Y22" s="338"/>
      <c r="Z22" s="338"/>
      <c r="AA22" s="338"/>
      <c r="AB22" s="338"/>
      <c r="AC22" s="338"/>
      <c r="AD22" s="338"/>
      <c r="AE22" s="338"/>
      <c r="AF22" s="338"/>
      <c r="AG22" s="338"/>
      <c r="AH22" s="338"/>
      <c r="AI22" s="328">
        <v>0</v>
      </c>
      <c r="AJ22" s="328">
        <v>0</v>
      </c>
      <c r="AK22" s="328">
        <v>0</v>
      </c>
      <c r="AL22" s="328">
        <v>0</v>
      </c>
      <c r="AM22" s="328">
        <v>0</v>
      </c>
      <c r="AN22" s="328">
        <v>0</v>
      </c>
      <c r="AO22" s="328">
        <v>0</v>
      </c>
      <c r="AP22" s="328">
        <v>0</v>
      </c>
      <c r="AQ22" s="328">
        <v>0</v>
      </c>
      <c r="AR22" s="328">
        <v>0</v>
      </c>
      <c r="AS22" s="328">
        <v>0</v>
      </c>
      <c r="AT22" s="328">
        <v>0</v>
      </c>
      <c r="AU22" s="328">
        <v>0</v>
      </c>
      <c r="AV22" s="328">
        <v>0</v>
      </c>
      <c r="AW22" s="328">
        <v>641</v>
      </c>
      <c r="AX22" s="328">
        <v>374</v>
      </c>
      <c r="AY22" s="328">
        <v>593.87958000000003</v>
      </c>
      <c r="AZ22" s="328">
        <v>3266.4339690000002</v>
      </c>
      <c r="BA22" s="328">
        <v>922.07211600000005</v>
      </c>
      <c r="BB22" s="328">
        <v>1761.0889259999999</v>
      </c>
      <c r="BC22" s="328">
        <v>1810.499188</v>
      </c>
      <c r="BD22" s="328">
        <v>678.85078599999997</v>
      </c>
      <c r="BE22" s="328">
        <v>611.37172099999998</v>
      </c>
      <c r="BF22" s="328">
        <v>2711.6627840000001</v>
      </c>
      <c r="BG22" s="328">
        <v>661.57547099999999</v>
      </c>
      <c r="BH22" s="328">
        <v>515.77002700000003</v>
      </c>
      <c r="BI22" s="328">
        <v>1092.4850180000001</v>
      </c>
      <c r="BJ22" s="328">
        <v>1039.216631</v>
      </c>
      <c r="BK22" s="328">
        <v>959.93744400000003</v>
      </c>
      <c r="BL22" s="328">
        <v>1242.461094</v>
      </c>
      <c r="BM22" s="328">
        <v>1334.9838689999999</v>
      </c>
      <c r="BN22" s="328">
        <v>791.31226700000002</v>
      </c>
      <c r="BO22" s="328">
        <v>1425.2971439999999</v>
      </c>
      <c r="BP22" s="328">
        <v>826.873377</v>
      </c>
      <c r="BQ22" s="328">
        <v>553.83307200000002</v>
      </c>
      <c r="BR22" s="328">
        <v>1585.964847</v>
      </c>
      <c r="BS22" s="328">
        <v>741.52609199999995</v>
      </c>
      <c r="BT22" s="328">
        <v>379.54566</v>
      </c>
      <c r="BU22" s="328">
        <v>389.98033400000003</v>
      </c>
      <c r="BV22" s="328">
        <v>284.59059400000001</v>
      </c>
      <c r="BW22" s="328">
        <v>236.877658</v>
      </c>
      <c r="BX22" s="328">
        <v>1623.261827</v>
      </c>
      <c r="BY22" s="328">
        <v>2067.0386570000001</v>
      </c>
      <c r="BZ22" s="328">
        <v>5.8725569999999996</v>
      </c>
      <c r="CA22" s="328">
        <v>175.753151</v>
      </c>
      <c r="CB22" s="328">
        <v>79.106266000000005</v>
      </c>
      <c r="CC22" s="328">
        <v>3949.01892</v>
      </c>
      <c r="CE22" s="334"/>
      <c r="CF22" s="334"/>
      <c r="CG22" s="330">
        <f t="shared" si="35"/>
        <v>0</v>
      </c>
      <c r="CH22" s="330">
        <f t="shared" si="35"/>
        <v>13370.859069999999</v>
      </c>
      <c r="CI22" s="330">
        <f t="shared" si="35"/>
        <v>12029.710260999998</v>
      </c>
      <c r="CJ22" s="330">
        <f t="shared" si="35"/>
        <v>9932.5717159999986</v>
      </c>
    </row>
    <row r="23" spans="2:90" x14ac:dyDescent="0.2">
      <c r="C23" s="24" t="s">
        <v>632</v>
      </c>
      <c r="K23" s="158">
        <v>0</v>
      </c>
      <c r="L23" s="158">
        <v>0</v>
      </c>
      <c r="M23" s="158">
        <v>1.4117379999999999</v>
      </c>
      <c r="N23" s="158">
        <v>0</v>
      </c>
      <c r="O23" s="158">
        <v>0</v>
      </c>
      <c r="P23" s="158">
        <v>0.49443799999999999</v>
      </c>
      <c r="Q23" s="158">
        <v>0</v>
      </c>
      <c r="R23" s="158">
        <v>0</v>
      </c>
      <c r="S23" s="158">
        <v>29.805713000000001</v>
      </c>
      <c r="T23" s="158">
        <v>112.826138</v>
      </c>
      <c r="U23" s="158">
        <v>84.409344000000004</v>
      </c>
      <c r="V23" s="158">
        <v>95.640698</v>
      </c>
      <c r="W23" s="158">
        <v>101.084845</v>
      </c>
      <c r="X23" s="158">
        <v>118.311083</v>
      </c>
      <c r="Y23" s="158">
        <v>95.222114000000005</v>
      </c>
      <c r="Z23" s="158">
        <v>76.358672999999996</v>
      </c>
      <c r="AA23" s="158">
        <v>54.539546999999999</v>
      </c>
      <c r="AB23" s="158">
        <v>94.595187999999993</v>
      </c>
      <c r="AC23" s="158">
        <v>82.599469999999997</v>
      </c>
      <c r="AD23" s="158">
        <v>57.724791000000003</v>
      </c>
      <c r="AE23" s="158">
        <v>88.789041999999995</v>
      </c>
      <c r="AF23" s="158">
        <v>61.513992999999999</v>
      </c>
      <c r="AG23" s="158">
        <v>43.102620000000002</v>
      </c>
      <c r="AH23" s="158">
        <v>58.210120000000003</v>
      </c>
      <c r="AI23" s="158">
        <v>30.621563999999999</v>
      </c>
      <c r="AJ23" s="158">
        <v>56.350262999999998</v>
      </c>
      <c r="AK23" s="158">
        <v>56.678713999999999</v>
      </c>
      <c r="AL23" s="158">
        <v>61.266421000000001</v>
      </c>
      <c r="AM23" s="158">
        <v>81.194916000000006</v>
      </c>
      <c r="AN23" s="158">
        <v>109.865213</v>
      </c>
      <c r="AO23" s="158">
        <v>74.677311000000003</v>
      </c>
      <c r="AP23" s="158">
        <v>72.899246000000005</v>
      </c>
      <c r="AQ23" s="158">
        <v>115.73291999999999</v>
      </c>
      <c r="AR23" s="158">
        <v>281.99736000000001</v>
      </c>
      <c r="AS23" s="158">
        <v>176.33589000000001</v>
      </c>
      <c r="AT23" s="158">
        <v>212.79798099999999</v>
      </c>
      <c r="AU23" s="158">
        <v>102.772301</v>
      </c>
      <c r="AV23" s="158">
        <v>81.370559</v>
      </c>
      <c r="AW23" s="158">
        <v>65.955584000000002</v>
      </c>
      <c r="AX23" s="158">
        <v>102.365075</v>
      </c>
      <c r="AY23" s="158">
        <v>194.491106</v>
      </c>
      <c r="AZ23" s="158">
        <v>262.11254600000001</v>
      </c>
      <c r="BA23" s="158">
        <v>282.41506299999998</v>
      </c>
      <c r="BB23" s="158">
        <v>250.39793</v>
      </c>
      <c r="BC23" s="158">
        <v>233.40589</v>
      </c>
      <c r="BD23" s="158">
        <v>184.84189599999999</v>
      </c>
      <c r="BE23" s="158">
        <v>227.253309</v>
      </c>
      <c r="BF23" s="158">
        <v>156.864721</v>
      </c>
      <c r="BG23" s="158">
        <v>58.213070000000002</v>
      </c>
      <c r="BH23" s="158">
        <v>296.85795899999999</v>
      </c>
      <c r="BI23" s="158">
        <v>77.141193000000001</v>
      </c>
      <c r="BJ23" s="158">
        <v>583.48294999999996</v>
      </c>
      <c r="BK23" s="158">
        <v>587.78392899999994</v>
      </c>
      <c r="BL23" s="158">
        <v>301.44281100000001</v>
      </c>
      <c r="BM23" s="158">
        <v>1040.0537240000001</v>
      </c>
      <c r="BN23" s="158">
        <v>674.57825400000002</v>
      </c>
      <c r="BO23" s="158">
        <v>434.07308499999999</v>
      </c>
      <c r="BP23" s="158">
        <v>451.97384299999999</v>
      </c>
      <c r="BQ23" s="158">
        <v>646.22506999999996</v>
      </c>
      <c r="BR23" s="158">
        <v>610.96178599999996</v>
      </c>
      <c r="BS23" s="158">
        <v>517.514724</v>
      </c>
      <c r="BT23" s="158">
        <v>734.95996600000001</v>
      </c>
      <c r="BU23" s="158">
        <v>512.23650099999998</v>
      </c>
      <c r="BV23" s="158">
        <v>467.12590899999998</v>
      </c>
      <c r="BW23" s="158">
        <v>390.73663599999998</v>
      </c>
      <c r="BX23" s="158">
        <v>276.80246499999998</v>
      </c>
      <c r="BY23" s="158">
        <v>344.91829999999999</v>
      </c>
      <c r="BZ23" s="158">
        <v>349.13362899999998</v>
      </c>
      <c r="CA23" s="158">
        <v>282.07126699999998</v>
      </c>
      <c r="CB23" s="158">
        <v>201.142605</v>
      </c>
      <c r="CC23" s="158">
        <v>189.47133199999999</v>
      </c>
      <c r="CE23" s="281">
        <f>SUMIF($K$5:$CC$5,CE$5,$K23:$CC23)</f>
        <v>324.58806900000002</v>
      </c>
      <c r="CF23" s="281">
        <f>SUMIF($K$5:$CC$5,CF$5,$K23:$CC23)</f>
        <v>932.05148599999995</v>
      </c>
      <c r="CG23" s="251">
        <f>SUM(CG24:CG26)</f>
        <v>1330.4177989999998</v>
      </c>
      <c r="CH23" s="251">
        <f>SUM(CH24:CH26)</f>
        <v>2144.2459800000001</v>
      </c>
      <c r="CI23" s="251">
        <f>SUM(CI24:CI26)</f>
        <v>5762.7876740000002</v>
      </c>
      <c r="CJ23" s="251">
        <f>SUM(CJ24:CJ26)</f>
        <v>4266.1133339999997</v>
      </c>
    </row>
    <row r="24" spans="2:90" x14ac:dyDescent="0.2">
      <c r="D24" s="325" t="s">
        <v>1219</v>
      </c>
      <c r="E24" s="325"/>
      <c r="F24" s="325"/>
      <c r="G24" s="325"/>
      <c r="H24" s="325"/>
      <c r="I24" s="325"/>
      <c r="J24" s="325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  <c r="AA24" s="336"/>
      <c r="AB24" s="336"/>
      <c r="AC24" s="336"/>
      <c r="AD24" s="336"/>
      <c r="AE24" s="336"/>
      <c r="AF24" s="336"/>
      <c r="AG24" s="336"/>
      <c r="AH24" s="336"/>
      <c r="AI24" s="326">
        <v>30.197749999999999</v>
      </c>
      <c r="AJ24" s="326">
        <v>55.721882999999998</v>
      </c>
      <c r="AK24" s="326">
        <v>55.993834999999997</v>
      </c>
      <c r="AL24" s="326">
        <v>60.607363999999997</v>
      </c>
      <c r="AM24" s="326">
        <v>80.574070000000006</v>
      </c>
      <c r="AN24" s="326">
        <v>109.286564</v>
      </c>
      <c r="AO24" s="326">
        <v>74.215047999999996</v>
      </c>
      <c r="AP24" s="326">
        <v>72.310012</v>
      </c>
      <c r="AQ24" s="326">
        <v>115.315665</v>
      </c>
      <c r="AR24" s="326">
        <v>281.99736000000001</v>
      </c>
      <c r="AS24" s="326">
        <v>176.33589000000001</v>
      </c>
      <c r="AT24" s="326">
        <v>212.79798099999999</v>
      </c>
      <c r="AU24" s="326">
        <v>102.772301</v>
      </c>
      <c r="AV24" s="326">
        <v>81.370559</v>
      </c>
      <c r="AW24" s="326">
        <v>65.955584000000002</v>
      </c>
      <c r="AX24" s="326">
        <v>102.365075</v>
      </c>
      <c r="AY24" s="326">
        <v>194.491106</v>
      </c>
      <c r="AZ24" s="326">
        <v>262.11254600000001</v>
      </c>
      <c r="BA24" s="326">
        <v>282.41506299999998</v>
      </c>
      <c r="BB24" s="326">
        <v>248.85489000000001</v>
      </c>
      <c r="BC24" s="326">
        <v>231.894058</v>
      </c>
      <c r="BD24" s="326">
        <v>184.84189599999999</v>
      </c>
      <c r="BE24" s="326">
        <v>225.27445499999999</v>
      </c>
      <c r="BF24" s="326">
        <v>156.864721</v>
      </c>
      <c r="BG24" s="326">
        <v>58.213070000000002</v>
      </c>
      <c r="BH24" s="326">
        <v>64.457959000000002</v>
      </c>
      <c r="BI24" s="326">
        <v>77.152758000000006</v>
      </c>
      <c r="BJ24" s="326">
        <v>217.71938800000001</v>
      </c>
      <c r="BK24" s="326">
        <v>182.71006700000001</v>
      </c>
      <c r="BL24" s="326">
        <v>164.16369900000001</v>
      </c>
      <c r="BM24" s="326">
        <v>140.42146500000001</v>
      </c>
      <c r="BN24" s="326">
        <v>90.205741000000003</v>
      </c>
      <c r="BO24" s="326">
        <v>206.68830500000001</v>
      </c>
      <c r="BP24" s="326">
        <v>103.704419</v>
      </c>
      <c r="BQ24" s="326">
        <v>272.76839799999999</v>
      </c>
      <c r="BR24" s="326">
        <v>215.79844299999999</v>
      </c>
      <c r="BS24" s="326">
        <v>95.062088000000003</v>
      </c>
      <c r="BT24" s="326">
        <v>163.50632400000001</v>
      </c>
      <c r="BU24" s="326">
        <v>120.018079</v>
      </c>
      <c r="BV24" s="326">
        <v>109.10141400000001</v>
      </c>
      <c r="BW24" s="326">
        <v>77.330151999999998</v>
      </c>
      <c r="BX24" s="326">
        <v>66.000146999999998</v>
      </c>
      <c r="BY24" s="326">
        <v>50.586894999999998</v>
      </c>
      <c r="BZ24" s="326">
        <v>76.286893000000006</v>
      </c>
      <c r="CA24" s="326">
        <v>87.217725999999999</v>
      </c>
      <c r="CB24" s="326">
        <v>14.121286</v>
      </c>
      <c r="CC24" s="326">
        <v>51.383304000000003</v>
      </c>
      <c r="CE24" s="332"/>
      <c r="CF24" s="332"/>
      <c r="CG24" s="329">
        <f t="shared" ref="CG24:CJ26" si="36">SUMIF($K$5:$CC$5,CG$5,$K24:$CC24)</f>
        <v>1325.3534219999999</v>
      </c>
      <c r="CH24" s="329">
        <f t="shared" si="36"/>
        <v>2139.212254</v>
      </c>
      <c r="CI24" s="329">
        <f t="shared" si="36"/>
        <v>1794.0037119999997</v>
      </c>
      <c r="CJ24" s="329">
        <f t="shared" si="36"/>
        <v>910.61430799999994</v>
      </c>
    </row>
    <row r="25" spans="2:90" x14ac:dyDescent="0.2">
      <c r="D25" s="24" t="s">
        <v>1220</v>
      </c>
      <c r="K25" s="337"/>
      <c r="L25" s="337"/>
      <c r="M25" s="337"/>
      <c r="N25" s="337"/>
      <c r="O25" s="337"/>
      <c r="P25" s="337"/>
      <c r="Q25" s="337"/>
      <c r="R25" s="337"/>
      <c r="S25" s="337"/>
      <c r="T25" s="337"/>
      <c r="U25" s="337"/>
      <c r="V25" s="337"/>
      <c r="W25" s="337"/>
      <c r="X25" s="337"/>
      <c r="Y25" s="337"/>
      <c r="Z25" s="337"/>
      <c r="AA25" s="337"/>
      <c r="AB25" s="337"/>
      <c r="AC25" s="337"/>
      <c r="AD25" s="337"/>
      <c r="AE25" s="337"/>
      <c r="AF25" s="337"/>
      <c r="AG25" s="337"/>
      <c r="AH25" s="337"/>
      <c r="AI25" s="158">
        <v>0.42381400000000002</v>
      </c>
      <c r="AJ25" s="158">
        <v>0.62838000000000005</v>
      </c>
      <c r="AK25" s="158">
        <v>0.68487900000000002</v>
      </c>
      <c r="AL25" s="158">
        <v>0.659057</v>
      </c>
      <c r="AM25" s="158">
        <v>0.62084600000000001</v>
      </c>
      <c r="AN25" s="158">
        <v>0.57864899999999997</v>
      </c>
      <c r="AO25" s="158">
        <v>0.46226299999999998</v>
      </c>
      <c r="AP25" s="158">
        <v>0.58923400000000004</v>
      </c>
      <c r="AQ25" s="158">
        <v>0.41725499999999999</v>
      </c>
      <c r="AR25" s="158">
        <v>0</v>
      </c>
      <c r="AS25" s="158">
        <v>0</v>
      </c>
      <c r="AT25" s="158">
        <v>0</v>
      </c>
      <c r="AU25" s="158">
        <v>0</v>
      </c>
      <c r="AV25" s="158">
        <v>0</v>
      </c>
      <c r="AW25" s="158">
        <v>0</v>
      </c>
      <c r="AX25" s="158">
        <v>0</v>
      </c>
      <c r="AY25" s="158">
        <v>0</v>
      </c>
      <c r="AZ25" s="158">
        <v>0</v>
      </c>
      <c r="BA25" s="158">
        <v>0</v>
      </c>
      <c r="BB25" s="158">
        <v>1.54304</v>
      </c>
      <c r="BC25" s="158">
        <v>1.5118320000000001</v>
      </c>
      <c r="BD25" s="158">
        <v>0</v>
      </c>
      <c r="BE25" s="158">
        <v>1.9788539999999999</v>
      </c>
      <c r="BF25" s="158">
        <v>0</v>
      </c>
      <c r="BG25" s="158">
        <v>0</v>
      </c>
      <c r="BH25" s="158">
        <v>0</v>
      </c>
      <c r="BI25" s="158">
        <v>0</v>
      </c>
      <c r="BJ25" s="158">
        <v>2.266362</v>
      </c>
      <c r="BK25" s="158">
        <v>2.3809909999999999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0.30247200000000002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E25" s="333"/>
      <c r="CF25" s="333"/>
      <c r="CG25" s="251">
        <f t="shared" si="36"/>
        <v>5.0643770000000004</v>
      </c>
      <c r="CH25" s="251">
        <f t="shared" si="36"/>
        <v>5.0337259999999997</v>
      </c>
      <c r="CI25" s="251">
        <f t="shared" si="36"/>
        <v>4.6473529999999998</v>
      </c>
      <c r="CJ25" s="251">
        <f t="shared" si="36"/>
        <v>0.30247200000000002</v>
      </c>
    </row>
    <row r="26" spans="2:90" x14ac:dyDescent="0.2">
      <c r="D26" s="327" t="s">
        <v>1221</v>
      </c>
      <c r="E26" s="327"/>
      <c r="F26" s="327"/>
      <c r="G26" s="327"/>
      <c r="H26" s="327"/>
      <c r="I26" s="327"/>
      <c r="J26" s="327"/>
      <c r="K26" s="338"/>
      <c r="L26" s="338"/>
      <c r="M26" s="338"/>
      <c r="N26" s="338"/>
      <c r="O26" s="338"/>
      <c r="P26" s="338"/>
      <c r="Q26" s="338"/>
      <c r="R26" s="338"/>
      <c r="S26" s="338"/>
      <c r="T26" s="338"/>
      <c r="U26" s="338"/>
      <c r="V26" s="338"/>
      <c r="W26" s="338"/>
      <c r="X26" s="338"/>
      <c r="Y26" s="338"/>
      <c r="Z26" s="338"/>
      <c r="AA26" s="338"/>
      <c r="AB26" s="338"/>
      <c r="AC26" s="338"/>
      <c r="AD26" s="338"/>
      <c r="AE26" s="338"/>
      <c r="AF26" s="338"/>
      <c r="AG26" s="338"/>
      <c r="AH26" s="338"/>
      <c r="AI26" s="328">
        <v>0</v>
      </c>
      <c r="AJ26" s="328">
        <v>0</v>
      </c>
      <c r="AK26" s="328">
        <v>0</v>
      </c>
      <c r="AL26" s="328">
        <v>0</v>
      </c>
      <c r="AM26" s="328">
        <v>0</v>
      </c>
      <c r="AN26" s="328">
        <v>0</v>
      </c>
      <c r="AO26" s="328">
        <v>0</v>
      </c>
      <c r="AP26" s="328">
        <v>0</v>
      </c>
      <c r="AQ26" s="328">
        <v>0</v>
      </c>
      <c r="AR26" s="328">
        <v>0</v>
      </c>
      <c r="AS26" s="328">
        <v>0</v>
      </c>
      <c r="AT26" s="328">
        <v>0</v>
      </c>
      <c r="AU26" s="328">
        <v>0</v>
      </c>
      <c r="AV26" s="328">
        <v>0</v>
      </c>
      <c r="AW26" s="328">
        <v>0</v>
      </c>
      <c r="AX26" s="328">
        <v>0</v>
      </c>
      <c r="AY26" s="328">
        <v>0</v>
      </c>
      <c r="AZ26" s="328">
        <v>0</v>
      </c>
      <c r="BA26" s="328">
        <v>0</v>
      </c>
      <c r="BB26" s="328">
        <v>0</v>
      </c>
      <c r="BC26" s="328">
        <v>0</v>
      </c>
      <c r="BD26" s="328">
        <v>0</v>
      </c>
      <c r="BE26" s="328">
        <v>0</v>
      </c>
      <c r="BF26" s="328">
        <v>0</v>
      </c>
      <c r="BG26" s="328">
        <v>0</v>
      </c>
      <c r="BH26" s="328">
        <v>232.4</v>
      </c>
      <c r="BI26" s="328">
        <v>-1.1565000000000001E-2</v>
      </c>
      <c r="BJ26" s="328">
        <v>363.49720000000002</v>
      </c>
      <c r="BK26" s="328">
        <v>402.69287100000003</v>
      </c>
      <c r="BL26" s="328">
        <v>137.279112</v>
      </c>
      <c r="BM26" s="328">
        <v>899.63225899999998</v>
      </c>
      <c r="BN26" s="328">
        <v>584.37251300000003</v>
      </c>
      <c r="BO26" s="328">
        <v>227.38478000000001</v>
      </c>
      <c r="BP26" s="328">
        <v>348.26942400000001</v>
      </c>
      <c r="BQ26" s="328">
        <v>373.45667200000003</v>
      </c>
      <c r="BR26" s="328">
        <v>395.163343</v>
      </c>
      <c r="BS26" s="328">
        <v>422.45263599999998</v>
      </c>
      <c r="BT26" s="328">
        <v>571.45364199999995</v>
      </c>
      <c r="BU26" s="328">
        <v>392.21842199999998</v>
      </c>
      <c r="BV26" s="328">
        <v>357.72202299999998</v>
      </c>
      <c r="BW26" s="328">
        <v>313.40648399999998</v>
      </c>
      <c r="BX26" s="328">
        <v>210.80231800000001</v>
      </c>
      <c r="BY26" s="328">
        <v>294.33140500000002</v>
      </c>
      <c r="BZ26" s="328">
        <v>272.84673600000002</v>
      </c>
      <c r="CA26" s="328">
        <v>194.85354100000001</v>
      </c>
      <c r="CB26" s="328">
        <v>187.02131900000001</v>
      </c>
      <c r="CC26" s="328">
        <v>138.08802800000001</v>
      </c>
      <c r="CE26" s="334"/>
      <c r="CF26" s="334"/>
      <c r="CG26" s="330">
        <f t="shared" si="36"/>
        <v>0</v>
      </c>
      <c r="CH26" s="330">
        <f t="shared" si="36"/>
        <v>0</v>
      </c>
      <c r="CI26" s="330">
        <f t="shared" si="36"/>
        <v>3964.1366090000001</v>
      </c>
      <c r="CJ26" s="330">
        <f t="shared" si="36"/>
        <v>3355.1965539999997</v>
      </c>
    </row>
    <row r="27" spans="2:90" x14ac:dyDescent="0.2">
      <c r="C27" s="24" t="s">
        <v>633</v>
      </c>
      <c r="K27" s="158">
        <v>70</v>
      </c>
      <c r="L27" s="158">
        <v>30</v>
      </c>
      <c r="M27" s="158">
        <v>183</v>
      </c>
      <c r="N27" s="158">
        <v>51.632151999999998</v>
      </c>
      <c r="O27" s="158">
        <v>18.663965999999999</v>
      </c>
      <c r="P27" s="158">
        <v>48.032330999999999</v>
      </c>
      <c r="Q27" s="158">
        <v>15.612508999999999</v>
      </c>
      <c r="R27" s="158">
        <v>50.976559000000002</v>
      </c>
      <c r="S27" s="158">
        <v>29.065695999999999</v>
      </c>
      <c r="T27" s="158">
        <v>35.828060999999998</v>
      </c>
      <c r="U27" s="158">
        <v>41.829179000000003</v>
      </c>
      <c r="V27" s="158">
        <v>46.174368999999999</v>
      </c>
      <c r="W27" s="158">
        <v>249.00526199999999</v>
      </c>
      <c r="X27" s="158">
        <v>209.737818</v>
      </c>
      <c r="Y27" s="158">
        <v>153.21587099999999</v>
      </c>
      <c r="Z27" s="158">
        <v>50.326729999999998</v>
      </c>
      <c r="AA27" s="158">
        <v>129.31138799999999</v>
      </c>
      <c r="AB27" s="158">
        <v>78.014538000000002</v>
      </c>
      <c r="AC27" s="158">
        <v>100.478915</v>
      </c>
      <c r="AD27" s="158">
        <v>-235.616646</v>
      </c>
      <c r="AE27" s="158">
        <v>169.75692699999999</v>
      </c>
      <c r="AF27" s="158">
        <v>213.20652100000001</v>
      </c>
      <c r="AG27" s="158">
        <v>125.568969</v>
      </c>
      <c r="AH27" s="158">
        <v>14.326143</v>
      </c>
      <c r="AI27" s="158">
        <v>14.270763000000001</v>
      </c>
      <c r="AJ27" s="158">
        <v>14.559466</v>
      </c>
      <c r="AK27" s="158">
        <v>124.92237900000001</v>
      </c>
      <c r="AL27" s="158">
        <v>17.778949999999998</v>
      </c>
      <c r="AM27" s="158">
        <v>67.173039000000003</v>
      </c>
      <c r="AN27" s="158">
        <v>115.46347900000001</v>
      </c>
      <c r="AO27" s="158">
        <v>14.672549999999999</v>
      </c>
      <c r="AP27" s="158">
        <v>501.39309700000001</v>
      </c>
      <c r="AQ27" s="158">
        <v>1489.0606600000001</v>
      </c>
      <c r="AR27" s="158">
        <v>1402.235725</v>
      </c>
      <c r="AS27" s="158">
        <v>1468.6093390000001</v>
      </c>
      <c r="AT27" s="158">
        <v>1400.185892</v>
      </c>
      <c r="AU27" s="158">
        <v>1403.039405</v>
      </c>
      <c r="AV27" s="158">
        <v>1403.4630159999999</v>
      </c>
      <c r="AW27" s="158">
        <v>1459.7689210000001</v>
      </c>
      <c r="AX27" s="158">
        <v>1407.2000640000001</v>
      </c>
      <c r="AY27" s="158">
        <v>1453.106123</v>
      </c>
      <c r="AZ27" s="158">
        <v>1406.480172</v>
      </c>
      <c r="BA27" s="158">
        <v>1398.438768</v>
      </c>
      <c r="BB27" s="158">
        <v>910.72433599999999</v>
      </c>
      <c r="BC27" s="158">
        <v>21.837016999999999</v>
      </c>
      <c r="BD27" s="158">
        <v>19.446736999999999</v>
      </c>
      <c r="BE27" s="158">
        <v>19.120633000000002</v>
      </c>
      <c r="BF27" s="158">
        <v>159.50545199999999</v>
      </c>
      <c r="BG27" s="158">
        <v>45.463361999999996</v>
      </c>
      <c r="BH27" s="158">
        <v>129.91912400000001</v>
      </c>
      <c r="BI27" s="158">
        <v>27.465602000000001</v>
      </c>
      <c r="BJ27" s="158">
        <v>75.301748000000003</v>
      </c>
      <c r="BK27" s="158">
        <v>102.96782</v>
      </c>
      <c r="BL27" s="158">
        <v>30.418147999999999</v>
      </c>
      <c r="BM27" s="158">
        <v>40.676848999999997</v>
      </c>
      <c r="BN27" s="158">
        <v>59.121909000000002</v>
      </c>
      <c r="BO27" s="158">
        <v>1556.002135</v>
      </c>
      <c r="BP27" s="158">
        <v>1556.2647649999999</v>
      </c>
      <c r="BQ27" s="158">
        <v>1558.1387870000001</v>
      </c>
      <c r="BR27" s="158">
        <v>3194.7901219999999</v>
      </c>
      <c r="BS27" s="158">
        <v>1369.379655</v>
      </c>
      <c r="BT27" s="158">
        <v>1375.484422</v>
      </c>
      <c r="BU27" s="158">
        <v>1401.645109</v>
      </c>
      <c r="BV27" s="158">
        <v>1373.514449</v>
      </c>
      <c r="BW27" s="158">
        <v>1430.5071579999999</v>
      </c>
      <c r="BX27" s="158">
        <v>1363.222569</v>
      </c>
      <c r="BY27" s="158">
        <v>1545.922174</v>
      </c>
      <c r="BZ27" s="158">
        <v>1360.565981</v>
      </c>
      <c r="CA27" s="158">
        <v>628.89718100000005</v>
      </c>
      <c r="CB27" s="158">
        <v>632.44605899999999</v>
      </c>
      <c r="CC27" s="158">
        <v>638.47049900000002</v>
      </c>
      <c r="CE27" s="281">
        <f>SUMIF($K$5:$CC$5,CE$5,$K27:$CC27)</f>
        <v>620.81482199999994</v>
      </c>
      <c r="CF27" s="281">
        <f>SUMIF($K$5:$CC$5,CF$5,$K27:$CC27)</f>
        <v>1257.3324359999999</v>
      </c>
      <c r="CG27" s="251">
        <f>SUM(CG28:CG29)</f>
        <v>6630.325339</v>
      </c>
      <c r="CH27" s="251">
        <f>SUM(CH28:CH29)</f>
        <v>11062.130643999999</v>
      </c>
      <c r="CI27" s="251">
        <f>SUM(CI28:CI29)</f>
        <v>8376.5303710000007</v>
      </c>
      <c r="CJ27" s="251">
        <f>SUM(CJ28:CJ29)</f>
        <v>13120.055256</v>
      </c>
      <c r="CL27" s="24" t="s">
        <v>1222</v>
      </c>
    </row>
    <row r="28" spans="2:90" x14ac:dyDescent="0.2">
      <c r="D28" s="325" t="s">
        <v>1223</v>
      </c>
      <c r="E28" s="325"/>
      <c r="F28" s="325"/>
      <c r="G28" s="325"/>
      <c r="H28" s="325"/>
      <c r="I28" s="325"/>
      <c r="J28" s="325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  <c r="AA28" s="336"/>
      <c r="AB28" s="336"/>
      <c r="AC28" s="336"/>
      <c r="AD28" s="336"/>
      <c r="AE28" s="336"/>
      <c r="AF28" s="336"/>
      <c r="AG28" s="336"/>
      <c r="AH28" s="336"/>
      <c r="AI28" s="326">
        <v>0</v>
      </c>
      <c r="AJ28" s="326">
        <v>0</v>
      </c>
      <c r="AK28" s="326">
        <v>110</v>
      </c>
      <c r="AL28" s="326">
        <v>0</v>
      </c>
      <c r="AM28" s="326">
        <v>50</v>
      </c>
      <c r="AN28" s="326">
        <v>100</v>
      </c>
      <c r="AO28" s="326">
        <v>0</v>
      </c>
      <c r="AP28" s="326">
        <v>487</v>
      </c>
      <c r="AQ28" s="326">
        <v>1467.34</v>
      </c>
      <c r="AR28" s="326">
        <v>1375</v>
      </c>
      <c r="AS28" s="326">
        <v>1441</v>
      </c>
      <c r="AT28" s="326">
        <v>1375</v>
      </c>
      <c r="AU28" s="326">
        <v>1375</v>
      </c>
      <c r="AV28" s="326">
        <v>1375</v>
      </c>
      <c r="AW28" s="326">
        <v>1425</v>
      </c>
      <c r="AX28" s="326">
        <v>1375</v>
      </c>
      <c r="AY28" s="326">
        <v>1425</v>
      </c>
      <c r="AZ28" s="326">
        <v>1375</v>
      </c>
      <c r="BA28" s="326">
        <v>1375</v>
      </c>
      <c r="BB28" s="326">
        <v>888</v>
      </c>
      <c r="BC28" s="326">
        <v>0</v>
      </c>
      <c r="BD28" s="326">
        <v>0</v>
      </c>
      <c r="BE28" s="326">
        <v>0.54020599999999996</v>
      </c>
      <c r="BF28" s="326">
        <v>135.65871000000001</v>
      </c>
      <c r="BG28" s="326">
        <v>16.977262</v>
      </c>
      <c r="BH28" s="326">
        <v>102.476539</v>
      </c>
      <c r="BI28" s="326">
        <v>0.41636000000000001</v>
      </c>
      <c r="BJ28" s="326">
        <v>43.730049000000001</v>
      </c>
      <c r="BK28" s="326">
        <v>68.678839999999994</v>
      </c>
      <c r="BL28" s="326">
        <v>0.94920700000000002</v>
      </c>
      <c r="BM28" s="326">
        <v>2.3877980000000001</v>
      </c>
      <c r="BN28" s="326">
        <v>18.43863</v>
      </c>
      <c r="BO28" s="326">
        <v>1516.2840739999999</v>
      </c>
      <c r="BP28" s="326">
        <v>1515.6457109999999</v>
      </c>
      <c r="BQ28" s="326">
        <v>1515.4418459999999</v>
      </c>
      <c r="BR28" s="326">
        <v>3155.64</v>
      </c>
      <c r="BS28" s="326">
        <v>1333</v>
      </c>
      <c r="BT28" s="326">
        <v>1338.0835890000001</v>
      </c>
      <c r="BU28" s="326">
        <v>1363</v>
      </c>
      <c r="BV28" s="326">
        <v>1342.582249</v>
      </c>
      <c r="BW28" s="326">
        <v>1398.1851039999999</v>
      </c>
      <c r="BX28" s="326">
        <v>1333.7423659999999</v>
      </c>
      <c r="BY28" s="326">
        <v>1520.3</v>
      </c>
      <c r="BZ28" s="326">
        <v>1332</v>
      </c>
      <c r="CA28" s="326">
        <v>600</v>
      </c>
      <c r="CB28" s="326">
        <v>600</v>
      </c>
      <c r="CC28" s="326">
        <v>609.70000000000005</v>
      </c>
      <c r="CE28" s="332"/>
      <c r="CF28" s="332"/>
      <c r="CG28" s="329">
        <f t="shared" ref="CG28:CJ29" si="37">SUMIF($K$5:$CC$5,CG$5,$K28:$CC28)</f>
        <v>6405.34</v>
      </c>
      <c r="CH28" s="329">
        <f t="shared" si="37"/>
        <v>10749.198915999999</v>
      </c>
      <c r="CI28" s="329">
        <f t="shared" si="37"/>
        <v>7957.0663160000004</v>
      </c>
      <c r="CJ28" s="329">
        <f t="shared" si="37"/>
        <v>12770.593308</v>
      </c>
    </row>
    <row r="29" spans="2:90" x14ac:dyDescent="0.2">
      <c r="C29" s="155"/>
      <c r="D29" s="155" t="s">
        <v>1224</v>
      </c>
      <c r="E29" s="155"/>
      <c r="F29" s="155"/>
      <c r="G29" s="155"/>
      <c r="H29" s="155"/>
      <c r="I29" s="155"/>
      <c r="J29" s="155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  <c r="AC29" s="344"/>
      <c r="AD29" s="344"/>
      <c r="AE29" s="344"/>
      <c r="AF29" s="344"/>
      <c r="AG29" s="344"/>
      <c r="AH29" s="344"/>
      <c r="AI29" s="173">
        <v>14.270763000000001</v>
      </c>
      <c r="AJ29" s="173">
        <v>14.559466</v>
      </c>
      <c r="AK29" s="173">
        <v>14.922378999999999</v>
      </c>
      <c r="AL29" s="173">
        <v>17.778949999999998</v>
      </c>
      <c r="AM29" s="173">
        <v>17.173038999999999</v>
      </c>
      <c r="AN29" s="173">
        <v>15.463479</v>
      </c>
      <c r="AO29" s="173">
        <v>14.672549999999999</v>
      </c>
      <c r="AP29" s="173">
        <v>14.393096999999999</v>
      </c>
      <c r="AQ29" s="173">
        <v>21.720659999999999</v>
      </c>
      <c r="AR29" s="173">
        <v>27.235724999999999</v>
      </c>
      <c r="AS29" s="173">
        <v>27.609338999999999</v>
      </c>
      <c r="AT29" s="173">
        <v>25.185891999999999</v>
      </c>
      <c r="AU29" s="173">
        <v>28.039404999999999</v>
      </c>
      <c r="AV29" s="173">
        <v>28.463016</v>
      </c>
      <c r="AW29" s="173">
        <v>34.768920999999999</v>
      </c>
      <c r="AX29" s="173">
        <v>32.200063999999998</v>
      </c>
      <c r="AY29" s="173">
        <v>28.106123</v>
      </c>
      <c r="AZ29" s="173">
        <v>31.480172</v>
      </c>
      <c r="BA29" s="173">
        <v>23.438768</v>
      </c>
      <c r="BB29" s="173">
        <v>22.724336000000001</v>
      </c>
      <c r="BC29" s="173">
        <v>21.837016999999999</v>
      </c>
      <c r="BD29" s="173">
        <v>19.446736999999999</v>
      </c>
      <c r="BE29" s="173">
        <v>18.580427</v>
      </c>
      <c r="BF29" s="173">
        <v>23.846741999999999</v>
      </c>
      <c r="BG29" s="173">
        <v>28.4861</v>
      </c>
      <c r="BH29" s="173">
        <v>27.442585000000001</v>
      </c>
      <c r="BI29" s="173">
        <v>27.049242</v>
      </c>
      <c r="BJ29" s="173">
        <v>31.571698999999999</v>
      </c>
      <c r="BK29" s="173">
        <v>34.288980000000002</v>
      </c>
      <c r="BL29" s="173">
        <v>29.468941000000001</v>
      </c>
      <c r="BM29" s="173">
        <v>38.289051000000001</v>
      </c>
      <c r="BN29" s="173">
        <v>40.683278999999999</v>
      </c>
      <c r="BO29" s="173">
        <v>39.718060999999999</v>
      </c>
      <c r="BP29" s="173">
        <v>40.619053999999998</v>
      </c>
      <c r="BQ29" s="173">
        <v>42.696941000000002</v>
      </c>
      <c r="BR29" s="173">
        <v>39.150122000000003</v>
      </c>
      <c r="BS29" s="173">
        <v>36.379655</v>
      </c>
      <c r="BT29" s="173">
        <v>37.400832999999999</v>
      </c>
      <c r="BU29" s="173">
        <v>38.645108999999998</v>
      </c>
      <c r="BV29" s="173">
        <v>30.932200000000002</v>
      </c>
      <c r="BW29" s="173">
        <v>32.322054000000001</v>
      </c>
      <c r="BX29" s="173">
        <v>29.480202999999999</v>
      </c>
      <c r="BY29" s="173">
        <v>25.622174000000001</v>
      </c>
      <c r="BZ29" s="173">
        <v>28.565981000000001</v>
      </c>
      <c r="CA29" s="173">
        <v>28.897181</v>
      </c>
      <c r="CB29" s="173">
        <v>32.446058999999998</v>
      </c>
      <c r="CC29" s="173">
        <v>28.770499000000001</v>
      </c>
      <c r="CE29" s="335"/>
      <c r="CF29" s="335"/>
      <c r="CG29" s="282">
        <f t="shared" si="37"/>
        <v>224.98533900000001</v>
      </c>
      <c r="CH29" s="282">
        <f t="shared" si="37"/>
        <v>312.93172800000002</v>
      </c>
      <c r="CI29" s="282">
        <f t="shared" si="37"/>
        <v>419.46405499999997</v>
      </c>
      <c r="CJ29" s="282">
        <f t="shared" si="37"/>
        <v>349.46194800000001</v>
      </c>
    </row>
    <row r="30" spans="2:90" s="35" customFormat="1" x14ac:dyDescent="0.2">
      <c r="B30" s="35" t="s">
        <v>1225</v>
      </c>
      <c r="K30" s="257">
        <f>SUM(K31:K33)</f>
        <v>4114.0859790000004</v>
      </c>
      <c r="L30" s="257">
        <f t="shared" ref="L30:AZ30" si="38">SUM(L31:L33)</f>
        <v>3993.4173900000001</v>
      </c>
      <c r="M30" s="257">
        <f t="shared" si="38"/>
        <v>4047.3189969999999</v>
      </c>
      <c r="N30" s="257">
        <f t="shared" si="38"/>
        <v>4097.2737649999999</v>
      </c>
      <c r="O30" s="257">
        <f t="shared" si="38"/>
        <v>4157.1297089999998</v>
      </c>
      <c r="P30" s="257">
        <f t="shared" si="38"/>
        <v>4151.9143590000003</v>
      </c>
      <c r="Q30" s="257">
        <f t="shared" si="38"/>
        <v>4410.2232320000003</v>
      </c>
      <c r="R30" s="257">
        <f t="shared" si="38"/>
        <v>4289.2536449999998</v>
      </c>
      <c r="S30" s="257">
        <f t="shared" si="38"/>
        <v>4634.9459560000005</v>
      </c>
      <c r="T30" s="257">
        <f t="shared" si="38"/>
        <v>4737.2580159999998</v>
      </c>
      <c r="U30" s="257">
        <f t="shared" si="38"/>
        <v>4663.4954879999996</v>
      </c>
      <c r="V30" s="257">
        <f t="shared" si="38"/>
        <v>4948.9774870000001</v>
      </c>
      <c r="W30" s="257">
        <f t="shared" si="38"/>
        <v>4698.5208599999996</v>
      </c>
      <c r="X30" s="257">
        <f t="shared" si="38"/>
        <v>5233.5911990000004</v>
      </c>
      <c r="Y30" s="257">
        <f t="shared" si="38"/>
        <v>4939.2316680000004</v>
      </c>
      <c r="Z30" s="257">
        <f t="shared" si="38"/>
        <v>4940.8038859999997</v>
      </c>
      <c r="AA30" s="257">
        <f t="shared" si="38"/>
        <v>5181.8016289999996</v>
      </c>
      <c r="AB30" s="257">
        <f t="shared" si="38"/>
        <v>5201.427925</v>
      </c>
      <c r="AC30" s="257">
        <f t="shared" si="38"/>
        <v>5482.2524450000001</v>
      </c>
      <c r="AD30" s="257">
        <f t="shared" si="38"/>
        <v>5176.3557599999995</v>
      </c>
      <c r="AE30" s="257">
        <f t="shared" si="38"/>
        <v>5426.5713959999994</v>
      </c>
      <c r="AF30" s="257">
        <f t="shared" si="38"/>
        <v>5299.9342830000005</v>
      </c>
      <c r="AG30" s="257">
        <f t="shared" si="38"/>
        <v>5270.594556</v>
      </c>
      <c r="AH30" s="257">
        <f t="shared" si="38"/>
        <v>5036.5131300000003</v>
      </c>
      <c r="AI30" s="257">
        <f t="shared" si="38"/>
        <v>5362.7400889999999</v>
      </c>
      <c r="AJ30" s="257">
        <f t="shared" si="38"/>
        <v>5394.9050350000007</v>
      </c>
      <c r="AK30" s="257">
        <f t="shared" si="38"/>
        <v>5395.2234219999991</v>
      </c>
      <c r="AL30" s="257">
        <f t="shared" si="38"/>
        <v>5975.0309630000002</v>
      </c>
      <c r="AM30" s="257">
        <f t="shared" si="38"/>
        <v>5683.793345</v>
      </c>
      <c r="AN30" s="257">
        <f t="shared" si="38"/>
        <v>5591.3034929999994</v>
      </c>
      <c r="AO30" s="257">
        <f t="shared" si="38"/>
        <v>5944.5248980000006</v>
      </c>
      <c r="AP30" s="257">
        <f t="shared" si="38"/>
        <v>6348.3349019999996</v>
      </c>
      <c r="AQ30" s="257">
        <f t="shared" si="38"/>
        <v>11185.422868000001</v>
      </c>
      <c r="AR30" s="257">
        <f t="shared" si="38"/>
        <v>13959.662946000002</v>
      </c>
      <c r="AS30" s="257">
        <f t="shared" si="38"/>
        <v>14483.511328000001</v>
      </c>
      <c r="AT30" s="257">
        <f t="shared" si="38"/>
        <v>15920.106856</v>
      </c>
      <c r="AU30" s="257">
        <f t="shared" si="38"/>
        <v>0</v>
      </c>
      <c r="AV30" s="257">
        <f t="shared" si="38"/>
        <v>0</v>
      </c>
      <c r="AW30" s="257">
        <f t="shared" si="38"/>
        <v>0</v>
      </c>
      <c r="AX30" s="257">
        <f t="shared" si="38"/>
        <v>0</v>
      </c>
      <c r="AY30" s="257">
        <f t="shared" si="38"/>
        <v>0</v>
      </c>
      <c r="AZ30" s="257">
        <f t="shared" si="38"/>
        <v>0</v>
      </c>
      <c r="BA30" s="257">
        <f>SUM(BA31:BA33)</f>
        <v>0</v>
      </c>
      <c r="BB30" s="257">
        <f>(SUM(BB31:BB33))/1000000</f>
        <v>0</v>
      </c>
      <c r="BC30" s="257">
        <f>(SUM(BC31:BC33))/1000000</f>
        <v>0</v>
      </c>
      <c r="BD30" s="257">
        <f>(SUM(BD31:BD33))/1000000</f>
        <v>0</v>
      </c>
      <c r="BE30" s="257">
        <f t="shared" ref="BE30:BO30" si="39">(SUM(BE31:BE33))/1000000</f>
        <v>0</v>
      </c>
      <c r="BF30" s="257">
        <f t="shared" si="39"/>
        <v>0</v>
      </c>
      <c r="BG30" s="257">
        <f t="shared" si="39"/>
        <v>0</v>
      </c>
      <c r="BH30" s="257">
        <f t="shared" si="39"/>
        <v>0</v>
      </c>
      <c r="BI30" s="257">
        <f t="shared" si="39"/>
        <v>0</v>
      </c>
      <c r="BJ30" s="257">
        <f t="shared" si="39"/>
        <v>0</v>
      </c>
      <c r="BK30" s="257">
        <f t="shared" si="39"/>
        <v>0</v>
      </c>
      <c r="BL30" s="257">
        <f t="shared" si="39"/>
        <v>0</v>
      </c>
      <c r="BM30" s="257">
        <f t="shared" si="39"/>
        <v>0</v>
      </c>
      <c r="BN30" s="257">
        <f t="shared" si="39"/>
        <v>0</v>
      </c>
      <c r="BO30" s="257">
        <f t="shared" si="39"/>
        <v>0</v>
      </c>
      <c r="BP30" s="257">
        <f t="shared" ref="BP30:BX30" si="40">(SUM(BP31:BP33))/1000000</f>
        <v>0</v>
      </c>
      <c r="BQ30" s="257">
        <f t="shared" si="40"/>
        <v>0</v>
      </c>
      <c r="BR30" s="257">
        <f t="shared" si="40"/>
        <v>0</v>
      </c>
      <c r="BS30" s="257">
        <f t="shared" si="40"/>
        <v>0</v>
      </c>
      <c r="BT30" s="257">
        <f t="shared" si="40"/>
        <v>0</v>
      </c>
      <c r="BU30" s="257">
        <f t="shared" si="40"/>
        <v>0</v>
      </c>
      <c r="BV30" s="257">
        <f t="shared" si="40"/>
        <v>0</v>
      </c>
      <c r="BW30" s="257">
        <f t="shared" si="40"/>
        <v>0</v>
      </c>
      <c r="BX30" s="257">
        <f t="shared" si="40"/>
        <v>0</v>
      </c>
      <c r="BY30" s="257">
        <v>0</v>
      </c>
      <c r="BZ30" s="257">
        <v>0</v>
      </c>
      <c r="CA30" s="257">
        <v>0</v>
      </c>
      <c r="CB30" s="257">
        <v>0</v>
      </c>
      <c r="CC30" s="257">
        <v>0</v>
      </c>
      <c r="CE30" s="257">
        <f t="shared" ref="CE30:CJ30" si="41">SUM(CE31:CE33)</f>
        <v>52245.294022999995</v>
      </c>
      <c r="CF30" s="257">
        <f t="shared" si="41"/>
        <v>61887.598737</v>
      </c>
      <c r="CG30" s="257">
        <f t="shared" si="41"/>
        <v>101244.560145</v>
      </c>
      <c r="CH30" s="257">
        <f t="shared" si="41"/>
        <v>0</v>
      </c>
      <c r="CI30" s="257">
        <f t="shared" si="41"/>
        <v>0</v>
      </c>
      <c r="CJ30" s="257">
        <f t="shared" si="41"/>
        <v>0</v>
      </c>
    </row>
    <row r="31" spans="2:90" x14ac:dyDescent="0.2">
      <c r="C31" s="154" t="s">
        <v>1226</v>
      </c>
      <c r="D31" s="154"/>
      <c r="E31" s="154"/>
      <c r="F31" s="154"/>
      <c r="G31" s="154"/>
      <c r="H31" s="154"/>
      <c r="I31" s="154"/>
      <c r="J31" s="154"/>
      <c r="K31" s="172">
        <v>3787.506198</v>
      </c>
      <c r="L31" s="172">
        <v>3655.605775</v>
      </c>
      <c r="M31" s="172">
        <v>3737.0872439999998</v>
      </c>
      <c r="N31" s="172">
        <v>3778.7023349999999</v>
      </c>
      <c r="O31" s="172">
        <v>3842.8714799999998</v>
      </c>
      <c r="P31" s="172">
        <v>3826.9788400000002</v>
      </c>
      <c r="Q31" s="172">
        <v>4067.4115780000002</v>
      </c>
      <c r="R31" s="172">
        <v>3967.9849319999998</v>
      </c>
      <c r="S31" s="172">
        <v>4257.5310200000004</v>
      </c>
      <c r="T31" s="172">
        <v>4224.4704229999998</v>
      </c>
      <c r="U31" s="172">
        <v>4261.8438319999996</v>
      </c>
      <c r="V31" s="172">
        <v>4496.7890010000001</v>
      </c>
      <c r="W31" s="172">
        <v>4237.3291909999998</v>
      </c>
      <c r="X31" s="172">
        <v>4735.4872100000002</v>
      </c>
      <c r="Y31" s="172">
        <v>4513.4800439999999</v>
      </c>
      <c r="Z31" s="172">
        <v>4494.4131909999996</v>
      </c>
      <c r="AA31" s="172">
        <v>4732.7028890000001</v>
      </c>
      <c r="AB31" s="172">
        <v>4715.7717110000003</v>
      </c>
      <c r="AC31" s="172">
        <v>5030.6077800000003</v>
      </c>
      <c r="AD31" s="172">
        <v>4733.0702739999997</v>
      </c>
      <c r="AE31" s="172">
        <v>4931.1914489999999</v>
      </c>
      <c r="AF31" s="172">
        <v>4790.3777550000004</v>
      </c>
      <c r="AG31" s="172">
        <v>4743.8732250000003</v>
      </c>
      <c r="AH31" s="172">
        <v>4528.203399</v>
      </c>
      <c r="AI31" s="172">
        <v>4923.897172</v>
      </c>
      <c r="AJ31" s="172">
        <v>4945.2859980000003</v>
      </c>
      <c r="AK31" s="172">
        <v>4966.0700559999996</v>
      </c>
      <c r="AL31" s="172">
        <v>5556.69686</v>
      </c>
      <c r="AM31" s="172">
        <v>5222.9526589999996</v>
      </c>
      <c r="AN31" s="172">
        <v>5149.1108649999996</v>
      </c>
      <c r="AO31" s="172">
        <v>5468.4165380000004</v>
      </c>
      <c r="AP31" s="172">
        <v>5898.3533459999999</v>
      </c>
      <c r="AQ31" s="172">
        <v>10561.628795000001</v>
      </c>
      <c r="AR31" s="172">
        <v>13268.118984000001</v>
      </c>
      <c r="AS31" s="172">
        <v>13668.312453</v>
      </c>
      <c r="AT31" s="172">
        <v>14994.171909000001</v>
      </c>
      <c r="AU31" s="619"/>
      <c r="AV31" s="619"/>
      <c r="AW31" s="619"/>
      <c r="AX31" s="619"/>
      <c r="AY31" s="619"/>
      <c r="AZ31" s="619"/>
      <c r="BA31" s="619"/>
      <c r="BB31" s="619"/>
      <c r="BC31" s="619"/>
      <c r="BD31" s="619"/>
      <c r="BE31" s="619"/>
      <c r="BF31" s="619"/>
      <c r="BG31" s="619"/>
      <c r="BH31" s="619"/>
      <c r="BI31" s="619"/>
      <c r="BJ31" s="619"/>
      <c r="BK31" s="619"/>
      <c r="BL31" s="619"/>
      <c r="BM31" s="619"/>
      <c r="BN31" s="619"/>
      <c r="BO31" s="619"/>
      <c r="BP31" s="619"/>
      <c r="BQ31" s="619"/>
      <c r="BR31" s="619"/>
      <c r="BS31" s="619"/>
      <c r="BT31" s="619"/>
      <c r="BU31" s="619"/>
      <c r="BV31" s="619"/>
      <c r="BW31" s="619"/>
      <c r="BX31" s="619"/>
      <c r="BY31" s="619"/>
      <c r="BZ31" s="619"/>
      <c r="CA31" s="619"/>
      <c r="CB31" s="619"/>
      <c r="CC31" s="619"/>
      <c r="CE31" s="281">
        <f t="shared" ref="CE31:CJ33" si="42">SUMIF($K$5:$CC$5,CE$5,$K31:$CC31)</f>
        <v>47904.782657999989</v>
      </c>
      <c r="CF31" s="281">
        <f t="shared" si="42"/>
        <v>56186.508117999998</v>
      </c>
      <c r="CG31" s="281">
        <f t="shared" si="42"/>
        <v>94623.015635000003</v>
      </c>
      <c r="CH31" s="281">
        <f t="shared" si="42"/>
        <v>0</v>
      </c>
      <c r="CI31" s="281">
        <f t="shared" si="42"/>
        <v>0</v>
      </c>
      <c r="CJ31" s="281">
        <f t="shared" si="42"/>
        <v>0</v>
      </c>
    </row>
    <row r="32" spans="2:90" x14ac:dyDescent="0.2">
      <c r="C32" s="24" t="s">
        <v>1227</v>
      </c>
      <c r="K32" s="158">
        <v>0</v>
      </c>
      <c r="L32" s="158">
        <v>0</v>
      </c>
      <c r="M32" s="158">
        <v>0.93572</v>
      </c>
      <c r="N32" s="158">
        <v>0</v>
      </c>
      <c r="O32" s="158">
        <v>0</v>
      </c>
      <c r="P32" s="158">
        <v>0.32844099999999998</v>
      </c>
      <c r="Q32" s="158">
        <v>0</v>
      </c>
      <c r="R32" s="158">
        <v>0</v>
      </c>
      <c r="S32" s="158">
        <v>10.431998999999999</v>
      </c>
      <c r="T32" s="158">
        <v>110.731286</v>
      </c>
      <c r="U32" s="158">
        <v>67.231582000000003</v>
      </c>
      <c r="V32" s="158">
        <v>84.790728999999999</v>
      </c>
      <c r="W32" s="158">
        <v>34.858471000000002</v>
      </c>
      <c r="X32" s="158">
        <v>75.697438000000005</v>
      </c>
      <c r="Y32" s="158">
        <v>65.908727999999996</v>
      </c>
      <c r="Z32" s="158">
        <v>75.772839000000005</v>
      </c>
      <c r="AA32" s="158">
        <v>45.783560000000001</v>
      </c>
      <c r="AB32" s="158">
        <v>59.390940999999998</v>
      </c>
      <c r="AC32" s="158">
        <v>62.164462999999998</v>
      </c>
      <c r="AD32" s="158">
        <v>49.642878000000003</v>
      </c>
      <c r="AE32" s="158">
        <v>47.037598000000003</v>
      </c>
      <c r="AF32" s="158">
        <v>57.587358000000002</v>
      </c>
      <c r="AG32" s="158">
        <v>122.08137600000001</v>
      </c>
      <c r="AH32" s="158">
        <v>64.845265999999995</v>
      </c>
      <c r="AI32" s="158">
        <v>44.062956</v>
      </c>
      <c r="AJ32" s="158">
        <v>32.638928</v>
      </c>
      <c r="AK32" s="158">
        <v>31.337344999999999</v>
      </c>
      <c r="AL32" s="158">
        <v>49.388474000000002</v>
      </c>
      <c r="AM32" s="158">
        <v>67.780816000000002</v>
      </c>
      <c r="AN32" s="158">
        <v>75.323374000000001</v>
      </c>
      <c r="AO32" s="158">
        <v>76.680606999999995</v>
      </c>
      <c r="AP32" s="158">
        <v>57.989331</v>
      </c>
      <c r="AQ32" s="158">
        <v>71.456303000000005</v>
      </c>
      <c r="AR32" s="158">
        <v>168.95247699999999</v>
      </c>
      <c r="AS32" s="158">
        <v>133.96653499999999</v>
      </c>
      <c r="AT32" s="158">
        <v>138.86557099999999</v>
      </c>
      <c r="AU32" s="337"/>
      <c r="AV32" s="337"/>
      <c r="AW32" s="337"/>
      <c r="AX32" s="337"/>
      <c r="AY32" s="337"/>
      <c r="AZ32" s="337"/>
      <c r="BA32" s="337"/>
      <c r="BB32" s="337"/>
      <c r="BC32" s="337"/>
      <c r="BD32" s="337"/>
      <c r="BE32" s="337"/>
      <c r="BF32" s="337"/>
      <c r="BG32" s="337"/>
      <c r="BH32" s="337"/>
      <c r="BI32" s="337"/>
      <c r="BJ32" s="337"/>
      <c r="BK32" s="337"/>
      <c r="BL32" s="337"/>
      <c r="BM32" s="337"/>
      <c r="BN32" s="337"/>
      <c r="BO32" s="337"/>
      <c r="BP32" s="337"/>
      <c r="BQ32" s="337"/>
      <c r="BR32" s="337"/>
      <c r="BS32" s="337"/>
      <c r="BT32" s="337"/>
      <c r="BU32" s="337"/>
      <c r="BV32" s="337"/>
      <c r="BW32" s="337"/>
      <c r="BX32" s="337"/>
      <c r="BY32" s="337"/>
      <c r="BZ32" s="337"/>
      <c r="CA32" s="337"/>
      <c r="CB32" s="337"/>
      <c r="CC32" s="337"/>
      <c r="CE32" s="251">
        <f t="shared" si="42"/>
        <v>274.44975699999998</v>
      </c>
      <c r="CF32" s="251">
        <f t="shared" si="42"/>
        <v>760.77091600000006</v>
      </c>
      <c r="CG32" s="251">
        <f t="shared" si="42"/>
        <v>948.44271700000013</v>
      </c>
      <c r="CH32" s="251">
        <f t="shared" si="42"/>
        <v>0</v>
      </c>
      <c r="CI32" s="251">
        <f t="shared" si="42"/>
        <v>0</v>
      </c>
      <c r="CJ32" s="251">
        <f t="shared" si="42"/>
        <v>0</v>
      </c>
    </row>
    <row r="33" spans="2:88" x14ac:dyDescent="0.2">
      <c r="C33" s="24" t="s">
        <v>1228</v>
      </c>
      <c r="K33" s="158">
        <v>326.57978100000003</v>
      </c>
      <c r="L33" s="158">
        <v>337.81161500000002</v>
      </c>
      <c r="M33" s="158">
        <v>309.29603300000002</v>
      </c>
      <c r="N33" s="158">
        <v>318.57143000000002</v>
      </c>
      <c r="O33" s="158">
        <v>314.25822899999997</v>
      </c>
      <c r="P33" s="158">
        <v>324.607078</v>
      </c>
      <c r="Q33" s="158">
        <v>342.81165399999998</v>
      </c>
      <c r="R33" s="158">
        <v>321.26871299999999</v>
      </c>
      <c r="S33" s="158">
        <v>366.98293699999999</v>
      </c>
      <c r="T33" s="158">
        <v>402.056307</v>
      </c>
      <c r="U33" s="158">
        <v>334.420074</v>
      </c>
      <c r="V33" s="158">
        <v>367.39775700000001</v>
      </c>
      <c r="W33" s="158">
        <v>426.33319799999998</v>
      </c>
      <c r="X33" s="158">
        <v>422.40655099999998</v>
      </c>
      <c r="Y33" s="158">
        <v>359.842896</v>
      </c>
      <c r="Z33" s="158">
        <v>370.61785600000002</v>
      </c>
      <c r="AA33" s="158">
        <v>403.31518</v>
      </c>
      <c r="AB33" s="158">
        <v>426.26527299999998</v>
      </c>
      <c r="AC33" s="158">
        <v>389.48020200000002</v>
      </c>
      <c r="AD33" s="158">
        <v>393.642608</v>
      </c>
      <c r="AE33" s="158">
        <v>448.34234900000001</v>
      </c>
      <c r="AF33" s="158">
        <v>451.96917000000002</v>
      </c>
      <c r="AG33" s="158">
        <v>404.63995499999999</v>
      </c>
      <c r="AH33" s="158">
        <v>443.46446500000002</v>
      </c>
      <c r="AI33" s="158">
        <v>394.77996100000001</v>
      </c>
      <c r="AJ33" s="158">
        <v>416.98010900000003</v>
      </c>
      <c r="AK33" s="158">
        <v>397.81602099999998</v>
      </c>
      <c r="AL33" s="158">
        <v>368.945629</v>
      </c>
      <c r="AM33" s="158">
        <v>393.05986999999999</v>
      </c>
      <c r="AN33" s="158">
        <v>366.86925400000001</v>
      </c>
      <c r="AO33" s="158">
        <v>399.427753</v>
      </c>
      <c r="AP33" s="158">
        <v>391.99222500000002</v>
      </c>
      <c r="AQ33" s="158">
        <v>552.33776999999998</v>
      </c>
      <c r="AR33" s="158">
        <v>522.59148500000003</v>
      </c>
      <c r="AS33" s="158">
        <v>681.23234000000002</v>
      </c>
      <c r="AT33" s="158">
        <v>787.06937600000003</v>
      </c>
      <c r="AU33" s="337"/>
      <c r="AV33" s="337"/>
      <c r="AW33" s="337"/>
      <c r="AX33" s="337"/>
      <c r="AY33" s="337"/>
      <c r="AZ33" s="337"/>
      <c r="BA33" s="337"/>
      <c r="BB33" s="337"/>
      <c r="BC33" s="337"/>
      <c r="BD33" s="337"/>
      <c r="BE33" s="337"/>
      <c r="BF33" s="337"/>
      <c r="BG33" s="337"/>
      <c r="BH33" s="337"/>
      <c r="BI33" s="337"/>
      <c r="BJ33" s="337"/>
      <c r="BK33" s="337"/>
      <c r="BL33" s="337"/>
      <c r="BM33" s="337"/>
      <c r="BN33" s="337"/>
      <c r="BO33" s="337"/>
      <c r="BP33" s="337"/>
      <c r="BQ33" s="337"/>
      <c r="BR33" s="337"/>
      <c r="BS33" s="337"/>
      <c r="BT33" s="337"/>
      <c r="BU33" s="337"/>
      <c r="BV33" s="337"/>
      <c r="BW33" s="337"/>
      <c r="BX33" s="337"/>
      <c r="BY33" s="337"/>
      <c r="BZ33" s="337"/>
      <c r="CA33" s="337"/>
      <c r="CB33" s="337"/>
      <c r="CC33" s="337"/>
      <c r="CE33" s="251">
        <f t="shared" si="42"/>
        <v>4066.061608</v>
      </c>
      <c r="CF33" s="251">
        <f t="shared" si="42"/>
        <v>4940.3197030000001</v>
      </c>
      <c r="CG33" s="251">
        <f t="shared" si="42"/>
        <v>5673.1017930000007</v>
      </c>
      <c r="CH33" s="251">
        <f t="shared" si="42"/>
        <v>0</v>
      </c>
      <c r="CI33" s="251">
        <f t="shared" si="42"/>
        <v>0</v>
      </c>
      <c r="CJ33" s="251">
        <f t="shared" si="42"/>
        <v>0</v>
      </c>
    </row>
    <row r="34" spans="2:88" s="35" customFormat="1" x14ac:dyDescent="0.2">
      <c r="B34" s="40" t="s">
        <v>1229</v>
      </c>
      <c r="C34" s="40"/>
      <c r="D34" s="40"/>
      <c r="E34" s="40"/>
      <c r="F34" s="40"/>
      <c r="G34" s="40"/>
      <c r="H34" s="40"/>
      <c r="I34" s="40"/>
      <c r="J34" s="40"/>
      <c r="K34" s="285">
        <f t="shared" ref="K34:BD34" si="43">K11-K30</f>
        <v>93.568083999999544</v>
      </c>
      <c r="L34" s="285">
        <f t="shared" si="43"/>
        <v>183.42953699999953</v>
      </c>
      <c r="M34" s="285">
        <f t="shared" si="43"/>
        <v>325.01028900000028</v>
      </c>
      <c r="N34" s="285">
        <f t="shared" si="43"/>
        <v>184.11169900000004</v>
      </c>
      <c r="O34" s="285">
        <f t="shared" si="43"/>
        <v>192.56674900000053</v>
      </c>
      <c r="P34" s="285">
        <f t="shared" si="43"/>
        <v>292.59142199999951</v>
      </c>
      <c r="Q34" s="285">
        <f t="shared" si="43"/>
        <v>269.17691399999967</v>
      </c>
      <c r="R34" s="285">
        <f t="shared" si="43"/>
        <v>394.994463</v>
      </c>
      <c r="S34" s="285">
        <f t="shared" si="43"/>
        <v>-11.617881000001034</v>
      </c>
      <c r="T34" s="285">
        <f t="shared" si="43"/>
        <v>311.80887300000086</v>
      </c>
      <c r="U34" s="285">
        <f t="shared" si="43"/>
        <v>259.9621530000004</v>
      </c>
      <c r="V34" s="285">
        <f t="shared" si="43"/>
        <v>347.47471100000075</v>
      </c>
      <c r="W34" s="285">
        <f t="shared" si="43"/>
        <v>504.06727300000057</v>
      </c>
      <c r="X34" s="285">
        <f t="shared" si="43"/>
        <v>125.68899799999872</v>
      </c>
      <c r="Y34" s="285">
        <f t="shared" si="43"/>
        <v>308.99755800000003</v>
      </c>
      <c r="Z34" s="285">
        <f t="shared" si="43"/>
        <v>318.56947799999944</v>
      </c>
      <c r="AA34" s="285">
        <f t="shared" si="43"/>
        <v>404.3181880000011</v>
      </c>
      <c r="AB34" s="285">
        <f t="shared" si="43"/>
        <v>180.04680000000099</v>
      </c>
      <c r="AC34" s="285">
        <f t="shared" si="43"/>
        <v>89.226525000000038</v>
      </c>
      <c r="AD34" s="285">
        <f t="shared" si="43"/>
        <v>262.41592499999933</v>
      </c>
      <c r="AE34" s="285">
        <f t="shared" si="43"/>
        <v>316.26784300000145</v>
      </c>
      <c r="AF34" s="285">
        <f t="shared" si="43"/>
        <v>356.7764389999993</v>
      </c>
      <c r="AG34" s="285">
        <f t="shared" si="43"/>
        <v>259.19425299999966</v>
      </c>
      <c r="AH34" s="285">
        <f t="shared" si="43"/>
        <v>85.713619000000108</v>
      </c>
      <c r="AI34" s="285">
        <f t="shared" si="43"/>
        <v>113.90387900000042</v>
      </c>
      <c r="AJ34" s="285">
        <f t="shared" si="43"/>
        <v>236.1584729999995</v>
      </c>
      <c r="AK34" s="285">
        <f t="shared" si="43"/>
        <v>307.88359600000058</v>
      </c>
      <c r="AL34" s="285">
        <f t="shared" si="43"/>
        <v>-401.80329600000005</v>
      </c>
      <c r="AM34" s="285">
        <f t="shared" si="43"/>
        <v>-13.218284999999014</v>
      </c>
      <c r="AN34" s="285">
        <f t="shared" si="43"/>
        <v>131.72646000000077</v>
      </c>
      <c r="AO34" s="285">
        <f t="shared" si="43"/>
        <v>66.383675000000039</v>
      </c>
      <c r="AP34" s="285">
        <f t="shared" si="43"/>
        <v>718.39451500000087</v>
      </c>
      <c r="AQ34" s="285">
        <f t="shared" si="43"/>
        <v>-1435.1936730000016</v>
      </c>
      <c r="AR34" s="285">
        <f t="shared" si="43"/>
        <v>-1661.0744820000018</v>
      </c>
      <c r="AS34" s="285">
        <f t="shared" si="43"/>
        <v>-1284.7320129999989</v>
      </c>
      <c r="AT34" s="285">
        <f t="shared" si="43"/>
        <v>-741.54724600000009</v>
      </c>
      <c r="AU34" s="285">
        <f t="shared" si="43"/>
        <v>12693.489401999999</v>
      </c>
      <c r="AV34" s="285">
        <f t="shared" si="43"/>
        <v>12099.679089000001</v>
      </c>
      <c r="AW34" s="285">
        <f t="shared" si="43"/>
        <v>13703.826378</v>
      </c>
      <c r="AX34" s="285">
        <f t="shared" si="43"/>
        <v>12512.713378</v>
      </c>
      <c r="AY34" s="285">
        <f t="shared" si="43"/>
        <v>14512.46665</v>
      </c>
      <c r="AZ34" s="285">
        <f t="shared" si="43"/>
        <v>16482.006146</v>
      </c>
      <c r="BA34" s="285">
        <f>BA11-BA30</f>
        <v>15077.827603000002</v>
      </c>
      <c r="BB34" s="285">
        <f>BB11-BB30</f>
        <v>15185.673429999999</v>
      </c>
      <c r="BC34" s="285">
        <f>BC11-BC30</f>
        <v>17179.809492000004</v>
      </c>
      <c r="BD34" s="285">
        <f t="shared" si="43"/>
        <v>14288.035360000002</v>
      </c>
      <c r="BE34" s="285">
        <f t="shared" ref="BE34:BO34" si="44">BE11-BE30</f>
        <v>15045.878146000001</v>
      </c>
      <c r="BF34" s="285">
        <f t="shared" si="44"/>
        <v>21430.605488000001</v>
      </c>
      <c r="BG34" s="285">
        <f t="shared" si="44"/>
        <v>14262.890341</v>
      </c>
      <c r="BH34" s="285">
        <f t="shared" si="44"/>
        <v>18155.027965000001</v>
      </c>
      <c r="BI34" s="285">
        <f t="shared" si="44"/>
        <v>15632.003490999999</v>
      </c>
      <c r="BJ34" s="285">
        <f t="shared" si="44"/>
        <v>15998.000317</v>
      </c>
      <c r="BK34" s="285">
        <f t="shared" si="44"/>
        <v>16350.239826999999</v>
      </c>
      <c r="BL34" s="285">
        <f t="shared" si="44"/>
        <v>20681.415314000002</v>
      </c>
      <c r="BM34" s="285">
        <f t="shared" si="44"/>
        <v>18667.574765000001</v>
      </c>
      <c r="BN34" s="285">
        <f t="shared" si="44"/>
        <v>19010.983862000001</v>
      </c>
      <c r="BO34" s="285">
        <f t="shared" si="44"/>
        <v>20348.025278000001</v>
      </c>
      <c r="BP34" s="285">
        <f t="shared" ref="BP34:BX34" si="45">BP11-BP30</f>
        <v>20990.353745</v>
      </c>
      <c r="BQ34" s="285">
        <f t="shared" si="45"/>
        <v>19871.142237</v>
      </c>
      <c r="BR34" s="285">
        <f t="shared" si="45"/>
        <v>30179.740347999999</v>
      </c>
      <c r="BS34" s="285">
        <f t="shared" si="45"/>
        <v>18991.369471000002</v>
      </c>
      <c r="BT34" s="285">
        <f t="shared" si="45"/>
        <v>19479.066572</v>
      </c>
      <c r="BU34" s="285">
        <f t="shared" si="45"/>
        <v>24195.964709</v>
      </c>
      <c r="BV34" s="285">
        <f t="shared" si="45"/>
        <v>19623.607227999997</v>
      </c>
      <c r="BW34" s="285">
        <f t="shared" si="45"/>
        <v>18599.809369000002</v>
      </c>
      <c r="BX34" s="285">
        <f t="shared" si="45"/>
        <v>23961.693187000001</v>
      </c>
      <c r="BY34" s="285">
        <f t="shared" ref="BY34:CC34" si="46">BY11-BY30</f>
        <v>24391.463460000003</v>
      </c>
      <c r="BZ34" s="285">
        <f t="shared" si="46"/>
        <v>19332.535983999998</v>
      </c>
      <c r="CA34" s="285">
        <f t="shared" si="46"/>
        <v>19995.482234999999</v>
      </c>
      <c r="CB34" s="285">
        <f t="shared" si="46"/>
        <v>20322.612204000005</v>
      </c>
      <c r="CC34" s="285">
        <f t="shared" si="46"/>
        <v>23425.795979999999</v>
      </c>
      <c r="CE34" s="285">
        <f t="shared" ref="CE34:CJ34" si="47">CE11-CE30</f>
        <v>2843.0770130000092</v>
      </c>
      <c r="CF34" s="285">
        <f t="shared" si="47"/>
        <v>3211.282898999998</v>
      </c>
      <c r="CG34" s="285">
        <f t="shared" si="47"/>
        <v>-3963.1183969999984</v>
      </c>
      <c r="CH34" s="285">
        <f t="shared" si="47"/>
        <v>180212.01056200001</v>
      </c>
      <c r="CI34" s="285">
        <f t="shared" si="47"/>
        <v>230147.39748999997</v>
      </c>
      <c r="CJ34" s="285">
        <f t="shared" si="47"/>
        <v>232319.40039899998</v>
      </c>
    </row>
    <row r="35" spans="2:88" s="35" customFormat="1" x14ac:dyDescent="0.2">
      <c r="B35" s="35" t="s">
        <v>1230</v>
      </c>
      <c r="K35" s="257">
        <f t="shared" ref="K35:BD35" si="48">SUM(K36:K62)</f>
        <v>102.014602</v>
      </c>
      <c r="L35" s="257">
        <f t="shared" si="48"/>
        <v>92.236926000000011</v>
      </c>
      <c r="M35" s="257">
        <f t="shared" si="48"/>
        <v>84.232772000000011</v>
      </c>
      <c r="N35" s="257">
        <f t="shared" si="48"/>
        <v>122.80979000000001</v>
      </c>
      <c r="O35" s="257">
        <f t="shared" si="48"/>
        <v>262.35413699999998</v>
      </c>
      <c r="P35" s="257">
        <f t="shared" si="48"/>
        <v>123.45736599999999</v>
      </c>
      <c r="Q35" s="257">
        <f t="shared" si="48"/>
        <v>273.10857400000003</v>
      </c>
      <c r="R35" s="257">
        <f t="shared" si="48"/>
        <v>187.79880499999999</v>
      </c>
      <c r="S35" s="257">
        <f t="shared" si="48"/>
        <v>464.34238300000004</v>
      </c>
      <c r="T35" s="257">
        <f t="shared" si="48"/>
        <v>164.03261700000002</v>
      </c>
      <c r="U35" s="257">
        <f t="shared" si="48"/>
        <v>166.13848199999998</v>
      </c>
      <c r="V35" s="257">
        <f t="shared" si="48"/>
        <v>172.47432699999999</v>
      </c>
      <c r="W35" s="257">
        <f t="shared" si="48"/>
        <v>150.01456500000003</v>
      </c>
      <c r="X35" s="257">
        <f t="shared" si="48"/>
        <v>181.43634000000003</v>
      </c>
      <c r="Y35" s="257">
        <f t="shared" si="48"/>
        <v>177.53514200000001</v>
      </c>
      <c r="Z35" s="257">
        <f t="shared" si="48"/>
        <v>227.10547199999999</v>
      </c>
      <c r="AA35" s="257">
        <f t="shared" si="48"/>
        <v>172.21940999999998</v>
      </c>
      <c r="AB35" s="257">
        <f t="shared" si="48"/>
        <v>182.292292</v>
      </c>
      <c r="AC35" s="257">
        <f t="shared" si="48"/>
        <v>188.301232</v>
      </c>
      <c r="AD35" s="257">
        <f t="shared" si="48"/>
        <v>265.52887399999997</v>
      </c>
      <c r="AE35" s="257">
        <f t="shared" si="48"/>
        <v>187.73652299999998</v>
      </c>
      <c r="AF35" s="257">
        <f t="shared" si="48"/>
        <v>180.61546899999999</v>
      </c>
      <c r="AG35" s="257">
        <f t="shared" si="48"/>
        <v>182.54532499999996</v>
      </c>
      <c r="AH35" s="257">
        <f t="shared" si="48"/>
        <v>-197.62578200000004</v>
      </c>
      <c r="AI35" s="257">
        <f t="shared" si="48"/>
        <v>188.51304099999999</v>
      </c>
      <c r="AJ35" s="257">
        <f t="shared" si="48"/>
        <v>212.230053</v>
      </c>
      <c r="AK35" s="257">
        <f t="shared" si="48"/>
        <v>195.30458399999998</v>
      </c>
      <c r="AL35" s="257">
        <f t="shared" si="48"/>
        <v>208.35130999999998</v>
      </c>
      <c r="AM35" s="257">
        <f t="shared" si="48"/>
        <v>251.77433099999999</v>
      </c>
      <c r="AN35" s="257">
        <f t="shared" si="48"/>
        <v>258.926875</v>
      </c>
      <c r="AO35" s="257">
        <f t="shared" si="48"/>
        <v>210.01118099999994</v>
      </c>
      <c r="AP35" s="257">
        <f t="shared" si="48"/>
        <v>226.98861599999998</v>
      </c>
      <c r="AQ35" s="257">
        <f t="shared" si="48"/>
        <v>2248.742706</v>
      </c>
      <c r="AR35" s="257">
        <f t="shared" si="48"/>
        <v>2719.1246510000001</v>
      </c>
      <c r="AS35" s="257">
        <f t="shared" si="48"/>
        <v>1698.1264329999999</v>
      </c>
      <c r="AT35" s="257">
        <f t="shared" si="48"/>
        <v>1329.7308550000002</v>
      </c>
      <c r="AU35" s="257">
        <f t="shared" si="48"/>
        <v>13419.705937000002</v>
      </c>
      <c r="AV35" s="257">
        <f t="shared" si="48"/>
        <v>16371.747203000001</v>
      </c>
      <c r="AW35" s="257">
        <f t="shared" si="48"/>
        <v>15271.971180999999</v>
      </c>
      <c r="AX35" s="257">
        <f t="shared" si="48"/>
        <v>14257.436828999998</v>
      </c>
      <c r="AY35" s="257">
        <f t="shared" si="48"/>
        <v>16913.204011999998</v>
      </c>
      <c r="AZ35" s="257">
        <f t="shared" si="48"/>
        <v>19683.061487999999</v>
      </c>
      <c r="BA35" s="257">
        <f>SUM(BA36:BA62)</f>
        <v>17353.717834999996</v>
      </c>
      <c r="BB35" s="257">
        <f>SUM(BB36:BB62)</f>
        <v>16266.613461000001</v>
      </c>
      <c r="BC35" s="257">
        <f>SUM(BC36:BC62)</f>
        <v>17147.44385</v>
      </c>
      <c r="BD35" s="257">
        <f t="shared" si="48"/>
        <v>14414.956793999998</v>
      </c>
      <c r="BE35" s="257">
        <f t="shared" ref="BE35:BO35" si="49">SUM(BE36:BE62)</f>
        <v>15449.738758999996</v>
      </c>
      <c r="BF35" s="257">
        <f t="shared" si="49"/>
        <v>20604.588327000001</v>
      </c>
      <c r="BG35" s="257">
        <f t="shared" si="49"/>
        <v>18095.036325000001</v>
      </c>
      <c r="BH35" s="257">
        <f t="shared" si="49"/>
        <v>20739.325885999995</v>
      </c>
      <c r="BI35" s="257">
        <f t="shared" si="49"/>
        <v>22156.219655000001</v>
      </c>
      <c r="BJ35" s="257">
        <f t="shared" si="49"/>
        <v>21688.686829999999</v>
      </c>
      <c r="BK35" s="257">
        <f t="shared" si="49"/>
        <v>20094.474774000002</v>
      </c>
      <c r="BL35" s="257">
        <f t="shared" si="49"/>
        <v>24350.751489000002</v>
      </c>
      <c r="BM35" s="257">
        <f t="shared" si="49"/>
        <v>24209.512284</v>
      </c>
      <c r="BN35" s="257">
        <f t="shared" si="49"/>
        <v>29681.792922000001</v>
      </c>
      <c r="BO35" s="257">
        <f t="shared" si="49"/>
        <v>26582.190447000001</v>
      </c>
      <c r="BP35" s="257">
        <f t="shared" ref="BP35:BX35" si="50">SUM(BP36:BP62)</f>
        <v>24334.996260999997</v>
      </c>
      <c r="BQ35" s="257">
        <f t="shared" si="50"/>
        <v>25367.253152000001</v>
      </c>
      <c r="BR35" s="257">
        <f t="shared" si="50"/>
        <v>28669.394641999999</v>
      </c>
      <c r="BS35" s="257">
        <f t="shared" si="50"/>
        <v>28427.262754999992</v>
      </c>
      <c r="BT35" s="257">
        <f t="shared" si="50"/>
        <v>29702.070395999999</v>
      </c>
      <c r="BU35" s="257">
        <f t="shared" si="50"/>
        <v>32151.720374999997</v>
      </c>
      <c r="BV35" s="257">
        <f t="shared" si="50"/>
        <v>30226.228990999996</v>
      </c>
      <c r="BW35" s="257">
        <f t="shared" si="50"/>
        <v>29239.103584999997</v>
      </c>
      <c r="BX35" s="257">
        <f t="shared" si="50"/>
        <v>33230.267134000002</v>
      </c>
      <c r="BY35" s="257">
        <f t="shared" ref="BY35:CC35" si="51">SUM(BY36:BY62)</f>
        <v>32298.030106999995</v>
      </c>
      <c r="BZ35" s="257">
        <f t="shared" si="51"/>
        <v>32744.733637000005</v>
      </c>
      <c r="CA35" s="257">
        <f t="shared" si="51"/>
        <v>33930.495738999998</v>
      </c>
      <c r="CB35" s="257">
        <f t="shared" si="51"/>
        <v>34744.035696000006</v>
      </c>
      <c r="CC35" s="257">
        <f t="shared" si="51"/>
        <v>33715.447831999998</v>
      </c>
      <c r="CE35" s="257">
        <f t="shared" ref="CE35:CJ35" si="52">SUM(CE36:CE62)</f>
        <v>2215.0007809999997</v>
      </c>
      <c r="CF35" s="257">
        <f t="shared" si="52"/>
        <v>1897.7048620000003</v>
      </c>
      <c r="CG35" s="257">
        <f t="shared" si="52"/>
        <v>9747.8246359999994</v>
      </c>
      <c r="CH35" s="257">
        <f t="shared" si="52"/>
        <v>197154.18567599999</v>
      </c>
      <c r="CI35" s="257">
        <f t="shared" si="52"/>
        <v>285969.63466699998</v>
      </c>
      <c r="CJ35" s="257">
        <f t="shared" si="52"/>
        <v>350409.39624699991</v>
      </c>
    </row>
    <row r="36" spans="2:88" x14ac:dyDescent="0.2">
      <c r="C36" s="154" t="s">
        <v>1231</v>
      </c>
      <c r="D36" s="154"/>
      <c r="E36" s="154"/>
      <c r="F36" s="154"/>
      <c r="G36" s="168"/>
      <c r="H36" s="154"/>
      <c r="I36" s="154"/>
      <c r="J36" s="154"/>
      <c r="K36" s="172">
        <f>SUMIF('Historical Opex'!$G$16:$G$124,$C36,'Historical Opex'!K$16:K$124)</f>
        <v>33.579081000000002</v>
      </c>
      <c r="L36" s="172">
        <f>SUMIF('Historical Opex'!$G$16:$G$124,$C36,'Historical Opex'!L$16:L$124)</f>
        <v>32.854314000000002</v>
      </c>
      <c r="M36" s="172">
        <f>SUMIF('Historical Opex'!$G$16:$G$124,$C36,'Historical Opex'!M$16:M$124)</f>
        <v>33.698746999999997</v>
      </c>
      <c r="N36" s="172">
        <f>SUMIF('Historical Opex'!$G$16:$G$124,$C36,'Historical Opex'!N$16:N$124)</f>
        <v>33.226331999999999</v>
      </c>
      <c r="O36" s="172">
        <f>SUMIF('Historical Opex'!$G$16:$G$124,$C36,'Historical Opex'!O$16:O$124)</f>
        <v>40.247875000000001</v>
      </c>
      <c r="P36" s="172">
        <f>SUMIF('Historical Opex'!$G$16:$G$124,$C36,'Historical Opex'!P$16:P$124)</f>
        <v>31.750841999999999</v>
      </c>
      <c r="Q36" s="172">
        <f>SUMIF('Historical Opex'!$G$16:$G$124,$C36,'Historical Opex'!Q$16:Q$124)</f>
        <v>32.746667000000002</v>
      </c>
      <c r="R36" s="172">
        <f>SUMIF('Historical Opex'!$G$16:$G$124,$C36,'Historical Opex'!R$16:R$124)</f>
        <v>36.683318</v>
      </c>
      <c r="S36" s="172">
        <f>SUMIF('Historical Opex'!$G$16:$G$124,$C36,'Historical Opex'!S$16:S$124)</f>
        <v>26.623116000000003</v>
      </c>
      <c r="T36" s="172">
        <f>SUMIF('Historical Opex'!$G$16:$G$124,$C36,'Historical Opex'!T$16:T$124)</f>
        <v>32.742781000000001</v>
      </c>
      <c r="U36" s="172">
        <f>SUMIF('Historical Opex'!$G$16:$G$124,$C36,'Historical Opex'!U$16:U$124)</f>
        <v>33.954236000000002</v>
      </c>
      <c r="V36" s="172">
        <f>SUMIF('Historical Opex'!$G$16:$G$124,$C36,'Historical Opex'!V$16:V$124)</f>
        <v>40.538206000000002</v>
      </c>
      <c r="W36" s="172">
        <f>SUMIF('Historical Opex'!$G$16:$G$124,$C36,'Historical Opex'!W$16:W$124)</f>
        <v>37.051301000000002</v>
      </c>
      <c r="X36" s="172">
        <f>SUMIF('Historical Opex'!$G$16:$G$124,$C36,'Historical Opex'!X$16:X$124)</f>
        <v>36.089206000000004</v>
      </c>
      <c r="Y36" s="172">
        <f>SUMIF('Historical Opex'!$G$16:$G$124,$C36,'Historical Opex'!Y$16:Y$124)</f>
        <v>42.301497999999995</v>
      </c>
      <c r="Z36" s="172">
        <f>SUMIF('Historical Opex'!$G$16:$G$124,$C36,'Historical Opex'!Z$16:Z$124)</f>
        <v>36.296659000000005</v>
      </c>
      <c r="AA36" s="172">
        <f>SUMIF('Historical Opex'!$G$16:$G$124,$C36,'Historical Opex'!AA$16:AA$124)</f>
        <v>34.149101000000002</v>
      </c>
      <c r="AB36" s="172">
        <f>SUMIF('Historical Opex'!$G$16:$G$124,$C36,'Historical Opex'!AB$16:AB$124)</f>
        <v>32.895384</v>
      </c>
      <c r="AC36" s="172">
        <f>SUMIF('Historical Opex'!$G$16:$G$124,$C36,'Historical Opex'!AC$16:AC$124)</f>
        <v>36.011631000000001</v>
      </c>
      <c r="AD36" s="172">
        <f>SUMIF('Historical Opex'!$G$16:$G$124,$C36,'Historical Opex'!AD$16:AD$124)</f>
        <v>38.853881999999999</v>
      </c>
      <c r="AE36" s="172">
        <f>SUMIF('Historical Opex'!$G$16:$G$124,$C36,'Historical Opex'!AE$16:AE$124)</f>
        <v>29.462522</v>
      </c>
      <c r="AF36" s="172">
        <f>SUMIF('Historical Opex'!$G$16:$G$124,$C36,'Historical Opex'!AF$16:AF$124)</f>
        <v>35.933315</v>
      </c>
      <c r="AG36" s="172">
        <f>SUMIF('Historical Opex'!$G$16:$G$124,$C36,'Historical Opex'!AG$16:AG$124)</f>
        <v>31.765938000000002</v>
      </c>
      <c r="AH36" s="172">
        <f>SUMIF('Historical Opex'!$G$16:$G$124,$C36,'Historical Opex'!AH$16:AH$124)</f>
        <v>78.121594999999999</v>
      </c>
      <c r="AI36" s="172">
        <f>SUMIF('Historical Opex'!$G$16:$G$124,$C36,'Historical Opex'!AI$16:AI$124)</f>
        <v>38.486122999999999</v>
      </c>
      <c r="AJ36" s="172">
        <f>SUMIF('Historical Opex'!$G$16:$G$124,$C36,'Historical Opex'!AJ$16:AJ$124)</f>
        <v>37.907112999999995</v>
      </c>
      <c r="AK36" s="172">
        <f>SUMIF('Historical Opex'!$G$16:$G$124,$C36,'Historical Opex'!AK$16:AK$124)</f>
        <v>40.266862000000003</v>
      </c>
      <c r="AL36" s="172">
        <f>SUMIF('Historical Opex'!$G$16:$G$124,$C36,'Historical Opex'!AL$16:AL$124)</f>
        <v>38.764547999999998</v>
      </c>
      <c r="AM36" s="172">
        <f>SUMIF('Historical Opex'!$G$16:$G$124,$C36,'Historical Opex'!AM$16:AM$124)</f>
        <v>61.334244999999996</v>
      </c>
      <c r="AN36" s="172">
        <f>SUMIF('Historical Opex'!$G$16:$G$124,$C36,'Historical Opex'!AN$16:AN$124)</f>
        <v>49.026020000000003</v>
      </c>
      <c r="AO36" s="172">
        <f>SUMIF('Historical Opex'!$G$16:$G$124,$C36,'Historical Opex'!AO$16:AO$124)</f>
        <v>49.613388</v>
      </c>
      <c r="AP36" s="172">
        <f>SUMIF('Historical Opex'!$G$16:$G$124,$C36,'Historical Opex'!AP$16:AP$124)</f>
        <v>49.168048999999996</v>
      </c>
      <c r="AQ36" s="172">
        <f>SUMIF('Historical Opex'!$G$16:$G$124,$C36,'Historical Opex'!AQ$16:AQ$124)</f>
        <v>147.562702</v>
      </c>
      <c r="AR36" s="172">
        <f>SUMIF('Historical Opex'!$G$16:$G$124,$C36,'Historical Opex'!AR$16:AR$124)</f>
        <v>237.73749999999998</v>
      </c>
      <c r="AS36" s="172">
        <f>SUMIF('Historical Opex'!$G$16:$G$124,$C36,'Historical Opex'!AS$16:AS$124)</f>
        <v>242.280439</v>
      </c>
      <c r="AT36" s="172">
        <f>SUMIF('Historical Opex'!$G$16:$G$124,$C36,'Historical Opex'!AT$16:AT$124)</f>
        <v>267.68225100000001</v>
      </c>
      <c r="AU36" s="172">
        <f>SUMIF('Historical Opex'!$G$16:$G$124,$C36,'Historical Opex'!AU$16:AU$124)</f>
        <v>534.85674100000006</v>
      </c>
      <c r="AV36" s="172">
        <f>SUMIF('Historical Opex'!$G$16:$G$124,$C36,'Historical Opex'!AV$16:AV$124)</f>
        <v>461.13049999999998</v>
      </c>
      <c r="AW36" s="172">
        <f>SUMIF('Historical Opex'!$G$16:$G$124,$C36,'Historical Opex'!AW$16:AW$124)</f>
        <v>594.20735300000001</v>
      </c>
      <c r="AX36" s="172">
        <f>SUMIF('Historical Opex'!$G$16:$G$124,$C36,'Historical Opex'!AX$16:AX$124)</f>
        <v>542.98461700000007</v>
      </c>
      <c r="AY36" s="172">
        <f>SUMIF('Historical Opex'!$G$16:$G$124,$C36,'Historical Opex'!AY$16:AY$124)</f>
        <v>551.23402700000008</v>
      </c>
      <c r="AZ36" s="172">
        <f>SUMIF('Historical Opex'!$G$16:$G$124,$C36,'Historical Opex'!AZ$16:AZ$124)</f>
        <v>570.97726499999999</v>
      </c>
      <c r="BA36" s="172">
        <f>SUMIF('Historical Opex'!$G$16:$G$124,$C36,'Historical Opex'!BA$16:BA$124)</f>
        <v>581.47297300000014</v>
      </c>
      <c r="BB36" s="172">
        <f>SUMIF('Historical Opex'!$G$16:$G$124,$C36,'Historical Opex'!BB$16:BB$124)</f>
        <v>657.0580480000001</v>
      </c>
      <c r="BC36" s="172">
        <f>SUMIF('Historical Opex'!$G$16:$G$124,$C36,'Historical Opex'!BC$16:BC$124)</f>
        <v>652.84565199999997</v>
      </c>
      <c r="BD36" s="172">
        <f>SUMIF('Historical Opex'!$G$16:$G$124,$C36,'Historical Opex'!BD$16:BD$124)</f>
        <v>617.80370900000003</v>
      </c>
      <c r="BE36" s="172">
        <f>SUMIF('Historical Opex'!$G$16:$G$124,$C36,'Historical Opex'!BE$16:BE$124)</f>
        <v>626.99087200000008</v>
      </c>
      <c r="BF36" s="172">
        <f>SUMIF('Historical Opex'!$G$16:$G$124,$C36,'Historical Opex'!BF$16:BF$124)</f>
        <v>1230.7580869999999</v>
      </c>
      <c r="BG36" s="172">
        <f>SUMIF('Historical Opex'!$G$16:$G$124,$C36,'Historical Opex'!BG$16:BG$124)</f>
        <v>658.49409900000001</v>
      </c>
      <c r="BH36" s="172">
        <f>SUMIF('Historical Opex'!$G$16:$G$124,$C36,'Historical Opex'!BH$16:BH$124)</f>
        <v>681.22543399999995</v>
      </c>
      <c r="BI36" s="172">
        <f>SUMIF('Historical Opex'!$G$16:$G$124,$C36,'Historical Opex'!BI$16:BI$124)</f>
        <v>670.49569699999995</v>
      </c>
      <c r="BJ36" s="172">
        <f>SUMIF('Historical Opex'!$G$16:$G$124,$C36,'Historical Opex'!BJ$16:BJ$124)</f>
        <v>688.91815100000008</v>
      </c>
      <c r="BK36" s="172">
        <f>SUMIF('Historical Opex'!$G$16:$G$124,$C36,'Historical Opex'!BK$16:BK$124)</f>
        <v>683.13593299999991</v>
      </c>
      <c r="BL36" s="172">
        <f>SUMIF('Historical Opex'!$G$16:$G$124,$C36,'Historical Opex'!BL$16:BL$124)</f>
        <v>711.65780099999995</v>
      </c>
      <c r="BM36" s="172">
        <f>SUMIF('Historical Opex'!$G$16:$G$124,$C36,'Historical Opex'!BM$16:BM$124)</f>
        <v>703.54319100000009</v>
      </c>
      <c r="BN36" s="172">
        <f>SUMIF('Historical Opex'!$G$16:$G$124,$C36,'Historical Opex'!BN$16:BN$124)</f>
        <v>1060.580434</v>
      </c>
      <c r="BO36" s="172">
        <f>SUMIF('Historical Opex'!$G$16:$G$124,$C36,'Historical Opex'!BO$16:BO$124)</f>
        <v>827.81000200000005</v>
      </c>
      <c r="BP36" s="172">
        <f>SUMIF('Historical Opex'!$G$16:$G$124,$C36,'Historical Opex'!BP$16:BP$124)</f>
        <v>891.66857499999992</v>
      </c>
      <c r="BQ36" s="172">
        <f>SUMIF('Historical Opex'!$G$16:$G$124,$C36,'Historical Opex'!BQ$16:BQ$124)</f>
        <v>820.18269600000008</v>
      </c>
      <c r="BR36" s="172">
        <f>SUMIF('Historical Opex'!$G$16:$G$124,$C36,'Historical Opex'!BR$16:BR$124)</f>
        <v>1680.9925020000001</v>
      </c>
      <c r="BS36" s="172">
        <f>SUMIF('Historical Opex'!$G$16:$G$124,$C36,'Historical Opex'!BS$16:BS$124)</f>
        <v>923.386484</v>
      </c>
      <c r="BT36" s="172">
        <f>SUMIF('Historical Opex'!$G$16:$G$124,$C36,'Historical Opex'!BT$16:BT$124)</f>
        <v>993.17736300000001</v>
      </c>
      <c r="BU36" s="172">
        <f>SUMIF('Historical Opex'!$G$16:$G$124,$C36,'Historical Opex'!BU$16:BU$124)</f>
        <v>1268.53712</v>
      </c>
      <c r="BV36" s="172">
        <f>SUMIF('Historical Opex'!$G$16:$G$124,$C36,'Historical Opex'!BV$16:BV$124)</f>
        <v>991.7626580000001</v>
      </c>
      <c r="BW36" s="172">
        <f>SUMIF('Historical Opex'!$G$16:$G$124,$C36,'Historical Opex'!BW$16:BW$124)</f>
        <v>928.44715799999994</v>
      </c>
      <c r="BX36" s="172">
        <f>SUMIF('Historical Opex'!$G$16:$G$124,$C36,'Historical Opex'!BX$16:BX$124)</f>
        <v>1037.2833909999999</v>
      </c>
      <c r="BY36" s="172">
        <f>SUMIF('Historical Opex'!$G$16:$G$124,$C36,'Historical Opex'!BY$16:BY$124)</f>
        <v>1066.3883499999999</v>
      </c>
      <c r="BZ36" s="172">
        <f>SUMIF('Historical Opex'!$G$16:$G$124,$C36,'Historical Opex'!BZ$16:BZ$124)</f>
        <v>1099.7012559999998</v>
      </c>
      <c r="CA36" s="172">
        <f>SUMIF('Historical Opex'!$G$16:$G$124,$C36,'Historical Opex'!CA$16:CA$124)</f>
        <v>1058.6633220000001</v>
      </c>
      <c r="CB36" s="172">
        <f>SUMIF('Historical Opex'!$G$16:$G$124,$C36,'Historical Opex'!CB$16:CB$124)</f>
        <v>1127.8690260000001</v>
      </c>
      <c r="CC36" s="172">
        <f>SUMIF('Historical Opex'!$G$16:$G$124,$C36,'Historical Opex'!CC$16:CC$124)</f>
        <v>1207.7910300000001</v>
      </c>
      <c r="CE36" s="281">
        <f t="shared" ref="CE36:CJ45" si="53">SUMIF($K$5:$CC$5,CE$5,$K36:$CC36)</f>
        <v>408.64551499999993</v>
      </c>
      <c r="CF36" s="281">
        <f t="shared" si="53"/>
        <v>468.93203200000005</v>
      </c>
      <c r="CG36" s="281">
        <f t="shared" si="53"/>
        <v>1259.82924</v>
      </c>
      <c r="CH36" s="281">
        <f t="shared" si="53"/>
        <v>7622.3198440000006</v>
      </c>
      <c r="CI36" s="281">
        <f t="shared" si="53"/>
        <v>10078.704514999998</v>
      </c>
      <c r="CJ36" s="281">
        <f t="shared" si="53"/>
        <v>11703.007158</v>
      </c>
    </row>
    <row r="37" spans="2:88" x14ac:dyDescent="0.2">
      <c r="C37" s="24" t="s">
        <v>1232</v>
      </c>
      <c r="G37" s="151"/>
      <c r="K37" s="158">
        <f>SUMIF('Historical Opex'!$G$16:$G$124,$C37,'Historical Opex'!K$16:K$124)</f>
        <v>0</v>
      </c>
      <c r="L37" s="158">
        <f>SUMIF('Historical Opex'!$G$16:$G$124,$C37,'Historical Opex'!L$16:L$124)</f>
        <v>0</v>
      </c>
      <c r="M37" s="158">
        <f>SUMIF('Historical Opex'!$G$16:$G$124,$C37,'Historical Opex'!M$16:M$124)</f>
        <v>0</v>
      </c>
      <c r="N37" s="158">
        <f>SUMIF('Historical Opex'!$G$16:$G$124,$C37,'Historical Opex'!N$16:N$124)</f>
        <v>0</v>
      </c>
      <c r="O37" s="158">
        <f>SUMIF('Historical Opex'!$G$16:$G$124,$C37,'Historical Opex'!O$16:O$124)</f>
        <v>0</v>
      </c>
      <c r="P37" s="158">
        <f>SUMIF('Historical Opex'!$G$16:$G$124,$C37,'Historical Opex'!P$16:P$124)</f>
        <v>0</v>
      </c>
      <c r="Q37" s="158">
        <f>SUMIF('Historical Opex'!$G$16:$G$124,$C37,'Historical Opex'!Q$16:Q$124)</f>
        <v>0</v>
      </c>
      <c r="R37" s="158">
        <f>SUMIF('Historical Opex'!$G$16:$G$124,$C37,'Historical Opex'!R$16:R$124)</f>
        <v>0</v>
      </c>
      <c r="S37" s="158">
        <f>SUMIF('Historical Opex'!$G$16:$G$124,$C37,'Historical Opex'!S$16:S$124)</f>
        <v>0</v>
      </c>
      <c r="T37" s="158">
        <f>SUMIF('Historical Opex'!$G$16:$G$124,$C37,'Historical Opex'!T$16:T$124)</f>
        <v>0</v>
      </c>
      <c r="U37" s="158">
        <f>SUMIF('Historical Opex'!$G$16:$G$124,$C37,'Historical Opex'!U$16:U$124)</f>
        <v>0</v>
      </c>
      <c r="V37" s="158">
        <f>SUMIF('Historical Opex'!$G$16:$G$124,$C37,'Historical Opex'!V$16:V$124)</f>
        <v>0</v>
      </c>
      <c r="W37" s="158">
        <f>SUMIF('Historical Opex'!$G$16:$G$124,$C37,'Historical Opex'!W$16:W$124)</f>
        <v>0</v>
      </c>
      <c r="X37" s="158">
        <f>SUMIF('Historical Opex'!$G$16:$G$124,$C37,'Historical Opex'!X$16:X$124)</f>
        <v>0</v>
      </c>
      <c r="Y37" s="158">
        <f>SUMIF('Historical Opex'!$G$16:$G$124,$C37,'Historical Opex'!Y$16:Y$124)</f>
        <v>0</v>
      </c>
      <c r="Z37" s="158">
        <f>SUMIF('Historical Opex'!$G$16:$G$124,$C37,'Historical Opex'!Z$16:Z$124)</f>
        <v>0</v>
      </c>
      <c r="AA37" s="158">
        <f>SUMIF('Historical Opex'!$G$16:$G$124,$C37,'Historical Opex'!AA$16:AA$124)</f>
        <v>0</v>
      </c>
      <c r="AB37" s="158">
        <f>SUMIF('Historical Opex'!$G$16:$G$124,$C37,'Historical Opex'!AB$16:AB$124)</f>
        <v>0</v>
      </c>
      <c r="AC37" s="158">
        <f>SUMIF('Historical Opex'!$G$16:$G$124,$C37,'Historical Opex'!AC$16:AC$124)</f>
        <v>0</v>
      </c>
      <c r="AD37" s="158">
        <f>SUMIF('Historical Opex'!$G$16:$G$124,$C37,'Historical Opex'!AD$16:AD$124)</f>
        <v>0</v>
      </c>
      <c r="AE37" s="158">
        <f>SUMIF('Historical Opex'!$G$16:$G$124,$C37,'Historical Opex'!AE$16:AE$124)</f>
        <v>0</v>
      </c>
      <c r="AF37" s="158">
        <f>SUMIF('Historical Opex'!$G$16:$G$124,$C37,'Historical Opex'!AF$16:AF$124)</f>
        <v>0</v>
      </c>
      <c r="AG37" s="158">
        <f>SUMIF('Historical Opex'!$G$16:$G$124,$C37,'Historical Opex'!AG$16:AG$124)</f>
        <v>0</v>
      </c>
      <c r="AH37" s="158">
        <f>SUMIF('Historical Opex'!$G$16:$G$124,$C37,'Historical Opex'!AH$16:AH$124)</f>
        <v>0</v>
      </c>
      <c r="AI37" s="158">
        <f>SUMIF('Historical Opex'!$G$16:$G$124,$C37,'Historical Opex'!AI$16:AI$124)</f>
        <v>0</v>
      </c>
      <c r="AJ37" s="158">
        <f>SUMIF('Historical Opex'!$G$16:$G$124,$C37,'Historical Opex'!AJ$16:AJ$124)</f>
        <v>0</v>
      </c>
      <c r="AK37" s="158">
        <f>SUMIF('Historical Opex'!$G$16:$G$124,$C37,'Historical Opex'!AK$16:AK$124)</f>
        <v>0</v>
      </c>
      <c r="AL37" s="158">
        <f>SUMIF('Historical Opex'!$G$16:$G$124,$C37,'Historical Opex'!AL$16:AL$124)</f>
        <v>0</v>
      </c>
      <c r="AM37" s="158">
        <f>SUMIF('Historical Opex'!$G$16:$G$124,$C37,'Historical Opex'!AM$16:AM$124)</f>
        <v>0</v>
      </c>
      <c r="AN37" s="158">
        <f>SUMIF('Historical Opex'!$G$16:$G$124,$C37,'Historical Opex'!AN$16:AN$124)</f>
        <v>0</v>
      </c>
      <c r="AO37" s="158">
        <f>SUMIF('Historical Opex'!$G$16:$G$124,$C37,'Historical Opex'!AO$16:AO$124)</f>
        <v>0</v>
      </c>
      <c r="AP37" s="158">
        <f>SUMIF('Historical Opex'!$G$16:$G$124,$C37,'Historical Opex'!AP$16:AP$124)</f>
        <v>0</v>
      </c>
      <c r="AQ37" s="158">
        <f>SUMIF('Historical Opex'!$G$16:$G$124,$C37,'Historical Opex'!AQ$16:AQ$124)</f>
        <v>0</v>
      </c>
      <c r="AR37" s="158">
        <f>SUMIF('Historical Opex'!$G$16:$G$124,$C37,'Historical Opex'!AR$16:AR$124)</f>
        <v>0</v>
      </c>
      <c r="AS37" s="158">
        <f>SUMIF('Historical Opex'!$G$16:$G$124,$C37,'Historical Opex'!AS$16:AS$124)</f>
        <v>0</v>
      </c>
      <c r="AT37" s="158">
        <f>SUMIF('Historical Opex'!$G$16:$G$124,$C37,'Historical Opex'!AT$16:AT$124)</f>
        <v>0</v>
      </c>
      <c r="AU37" s="158">
        <f>SUMIF('Historical Opex'!$G$16:$G$124,$C37,'Historical Opex'!AU$16:AU$124)</f>
        <v>178.125</v>
      </c>
      <c r="AV37" s="158">
        <f>SUMIF('Historical Opex'!$G$16:$G$124,$C37,'Historical Opex'!AV$16:AV$124)</f>
        <v>178.125</v>
      </c>
      <c r="AW37" s="158">
        <f>SUMIF('Historical Opex'!$G$16:$G$124,$C37,'Historical Opex'!AW$16:AW$124)</f>
        <v>178.125</v>
      </c>
      <c r="AX37" s="158">
        <f>SUMIF('Historical Opex'!$G$16:$G$124,$C37,'Historical Opex'!AX$16:AX$124)</f>
        <v>178.125</v>
      </c>
      <c r="AY37" s="158">
        <f>SUMIF('Historical Opex'!$G$16:$G$124,$C37,'Historical Opex'!AY$16:AY$124)</f>
        <v>178.125</v>
      </c>
      <c r="AZ37" s="158">
        <f>SUMIF('Historical Opex'!$G$16:$G$124,$C37,'Historical Opex'!AZ$16:AZ$124)</f>
        <v>178.125</v>
      </c>
      <c r="BA37" s="158">
        <f>SUMIF('Historical Opex'!$G$16:$G$124,$C37,'Historical Opex'!BA$16:BA$124)</f>
        <v>178.125</v>
      </c>
      <c r="BB37" s="158">
        <f>SUMIF('Historical Opex'!$G$16:$G$124,$C37,'Historical Opex'!BB$16:BB$124)</f>
        <v>178.125</v>
      </c>
      <c r="BC37" s="158">
        <f>SUMIF('Historical Opex'!$G$16:$G$124,$C37,'Historical Opex'!BC$16:BC$124)</f>
        <v>178.125</v>
      </c>
      <c r="BD37" s="158">
        <f>SUMIF('Historical Opex'!$G$16:$G$124,$C37,'Historical Opex'!BD$16:BD$124)</f>
        <v>178.125</v>
      </c>
      <c r="BE37" s="158">
        <f>SUMIF('Historical Opex'!$G$16:$G$124,$C37,'Historical Opex'!BE$16:BE$124)</f>
        <v>178.125</v>
      </c>
      <c r="BF37" s="158">
        <f>SUMIF('Historical Opex'!$G$16:$G$124,$C37,'Historical Opex'!BF$16:BF$124)</f>
        <v>-1888.2170759999999</v>
      </c>
      <c r="BG37" s="158">
        <f>SUMIF('Historical Opex'!$G$16:$G$124,$C37,'Historical Opex'!BG$16:BG$124)</f>
        <v>178.125</v>
      </c>
      <c r="BH37" s="158">
        <f>SUMIF('Historical Opex'!$G$16:$G$124,$C37,'Historical Opex'!BH$16:BH$124)</f>
        <v>178.125</v>
      </c>
      <c r="BI37" s="158">
        <f>SUMIF('Historical Opex'!$G$16:$G$124,$C37,'Historical Opex'!BI$16:BI$124)</f>
        <v>178.125</v>
      </c>
      <c r="BJ37" s="158">
        <f>SUMIF('Historical Opex'!$G$16:$G$124,$C37,'Historical Opex'!BJ$16:BJ$124)</f>
        <v>178.125</v>
      </c>
      <c r="BK37" s="158">
        <f>SUMIF('Historical Opex'!$G$16:$G$124,$C37,'Historical Opex'!BK$16:BK$124)</f>
        <v>178.125</v>
      </c>
      <c r="BL37" s="158">
        <f>SUMIF('Historical Opex'!$G$16:$G$124,$C37,'Historical Opex'!BL$16:BL$124)</f>
        <v>178.125</v>
      </c>
      <c r="BM37" s="158">
        <f>SUMIF('Historical Opex'!$G$16:$G$124,$C37,'Historical Opex'!BM$16:BM$124)</f>
        <v>178.125</v>
      </c>
      <c r="BN37" s="158">
        <f>SUMIF('Historical Opex'!$G$16:$G$124,$C37,'Historical Opex'!BN$16:BN$124)</f>
        <v>178.125</v>
      </c>
      <c r="BO37" s="158">
        <f>SUMIF('Historical Opex'!$G$16:$G$124,$C37,'Historical Opex'!BO$16:BO$124)</f>
        <v>178.125</v>
      </c>
      <c r="BP37" s="158">
        <f>SUMIF('Historical Opex'!$G$16:$G$124,$C37,'Historical Opex'!BP$16:BP$124)</f>
        <v>178.125</v>
      </c>
      <c r="BQ37" s="158">
        <f>SUMIF('Historical Opex'!$G$16:$G$124,$C37,'Historical Opex'!BQ$16:BQ$124)</f>
        <v>178.125</v>
      </c>
      <c r="BR37" s="158">
        <f>SUMIF('Historical Opex'!$G$16:$G$124,$C37,'Historical Opex'!BR$16:BR$124)</f>
        <v>-1823.672536</v>
      </c>
      <c r="BS37" s="158">
        <f>SUMIF('Historical Opex'!$G$16:$G$124,$C37,'Historical Opex'!BS$16:BS$124)</f>
        <v>178.125</v>
      </c>
      <c r="BT37" s="158">
        <f>SUMIF('Historical Opex'!$G$16:$G$124,$C37,'Historical Opex'!BT$16:BT$124)</f>
        <v>178.125</v>
      </c>
      <c r="BU37" s="158">
        <f>SUMIF('Historical Opex'!$G$16:$G$124,$C37,'Historical Opex'!BU$16:BU$124)</f>
        <v>178.125</v>
      </c>
      <c r="BV37" s="158">
        <f>SUMIF('Historical Opex'!$G$16:$G$124,$C37,'Historical Opex'!BV$16:BV$124)</f>
        <v>178.125</v>
      </c>
      <c r="BW37" s="158">
        <f>SUMIF('Historical Opex'!$G$16:$G$124,$C37,'Historical Opex'!BW$16:BW$124)</f>
        <v>178.125</v>
      </c>
      <c r="BX37" s="158">
        <f>SUMIF('Historical Opex'!$G$16:$G$124,$C37,'Historical Opex'!BX$16:BX$124)</f>
        <v>178.125</v>
      </c>
      <c r="BY37" s="158">
        <f>SUMIF('Historical Opex'!$G$16:$G$124,$C37,'Historical Opex'!BY$16:BY$124)</f>
        <v>178.125</v>
      </c>
      <c r="BZ37" s="158">
        <f>SUMIF('Historical Opex'!$G$16:$G$124,$C37,'Historical Opex'!BZ$16:BZ$124)</f>
        <v>178.125</v>
      </c>
      <c r="CA37" s="158">
        <f>SUMIF('Historical Opex'!$G$16:$G$124,$C37,'Historical Opex'!CA$16:CA$124)</f>
        <v>178.125</v>
      </c>
      <c r="CB37" s="158">
        <f>SUMIF('Historical Opex'!$G$16:$G$124,$C37,'Historical Opex'!CB$16:CB$124)</f>
        <v>178.125</v>
      </c>
      <c r="CC37" s="158">
        <f>SUMIF('Historical Opex'!$G$16:$G$124,$C37,'Historical Opex'!CC$16:CC$124)</f>
        <v>178.125</v>
      </c>
      <c r="CE37" s="251">
        <f t="shared" si="53"/>
        <v>0</v>
      </c>
      <c r="CF37" s="251">
        <f t="shared" si="53"/>
        <v>0</v>
      </c>
      <c r="CG37" s="251">
        <f t="shared" si="53"/>
        <v>0</v>
      </c>
      <c r="CH37" s="251">
        <f t="shared" si="53"/>
        <v>71.157924000000094</v>
      </c>
      <c r="CI37" s="251">
        <f t="shared" si="53"/>
        <v>135.70246399999996</v>
      </c>
      <c r="CJ37" s="251">
        <f t="shared" si="53"/>
        <v>1959.375</v>
      </c>
    </row>
    <row r="38" spans="2:88" x14ac:dyDescent="0.2">
      <c r="C38" s="24" t="s">
        <v>1233</v>
      </c>
      <c r="G38" s="151"/>
      <c r="K38" s="158">
        <f>SUMIF('Historical Opex'!$G$16:$G$124,$C38,'Historical Opex'!K$16:K$124)</f>
        <v>0</v>
      </c>
      <c r="L38" s="158">
        <f>SUMIF('Historical Opex'!$G$16:$G$124,$C38,'Historical Opex'!L$16:L$124)</f>
        <v>0</v>
      </c>
      <c r="M38" s="158">
        <f>SUMIF('Historical Opex'!$G$16:$G$124,$C38,'Historical Opex'!M$16:M$124)</f>
        <v>0</v>
      </c>
      <c r="N38" s="158">
        <f>SUMIF('Historical Opex'!$G$16:$G$124,$C38,'Historical Opex'!N$16:N$124)</f>
        <v>0</v>
      </c>
      <c r="O38" s="158">
        <f>SUMIF('Historical Opex'!$G$16:$G$124,$C38,'Historical Opex'!O$16:O$124)</f>
        <v>0</v>
      </c>
      <c r="P38" s="158">
        <f>SUMIF('Historical Opex'!$G$16:$G$124,$C38,'Historical Opex'!P$16:P$124)</f>
        <v>0</v>
      </c>
      <c r="Q38" s="158">
        <f>SUMIF('Historical Opex'!$G$16:$G$124,$C38,'Historical Opex'!Q$16:Q$124)</f>
        <v>1.5</v>
      </c>
      <c r="R38" s="158">
        <f>SUMIF('Historical Opex'!$G$16:$G$124,$C38,'Historical Opex'!R$16:R$124)</f>
        <v>1.5</v>
      </c>
      <c r="S38" s="158">
        <f>SUMIF('Historical Opex'!$G$16:$G$124,$C38,'Historical Opex'!S$16:S$124)</f>
        <v>3</v>
      </c>
      <c r="T38" s="158">
        <f>SUMIF('Historical Opex'!$G$16:$G$124,$C38,'Historical Opex'!T$16:T$124)</f>
        <v>0</v>
      </c>
      <c r="U38" s="158">
        <f>SUMIF('Historical Opex'!$G$16:$G$124,$C38,'Historical Opex'!U$16:U$124)</f>
        <v>0</v>
      </c>
      <c r="V38" s="158">
        <f>SUMIF('Historical Opex'!$G$16:$G$124,$C38,'Historical Opex'!V$16:V$124)</f>
        <v>0</v>
      </c>
      <c r="W38" s="158">
        <f>SUMIF('Historical Opex'!$G$16:$G$124,$C38,'Historical Opex'!W$16:W$124)</f>
        <v>0</v>
      </c>
      <c r="X38" s="158">
        <f>SUMIF('Historical Opex'!$G$16:$G$124,$C38,'Historical Opex'!X$16:X$124)</f>
        <v>0</v>
      </c>
      <c r="Y38" s="158">
        <f>SUMIF('Historical Opex'!$G$16:$G$124,$C38,'Historical Opex'!Y$16:Y$124)</f>
        <v>0</v>
      </c>
      <c r="Z38" s="158">
        <f>SUMIF('Historical Opex'!$G$16:$G$124,$C38,'Historical Opex'!Z$16:Z$124)</f>
        <v>0</v>
      </c>
      <c r="AA38" s="158">
        <f>SUMIF('Historical Opex'!$G$16:$G$124,$C38,'Historical Opex'!AA$16:AA$124)</f>
        <v>0</v>
      </c>
      <c r="AB38" s="158">
        <f>SUMIF('Historical Opex'!$G$16:$G$124,$C38,'Historical Opex'!AB$16:AB$124)</f>
        <v>0</v>
      </c>
      <c r="AC38" s="158">
        <f>SUMIF('Historical Opex'!$G$16:$G$124,$C38,'Historical Opex'!AC$16:AC$124)</f>
        <v>0</v>
      </c>
      <c r="AD38" s="158">
        <f>SUMIF('Historical Opex'!$G$16:$G$124,$C38,'Historical Opex'!AD$16:AD$124)</f>
        <v>0</v>
      </c>
      <c r="AE38" s="158">
        <f>SUMIF('Historical Opex'!$G$16:$G$124,$C38,'Historical Opex'!AE$16:AE$124)</f>
        <v>0</v>
      </c>
      <c r="AF38" s="158">
        <f>SUMIF('Historical Opex'!$G$16:$G$124,$C38,'Historical Opex'!AF$16:AF$124)</f>
        <v>0</v>
      </c>
      <c r="AG38" s="158">
        <f>SUMIF('Historical Opex'!$G$16:$G$124,$C38,'Historical Opex'!AG$16:AG$124)</f>
        <v>0</v>
      </c>
      <c r="AH38" s="158">
        <f>SUMIF('Historical Opex'!$G$16:$G$124,$C38,'Historical Opex'!AH$16:AH$124)</f>
        <v>0</v>
      </c>
      <c r="AI38" s="158">
        <f>SUMIF('Historical Opex'!$G$16:$G$124,$C38,'Historical Opex'!AI$16:AI$124)</f>
        <v>0</v>
      </c>
      <c r="AJ38" s="158">
        <f>SUMIF('Historical Opex'!$G$16:$G$124,$C38,'Historical Opex'!AJ$16:AJ$124)</f>
        <v>0</v>
      </c>
      <c r="AK38" s="158">
        <f>SUMIF('Historical Opex'!$G$16:$G$124,$C38,'Historical Opex'!AK$16:AK$124)</f>
        <v>0</v>
      </c>
      <c r="AL38" s="158">
        <f>SUMIF('Historical Opex'!$G$16:$G$124,$C38,'Historical Opex'!AL$16:AL$124)</f>
        <v>0</v>
      </c>
      <c r="AM38" s="158">
        <f>SUMIF('Historical Opex'!$G$16:$G$124,$C38,'Historical Opex'!AM$16:AM$124)</f>
        <v>0</v>
      </c>
      <c r="AN38" s="158">
        <f>SUMIF('Historical Opex'!$G$16:$G$124,$C38,'Historical Opex'!AN$16:AN$124)</f>
        <v>0</v>
      </c>
      <c r="AO38" s="158">
        <f>SUMIF('Historical Opex'!$G$16:$G$124,$C38,'Historical Opex'!AO$16:AO$124)</f>
        <v>0</v>
      </c>
      <c r="AP38" s="158">
        <f>SUMIF('Historical Opex'!$G$16:$G$124,$C38,'Historical Opex'!AP$16:AP$124)</f>
        <v>0</v>
      </c>
      <c r="AQ38" s="158">
        <f>SUMIF('Historical Opex'!$G$16:$G$124,$C38,'Historical Opex'!AQ$16:AQ$124)</f>
        <v>0</v>
      </c>
      <c r="AR38" s="158">
        <f>SUMIF('Historical Opex'!$G$16:$G$124,$C38,'Historical Opex'!AR$16:AR$124)</f>
        <v>0</v>
      </c>
      <c r="AS38" s="158">
        <f>SUMIF('Historical Opex'!$G$16:$G$124,$C38,'Historical Opex'!AS$16:AS$124)</f>
        <v>0</v>
      </c>
      <c r="AT38" s="158">
        <f>SUMIF('Historical Opex'!$G$16:$G$124,$C38,'Historical Opex'!AT$16:AT$124)</f>
        <v>0</v>
      </c>
      <c r="AU38" s="158">
        <f>SUMIF('Historical Opex'!$G$16:$G$124,$C38,'Historical Opex'!AU$16:AU$124)</f>
        <v>1.5096769999999999</v>
      </c>
      <c r="AV38" s="158">
        <f>SUMIF('Historical Opex'!$G$16:$G$124,$C38,'Historical Opex'!AV$16:AV$124)</f>
        <v>1.8</v>
      </c>
      <c r="AW38" s="158">
        <f>SUMIF('Historical Opex'!$G$16:$G$124,$C38,'Historical Opex'!AW$16:AW$124)</f>
        <v>0</v>
      </c>
      <c r="AX38" s="158">
        <f>SUMIF('Historical Opex'!$G$16:$G$124,$C38,'Historical Opex'!AX$16:AX$124)</f>
        <v>3.8322579999999999</v>
      </c>
      <c r="AY38" s="158">
        <f>SUMIF('Historical Opex'!$G$16:$G$124,$C38,'Historical Opex'!AY$16:AY$124)</f>
        <v>3.6</v>
      </c>
      <c r="AZ38" s="158">
        <f>SUMIF('Historical Opex'!$G$16:$G$124,$C38,'Historical Opex'!AZ$16:AZ$124)</f>
        <v>0</v>
      </c>
      <c r="BA38" s="158">
        <f>SUMIF('Historical Opex'!$G$16:$G$124,$C38,'Historical Opex'!BA$16:BA$124)</f>
        <v>0</v>
      </c>
      <c r="BB38" s="158">
        <f>SUMIF('Historical Opex'!$G$16:$G$124,$C38,'Historical Opex'!BB$16:BB$124)</f>
        <v>0</v>
      </c>
      <c r="BC38" s="158">
        <f>SUMIF('Historical Opex'!$G$16:$G$124,$C38,'Historical Opex'!BC$16:BC$124)</f>
        <v>0</v>
      </c>
      <c r="BD38" s="158">
        <f>SUMIF('Historical Opex'!$G$16:$G$124,$C38,'Historical Opex'!BD$16:BD$124)</f>
        <v>0</v>
      </c>
      <c r="BE38" s="158">
        <f>SUMIF('Historical Opex'!$G$16:$G$124,$C38,'Historical Opex'!BE$16:BE$124)</f>
        <v>0</v>
      </c>
      <c r="BF38" s="158">
        <f>SUMIF('Historical Opex'!$G$16:$G$124,$C38,'Historical Opex'!BF$16:BF$124)</f>
        <v>0</v>
      </c>
      <c r="BG38" s="158">
        <f>SUMIF('Historical Opex'!$G$16:$G$124,$C38,'Historical Opex'!BG$16:BG$124)</f>
        <v>0.20531199999999999</v>
      </c>
      <c r="BH38" s="158">
        <f>SUMIF('Historical Opex'!$G$16:$G$124,$C38,'Historical Opex'!BH$16:BH$124)</f>
        <v>0</v>
      </c>
      <c r="BI38" s="158">
        <f>SUMIF('Historical Opex'!$G$16:$G$124,$C38,'Historical Opex'!BI$16:BI$124)</f>
        <v>0</v>
      </c>
      <c r="BJ38" s="158">
        <f>SUMIF('Historical Opex'!$G$16:$G$124,$C38,'Historical Opex'!BJ$16:BJ$124)</f>
        <v>0</v>
      </c>
      <c r="BK38" s="158">
        <f>SUMIF('Historical Opex'!$G$16:$G$124,$C38,'Historical Opex'!BK$16:BK$124)</f>
        <v>0</v>
      </c>
      <c r="BL38" s="158">
        <f>SUMIF('Historical Opex'!$G$16:$G$124,$C38,'Historical Opex'!BL$16:BL$124)</f>
        <v>0</v>
      </c>
      <c r="BM38" s="158">
        <f>SUMIF('Historical Opex'!$G$16:$G$124,$C38,'Historical Opex'!BM$16:BM$124)</f>
        <v>0.6976</v>
      </c>
      <c r="BN38" s="158">
        <f>SUMIF('Historical Opex'!$G$16:$G$124,$C38,'Historical Opex'!BN$16:BN$124)</f>
        <v>0</v>
      </c>
      <c r="BO38" s="158">
        <f>SUMIF('Historical Opex'!$G$16:$G$124,$C38,'Historical Opex'!BO$16:BO$124)</f>
        <v>0</v>
      </c>
      <c r="BP38" s="158">
        <f>SUMIF('Historical Opex'!$G$16:$G$124,$C38,'Historical Opex'!BP$16:BP$124)</f>
        <v>0</v>
      </c>
      <c r="BQ38" s="158">
        <f>SUMIF('Historical Opex'!$G$16:$G$124,$C38,'Historical Opex'!BQ$16:BQ$124)</f>
        <v>0</v>
      </c>
      <c r="BR38" s="158">
        <f>SUMIF('Historical Opex'!$G$16:$G$124,$C38,'Historical Opex'!BR$16:BR$124)</f>
        <v>0</v>
      </c>
      <c r="BS38" s="158">
        <f>SUMIF('Historical Opex'!$G$16:$G$124,$C38,'Historical Opex'!BS$16:BS$124)</f>
        <v>0</v>
      </c>
      <c r="BT38" s="158">
        <f>SUMIF('Historical Opex'!$G$16:$G$124,$C38,'Historical Opex'!BT$16:BT$124)</f>
        <v>0</v>
      </c>
      <c r="BU38" s="158">
        <f>SUMIF('Historical Opex'!$G$16:$G$124,$C38,'Historical Opex'!BU$16:BU$124)</f>
        <v>0</v>
      </c>
      <c r="BV38" s="158">
        <f>SUMIF('Historical Opex'!$G$16:$G$124,$C38,'Historical Opex'!BV$16:BV$124)</f>
        <v>0</v>
      </c>
      <c r="BW38" s="158">
        <f>SUMIF('Historical Opex'!$G$16:$G$124,$C38,'Historical Opex'!BW$16:BW$124)</f>
        <v>0</v>
      </c>
      <c r="BX38" s="158">
        <f>SUMIF('Historical Opex'!$G$16:$G$124,$C38,'Historical Opex'!BX$16:BX$124)</f>
        <v>0</v>
      </c>
      <c r="BY38" s="158">
        <f>SUMIF('Historical Opex'!$G$16:$G$124,$C38,'Historical Opex'!BY$16:BY$124)</f>
        <v>0</v>
      </c>
      <c r="BZ38" s="158">
        <f>SUMIF('Historical Opex'!$G$16:$G$124,$C38,'Historical Opex'!BZ$16:BZ$124)</f>
        <v>0</v>
      </c>
      <c r="CA38" s="158">
        <f>SUMIF('Historical Opex'!$G$16:$G$124,$C38,'Historical Opex'!CA$16:CA$124)</f>
        <v>0</v>
      </c>
      <c r="CB38" s="158">
        <f>SUMIF('Historical Opex'!$G$16:$G$124,$C38,'Historical Opex'!CB$16:CB$124)</f>
        <v>0</v>
      </c>
      <c r="CC38" s="158">
        <f>SUMIF('Historical Opex'!$G$16:$G$124,$C38,'Historical Opex'!CC$16:CC$124)</f>
        <v>0</v>
      </c>
      <c r="CE38" s="251">
        <f t="shared" si="53"/>
        <v>6</v>
      </c>
      <c r="CF38" s="251">
        <f t="shared" si="53"/>
        <v>0</v>
      </c>
      <c r="CG38" s="251">
        <f t="shared" si="53"/>
        <v>0</v>
      </c>
      <c r="CH38" s="251">
        <f t="shared" si="53"/>
        <v>10.741935</v>
      </c>
      <c r="CI38" s="251">
        <f t="shared" si="53"/>
        <v>0.90291199999999994</v>
      </c>
      <c r="CJ38" s="251">
        <f t="shared" si="53"/>
        <v>0</v>
      </c>
    </row>
    <row r="39" spans="2:88" x14ac:dyDescent="0.2">
      <c r="C39" s="24" t="s">
        <v>899</v>
      </c>
      <c r="G39" s="151"/>
      <c r="K39" s="158">
        <f>SUMIF('Historical Opex'!$G$16:$G$124,$C39,'Historical Opex'!K$16:K$124)</f>
        <v>2.6013199999999999</v>
      </c>
      <c r="L39" s="158">
        <f>SUMIF('Historical Opex'!$G$16:$G$124,$C39,'Historical Opex'!L$16:L$124)</f>
        <v>3.6732119999999999</v>
      </c>
      <c r="M39" s="158">
        <f>SUMIF('Historical Opex'!$G$16:$G$124,$C39,'Historical Opex'!M$16:M$124)</f>
        <v>2.942936</v>
      </c>
      <c r="N39" s="158">
        <f>SUMIF('Historical Opex'!$G$16:$G$124,$C39,'Historical Opex'!N$16:N$124)</f>
        <v>2.0114610000000002</v>
      </c>
      <c r="O39" s="158">
        <f>SUMIF('Historical Opex'!$G$16:$G$124,$C39,'Historical Opex'!O$16:O$124)</f>
        <v>-2.8268000000000001E-2</v>
      </c>
      <c r="P39" s="158">
        <f>SUMIF('Historical Opex'!$G$16:$G$124,$C39,'Historical Opex'!P$16:P$124)</f>
        <v>1.9889159999999999</v>
      </c>
      <c r="Q39" s="158">
        <f>SUMIF('Historical Opex'!$G$16:$G$124,$C39,'Historical Opex'!Q$16:Q$124)</f>
        <v>0.97267000000000003</v>
      </c>
      <c r="R39" s="158">
        <f>SUMIF('Historical Opex'!$G$16:$G$124,$C39,'Historical Opex'!R$16:R$124)</f>
        <v>1.271647</v>
      </c>
      <c r="S39" s="158">
        <f>SUMIF('Historical Opex'!$G$16:$G$124,$C39,'Historical Opex'!S$16:S$124)</f>
        <v>1.302354</v>
      </c>
      <c r="T39" s="158">
        <f>SUMIF('Historical Opex'!$G$16:$G$124,$C39,'Historical Opex'!T$16:T$124)</f>
        <v>1.2716460000000001</v>
      </c>
      <c r="U39" s="158">
        <f>SUMIF('Historical Opex'!$G$16:$G$124,$C39,'Historical Opex'!U$16:U$124)</f>
        <v>1.7018770000000001</v>
      </c>
      <c r="V39" s="158">
        <f>SUMIF('Historical Opex'!$G$16:$G$124,$C39,'Historical Opex'!V$16:V$124)</f>
        <v>1.2435769999999999</v>
      </c>
      <c r="W39" s="158">
        <f>SUMIF('Historical Opex'!$G$16:$G$124,$C39,'Historical Opex'!W$16:W$124)</f>
        <v>2.160946</v>
      </c>
      <c r="X39" s="158">
        <f>SUMIF('Historical Opex'!$G$16:$G$124,$C39,'Historical Opex'!X$16:X$124)</f>
        <v>3.1654969999999998</v>
      </c>
      <c r="Y39" s="158">
        <f>SUMIF('Historical Opex'!$G$16:$G$124,$C39,'Historical Opex'!Y$16:Y$124)</f>
        <v>2.3046250000000001</v>
      </c>
      <c r="Z39" s="158">
        <f>SUMIF('Historical Opex'!$G$16:$G$124,$C39,'Historical Opex'!Z$16:Z$124)</f>
        <v>1.9435039999999999</v>
      </c>
      <c r="AA39" s="158">
        <f>SUMIF('Historical Opex'!$G$16:$G$124,$C39,'Historical Opex'!AA$16:AA$124)</f>
        <v>-0.41039500000000001</v>
      </c>
      <c r="AB39" s="158">
        <f>SUMIF('Historical Opex'!$G$16:$G$124,$C39,'Historical Opex'!AB$16:AB$124)</f>
        <v>1.917562</v>
      </c>
      <c r="AC39" s="158">
        <f>SUMIF('Historical Opex'!$G$16:$G$124,$C39,'Historical Opex'!AC$16:AC$124)</f>
        <v>0.75097499999999995</v>
      </c>
      <c r="AD39" s="158">
        <f>SUMIF('Historical Opex'!$G$16:$G$124,$C39,'Historical Opex'!AD$16:AD$124)</f>
        <v>4.6199599999999998</v>
      </c>
      <c r="AE39" s="158">
        <f>SUMIF('Historical Opex'!$G$16:$G$124,$C39,'Historical Opex'!AE$16:AE$124)</f>
        <v>1.563458</v>
      </c>
      <c r="AF39" s="158">
        <f>SUMIF('Historical Opex'!$G$16:$G$124,$C39,'Historical Opex'!AF$16:AF$124)</f>
        <v>1.6155710000000001</v>
      </c>
      <c r="AG39" s="158">
        <f>SUMIF('Historical Opex'!$G$16:$G$124,$C39,'Historical Opex'!AG$16:AG$124)</f>
        <v>2.2864049999999998</v>
      </c>
      <c r="AH39" s="158">
        <f>SUMIF('Historical Opex'!$G$16:$G$124,$C39,'Historical Opex'!AH$16:AH$124)</f>
        <v>0.89262699999999995</v>
      </c>
      <c r="AI39" s="158">
        <f>SUMIF('Historical Opex'!$G$16:$G$124,$C39,'Historical Opex'!AI$16:AI$124)</f>
        <v>2.5844049999999998</v>
      </c>
      <c r="AJ39" s="158">
        <f>SUMIF('Historical Opex'!$G$16:$G$124,$C39,'Historical Opex'!AJ$16:AJ$124)</f>
        <v>4.0808730000000004</v>
      </c>
      <c r="AK39" s="158">
        <f>SUMIF('Historical Opex'!$G$16:$G$124,$C39,'Historical Opex'!AK$16:AK$124)</f>
        <v>2.7353139999999998</v>
      </c>
      <c r="AL39" s="158">
        <f>SUMIF('Historical Opex'!$G$16:$G$124,$C39,'Historical Opex'!AL$16:AL$124)</f>
        <v>2.5496259999999999</v>
      </c>
      <c r="AM39" s="158">
        <f>SUMIF('Historical Opex'!$G$16:$G$124,$C39,'Historical Opex'!AM$16:AM$124)</f>
        <v>1.8420730000000001</v>
      </c>
      <c r="AN39" s="158">
        <f>SUMIF('Historical Opex'!$G$16:$G$124,$C39,'Historical Opex'!AN$16:AN$124)</f>
        <v>2.7642739999999999</v>
      </c>
      <c r="AO39" s="158">
        <f>SUMIF('Historical Opex'!$G$16:$G$124,$C39,'Historical Opex'!AO$16:AO$124)</f>
        <v>1.000678</v>
      </c>
      <c r="AP39" s="158">
        <f>SUMIF('Historical Opex'!$G$16:$G$124,$C39,'Historical Opex'!AP$16:AP$124)</f>
        <v>1.9133359999999999</v>
      </c>
      <c r="AQ39" s="158">
        <f>SUMIF('Historical Opex'!$G$16:$G$124,$C39,'Historical Opex'!AQ$16:AQ$124)</f>
        <v>1.8516159999999999</v>
      </c>
      <c r="AR39" s="158">
        <f>SUMIF('Historical Opex'!$G$16:$G$124,$C39,'Historical Opex'!AR$16:AR$124)</f>
        <v>1.913335</v>
      </c>
      <c r="AS39" s="158">
        <f>SUMIF('Historical Opex'!$G$16:$G$124,$C39,'Historical Opex'!AS$16:AS$124)</f>
        <v>2.8680460000000001</v>
      </c>
      <c r="AT39" s="158">
        <f>SUMIF('Historical Opex'!$G$16:$G$124,$C39,'Historical Opex'!AT$16:AT$124)</f>
        <v>0.89690599999999998</v>
      </c>
      <c r="AU39" s="158">
        <f>SUMIF('Historical Opex'!$G$16:$G$124,$C39,'Historical Opex'!AU$16:AU$124)</f>
        <v>46.282916</v>
      </c>
      <c r="AV39" s="158">
        <f>SUMIF('Historical Opex'!$G$16:$G$124,$C39,'Historical Opex'!AV$16:AV$124)</f>
        <v>47.518210000000003</v>
      </c>
      <c r="AW39" s="158">
        <f>SUMIF('Historical Opex'!$G$16:$G$124,$C39,'Historical Opex'!AW$16:AW$124)</f>
        <v>204.30109999999999</v>
      </c>
      <c r="AX39" s="158">
        <f>SUMIF('Historical Opex'!$G$16:$G$124,$C39,'Historical Opex'!AX$16:AX$124)</f>
        <v>81.987200000000001</v>
      </c>
      <c r="AY39" s="158">
        <f>SUMIF('Historical Opex'!$G$16:$G$124,$C39,'Historical Opex'!AY$16:AY$124)</f>
        <v>-74.350944999999996</v>
      </c>
      <c r="AZ39" s="158">
        <f>SUMIF('Historical Opex'!$G$16:$G$124,$C39,'Historical Opex'!AZ$16:AZ$124)</f>
        <v>16.862680000000001</v>
      </c>
      <c r="BA39" s="158">
        <f>SUMIF('Historical Opex'!$G$16:$G$124,$C39,'Historical Opex'!BA$16:BA$124)</f>
        <v>17.318670000000001</v>
      </c>
      <c r="BB39" s="158">
        <f>SUMIF('Historical Opex'!$G$16:$G$124,$C39,'Historical Opex'!BB$16:BB$124)</f>
        <v>47.951560000000001</v>
      </c>
      <c r="BC39" s="158">
        <f>SUMIF('Historical Opex'!$G$16:$G$124,$C39,'Historical Opex'!BC$16:BC$124)</f>
        <v>214.523</v>
      </c>
      <c r="BD39" s="158">
        <f>SUMIF('Historical Opex'!$G$16:$G$124,$C39,'Historical Opex'!BD$16:BD$124)</f>
        <v>65.689229999999995</v>
      </c>
      <c r="BE39" s="158">
        <f>SUMIF('Historical Opex'!$G$16:$G$124,$C39,'Historical Opex'!BE$16:BE$124)</f>
        <v>74.956159999999997</v>
      </c>
      <c r="BF39" s="158">
        <f>SUMIF('Historical Opex'!$G$16:$G$124,$C39,'Historical Opex'!BF$16:BF$124)</f>
        <v>40.837730000000001</v>
      </c>
      <c r="BG39" s="158">
        <f>SUMIF('Historical Opex'!$G$16:$G$124,$C39,'Historical Opex'!BG$16:BG$124)</f>
        <v>67.341560000000001</v>
      </c>
      <c r="BH39" s="158">
        <f>SUMIF('Historical Opex'!$G$16:$G$124,$C39,'Historical Opex'!BH$16:BH$124)</f>
        <v>131.59913</v>
      </c>
      <c r="BI39" s="158">
        <f>SUMIF('Historical Opex'!$G$16:$G$124,$C39,'Historical Opex'!BI$16:BI$124)</f>
        <v>77.318830000000005</v>
      </c>
      <c r="BJ39" s="158">
        <f>SUMIF('Historical Opex'!$G$16:$G$124,$C39,'Historical Opex'!BJ$16:BJ$124)</f>
        <v>1.69804</v>
      </c>
      <c r="BK39" s="158">
        <f>SUMIF('Historical Opex'!$G$16:$G$124,$C39,'Historical Opex'!BK$16:BK$124)</f>
        <v>92.268879999999996</v>
      </c>
      <c r="BL39" s="158">
        <f>SUMIF('Historical Opex'!$G$16:$G$124,$C39,'Historical Opex'!BL$16:BL$124)</f>
        <v>82.614410000000007</v>
      </c>
      <c r="BM39" s="158">
        <f>SUMIF('Historical Opex'!$G$16:$G$124,$C39,'Historical Opex'!BM$16:BM$124)</f>
        <v>20.045622999999999</v>
      </c>
      <c r="BN39" s="158">
        <f>SUMIF('Historical Opex'!$G$16:$G$124,$C39,'Historical Opex'!BN$16:BN$124)</f>
        <v>271.67930999999999</v>
      </c>
      <c r="BO39" s="158">
        <f>SUMIF('Historical Opex'!$G$16:$G$124,$C39,'Historical Opex'!BO$16:BO$124)</f>
        <v>102.304399</v>
      </c>
      <c r="BP39" s="158">
        <f>SUMIF('Historical Opex'!$G$16:$G$124,$C39,'Historical Opex'!BP$16:BP$124)</f>
        <v>70.704221000000004</v>
      </c>
      <c r="BQ39" s="158">
        <f>SUMIF('Historical Opex'!$G$16:$G$124,$C39,'Historical Opex'!BQ$16:BQ$124)</f>
        <v>65.883923999999993</v>
      </c>
      <c r="BR39" s="158">
        <f>SUMIF('Historical Opex'!$G$16:$G$124,$C39,'Historical Opex'!BR$16:BR$124)</f>
        <v>54.485492999999998</v>
      </c>
      <c r="BS39" s="158">
        <f>SUMIF('Historical Opex'!$G$16:$G$124,$C39,'Historical Opex'!BS$16:BS$124)</f>
        <v>374.942612</v>
      </c>
      <c r="BT39" s="158">
        <f>SUMIF('Historical Opex'!$G$16:$G$124,$C39,'Historical Opex'!BT$16:BT$124)</f>
        <v>15.170665</v>
      </c>
      <c r="BU39" s="158">
        <f>SUMIF('Historical Opex'!$G$16:$G$124,$C39,'Historical Opex'!BU$16:BU$124)</f>
        <v>386.47429799999998</v>
      </c>
      <c r="BV39" s="158">
        <f>SUMIF('Historical Opex'!$G$16:$G$124,$C39,'Historical Opex'!BV$16:BV$124)</f>
        <v>73.574455999999998</v>
      </c>
      <c r="BW39" s="158">
        <f>SUMIF('Historical Opex'!$G$16:$G$124,$C39,'Historical Opex'!BW$16:BW$124)</f>
        <v>130.09920099999999</v>
      </c>
      <c r="BX39" s="158">
        <f>SUMIF('Historical Opex'!$G$16:$G$124,$C39,'Historical Opex'!BX$16:BX$124)</f>
        <v>122.80184800000001</v>
      </c>
      <c r="BY39" s="158">
        <f>SUMIF('Historical Opex'!$G$16:$G$124,$C39,'Historical Opex'!BY$16:BY$124)</f>
        <v>136.69888599999999</v>
      </c>
      <c r="BZ39" s="158">
        <f>SUMIF('Historical Opex'!$G$16:$G$124,$C39,'Historical Opex'!BZ$16:BZ$124)</f>
        <v>43.542492000000003</v>
      </c>
      <c r="CA39" s="158">
        <f>SUMIF('Historical Opex'!$G$16:$G$124,$C39,'Historical Opex'!CA$16:CA$124)</f>
        <v>108.033866</v>
      </c>
      <c r="CB39" s="158">
        <f>SUMIF('Historical Opex'!$G$16:$G$124,$C39,'Historical Opex'!CB$16:CB$124)</f>
        <v>139.55440400000001</v>
      </c>
      <c r="CC39" s="158">
        <f>SUMIF('Historical Opex'!$G$16:$G$124,$C39,'Historical Opex'!CC$16:CC$124)</f>
        <v>372.26268900000002</v>
      </c>
      <c r="CE39" s="251">
        <f t="shared" si="53"/>
        <v>20.953347999999998</v>
      </c>
      <c r="CF39" s="251">
        <f t="shared" si="53"/>
        <v>22.810735000000001</v>
      </c>
      <c r="CG39" s="251">
        <f t="shared" si="53"/>
        <v>27.000482000000002</v>
      </c>
      <c r="CH39" s="251">
        <f t="shared" si="53"/>
        <v>783.87751099999991</v>
      </c>
      <c r="CI39" s="251">
        <f t="shared" si="53"/>
        <v>1037.94382</v>
      </c>
      <c r="CJ39" s="251">
        <f t="shared" si="53"/>
        <v>1903.1554169999999</v>
      </c>
    </row>
    <row r="40" spans="2:88" x14ac:dyDescent="0.2">
      <c r="C40" s="24" t="s">
        <v>900</v>
      </c>
      <c r="G40" s="151"/>
      <c r="K40" s="158">
        <f>SUMIF('Historical Opex'!$G$16:$G$124,$C40,'Historical Opex'!K$16:K$124)</f>
        <v>4.053992</v>
      </c>
      <c r="L40" s="158">
        <f>SUMIF('Historical Opex'!$G$16:$G$124,$C40,'Historical Opex'!L$16:L$124)</f>
        <v>2.3064209999999998</v>
      </c>
      <c r="M40" s="158">
        <f>SUMIF('Historical Opex'!$G$16:$G$124,$C40,'Historical Opex'!M$16:M$124)</f>
        <v>2.3697710000000001</v>
      </c>
      <c r="N40" s="158">
        <f>SUMIF('Historical Opex'!$G$16:$G$124,$C40,'Historical Opex'!N$16:N$124)</f>
        <v>2.264983</v>
      </c>
      <c r="O40" s="158">
        <f>SUMIF('Historical Opex'!$G$16:$G$124,$C40,'Historical Opex'!O$16:O$124)</f>
        <v>9.6911659999999991</v>
      </c>
      <c r="P40" s="158">
        <f>SUMIF('Historical Opex'!$G$16:$G$124,$C40,'Historical Opex'!P$16:P$124)</f>
        <v>2.7350650000000001</v>
      </c>
      <c r="Q40" s="158">
        <f>SUMIF('Historical Opex'!$G$16:$G$124,$C40,'Historical Opex'!Q$16:Q$124)</f>
        <v>1.6654229999999999</v>
      </c>
      <c r="R40" s="158">
        <f>SUMIF('Historical Opex'!$G$16:$G$124,$C40,'Historical Opex'!R$16:R$124)</f>
        <v>1.8154730000000001</v>
      </c>
      <c r="S40" s="158">
        <f>SUMIF('Historical Opex'!$G$16:$G$124,$C40,'Historical Opex'!S$16:S$124)</f>
        <v>3.5180340000000001</v>
      </c>
      <c r="T40" s="158">
        <f>SUMIF('Historical Opex'!$G$16:$G$124,$C40,'Historical Opex'!T$16:T$124)</f>
        <v>4.8631060000000002</v>
      </c>
      <c r="U40" s="158">
        <f>SUMIF('Historical Opex'!$G$16:$G$124,$C40,'Historical Opex'!U$16:U$124)</f>
        <v>1.859939</v>
      </c>
      <c r="V40" s="158">
        <f>SUMIF('Historical Opex'!$G$16:$G$124,$C40,'Historical Opex'!V$16:V$124)</f>
        <v>5.5752899999999999</v>
      </c>
      <c r="W40" s="158">
        <f>SUMIF('Historical Opex'!$G$16:$G$124,$C40,'Historical Opex'!W$16:W$124)</f>
        <v>2.6712360000000004</v>
      </c>
      <c r="X40" s="158">
        <f>SUMIF('Historical Opex'!$G$16:$G$124,$C40,'Historical Opex'!X$16:X$124)</f>
        <v>3.4301969999999997</v>
      </c>
      <c r="Y40" s="158">
        <f>SUMIF('Historical Opex'!$G$16:$G$124,$C40,'Historical Opex'!Y$16:Y$124)</f>
        <v>2.143497</v>
      </c>
      <c r="Z40" s="158">
        <f>SUMIF('Historical Opex'!$G$16:$G$124,$C40,'Historical Opex'!Z$16:Z$124)</f>
        <v>4.4329090000000004</v>
      </c>
      <c r="AA40" s="158">
        <f>SUMIF('Historical Opex'!$G$16:$G$124,$C40,'Historical Opex'!AA$16:AA$124)</f>
        <v>4.7609339999999998</v>
      </c>
      <c r="AB40" s="158">
        <f>SUMIF('Historical Opex'!$G$16:$G$124,$C40,'Historical Opex'!AB$16:AB$124)</f>
        <v>2.252224</v>
      </c>
      <c r="AC40" s="158">
        <f>SUMIF('Historical Opex'!$G$16:$G$124,$C40,'Historical Opex'!AC$16:AC$124)</f>
        <v>2.1984570000000003</v>
      </c>
      <c r="AD40" s="158">
        <f>SUMIF('Historical Opex'!$G$16:$G$124,$C40,'Historical Opex'!AD$16:AD$124)</f>
        <v>2.1915810000000002</v>
      </c>
      <c r="AE40" s="158">
        <f>SUMIF('Historical Opex'!$G$16:$G$124,$C40,'Historical Opex'!AE$16:AE$124)</f>
        <v>3.8431699999999998</v>
      </c>
      <c r="AF40" s="158">
        <f>SUMIF('Historical Opex'!$G$16:$G$124,$C40,'Historical Opex'!AF$16:AF$124)</f>
        <v>2.188812</v>
      </c>
      <c r="AG40" s="158">
        <f>SUMIF('Historical Opex'!$G$16:$G$124,$C40,'Historical Opex'!AG$16:AG$124)</f>
        <v>2.0898970000000001</v>
      </c>
      <c r="AH40" s="158">
        <f>SUMIF('Historical Opex'!$G$16:$G$124,$C40,'Historical Opex'!AH$16:AH$124)</f>
        <v>2.1299420000000002</v>
      </c>
      <c r="AI40" s="158">
        <f>SUMIF('Historical Opex'!$G$16:$G$124,$C40,'Historical Opex'!AI$16:AI$124)</f>
        <v>3.9788449999999997</v>
      </c>
      <c r="AJ40" s="158">
        <f>SUMIF('Historical Opex'!$G$16:$G$124,$C40,'Historical Opex'!AJ$16:AJ$124)</f>
        <v>2.1750539999999998</v>
      </c>
      <c r="AK40" s="158">
        <f>SUMIF('Historical Opex'!$G$16:$G$124,$C40,'Historical Opex'!AK$16:AK$124)</f>
        <v>2.245228</v>
      </c>
      <c r="AL40" s="158">
        <f>SUMIF('Historical Opex'!$G$16:$G$124,$C40,'Historical Opex'!AL$16:AL$124)</f>
        <v>2.3292190000000002</v>
      </c>
      <c r="AM40" s="158">
        <f>SUMIF('Historical Opex'!$G$16:$G$124,$C40,'Historical Opex'!AM$16:AM$124)</f>
        <v>2.9599299999999999</v>
      </c>
      <c r="AN40" s="158">
        <f>SUMIF('Historical Opex'!$G$16:$G$124,$C40,'Historical Opex'!AN$16:AN$124)</f>
        <v>2.6309379999999996</v>
      </c>
      <c r="AO40" s="158">
        <f>SUMIF('Historical Opex'!$G$16:$G$124,$C40,'Historical Opex'!AO$16:AO$124)</f>
        <v>2.4972259999999999</v>
      </c>
      <c r="AP40" s="158">
        <f>SUMIF('Historical Opex'!$G$16:$G$124,$C40,'Historical Opex'!AP$16:AP$124)</f>
        <v>8.2649679999999996</v>
      </c>
      <c r="AQ40" s="158">
        <f>SUMIF('Historical Opex'!$G$16:$G$124,$C40,'Historical Opex'!AQ$16:AQ$124)</f>
        <v>4.653397</v>
      </c>
      <c r="AR40" s="158">
        <f>SUMIF('Historical Opex'!$G$16:$G$124,$C40,'Historical Opex'!AR$16:AR$124)</f>
        <v>7.2209399999999997</v>
      </c>
      <c r="AS40" s="158">
        <f>SUMIF('Historical Opex'!$G$16:$G$124,$C40,'Historical Opex'!AS$16:AS$124)</f>
        <v>4.0728720000000003</v>
      </c>
      <c r="AT40" s="158">
        <f>SUMIF('Historical Opex'!$G$16:$G$124,$C40,'Historical Opex'!AT$16:AT$124)</f>
        <v>0.10755899999999999</v>
      </c>
      <c r="AU40" s="158">
        <f>SUMIF('Historical Opex'!$G$16:$G$124,$C40,'Historical Opex'!AU$16:AU$124)</f>
        <v>162.32163900000003</v>
      </c>
      <c r="AV40" s="158">
        <f>SUMIF('Historical Opex'!$G$16:$G$124,$C40,'Historical Opex'!AV$16:AV$124)</f>
        <v>75.48935800000001</v>
      </c>
      <c r="AW40" s="158">
        <f>SUMIF('Historical Opex'!$G$16:$G$124,$C40,'Historical Opex'!AW$16:AW$124)</f>
        <v>92.043355999999989</v>
      </c>
      <c r="AX40" s="158">
        <f>SUMIF('Historical Opex'!$G$16:$G$124,$C40,'Historical Opex'!AX$16:AX$124)</f>
        <v>69.087873999999999</v>
      </c>
      <c r="AY40" s="158">
        <f>SUMIF('Historical Opex'!$G$16:$G$124,$C40,'Historical Opex'!AY$16:AY$124)</f>
        <v>84.808776999999992</v>
      </c>
      <c r="AZ40" s="158">
        <f>SUMIF('Historical Opex'!$G$16:$G$124,$C40,'Historical Opex'!AZ$16:AZ$124)</f>
        <v>98.587049999999991</v>
      </c>
      <c r="BA40" s="158">
        <f>SUMIF('Historical Opex'!$G$16:$G$124,$C40,'Historical Opex'!BA$16:BA$124)</f>
        <v>93.246774000000002</v>
      </c>
      <c r="BB40" s="158">
        <f>SUMIF('Historical Opex'!$G$16:$G$124,$C40,'Historical Opex'!BB$16:BB$124)</f>
        <v>110.44249300000001</v>
      </c>
      <c r="BC40" s="158">
        <f>SUMIF('Historical Opex'!$G$16:$G$124,$C40,'Historical Opex'!BC$16:BC$124)</f>
        <v>243.168239</v>
      </c>
      <c r="BD40" s="158">
        <f>SUMIF('Historical Opex'!$G$16:$G$124,$C40,'Historical Opex'!BD$16:BD$124)</f>
        <v>100.31441299999999</v>
      </c>
      <c r="BE40" s="158">
        <f>SUMIF('Historical Opex'!$G$16:$G$124,$C40,'Historical Opex'!BE$16:BE$124)</f>
        <v>102.984972</v>
      </c>
      <c r="BF40" s="158">
        <f>SUMIF('Historical Opex'!$G$16:$G$124,$C40,'Historical Opex'!BF$16:BF$124)</f>
        <v>157.93575999999999</v>
      </c>
      <c r="BG40" s="158">
        <f>SUMIF('Historical Opex'!$G$16:$G$124,$C40,'Historical Opex'!BG$16:BG$124)</f>
        <v>157.308211</v>
      </c>
      <c r="BH40" s="158">
        <f>SUMIF('Historical Opex'!$G$16:$G$124,$C40,'Historical Opex'!BH$16:BH$124)</f>
        <v>165.74548699999997</v>
      </c>
      <c r="BI40" s="158">
        <f>SUMIF('Historical Opex'!$G$16:$G$124,$C40,'Historical Opex'!BI$16:BI$124)</f>
        <v>98.151935999999992</v>
      </c>
      <c r="BJ40" s="158">
        <f>SUMIF('Historical Opex'!$G$16:$G$124,$C40,'Historical Opex'!BJ$16:BJ$124)</f>
        <v>158.76603900000001</v>
      </c>
      <c r="BK40" s="158">
        <f>SUMIF('Historical Opex'!$G$16:$G$124,$C40,'Historical Opex'!BK$16:BK$124)</f>
        <v>120.37735899999998</v>
      </c>
      <c r="BL40" s="158">
        <f>SUMIF('Historical Opex'!$G$16:$G$124,$C40,'Historical Opex'!BL$16:BL$124)</f>
        <v>111.47336399999999</v>
      </c>
      <c r="BM40" s="158">
        <f>SUMIF('Historical Opex'!$G$16:$G$124,$C40,'Historical Opex'!BM$16:BM$124)</f>
        <v>132.080761</v>
      </c>
      <c r="BN40" s="158">
        <f>SUMIF('Historical Opex'!$G$16:$G$124,$C40,'Historical Opex'!BN$16:BN$124)</f>
        <v>101.44398700000001</v>
      </c>
      <c r="BO40" s="158">
        <f>SUMIF('Historical Opex'!$G$16:$G$124,$C40,'Historical Opex'!BO$16:BO$124)</f>
        <v>281.93238200000002</v>
      </c>
      <c r="BP40" s="158">
        <f>SUMIF('Historical Opex'!$G$16:$G$124,$C40,'Historical Opex'!BP$16:BP$124)</f>
        <v>145.84245099999998</v>
      </c>
      <c r="BQ40" s="158">
        <f>SUMIF('Historical Opex'!$G$16:$G$124,$C40,'Historical Opex'!BQ$16:BQ$124)</f>
        <v>136.43129000000002</v>
      </c>
      <c r="BR40" s="158">
        <f>SUMIF('Historical Opex'!$G$16:$G$124,$C40,'Historical Opex'!BR$16:BR$124)</f>
        <v>165.82205400000001</v>
      </c>
      <c r="BS40" s="158">
        <f>SUMIF('Historical Opex'!$G$16:$G$124,$C40,'Historical Opex'!BS$16:BS$124)</f>
        <v>207.17695700000002</v>
      </c>
      <c r="BT40" s="158">
        <f>SUMIF('Historical Opex'!$G$16:$G$124,$C40,'Historical Opex'!BT$16:BT$124)</f>
        <v>162.50397499999997</v>
      </c>
      <c r="BU40" s="158">
        <f>SUMIF('Historical Opex'!$G$16:$G$124,$C40,'Historical Opex'!BU$16:BU$124)</f>
        <v>134.49511300000003</v>
      </c>
      <c r="BV40" s="158">
        <f>SUMIF('Historical Opex'!$G$16:$G$124,$C40,'Historical Opex'!BV$16:BV$124)</f>
        <v>155.53645900000001</v>
      </c>
      <c r="BW40" s="158">
        <f>SUMIF('Historical Opex'!$G$16:$G$124,$C40,'Historical Opex'!BW$16:BW$124)</f>
        <v>167.78285600000001</v>
      </c>
      <c r="BX40" s="158">
        <f>SUMIF('Historical Opex'!$G$16:$G$124,$C40,'Historical Opex'!BX$16:BX$124)</f>
        <v>166.88872600000002</v>
      </c>
      <c r="BY40" s="158">
        <f>SUMIF('Historical Opex'!$G$16:$G$124,$C40,'Historical Opex'!BY$16:BY$124)</f>
        <v>251.72585099999998</v>
      </c>
      <c r="BZ40" s="158">
        <f>SUMIF('Historical Opex'!$G$16:$G$124,$C40,'Historical Opex'!BZ$16:BZ$124)</f>
        <v>390.86947900000001</v>
      </c>
      <c r="CA40" s="158">
        <f>SUMIF('Historical Opex'!$G$16:$G$124,$C40,'Historical Opex'!CA$16:CA$124)</f>
        <v>346.30578000000003</v>
      </c>
      <c r="CB40" s="158">
        <f>SUMIF('Historical Opex'!$G$16:$G$124,$C40,'Historical Opex'!CB$16:CB$124)</f>
        <v>198.60623899999999</v>
      </c>
      <c r="CC40" s="158">
        <f>SUMIF('Historical Opex'!$G$16:$G$124,$C40,'Historical Opex'!CC$16:CC$124)</f>
        <v>178.97522000000006</v>
      </c>
      <c r="CE40" s="251">
        <f t="shared" si="53"/>
        <v>42.718662999999999</v>
      </c>
      <c r="CF40" s="251">
        <f t="shared" si="53"/>
        <v>34.332856</v>
      </c>
      <c r="CG40" s="251">
        <f t="shared" si="53"/>
        <v>43.136175999999999</v>
      </c>
      <c r="CH40" s="251">
        <f t="shared" si="53"/>
        <v>1390.4307050000002</v>
      </c>
      <c r="CI40" s="251">
        <f t="shared" si="53"/>
        <v>1775.3753209999998</v>
      </c>
      <c r="CJ40" s="251">
        <f t="shared" si="53"/>
        <v>2360.8666550000007</v>
      </c>
    </row>
    <row r="41" spans="2:88" x14ac:dyDescent="0.2">
      <c r="C41" s="24" t="s">
        <v>901</v>
      </c>
      <c r="G41" s="151"/>
      <c r="K41" s="158">
        <f>SUMIF('Historical Opex'!$G$16:$G$124,$C41,'Historical Opex'!K$16:K$124)</f>
        <v>1.2281200000000001</v>
      </c>
      <c r="L41" s="158">
        <f>SUMIF('Historical Opex'!$G$16:$G$124,$C41,'Historical Opex'!L$16:L$124)</f>
        <v>1.4096599999999999</v>
      </c>
      <c r="M41" s="158">
        <f>SUMIF('Historical Opex'!$G$16:$G$124,$C41,'Historical Opex'!M$16:M$124)</f>
        <v>1.6041799999999999</v>
      </c>
      <c r="N41" s="158">
        <f>SUMIF('Historical Opex'!$G$16:$G$124,$C41,'Historical Opex'!N$16:N$124)</f>
        <v>1.1359399999999999</v>
      </c>
      <c r="O41" s="158">
        <f>SUMIF('Historical Opex'!$G$16:$G$124,$C41,'Historical Opex'!O$16:O$124)</f>
        <v>1.6607799999999999</v>
      </c>
      <c r="P41" s="158">
        <f>SUMIF('Historical Opex'!$G$16:$G$124,$C41,'Historical Opex'!P$16:P$124)</f>
        <v>1.3063640000000001</v>
      </c>
      <c r="Q41" s="158">
        <f>SUMIF('Historical Opex'!$G$16:$G$124,$C41,'Historical Opex'!Q$16:Q$124)</f>
        <v>0.80076000000000003</v>
      </c>
      <c r="R41" s="158">
        <f>SUMIF('Historical Opex'!$G$16:$G$124,$C41,'Historical Opex'!R$16:R$124)</f>
        <v>2.2088999999999999</v>
      </c>
      <c r="S41" s="158">
        <f>SUMIF('Historical Opex'!$G$16:$G$124,$C41,'Historical Opex'!S$16:S$124)</f>
        <v>0.79457999999999995</v>
      </c>
      <c r="T41" s="158">
        <f>SUMIF('Historical Opex'!$G$16:$G$124,$C41,'Historical Opex'!T$16:T$124)</f>
        <v>0.61539999999999995</v>
      </c>
      <c r="U41" s="158">
        <f>SUMIF('Historical Opex'!$G$16:$G$124,$C41,'Historical Opex'!U$16:U$124)</f>
        <v>0.87065999999999999</v>
      </c>
      <c r="V41" s="158">
        <f>SUMIF('Historical Opex'!$G$16:$G$124,$C41,'Historical Opex'!V$16:V$124)</f>
        <v>0.75294000000000005</v>
      </c>
      <c r="W41" s="158">
        <f>SUMIF('Historical Opex'!$G$16:$G$124,$C41,'Historical Opex'!W$16:W$124)</f>
        <v>2.1700380000000004</v>
      </c>
      <c r="X41" s="158">
        <f>SUMIF('Historical Opex'!$G$16:$G$124,$C41,'Historical Opex'!X$16:X$124)</f>
        <v>0.36803999999999992</v>
      </c>
      <c r="Y41" s="158">
        <f>SUMIF('Historical Opex'!$G$16:$G$124,$C41,'Historical Opex'!Y$16:Y$124)</f>
        <v>1.1049799999999999</v>
      </c>
      <c r="Z41" s="158">
        <f>SUMIF('Historical Opex'!$G$16:$G$124,$C41,'Historical Opex'!Z$16:Z$124)</f>
        <v>1.17012</v>
      </c>
      <c r="AA41" s="158">
        <f>SUMIF('Historical Opex'!$G$16:$G$124,$C41,'Historical Opex'!AA$16:AA$124)</f>
        <v>0.69573999999999991</v>
      </c>
      <c r="AB41" s="158">
        <f>SUMIF('Historical Opex'!$G$16:$G$124,$C41,'Historical Opex'!AB$16:AB$124)</f>
        <v>0.89266000000000001</v>
      </c>
      <c r="AC41" s="158">
        <f>SUMIF('Historical Opex'!$G$16:$G$124,$C41,'Historical Opex'!AC$16:AC$124)</f>
        <v>1.1756</v>
      </c>
      <c r="AD41" s="158">
        <f>SUMIF('Historical Opex'!$G$16:$G$124,$C41,'Historical Opex'!AD$16:AD$124)</f>
        <v>1.6678799999999998</v>
      </c>
      <c r="AE41" s="158">
        <f>SUMIF('Historical Opex'!$G$16:$G$124,$C41,'Historical Opex'!AE$16:AE$124)</f>
        <v>1.3903299999999998</v>
      </c>
      <c r="AF41" s="158">
        <f>SUMIF('Historical Opex'!$G$16:$G$124,$C41,'Historical Opex'!AF$16:AF$124)</f>
        <v>1.18452</v>
      </c>
      <c r="AG41" s="158">
        <f>SUMIF('Historical Opex'!$G$16:$G$124,$C41,'Historical Opex'!AG$16:AG$124)</f>
        <v>0.90177999999999991</v>
      </c>
      <c r="AH41" s="158">
        <f>SUMIF('Historical Opex'!$G$16:$G$124,$C41,'Historical Opex'!AH$16:AH$124)</f>
        <v>1.2985599999999999</v>
      </c>
      <c r="AI41" s="158">
        <f>SUMIF('Historical Opex'!$G$16:$G$124,$C41,'Historical Opex'!AI$16:AI$124)</f>
        <v>1.0710200000000001</v>
      </c>
      <c r="AJ41" s="158">
        <f>SUMIF('Historical Opex'!$G$16:$G$124,$C41,'Historical Opex'!AJ$16:AJ$124)</f>
        <v>0.64790000000000003</v>
      </c>
      <c r="AK41" s="158">
        <f>SUMIF('Historical Opex'!$G$16:$G$124,$C41,'Historical Opex'!AK$16:AK$124)</f>
        <v>0.58749999999999991</v>
      </c>
      <c r="AL41" s="158">
        <f>SUMIF('Historical Opex'!$G$16:$G$124,$C41,'Historical Opex'!AL$16:AL$124)</f>
        <v>0.54969999999999997</v>
      </c>
      <c r="AM41" s="158">
        <f>SUMIF('Historical Opex'!$G$16:$G$124,$C41,'Historical Opex'!AM$16:AM$124)</f>
        <v>2.2824</v>
      </c>
      <c r="AN41" s="158">
        <f>SUMIF('Historical Opex'!$G$16:$G$124,$C41,'Historical Opex'!AN$16:AN$124)</f>
        <v>3.2361</v>
      </c>
      <c r="AO41" s="158">
        <f>SUMIF('Historical Opex'!$G$16:$G$124,$C41,'Historical Opex'!AO$16:AO$124)</f>
        <v>3.5583</v>
      </c>
      <c r="AP41" s="158">
        <f>SUMIF('Historical Opex'!$G$16:$G$124,$C41,'Historical Opex'!AP$16:AP$124)</f>
        <v>3.7536499999999999</v>
      </c>
      <c r="AQ41" s="158">
        <f>SUMIF('Historical Opex'!$G$16:$G$124,$C41,'Historical Opex'!AQ$16:AQ$124)</f>
        <v>3.430005</v>
      </c>
      <c r="AR41" s="158">
        <f>SUMIF('Historical Opex'!$G$16:$G$124,$C41,'Historical Opex'!AR$16:AR$124)</f>
        <v>3.2313280000000004</v>
      </c>
      <c r="AS41" s="158">
        <f>SUMIF('Historical Opex'!$G$16:$G$124,$C41,'Historical Opex'!AS$16:AS$124)</f>
        <v>7.3036490000000001</v>
      </c>
      <c r="AT41" s="158">
        <f>SUMIF('Historical Opex'!$G$16:$G$124,$C41,'Historical Opex'!AT$16:AT$124)</f>
        <v>18.115194000000002</v>
      </c>
      <c r="AU41" s="158">
        <f>SUMIF('Historical Opex'!$G$16:$G$124,$C41,'Historical Opex'!AU$16:AU$124)</f>
        <v>14.031331999999999</v>
      </c>
      <c r="AV41" s="158">
        <f>SUMIF('Historical Opex'!$G$16:$G$124,$C41,'Historical Opex'!AV$16:AV$124)</f>
        <v>30.652011000000002</v>
      </c>
      <c r="AW41" s="158">
        <f>SUMIF('Historical Opex'!$G$16:$G$124,$C41,'Historical Opex'!AW$16:AW$124)</f>
        <v>5.5597289999999999</v>
      </c>
      <c r="AX41" s="158">
        <f>SUMIF('Historical Opex'!$G$16:$G$124,$C41,'Historical Opex'!AX$16:AX$124)</f>
        <v>7.508445</v>
      </c>
      <c r="AY41" s="158">
        <f>SUMIF('Historical Opex'!$G$16:$G$124,$C41,'Historical Opex'!AY$16:AY$124)</f>
        <v>-3.6000649999999998</v>
      </c>
      <c r="AZ41" s="158">
        <f>SUMIF('Historical Opex'!$G$16:$G$124,$C41,'Historical Opex'!AZ$16:AZ$124)</f>
        <v>17.379642</v>
      </c>
      <c r="BA41" s="158">
        <f>SUMIF('Historical Opex'!$G$16:$G$124,$C41,'Historical Opex'!BA$16:BA$124)</f>
        <v>15.108000000000001</v>
      </c>
      <c r="BB41" s="158">
        <f>SUMIF('Historical Opex'!$G$16:$G$124,$C41,'Historical Opex'!BB$16:BB$124)</f>
        <v>10.697246999999999</v>
      </c>
      <c r="BC41" s="158">
        <f>SUMIF('Historical Opex'!$G$16:$G$124,$C41,'Historical Opex'!BC$16:BC$124)</f>
        <v>11.742379</v>
      </c>
      <c r="BD41" s="158">
        <f>SUMIF('Historical Opex'!$G$16:$G$124,$C41,'Historical Opex'!BD$16:BD$124)</f>
        <v>12.569493</v>
      </c>
      <c r="BE41" s="158">
        <f>SUMIF('Historical Opex'!$G$16:$G$124,$C41,'Historical Opex'!BE$16:BE$124)</f>
        <v>10.503101000000001</v>
      </c>
      <c r="BF41" s="158">
        <f>SUMIF('Historical Opex'!$G$16:$G$124,$C41,'Historical Opex'!BF$16:BF$124)</f>
        <v>8.3325499999999995</v>
      </c>
      <c r="BG41" s="158">
        <f>SUMIF('Historical Opex'!$G$16:$G$124,$C41,'Historical Opex'!BG$16:BG$124)</f>
        <v>7.8392999999999997</v>
      </c>
      <c r="BH41" s="158">
        <f>SUMIF('Historical Opex'!$G$16:$G$124,$C41,'Historical Opex'!BH$16:BH$124)</f>
        <v>8.4225720000000006</v>
      </c>
      <c r="BI41" s="158">
        <f>SUMIF('Historical Opex'!$G$16:$G$124,$C41,'Historical Opex'!BI$16:BI$124)</f>
        <v>10.960373000000001</v>
      </c>
      <c r="BJ41" s="158">
        <f>SUMIF('Historical Opex'!$G$16:$G$124,$C41,'Historical Opex'!BJ$16:BJ$124)</f>
        <v>9.2995270000000012</v>
      </c>
      <c r="BK41" s="158">
        <f>SUMIF('Historical Opex'!$G$16:$G$124,$C41,'Historical Opex'!BK$16:BK$124)</f>
        <v>11.380998000000002</v>
      </c>
      <c r="BL41" s="158">
        <f>SUMIF('Historical Opex'!$G$16:$G$124,$C41,'Historical Opex'!BL$16:BL$124)</f>
        <v>14.511574000000001</v>
      </c>
      <c r="BM41" s="158">
        <f>SUMIF('Historical Opex'!$G$16:$G$124,$C41,'Historical Opex'!BM$16:BM$124)</f>
        <v>7.463241</v>
      </c>
      <c r="BN41" s="158">
        <f>SUMIF('Historical Opex'!$G$16:$G$124,$C41,'Historical Opex'!BN$16:BN$124)</f>
        <v>12.291946999999997</v>
      </c>
      <c r="BO41" s="158">
        <f>SUMIF('Historical Opex'!$G$16:$G$124,$C41,'Historical Opex'!BO$16:BO$124)</f>
        <v>12.221101000000001</v>
      </c>
      <c r="BP41" s="158">
        <f>SUMIF('Historical Opex'!$G$16:$G$124,$C41,'Historical Opex'!BP$16:BP$124)</f>
        <v>17.874533</v>
      </c>
      <c r="BQ41" s="158">
        <f>SUMIF('Historical Opex'!$G$16:$G$124,$C41,'Historical Opex'!BQ$16:BQ$124)</f>
        <v>14.793228999999998</v>
      </c>
      <c r="BR41" s="158">
        <f>SUMIF('Historical Opex'!$G$16:$G$124,$C41,'Historical Opex'!BR$16:BR$124)</f>
        <v>11.48737</v>
      </c>
      <c r="BS41" s="158">
        <f>SUMIF('Historical Opex'!$G$16:$G$124,$C41,'Historical Opex'!BS$16:BS$124)</f>
        <v>9.8357419999999998</v>
      </c>
      <c r="BT41" s="158">
        <f>SUMIF('Historical Opex'!$G$16:$G$124,$C41,'Historical Opex'!BT$16:BT$124)</f>
        <v>7.3635589999999995</v>
      </c>
      <c r="BU41" s="158">
        <f>SUMIF('Historical Opex'!$G$16:$G$124,$C41,'Historical Opex'!BU$16:BU$124)</f>
        <v>10.258027</v>
      </c>
      <c r="BV41" s="158">
        <f>SUMIF('Historical Opex'!$G$16:$G$124,$C41,'Historical Opex'!BV$16:BV$124)</f>
        <v>20.838355</v>
      </c>
      <c r="BW41" s="158">
        <f>SUMIF('Historical Opex'!$G$16:$G$124,$C41,'Historical Opex'!BW$16:BW$124)</f>
        <v>12.585832</v>
      </c>
      <c r="BX41" s="158">
        <f>SUMIF('Historical Opex'!$G$16:$G$124,$C41,'Historical Opex'!BX$16:BX$124)</f>
        <v>16.092682</v>
      </c>
      <c r="BY41" s="158">
        <f>SUMIF('Historical Opex'!$G$16:$G$124,$C41,'Historical Opex'!BY$16:BY$124)</f>
        <v>16.582360000000001</v>
      </c>
      <c r="BZ41" s="158">
        <f>SUMIF('Historical Opex'!$G$16:$G$124,$C41,'Historical Opex'!BZ$16:BZ$124)</f>
        <v>34.811706999999998</v>
      </c>
      <c r="CA41" s="158">
        <f>SUMIF('Historical Opex'!$G$16:$G$124,$C41,'Historical Opex'!CA$16:CA$124)</f>
        <v>32.032449999999997</v>
      </c>
      <c r="CB41" s="158">
        <f>SUMIF('Historical Opex'!$G$16:$G$124,$C41,'Historical Opex'!CB$16:CB$124)</f>
        <v>32.973181000000004</v>
      </c>
      <c r="CC41" s="158">
        <f>SUMIF('Historical Opex'!$G$16:$G$124,$C41,'Historical Opex'!CC$16:CC$124)</f>
        <v>23.123112000000003</v>
      </c>
      <c r="CE41" s="251">
        <f t="shared" si="53"/>
        <v>14.388284000000001</v>
      </c>
      <c r="CF41" s="251">
        <f t="shared" si="53"/>
        <v>14.020248000000002</v>
      </c>
      <c r="CG41" s="251">
        <f t="shared" si="53"/>
        <v>47.766746000000005</v>
      </c>
      <c r="CH41" s="251">
        <f t="shared" si="53"/>
        <v>140.48386400000001</v>
      </c>
      <c r="CI41" s="251">
        <f t="shared" si="53"/>
        <v>138.54576500000002</v>
      </c>
      <c r="CJ41" s="251">
        <f t="shared" si="53"/>
        <v>216.497007</v>
      </c>
    </row>
    <row r="42" spans="2:88" x14ac:dyDescent="0.2">
      <c r="C42" s="24" t="s">
        <v>210</v>
      </c>
      <c r="G42" s="151"/>
      <c r="K42" s="158">
        <f>SUMIF('Historical Opex'!$G$16:$G$124,$C42,'Historical Opex'!K$16:K$124)</f>
        <v>1.0210000000000001</v>
      </c>
      <c r="L42" s="158">
        <f>SUMIF('Historical Opex'!$G$16:$G$124,$C42,'Historical Opex'!L$16:L$124)</f>
        <v>0.90349999999999997</v>
      </c>
      <c r="M42" s="158">
        <f>SUMIF('Historical Opex'!$G$16:$G$124,$C42,'Historical Opex'!M$16:M$124)</f>
        <v>2.27</v>
      </c>
      <c r="N42" s="158">
        <f>SUMIF('Historical Opex'!$G$16:$G$124,$C42,'Historical Opex'!N$16:N$124)</f>
        <v>0.85624999999999996</v>
      </c>
      <c r="O42" s="158">
        <f>SUMIF('Historical Opex'!$G$16:$G$124,$C42,'Historical Opex'!O$16:O$124)</f>
        <v>1.5785</v>
      </c>
      <c r="P42" s="158">
        <f>SUMIF('Historical Opex'!$G$16:$G$124,$C42,'Historical Opex'!P$16:P$124)</f>
        <v>4.0075000000000003</v>
      </c>
      <c r="Q42" s="158">
        <f>SUMIF('Historical Opex'!$G$16:$G$124,$C42,'Historical Opex'!Q$16:Q$124)</f>
        <v>1.2090000000000001</v>
      </c>
      <c r="R42" s="158">
        <f>SUMIF('Historical Opex'!$G$16:$G$124,$C42,'Historical Opex'!R$16:R$124)</f>
        <v>0.21</v>
      </c>
      <c r="S42" s="158">
        <f>SUMIF('Historical Opex'!$G$16:$G$124,$C42,'Historical Opex'!S$16:S$124)</f>
        <v>1.1499999999999999</v>
      </c>
      <c r="T42" s="158">
        <f>SUMIF('Historical Opex'!$G$16:$G$124,$C42,'Historical Opex'!T$16:T$124)</f>
        <v>0</v>
      </c>
      <c r="U42" s="158">
        <f>SUMIF('Historical Opex'!$G$16:$G$124,$C42,'Historical Opex'!U$16:U$124)</f>
        <v>0</v>
      </c>
      <c r="V42" s="158">
        <f>SUMIF('Historical Opex'!$G$16:$G$124,$C42,'Historical Opex'!V$16:V$124)</f>
        <v>0.1</v>
      </c>
      <c r="W42" s="158">
        <f>SUMIF('Historical Opex'!$G$16:$G$124,$C42,'Historical Opex'!W$16:W$124)</f>
        <v>2.30505</v>
      </c>
      <c r="X42" s="158">
        <f>SUMIF('Historical Opex'!$G$16:$G$124,$C42,'Historical Opex'!X$16:X$124)</f>
        <v>0.113637</v>
      </c>
      <c r="Y42" s="158">
        <f>SUMIF('Historical Opex'!$G$16:$G$124,$C42,'Historical Opex'!Y$16:Y$124)</f>
        <v>0.879</v>
      </c>
      <c r="Z42" s="158">
        <f>SUMIF('Historical Opex'!$G$16:$G$124,$C42,'Historical Opex'!Z$16:Z$124)</f>
        <v>1.1075999999999999</v>
      </c>
      <c r="AA42" s="158">
        <f>SUMIF('Historical Opex'!$G$16:$G$124,$C42,'Historical Opex'!AA$16:AA$124)</f>
        <v>0.249</v>
      </c>
      <c r="AB42" s="158">
        <f>SUMIF('Historical Opex'!$G$16:$G$124,$C42,'Historical Opex'!AB$16:AB$124)</f>
        <v>0.4677</v>
      </c>
      <c r="AC42" s="158">
        <f>SUMIF('Historical Opex'!$G$16:$G$124,$C42,'Historical Opex'!AC$16:AC$124)</f>
        <v>7.6750400000000001</v>
      </c>
      <c r="AD42" s="158">
        <f>SUMIF('Historical Opex'!$G$16:$G$124,$C42,'Historical Opex'!AD$16:AD$124)</f>
        <v>9.9199999999999997E-2</v>
      </c>
      <c r="AE42" s="158">
        <f>SUMIF('Historical Opex'!$G$16:$G$124,$C42,'Historical Opex'!AE$16:AE$124)</f>
        <v>1.8367</v>
      </c>
      <c r="AF42" s="158">
        <f>SUMIF('Historical Opex'!$G$16:$G$124,$C42,'Historical Opex'!AF$16:AF$124)</f>
        <v>2.4157459999999999</v>
      </c>
      <c r="AG42" s="158">
        <f>SUMIF('Historical Opex'!$G$16:$G$124,$C42,'Historical Opex'!AG$16:AG$124)</f>
        <v>1.97776</v>
      </c>
      <c r="AH42" s="158">
        <f>SUMIF('Historical Opex'!$G$16:$G$124,$C42,'Historical Opex'!AH$16:AH$124)</f>
        <v>0.36499999999999999</v>
      </c>
      <c r="AI42" s="158">
        <f>SUMIF('Historical Opex'!$G$16:$G$124,$C42,'Historical Opex'!AI$16:AI$124)</f>
        <v>1.610465</v>
      </c>
      <c r="AJ42" s="158">
        <f>SUMIF('Historical Opex'!$G$16:$G$124,$C42,'Historical Opex'!AJ$16:AJ$124)</f>
        <v>1.234</v>
      </c>
      <c r="AK42" s="158">
        <f>SUMIF('Historical Opex'!$G$16:$G$124,$C42,'Historical Opex'!AK$16:AK$124)</f>
        <v>1.0508</v>
      </c>
      <c r="AL42" s="158">
        <f>SUMIF('Historical Opex'!$G$16:$G$124,$C42,'Historical Opex'!AL$16:AL$124)</f>
        <v>0.59050000000000002</v>
      </c>
      <c r="AM42" s="158">
        <f>SUMIF('Historical Opex'!$G$16:$G$124,$C42,'Historical Opex'!AM$16:AM$124)</f>
        <v>2.8742000000000001</v>
      </c>
      <c r="AN42" s="158">
        <f>SUMIF('Historical Opex'!$G$16:$G$124,$C42,'Historical Opex'!AN$16:AN$124)</f>
        <v>2.2867199999999999</v>
      </c>
      <c r="AO42" s="158">
        <f>SUMIF('Historical Opex'!$G$16:$G$124,$C42,'Historical Opex'!AO$16:AO$124)</f>
        <v>0.89</v>
      </c>
      <c r="AP42" s="158">
        <f>SUMIF('Historical Opex'!$G$16:$G$124,$C42,'Historical Opex'!AP$16:AP$124)</f>
        <v>1.6562999999999999</v>
      </c>
      <c r="AQ42" s="158">
        <f>SUMIF('Historical Opex'!$G$16:$G$124,$C42,'Historical Opex'!AQ$16:AQ$124)</f>
        <v>2.468</v>
      </c>
      <c r="AR42" s="158">
        <f>SUMIF('Historical Opex'!$G$16:$G$124,$C42,'Historical Opex'!AR$16:AR$124)</f>
        <v>3.1202399999999999</v>
      </c>
      <c r="AS42" s="158">
        <f>SUMIF('Historical Opex'!$G$16:$G$124,$C42,'Historical Opex'!AS$16:AS$124)</f>
        <v>1.4764999999999999</v>
      </c>
      <c r="AT42" s="158">
        <f>SUMIF('Historical Opex'!$G$16:$G$124,$C42,'Historical Opex'!AT$16:AT$124)</f>
        <v>0.58889999999999998</v>
      </c>
      <c r="AU42" s="158">
        <f>SUMIF('Historical Opex'!$G$16:$G$124,$C42,'Historical Opex'!AU$16:AU$124)</f>
        <v>13.162299999999998</v>
      </c>
      <c r="AV42" s="158">
        <f>SUMIF('Historical Opex'!$G$16:$G$124,$C42,'Historical Opex'!AV$16:AV$124)</f>
        <v>3.1720099999999998</v>
      </c>
      <c r="AW42" s="158">
        <f>SUMIF('Historical Opex'!$G$16:$G$124,$C42,'Historical Opex'!AW$16:AW$124)</f>
        <v>4.8754999999999997</v>
      </c>
      <c r="AX42" s="158">
        <f>SUMIF('Historical Opex'!$G$16:$G$124,$C42,'Historical Opex'!AX$16:AX$124)</f>
        <v>5.1207999999999991</v>
      </c>
      <c r="AY42" s="158">
        <f>SUMIF('Historical Opex'!$G$16:$G$124,$C42,'Historical Opex'!AY$16:AY$124)</f>
        <v>4.8094999999999999</v>
      </c>
      <c r="AZ42" s="158">
        <f>SUMIF('Historical Opex'!$G$16:$G$124,$C42,'Historical Opex'!AZ$16:AZ$124)</f>
        <v>6.3247400000000003</v>
      </c>
      <c r="BA42" s="158">
        <f>SUMIF('Historical Opex'!$G$16:$G$124,$C42,'Historical Opex'!BA$16:BA$124)</f>
        <v>4.4934009999999995</v>
      </c>
      <c r="BB42" s="158">
        <f>SUMIF('Historical Opex'!$G$16:$G$124,$C42,'Historical Opex'!BB$16:BB$124)</f>
        <v>3.6340100000000004</v>
      </c>
      <c r="BC42" s="158">
        <f>SUMIF('Historical Opex'!$G$16:$G$124,$C42,'Historical Opex'!BC$16:BC$124)</f>
        <v>5.1029999999999998</v>
      </c>
      <c r="BD42" s="158">
        <f>SUMIF('Historical Opex'!$G$16:$G$124,$C42,'Historical Opex'!BD$16:BD$124)</f>
        <v>4.962807999999999</v>
      </c>
      <c r="BE42" s="158">
        <f>SUMIF('Historical Opex'!$G$16:$G$124,$C42,'Historical Opex'!BE$16:BE$124)</f>
        <v>7.9473089999999997</v>
      </c>
      <c r="BF42" s="158">
        <f>SUMIF('Historical Opex'!$G$16:$G$124,$C42,'Historical Opex'!BF$16:BF$124)</f>
        <v>6.3317000000000005</v>
      </c>
      <c r="BG42" s="158">
        <f>SUMIF('Historical Opex'!$G$16:$G$124,$C42,'Historical Opex'!BG$16:BG$124)</f>
        <v>2.0289999999999999</v>
      </c>
      <c r="BH42" s="158">
        <f>SUMIF('Historical Opex'!$G$16:$G$124,$C42,'Historical Opex'!BH$16:BH$124)</f>
        <v>18.578800000000001</v>
      </c>
      <c r="BI42" s="158">
        <f>SUMIF('Historical Opex'!$G$16:$G$124,$C42,'Historical Opex'!BI$16:BI$124)</f>
        <v>8.6593300000000006</v>
      </c>
      <c r="BJ42" s="158">
        <f>SUMIF('Historical Opex'!$G$16:$G$124,$C42,'Historical Opex'!BJ$16:BJ$124)</f>
        <v>6.680142</v>
      </c>
      <c r="BK42" s="158">
        <f>SUMIF('Historical Opex'!$G$16:$G$124,$C42,'Historical Opex'!BK$16:BK$124)</f>
        <v>8.7721499999999999</v>
      </c>
      <c r="BL42" s="158">
        <f>SUMIF('Historical Opex'!$G$16:$G$124,$C42,'Historical Opex'!BL$16:BL$124)</f>
        <v>6.2116699999999998</v>
      </c>
      <c r="BM42" s="158">
        <f>SUMIF('Historical Opex'!$G$16:$G$124,$C42,'Historical Opex'!BM$16:BM$124)</f>
        <v>4.1635999999999997</v>
      </c>
      <c r="BN42" s="158">
        <f>SUMIF('Historical Opex'!$G$16:$G$124,$C42,'Historical Opex'!BN$16:BN$124)</f>
        <v>5.1951999999999998</v>
      </c>
      <c r="BO42" s="158">
        <f>SUMIF('Historical Opex'!$G$16:$G$124,$C42,'Historical Opex'!BO$16:BO$124)</f>
        <v>6.5555000000000003</v>
      </c>
      <c r="BP42" s="158">
        <f>SUMIF('Historical Opex'!$G$16:$G$124,$C42,'Historical Opex'!BP$16:BP$124)</f>
        <v>11.598820000000002</v>
      </c>
      <c r="BQ42" s="158">
        <f>SUMIF('Historical Opex'!$G$16:$G$124,$C42,'Historical Opex'!BQ$16:BQ$124)</f>
        <v>6.0728100000000005</v>
      </c>
      <c r="BR42" s="158">
        <f>SUMIF('Historical Opex'!$G$16:$G$124,$C42,'Historical Opex'!BR$16:BR$124)</f>
        <v>8.6464000000000016</v>
      </c>
      <c r="BS42" s="158">
        <f>SUMIF('Historical Opex'!$G$16:$G$124,$C42,'Historical Opex'!BS$16:BS$124)</f>
        <v>1.962</v>
      </c>
      <c r="BT42" s="158">
        <f>SUMIF('Historical Opex'!$G$16:$G$124,$C42,'Historical Opex'!BT$16:BT$124)</f>
        <v>4.7700300000000002</v>
      </c>
      <c r="BU42" s="158">
        <f>SUMIF('Historical Opex'!$G$16:$G$124,$C42,'Historical Opex'!BU$16:BU$124)</f>
        <v>7.0813899999999999</v>
      </c>
      <c r="BV42" s="158">
        <f>SUMIF('Historical Opex'!$G$16:$G$124,$C42,'Historical Opex'!BV$16:BV$124)</f>
        <v>5.4419900000000005</v>
      </c>
      <c r="BW42" s="158">
        <f>SUMIF('Historical Opex'!$G$16:$G$124,$C42,'Historical Opex'!BW$16:BW$124)</f>
        <v>3.3049400000000002</v>
      </c>
      <c r="BX42" s="158">
        <f>SUMIF('Historical Opex'!$G$16:$G$124,$C42,'Historical Opex'!BX$16:BX$124)</f>
        <v>6.0767199999999999</v>
      </c>
      <c r="BY42" s="158">
        <f>SUMIF('Historical Opex'!$G$16:$G$124,$C42,'Historical Opex'!BY$16:BY$124)</f>
        <v>8.6866389999999996</v>
      </c>
      <c r="BZ42" s="158">
        <f>SUMIF('Historical Opex'!$G$16:$G$124,$C42,'Historical Opex'!BZ$16:BZ$124)</f>
        <v>37.88653</v>
      </c>
      <c r="CA42" s="158">
        <f>SUMIF('Historical Opex'!$G$16:$G$124,$C42,'Historical Opex'!CA$16:CA$124)</f>
        <v>7.7895199999999996</v>
      </c>
      <c r="CB42" s="158">
        <f>SUMIF('Historical Opex'!$G$16:$G$124,$C42,'Historical Opex'!CB$16:CB$124)</f>
        <v>9.6191100000000009</v>
      </c>
      <c r="CC42" s="158">
        <f>SUMIF('Historical Opex'!$G$16:$G$124,$C42,'Historical Opex'!CC$16:CC$124)</f>
        <v>7.6160400000000008</v>
      </c>
      <c r="CE42" s="251">
        <f t="shared" si="53"/>
        <v>13.30575</v>
      </c>
      <c r="CF42" s="251">
        <f t="shared" si="53"/>
        <v>19.491432999999997</v>
      </c>
      <c r="CG42" s="251">
        <f t="shared" si="53"/>
        <v>19.846625000000003</v>
      </c>
      <c r="CH42" s="251">
        <f t="shared" si="53"/>
        <v>69.937078</v>
      </c>
      <c r="CI42" s="251">
        <f t="shared" si="53"/>
        <v>93.163421999999997</v>
      </c>
      <c r="CJ42" s="251">
        <f t="shared" si="53"/>
        <v>100.234909</v>
      </c>
    </row>
    <row r="43" spans="2:88" x14ac:dyDescent="0.2">
      <c r="C43" s="24" t="s">
        <v>211</v>
      </c>
      <c r="G43" s="151"/>
      <c r="K43" s="158">
        <f>SUMIF('Historical Opex'!$G$16:$G$124,$C43,'Historical Opex'!K$16:K$124)</f>
        <v>1.268E-2</v>
      </c>
      <c r="L43" s="158">
        <f>SUMIF('Historical Opex'!$G$16:$G$124,$C43,'Historical Opex'!L$16:L$124)</f>
        <v>0</v>
      </c>
      <c r="M43" s="158">
        <f>SUMIF('Historical Opex'!$G$16:$G$124,$C43,'Historical Opex'!M$16:M$124)</f>
        <v>0</v>
      </c>
      <c r="N43" s="158">
        <f>SUMIF('Historical Opex'!$G$16:$G$124,$C43,'Historical Opex'!N$16:N$124)</f>
        <v>0</v>
      </c>
      <c r="O43" s="158">
        <f>SUMIF('Historical Opex'!$G$16:$G$124,$C43,'Historical Opex'!O$16:O$124)</f>
        <v>0</v>
      </c>
      <c r="P43" s="158">
        <f>SUMIF('Historical Opex'!$G$16:$G$124,$C43,'Historical Opex'!P$16:P$124)</f>
        <v>0</v>
      </c>
      <c r="Q43" s="158">
        <f>SUMIF('Historical Opex'!$G$16:$G$124,$C43,'Historical Opex'!Q$16:Q$124)</f>
        <v>0</v>
      </c>
      <c r="R43" s="158">
        <f>SUMIF('Historical Opex'!$G$16:$G$124,$C43,'Historical Opex'!R$16:R$124)</f>
        <v>1.0736000000000001E-2</v>
      </c>
      <c r="S43" s="158">
        <f>SUMIF('Historical Opex'!$G$16:$G$124,$C43,'Historical Opex'!S$16:S$124)</f>
        <v>6.1334E-2</v>
      </c>
      <c r="T43" s="158">
        <f>SUMIF('Historical Opex'!$G$16:$G$124,$C43,'Historical Opex'!T$16:T$124)</f>
        <v>6.77E-3</v>
      </c>
      <c r="U43" s="158">
        <f>SUMIF('Historical Opex'!$G$16:$G$124,$C43,'Historical Opex'!U$16:U$124)</f>
        <v>1.8440000000000002E-2</v>
      </c>
      <c r="V43" s="158">
        <f>SUMIF('Historical Opex'!$G$16:$G$124,$C43,'Historical Opex'!V$16:V$124)</f>
        <v>6.7779999999999993E-2</v>
      </c>
      <c r="W43" s="158">
        <f>SUMIF('Historical Opex'!$G$16:$G$124,$C43,'Historical Opex'!W$16:W$124)</f>
        <v>7.8420000000000004E-2</v>
      </c>
      <c r="X43" s="158">
        <f>SUMIF('Historical Opex'!$G$16:$G$124,$C43,'Historical Opex'!X$16:X$124)</f>
        <v>6.2939999999999996E-2</v>
      </c>
      <c r="Y43" s="158">
        <f>SUMIF('Historical Opex'!$G$16:$G$124,$C43,'Historical Opex'!Y$16:Y$124)</f>
        <v>9.6689999999999998E-2</v>
      </c>
      <c r="Z43" s="158">
        <f>SUMIF('Historical Opex'!$G$16:$G$124,$C43,'Historical Opex'!Z$16:Z$124)</f>
        <v>6.4810000000000006E-2</v>
      </c>
      <c r="AA43" s="158">
        <f>SUMIF('Historical Opex'!$G$16:$G$124,$C43,'Historical Opex'!AA$16:AA$124)</f>
        <v>6.3659999999999994E-2</v>
      </c>
      <c r="AB43" s="158">
        <f>SUMIF('Historical Opex'!$G$16:$G$124,$C43,'Historical Opex'!AB$16:AB$124)</f>
        <v>0.12148</v>
      </c>
      <c r="AC43" s="158">
        <f>SUMIF('Historical Opex'!$G$16:$G$124,$C43,'Historical Opex'!AC$16:AC$124)</f>
        <v>7.0349999999999996E-2</v>
      </c>
      <c r="AD43" s="158">
        <f>SUMIF('Historical Opex'!$G$16:$G$124,$C43,'Historical Opex'!AD$16:AD$124)</f>
        <v>7.9329999999999998E-2</v>
      </c>
      <c r="AE43" s="158">
        <f>SUMIF('Historical Opex'!$G$16:$G$124,$C43,'Historical Opex'!AE$16:AE$124)</f>
        <v>0.10081999999999999</v>
      </c>
      <c r="AF43" s="158">
        <f>SUMIF('Historical Opex'!$G$16:$G$124,$C43,'Historical Opex'!AF$16:AF$124)</f>
        <v>9.7999999999999997E-3</v>
      </c>
      <c r="AG43" s="158">
        <f>SUMIF('Historical Opex'!$G$16:$G$124,$C43,'Historical Opex'!AG$16:AG$124)</f>
        <v>7.5289999999999996E-2</v>
      </c>
      <c r="AH43" s="158">
        <f>SUMIF('Historical Opex'!$G$16:$G$124,$C43,'Historical Opex'!AH$16:AH$124)</f>
        <v>6.9569999999999993E-2</v>
      </c>
      <c r="AI43" s="158">
        <f>SUMIF('Historical Opex'!$G$16:$G$124,$C43,'Historical Opex'!AI$16:AI$124)</f>
        <v>0.10521</v>
      </c>
      <c r="AJ43" s="158">
        <f>SUMIF('Historical Opex'!$G$16:$G$124,$C43,'Historical Opex'!AJ$16:AJ$124)</f>
        <v>7.8469999999999998E-2</v>
      </c>
      <c r="AK43" s="158">
        <f>SUMIF('Historical Opex'!$G$16:$G$124,$C43,'Historical Opex'!AK$16:AK$124)</f>
        <v>7.8270000000000006E-2</v>
      </c>
      <c r="AL43" s="158">
        <f>SUMIF('Historical Opex'!$G$16:$G$124,$C43,'Historical Opex'!AL$16:AL$124)</f>
        <v>7.6469999999999996E-2</v>
      </c>
      <c r="AM43" s="158">
        <f>SUMIF('Historical Opex'!$G$16:$G$124,$C43,'Historical Opex'!AM$16:AM$124)</f>
        <v>0.12409000000000001</v>
      </c>
      <c r="AN43" s="158">
        <f>SUMIF('Historical Opex'!$G$16:$G$124,$C43,'Historical Opex'!AN$16:AN$124)</f>
        <v>6.0979999999999999E-2</v>
      </c>
      <c r="AO43" s="158">
        <f>SUMIF('Historical Opex'!$G$16:$G$124,$C43,'Historical Opex'!AO$16:AO$124)</f>
        <v>1.481E-2</v>
      </c>
      <c r="AP43" s="158">
        <f>SUMIF('Historical Opex'!$G$16:$G$124,$C43,'Historical Opex'!AP$16:AP$124)</f>
        <v>1.554E-2</v>
      </c>
      <c r="AQ43" s="158">
        <f>SUMIF('Historical Opex'!$G$16:$G$124,$C43,'Historical Opex'!AQ$16:AQ$124)</f>
        <v>2.044E-2</v>
      </c>
      <c r="AR43" s="158">
        <f>SUMIF('Historical Opex'!$G$16:$G$124,$C43,'Historical Opex'!AR$16:AR$124)</f>
        <v>2.6380000000000001E-2</v>
      </c>
      <c r="AS43" s="158">
        <f>SUMIF('Historical Opex'!$G$16:$G$124,$C43,'Historical Opex'!AS$16:AS$124)</f>
        <v>1.1440000000000001E-2</v>
      </c>
      <c r="AT43" s="158">
        <f>SUMIF('Historical Opex'!$G$16:$G$124,$C43,'Historical Opex'!AT$16:AT$124)</f>
        <v>2.8900000000000002E-3</v>
      </c>
      <c r="AU43" s="158">
        <f>SUMIF('Historical Opex'!$G$16:$G$124,$C43,'Historical Opex'!AU$16:AU$124)</f>
        <v>16.603335999999999</v>
      </c>
      <c r="AV43" s="158">
        <f>SUMIF('Historical Opex'!$G$16:$G$124,$C43,'Historical Opex'!AV$16:AV$124)</f>
        <v>25.287237999999995</v>
      </c>
      <c r="AW43" s="158">
        <f>SUMIF('Historical Opex'!$G$16:$G$124,$C43,'Historical Opex'!AW$16:AW$124)</f>
        <v>33.751131000000001</v>
      </c>
      <c r="AX43" s="158">
        <f>SUMIF('Historical Opex'!$G$16:$G$124,$C43,'Historical Opex'!AX$16:AX$124)</f>
        <v>33.201250000000002</v>
      </c>
      <c r="AY43" s="158">
        <f>SUMIF('Historical Opex'!$G$16:$G$124,$C43,'Historical Opex'!AY$16:AY$124)</f>
        <v>30.879595000000002</v>
      </c>
      <c r="AZ43" s="158">
        <f>SUMIF('Historical Opex'!$G$16:$G$124,$C43,'Historical Opex'!AZ$16:AZ$124)</f>
        <v>32.835388999999999</v>
      </c>
      <c r="BA43" s="158">
        <f>SUMIF('Historical Opex'!$G$16:$G$124,$C43,'Historical Opex'!BA$16:BA$124)</f>
        <v>32.014516999999998</v>
      </c>
      <c r="BB43" s="158">
        <f>SUMIF('Historical Opex'!$G$16:$G$124,$C43,'Historical Opex'!BB$16:BB$124)</f>
        <v>28.762034</v>
      </c>
      <c r="BC43" s="158">
        <f>SUMIF('Historical Opex'!$G$16:$G$124,$C43,'Historical Opex'!BC$16:BC$124)</f>
        <v>30.479762000000001</v>
      </c>
      <c r="BD43" s="158">
        <f>SUMIF('Historical Opex'!$G$16:$G$124,$C43,'Historical Opex'!BD$16:BD$124)</f>
        <v>29.575364</v>
      </c>
      <c r="BE43" s="158">
        <f>SUMIF('Historical Opex'!$G$16:$G$124,$C43,'Historical Opex'!BE$16:BE$124)</f>
        <v>29.401789999999998</v>
      </c>
      <c r="BF43" s="158">
        <f>SUMIF('Historical Opex'!$G$16:$G$124,$C43,'Historical Opex'!BF$16:BF$124)</f>
        <v>32.180469000000002</v>
      </c>
      <c r="BG43" s="158">
        <f>SUMIF('Historical Opex'!$G$16:$G$124,$C43,'Historical Opex'!BG$16:BG$124)</f>
        <v>32.964103999999999</v>
      </c>
      <c r="BH43" s="158">
        <f>SUMIF('Historical Opex'!$G$16:$G$124,$C43,'Historical Opex'!BH$16:BH$124)</f>
        <v>35.050813999999995</v>
      </c>
      <c r="BI43" s="158">
        <f>SUMIF('Historical Opex'!$G$16:$G$124,$C43,'Historical Opex'!BI$16:BI$124)</f>
        <v>35.539619999999999</v>
      </c>
      <c r="BJ43" s="158">
        <f>SUMIF('Historical Opex'!$G$16:$G$124,$C43,'Historical Opex'!BJ$16:BJ$124)</f>
        <v>38.277465999999997</v>
      </c>
      <c r="BK43" s="158">
        <f>SUMIF('Historical Opex'!$G$16:$G$124,$C43,'Historical Opex'!BK$16:BK$124)</f>
        <v>37.710692000000002</v>
      </c>
      <c r="BL43" s="158">
        <f>SUMIF('Historical Opex'!$G$16:$G$124,$C43,'Historical Opex'!BL$16:BL$124)</f>
        <v>38.392764</v>
      </c>
      <c r="BM43" s="158">
        <f>SUMIF('Historical Opex'!$G$16:$G$124,$C43,'Historical Opex'!BM$16:BM$124)</f>
        <v>38.605125000000001</v>
      </c>
      <c r="BN43" s="158">
        <f>SUMIF('Historical Opex'!$G$16:$G$124,$C43,'Historical Opex'!BN$16:BN$124)</f>
        <v>41.805897999999999</v>
      </c>
      <c r="BO43" s="158">
        <f>SUMIF('Historical Opex'!$G$16:$G$124,$C43,'Historical Opex'!BO$16:BO$124)</f>
        <v>45.808986000000004</v>
      </c>
      <c r="BP43" s="158">
        <f>SUMIF('Historical Opex'!$G$16:$G$124,$C43,'Historical Opex'!BP$16:BP$124)</f>
        <v>41.322899999999997</v>
      </c>
      <c r="BQ43" s="158">
        <f>SUMIF('Historical Opex'!$G$16:$G$124,$C43,'Historical Opex'!BQ$16:BQ$124)</f>
        <v>41.090244999999996</v>
      </c>
      <c r="BR43" s="158">
        <f>SUMIF('Historical Opex'!$G$16:$G$124,$C43,'Historical Opex'!BR$16:BR$124)</f>
        <v>39.773747999999998</v>
      </c>
      <c r="BS43" s="158">
        <f>SUMIF('Historical Opex'!$G$16:$G$124,$C43,'Historical Opex'!BS$16:BS$124)</f>
        <v>46.264798999999996</v>
      </c>
      <c r="BT43" s="158">
        <f>SUMIF('Historical Opex'!$G$16:$G$124,$C43,'Historical Opex'!BT$16:BT$124)</f>
        <v>38.554423999999997</v>
      </c>
      <c r="BU43" s="158">
        <f>SUMIF('Historical Opex'!$G$16:$G$124,$C43,'Historical Opex'!BU$16:BU$124)</f>
        <v>38.028645000000004</v>
      </c>
      <c r="BV43" s="158">
        <f>SUMIF('Historical Opex'!$G$16:$G$124,$C43,'Historical Opex'!BV$16:BV$124)</f>
        <v>37.980688999999998</v>
      </c>
      <c r="BW43" s="158">
        <f>SUMIF('Historical Opex'!$G$16:$G$124,$C43,'Historical Opex'!BW$16:BW$124)</f>
        <v>36.974868000000001</v>
      </c>
      <c r="BX43" s="158">
        <f>SUMIF('Historical Opex'!$G$16:$G$124,$C43,'Historical Opex'!BX$16:BX$124)</f>
        <v>34.205086000000001</v>
      </c>
      <c r="BY43" s="158">
        <f>SUMIF('Historical Opex'!$G$16:$G$124,$C43,'Historical Opex'!BY$16:BY$124)</f>
        <v>33.710628</v>
      </c>
      <c r="BZ43" s="158">
        <f>SUMIF('Historical Opex'!$G$16:$G$124,$C43,'Historical Opex'!BZ$16:BZ$124)</f>
        <v>34.174033999999999</v>
      </c>
      <c r="CA43" s="158">
        <f>SUMIF('Historical Opex'!$G$16:$G$124,$C43,'Historical Opex'!CA$16:CA$124)</f>
        <v>34.048988999999999</v>
      </c>
      <c r="CB43" s="158">
        <f>SUMIF('Historical Opex'!$G$16:$G$124,$C43,'Historical Opex'!CB$16:CB$124)</f>
        <v>33.973030999999999</v>
      </c>
      <c r="CC43" s="158">
        <f>SUMIF('Historical Opex'!$G$16:$G$124,$C43,'Historical Opex'!CC$16:CC$124)</f>
        <v>33.799824999999998</v>
      </c>
      <c r="CE43" s="251">
        <f t="shared" si="53"/>
        <v>0.17773999999999998</v>
      </c>
      <c r="CF43" s="251">
        <f t="shared" si="53"/>
        <v>0.89316000000000006</v>
      </c>
      <c r="CG43" s="251">
        <f t="shared" si="53"/>
        <v>0.61498999999999993</v>
      </c>
      <c r="CH43" s="251">
        <f t="shared" si="53"/>
        <v>354.97187500000001</v>
      </c>
      <c r="CI43" s="251">
        <f t="shared" si="53"/>
        <v>466.34236199999998</v>
      </c>
      <c r="CJ43" s="251">
        <f t="shared" si="53"/>
        <v>401.71501799999999</v>
      </c>
    </row>
    <row r="44" spans="2:88" x14ac:dyDescent="0.2">
      <c r="C44" s="24" t="s">
        <v>212</v>
      </c>
      <c r="G44" s="151"/>
      <c r="K44" s="158">
        <f>SUMIF('Historical Opex'!$G$16:$G$124,$C44,'Historical Opex'!K$16:K$124)</f>
        <v>1.23505</v>
      </c>
      <c r="L44" s="158">
        <f>SUMIF('Historical Opex'!$G$16:$G$124,$C44,'Historical Opex'!L$16:L$124)</f>
        <v>0</v>
      </c>
      <c r="M44" s="158">
        <f>SUMIF('Historical Opex'!$G$16:$G$124,$C44,'Historical Opex'!M$16:M$124)</f>
        <v>2.4357000000000002</v>
      </c>
      <c r="N44" s="158">
        <f>SUMIF('Historical Opex'!$G$16:$G$124,$C44,'Historical Opex'!N$16:N$124)</f>
        <v>1.1694199999999999</v>
      </c>
      <c r="O44" s="158">
        <f>SUMIF('Historical Opex'!$G$16:$G$124,$C44,'Historical Opex'!O$16:O$124)</f>
        <v>1.17442</v>
      </c>
      <c r="P44" s="158">
        <f>SUMIF('Historical Opex'!$G$16:$G$124,$C44,'Historical Opex'!P$16:P$124)</f>
        <v>1.21766</v>
      </c>
      <c r="Q44" s="158">
        <f>SUMIF('Historical Opex'!$G$16:$G$124,$C44,'Historical Opex'!Q$16:Q$124)</f>
        <v>1.8204100000000001</v>
      </c>
      <c r="R44" s="158">
        <f>SUMIF('Historical Opex'!$G$16:$G$124,$C44,'Historical Opex'!R$16:R$124)</f>
        <v>1.4892799999999999</v>
      </c>
      <c r="S44" s="158">
        <f>SUMIF('Historical Opex'!$G$16:$G$124,$C44,'Historical Opex'!S$16:S$124)</f>
        <v>1.2488600000000001</v>
      </c>
      <c r="T44" s="158">
        <f>SUMIF('Historical Opex'!$G$16:$G$124,$C44,'Historical Opex'!T$16:T$124)</f>
        <v>1.27406</v>
      </c>
      <c r="U44" s="158">
        <f>SUMIF('Historical Opex'!$G$16:$G$124,$C44,'Historical Opex'!U$16:U$124)</f>
        <v>1.4386100000000002</v>
      </c>
      <c r="V44" s="158">
        <f>SUMIF('Historical Opex'!$G$16:$G$124,$C44,'Historical Opex'!V$16:V$124)</f>
        <v>1.26417</v>
      </c>
      <c r="W44" s="158">
        <f>SUMIF('Historical Opex'!$G$16:$G$124,$C44,'Historical Opex'!W$16:W$124)</f>
        <v>4.8178900000000002</v>
      </c>
      <c r="X44" s="158">
        <f>SUMIF('Historical Opex'!$G$16:$G$124,$C44,'Historical Opex'!X$16:X$124)</f>
        <v>1.3540000000000001</v>
      </c>
      <c r="Y44" s="158">
        <f>SUMIF('Historical Opex'!$G$16:$G$124,$C44,'Historical Opex'!Y$16:Y$124)</f>
        <v>1.3583799999999999</v>
      </c>
      <c r="Z44" s="158">
        <f>SUMIF('Historical Opex'!$G$16:$G$124,$C44,'Historical Opex'!Z$16:Z$124)</f>
        <v>1.4128099999999999</v>
      </c>
      <c r="AA44" s="158">
        <f>SUMIF('Historical Opex'!$G$16:$G$124,$C44,'Historical Opex'!AA$16:AA$124)</f>
        <v>1.41201</v>
      </c>
      <c r="AB44" s="158">
        <f>SUMIF('Historical Opex'!$G$16:$G$124,$C44,'Historical Opex'!AB$16:AB$124)</f>
        <v>1.3458600000000001</v>
      </c>
      <c r="AC44" s="158">
        <f>SUMIF('Historical Opex'!$G$16:$G$124,$C44,'Historical Opex'!AC$16:AC$124)</f>
        <v>1.3738999999999999</v>
      </c>
      <c r="AD44" s="158">
        <f>SUMIF('Historical Opex'!$G$16:$G$124,$C44,'Historical Opex'!AD$16:AD$124)</f>
        <v>1.6062099999999999</v>
      </c>
      <c r="AE44" s="158">
        <f>SUMIF('Historical Opex'!$G$16:$G$124,$C44,'Historical Opex'!AE$16:AE$124)</f>
        <v>1.97139</v>
      </c>
      <c r="AF44" s="158">
        <f>SUMIF('Historical Opex'!$G$16:$G$124,$C44,'Historical Opex'!AF$16:AF$124)</f>
        <v>1.4895099999999999</v>
      </c>
      <c r="AG44" s="158">
        <f>SUMIF('Historical Opex'!$G$16:$G$124,$C44,'Historical Opex'!AG$16:AG$124)</f>
        <v>1.40381</v>
      </c>
      <c r="AH44" s="158">
        <f>SUMIF('Historical Opex'!$G$16:$G$124,$C44,'Historical Opex'!AH$16:AH$124)</f>
        <v>26.576409999999999</v>
      </c>
      <c r="AI44" s="158">
        <f>SUMIF('Historical Opex'!$G$16:$G$124,$C44,'Historical Opex'!AI$16:AI$124)</f>
        <v>1.58327</v>
      </c>
      <c r="AJ44" s="158">
        <f>SUMIF('Historical Opex'!$G$16:$G$124,$C44,'Historical Opex'!AJ$16:AJ$124)</f>
        <v>1.8912100000000001</v>
      </c>
      <c r="AK44" s="158">
        <f>SUMIF('Historical Opex'!$G$16:$G$124,$C44,'Historical Opex'!AK$16:AK$124)</f>
        <v>1.60324</v>
      </c>
      <c r="AL44" s="158">
        <f>SUMIF('Historical Opex'!$G$16:$G$124,$C44,'Historical Opex'!AL$16:AL$124)</f>
        <v>1.5824100000000001</v>
      </c>
      <c r="AM44" s="158">
        <f>SUMIF('Historical Opex'!$G$16:$G$124,$C44,'Historical Opex'!AM$16:AM$124)</f>
        <v>1.5464100000000001</v>
      </c>
      <c r="AN44" s="158">
        <f>SUMIF('Historical Opex'!$G$16:$G$124,$C44,'Historical Opex'!AN$16:AN$124)</f>
        <v>1.6732199999999999</v>
      </c>
      <c r="AO44" s="158">
        <f>SUMIF('Historical Opex'!$G$16:$G$124,$C44,'Historical Opex'!AO$16:AO$124)</f>
        <v>2.4145699999999999</v>
      </c>
      <c r="AP44" s="158">
        <f>SUMIF('Historical Opex'!$G$16:$G$124,$C44,'Historical Opex'!AP$16:AP$124)</f>
        <v>2.1353599999999999</v>
      </c>
      <c r="AQ44" s="158">
        <f>SUMIF('Historical Opex'!$G$16:$G$124,$C44,'Historical Opex'!AQ$16:AQ$124)</f>
        <v>0.41455900000000001</v>
      </c>
      <c r="AR44" s="158">
        <f>SUMIF('Historical Opex'!$G$16:$G$124,$C44,'Historical Opex'!AR$16:AR$124)</f>
        <v>4.1669799999999997</v>
      </c>
      <c r="AS44" s="158">
        <f>SUMIF('Historical Opex'!$G$16:$G$124,$C44,'Historical Opex'!AS$16:AS$124)</f>
        <v>2.3439899999999998</v>
      </c>
      <c r="AT44" s="158">
        <f>SUMIF('Historical Opex'!$G$16:$G$124,$C44,'Historical Opex'!AT$16:AT$124)</f>
        <v>-0.201599</v>
      </c>
      <c r="AU44" s="158">
        <f>SUMIF('Historical Opex'!$G$16:$G$124,$C44,'Historical Opex'!AU$16:AU$124)</f>
        <v>27.07114</v>
      </c>
      <c r="AV44" s="158">
        <f>SUMIF('Historical Opex'!$G$16:$G$124,$C44,'Historical Opex'!AV$16:AV$124)</f>
        <v>11.407755</v>
      </c>
      <c r="AW44" s="158">
        <f>SUMIF('Historical Opex'!$G$16:$G$124,$C44,'Historical Opex'!AW$16:AW$124)</f>
        <v>5.6787200000000002</v>
      </c>
      <c r="AX44" s="158">
        <f>SUMIF('Historical Opex'!$G$16:$G$124,$C44,'Historical Opex'!AX$16:AX$124)</f>
        <v>-0.82665500000000003</v>
      </c>
      <c r="AY44" s="158">
        <f>SUMIF('Historical Opex'!$G$16:$G$124,$C44,'Historical Opex'!AY$16:AY$124)</f>
        <v>4.69217</v>
      </c>
      <c r="AZ44" s="158">
        <f>SUMIF('Historical Opex'!$G$16:$G$124,$C44,'Historical Opex'!AZ$16:AZ$124)</f>
        <v>7.2242699999999997</v>
      </c>
      <c r="BA44" s="158">
        <f>SUMIF('Historical Opex'!$G$16:$G$124,$C44,'Historical Opex'!BA$16:BA$124)</f>
        <v>4.66092</v>
      </c>
      <c r="BB44" s="158">
        <f>SUMIF('Historical Opex'!$G$16:$G$124,$C44,'Historical Opex'!BB$16:BB$124)</f>
        <v>4.7706400000000002</v>
      </c>
      <c r="BC44" s="158">
        <f>SUMIF('Historical Opex'!$G$16:$G$124,$C44,'Historical Opex'!BC$16:BC$124)</f>
        <v>6.0594900000000003</v>
      </c>
      <c r="BD44" s="158">
        <f>SUMIF('Historical Opex'!$G$16:$G$124,$C44,'Historical Opex'!BD$16:BD$124)</f>
        <v>3.6746599999999998</v>
      </c>
      <c r="BE44" s="158">
        <f>SUMIF('Historical Opex'!$G$16:$G$124,$C44,'Historical Opex'!BE$16:BE$124)</f>
        <v>3.75962</v>
      </c>
      <c r="BF44" s="158">
        <f>SUMIF('Historical Opex'!$G$16:$G$124,$C44,'Historical Opex'!BF$16:BF$124)</f>
        <v>5.0929799999999998</v>
      </c>
      <c r="BG44" s="158">
        <f>SUMIF('Historical Opex'!$G$16:$G$124,$C44,'Historical Opex'!BG$16:BG$124)</f>
        <v>66.432820000000007</v>
      </c>
      <c r="BH44" s="158">
        <f>SUMIF('Historical Opex'!$G$16:$G$124,$C44,'Historical Opex'!BH$16:BH$124)</f>
        <v>4.8769299999999998</v>
      </c>
      <c r="BI44" s="158">
        <f>SUMIF('Historical Opex'!$G$16:$G$124,$C44,'Historical Opex'!BI$16:BI$124)</f>
        <v>13.19084</v>
      </c>
      <c r="BJ44" s="158">
        <f>SUMIF('Historical Opex'!$G$16:$G$124,$C44,'Historical Opex'!BJ$16:BJ$124)</f>
        <v>3.9357000000000002</v>
      </c>
      <c r="BK44" s="158">
        <f>SUMIF('Historical Opex'!$G$16:$G$124,$C44,'Historical Opex'!BK$16:BK$124)</f>
        <v>3.7480519999999999</v>
      </c>
      <c r="BL44" s="158">
        <f>SUMIF('Historical Opex'!$G$16:$G$124,$C44,'Historical Opex'!BL$16:BL$124)</f>
        <v>28.11523</v>
      </c>
      <c r="BM44" s="158">
        <f>SUMIF('Historical Opex'!$G$16:$G$124,$C44,'Historical Opex'!BM$16:BM$124)</f>
        <v>4.2224620000000002</v>
      </c>
      <c r="BN44" s="158">
        <f>SUMIF('Historical Opex'!$G$16:$G$124,$C44,'Historical Opex'!BN$16:BN$124)</f>
        <v>14.965159999999999</v>
      </c>
      <c r="BO44" s="158">
        <f>SUMIF('Historical Opex'!$G$16:$G$124,$C44,'Historical Opex'!BO$16:BO$124)</f>
        <v>5.3984300000000003</v>
      </c>
      <c r="BP44" s="158">
        <f>SUMIF('Historical Opex'!$G$16:$G$124,$C44,'Historical Opex'!BP$16:BP$124)</f>
        <v>7.0727099999999998</v>
      </c>
      <c r="BQ44" s="158">
        <f>SUMIF('Historical Opex'!$G$16:$G$124,$C44,'Historical Opex'!BQ$16:BQ$124)</f>
        <v>4.4669400000000001</v>
      </c>
      <c r="BR44" s="158">
        <f>SUMIF('Historical Opex'!$G$16:$G$124,$C44,'Historical Opex'!BR$16:BR$124)</f>
        <v>6.0512389999999998</v>
      </c>
      <c r="BS44" s="158">
        <f>SUMIF('Historical Opex'!$G$16:$G$124,$C44,'Historical Opex'!BS$16:BS$124)</f>
        <v>90.103549999999998</v>
      </c>
      <c r="BT44" s="158">
        <f>SUMIF('Historical Opex'!$G$16:$G$124,$C44,'Historical Opex'!BT$16:BT$124)</f>
        <v>8.8157599999999992</v>
      </c>
      <c r="BU44" s="158">
        <f>SUMIF('Historical Opex'!$G$16:$G$124,$C44,'Historical Opex'!BU$16:BU$124)</f>
        <v>12.089345</v>
      </c>
      <c r="BV44" s="158">
        <f>SUMIF('Historical Opex'!$G$16:$G$124,$C44,'Historical Opex'!BV$16:BV$124)</f>
        <v>8.8608200000000004</v>
      </c>
      <c r="BW44" s="158">
        <f>SUMIF('Historical Opex'!$G$16:$G$124,$C44,'Historical Opex'!BW$16:BW$124)</f>
        <v>8.4696700000000007</v>
      </c>
      <c r="BX44" s="158">
        <f>SUMIF('Historical Opex'!$G$16:$G$124,$C44,'Historical Opex'!BX$16:BX$124)</f>
        <v>6.6694500000000003</v>
      </c>
      <c r="BY44" s="158">
        <f>SUMIF('Historical Opex'!$G$16:$G$124,$C44,'Historical Opex'!BY$16:BY$124)</f>
        <v>6.1463900000000002</v>
      </c>
      <c r="BZ44" s="158">
        <f>SUMIF('Historical Opex'!$G$16:$G$124,$C44,'Historical Opex'!BZ$16:BZ$124)</f>
        <v>15.44239</v>
      </c>
      <c r="CA44" s="158">
        <f>SUMIF('Historical Opex'!$G$16:$G$124,$C44,'Historical Opex'!CA$16:CA$124)</f>
        <v>8.0824999999999996</v>
      </c>
      <c r="CB44" s="158">
        <f>SUMIF('Historical Opex'!$G$16:$G$124,$C44,'Historical Opex'!CB$16:CB$124)</f>
        <v>1.4267700000000001</v>
      </c>
      <c r="CC44" s="158">
        <f>SUMIF('Historical Opex'!$G$16:$G$124,$C44,'Historical Opex'!CC$16:CC$124)</f>
        <v>6.2627300000000004</v>
      </c>
      <c r="CE44" s="251">
        <f t="shared" si="53"/>
        <v>15.767640000000002</v>
      </c>
      <c r="CF44" s="251">
        <f t="shared" si="53"/>
        <v>46.12218</v>
      </c>
      <c r="CG44" s="251">
        <f t="shared" si="53"/>
        <v>21.153619999999997</v>
      </c>
      <c r="CH44" s="251">
        <f t="shared" si="53"/>
        <v>83.265709999999984</v>
      </c>
      <c r="CI44" s="251">
        <f t="shared" si="53"/>
        <v>162.47651299999998</v>
      </c>
      <c r="CJ44" s="251">
        <f t="shared" si="53"/>
        <v>172.36937500000002</v>
      </c>
    </row>
    <row r="45" spans="2:88" x14ac:dyDescent="0.2">
      <c r="C45" s="24" t="s">
        <v>1234</v>
      </c>
      <c r="G45" s="151"/>
      <c r="K45" s="158">
        <f>SUMIF('Historical Opex'!$G$16:$G$124,$C45,'Historical Opex'!K$16:K$124)</f>
        <v>0</v>
      </c>
      <c r="L45" s="158">
        <f>SUMIF('Historical Opex'!$G$16:$G$124,$C45,'Historical Opex'!L$16:L$124)</f>
        <v>0</v>
      </c>
      <c r="M45" s="158">
        <f>SUMIF('Historical Opex'!$G$16:$G$124,$C45,'Historical Opex'!M$16:M$124)</f>
        <v>0</v>
      </c>
      <c r="N45" s="158">
        <f>SUMIF('Historical Opex'!$G$16:$G$124,$C45,'Historical Opex'!N$16:N$124)</f>
        <v>0</v>
      </c>
      <c r="O45" s="158">
        <f>SUMIF('Historical Opex'!$G$16:$G$124,$C45,'Historical Opex'!O$16:O$124)</f>
        <v>0</v>
      </c>
      <c r="P45" s="158">
        <f>SUMIF('Historical Opex'!$G$16:$G$124,$C45,'Historical Opex'!P$16:P$124)</f>
        <v>0</v>
      </c>
      <c r="Q45" s="158">
        <f>SUMIF('Historical Opex'!$G$16:$G$124,$C45,'Historical Opex'!Q$16:Q$124)</f>
        <v>0</v>
      </c>
      <c r="R45" s="158">
        <f>SUMIF('Historical Opex'!$G$16:$G$124,$C45,'Historical Opex'!R$16:R$124)</f>
        <v>0</v>
      </c>
      <c r="S45" s="158">
        <f>SUMIF('Historical Opex'!$G$16:$G$124,$C45,'Historical Opex'!S$16:S$124)</f>
        <v>0</v>
      </c>
      <c r="T45" s="158">
        <f>SUMIF('Historical Opex'!$G$16:$G$124,$C45,'Historical Opex'!T$16:T$124)</f>
        <v>0</v>
      </c>
      <c r="U45" s="158">
        <f>SUMIF('Historical Opex'!$G$16:$G$124,$C45,'Historical Opex'!U$16:U$124)</f>
        <v>0</v>
      </c>
      <c r="V45" s="158">
        <f>SUMIF('Historical Opex'!$G$16:$G$124,$C45,'Historical Opex'!V$16:V$124)</f>
        <v>0</v>
      </c>
      <c r="W45" s="158">
        <f>SUMIF('Historical Opex'!$G$16:$G$124,$C45,'Historical Opex'!W$16:W$124)</f>
        <v>0</v>
      </c>
      <c r="X45" s="158">
        <f>SUMIF('Historical Opex'!$G$16:$G$124,$C45,'Historical Opex'!X$16:X$124)</f>
        <v>0</v>
      </c>
      <c r="Y45" s="158">
        <f>SUMIF('Historical Opex'!$G$16:$G$124,$C45,'Historical Opex'!Y$16:Y$124)</f>
        <v>0</v>
      </c>
      <c r="Z45" s="158">
        <f>SUMIF('Historical Opex'!$G$16:$G$124,$C45,'Historical Opex'!Z$16:Z$124)</f>
        <v>0</v>
      </c>
      <c r="AA45" s="158">
        <f>SUMIF('Historical Opex'!$G$16:$G$124,$C45,'Historical Opex'!AA$16:AA$124)</f>
        <v>0</v>
      </c>
      <c r="AB45" s="158">
        <f>SUMIF('Historical Opex'!$G$16:$G$124,$C45,'Historical Opex'!AB$16:AB$124)</f>
        <v>0</v>
      </c>
      <c r="AC45" s="158">
        <f>SUMIF('Historical Opex'!$G$16:$G$124,$C45,'Historical Opex'!AC$16:AC$124)</f>
        <v>0</v>
      </c>
      <c r="AD45" s="158">
        <f>SUMIF('Historical Opex'!$G$16:$G$124,$C45,'Historical Opex'!AD$16:AD$124)</f>
        <v>0</v>
      </c>
      <c r="AE45" s="158">
        <f>SUMIF('Historical Opex'!$G$16:$G$124,$C45,'Historical Opex'!AE$16:AE$124)</f>
        <v>0</v>
      </c>
      <c r="AF45" s="158">
        <f>SUMIF('Historical Opex'!$G$16:$G$124,$C45,'Historical Opex'!AF$16:AF$124)</f>
        <v>0</v>
      </c>
      <c r="AG45" s="158">
        <f>SUMIF('Historical Opex'!$G$16:$G$124,$C45,'Historical Opex'!AG$16:AG$124)</f>
        <v>0</v>
      </c>
      <c r="AH45" s="158">
        <f>SUMIF('Historical Opex'!$G$16:$G$124,$C45,'Historical Opex'!AH$16:AH$124)</f>
        <v>0</v>
      </c>
      <c r="AI45" s="158">
        <f>SUMIF('Historical Opex'!$G$16:$G$124,$C45,'Historical Opex'!AI$16:AI$124)</f>
        <v>0</v>
      </c>
      <c r="AJ45" s="158">
        <f>SUMIF('Historical Opex'!$G$16:$G$124,$C45,'Historical Opex'!AJ$16:AJ$124)</f>
        <v>0</v>
      </c>
      <c r="AK45" s="158">
        <f>SUMIF('Historical Opex'!$G$16:$G$124,$C45,'Historical Opex'!AK$16:AK$124)</f>
        <v>0</v>
      </c>
      <c r="AL45" s="158">
        <f>SUMIF('Historical Opex'!$G$16:$G$124,$C45,'Historical Opex'!AL$16:AL$124)</f>
        <v>0</v>
      </c>
      <c r="AM45" s="158">
        <f>SUMIF('Historical Opex'!$G$16:$G$124,$C45,'Historical Opex'!AM$16:AM$124)</f>
        <v>0</v>
      </c>
      <c r="AN45" s="158">
        <f>SUMIF('Historical Opex'!$G$16:$G$124,$C45,'Historical Opex'!AN$16:AN$124)</f>
        <v>0</v>
      </c>
      <c r="AO45" s="158">
        <f>SUMIF('Historical Opex'!$G$16:$G$124,$C45,'Historical Opex'!AO$16:AO$124)</f>
        <v>0</v>
      </c>
      <c r="AP45" s="158">
        <f>SUMIF('Historical Opex'!$G$16:$G$124,$C45,'Historical Opex'!AP$16:AP$124)</f>
        <v>0</v>
      </c>
      <c r="AQ45" s="158">
        <f>SUMIF('Historical Opex'!$G$16:$G$124,$C45,'Historical Opex'!AQ$16:AQ$124)</f>
        <v>0</v>
      </c>
      <c r="AR45" s="158">
        <f>SUMIF('Historical Opex'!$G$16:$G$124,$C45,'Historical Opex'!AR$16:AR$124)</f>
        <v>0</v>
      </c>
      <c r="AS45" s="158">
        <f>SUMIF('Historical Opex'!$G$16:$G$124,$C45,'Historical Opex'!AS$16:AS$124)</f>
        <v>0</v>
      </c>
      <c r="AT45" s="158">
        <f>SUMIF('Historical Opex'!$G$16:$G$124,$C45,'Historical Opex'!AT$16:AT$124)</f>
        <v>0</v>
      </c>
      <c r="AU45" s="158">
        <f>SUMIF('Historical Opex'!$G$16:$G$124,$C45,'Historical Opex'!AU$16:AU$124)</f>
        <v>192.56472400000001</v>
      </c>
      <c r="AV45" s="158">
        <f>SUMIF('Historical Opex'!$G$16:$G$124,$C45,'Historical Opex'!AV$16:AV$124)</f>
        <v>192.72746699999999</v>
      </c>
      <c r="AW45" s="158">
        <f>SUMIF('Historical Opex'!$G$16:$G$124,$C45,'Historical Opex'!AW$16:AW$124)</f>
        <v>192.690774</v>
      </c>
      <c r="AX45" s="158">
        <f>SUMIF('Historical Opex'!$G$16:$G$124,$C45,'Historical Opex'!AX$16:AX$124)</f>
        <v>192.405013</v>
      </c>
      <c r="AY45" s="158">
        <f>SUMIF('Historical Opex'!$G$16:$G$124,$C45,'Historical Opex'!AY$16:AY$124)</f>
        <v>193.93998499999998</v>
      </c>
      <c r="AZ45" s="158">
        <f>SUMIF('Historical Opex'!$G$16:$G$124,$C45,'Historical Opex'!AZ$16:AZ$124)</f>
        <v>195.89203700000002</v>
      </c>
      <c r="BA45" s="158">
        <f>SUMIF('Historical Opex'!$G$16:$G$124,$C45,'Historical Opex'!BA$16:BA$124)</f>
        <v>195.84172599999999</v>
      </c>
      <c r="BB45" s="158">
        <f>SUMIF('Historical Opex'!$G$16:$G$124,$C45,'Historical Opex'!BB$16:BB$124)</f>
        <v>196.541821</v>
      </c>
      <c r="BC45" s="158">
        <f>SUMIF('Historical Opex'!$G$16:$G$124,$C45,'Historical Opex'!BC$16:BC$124)</f>
        <v>196.32601599999998</v>
      </c>
      <c r="BD45" s="158">
        <f>SUMIF('Historical Opex'!$G$16:$G$124,$C45,'Historical Opex'!BD$16:BD$124)</f>
        <v>194.99425500000001</v>
      </c>
      <c r="BE45" s="158">
        <f>SUMIF('Historical Opex'!$G$16:$G$124,$C45,'Historical Opex'!BE$16:BE$124)</f>
        <v>195.38633199999998</v>
      </c>
      <c r="BF45" s="158">
        <f>SUMIF('Historical Opex'!$G$16:$G$124,$C45,'Historical Opex'!BF$16:BF$124)</f>
        <v>196.13777099999999</v>
      </c>
      <c r="BG45" s="158">
        <f>SUMIF('Historical Opex'!$G$16:$G$124,$C45,'Historical Opex'!BG$16:BG$124)</f>
        <v>57.682293999999999</v>
      </c>
      <c r="BH45" s="158">
        <f>SUMIF('Historical Opex'!$G$16:$G$124,$C45,'Historical Opex'!BH$16:BH$124)</f>
        <v>79.485898000000006</v>
      </c>
      <c r="BI45" s="158">
        <f>SUMIF('Historical Opex'!$G$16:$G$124,$C45,'Historical Opex'!BI$16:BI$124)</f>
        <v>79.344961999999995</v>
      </c>
      <c r="BJ45" s="158">
        <f>SUMIF('Historical Opex'!$G$16:$G$124,$C45,'Historical Opex'!BJ$16:BJ$124)</f>
        <v>79.382912000000005</v>
      </c>
      <c r="BK45" s="158">
        <f>SUMIF('Historical Opex'!$G$16:$G$124,$C45,'Historical Opex'!BK$16:BK$124)</f>
        <v>78.577224999999999</v>
      </c>
      <c r="BL45" s="158">
        <f>SUMIF('Historical Opex'!$G$16:$G$124,$C45,'Historical Opex'!BL$16:BL$124)</f>
        <v>77.453422000000003</v>
      </c>
      <c r="BM45" s="158">
        <f>SUMIF('Historical Opex'!$G$16:$G$124,$C45,'Historical Opex'!BM$16:BM$124)</f>
        <v>78.871640999999997</v>
      </c>
      <c r="BN45" s="158">
        <f>SUMIF('Historical Opex'!$G$16:$G$124,$C45,'Historical Opex'!BN$16:BN$124)</f>
        <v>79.253983000000005</v>
      </c>
      <c r="BO45" s="158">
        <f>SUMIF('Historical Opex'!$G$16:$G$124,$C45,'Historical Opex'!BO$16:BO$124)</f>
        <v>79.355920999999995</v>
      </c>
      <c r="BP45" s="158">
        <f>SUMIF('Historical Opex'!$G$16:$G$124,$C45,'Historical Opex'!BP$16:BP$124)</f>
        <v>79.316986</v>
      </c>
      <c r="BQ45" s="158">
        <f>SUMIF('Historical Opex'!$G$16:$G$124,$C45,'Historical Opex'!BQ$16:BQ$124)</f>
        <v>79.425759999999997</v>
      </c>
      <c r="BR45" s="158">
        <f>SUMIF('Historical Opex'!$G$16:$G$124,$C45,'Historical Opex'!BR$16:BR$124)</f>
        <v>63.009985</v>
      </c>
      <c r="BS45" s="158">
        <f>SUMIF('Historical Opex'!$G$16:$G$124,$C45,'Historical Opex'!BS$16:BS$124)</f>
        <v>78.415555999999995</v>
      </c>
      <c r="BT45" s="158">
        <f>SUMIF('Historical Opex'!$G$16:$G$124,$C45,'Historical Opex'!BT$16:BT$124)</f>
        <v>78.772773999999998</v>
      </c>
      <c r="BU45" s="158">
        <f>SUMIF('Historical Opex'!$G$16:$G$124,$C45,'Historical Opex'!BU$16:BU$124)</f>
        <v>102.654814</v>
      </c>
      <c r="BV45" s="158">
        <f>SUMIF('Historical Opex'!$G$16:$G$124,$C45,'Historical Opex'!BV$16:BV$124)</f>
        <v>103.73422599999999</v>
      </c>
      <c r="BW45" s="158">
        <f>SUMIF('Historical Opex'!$G$16:$G$124,$C45,'Historical Opex'!BW$16:BW$124)</f>
        <v>103.99142999999999</v>
      </c>
      <c r="BX45" s="158">
        <f>SUMIF('Historical Opex'!$G$16:$G$124,$C45,'Historical Opex'!BX$16:BX$124)</f>
        <v>105.84074199999999</v>
      </c>
      <c r="BY45" s="158">
        <f>SUMIF('Historical Opex'!$G$16:$G$124,$C45,'Historical Opex'!BY$16:BY$124)</f>
        <v>106.64101799999999</v>
      </c>
      <c r="BZ45" s="158">
        <f>SUMIF('Historical Opex'!$G$16:$G$124,$C45,'Historical Opex'!BZ$16:BZ$124)</f>
        <v>104.199962</v>
      </c>
      <c r="CA45" s="158">
        <f>SUMIF('Historical Opex'!$G$16:$G$124,$C45,'Historical Opex'!CA$16:CA$124)</f>
        <v>104.611564</v>
      </c>
      <c r="CB45" s="158">
        <f>SUMIF('Historical Opex'!$G$16:$G$124,$C45,'Historical Opex'!CB$16:CB$124)</f>
        <v>104.41513999999999</v>
      </c>
      <c r="CC45" s="158">
        <f>SUMIF('Historical Opex'!$G$16:$G$124,$C45,'Historical Opex'!CC$16:CC$124)</f>
        <v>104.66091</v>
      </c>
      <c r="CE45" s="251">
        <f t="shared" si="53"/>
        <v>0</v>
      </c>
      <c r="CF45" s="251">
        <f t="shared" si="53"/>
        <v>0</v>
      </c>
      <c r="CG45" s="251">
        <f t="shared" si="53"/>
        <v>0</v>
      </c>
      <c r="CH45" s="251">
        <f t="shared" si="53"/>
        <v>2335.447921</v>
      </c>
      <c r="CI45" s="251">
        <f t="shared" si="53"/>
        <v>911.16098900000009</v>
      </c>
      <c r="CJ45" s="251">
        <f t="shared" si="53"/>
        <v>1097.938136</v>
      </c>
    </row>
    <row r="46" spans="2:88" x14ac:dyDescent="0.2">
      <c r="C46" s="24" t="s">
        <v>1235</v>
      </c>
      <c r="G46" s="151"/>
      <c r="K46" s="158">
        <f>SUMIF('Historical Opex'!$G$16:$G$124,$C46,'Historical Opex'!K$16:K$124)</f>
        <v>0</v>
      </c>
      <c r="L46" s="158">
        <f>SUMIF('Historical Opex'!$G$16:$G$124,$C46,'Historical Opex'!L$16:L$124)</f>
        <v>0</v>
      </c>
      <c r="M46" s="158">
        <f>SUMIF('Historical Opex'!$G$16:$G$124,$C46,'Historical Opex'!M$16:M$124)</f>
        <v>0</v>
      </c>
      <c r="N46" s="158">
        <f>SUMIF('Historical Opex'!$G$16:$G$124,$C46,'Historical Opex'!N$16:N$124)</f>
        <v>0</v>
      </c>
      <c r="O46" s="158">
        <f>SUMIF('Historical Opex'!$G$16:$G$124,$C46,'Historical Opex'!O$16:O$124)</f>
        <v>0</v>
      </c>
      <c r="P46" s="158">
        <f>SUMIF('Historical Opex'!$G$16:$G$124,$C46,'Historical Opex'!P$16:P$124)</f>
        <v>0</v>
      </c>
      <c r="Q46" s="158">
        <f>SUMIF('Historical Opex'!$G$16:$G$124,$C46,'Historical Opex'!Q$16:Q$124)</f>
        <v>0</v>
      </c>
      <c r="R46" s="158">
        <f>SUMIF('Historical Opex'!$G$16:$G$124,$C46,'Historical Opex'!R$16:R$124)</f>
        <v>0</v>
      </c>
      <c r="S46" s="158">
        <f>SUMIF('Historical Opex'!$G$16:$G$124,$C46,'Historical Opex'!S$16:S$124)</f>
        <v>0</v>
      </c>
      <c r="T46" s="158">
        <f>SUMIF('Historical Opex'!$G$16:$G$124,$C46,'Historical Opex'!T$16:T$124)</f>
        <v>0</v>
      </c>
      <c r="U46" s="158">
        <f>SUMIF('Historical Opex'!$G$16:$G$124,$C46,'Historical Opex'!U$16:U$124)</f>
        <v>0</v>
      </c>
      <c r="V46" s="158">
        <f>SUMIF('Historical Opex'!$G$16:$G$124,$C46,'Historical Opex'!V$16:V$124)</f>
        <v>0</v>
      </c>
      <c r="W46" s="158">
        <f>SUMIF('Historical Opex'!$G$16:$G$124,$C46,'Historical Opex'!W$16:W$124)</f>
        <v>0</v>
      </c>
      <c r="X46" s="158">
        <f>SUMIF('Historical Opex'!$G$16:$G$124,$C46,'Historical Opex'!X$16:X$124)</f>
        <v>0</v>
      </c>
      <c r="Y46" s="158">
        <f>SUMIF('Historical Opex'!$G$16:$G$124,$C46,'Historical Opex'!Y$16:Y$124)</f>
        <v>0</v>
      </c>
      <c r="Z46" s="158">
        <f>SUMIF('Historical Opex'!$G$16:$G$124,$C46,'Historical Opex'!Z$16:Z$124)</f>
        <v>0</v>
      </c>
      <c r="AA46" s="158">
        <f>SUMIF('Historical Opex'!$G$16:$G$124,$C46,'Historical Opex'!AA$16:AA$124)</f>
        <v>0</v>
      </c>
      <c r="AB46" s="158">
        <f>SUMIF('Historical Opex'!$G$16:$G$124,$C46,'Historical Opex'!AB$16:AB$124)</f>
        <v>0</v>
      </c>
      <c r="AC46" s="158">
        <f>SUMIF('Historical Opex'!$G$16:$G$124,$C46,'Historical Opex'!AC$16:AC$124)</f>
        <v>0</v>
      </c>
      <c r="AD46" s="158">
        <f>SUMIF('Historical Opex'!$G$16:$G$124,$C46,'Historical Opex'!AD$16:AD$124)</f>
        <v>0</v>
      </c>
      <c r="AE46" s="158">
        <f>SUMIF('Historical Opex'!$G$16:$G$124,$C46,'Historical Opex'!AE$16:AE$124)</f>
        <v>0</v>
      </c>
      <c r="AF46" s="158">
        <f>SUMIF('Historical Opex'!$G$16:$G$124,$C46,'Historical Opex'!AF$16:AF$124)</f>
        <v>0</v>
      </c>
      <c r="AG46" s="158">
        <f>SUMIF('Historical Opex'!$G$16:$G$124,$C46,'Historical Opex'!AG$16:AG$124)</f>
        <v>0</v>
      </c>
      <c r="AH46" s="158">
        <f>SUMIF('Historical Opex'!$G$16:$G$124,$C46,'Historical Opex'!AH$16:AH$124)</f>
        <v>0</v>
      </c>
      <c r="AI46" s="158">
        <f>SUMIF('Historical Opex'!$G$16:$G$124,$C46,'Historical Opex'!AI$16:AI$124)</f>
        <v>0</v>
      </c>
      <c r="AJ46" s="158">
        <f>SUMIF('Historical Opex'!$G$16:$G$124,$C46,'Historical Opex'!AJ$16:AJ$124)</f>
        <v>0</v>
      </c>
      <c r="AK46" s="158">
        <f>SUMIF('Historical Opex'!$G$16:$G$124,$C46,'Historical Opex'!AK$16:AK$124)</f>
        <v>0</v>
      </c>
      <c r="AL46" s="158">
        <f>SUMIF('Historical Opex'!$G$16:$G$124,$C46,'Historical Opex'!AL$16:AL$124)</f>
        <v>0</v>
      </c>
      <c r="AM46" s="158">
        <f>SUMIF('Historical Opex'!$G$16:$G$124,$C46,'Historical Opex'!AM$16:AM$124)</f>
        <v>0</v>
      </c>
      <c r="AN46" s="158">
        <f>SUMIF('Historical Opex'!$G$16:$G$124,$C46,'Historical Opex'!AN$16:AN$124)</f>
        <v>0</v>
      </c>
      <c r="AO46" s="158">
        <f>SUMIF('Historical Opex'!$G$16:$G$124,$C46,'Historical Opex'!AO$16:AO$124)</f>
        <v>0</v>
      </c>
      <c r="AP46" s="158">
        <f>SUMIF('Historical Opex'!$G$16:$G$124,$C46,'Historical Opex'!AP$16:AP$124)</f>
        <v>0</v>
      </c>
      <c r="AQ46" s="158">
        <f>SUMIF('Historical Opex'!$G$16:$G$124,$C46,'Historical Opex'!AQ$16:AQ$124)</f>
        <v>0</v>
      </c>
      <c r="AR46" s="158">
        <f>SUMIF('Historical Opex'!$G$16:$G$124,$C46,'Historical Opex'!AR$16:AR$124)</f>
        <v>0</v>
      </c>
      <c r="AS46" s="158">
        <f>SUMIF('Historical Opex'!$G$16:$G$124,$C46,'Historical Opex'!AS$16:AS$124)</f>
        <v>0</v>
      </c>
      <c r="AT46" s="158">
        <f>SUMIF('Historical Opex'!$G$16:$G$124,$C46,'Historical Opex'!AT$16:AT$124)</f>
        <v>0</v>
      </c>
      <c r="AU46" s="158">
        <f>SUMIF('Historical Opex'!$G$16:$G$124,$C46,'Historical Opex'!AU$16:AU$124)</f>
        <v>1139.3126700000003</v>
      </c>
      <c r="AV46" s="158">
        <f>SUMIF('Historical Opex'!$G$16:$G$124,$C46,'Historical Opex'!AV$16:AV$124)</f>
        <v>1144.9480870000002</v>
      </c>
      <c r="AW46" s="158">
        <f>SUMIF('Historical Opex'!$G$16:$G$124,$C46,'Historical Opex'!AW$16:AW$124)</f>
        <v>1145.3647530000001</v>
      </c>
      <c r="AX46" s="158">
        <f>SUMIF('Historical Opex'!$G$16:$G$124,$C46,'Historical Opex'!AX$16:AX$124)</f>
        <v>1145.2400810000001</v>
      </c>
      <c r="AY46" s="158">
        <f>SUMIF('Historical Opex'!$G$16:$G$124,$C46,'Historical Opex'!AY$16:AY$124)</f>
        <v>1455.3355869999998</v>
      </c>
      <c r="AZ46" s="158">
        <f>SUMIF('Historical Opex'!$G$16:$G$124,$C46,'Historical Opex'!AZ$16:AZ$124)</f>
        <v>1456.3772529999999</v>
      </c>
      <c r="BA46" s="158">
        <f>SUMIF('Historical Opex'!$G$16:$G$124,$C46,'Historical Opex'!BA$16:BA$124)</f>
        <v>1590.526773</v>
      </c>
      <c r="BB46" s="158">
        <f>SUMIF('Historical Opex'!$G$16:$G$124,$C46,'Historical Opex'!BB$16:BB$124)</f>
        <v>1611.3601059999999</v>
      </c>
      <c r="BC46" s="158">
        <f>SUMIF('Historical Opex'!$G$16:$G$124,$C46,'Historical Opex'!BC$16:BC$124)</f>
        <v>2291.5392769999999</v>
      </c>
      <c r="BD46" s="158">
        <f>SUMIF('Historical Opex'!$G$16:$G$124,$C46,'Historical Opex'!BD$16:BD$124)</f>
        <v>2912.648549</v>
      </c>
      <c r="BE46" s="158">
        <f>SUMIF('Historical Opex'!$G$16:$G$124,$C46,'Historical Opex'!BE$16:BE$124)</f>
        <v>3122.1112560000001</v>
      </c>
      <c r="BF46" s="158">
        <f>SUMIF('Historical Opex'!$G$16:$G$124,$C46,'Historical Opex'!BF$16:BF$124)</f>
        <v>3418.0239079999997</v>
      </c>
      <c r="BG46" s="158">
        <f>SUMIF('Historical Opex'!$G$16:$G$124,$C46,'Historical Opex'!BG$16:BG$124)</f>
        <v>3417.8598050000001</v>
      </c>
      <c r="BH46" s="158">
        <f>SUMIF('Historical Opex'!$G$16:$G$124,$C46,'Historical Opex'!BH$16:BH$124)</f>
        <v>3522.8598059999999</v>
      </c>
      <c r="BI46" s="158">
        <f>SUMIF('Historical Opex'!$G$16:$G$124,$C46,'Historical Opex'!BI$16:BI$124)</f>
        <v>3522.8165600000002</v>
      </c>
      <c r="BJ46" s="158">
        <f>SUMIF('Historical Opex'!$G$16:$G$124,$C46,'Historical Opex'!BJ$16:BJ$124)</f>
        <v>3884.9863960000002</v>
      </c>
      <c r="BK46" s="158">
        <f>SUMIF('Historical Opex'!$G$16:$G$124,$C46,'Historical Opex'!BK$16:BK$124)</f>
        <v>4331.9084840000005</v>
      </c>
      <c r="BL46" s="158">
        <f>SUMIF('Historical Opex'!$G$16:$G$124,$C46,'Historical Opex'!BL$16:BL$124)</f>
        <v>4332.0126520000003</v>
      </c>
      <c r="BM46" s="158">
        <f>SUMIF('Historical Opex'!$G$16:$G$124,$C46,'Historical Opex'!BM$16:BM$124)</f>
        <v>4450.5275579999998</v>
      </c>
      <c r="BN46" s="158">
        <f>SUMIF('Historical Opex'!$G$16:$G$124,$C46,'Historical Opex'!BN$16:BN$124)</f>
        <v>4872.2279419999995</v>
      </c>
      <c r="BO46" s="158">
        <f>SUMIF('Historical Opex'!$G$16:$G$124,$C46,'Historical Opex'!BO$16:BO$124)</f>
        <v>5267.0449059999992</v>
      </c>
      <c r="BP46" s="158">
        <f>SUMIF('Historical Opex'!$G$16:$G$124,$C46,'Historical Opex'!BP$16:BP$124)</f>
        <v>5292.2824059999994</v>
      </c>
      <c r="BQ46" s="158">
        <f>SUMIF('Historical Opex'!$G$16:$G$124,$C46,'Historical Opex'!BQ$16:BQ$124)</f>
        <v>5402.9927659999994</v>
      </c>
      <c r="BR46" s="158">
        <f>SUMIF('Historical Opex'!$G$16:$G$124,$C46,'Historical Opex'!BR$16:BR$124)</f>
        <v>5729.7842799999989</v>
      </c>
      <c r="BS46" s="158">
        <f>SUMIF('Historical Opex'!$G$16:$G$124,$C46,'Historical Opex'!BS$16:BS$124)</f>
        <v>6631.5315659999997</v>
      </c>
      <c r="BT46" s="158">
        <f>SUMIF('Historical Opex'!$G$16:$G$124,$C46,'Historical Opex'!BT$16:BT$124)</f>
        <v>6636.6669819999997</v>
      </c>
      <c r="BU46" s="158">
        <f>SUMIF('Historical Opex'!$G$16:$G$124,$C46,'Historical Opex'!BU$16:BU$124)</f>
        <v>6639.1502260000007</v>
      </c>
      <c r="BV46" s="158">
        <f>SUMIF('Historical Opex'!$G$16:$G$124,$C46,'Historical Opex'!BV$16:BV$124)</f>
        <v>6645.903722</v>
      </c>
      <c r="BW46" s="158">
        <f>SUMIF('Historical Opex'!$G$16:$G$124,$C46,'Historical Opex'!BW$16:BW$124)</f>
        <v>6335.2690569999995</v>
      </c>
      <c r="BX46" s="158">
        <f>SUMIF('Historical Opex'!$G$16:$G$124,$C46,'Historical Opex'!BX$16:BX$124)</f>
        <v>6335.8421769999995</v>
      </c>
      <c r="BY46" s="158">
        <f>SUMIF('Historical Opex'!$G$16:$G$124,$C46,'Historical Opex'!BY$16:BY$124)</f>
        <v>6289.2940580000004</v>
      </c>
      <c r="BZ46" s="158">
        <f>SUMIF('Historical Opex'!$G$16:$G$124,$C46,'Historical Opex'!BZ$16:BZ$124)</f>
        <v>6451.6729609999993</v>
      </c>
      <c r="CA46" s="158">
        <f>SUMIF('Historical Opex'!$G$16:$G$124,$C46,'Historical Opex'!CA$16:CA$124)</f>
        <v>5915.412202999999</v>
      </c>
      <c r="CB46" s="158">
        <f>SUMIF('Historical Opex'!$G$16:$G$124,$C46,'Historical Opex'!CB$16:CB$124)</f>
        <v>6501.3331879999996</v>
      </c>
      <c r="CC46" s="158">
        <f>SUMIF('Historical Opex'!$G$16:$G$124,$C46,'Historical Opex'!CC$16:CC$124)</f>
        <v>6497.1800389999999</v>
      </c>
      <c r="CE46" s="251">
        <f t="shared" ref="CE46:CJ55" si="54">SUMIF($K$5:$CC$5,CE$5,$K46:$CC46)</f>
        <v>0</v>
      </c>
      <c r="CF46" s="251">
        <f t="shared" si="54"/>
        <v>0</v>
      </c>
      <c r="CG46" s="251">
        <f t="shared" si="54"/>
        <v>0</v>
      </c>
      <c r="CH46" s="251">
        <f t="shared" si="54"/>
        <v>22432.788299999997</v>
      </c>
      <c r="CI46" s="251">
        <f t="shared" si="54"/>
        <v>54027.303560999986</v>
      </c>
      <c r="CJ46" s="251">
        <f t="shared" si="54"/>
        <v>70879.256178999989</v>
      </c>
    </row>
    <row r="47" spans="2:88" x14ac:dyDescent="0.2">
      <c r="C47" s="24" t="s">
        <v>215</v>
      </c>
      <c r="G47" s="151"/>
      <c r="K47" s="158">
        <f>SUMIF('Historical Opex'!$G$16:$G$124,$C47,'Historical Opex'!K$16:K$124)</f>
        <v>0.76448000000000005</v>
      </c>
      <c r="L47" s="158">
        <f>SUMIF('Historical Opex'!$G$16:$G$124,$C47,'Historical Opex'!L$16:L$124)</f>
        <v>0.74558000000000002</v>
      </c>
      <c r="M47" s="158">
        <f>SUMIF('Historical Opex'!$G$16:$G$124,$C47,'Historical Opex'!M$16:M$124)</f>
        <v>0.67018</v>
      </c>
      <c r="N47" s="158">
        <f>SUMIF('Historical Opex'!$G$16:$G$124,$C47,'Historical Opex'!N$16:N$124)</f>
        <v>0.67018</v>
      </c>
      <c r="O47" s="158">
        <f>SUMIF('Historical Opex'!$G$16:$G$124,$C47,'Historical Opex'!O$16:O$124)</f>
        <v>0.67018</v>
      </c>
      <c r="P47" s="158">
        <f>SUMIF('Historical Opex'!$G$16:$G$124,$C47,'Historical Opex'!P$16:P$124)</f>
        <v>0.77017999999999998</v>
      </c>
      <c r="Q47" s="158">
        <f>SUMIF('Historical Opex'!$G$16:$G$124,$C47,'Historical Opex'!Q$16:Q$124)</f>
        <v>0.77017999999999998</v>
      </c>
      <c r="R47" s="158">
        <f>SUMIF('Historical Opex'!$G$16:$G$124,$C47,'Historical Opex'!R$16:R$124)</f>
        <v>0.77217999999999998</v>
      </c>
      <c r="S47" s="158">
        <f>SUMIF('Historical Opex'!$G$16:$G$124,$C47,'Historical Opex'!S$16:S$124)</f>
        <v>0.77017999999999998</v>
      </c>
      <c r="T47" s="158">
        <f>SUMIF('Historical Opex'!$G$16:$G$124,$C47,'Historical Opex'!T$16:T$124)</f>
        <v>0.77017999999999998</v>
      </c>
      <c r="U47" s="158">
        <f>SUMIF('Historical Opex'!$G$16:$G$124,$C47,'Historical Opex'!U$16:U$124)</f>
        <v>0.84807999999999995</v>
      </c>
      <c r="V47" s="158">
        <f>SUMIF('Historical Opex'!$G$16:$G$124,$C47,'Historical Opex'!V$16:V$124)</f>
        <v>0.80798000000000003</v>
      </c>
      <c r="W47" s="158">
        <f>SUMIF('Historical Opex'!$G$16:$G$124,$C47,'Historical Opex'!W$16:W$124)</f>
        <v>0.75774399999999997</v>
      </c>
      <c r="X47" s="158">
        <f>SUMIF('Historical Opex'!$G$16:$G$124,$C47,'Historical Opex'!X$16:X$124)</f>
        <v>0.790744</v>
      </c>
      <c r="Y47" s="158">
        <f>SUMIF('Historical Opex'!$G$16:$G$124,$C47,'Historical Opex'!Y$16:Y$124)</f>
        <v>0.74364399999999997</v>
      </c>
      <c r="Z47" s="158">
        <f>SUMIF('Historical Opex'!$G$16:$G$124,$C47,'Historical Opex'!Z$16:Z$124)</f>
        <v>0.77534400000000003</v>
      </c>
      <c r="AA47" s="158">
        <f>SUMIF('Historical Opex'!$G$16:$G$124,$C47,'Historical Opex'!AA$16:AA$124)</f>
        <v>0.74624400000000002</v>
      </c>
      <c r="AB47" s="158">
        <f>SUMIF('Historical Opex'!$G$16:$G$124,$C47,'Historical Opex'!AB$16:AB$124)</f>
        <v>0.80034400000000006</v>
      </c>
      <c r="AC47" s="158">
        <f>SUMIF('Historical Opex'!$G$16:$G$124,$C47,'Historical Opex'!AC$16:AC$124)</f>
        <v>0.75764399999999998</v>
      </c>
      <c r="AD47" s="158">
        <f>SUMIF('Historical Opex'!$G$16:$G$124,$C47,'Historical Opex'!AD$16:AD$124)</f>
        <v>0.78684500000000002</v>
      </c>
      <c r="AE47" s="158">
        <f>SUMIF('Historical Opex'!$G$16:$G$124,$C47,'Historical Opex'!AE$16:AE$124)</f>
        <v>0.76636300000000002</v>
      </c>
      <c r="AF47" s="158">
        <f>SUMIF('Historical Opex'!$G$16:$G$124,$C47,'Historical Opex'!AF$16:AF$124)</f>
        <v>0.86036299999999999</v>
      </c>
      <c r="AG47" s="158">
        <f>SUMIF('Historical Opex'!$G$16:$G$124,$C47,'Historical Opex'!AG$16:AG$124)</f>
        <v>0.85711800000000005</v>
      </c>
      <c r="AH47" s="158">
        <f>SUMIF('Historical Opex'!$G$16:$G$124,$C47,'Historical Opex'!AH$16:AH$124)</f>
        <v>0.70881799999999995</v>
      </c>
      <c r="AI47" s="158">
        <f>SUMIF('Historical Opex'!$G$16:$G$124,$C47,'Historical Opex'!AI$16:AI$124)</f>
        <v>0.87021800000000005</v>
      </c>
      <c r="AJ47" s="158">
        <f>SUMIF('Historical Opex'!$G$16:$G$124,$C47,'Historical Opex'!AJ$16:AJ$124)</f>
        <v>0.87911799999999996</v>
      </c>
      <c r="AK47" s="158">
        <f>SUMIF('Historical Opex'!$G$16:$G$124,$C47,'Historical Opex'!AK$16:AK$124)</f>
        <v>0.87221800000000005</v>
      </c>
      <c r="AL47" s="158">
        <f>SUMIF('Historical Opex'!$G$16:$G$124,$C47,'Historical Opex'!AL$16:AL$124)</f>
        <v>0.88521799999999995</v>
      </c>
      <c r="AM47" s="158">
        <f>SUMIF('Historical Opex'!$G$16:$G$124,$C47,'Historical Opex'!AM$16:AM$124)</f>
        <v>0.78753700000000004</v>
      </c>
      <c r="AN47" s="158">
        <f>SUMIF('Historical Opex'!$G$16:$G$124,$C47,'Historical Opex'!AN$16:AN$124)</f>
        <v>0.86421800000000004</v>
      </c>
      <c r="AO47" s="158">
        <f>SUMIF('Historical Opex'!$G$16:$G$124,$C47,'Historical Opex'!AO$16:AO$124)</f>
        <v>1.1513</v>
      </c>
      <c r="AP47" s="158">
        <f>SUMIF('Historical Opex'!$G$16:$G$124,$C47,'Historical Opex'!AP$16:AP$124)</f>
        <v>1.1029</v>
      </c>
      <c r="AQ47" s="158">
        <f>SUMIF('Historical Opex'!$G$16:$G$124,$C47,'Historical Opex'!AQ$16:AQ$124)</f>
        <v>1.247582</v>
      </c>
      <c r="AR47" s="158">
        <f>SUMIF('Historical Opex'!$G$16:$G$124,$C47,'Historical Opex'!AR$16:AR$124)</f>
        <v>1.1594359999999999</v>
      </c>
      <c r="AS47" s="158">
        <f>SUMIF('Historical Opex'!$G$16:$G$124,$C47,'Historical Opex'!AS$16:AS$124)</f>
        <v>1.146155</v>
      </c>
      <c r="AT47" s="158">
        <f>SUMIF('Historical Opex'!$G$16:$G$124,$C47,'Historical Opex'!AT$16:AT$124)</f>
        <v>1.0972550000000001</v>
      </c>
      <c r="AU47" s="158">
        <f>SUMIF('Historical Opex'!$G$16:$G$124,$C47,'Historical Opex'!AU$16:AU$124)</f>
        <v>41.423954000000002</v>
      </c>
      <c r="AV47" s="158">
        <f>SUMIF('Historical Opex'!$G$16:$G$124,$C47,'Historical Opex'!AV$16:AV$124)</f>
        <v>41.572924</v>
      </c>
      <c r="AW47" s="158">
        <f>SUMIF('Historical Opex'!$G$16:$G$124,$C47,'Historical Opex'!AW$16:AW$124)</f>
        <v>41.478417999999998</v>
      </c>
      <c r="AX47" s="158">
        <f>SUMIF('Historical Opex'!$G$16:$G$124,$C47,'Historical Opex'!AX$16:AX$124)</f>
        <v>41.773009999999999</v>
      </c>
      <c r="AY47" s="158">
        <f>SUMIF('Historical Opex'!$G$16:$G$124,$C47,'Historical Opex'!AY$16:AY$124)</f>
        <v>41.777419000000002</v>
      </c>
      <c r="AZ47" s="158">
        <f>SUMIF('Historical Opex'!$G$16:$G$124,$C47,'Historical Opex'!AZ$16:AZ$124)</f>
        <v>41.780837000000005</v>
      </c>
      <c r="BA47" s="158">
        <f>SUMIF('Historical Opex'!$G$16:$G$124,$C47,'Historical Opex'!BA$16:BA$124)</f>
        <v>41.819637</v>
      </c>
      <c r="BB47" s="158">
        <f>SUMIF('Historical Opex'!$G$16:$G$124,$C47,'Historical Opex'!BB$16:BB$124)</f>
        <v>41.463247000000003</v>
      </c>
      <c r="BC47" s="158">
        <f>SUMIF('Historical Opex'!$G$16:$G$124,$C47,'Historical Opex'!BC$16:BC$124)</f>
        <v>41.413226999999999</v>
      </c>
      <c r="BD47" s="158">
        <f>SUMIF('Historical Opex'!$G$16:$G$124,$C47,'Historical Opex'!BD$16:BD$124)</f>
        <v>41.385926999999995</v>
      </c>
      <c r="BE47" s="158">
        <f>SUMIF('Historical Opex'!$G$16:$G$124,$C47,'Historical Opex'!BE$16:BE$124)</f>
        <v>41.374447000000004</v>
      </c>
      <c r="BF47" s="158">
        <f>SUMIF('Historical Opex'!$G$16:$G$124,$C47,'Historical Opex'!BF$16:BF$124)</f>
        <v>41.374357000000003</v>
      </c>
      <c r="BG47" s="158">
        <f>SUMIF('Historical Opex'!$G$16:$G$124,$C47,'Historical Opex'!BG$16:BG$124)</f>
        <v>51.965102999999999</v>
      </c>
      <c r="BH47" s="158">
        <f>SUMIF('Historical Opex'!$G$16:$G$124,$C47,'Historical Opex'!BH$16:BH$124)</f>
        <v>41.165103999999999</v>
      </c>
      <c r="BI47" s="158">
        <f>SUMIF('Historical Opex'!$G$16:$G$124,$C47,'Historical Opex'!BI$16:BI$124)</f>
        <v>61.868640999999997</v>
      </c>
      <c r="BJ47" s="158">
        <f>SUMIF('Historical Opex'!$G$16:$G$124,$C47,'Historical Opex'!BJ$16:BJ$124)</f>
        <v>65.071669</v>
      </c>
      <c r="BK47" s="158">
        <f>SUMIF('Historical Opex'!$G$16:$G$124,$C47,'Historical Opex'!BK$16:BK$124)</f>
        <v>101.63524400000001</v>
      </c>
      <c r="BL47" s="158">
        <f>SUMIF('Historical Opex'!$G$16:$G$124,$C47,'Historical Opex'!BL$16:BL$124)</f>
        <v>139.01435900000001</v>
      </c>
      <c r="BM47" s="158">
        <f>SUMIF('Historical Opex'!$G$16:$G$124,$C47,'Historical Opex'!BM$16:BM$124)</f>
        <v>140.365071</v>
      </c>
      <c r="BN47" s="158">
        <f>SUMIF('Historical Opex'!$G$16:$G$124,$C47,'Historical Opex'!BN$16:BN$124)</f>
        <v>142.870071</v>
      </c>
      <c r="BO47" s="158">
        <f>SUMIF('Historical Opex'!$G$16:$G$124,$C47,'Historical Opex'!BO$16:BO$124)</f>
        <v>140.760379</v>
      </c>
      <c r="BP47" s="158">
        <f>SUMIF('Historical Opex'!$G$16:$G$124,$C47,'Historical Opex'!BP$16:BP$124)</f>
        <v>140.29027099999999</v>
      </c>
      <c r="BQ47" s="158">
        <f>SUMIF('Historical Opex'!$G$16:$G$124,$C47,'Historical Opex'!BQ$16:BQ$124)</f>
        <v>139.14067900000001</v>
      </c>
      <c r="BR47" s="158">
        <f>SUMIF('Historical Opex'!$G$16:$G$124,$C47,'Historical Opex'!BR$16:BR$124)</f>
        <v>140.319571</v>
      </c>
      <c r="BS47" s="158">
        <f>SUMIF('Historical Opex'!$G$16:$G$124,$C47,'Historical Opex'!BS$16:BS$124)</f>
        <v>141.03847099999999</v>
      </c>
      <c r="BT47" s="158">
        <f>SUMIF('Historical Opex'!$G$16:$G$124,$C47,'Historical Opex'!BT$16:BT$124)</f>
        <v>281.81541699999997</v>
      </c>
      <c r="BU47" s="158">
        <f>SUMIF('Historical Opex'!$G$16:$G$124,$C47,'Historical Opex'!BU$16:BU$124)</f>
        <v>69.579498999999998</v>
      </c>
      <c r="BV47" s="158">
        <f>SUMIF('Historical Opex'!$G$16:$G$124,$C47,'Historical Opex'!BV$16:BV$124)</f>
        <v>186.466296</v>
      </c>
      <c r="BW47" s="158">
        <f>SUMIF('Historical Opex'!$G$16:$G$124,$C47,'Historical Opex'!BW$16:BW$124)</f>
        <v>188.046357</v>
      </c>
      <c r="BX47" s="158">
        <f>SUMIF('Historical Opex'!$G$16:$G$124,$C47,'Historical Opex'!BX$16:BX$124)</f>
        <v>186.507587</v>
      </c>
      <c r="BY47" s="158">
        <f>SUMIF('Historical Opex'!$G$16:$G$124,$C47,'Historical Opex'!BY$16:BY$124)</f>
        <v>188.573949</v>
      </c>
      <c r="BZ47" s="158">
        <f>SUMIF('Historical Opex'!$G$16:$G$124,$C47,'Historical Opex'!BZ$16:BZ$124)</f>
        <v>188.78144899999998</v>
      </c>
      <c r="CA47" s="158">
        <f>SUMIF('Historical Opex'!$G$16:$G$124,$C47,'Historical Opex'!CA$16:CA$124)</f>
        <v>188.193489</v>
      </c>
      <c r="CB47" s="158">
        <f>SUMIF('Historical Opex'!$G$16:$G$124,$C47,'Historical Opex'!CB$16:CB$124)</f>
        <v>189.34762799999999</v>
      </c>
      <c r="CC47" s="158">
        <f>SUMIF('Historical Opex'!$G$16:$G$124,$C47,'Historical Opex'!CC$16:CC$124)</f>
        <v>187.438658</v>
      </c>
      <c r="CE47" s="251">
        <f t="shared" si="54"/>
        <v>9.02956</v>
      </c>
      <c r="CF47" s="251">
        <f t="shared" si="54"/>
        <v>9.3512149999999998</v>
      </c>
      <c r="CG47" s="251">
        <f t="shared" si="54"/>
        <v>12.063155</v>
      </c>
      <c r="CH47" s="251">
        <f t="shared" si="54"/>
        <v>498.63740400000006</v>
      </c>
      <c r="CI47" s="251">
        <f t="shared" si="54"/>
        <v>1304.4661620000002</v>
      </c>
      <c r="CJ47" s="251">
        <f t="shared" si="54"/>
        <v>1995.7888000000003</v>
      </c>
    </row>
    <row r="48" spans="2:88" x14ac:dyDescent="0.2">
      <c r="C48" s="24" t="s">
        <v>216</v>
      </c>
      <c r="G48" s="151"/>
      <c r="K48" s="158">
        <f>SUMIF('Historical Opex'!$G$16:$G$124,$C48,'Historical Opex'!K$16:K$124)</f>
        <v>0</v>
      </c>
      <c r="L48" s="158">
        <f>SUMIF('Historical Opex'!$G$16:$G$124,$C48,'Historical Opex'!L$16:L$124)</f>
        <v>0</v>
      </c>
      <c r="M48" s="158">
        <f>SUMIF('Historical Opex'!$G$16:$G$124,$C48,'Historical Opex'!M$16:M$124)</f>
        <v>0</v>
      </c>
      <c r="N48" s="158">
        <f>SUMIF('Historical Opex'!$G$16:$G$124,$C48,'Historical Opex'!N$16:N$124)</f>
        <v>0</v>
      </c>
      <c r="O48" s="158">
        <f>SUMIF('Historical Opex'!$G$16:$G$124,$C48,'Historical Opex'!O$16:O$124)</f>
        <v>0</v>
      </c>
      <c r="P48" s="158">
        <f>SUMIF('Historical Opex'!$G$16:$G$124,$C48,'Historical Opex'!P$16:P$124)</f>
        <v>0</v>
      </c>
      <c r="Q48" s="158">
        <f>SUMIF('Historical Opex'!$G$16:$G$124,$C48,'Historical Opex'!Q$16:Q$124)</f>
        <v>0</v>
      </c>
      <c r="R48" s="158">
        <f>SUMIF('Historical Opex'!$G$16:$G$124,$C48,'Historical Opex'!R$16:R$124)</f>
        <v>0</v>
      </c>
      <c r="S48" s="158">
        <f>SUMIF('Historical Opex'!$G$16:$G$124,$C48,'Historical Opex'!S$16:S$124)</f>
        <v>0</v>
      </c>
      <c r="T48" s="158">
        <f>SUMIF('Historical Opex'!$G$16:$G$124,$C48,'Historical Opex'!T$16:T$124)</f>
        <v>0</v>
      </c>
      <c r="U48" s="158">
        <f>SUMIF('Historical Opex'!$G$16:$G$124,$C48,'Historical Opex'!U$16:U$124)</f>
        <v>0</v>
      </c>
      <c r="V48" s="158">
        <f>SUMIF('Historical Opex'!$G$16:$G$124,$C48,'Historical Opex'!V$16:V$124)</f>
        <v>0</v>
      </c>
      <c r="W48" s="158">
        <f>SUMIF('Historical Opex'!$G$16:$G$124,$C48,'Historical Opex'!W$16:W$124)</f>
        <v>0</v>
      </c>
      <c r="X48" s="158">
        <f>SUMIF('Historical Opex'!$G$16:$G$124,$C48,'Historical Opex'!X$16:X$124)</f>
        <v>0</v>
      </c>
      <c r="Y48" s="158">
        <f>SUMIF('Historical Opex'!$G$16:$G$124,$C48,'Historical Opex'!Y$16:Y$124)</f>
        <v>0</v>
      </c>
      <c r="Z48" s="158">
        <f>SUMIF('Historical Opex'!$G$16:$G$124,$C48,'Historical Opex'!Z$16:Z$124)</f>
        <v>0</v>
      </c>
      <c r="AA48" s="158">
        <f>SUMIF('Historical Opex'!$G$16:$G$124,$C48,'Historical Opex'!AA$16:AA$124)</f>
        <v>0</v>
      </c>
      <c r="AB48" s="158">
        <f>SUMIF('Historical Opex'!$G$16:$G$124,$C48,'Historical Opex'!AB$16:AB$124)</f>
        <v>0</v>
      </c>
      <c r="AC48" s="158">
        <f>SUMIF('Historical Opex'!$G$16:$G$124,$C48,'Historical Opex'!AC$16:AC$124)</f>
        <v>0</v>
      </c>
      <c r="AD48" s="158">
        <f>SUMIF('Historical Opex'!$G$16:$G$124,$C48,'Historical Opex'!AD$16:AD$124)</f>
        <v>0</v>
      </c>
      <c r="AE48" s="158">
        <f>SUMIF('Historical Opex'!$G$16:$G$124,$C48,'Historical Opex'!AE$16:AE$124)</f>
        <v>0</v>
      </c>
      <c r="AF48" s="158">
        <f>SUMIF('Historical Opex'!$G$16:$G$124,$C48,'Historical Opex'!AF$16:AF$124)</f>
        <v>0</v>
      </c>
      <c r="AG48" s="158">
        <f>SUMIF('Historical Opex'!$G$16:$G$124,$C48,'Historical Opex'!AG$16:AG$124)</f>
        <v>0</v>
      </c>
      <c r="AH48" s="158">
        <f>SUMIF('Historical Opex'!$G$16:$G$124,$C48,'Historical Opex'!AH$16:AH$124)</f>
        <v>0</v>
      </c>
      <c r="AI48" s="158">
        <f>SUMIF('Historical Opex'!$G$16:$G$124,$C48,'Historical Opex'!AI$16:AI$124)</f>
        <v>0</v>
      </c>
      <c r="AJ48" s="158">
        <f>SUMIF('Historical Opex'!$G$16:$G$124,$C48,'Historical Opex'!AJ$16:AJ$124)</f>
        <v>0</v>
      </c>
      <c r="AK48" s="158">
        <f>SUMIF('Historical Opex'!$G$16:$G$124,$C48,'Historical Opex'!AK$16:AK$124)</f>
        <v>0</v>
      </c>
      <c r="AL48" s="158">
        <f>SUMIF('Historical Opex'!$G$16:$G$124,$C48,'Historical Opex'!AL$16:AL$124)</f>
        <v>0</v>
      </c>
      <c r="AM48" s="158">
        <f>SUMIF('Historical Opex'!$G$16:$G$124,$C48,'Historical Opex'!AM$16:AM$124)</f>
        <v>0</v>
      </c>
      <c r="AN48" s="158">
        <f>SUMIF('Historical Opex'!$G$16:$G$124,$C48,'Historical Opex'!AN$16:AN$124)</f>
        <v>0</v>
      </c>
      <c r="AO48" s="158">
        <f>SUMIF('Historical Opex'!$G$16:$G$124,$C48,'Historical Opex'!AO$16:AO$124)</f>
        <v>0</v>
      </c>
      <c r="AP48" s="158">
        <f>SUMIF('Historical Opex'!$G$16:$G$124,$C48,'Historical Opex'!AP$16:AP$124)</f>
        <v>0</v>
      </c>
      <c r="AQ48" s="158">
        <f>SUMIF('Historical Opex'!$G$16:$G$124,$C48,'Historical Opex'!AQ$16:AQ$124)</f>
        <v>0</v>
      </c>
      <c r="AR48" s="158">
        <f>SUMIF('Historical Opex'!$G$16:$G$124,$C48,'Historical Opex'!AR$16:AR$124)</f>
        <v>0</v>
      </c>
      <c r="AS48" s="158">
        <f>SUMIF('Historical Opex'!$G$16:$G$124,$C48,'Historical Opex'!AS$16:AS$124)</f>
        <v>0</v>
      </c>
      <c r="AT48" s="158">
        <f>SUMIF('Historical Opex'!$G$16:$G$124,$C48,'Historical Opex'!AT$16:AT$124)</f>
        <v>0</v>
      </c>
      <c r="AU48" s="158">
        <f>SUMIF('Historical Opex'!$G$16:$G$124,$C48,'Historical Opex'!AU$16:AU$124)</f>
        <v>0</v>
      </c>
      <c r="AV48" s="158">
        <f>SUMIF('Historical Opex'!$G$16:$G$124,$C48,'Historical Opex'!AV$16:AV$124)</f>
        <v>0</v>
      </c>
      <c r="AW48" s="158">
        <f>SUMIF('Historical Opex'!$G$16:$G$124,$C48,'Historical Opex'!AW$16:AW$124)</f>
        <v>0</v>
      </c>
      <c r="AX48" s="158">
        <f>SUMIF('Historical Opex'!$G$16:$G$124,$C48,'Historical Opex'!AX$16:AX$124)</f>
        <v>0</v>
      </c>
      <c r="AY48" s="158">
        <f>SUMIF('Historical Opex'!$G$16:$G$124,$C48,'Historical Opex'!AY$16:AY$124)</f>
        <v>0</v>
      </c>
      <c r="AZ48" s="158">
        <f>SUMIF('Historical Opex'!$G$16:$G$124,$C48,'Historical Opex'!AZ$16:AZ$124)</f>
        <v>0</v>
      </c>
      <c r="BA48" s="158">
        <f>SUMIF('Historical Opex'!$G$16:$G$124,$C48,'Historical Opex'!BA$16:BA$124)</f>
        <v>0</v>
      </c>
      <c r="BB48" s="158">
        <f>SUMIF('Historical Opex'!$G$16:$G$124,$C48,'Historical Opex'!BB$16:BB$124)</f>
        <v>0</v>
      </c>
      <c r="BC48" s="158">
        <f>SUMIF('Historical Opex'!$G$16:$G$124,$C48,'Historical Opex'!BC$16:BC$124)</f>
        <v>0</v>
      </c>
      <c r="BD48" s="158">
        <f>SUMIF('Historical Opex'!$G$16:$G$124,$C48,'Historical Opex'!BD$16:BD$124)</f>
        <v>0.17818200000000001</v>
      </c>
      <c r="BE48" s="158">
        <f>SUMIF('Historical Opex'!$G$16:$G$124,$C48,'Historical Opex'!BE$16:BE$124)</f>
        <v>0</v>
      </c>
      <c r="BF48" s="158">
        <f>SUMIF('Historical Opex'!$G$16:$G$124,$C48,'Historical Opex'!BF$16:BF$124)</f>
        <v>0</v>
      </c>
      <c r="BG48" s="158">
        <f>SUMIF('Historical Opex'!$G$16:$G$124,$C48,'Historical Opex'!BG$16:BG$124)</f>
        <v>0</v>
      </c>
      <c r="BH48" s="158">
        <f>SUMIF('Historical Opex'!$G$16:$G$124,$C48,'Historical Opex'!BH$16:BH$124)</f>
        <v>29.608181999999999</v>
      </c>
      <c r="BI48" s="158">
        <f>SUMIF('Historical Opex'!$G$16:$G$124,$C48,'Historical Opex'!BI$16:BI$124)</f>
        <v>0.16318199999999999</v>
      </c>
      <c r="BJ48" s="158">
        <f>SUMIF('Historical Opex'!$G$16:$G$124,$C48,'Historical Opex'!BJ$16:BJ$124)</f>
        <v>0.26181900000000002</v>
      </c>
      <c r="BK48" s="158">
        <f>SUMIF('Historical Opex'!$G$16:$G$124,$C48,'Historical Opex'!BK$16:BK$124)</f>
        <v>4.6913640000000001</v>
      </c>
      <c r="BL48" s="158">
        <f>SUMIF('Historical Opex'!$G$16:$G$124,$C48,'Historical Opex'!BL$16:BL$124)</f>
        <v>5.9637000000000003E-2</v>
      </c>
      <c r="BM48" s="158">
        <f>SUMIF('Historical Opex'!$G$16:$G$124,$C48,'Historical Opex'!BM$16:BM$124)</f>
        <v>0.01</v>
      </c>
      <c r="BN48" s="158">
        <f>SUMIF('Historical Opex'!$G$16:$G$124,$C48,'Historical Opex'!BN$16:BN$124)</f>
        <v>0</v>
      </c>
      <c r="BO48" s="158">
        <f>SUMIF('Historical Opex'!$G$16:$G$124,$C48,'Historical Opex'!BO$16:BO$124)</f>
        <v>0.18</v>
      </c>
      <c r="BP48" s="158">
        <f>SUMIF('Historical Opex'!$G$16:$G$124,$C48,'Historical Opex'!BP$16:BP$124)</f>
        <v>0.96375599999999995</v>
      </c>
      <c r="BQ48" s="158">
        <f>SUMIF('Historical Opex'!$G$16:$G$124,$C48,'Historical Opex'!BQ$16:BQ$124)</f>
        <v>0.32636399999999999</v>
      </c>
      <c r="BR48" s="158">
        <f>SUMIF('Historical Opex'!$G$16:$G$124,$C48,'Historical Opex'!BR$16:BR$124)</f>
        <v>0</v>
      </c>
      <c r="BS48" s="158">
        <f>SUMIF('Historical Opex'!$G$16:$G$124,$C48,'Historical Opex'!BS$16:BS$124)</f>
        <v>0.27863700000000002</v>
      </c>
      <c r="BT48" s="158">
        <f>SUMIF('Historical Opex'!$G$16:$G$124,$C48,'Historical Opex'!BT$16:BT$124)</f>
        <v>0.17818200000000001</v>
      </c>
      <c r="BU48" s="158">
        <f>SUMIF('Historical Opex'!$G$16:$G$124,$C48,'Historical Opex'!BU$16:BU$124)</f>
        <v>0</v>
      </c>
      <c r="BV48" s="158">
        <f>SUMIF('Historical Opex'!$G$16:$G$124,$C48,'Historical Opex'!BV$16:BV$124)</f>
        <v>0.62800800000000001</v>
      </c>
      <c r="BW48" s="158">
        <f>SUMIF('Historical Opex'!$G$16:$G$124,$C48,'Historical Opex'!BW$16:BW$124)</f>
        <v>0</v>
      </c>
      <c r="BX48" s="158">
        <f>SUMIF('Historical Opex'!$G$16:$G$124,$C48,'Historical Opex'!BX$16:BX$124)</f>
        <v>0</v>
      </c>
      <c r="BY48" s="158">
        <f>SUMIF('Historical Opex'!$G$16:$G$124,$C48,'Historical Opex'!BY$16:BY$124)</f>
        <v>0.78746499999999997</v>
      </c>
      <c r="BZ48" s="158">
        <f>SUMIF('Historical Opex'!$G$16:$G$124,$C48,'Historical Opex'!BZ$16:BZ$124)</f>
        <v>0</v>
      </c>
      <c r="CA48" s="158">
        <f>SUMIF('Historical Opex'!$G$16:$G$124,$C48,'Historical Opex'!CA$16:CA$124)</f>
        <v>0.32727400000000001</v>
      </c>
      <c r="CB48" s="158">
        <f>SUMIF('Historical Opex'!$G$16:$G$124,$C48,'Historical Opex'!CB$16:CB$124)</f>
        <v>0</v>
      </c>
      <c r="CC48" s="158">
        <f>SUMIF('Historical Opex'!$G$16:$G$124,$C48,'Historical Opex'!CC$16:CC$124)</f>
        <v>1.6364E-2</v>
      </c>
      <c r="CE48" s="251">
        <f t="shared" si="54"/>
        <v>0</v>
      </c>
      <c r="CF48" s="251">
        <f t="shared" si="54"/>
        <v>0</v>
      </c>
      <c r="CG48" s="251">
        <f t="shared" si="54"/>
        <v>0</v>
      </c>
      <c r="CH48" s="251">
        <f t="shared" si="54"/>
        <v>0.17818200000000001</v>
      </c>
      <c r="CI48" s="251">
        <f t="shared" si="54"/>
        <v>36.264303999999996</v>
      </c>
      <c r="CJ48" s="251">
        <f t="shared" si="54"/>
        <v>2.2159299999999997</v>
      </c>
    </row>
    <row r="49" spans="2:88" x14ac:dyDescent="0.2">
      <c r="C49" s="24" t="s">
        <v>217</v>
      </c>
      <c r="G49" s="151"/>
      <c r="K49" s="158">
        <f>SUMIF('Historical Opex'!$G$16:$G$124,$C49,'Historical Opex'!K$16:K$124)</f>
        <v>1.8048</v>
      </c>
      <c r="L49" s="158">
        <f>SUMIF('Historical Opex'!$G$16:$G$124,$C49,'Historical Opex'!L$16:L$124)</f>
        <v>1.8048</v>
      </c>
      <c r="M49" s="158">
        <f>SUMIF('Historical Opex'!$G$16:$G$124,$C49,'Historical Opex'!M$16:M$124)</f>
        <v>2.08453</v>
      </c>
      <c r="N49" s="158">
        <f>SUMIF('Historical Opex'!$G$16:$G$124,$C49,'Historical Opex'!N$16:N$124)</f>
        <v>1.0011000000000001</v>
      </c>
      <c r="O49" s="158">
        <f>SUMIF('Historical Opex'!$G$16:$G$124,$C49,'Historical Opex'!O$16:O$124)</f>
        <v>3.3914200000000001</v>
      </c>
      <c r="P49" s="158">
        <f>SUMIF('Historical Opex'!$G$16:$G$124,$C49,'Historical Opex'!P$16:P$124)</f>
        <v>2.1962600000000001</v>
      </c>
      <c r="Q49" s="158">
        <f>SUMIF('Historical Opex'!$G$16:$G$124,$C49,'Historical Opex'!Q$16:Q$124)</f>
        <v>2.2094399999999998</v>
      </c>
      <c r="R49" s="158">
        <f>SUMIF('Historical Opex'!$G$16:$G$124,$C49,'Historical Opex'!R$16:R$124)</f>
        <v>2.2094299999999998</v>
      </c>
      <c r="S49" s="158">
        <f>SUMIF('Historical Opex'!$G$16:$G$124,$C49,'Historical Opex'!S$16:S$124)</f>
        <v>2.2094299999999998</v>
      </c>
      <c r="T49" s="158">
        <f>SUMIF('Historical Opex'!$G$16:$G$124,$C49,'Historical Opex'!T$16:T$124)</f>
        <v>2.2289500000000002</v>
      </c>
      <c r="U49" s="158">
        <f>SUMIF('Historical Opex'!$G$16:$G$124,$C49,'Historical Opex'!U$16:U$124)</f>
        <v>2.4887000000000001</v>
      </c>
      <c r="V49" s="158">
        <f>SUMIF('Historical Opex'!$G$16:$G$124,$C49,'Historical Opex'!V$16:V$124)</f>
        <v>2.4889299999999999</v>
      </c>
      <c r="W49" s="158">
        <f>SUMIF('Historical Opex'!$G$16:$G$124,$C49,'Historical Opex'!W$16:W$124)</f>
        <v>2.4889299999999999</v>
      </c>
      <c r="X49" s="158">
        <f>SUMIF('Historical Opex'!$G$16:$G$124,$C49,'Historical Opex'!X$16:X$124)</f>
        <v>2.4889299999999999</v>
      </c>
      <c r="Y49" s="158">
        <f>SUMIF('Historical Opex'!$G$16:$G$124,$C49,'Historical Opex'!Y$16:Y$124)</f>
        <v>2.49064</v>
      </c>
      <c r="Z49" s="158">
        <f>SUMIF('Historical Opex'!$G$16:$G$124,$C49,'Historical Opex'!Z$16:Z$124)</f>
        <v>2.2806E-2</v>
      </c>
      <c r="AA49" s="158">
        <f>SUMIF('Historical Opex'!$G$16:$G$124,$C49,'Historical Opex'!AA$16:AA$124)</f>
        <v>3.1863600000000001</v>
      </c>
      <c r="AB49" s="158">
        <f>SUMIF('Historical Opex'!$G$16:$G$124,$C49,'Historical Opex'!AB$16:AB$124)</f>
        <v>3.1863600000000001</v>
      </c>
      <c r="AC49" s="158">
        <f>SUMIF('Historical Opex'!$G$16:$G$124,$C49,'Historical Opex'!AC$16:AC$124)</f>
        <v>-0.58246200000000004</v>
      </c>
      <c r="AD49" s="158">
        <f>SUMIF('Historical Opex'!$G$16:$G$124,$C49,'Historical Opex'!AD$16:AD$124)</f>
        <v>2.7979059999999998</v>
      </c>
      <c r="AE49" s="158">
        <f>SUMIF('Historical Opex'!$G$16:$G$124,$C49,'Historical Opex'!AE$16:AE$124)</f>
        <v>2.9378150000000001</v>
      </c>
      <c r="AF49" s="158">
        <f>SUMIF('Historical Opex'!$G$16:$G$124,$C49,'Historical Opex'!AF$16:AF$124)</f>
        <v>3.1293899999999999</v>
      </c>
      <c r="AG49" s="158">
        <f>SUMIF('Historical Opex'!$G$16:$G$124,$C49,'Historical Opex'!AG$16:AG$124)</f>
        <v>3.2226180000000002</v>
      </c>
      <c r="AH49" s="158">
        <f>SUMIF('Historical Opex'!$G$16:$G$124,$C49,'Historical Opex'!AH$16:AH$124)</f>
        <v>2.9052150000000001</v>
      </c>
      <c r="AI49" s="158">
        <f>SUMIF('Historical Opex'!$G$16:$G$124,$C49,'Historical Opex'!AI$16:AI$124)</f>
        <v>2.9454899999999999</v>
      </c>
      <c r="AJ49" s="158">
        <f>SUMIF('Historical Opex'!$G$16:$G$124,$C49,'Historical Opex'!AJ$16:AJ$124)</f>
        <v>3.0871089999999999</v>
      </c>
      <c r="AK49" s="158">
        <f>SUMIF('Historical Opex'!$G$16:$G$124,$C49,'Historical Opex'!AK$16:AK$124)</f>
        <v>3.2898040000000002</v>
      </c>
      <c r="AL49" s="158">
        <f>SUMIF('Historical Opex'!$G$16:$G$124,$C49,'Historical Opex'!AL$16:AL$124)</f>
        <v>3.2625150000000001</v>
      </c>
      <c r="AM49" s="158">
        <f>SUMIF('Historical Opex'!$G$16:$G$124,$C49,'Historical Opex'!AM$16:AM$124)</f>
        <v>3.2785920000000002</v>
      </c>
      <c r="AN49" s="158">
        <f>SUMIF('Historical Opex'!$G$16:$G$124,$C49,'Historical Opex'!AN$16:AN$124)</f>
        <v>3.4817070000000001</v>
      </c>
      <c r="AO49" s="158">
        <f>SUMIF('Historical Opex'!$G$16:$G$124,$C49,'Historical Opex'!AO$16:AO$124)</f>
        <v>3.3890169999999999</v>
      </c>
      <c r="AP49" s="158">
        <f>SUMIF('Historical Opex'!$G$16:$G$124,$C49,'Historical Opex'!AP$16:AP$124)</f>
        <v>3.5256340000000002</v>
      </c>
      <c r="AQ49" s="158">
        <f>SUMIF('Historical Opex'!$G$16:$G$124,$C49,'Historical Opex'!AQ$16:AQ$124)</f>
        <v>0.41854599999999997</v>
      </c>
      <c r="AR49" s="158">
        <f>SUMIF('Historical Opex'!$G$16:$G$124,$C49,'Historical Opex'!AR$16:AR$124)</f>
        <v>9.1045219999999993</v>
      </c>
      <c r="AS49" s="158">
        <f>SUMIF('Historical Opex'!$G$16:$G$124,$C49,'Historical Opex'!AS$16:AS$124)</f>
        <v>4.9230989999999997</v>
      </c>
      <c r="AT49" s="158">
        <f>SUMIF('Historical Opex'!$G$16:$G$124,$C49,'Historical Opex'!AT$16:AT$124)</f>
        <v>5.1687450000000004</v>
      </c>
      <c r="AU49" s="158">
        <f>SUMIF('Historical Opex'!$G$16:$G$124,$C49,'Historical Opex'!AU$16:AU$124)</f>
        <v>5.9682219999999999</v>
      </c>
      <c r="AV49" s="158">
        <f>SUMIF('Historical Opex'!$G$16:$G$124,$C49,'Historical Opex'!AV$16:AV$124)</f>
        <v>5.9205190000000005</v>
      </c>
      <c r="AW49" s="158">
        <f>SUMIF('Historical Opex'!$G$16:$G$124,$C49,'Historical Opex'!AW$16:AW$124)</f>
        <v>6.0188360000000003</v>
      </c>
      <c r="AX49" s="158">
        <f>SUMIF('Historical Opex'!$G$16:$G$124,$C49,'Historical Opex'!AX$16:AX$124)</f>
        <v>5.9696769999999999</v>
      </c>
      <c r="AY49" s="158">
        <f>SUMIF('Historical Opex'!$G$16:$G$124,$C49,'Historical Opex'!AY$16:AY$124)</f>
        <v>6.0188360000000003</v>
      </c>
      <c r="AZ49" s="158">
        <f>SUMIF('Historical Opex'!$G$16:$G$124,$C49,'Historical Opex'!AZ$16:AZ$124)</f>
        <v>5.9696769999999999</v>
      </c>
      <c r="BA49" s="158">
        <f>SUMIF('Historical Opex'!$G$16:$G$124,$C49,'Historical Opex'!BA$16:BA$124)</f>
        <v>5.9425689999999998</v>
      </c>
      <c r="BB49" s="158">
        <f>SUMIF('Historical Opex'!$G$16:$G$124,$C49,'Historical Opex'!BB$16:BB$124)</f>
        <v>6.4956969999999998</v>
      </c>
      <c r="BC49" s="158">
        <f>SUMIF('Historical Opex'!$G$16:$G$124,$C49,'Historical Opex'!BC$16:BC$124)</f>
        <v>7.1304220000000003</v>
      </c>
      <c r="BD49" s="158">
        <f>SUMIF('Historical Opex'!$G$16:$G$124,$C49,'Historical Opex'!BD$16:BD$124)</f>
        <v>7.2372410000000009</v>
      </c>
      <c r="BE49" s="158">
        <f>SUMIF('Historical Opex'!$G$16:$G$124,$C49,'Historical Opex'!BE$16:BE$124)</f>
        <v>7.4461630000000003</v>
      </c>
      <c r="BF49" s="158">
        <f>SUMIF('Historical Opex'!$G$16:$G$124,$C49,'Historical Opex'!BF$16:BF$124)</f>
        <v>7.4451070000000001</v>
      </c>
      <c r="BG49" s="158">
        <f>SUMIF('Historical Opex'!$G$16:$G$124,$C49,'Historical Opex'!BG$16:BG$124)</f>
        <v>7.5442979999999995</v>
      </c>
      <c r="BH49" s="158">
        <f>SUMIF('Historical Opex'!$G$16:$G$124,$C49,'Historical Opex'!BH$16:BH$124)</f>
        <v>7.3984920000000001</v>
      </c>
      <c r="BI49" s="158">
        <f>SUMIF('Historical Opex'!$G$16:$G$124,$C49,'Historical Opex'!BI$16:BI$124)</f>
        <v>7.9039059999999992</v>
      </c>
      <c r="BJ49" s="158">
        <f>SUMIF('Historical Opex'!$G$16:$G$124,$C49,'Historical Opex'!BJ$16:BJ$124)</f>
        <v>8.1920260000000003</v>
      </c>
      <c r="BK49" s="158">
        <f>SUMIF('Historical Opex'!$G$16:$G$124,$C49,'Historical Opex'!BK$16:BK$124)</f>
        <v>8.1833469999999995</v>
      </c>
      <c r="BL49" s="158">
        <f>SUMIF('Historical Opex'!$G$16:$G$124,$C49,'Historical Opex'!BL$16:BL$124)</f>
        <v>8.123861999999999</v>
      </c>
      <c r="BM49" s="158">
        <f>SUMIF('Historical Opex'!$G$16:$G$124,$C49,'Historical Opex'!BM$16:BM$124)</f>
        <v>8.2040559999999996</v>
      </c>
      <c r="BN49" s="158">
        <f>SUMIF('Historical Opex'!$G$16:$G$124,$C49,'Historical Opex'!BN$16:BN$124)</f>
        <v>8.2040559999999996</v>
      </c>
      <c r="BO49" s="158">
        <f>SUMIF('Historical Opex'!$G$16:$G$124,$C49,'Historical Opex'!BO$16:BO$124)</f>
        <v>9.4132149999999992</v>
      </c>
      <c r="BP49" s="158">
        <f>SUMIF('Historical Opex'!$G$16:$G$124,$C49,'Historical Opex'!BP$16:BP$124)</f>
        <v>8.202039000000001</v>
      </c>
      <c r="BQ49" s="158">
        <f>SUMIF('Historical Opex'!$G$16:$G$124,$C49,'Historical Opex'!BQ$16:BQ$124)</f>
        <v>8.6476249999999997</v>
      </c>
      <c r="BR49" s="158">
        <f>SUMIF('Historical Opex'!$G$16:$G$124,$C49,'Historical Opex'!BR$16:BR$124)</f>
        <v>8.7854369999999999</v>
      </c>
      <c r="BS49" s="158">
        <f>SUMIF('Historical Opex'!$G$16:$G$124,$C49,'Historical Opex'!BS$16:BS$124)</f>
        <v>8.6447120000000002</v>
      </c>
      <c r="BT49" s="158">
        <f>SUMIF('Historical Opex'!$G$16:$G$124,$C49,'Historical Opex'!BT$16:BT$124)</f>
        <v>8.4812930000000009</v>
      </c>
      <c r="BU49" s="158">
        <f>SUMIF('Historical Opex'!$G$16:$G$124,$C49,'Historical Opex'!BU$16:BU$124)</f>
        <v>8.6447120000000002</v>
      </c>
      <c r="BV49" s="158">
        <f>SUMIF('Historical Opex'!$G$16:$G$124,$C49,'Historical Opex'!BV$16:BV$124)</f>
        <v>9.2286780000000004</v>
      </c>
      <c r="BW49" s="158">
        <f>SUMIF('Historical Opex'!$G$16:$G$124,$C49,'Historical Opex'!BW$16:BW$124)</f>
        <v>9.2982119999999995</v>
      </c>
      <c r="BX49" s="158">
        <f>SUMIF('Historical Opex'!$G$16:$G$124,$C49,'Historical Opex'!BX$16:BX$124)</f>
        <v>9.2926500000000001</v>
      </c>
      <c r="BY49" s="158">
        <f>SUMIF('Historical Opex'!$G$16:$G$124,$C49,'Historical Opex'!BY$16:BY$124)</f>
        <v>1.8885350000000001</v>
      </c>
      <c r="BZ49" s="158">
        <f>SUMIF('Historical Opex'!$G$16:$G$124,$C49,'Historical Opex'!BZ$16:BZ$124)</f>
        <v>16.891497000000001</v>
      </c>
      <c r="CA49" s="158">
        <f>SUMIF('Historical Opex'!$G$16:$G$124,$C49,'Historical Opex'!CA$16:CA$124)</f>
        <v>10.720631999999998</v>
      </c>
      <c r="CB49" s="158">
        <f>SUMIF('Historical Opex'!$G$16:$G$124,$C49,'Historical Opex'!CB$16:CB$124)</f>
        <v>10.697624000000001</v>
      </c>
      <c r="CC49" s="158">
        <f>SUMIF('Historical Opex'!$G$16:$G$124,$C49,'Historical Opex'!CC$16:CC$124)</f>
        <v>10.639809</v>
      </c>
      <c r="CE49" s="251">
        <f t="shared" si="54"/>
        <v>26.117790000000003</v>
      </c>
      <c r="CF49" s="251">
        <f t="shared" si="54"/>
        <v>28.274508000000004</v>
      </c>
      <c r="CG49" s="251">
        <f t="shared" si="54"/>
        <v>45.874779999999994</v>
      </c>
      <c r="CH49" s="251">
        <f t="shared" si="54"/>
        <v>77.562965999999989</v>
      </c>
      <c r="CI49" s="251">
        <f t="shared" si="54"/>
        <v>98.802358999999996</v>
      </c>
      <c r="CJ49" s="251">
        <f t="shared" si="54"/>
        <v>104.428354</v>
      </c>
    </row>
    <row r="50" spans="2:88" x14ac:dyDescent="0.2">
      <c r="C50" s="24" t="s">
        <v>218</v>
      </c>
      <c r="G50" s="151"/>
      <c r="K50" s="158">
        <f>SUMIF('Historical Opex'!$G$16:$G$124,$C50,'Historical Opex'!K$16:K$124)</f>
        <v>0.21090999999999999</v>
      </c>
      <c r="L50" s="158">
        <f>SUMIF('Historical Opex'!$G$16:$G$124,$C50,'Historical Opex'!L$16:L$124)</f>
        <v>5.8000000000000003E-2</v>
      </c>
      <c r="M50" s="158">
        <f>SUMIF('Historical Opex'!$G$16:$G$124,$C50,'Historical Opex'!M$16:M$124)</f>
        <v>0</v>
      </c>
      <c r="N50" s="158">
        <f>SUMIF('Historical Opex'!$G$16:$G$124,$C50,'Historical Opex'!N$16:N$124)</f>
        <v>0</v>
      </c>
      <c r="O50" s="158">
        <f>SUMIF('Historical Opex'!$G$16:$G$124,$C50,'Historical Opex'!O$16:O$124)</f>
        <v>0.36299999999999999</v>
      </c>
      <c r="P50" s="158">
        <f>SUMIF('Historical Opex'!$G$16:$G$124,$C50,'Historical Opex'!P$16:P$124)</f>
        <v>0.63749999999999996</v>
      </c>
      <c r="Q50" s="158">
        <f>SUMIF('Historical Opex'!$G$16:$G$124,$C50,'Historical Opex'!Q$16:Q$124)</f>
        <v>0.88579300000000005</v>
      </c>
      <c r="R50" s="158">
        <f>SUMIF('Historical Opex'!$G$16:$G$124,$C50,'Historical Opex'!R$16:R$124)</f>
        <v>1.259773</v>
      </c>
      <c r="S50" s="158">
        <f>SUMIF('Historical Opex'!$G$16:$G$124,$C50,'Historical Opex'!S$16:S$124)</f>
        <v>0</v>
      </c>
      <c r="T50" s="158">
        <f>SUMIF('Historical Opex'!$G$16:$G$124,$C50,'Historical Opex'!T$16:T$124)</f>
        <v>0.95032099999999997</v>
      </c>
      <c r="U50" s="158">
        <f>SUMIF('Historical Opex'!$G$16:$G$124,$C50,'Historical Opex'!U$16:U$124)</f>
        <v>0.52809399999999995</v>
      </c>
      <c r="V50" s="158">
        <f>SUMIF('Historical Opex'!$G$16:$G$124,$C50,'Historical Opex'!V$16:V$124)</f>
        <v>6.7093E-2</v>
      </c>
      <c r="W50" s="158">
        <f>SUMIF('Historical Opex'!$G$16:$G$124,$C50,'Historical Opex'!W$16:W$124)</f>
        <v>0.73699999999999999</v>
      </c>
      <c r="X50" s="158">
        <f>SUMIF('Historical Opex'!$G$16:$G$124,$C50,'Historical Opex'!X$16:X$124)</f>
        <v>0</v>
      </c>
      <c r="Y50" s="158">
        <f>SUMIF('Historical Opex'!$G$16:$G$124,$C50,'Historical Opex'!Y$16:Y$124)</f>
        <v>7.2182999999999997E-2</v>
      </c>
      <c r="Z50" s="158">
        <f>SUMIF('Historical Opex'!$G$16:$G$124,$C50,'Historical Opex'!Z$16:Z$124)</f>
        <v>6.5002000000000004E-2</v>
      </c>
      <c r="AA50" s="158">
        <f>SUMIF('Historical Opex'!$G$16:$G$124,$C50,'Historical Opex'!AA$16:AA$124)</f>
        <v>5.4549999999999998E-3</v>
      </c>
      <c r="AB50" s="158">
        <f>SUMIF('Historical Opex'!$G$16:$G$124,$C50,'Historical Opex'!AB$16:AB$124)</f>
        <v>0</v>
      </c>
      <c r="AC50" s="158">
        <f>SUMIF('Historical Opex'!$G$16:$G$124,$C50,'Historical Opex'!AC$16:AC$124)</f>
        <v>1.0697099999999999</v>
      </c>
      <c r="AD50" s="158">
        <f>SUMIF('Historical Opex'!$G$16:$G$124,$C50,'Historical Opex'!AD$16:AD$124)</f>
        <v>0.234683</v>
      </c>
      <c r="AE50" s="158">
        <f>SUMIF('Historical Opex'!$G$16:$G$124,$C50,'Historical Opex'!AE$16:AE$124)</f>
        <v>0.76981900000000003</v>
      </c>
      <c r="AF50" s="158">
        <f>SUMIF('Historical Opex'!$G$16:$G$124,$C50,'Historical Opex'!AF$16:AF$124)</f>
        <v>0</v>
      </c>
      <c r="AG50" s="158">
        <f>SUMIF('Historical Opex'!$G$16:$G$124,$C50,'Historical Opex'!AG$16:AG$124)</f>
        <v>0.21</v>
      </c>
      <c r="AH50" s="158">
        <f>SUMIF('Historical Opex'!$G$16:$G$124,$C50,'Historical Opex'!AH$16:AH$124)</f>
        <v>7.5636999999999996E-2</v>
      </c>
      <c r="AI50" s="158">
        <f>SUMIF('Historical Opex'!$G$16:$G$124,$C50,'Historical Opex'!AI$16:AI$124)</f>
        <v>2.0256400000000001</v>
      </c>
      <c r="AJ50" s="158">
        <f>SUMIF('Historical Opex'!$G$16:$G$124,$C50,'Historical Opex'!AJ$16:AJ$124)</f>
        <v>0</v>
      </c>
      <c r="AK50" s="158">
        <f>SUMIF('Historical Opex'!$G$16:$G$124,$C50,'Historical Opex'!AK$16:AK$124)</f>
        <v>3.7774000000000002E-2</v>
      </c>
      <c r="AL50" s="158">
        <f>SUMIF('Historical Opex'!$G$16:$G$124,$C50,'Historical Opex'!AL$16:AL$124)</f>
        <v>0</v>
      </c>
      <c r="AM50" s="158">
        <f>SUMIF('Historical Opex'!$G$16:$G$124,$C50,'Historical Opex'!AM$16:AM$124)</f>
        <v>0</v>
      </c>
      <c r="AN50" s="158">
        <f>SUMIF('Historical Opex'!$G$16:$G$124,$C50,'Historical Opex'!AN$16:AN$124)</f>
        <v>0</v>
      </c>
      <c r="AO50" s="158">
        <f>SUMIF('Historical Opex'!$G$16:$G$124,$C50,'Historical Opex'!AO$16:AO$124)</f>
        <v>4.7460000000000002E-3</v>
      </c>
      <c r="AP50" s="158">
        <f>SUMIF('Historical Opex'!$G$16:$G$124,$C50,'Historical Opex'!AP$16:AP$124)</f>
        <v>0.32171</v>
      </c>
      <c r="AQ50" s="158">
        <f>SUMIF('Historical Opex'!$G$16:$G$124,$C50,'Historical Opex'!AQ$16:AQ$124)</f>
        <v>0.41165499999999999</v>
      </c>
      <c r="AR50" s="158">
        <f>SUMIF('Historical Opex'!$G$16:$G$124,$C50,'Historical Opex'!AR$16:AR$124)</f>
        <v>0.37607299999999999</v>
      </c>
      <c r="AS50" s="158">
        <f>SUMIF('Historical Opex'!$G$16:$G$124,$C50,'Historical Opex'!AS$16:AS$124)</f>
        <v>0</v>
      </c>
      <c r="AT50" s="158">
        <f>SUMIF('Historical Opex'!$G$16:$G$124,$C50,'Historical Opex'!AT$16:AT$124)</f>
        <v>6.0000000000000001E-3</v>
      </c>
      <c r="AU50" s="158">
        <f>SUMIF('Historical Opex'!$G$16:$G$124,$C50,'Historical Opex'!AU$16:AU$124)</f>
        <v>7.3788840000000002</v>
      </c>
      <c r="AV50" s="158">
        <f>SUMIF('Historical Opex'!$G$16:$G$124,$C50,'Historical Opex'!AV$16:AV$124)</f>
        <v>0.45134600000000002</v>
      </c>
      <c r="AW50" s="158">
        <f>SUMIF('Historical Opex'!$G$16:$G$124,$C50,'Historical Opex'!AW$16:AW$124)</f>
        <v>4.7342079999999997</v>
      </c>
      <c r="AX50" s="158">
        <f>SUMIF('Historical Opex'!$G$16:$G$124,$C50,'Historical Opex'!AX$16:AX$124)</f>
        <v>3.4296800000000003</v>
      </c>
      <c r="AY50" s="158">
        <f>SUMIF('Historical Opex'!$G$16:$G$124,$C50,'Historical Opex'!AY$16:AY$124)</f>
        <v>1.2997890000000001</v>
      </c>
      <c r="AZ50" s="158">
        <f>SUMIF('Historical Opex'!$G$16:$G$124,$C50,'Historical Opex'!AZ$16:AZ$124)</f>
        <v>2.3015119999999998</v>
      </c>
      <c r="BA50" s="158">
        <f>SUMIF('Historical Opex'!$G$16:$G$124,$C50,'Historical Opex'!BA$16:BA$124)</f>
        <v>13.601056</v>
      </c>
      <c r="BB50" s="158">
        <f>SUMIF('Historical Opex'!$G$16:$G$124,$C50,'Historical Opex'!BB$16:BB$124)</f>
        <v>0.89238200000000001</v>
      </c>
      <c r="BC50" s="158">
        <f>SUMIF('Historical Opex'!$G$16:$G$124,$C50,'Historical Opex'!BC$16:BC$124)</f>
        <v>1.5825670000000001</v>
      </c>
      <c r="BD50" s="158">
        <f>SUMIF('Historical Opex'!$G$16:$G$124,$C50,'Historical Opex'!BD$16:BD$124)</f>
        <v>2.0298099999999999</v>
      </c>
      <c r="BE50" s="158">
        <f>SUMIF('Historical Opex'!$G$16:$G$124,$C50,'Historical Opex'!BE$16:BE$124)</f>
        <v>0.36946800000000002</v>
      </c>
      <c r="BF50" s="158">
        <f>SUMIF('Historical Opex'!$G$16:$G$124,$C50,'Historical Opex'!BF$16:BF$124)</f>
        <v>0.97431499999999993</v>
      </c>
      <c r="BG50" s="158">
        <f>SUMIF('Historical Opex'!$G$16:$G$124,$C50,'Historical Opex'!BG$16:BG$124)</f>
        <v>15.433559000000001</v>
      </c>
      <c r="BH50" s="158">
        <f>SUMIF('Historical Opex'!$G$16:$G$124,$C50,'Historical Opex'!BH$16:BH$124)</f>
        <v>7.3112580000000005</v>
      </c>
      <c r="BI50" s="158">
        <f>SUMIF('Historical Opex'!$G$16:$G$124,$C50,'Historical Opex'!BI$16:BI$124)</f>
        <v>1.86856</v>
      </c>
      <c r="BJ50" s="158">
        <f>SUMIF('Historical Opex'!$G$16:$G$124,$C50,'Historical Opex'!BJ$16:BJ$124)</f>
        <v>2.037814</v>
      </c>
      <c r="BK50" s="158">
        <f>SUMIF('Historical Opex'!$G$16:$G$124,$C50,'Historical Opex'!BK$16:BK$124)</f>
        <v>2.0060759999999997</v>
      </c>
      <c r="BL50" s="158">
        <f>SUMIF('Historical Opex'!$G$16:$G$124,$C50,'Historical Opex'!BL$16:BL$124)</f>
        <v>2.4467819999999998</v>
      </c>
      <c r="BM50" s="158">
        <f>SUMIF('Historical Opex'!$G$16:$G$124,$C50,'Historical Opex'!BM$16:BM$124)</f>
        <v>0.85584299999999991</v>
      </c>
      <c r="BN50" s="158">
        <f>SUMIF('Historical Opex'!$G$16:$G$124,$C50,'Historical Opex'!BN$16:BN$124)</f>
        <v>2.413926</v>
      </c>
      <c r="BO50" s="158">
        <f>SUMIF('Historical Opex'!$G$16:$G$124,$C50,'Historical Opex'!BO$16:BO$124)</f>
        <v>0.91070799999999996</v>
      </c>
      <c r="BP50" s="158">
        <f>SUMIF('Historical Opex'!$G$16:$G$124,$C50,'Historical Opex'!BP$16:BP$124)</f>
        <v>0.48450499999999996</v>
      </c>
      <c r="BQ50" s="158">
        <f>SUMIF('Historical Opex'!$G$16:$G$124,$C50,'Historical Opex'!BQ$16:BQ$124)</f>
        <v>13.284834000000002</v>
      </c>
      <c r="BR50" s="158">
        <f>SUMIF('Historical Opex'!$G$16:$G$124,$C50,'Historical Opex'!BR$16:BR$124)</f>
        <v>2.5556260000000002</v>
      </c>
      <c r="BS50" s="158">
        <f>SUMIF('Historical Opex'!$G$16:$G$124,$C50,'Historical Opex'!BS$16:BS$124)</f>
        <v>3.201238</v>
      </c>
      <c r="BT50" s="158">
        <f>SUMIF('Historical Opex'!$G$16:$G$124,$C50,'Historical Opex'!BT$16:BT$124)</f>
        <v>3.353453</v>
      </c>
      <c r="BU50" s="158">
        <f>SUMIF('Historical Opex'!$G$16:$G$124,$C50,'Historical Opex'!BU$16:BU$124)</f>
        <v>8.3215849999999989</v>
      </c>
      <c r="BV50" s="158">
        <f>SUMIF('Historical Opex'!$G$16:$G$124,$C50,'Historical Opex'!BV$16:BV$124)</f>
        <v>7.4388270000000007</v>
      </c>
      <c r="BW50" s="158">
        <f>SUMIF('Historical Opex'!$G$16:$G$124,$C50,'Historical Opex'!BW$16:BW$124)</f>
        <v>3.0053580000000002</v>
      </c>
      <c r="BX50" s="158">
        <f>SUMIF('Historical Opex'!$G$16:$G$124,$C50,'Historical Opex'!BX$16:BX$124)</f>
        <v>3.327715</v>
      </c>
      <c r="BY50" s="158">
        <f>SUMIF('Historical Opex'!$G$16:$G$124,$C50,'Historical Opex'!BY$16:BY$124)</f>
        <v>3.4897670000000001</v>
      </c>
      <c r="BZ50" s="158">
        <f>SUMIF('Historical Opex'!$G$16:$G$124,$C50,'Historical Opex'!BZ$16:BZ$124)</f>
        <v>5.5973819999999996</v>
      </c>
      <c r="CA50" s="158">
        <f>SUMIF('Historical Opex'!$G$16:$G$124,$C50,'Historical Opex'!CA$16:CA$124)</f>
        <v>3.563409</v>
      </c>
      <c r="CB50" s="158">
        <f>SUMIF('Historical Opex'!$G$16:$G$124,$C50,'Historical Opex'!CB$16:CB$124)</f>
        <v>3.361389</v>
      </c>
      <c r="CC50" s="158">
        <f>SUMIF('Historical Opex'!$G$16:$G$124,$C50,'Historical Opex'!CC$16:CC$124)</f>
        <v>2.3024329999999997</v>
      </c>
      <c r="CE50" s="251">
        <f t="shared" si="54"/>
        <v>4.9604840000000001</v>
      </c>
      <c r="CF50" s="251">
        <f t="shared" si="54"/>
        <v>3.2394889999999998</v>
      </c>
      <c r="CG50" s="251">
        <f t="shared" si="54"/>
        <v>3.1835979999999999</v>
      </c>
      <c r="CH50" s="251">
        <f t="shared" si="54"/>
        <v>39.045016999999987</v>
      </c>
      <c r="CI50" s="251">
        <f t="shared" si="54"/>
        <v>51.609491000000006</v>
      </c>
      <c r="CJ50" s="251">
        <f t="shared" si="54"/>
        <v>46.962556000000006</v>
      </c>
    </row>
    <row r="51" spans="2:88" x14ac:dyDescent="0.2">
      <c r="C51" s="24" t="s">
        <v>1236</v>
      </c>
      <c r="G51" s="151"/>
      <c r="K51" s="158">
        <f>SUMIF('Historical Opex'!$G$16:$G$124,$C51,'Historical Opex'!K$16:K$124)</f>
        <v>0.17754500000000001</v>
      </c>
      <c r="L51" s="158">
        <f>SUMIF('Historical Opex'!$G$16:$G$124,$C51,'Historical Opex'!L$16:L$124)</f>
        <v>0.83734500000000001</v>
      </c>
      <c r="M51" s="158">
        <f>SUMIF('Historical Opex'!$G$16:$G$124,$C51,'Historical Opex'!M$16:M$124)</f>
        <v>0.43334499999999998</v>
      </c>
      <c r="N51" s="158">
        <f>SUMIF('Historical Opex'!$G$16:$G$124,$C51,'Historical Opex'!N$16:N$124)</f>
        <v>10.375845</v>
      </c>
      <c r="O51" s="158">
        <f>SUMIF('Historical Opex'!$G$16:$G$124,$C51,'Historical Opex'!O$16:O$124)</f>
        <v>0.30546699999999999</v>
      </c>
      <c r="P51" s="158">
        <f>SUMIF('Historical Opex'!$G$16:$G$124,$C51,'Historical Opex'!P$16:P$124)</f>
        <v>4.5566409999999999</v>
      </c>
      <c r="Q51" s="158">
        <f>SUMIF('Historical Opex'!$G$16:$G$124,$C51,'Historical Opex'!Q$16:Q$124)</f>
        <v>0.33532899999999999</v>
      </c>
      <c r="R51" s="158">
        <f>SUMIF('Historical Opex'!$G$16:$G$124,$C51,'Historical Opex'!R$16:R$124)</f>
        <v>4.0870060000000006</v>
      </c>
      <c r="S51" s="158">
        <f>SUMIF('Historical Opex'!$G$16:$G$124,$C51,'Historical Opex'!S$16:S$124)</f>
        <v>0.41272399999999998</v>
      </c>
      <c r="T51" s="158">
        <f>SUMIF('Historical Opex'!$G$16:$G$124,$C51,'Historical Opex'!T$16:T$124)</f>
        <v>4.1013200000000003</v>
      </c>
      <c r="U51" s="158">
        <f>SUMIF('Historical Opex'!$G$16:$G$124,$C51,'Historical Opex'!U$16:U$124)</f>
        <v>0.93121200000000004</v>
      </c>
      <c r="V51" s="158">
        <f>SUMIF('Historical Opex'!$G$16:$G$124,$C51,'Historical Opex'!V$16:V$124)</f>
        <v>7.74594</v>
      </c>
      <c r="W51" s="158">
        <f>SUMIF('Historical Opex'!$G$16:$G$124,$C51,'Historical Opex'!W$16:W$124)</f>
        <v>0.571963</v>
      </c>
      <c r="X51" s="158">
        <f>SUMIF('Historical Opex'!$G$16:$G$124,$C51,'Historical Opex'!X$16:X$124)</f>
        <v>0.83722799999999997</v>
      </c>
      <c r="Y51" s="158">
        <f>SUMIF('Historical Opex'!$G$16:$G$124,$C51,'Historical Opex'!Y$16:Y$124)</f>
        <v>1.336625</v>
      </c>
      <c r="Z51" s="158">
        <f>SUMIF('Historical Opex'!$G$16:$G$124,$C51,'Historical Opex'!Z$16:Z$124)</f>
        <v>15.728446</v>
      </c>
      <c r="AA51" s="158">
        <f>SUMIF('Historical Opex'!$G$16:$G$124,$C51,'Historical Opex'!AA$16:AA$124)</f>
        <v>0.69428699999999999</v>
      </c>
      <c r="AB51" s="158">
        <f>SUMIF('Historical Opex'!$G$16:$G$124,$C51,'Historical Opex'!AB$16:AB$124)</f>
        <v>0.790354</v>
      </c>
      <c r="AC51" s="158">
        <f>SUMIF('Historical Opex'!$G$16:$G$124,$C51,'Historical Opex'!AC$16:AC$124)</f>
        <v>1.446097</v>
      </c>
      <c r="AD51" s="158">
        <f>SUMIF('Historical Opex'!$G$16:$G$124,$C51,'Historical Opex'!AD$16:AD$124)</f>
        <v>1.4792349999999999</v>
      </c>
      <c r="AE51" s="158">
        <f>SUMIF('Historical Opex'!$G$16:$G$124,$C51,'Historical Opex'!AE$16:AE$124)</f>
        <v>0.45459100000000002</v>
      </c>
      <c r="AF51" s="158">
        <f>SUMIF('Historical Opex'!$G$16:$G$124,$C51,'Historical Opex'!AF$16:AF$124)</f>
        <v>7.0732239999999997</v>
      </c>
      <c r="AG51" s="158">
        <f>SUMIF('Historical Opex'!$G$16:$G$124,$C51,'Historical Opex'!AG$16:AG$124)</f>
        <v>3.1127729999999998</v>
      </c>
      <c r="AH51" s="158">
        <f>SUMIF('Historical Opex'!$G$16:$G$124,$C51,'Historical Opex'!AH$16:AH$124)</f>
        <v>0.49753999999999998</v>
      </c>
      <c r="AI51" s="158">
        <f>SUMIF('Historical Opex'!$G$16:$G$124,$C51,'Historical Opex'!AI$16:AI$124)</f>
        <v>6.0210889999999999</v>
      </c>
      <c r="AJ51" s="158">
        <f>SUMIF('Historical Opex'!$G$16:$G$124,$C51,'Historical Opex'!AJ$16:AJ$124)</f>
        <v>27.216535</v>
      </c>
      <c r="AK51" s="158">
        <f>SUMIF('Historical Opex'!$G$16:$G$124,$C51,'Historical Opex'!AK$16:AK$124)</f>
        <v>10.202630000000001</v>
      </c>
      <c r="AL51" s="158">
        <f>SUMIF('Historical Opex'!$G$16:$G$124,$C51,'Historical Opex'!AL$16:AL$124)</f>
        <v>1.56098</v>
      </c>
      <c r="AM51" s="158">
        <f>SUMIF('Historical Opex'!$G$16:$G$124,$C51,'Historical Opex'!AM$16:AM$124)</f>
        <v>21.462426999999998</v>
      </c>
      <c r="AN51" s="158">
        <f>SUMIF('Historical Opex'!$G$16:$G$124,$C51,'Historical Opex'!AN$16:AN$124)</f>
        <v>49.186942999999999</v>
      </c>
      <c r="AO51" s="158">
        <f>SUMIF('Historical Opex'!$G$16:$G$124,$C51,'Historical Opex'!AO$16:AO$124)</f>
        <v>3.9334060000000002</v>
      </c>
      <c r="AP51" s="158">
        <f>SUMIF('Historical Opex'!$G$16:$G$124,$C51,'Historical Opex'!AP$16:AP$124)</f>
        <v>16.073930000000001</v>
      </c>
      <c r="AQ51" s="158">
        <f>SUMIF('Historical Opex'!$G$16:$G$124,$C51,'Historical Opex'!AQ$16:AQ$124)</f>
        <v>4.3302230000000002</v>
      </c>
      <c r="AR51" s="158">
        <f>SUMIF('Historical Opex'!$G$16:$G$124,$C51,'Historical Opex'!AR$16:AR$124)</f>
        <v>201.75984399999999</v>
      </c>
      <c r="AS51" s="158">
        <f>SUMIF('Historical Opex'!$G$16:$G$124,$C51,'Historical Opex'!AS$16:AS$124)</f>
        <v>8.0370369999999998</v>
      </c>
      <c r="AT51" s="158">
        <f>SUMIF('Historical Opex'!$G$16:$G$124,$C51,'Historical Opex'!AT$16:AT$124)</f>
        <v>64.604446999999993</v>
      </c>
      <c r="AU51" s="158">
        <f>SUMIF('Historical Opex'!$G$16:$G$124,$C51,'Historical Opex'!AU$16:AU$124)</f>
        <v>364.34773199999995</v>
      </c>
      <c r="AV51" s="158">
        <f>SUMIF('Historical Opex'!$G$16:$G$124,$C51,'Historical Opex'!AV$16:AV$124)</f>
        <v>483.10542099999998</v>
      </c>
      <c r="AW51" s="158">
        <f>SUMIF('Historical Opex'!$G$16:$G$124,$C51,'Historical Opex'!AW$16:AW$124)</f>
        <v>283.17888099999999</v>
      </c>
      <c r="AX51" s="158">
        <f>SUMIF('Historical Opex'!$G$16:$G$124,$C51,'Historical Opex'!AX$16:AX$124)</f>
        <v>349.16121599999997</v>
      </c>
      <c r="AY51" s="158">
        <f>SUMIF('Historical Opex'!$G$16:$G$124,$C51,'Historical Opex'!AY$16:AY$124)</f>
        <v>356.14499100000006</v>
      </c>
      <c r="AZ51" s="158">
        <f>SUMIF('Historical Opex'!$G$16:$G$124,$C51,'Historical Opex'!AZ$16:AZ$124)</f>
        <v>359.78258199999999</v>
      </c>
      <c r="BA51" s="158">
        <f>SUMIF('Historical Opex'!$G$16:$G$124,$C51,'Historical Opex'!BA$16:BA$124)</f>
        <v>410.56872699999997</v>
      </c>
      <c r="BB51" s="158">
        <f>SUMIF('Historical Opex'!$G$16:$G$124,$C51,'Historical Opex'!BB$16:BB$124)</f>
        <v>365.43099999999998</v>
      </c>
      <c r="BC51" s="158">
        <f>SUMIF('Historical Opex'!$G$16:$G$124,$C51,'Historical Opex'!BC$16:BC$124)</f>
        <v>466.80813599999999</v>
      </c>
      <c r="BD51" s="158">
        <f>SUMIF('Historical Opex'!$G$16:$G$124,$C51,'Historical Opex'!BD$16:BD$124)</f>
        <v>597.68917600000009</v>
      </c>
      <c r="BE51" s="158">
        <f>SUMIF('Historical Opex'!$G$16:$G$124,$C51,'Historical Opex'!BE$16:BE$124)</f>
        <v>642.68463899999995</v>
      </c>
      <c r="BF51" s="158">
        <f>SUMIF('Historical Opex'!$G$16:$G$124,$C51,'Historical Opex'!BF$16:BF$124)</f>
        <v>1121.0988590000002</v>
      </c>
      <c r="BG51" s="158">
        <f>SUMIF('Historical Opex'!$G$16:$G$124,$C51,'Historical Opex'!BG$16:BG$124)</f>
        <v>619.20231899999987</v>
      </c>
      <c r="BH51" s="158">
        <f>SUMIF('Historical Opex'!$G$16:$G$124,$C51,'Historical Opex'!BH$16:BH$124)</f>
        <v>710.84336199999996</v>
      </c>
      <c r="BI51" s="158">
        <f>SUMIF('Historical Opex'!$G$16:$G$124,$C51,'Historical Opex'!BI$16:BI$124)</f>
        <v>698.16709099999991</v>
      </c>
      <c r="BJ51" s="158">
        <f>SUMIF('Historical Opex'!$G$16:$G$124,$C51,'Historical Opex'!BJ$16:BJ$124)</f>
        <v>685.90759600000001</v>
      </c>
      <c r="BK51" s="158">
        <f>SUMIF('Historical Opex'!$G$16:$G$124,$C51,'Historical Opex'!BK$16:BK$124)</f>
        <v>636.15211700000009</v>
      </c>
      <c r="BL51" s="158">
        <f>SUMIF('Historical Opex'!$G$16:$G$124,$C51,'Historical Opex'!BL$16:BL$124)</f>
        <v>827.52528999999993</v>
      </c>
      <c r="BM51" s="158">
        <f>SUMIF('Historical Opex'!$G$16:$G$124,$C51,'Historical Opex'!BM$16:BM$124)</f>
        <v>737.32713399999989</v>
      </c>
      <c r="BN51" s="158">
        <f>SUMIF('Historical Opex'!$G$16:$G$124,$C51,'Historical Opex'!BN$16:BN$124)</f>
        <v>652.97534399999995</v>
      </c>
      <c r="BO51" s="158">
        <f>SUMIF('Historical Opex'!$G$16:$G$124,$C51,'Historical Opex'!BO$16:BO$124)</f>
        <v>636.61125500000003</v>
      </c>
      <c r="BP51" s="158">
        <f>SUMIF('Historical Opex'!$G$16:$G$124,$C51,'Historical Opex'!BP$16:BP$124)</f>
        <v>784.04526099999998</v>
      </c>
      <c r="BQ51" s="158">
        <f>SUMIF('Historical Opex'!$G$16:$G$124,$C51,'Historical Opex'!BQ$16:BQ$124)</f>
        <v>754.35795299999995</v>
      </c>
      <c r="BR51" s="158">
        <f>SUMIF('Historical Opex'!$G$16:$G$124,$C51,'Historical Opex'!BR$16:BR$124)</f>
        <v>863.40143799999998</v>
      </c>
      <c r="BS51" s="158">
        <f>SUMIF('Historical Opex'!$G$16:$G$124,$C51,'Historical Opex'!BS$16:BS$124)</f>
        <v>757.72052999999994</v>
      </c>
      <c r="BT51" s="158">
        <f>SUMIF('Historical Opex'!$G$16:$G$124,$C51,'Historical Opex'!BT$16:BT$124)</f>
        <v>784.06070799999998</v>
      </c>
      <c r="BU51" s="158">
        <f>SUMIF('Historical Opex'!$G$16:$G$124,$C51,'Historical Opex'!BU$16:BU$124)</f>
        <v>631.28991400000007</v>
      </c>
      <c r="BV51" s="158">
        <f>SUMIF('Historical Opex'!$G$16:$G$124,$C51,'Historical Opex'!BV$16:BV$124)</f>
        <v>671.799621</v>
      </c>
      <c r="BW51" s="158">
        <f>SUMIF('Historical Opex'!$G$16:$G$124,$C51,'Historical Opex'!BW$16:BW$124)</f>
        <v>672.01265599999999</v>
      </c>
      <c r="BX51" s="158">
        <f>SUMIF('Historical Opex'!$G$16:$G$124,$C51,'Historical Opex'!BX$16:BX$124)</f>
        <v>709.86350699999991</v>
      </c>
      <c r="BY51" s="158">
        <f>SUMIF('Historical Opex'!$G$16:$G$124,$C51,'Historical Opex'!BY$16:BY$124)</f>
        <v>835.56618099999992</v>
      </c>
      <c r="BZ51" s="158">
        <f>SUMIF('Historical Opex'!$G$16:$G$124,$C51,'Historical Opex'!BZ$16:BZ$124)</f>
        <v>857.23165800000004</v>
      </c>
      <c r="CA51" s="158">
        <f>SUMIF('Historical Opex'!$G$16:$G$124,$C51,'Historical Opex'!CA$16:CA$124)</f>
        <v>745.48841399999992</v>
      </c>
      <c r="CB51" s="158">
        <f>SUMIF('Historical Opex'!$G$16:$G$124,$C51,'Historical Opex'!CB$16:CB$124)</f>
        <v>717.57630200000006</v>
      </c>
      <c r="CC51" s="158">
        <f>SUMIF('Historical Opex'!$G$16:$G$124,$C51,'Historical Opex'!CC$16:CC$124)</f>
        <v>822.50949099999991</v>
      </c>
      <c r="CE51" s="251">
        <f t="shared" si="54"/>
        <v>34.299719000000003</v>
      </c>
      <c r="CF51" s="251">
        <f t="shared" si="54"/>
        <v>34.022362999999999</v>
      </c>
      <c r="CG51" s="251">
        <f t="shared" si="54"/>
        <v>414.38949099999996</v>
      </c>
      <c r="CH51" s="251">
        <f t="shared" si="54"/>
        <v>5800.0013600000002</v>
      </c>
      <c r="CI51" s="251">
        <f t="shared" si="54"/>
        <v>8606.516160000001</v>
      </c>
      <c r="CJ51" s="251">
        <f t="shared" si="54"/>
        <v>8205.118982</v>
      </c>
    </row>
    <row r="52" spans="2:88" x14ac:dyDescent="0.2">
      <c r="C52" s="24" t="s">
        <v>219</v>
      </c>
      <c r="G52" s="151"/>
      <c r="K52" s="158">
        <f>SUMIF('Historical Opex'!$G$16:$G$124,$C52,'Historical Opex'!K$16:K$124)</f>
        <v>46.082903000000002</v>
      </c>
      <c r="L52" s="158">
        <f>SUMIF('Historical Opex'!$G$16:$G$124,$C52,'Historical Opex'!L$16:L$124)</f>
        <v>36.983710000000002</v>
      </c>
      <c r="M52" s="158">
        <f>SUMIF('Historical Opex'!$G$16:$G$124,$C52,'Historical Opex'!M$16:M$124)</f>
        <v>25.815659</v>
      </c>
      <c r="N52" s="158">
        <f>SUMIF('Historical Opex'!$G$16:$G$124,$C52,'Historical Opex'!N$16:N$124)</f>
        <v>58.858028000000004</v>
      </c>
      <c r="O52" s="158">
        <f>SUMIF('Historical Opex'!$G$16:$G$124,$C52,'Historical Opex'!O$16:O$124)</f>
        <v>191.38162699999998</v>
      </c>
      <c r="P52" s="158">
        <f>SUMIF('Historical Opex'!$G$16:$G$124,$C52,'Historical Opex'!P$16:P$124)</f>
        <v>64.710178999999997</v>
      </c>
      <c r="Q52" s="158">
        <f>SUMIF('Historical Opex'!$G$16:$G$124,$C52,'Historical Opex'!Q$16:Q$124)</f>
        <v>215.99387999999999</v>
      </c>
      <c r="R52" s="158">
        <f>SUMIF('Historical Opex'!$G$16:$G$124,$C52,'Historical Opex'!R$16:R$124)</f>
        <v>122.56476000000001</v>
      </c>
      <c r="S52" s="158">
        <f>SUMIF('Historical Opex'!$G$16:$G$124,$C52,'Historical Opex'!S$16:S$124)</f>
        <v>416.19718499999999</v>
      </c>
      <c r="T52" s="158">
        <f>SUMIF('Historical Opex'!$G$16:$G$124,$C52,'Historical Opex'!T$16:T$124)</f>
        <v>105.107349</v>
      </c>
      <c r="U52" s="158">
        <f>SUMIF('Historical Opex'!$G$16:$G$124,$C52,'Historical Opex'!U$16:U$124)</f>
        <v>109.58492699999999</v>
      </c>
      <c r="V52" s="158">
        <f>SUMIF('Historical Opex'!$G$16:$G$124,$C52,'Historical Opex'!V$16:V$124)</f>
        <v>100.161079</v>
      </c>
      <c r="W52" s="158">
        <f>SUMIF('Historical Opex'!$G$16:$G$124,$C52,'Historical Opex'!W$16:W$124)</f>
        <v>82.355666999999997</v>
      </c>
      <c r="X52" s="158">
        <f>SUMIF('Historical Opex'!$G$16:$G$124,$C52,'Historical Opex'!X$16:X$124)</f>
        <v>122.503253</v>
      </c>
      <c r="Y52" s="158">
        <f>SUMIF('Historical Opex'!$G$16:$G$124,$C52,'Historical Opex'!Y$16:Y$124)</f>
        <v>114.254604</v>
      </c>
      <c r="Z52" s="158">
        <f>SUMIF('Historical Opex'!$G$16:$G$124,$C52,'Historical Opex'!Z$16:Z$124)</f>
        <v>153.62655799999999</v>
      </c>
      <c r="AA52" s="158">
        <f>SUMIF('Historical Opex'!$G$16:$G$124,$C52,'Historical Opex'!AA$16:AA$124)</f>
        <v>117.485012</v>
      </c>
      <c r="AB52" s="158">
        <f>SUMIF('Historical Opex'!$G$16:$G$124,$C52,'Historical Opex'!AB$16:AB$124)</f>
        <v>126.09078100000001</v>
      </c>
      <c r="AC52" s="158">
        <f>SUMIF('Historical Opex'!$G$16:$G$124,$C52,'Historical Opex'!AC$16:AC$124)</f>
        <v>126.795616</v>
      </c>
      <c r="AD52" s="158">
        <f>SUMIF('Historical Opex'!$G$16:$G$124,$C52,'Historical Opex'!AD$16:AD$124)</f>
        <v>199.313907</v>
      </c>
      <c r="AE52" s="158">
        <f>SUMIF('Historical Opex'!$G$16:$G$124,$C52,'Historical Opex'!AE$16:AE$124)</f>
        <v>134.462087</v>
      </c>
      <c r="AF52" s="158">
        <f>SUMIF('Historical Opex'!$G$16:$G$124,$C52,'Historical Opex'!AF$16:AF$124)</f>
        <v>115.590844</v>
      </c>
      <c r="AG52" s="158">
        <f>SUMIF('Historical Opex'!$G$16:$G$124,$C52,'Historical Opex'!AG$16:AG$124)</f>
        <v>123.521916</v>
      </c>
      <c r="AH52" s="158">
        <f>SUMIF('Historical Opex'!$G$16:$G$124,$C52,'Historical Opex'!AH$16:AH$124)</f>
        <v>-419.479645</v>
      </c>
      <c r="AI52" s="158">
        <f>SUMIF('Historical Opex'!$G$16:$G$124,$C52,'Historical Opex'!AI$16:AI$124)</f>
        <v>112.96249999999999</v>
      </c>
      <c r="AJ52" s="158">
        <f>SUMIF('Historical Opex'!$G$16:$G$124,$C52,'Historical Opex'!AJ$16:AJ$124)</f>
        <v>118.84856499999999</v>
      </c>
      <c r="AK52" s="158">
        <f>SUMIF('Historical Opex'!$G$16:$G$124,$C52,'Historical Opex'!AK$16:AK$124)</f>
        <v>116.03226299999999</v>
      </c>
      <c r="AL52" s="158">
        <f>SUMIF('Historical Opex'!$G$16:$G$124,$C52,'Historical Opex'!AL$16:AL$124)</f>
        <v>140.615837</v>
      </c>
      <c r="AM52" s="158">
        <f>SUMIF('Historical Opex'!$G$16:$G$124,$C52,'Historical Opex'!AM$16:AM$124)</f>
        <v>123.55207699999998</v>
      </c>
      <c r="AN52" s="158">
        <f>SUMIF('Historical Opex'!$G$16:$G$124,$C52,'Historical Opex'!AN$16:AN$124)</f>
        <v>125.008478</v>
      </c>
      <c r="AO52" s="158">
        <f>SUMIF('Historical Opex'!$G$16:$G$124,$C52,'Historical Opex'!AO$16:AO$124)</f>
        <v>118.102249</v>
      </c>
      <c r="AP52" s="158">
        <f>SUMIF('Historical Opex'!$G$16:$G$124,$C52,'Historical Opex'!AP$16:AP$124)</f>
        <v>114.34289800000001</v>
      </c>
      <c r="AQ52" s="158">
        <f>SUMIF('Historical Opex'!$G$16:$G$124,$C52,'Historical Opex'!AQ$16:AQ$124)</f>
        <v>2061.5722140000003</v>
      </c>
      <c r="AR52" s="158">
        <f>SUMIF('Historical Opex'!$G$16:$G$124,$C52,'Historical Opex'!AR$16:AR$124)</f>
        <v>2225.2126720000001</v>
      </c>
      <c r="AS52" s="158">
        <f>SUMIF('Historical Opex'!$G$16:$G$124,$C52,'Historical Opex'!AS$16:AS$124)</f>
        <v>1432.8793719999999</v>
      </c>
      <c r="AT52" s="158">
        <f>SUMIF('Historical Opex'!$G$16:$G$124,$C52,'Historical Opex'!AT$16:AT$124)</f>
        <v>946.06755400000009</v>
      </c>
      <c r="AU52" s="158">
        <f>SUMIF('Historical Opex'!$G$16:$G$124,$C52,'Historical Opex'!AU$16:AU$124)</f>
        <v>31.499147999999998</v>
      </c>
      <c r="AV52" s="158">
        <f>SUMIF('Historical Opex'!$G$16:$G$124,$C52,'Historical Opex'!AV$16:AV$124)</f>
        <v>179.41129000000001</v>
      </c>
      <c r="AW52" s="158">
        <f>SUMIF('Historical Opex'!$G$16:$G$124,$C52,'Historical Opex'!AW$16:AW$124)</f>
        <v>95.812740000000005</v>
      </c>
      <c r="AX52" s="158">
        <f>SUMIF('Historical Opex'!$G$16:$G$124,$C52,'Historical Opex'!AX$16:AX$124)</f>
        <v>220.534561</v>
      </c>
      <c r="AY52" s="158">
        <f>SUMIF('Historical Opex'!$G$16:$G$124,$C52,'Historical Opex'!AY$16:AY$124)</f>
        <v>345.09404799999999</v>
      </c>
      <c r="AZ52" s="158">
        <f>SUMIF('Historical Opex'!$G$16:$G$124,$C52,'Historical Opex'!AZ$16:AZ$124)</f>
        <v>745.184032</v>
      </c>
      <c r="BA52" s="158">
        <f>SUMIF('Historical Opex'!$G$16:$G$124,$C52,'Historical Opex'!BA$16:BA$124)</f>
        <v>1693.616734</v>
      </c>
      <c r="BB52" s="158">
        <f>SUMIF('Historical Opex'!$G$16:$G$124,$C52,'Historical Opex'!BB$16:BB$124)</f>
        <v>912.32052400000009</v>
      </c>
      <c r="BC52" s="158">
        <f>SUMIF('Historical Opex'!$G$16:$G$124,$C52,'Historical Opex'!BC$16:BC$124)</f>
        <v>610.62378200000001</v>
      </c>
      <c r="BD52" s="158">
        <f>SUMIF('Historical Opex'!$G$16:$G$124,$C52,'Historical Opex'!BD$16:BD$124)</f>
        <v>412.75803999999999</v>
      </c>
      <c r="BE52" s="158">
        <f>SUMIF('Historical Opex'!$G$16:$G$124,$C52,'Historical Opex'!BE$16:BE$124)</f>
        <v>1092.2037519999997</v>
      </c>
      <c r="BF52" s="158">
        <f>SUMIF('Historical Opex'!$G$16:$G$124,$C52,'Historical Opex'!BF$16:BF$124)</f>
        <v>2898.0597349999998</v>
      </c>
      <c r="BG52" s="158">
        <f>SUMIF('Historical Opex'!$G$16:$G$124,$C52,'Historical Opex'!BG$16:BG$124)</f>
        <v>1337.2454299999999</v>
      </c>
      <c r="BH52" s="158">
        <f>SUMIF('Historical Opex'!$G$16:$G$124,$C52,'Historical Opex'!BH$16:BH$124)</f>
        <v>249.027153</v>
      </c>
      <c r="BI52" s="158">
        <f>SUMIF('Historical Opex'!$G$16:$G$124,$C52,'Historical Opex'!BI$16:BI$124)</f>
        <v>763.44622500000003</v>
      </c>
      <c r="BJ52" s="158">
        <f>SUMIF('Historical Opex'!$G$16:$G$124,$C52,'Historical Opex'!BJ$16:BJ$124)</f>
        <v>745.59538199999997</v>
      </c>
      <c r="BK52" s="158">
        <f>SUMIF('Historical Opex'!$G$16:$G$124,$C52,'Historical Opex'!BK$16:BK$124)</f>
        <v>531.374236</v>
      </c>
      <c r="BL52" s="158">
        <f>SUMIF('Historical Opex'!$G$16:$G$124,$C52,'Historical Opex'!BL$16:BL$124)</f>
        <v>3135.709237</v>
      </c>
      <c r="BM52" s="158">
        <f>SUMIF('Historical Opex'!$G$16:$G$124,$C52,'Historical Opex'!BM$16:BM$124)</f>
        <v>783.05202399999996</v>
      </c>
      <c r="BN52" s="158">
        <f>SUMIF('Historical Opex'!$G$16:$G$124,$C52,'Historical Opex'!BN$16:BN$124)</f>
        <v>1981.300598</v>
      </c>
      <c r="BO52" s="158">
        <f>SUMIF('Historical Opex'!$G$16:$G$124,$C52,'Historical Opex'!BO$16:BO$124)</f>
        <v>1343.6530640000001</v>
      </c>
      <c r="BP52" s="158">
        <f>SUMIF('Historical Opex'!$G$16:$G$124,$C52,'Historical Opex'!BP$16:BP$124)</f>
        <v>1003.699284</v>
      </c>
      <c r="BQ52" s="158">
        <f>SUMIF('Historical Opex'!$G$16:$G$124,$C52,'Historical Opex'!BQ$16:BQ$124)</f>
        <v>1091.7944049999999</v>
      </c>
      <c r="BR52" s="158">
        <f>SUMIF('Historical Opex'!$G$16:$G$124,$C52,'Historical Opex'!BR$16:BR$124)</f>
        <v>3776.2550630000001</v>
      </c>
      <c r="BS52" s="158">
        <f>SUMIF('Historical Opex'!$G$16:$G$124,$C52,'Historical Opex'!BS$16:BS$124)</f>
        <v>478.26041099999998</v>
      </c>
      <c r="BT52" s="158">
        <f>SUMIF('Historical Opex'!$G$16:$G$124,$C52,'Historical Opex'!BT$16:BT$124)</f>
        <v>1159.304273</v>
      </c>
      <c r="BU52" s="158">
        <f>SUMIF('Historical Opex'!$G$16:$G$124,$C52,'Historical Opex'!BU$16:BU$124)</f>
        <v>835.16564000000005</v>
      </c>
      <c r="BV52" s="158">
        <f>SUMIF('Historical Opex'!$G$16:$G$124,$C52,'Historical Opex'!BV$16:BV$124)</f>
        <v>310.50371600000005</v>
      </c>
      <c r="BW52" s="158">
        <f>SUMIF('Historical Opex'!$G$16:$G$124,$C52,'Historical Opex'!BW$16:BW$124)</f>
        <v>573.48866799999996</v>
      </c>
      <c r="BX52" s="158">
        <f>SUMIF('Historical Opex'!$G$16:$G$124,$C52,'Historical Opex'!BX$16:BX$124)</f>
        <v>559.96418999999992</v>
      </c>
      <c r="BY52" s="158">
        <f>SUMIF('Historical Opex'!$G$16:$G$124,$C52,'Historical Opex'!BY$16:BY$124)</f>
        <v>717.71837099999993</v>
      </c>
      <c r="BZ52" s="158">
        <f>SUMIF('Historical Opex'!$G$16:$G$124,$C52,'Historical Opex'!BZ$16:BZ$124)</f>
        <v>1865.8822439999999</v>
      </c>
      <c r="CA52" s="158">
        <f>SUMIF('Historical Opex'!$G$16:$G$124,$C52,'Historical Opex'!CA$16:CA$124)</f>
        <v>2038.890484</v>
      </c>
      <c r="CB52" s="158">
        <f>SUMIF('Historical Opex'!$G$16:$G$124,$C52,'Historical Opex'!CB$16:CB$124)</f>
        <v>3661.6517870000002</v>
      </c>
      <c r="CC52" s="158">
        <f>SUMIF('Historical Opex'!$G$16:$G$124,$C52,'Historical Opex'!CC$16:CC$124)</f>
        <v>1688.817595</v>
      </c>
      <c r="CE52" s="251">
        <f t="shared" si="54"/>
        <v>1493.4412859999998</v>
      </c>
      <c r="CF52" s="251">
        <f t="shared" si="54"/>
        <v>996.52060000000017</v>
      </c>
      <c r="CG52" s="251">
        <f t="shared" si="54"/>
        <v>7635.1966789999997</v>
      </c>
      <c r="CH52" s="251">
        <f t="shared" si="54"/>
        <v>9237.1183859999983</v>
      </c>
      <c r="CI52" s="251">
        <f t="shared" si="54"/>
        <v>16742.152101</v>
      </c>
      <c r="CJ52" s="251">
        <f t="shared" si="54"/>
        <v>13889.647379</v>
      </c>
    </row>
    <row r="53" spans="2:88" x14ac:dyDescent="0.2">
      <c r="C53" s="24" t="s">
        <v>199</v>
      </c>
      <c r="G53" s="151"/>
      <c r="K53" s="158">
        <f>SUMIF('Historical Opex'!$G$16:$G$124,$C53,'Historical Opex'!K$16:K$124)</f>
        <v>0</v>
      </c>
      <c r="L53" s="158">
        <f>SUMIF('Historical Opex'!$G$16:$G$124,$C53,'Historical Opex'!L$16:L$124)</f>
        <v>0</v>
      </c>
      <c r="M53" s="158">
        <f>SUMIF('Historical Opex'!$G$16:$G$124,$C53,'Historical Opex'!M$16:M$124)</f>
        <v>0</v>
      </c>
      <c r="N53" s="158">
        <f>SUMIF('Historical Opex'!$G$16:$G$124,$C53,'Historical Opex'!N$16:N$124)</f>
        <v>0</v>
      </c>
      <c r="O53" s="158">
        <f>SUMIF('Historical Opex'!$G$16:$G$124,$C53,'Historical Opex'!O$16:O$124)</f>
        <v>0</v>
      </c>
      <c r="P53" s="158">
        <f>SUMIF('Historical Opex'!$G$16:$G$124,$C53,'Historical Opex'!P$16:P$124)</f>
        <v>0</v>
      </c>
      <c r="Q53" s="158">
        <f>SUMIF('Historical Opex'!$G$16:$G$124,$C53,'Historical Opex'!Q$16:Q$124)</f>
        <v>0</v>
      </c>
      <c r="R53" s="158">
        <f>SUMIF('Historical Opex'!$G$16:$G$124,$C53,'Historical Opex'!R$16:R$124)</f>
        <v>0</v>
      </c>
      <c r="S53" s="158">
        <f>SUMIF('Historical Opex'!$G$16:$G$124,$C53,'Historical Opex'!S$16:S$124)</f>
        <v>0</v>
      </c>
      <c r="T53" s="158">
        <f>SUMIF('Historical Opex'!$G$16:$G$124,$C53,'Historical Opex'!T$16:T$124)</f>
        <v>0</v>
      </c>
      <c r="U53" s="158">
        <f>SUMIF('Historical Opex'!$G$16:$G$124,$C53,'Historical Opex'!U$16:U$124)</f>
        <v>0</v>
      </c>
      <c r="V53" s="158">
        <f>SUMIF('Historical Opex'!$G$16:$G$124,$C53,'Historical Opex'!V$16:V$124)</f>
        <v>0</v>
      </c>
      <c r="W53" s="158">
        <f>SUMIF('Historical Opex'!$G$16:$G$124,$C53,'Historical Opex'!W$16:W$124)</f>
        <v>0</v>
      </c>
      <c r="X53" s="158">
        <f>SUMIF('Historical Opex'!$G$16:$G$124,$C53,'Historical Opex'!X$16:X$124)</f>
        <v>0</v>
      </c>
      <c r="Y53" s="158">
        <f>SUMIF('Historical Opex'!$G$16:$G$124,$C53,'Historical Opex'!Y$16:Y$124)</f>
        <v>0</v>
      </c>
      <c r="Z53" s="158">
        <f>SUMIF('Historical Opex'!$G$16:$G$124,$C53,'Historical Opex'!Z$16:Z$124)</f>
        <v>0</v>
      </c>
      <c r="AA53" s="158">
        <f>SUMIF('Historical Opex'!$G$16:$G$124,$C53,'Historical Opex'!AA$16:AA$124)</f>
        <v>0</v>
      </c>
      <c r="AB53" s="158">
        <f>SUMIF('Historical Opex'!$G$16:$G$124,$C53,'Historical Opex'!AB$16:AB$124)</f>
        <v>0</v>
      </c>
      <c r="AC53" s="158">
        <f>SUMIF('Historical Opex'!$G$16:$G$124,$C53,'Historical Opex'!AC$16:AC$124)</f>
        <v>0</v>
      </c>
      <c r="AD53" s="158">
        <f>SUMIF('Historical Opex'!$G$16:$G$124,$C53,'Historical Opex'!AD$16:AD$124)</f>
        <v>0</v>
      </c>
      <c r="AE53" s="158">
        <f>SUMIF('Historical Opex'!$G$16:$G$124,$C53,'Historical Opex'!AE$16:AE$124)</f>
        <v>0</v>
      </c>
      <c r="AF53" s="158">
        <f>SUMIF('Historical Opex'!$G$16:$G$124,$C53,'Historical Opex'!AF$16:AF$124)</f>
        <v>0</v>
      </c>
      <c r="AG53" s="158">
        <f>SUMIF('Historical Opex'!$G$16:$G$124,$C53,'Historical Opex'!AG$16:AG$124)</f>
        <v>0</v>
      </c>
      <c r="AH53" s="158">
        <f>SUMIF('Historical Opex'!$G$16:$G$124,$C53,'Historical Opex'!AH$16:AH$124)</f>
        <v>0</v>
      </c>
      <c r="AI53" s="158">
        <f>SUMIF('Historical Opex'!$G$16:$G$124,$C53,'Historical Opex'!AI$16:AI$124)</f>
        <v>0</v>
      </c>
      <c r="AJ53" s="158">
        <f>SUMIF('Historical Opex'!$G$16:$G$124,$C53,'Historical Opex'!AJ$16:AJ$124)</f>
        <v>0</v>
      </c>
      <c r="AK53" s="158">
        <f>SUMIF('Historical Opex'!$G$16:$G$124,$C53,'Historical Opex'!AK$16:AK$124)</f>
        <v>0</v>
      </c>
      <c r="AL53" s="158">
        <f>SUMIF('Historical Opex'!$G$16:$G$124,$C53,'Historical Opex'!AL$16:AL$124)</f>
        <v>0</v>
      </c>
      <c r="AM53" s="158">
        <f>SUMIF('Historical Opex'!$G$16:$G$124,$C53,'Historical Opex'!AM$16:AM$124)</f>
        <v>0</v>
      </c>
      <c r="AN53" s="158">
        <f>SUMIF('Historical Opex'!$G$16:$G$124,$C53,'Historical Opex'!AN$16:AN$124)</f>
        <v>0</v>
      </c>
      <c r="AO53" s="158">
        <f>SUMIF('Historical Opex'!$G$16:$G$124,$C53,'Historical Opex'!AO$16:AO$124)</f>
        <v>0</v>
      </c>
      <c r="AP53" s="158">
        <f>SUMIF('Historical Opex'!$G$16:$G$124,$C53,'Historical Opex'!AP$16:AP$124)</f>
        <v>0</v>
      </c>
      <c r="AQ53" s="158">
        <f>SUMIF('Historical Opex'!$G$16:$G$124,$C53,'Historical Opex'!AQ$16:AQ$124)</f>
        <v>0</v>
      </c>
      <c r="AR53" s="158">
        <f>SUMIF('Historical Opex'!$G$16:$G$124,$C53,'Historical Opex'!AR$16:AR$124)</f>
        <v>0</v>
      </c>
      <c r="AS53" s="158">
        <f>SUMIF('Historical Opex'!$G$16:$G$124,$C53,'Historical Opex'!AS$16:AS$124)</f>
        <v>0</v>
      </c>
      <c r="AT53" s="158">
        <f>SUMIF('Historical Opex'!$G$16:$G$124,$C53,'Historical Opex'!AT$16:AT$124)</f>
        <v>0</v>
      </c>
      <c r="AU53" s="158">
        <f>SUMIF('Historical Opex'!$G$16:$G$124,$C53,'Historical Opex'!AU$16:AU$124)</f>
        <v>93.702505000000002</v>
      </c>
      <c r="AV53" s="158">
        <f>SUMIF('Historical Opex'!$G$16:$G$124,$C53,'Historical Opex'!AV$16:AV$124)</f>
        <v>78.988571999999991</v>
      </c>
      <c r="AW53" s="158">
        <f>SUMIF('Historical Opex'!$G$16:$G$124,$C53,'Historical Opex'!AW$16:AW$124)</f>
        <v>67.596587999999997</v>
      </c>
      <c r="AX53" s="158">
        <f>SUMIF('Historical Opex'!$G$16:$G$124,$C53,'Historical Opex'!AX$16:AX$124)</f>
        <v>91.896708000000004</v>
      </c>
      <c r="AY53" s="158">
        <f>SUMIF('Historical Opex'!$G$16:$G$124,$C53,'Historical Opex'!AY$16:AY$124)</f>
        <v>117.519537</v>
      </c>
      <c r="AZ53" s="158">
        <f>SUMIF('Historical Opex'!$G$16:$G$124,$C53,'Historical Opex'!AZ$16:AZ$124)</f>
        <v>150.97840099999999</v>
      </c>
      <c r="BA53" s="158">
        <f>SUMIF('Historical Opex'!$G$16:$G$124,$C53,'Historical Opex'!BA$16:BA$124)</f>
        <v>160.61807499999998</v>
      </c>
      <c r="BB53" s="158">
        <f>SUMIF('Historical Opex'!$G$16:$G$124,$C53,'Historical Opex'!BB$16:BB$124)</f>
        <v>140.847206</v>
      </c>
      <c r="BC53" s="158">
        <f>SUMIF('Historical Opex'!$G$16:$G$124,$C53,'Historical Opex'!BC$16:BC$124)</f>
        <v>356.94489199999998</v>
      </c>
      <c r="BD53" s="158">
        <f>SUMIF('Historical Opex'!$G$16:$G$124,$C53,'Historical Opex'!BD$16:BD$124)</f>
        <v>112.47570399999999</v>
      </c>
      <c r="BE53" s="158">
        <f>SUMIF('Historical Opex'!$G$16:$G$124,$C53,'Historical Opex'!BE$16:BE$124)</f>
        <v>106.75842999999999</v>
      </c>
      <c r="BF53" s="158">
        <f>SUMIF('Historical Opex'!$G$16:$G$124,$C53,'Historical Opex'!BF$16:BF$124)</f>
        <v>134.97508999999999</v>
      </c>
      <c r="BG53" s="158">
        <f>SUMIF('Historical Opex'!$G$16:$G$124,$C53,'Historical Opex'!BG$16:BG$124)</f>
        <v>63.089421000000002</v>
      </c>
      <c r="BH53" s="158">
        <f>SUMIF('Historical Opex'!$G$16:$G$124,$C53,'Historical Opex'!BH$16:BH$124)</f>
        <v>55.817187000000004</v>
      </c>
      <c r="BI53" s="158">
        <f>SUMIF('Historical Opex'!$G$16:$G$124,$C53,'Historical Opex'!BI$16:BI$124)</f>
        <v>141.804191</v>
      </c>
      <c r="BJ53" s="158">
        <f>SUMIF('Historical Opex'!$G$16:$G$124,$C53,'Historical Opex'!BJ$16:BJ$124)</f>
        <v>353.19508999999999</v>
      </c>
      <c r="BK53" s="158">
        <f>SUMIF('Historical Opex'!$G$16:$G$124,$C53,'Historical Opex'!BK$16:BK$124)</f>
        <v>247.62895900000001</v>
      </c>
      <c r="BL53" s="158">
        <f>SUMIF('Historical Opex'!$G$16:$G$124,$C53,'Historical Opex'!BL$16:BL$124)</f>
        <v>227.21503199999998</v>
      </c>
      <c r="BM53" s="158">
        <f>SUMIF('Historical Opex'!$G$16:$G$124,$C53,'Historical Opex'!BM$16:BM$124)</f>
        <v>414.99553299999997</v>
      </c>
      <c r="BN53" s="158">
        <f>SUMIF('Historical Opex'!$G$16:$G$124,$C53,'Historical Opex'!BN$16:BN$124)</f>
        <v>273.44864900000005</v>
      </c>
      <c r="BO53" s="158">
        <f>SUMIF('Historical Opex'!$G$16:$G$124,$C53,'Historical Opex'!BO$16:BO$124)</f>
        <v>197.72331</v>
      </c>
      <c r="BP53" s="158">
        <f>SUMIF('Historical Opex'!$G$16:$G$124,$C53,'Historical Opex'!BP$16:BP$124)</f>
        <v>206.09458800000002</v>
      </c>
      <c r="BQ53" s="158">
        <f>SUMIF('Historical Opex'!$G$16:$G$124,$C53,'Historical Opex'!BQ$16:BQ$124)</f>
        <v>270.45381299999997</v>
      </c>
      <c r="BR53" s="158">
        <f>SUMIF('Historical Opex'!$G$16:$G$124,$C53,'Historical Opex'!BR$16:BR$124)</f>
        <v>541.42334100000005</v>
      </c>
      <c r="BS53" s="158">
        <f>SUMIF('Historical Opex'!$G$16:$G$124,$C53,'Historical Opex'!BS$16:BS$124)</f>
        <v>230.087086</v>
      </c>
      <c r="BT53" s="158">
        <f>SUMIF('Historical Opex'!$G$16:$G$124,$C53,'Historical Opex'!BT$16:BT$124)</f>
        <v>285.94147200000003</v>
      </c>
      <c r="BU53" s="158">
        <f>SUMIF('Historical Opex'!$G$16:$G$124,$C53,'Historical Opex'!BU$16:BU$124)</f>
        <v>229.90925599999997</v>
      </c>
      <c r="BV53" s="158">
        <f>SUMIF('Historical Opex'!$G$16:$G$124,$C53,'Historical Opex'!BV$16:BV$124)</f>
        <v>225.67175500000002</v>
      </c>
      <c r="BW53" s="158">
        <f>SUMIF('Historical Opex'!$G$16:$G$124,$C53,'Historical Opex'!BW$16:BW$124)</f>
        <v>172.39808000000002</v>
      </c>
      <c r="BX53" s="158">
        <f>SUMIF('Historical Opex'!$G$16:$G$124,$C53,'Historical Opex'!BX$16:BX$124)</f>
        <v>332.33054499999997</v>
      </c>
      <c r="BY53" s="158">
        <f>SUMIF('Historical Opex'!$G$16:$G$124,$C53,'Historical Opex'!BY$16:BY$124)</f>
        <v>174.75347099999999</v>
      </c>
      <c r="BZ53" s="158">
        <f>SUMIF('Historical Opex'!$G$16:$G$124,$C53,'Historical Opex'!BZ$16:BZ$124)</f>
        <v>157.35981100000001</v>
      </c>
      <c r="CA53" s="158">
        <f>SUMIF('Historical Opex'!$G$16:$G$124,$C53,'Historical Opex'!CA$16:CA$124)</f>
        <v>134.673767</v>
      </c>
      <c r="CB53" s="158">
        <f>SUMIF('Historical Opex'!$G$16:$G$124,$C53,'Historical Opex'!CB$16:CB$124)</f>
        <v>128.54540900000001</v>
      </c>
      <c r="CC53" s="158">
        <f>SUMIF('Historical Opex'!$G$16:$G$124,$C53,'Historical Opex'!CC$16:CC$124)</f>
        <v>98.170503999999994</v>
      </c>
      <c r="CE53" s="251">
        <f t="shared" si="54"/>
        <v>0</v>
      </c>
      <c r="CF53" s="251">
        <f t="shared" si="54"/>
        <v>0</v>
      </c>
      <c r="CG53" s="251">
        <f t="shared" si="54"/>
        <v>0</v>
      </c>
      <c r="CH53" s="251">
        <f t="shared" si="54"/>
        <v>1613.301708</v>
      </c>
      <c r="CI53" s="251">
        <f t="shared" si="54"/>
        <v>2992.8891140000005</v>
      </c>
      <c r="CJ53" s="251">
        <f t="shared" si="54"/>
        <v>2169.841156</v>
      </c>
    </row>
    <row r="54" spans="2:88" x14ac:dyDescent="0.2">
      <c r="C54" s="24" t="s">
        <v>220</v>
      </c>
      <c r="G54" s="151"/>
      <c r="K54" s="158">
        <f>SUMIF('Historical Opex'!$G$16:$G$124,$C54,'Historical Opex'!K$16:K$124)</f>
        <v>0</v>
      </c>
      <c r="L54" s="158">
        <f>SUMIF('Historical Opex'!$G$16:$G$124,$C54,'Historical Opex'!L$16:L$124)</f>
        <v>0</v>
      </c>
      <c r="M54" s="158">
        <f>SUMIF('Historical Opex'!$G$16:$G$124,$C54,'Historical Opex'!M$16:M$124)</f>
        <v>0</v>
      </c>
      <c r="N54" s="158">
        <f>SUMIF('Historical Opex'!$G$16:$G$124,$C54,'Historical Opex'!N$16:N$124)</f>
        <v>0</v>
      </c>
      <c r="O54" s="158">
        <f>SUMIF('Historical Opex'!$G$16:$G$124,$C54,'Historical Opex'!O$16:O$124)</f>
        <v>0</v>
      </c>
      <c r="P54" s="158">
        <f>SUMIF('Historical Opex'!$G$16:$G$124,$C54,'Historical Opex'!P$16:P$124)</f>
        <v>0</v>
      </c>
      <c r="Q54" s="158">
        <f>SUMIF('Historical Opex'!$G$16:$G$124,$C54,'Historical Opex'!Q$16:Q$124)</f>
        <v>0</v>
      </c>
      <c r="R54" s="158">
        <f>SUMIF('Historical Opex'!$G$16:$G$124,$C54,'Historical Opex'!R$16:R$124)</f>
        <v>0</v>
      </c>
      <c r="S54" s="158">
        <f>SUMIF('Historical Opex'!$G$16:$G$124,$C54,'Historical Opex'!S$16:S$124)</f>
        <v>0</v>
      </c>
      <c r="T54" s="158">
        <f>SUMIF('Historical Opex'!$G$16:$G$124,$C54,'Historical Opex'!T$16:T$124)</f>
        <v>0</v>
      </c>
      <c r="U54" s="158">
        <f>SUMIF('Historical Opex'!$G$16:$G$124,$C54,'Historical Opex'!U$16:U$124)</f>
        <v>0</v>
      </c>
      <c r="V54" s="158">
        <f>SUMIF('Historical Opex'!$G$16:$G$124,$C54,'Historical Opex'!V$16:V$124)</f>
        <v>0</v>
      </c>
      <c r="W54" s="158">
        <f>SUMIF('Historical Opex'!$G$16:$G$124,$C54,'Historical Opex'!W$16:W$124)</f>
        <v>0</v>
      </c>
      <c r="X54" s="158">
        <f>SUMIF('Historical Opex'!$G$16:$G$124,$C54,'Historical Opex'!X$16:X$124)</f>
        <v>0</v>
      </c>
      <c r="Y54" s="158">
        <f>SUMIF('Historical Opex'!$G$16:$G$124,$C54,'Historical Opex'!Y$16:Y$124)</f>
        <v>0</v>
      </c>
      <c r="Z54" s="158">
        <f>SUMIF('Historical Opex'!$G$16:$G$124,$C54,'Historical Opex'!Z$16:Z$124)</f>
        <v>0</v>
      </c>
      <c r="AA54" s="158">
        <f>SUMIF('Historical Opex'!$G$16:$G$124,$C54,'Historical Opex'!AA$16:AA$124)</f>
        <v>0</v>
      </c>
      <c r="AB54" s="158">
        <f>SUMIF('Historical Opex'!$G$16:$G$124,$C54,'Historical Opex'!AB$16:AB$124)</f>
        <v>0</v>
      </c>
      <c r="AC54" s="158">
        <f>SUMIF('Historical Opex'!$G$16:$G$124,$C54,'Historical Opex'!AC$16:AC$124)</f>
        <v>0</v>
      </c>
      <c r="AD54" s="158">
        <f>SUMIF('Historical Opex'!$G$16:$G$124,$C54,'Historical Opex'!AD$16:AD$124)</f>
        <v>0</v>
      </c>
      <c r="AE54" s="158">
        <f>SUMIF('Historical Opex'!$G$16:$G$124,$C54,'Historical Opex'!AE$16:AE$124)</f>
        <v>0</v>
      </c>
      <c r="AF54" s="158">
        <f>SUMIF('Historical Opex'!$G$16:$G$124,$C54,'Historical Opex'!AF$16:AF$124)</f>
        <v>0</v>
      </c>
      <c r="AG54" s="158">
        <f>SUMIF('Historical Opex'!$G$16:$G$124,$C54,'Historical Opex'!AG$16:AG$124)</f>
        <v>0</v>
      </c>
      <c r="AH54" s="158">
        <f>SUMIF('Historical Opex'!$G$16:$G$124,$C54,'Historical Opex'!AH$16:AH$124)</f>
        <v>100.14176399999999</v>
      </c>
      <c r="AI54" s="158">
        <f>SUMIF('Historical Opex'!$G$16:$G$124,$C54,'Historical Opex'!AI$16:AI$124)</f>
        <v>6.4076560000000002</v>
      </c>
      <c r="AJ54" s="158">
        <f>SUMIF('Historical Opex'!$G$16:$G$124,$C54,'Historical Opex'!AJ$16:AJ$124)</f>
        <v>7.1767620000000001</v>
      </c>
      <c r="AK54" s="158">
        <f>SUMIF('Historical Opex'!$G$16:$G$124,$C54,'Historical Opex'!AK$16:AK$124)</f>
        <v>7.2476900000000004</v>
      </c>
      <c r="AL54" s="158">
        <f>SUMIF('Historical Opex'!$G$16:$G$124,$C54,'Historical Opex'!AL$16:AL$124)</f>
        <v>6.3527149999999999</v>
      </c>
      <c r="AM54" s="158">
        <f>SUMIF('Historical Opex'!$G$16:$G$124,$C54,'Historical Opex'!AM$16:AM$124)</f>
        <v>9.4470989999999997</v>
      </c>
      <c r="AN54" s="158">
        <f>SUMIF('Historical Opex'!$G$16:$G$124,$C54,'Historical Opex'!AN$16:AN$124)</f>
        <v>7.7340720000000003</v>
      </c>
      <c r="AO54" s="158">
        <f>SUMIF('Historical Opex'!$G$16:$G$124,$C54,'Historical Opex'!AO$16:AO$124)</f>
        <v>7.4013359999999997</v>
      </c>
      <c r="AP54" s="158">
        <f>SUMIF('Historical Opex'!$G$16:$G$124,$C54,'Historical Opex'!AP$16:AP$124)</f>
        <v>7.1078999999999999</v>
      </c>
      <c r="AQ54" s="158">
        <f>SUMIF('Historical Opex'!$G$16:$G$124,$C54,'Historical Opex'!AQ$16:AQ$124)</f>
        <v>7.6111490000000002</v>
      </c>
      <c r="AR54" s="158">
        <f>SUMIF('Historical Opex'!$G$16:$G$124,$C54,'Historical Opex'!AR$16:AR$124)</f>
        <v>7.9374700000000002</v>
      </c>
      <c r="AS54" s="158">
        <f>SUMIF('Historical Opex'!$G$16:$G$124,$C54,'Historical Opex'!AS$16:AS$124)</f>
        <v>-25.937290999999998</v>
      </c>
      <c r="AT54" s="158">
        <f>SUMIF('Historical Opex'!$G$16:$G$124,$C54,'Historical Opex'!AT$16:AT$124)</f>
        <v>6.6466269999999996</v>
      </c>
      <c r="AU54" s="158">
        <f>SUMIF('Historical Opex'!$G$16:$G$124,$C54,'Historical Opex'!AU$16:AU$124)</f>
        <v>5.579758</v>
      </c>
      <c r="AV54" s="158">
        <f>SUMIF('Historical Opex'!$G$16:$G$124,$C54,'Historical Opex'!AV$16:AV$124)</f>
        <v>5.4149469999999997</v>
      </c>
      <c r="AW54" s="158">
        <f>SUMIF('Historical Opex'!$G$16:$G$124,$C54,'Historical Opex'!AW$16:AW$124)</f>
        <v>5.8881889999999997</v>
      </c>
      <c r="AX54" s="158">
        <f>SUMIF('Historical Opex'!$G$16:$G$124,$C54,'Historical Opex'!AX$16:AX$124)</f>
        <v>5.1591810000000002</v>
      </c>
      <c r="AY54" s="158">
        <f>SUMIF('Historical Opex'!$G$16:$G$124,$C54,'Historical Opex'!AY$16:AY$124)</f>
        <v>4.8978960000000002</v>
      </c>
      <c r="AZ54" s="158">
        <f>SUMIF('Historical Opex'!$G$16:$G$124,$C54,'Historical Opex'!AZ$16:AZ$124)</f>
        <v>5.0039470000000001</v>
      </c>
      <c r="BA54" s="158">
        <f>SUMIF('Historical Opex'!$G$16:$G$124,$C54,'Historical Opex'!BA$16:BA$124)</f>
        <v>5.2052319999999996</v>
      </c>
      <c r="BB54" s="158">
        <f>SUMIF('Historical Opex'!$G$16:$G$124,$C54,'Historical Opex'!BB$16:BB$124)</f>
        <v>5.2843859999999996</v>
      </c>
      <c r="BC54" s="158">
        <f>SUMIF('Historical Opex'!$G$16:$G$124,$C54,'Historical Opex'!BC$16:BC$124)</f>
        <v>5.7760889999999998</v>
      </c>
      <c r="BD54" s="158">
        <f>SUMIF('Historical Opex'!$G$16:$G$124,$C54,'Historical Opex'!BD$16:BD$124)</f>
        <v>4.7981179999999997</v>
      </c>
      <c r="BE54" s="158">
        <f>SUMIF('Historical Opex'!$G$16:$G$124,$C54,'Historical Opex'!BE$16:BE$124)</f>
        <v>4.4423110000000001</v>
      </c>
      <c r="BF54" s="158">
        <f>SUMIF('Historical Opex'!$G$16:$G$124,$C54,'Historical Opex'!BF$16:BF$124)</f>
        <v>286.08799499999998</v>
      </c>
      <c r="BG54" s="158">
        <f>SUMIF('Historical Opex'!$G$16:$G$124,$C54,'Historical Opex'!BG$16:BG$124)</f>
        <v>2.529271</v>
      </c>
      <c r="BH54" s="158">
        <f>SUMIF('Historical Opex'!$G$16:$G$124,$C54,'Historical Opex'!BH$16:BH$124)</f>
        <v>-12.221287</v>
      </c>
      <c r="BI54" s="158">
        <f>SUMIF('Historical Opex'!$G$16:$G$124,$C54,'Historical Opex'!BI$16:BI$124)</f>
        <v>17.725562</v>
      </c>
      <c r="BJ54" s="158">
        <f>SUMIF('Historical Opex'!$G$16:$G$124,$C54,'Historical Opex'!BJ$16:BJ$124)</f>
        <v>6.4043200000000002</v>
      </c>
      <c r="BK54" s="158">
        <f>SUMIF('Historical Opex'!$G$16:$G$124,$C54,'Historical Opex'!BK$16:BK$124)</f>
        <v>-0.26290999999999998</v>
      </c>
      <c r="BL54" s="158">
        <f>SUMIF('Historical Opex'!$G$16:$G$124,$C54,'Historical Opex'!BL$16:BL$124)</f>
        <v>2.0042430000000002</v>
      </c>
      <c r="BM54" s="158">
        <f>SUMIF('Historical Opex'!$G$16:$G$124,$C54,'Historical Opex'!BM$16:BM$124)</f>
        <v>1.7033370000000001</v>
      </c>
      <c r="BN54" s="158">
        <f>SUMIF('Historical Opex'!$G$16:$G$124,$C54,'Historical Opex'!BN$16:BN$124)</f>
        <v>4.8885719999999999</v>
      </c>
      <c r="BO54" s="158">
        <f>SUMIF('Historical Opex'!$G$16:$G$124,$C54,'Historical Opex'!BO$16:BO$124)</f>
        <v>-4.5973629999999996</v>
      </c>
      <c r="BP54" s="158">
        <f>SUMIF('Historical Opex'!$G$16:$G$124,$C54,'Historical Opex'!BP$16:BP$124)</f>
        <v>0.73614900000000005</v>
      </c>
      <c r="BQ54" s="158">
        <f>SUMIF('Historical Opex'!$G$16:$G$124,$C54,'Historical Opex'!BQ$16:BQ$124)</f>
        <v>5.962256</v>
      </c>
      <c r="BR54" s="158">
        <f>SUMIF('Historical Opex'!$G$16:$G$124,$C54,'Historical Opex'!BR$16:BR$124)</f>
        <v>5.1616169999999997</v>
      </c>
      <c r="BS54" s="158">
        <f>SUMIF('Historical Opex'!$G$16:$G$124,$C54,'Historical Opex'!BS$16:BS$124)</f>
        <v>4.5641629999999997</v>
      </c>
      <c r="BT54" s="158">
        <f>SUMIF('Historical Opex'!$G$16:$G$124,$C54,'Historical Opex'!BT$16:BT$124)</f>
        <v>-0.228377</v>
      </c>
      <c r="BU54" s="158">
        <f>SUMIF('Historical Opex'!$G$16:$G$124,$C54,'Historical Opex'!BU$16:BU$124)</f>
        <v>0.49285600000000002</v>
      </c>
      <c r="BV54" s="158">
        <f>SUMIF('Historical Opex'!$G$16:$G$124,$C54,'Historical Opex'!BV$16:BV$124)</f>
        <v>4.254588</v>
      </c>
      <c r="BW54" s="158">
        <f>SUMIF('Historical Opex'!$G$16:$G$124,$C54,'Historical Opex'!BW$16:BW$124)</f>
        <v>-2.1371069999999999</v>
      </c>
      <c r="BX54" s="158">
        <f>SUMIF('Historical Opex'!$G$16:$G$124,$C54,'Historical Opex'!BX$16:BX$124)</f>
        <v>2.376817</v>
      </c>
      <c r="BY54" s="158">
        <f>SUMIF('Historical Opex'!$G$16:$G$124,$C54,'Historical Opex'!BY$16:BY$124)</f>
        <v>1.9777769999999999</v>
      </c>
      <c r="BZ54" s="158">
        <f>SUMIF('Historical Opex'!$G$16:$G$124,$C54,'Historical Opex'!BZ$16:BZ$124)</f>
        <v>4.0690629999999999</v>
      </c>
      <c r="CA54" s="158">
        <f>SUMIF('Historical Opex'!$G$16:$G$124,$C54,'Historical Opex'!CA$16:CA$124)</f>
        <v>7.2702479999999996</v>
      </c>
      <c r="CB54" s="158">
        <f>SUMIF('Historical Opex'!$G$16:$G$124,$C54,'Historical Opex'!CB$16:CB$124)</f>
        <v>-0.95653100000000002</v>
      </c>
      <c r="CC54" s="158">
        <f>SUMIF('Historical Opex'!$G$16:$G$124,$C54,'Historical Opex'!CC$16:CC$124)</f>
        <v>-8.2096999999999998</v>
      </c>
      <c r="CE54" s="251">
        <f t="shared" si="54"/>
        <v>0</v>
      </c>
      <c r="CF54" s="251">
        <f t="shared" si="54"/>
        <v>100.14176399999999</v>
      </c>
      <c r="CG54" s="251">
        <f t="shared" si="54"/>
        <v>55.133185000000005</v>
      </c>
      <c r="CH54" s="251">
        <f t="shared" si="54"/>
        <v>343.538049</v>
      </c>
      <c r="CI54" s="251">
        <f t="shared" si="54"/>
        <v>30.033767000000005</v>
      </c>
      <c r="CJ54" s="251">
        <f t="shared" si="54"/>
        <v>13.473796999999996</v>
      </c>
    </row>
    <row r="55" spans="2:88" x14ac:dyDescent="0.2">
      <c r="C55" s="24" t="s">
        <v>221</v>
      </c>
      <c r="G55" s="151"/>
      <c r="K55" s="158">
        <f>SUMIF('Historical Opex'!$G$16:$G$124,$C55,'Historical Opex'!K$16:K$124)</f>
        <v>6.9976089999999997</v>
      </c>
      <c r="L55" s="158">
        <f>SUMIF('Historical Opex'!$G$16:$G$124,$C55,'Historical Opex'!L$16:L$124)</f>
        <v>8.5428840000000008</v>
      </c>
      <c r="M55" s="158">
        <f>SUMIF('Historical Opex'!$G$16:$G$124,$C55,'Historical Opex'!M$16:M$124)</f>
        <v>7.5680499999999995</v>
      </c>
      <c r="N55" s="158">
        <f>SUMIF('Historical Opex'!$G$16:$G$124,$C55,'Historical Opex'!N$16:N$124)</f>
        <v>8.8591329999999999</v>
      </c>
      <c r="O55" s="158">
        <f>SUMIF('Historical Opex'!$G$16:$G$124,$C55,'Historical Opex'!O$16:O$124)</f>
        <v>9.2939209999999992</v>
      </c>
      <c r="P55" s="158">
        <f>SUMIF('Historical Opex'!$G$16:$G$124,$C55,'Historical Opex'!P$16:P$124)</f>
        <v>5.6224059999999998</v>
      </c>
      <c r="Q55" s="158">
        <f>SUMIF('Historical Opex'!$G$16:$G$124,$C55,'Historical Opex'!Q$16:Q$124)</f>
        <v>8.1957389999999997</v>
      </c>
      <c r="R55" s="158">
        <f>SUMIF('Historical Opex'!$G$16:$G$124,$C55,'Historical Opex'!R$16:R$124)</f>
        <v>10.524065999999999</v>
      </c>
      <c r="S55" s="158">
        <f>SUMIF('Historical Opex'!$G$16:$G$124,$C55,'Historical Opex'!S$16:S$124)</f>
        <v>5.7894360000000002</v>
      </c>
      <c r="T55" s="158">
        <f>SUMIF('Historical Opex'!$G$16:$G$124,$C55,'Historical Opex'!T$16:T$124)</f>
        <v>8.6869340000000008</v>
      </c>
      <c r="U55" s="158">
        <f>SUMIF('Historical Opex'!$G$16:$G$124,$C55,'Historical Opex'!U$16:U$124)</f>
        <v>10.294207</v>
      </c>
      <c r="V55" s="158">
        <f>SUMIF('Historical Opex'!$G$16:$G$124,$C55,'Historical Opex'!V$16:V$124)</f>
        <v>10.240242</v>
      </c>
      <c r="W55" s="158">
        <f>SUMIF('Historical Opex'!$G$16:$G$124,$C55,'Historical Opex'!W$16:W$124)</f>
        <v>10.417580000000001</v>
      </c>
      <c r="X55" s="158">
        <f>SUMIF('Historical Opex'!$G$16:$G$124,$C55,'Historical Opex'!X$16:X$124)</f>
        <v>8.3352620000000002</v>
      </c>
      <c r="Y55" s="158">
        <f>SUMIF('Historical Opex'!$G$16:$G$124,$C55,'Historical Opex'!Y$16:Y$124)</f>
        <v>7.0445760000000002</v>
      </c>
      <c r="Z55" s="158">
        <f>SUMIF('Historical Opex'!$G$16:$G$124,$C55,'Historical Opex'!Z$16:Z$124)</f>
        <v>8.0718040000000002</v>
      </c>
      <c r="AA55" s="158">
        <f>SUMIF('Historical Opex'!$G$16:$G$124,$C55,'Historical Opex'!AA$16:AA$124)</f>
        <v>7.7542020000000003</v>
      </c>
      <c r="AB55" s="158">
        <f>SUMIF('Historical Opex'!$G$16:$G$124,$C55,'Historical Opex'!AB$16:AB$124)</f>
        <v>8.5171830000000011</v>
      </c>
      <c r="AC55" s="158">
        <f>SUMIF('Historical Opex'!$G$16:$G$124,$C55,'Historical Opex'!AC$16:AC$124)</f>
        <v>7.7349739999999994</v>
      </c>
      <c r="AD55" s="158">
        <f>SUMIF('Historical Opex'!$G$16:$G$124,$C55,'Historical Opex'!AD$16:AD$124)</f>
        <v>7.9098550000000003</v>
      </c>
      <c r="AE55" s="158">
        <f>SUMIF('Historical Opex'!$G$16:$G$124,$C55,'Historical Opex'!AE$16:AE$124)</f>
        <v>5.8604579999999995</v>
      </c>
      <c r="AF55" s="158">
        <f>SUMIF('Historical Opex'!$G$16:$G$124,$C55,'Historical Opex'!AF$16:AF$124)</f>
        <v>7.6838240000000004</v>
      </c>
      <c r="AG55" s="158">
        <f>SUMIF('Historical Opex'!$G$16:$G$124,$C55,'Historical Opex'!AG$16:AG$124)</f>
        <v>7.4073469999999997</v>
      </c>
      <c r="AH55" s="158">
        <f>SUMIF('Historical Opex'!$G$16:$G$124,$C55,'Historical Opex'!AH$16:AH$124)</f>
        <v>6.941758000000001</v>
      </c>
      <c r="AI55" s="158">
        <f>SUMIF('Historical Opex'!$G$16:$G$124,$C55,'Historical Opex'!AI$16:AI$124)</f>
        <v>6.328919</v>
      </c>
      <c r="AJ55" s="158">
        <f>SUMIF('Historical Opex'!$G$16:$G$124,$C55,'Historical Opex'!AJ$16:AJ$124)</f>
        <v>5.8908940000000003</v>
      </c>
      <c r="AK55" s="158">
        <f>SUMIF('Historical Opex'!$G$16:$G$124,$C55,'Historical Opex'!AK$16:AK$124)</f>
        <v>6.8334910000000004</v>
      </c>
      <c r="AL55" s="158">
        <f>SUMIF('Historical Opex'!$G$16:$G$124,$C55,'Historical Opex'!AL$16:AL$124)</f>
        <v>7.9317719999999996</v>
      </c>
      <c r="AM55" s="158">
        <f>SUMIF('Historical Opex'!$G$16:$G$124,$C55,'Historical Opex'!AM$16:AM$124)</f>
        <v>11.392155999999998</v>
      </c>
      <c r="AN55" s="158">
        <f>SUMIF('Historical Opex'!$G$16:$G$124,$C55,'Historical Opex'!AN$16:AN$124)</f>
        <v>9.3099150000000002</v>
      </c>
      <c r="AO55" s="158">
        <f>SUMIF('Historical Opex'!$G$16:$G$124,$C55,'Historical Opex'!AO$16:AO$124)</f>
        <v>12.537262</v>
      </c>
      <c r="AP55" s="158">
        <f>SUMIF('Historical Opex'!$G$16:$G$124,$C55,'Historical Opex'!AP$16:AP$124)</f>
        <v>15.399766000000001</v>
      </c>
      <c r="AQ55" s="158">
        <f>SUMIF('Historical Opex'!$G$16:$G$124,$C55,'Historical Opex'!AQ$16:AQ$124)</f>
        <v>10.883948</v>
      </c>
      <c r="AR55" s="158">
        <f>SUMIF('Historical Opex'!$G$16:$G$124,$C55,'Historical Opex'!AR$16:AR$124)</f>
        <v>11.006265000000001</v>
      </c>
      <c r="AS55" s="158">
        <f>SUMIF('Historical Opex'!$G$16:$G$124,$C55,'Historical Opex'!AS$16:AS$124)</f>
        <v>14.221705000000002</v>
      </c>
      <c r="AT55" s="158">
        <f>SUMIF('Historical Opex'!$G$16:$G$124,$C55,'Historical Opex'!AT$16:AT$124)</f>
        <v>14.453569</v>
      </c>
      <c r="AU55" s="158">
        <f>SUMIF('Historical Opex'!$G$16:$G$124,$C55,'Historical Opex'!AU$16:AU$124)</f>
        <v>19.385227</v>
      </c>
      <c r="AV55" s="158">
        <f>SUMIF('Historical Opex'!$G$16:$G$124,$C55,'Historical Opex'!AV$16:AV$124)</f>
        <v>20.241572000000001</v>
      </c>
      <c r="AW55" s="158">
        <f>SUMIF('Historical Opex'!$G$16:$G$124,$C55,'Historical Opex'!AW$16:AW$124)</f>
        <v>17.081779000000001</v>
      </c>
      <c r="AX55" s="158">
        <f>SUMIF('Historical Opex'!$G$16:$G$124,$C55,'Historical Opex'!AX$16:AX$124)</f>
        <v>17.732773000000002</v>
      </c>
      <c r="AY55" s="158">
        <f>SUMIF('Historical Opex'!$G$16:$G$124,$C55,'Historical Opex'!AY$16:AY$124)</f>
        <v>18.842376999999999</v>
      </c>
      <c r="AZ55" s="158">
        <f>SUMIF('Historical Opex'!$G$16:$G$124,$C55,'Historical Opex'!AZ$16:AZ$124)</f>
        <v>19.044664000000001</v>
      </c>
      <c r="BA55" s="158">
        <f>SUMIF('Historical Opex'!$G$16:$G$124,$C55,'Historical Opex'!BA$16:BA$124)</f>
        <v>25.512819</v>
      </c>
      <c r="BB55" s="158">
        <f>SUMIF('Historical Opex'!$G$16:$G$124,$C55,'Historical Opex'!BB$16:BB$124)</f>
        <v>13.843564999999998</v>
      </c>
      <c r="BC55" s="158">
        <f>SUMIF('Historical Opex'!$G$16:$G$124,$C55,'Historical Opex'!BC$16:BC$124)</f>
        <v>16.053663</v>
      </c>
      <c r="BD55" s="158">
        <f>SUMIF('Historical Opex'!$G$16:$G$124,$C55,'Historical Opex'!BD$16:BD$124)</f>
        <v>19.388126</v>
      </c>
      <c r="BE55" s="158">
        <f>SUMIF('Historical Opex'!$G$16:$G$124,$C55,'Historical Opex'!BE$16:BE$124)</f>
        <v>18.927842000000002</v>
      </c>
      <c r="BF55" s="158">
        <f>SUMIF('Historical Opex'!$G$16:$G$124,$C55,'Historical Opex'!BF$16:BF$124)</f>
        <v>15.143981999999999</v>
      </c>
      <c r="BG55" s="158">
        <f>SUMIF('Historical Opex'!$G$16:$G$124,$C55,'Historical Opex'!BG$16:BG$124)</f>
        <v>14.911899</v>
      </c>
      <c r="BH55" s="158">
        <f>SUMIF('Historical Opex'!$G$16:$G$124,$C55,'Historical Opex'!BH$16:BH$124)</f>
        <v>23.138995999999999</v>
      </c>
      <c r="BI55" s="158">
        <f>SUMIF('Historical Opex'!$G$16:$G$124,$C55,'Historical Opex'!BI$16:BI$124)</f>
        <v>32.006489000000002</v>
      </c>
      <c r="BJ55" s="158">
        <f>SUMIF('Historical Opex'!$G$16:$G$124,$C55,'Historical Opex'!BJ$16:BJ$124)</f>
        <v>29.483208000000001</v>
      </c>
      <c r="BK55" s="158">
        <f>SUMIF('Historical Opex'!$G$16:$G$124,$C55,'Historical Opex'!BK$16:BK$124)</f>
        <v>21.683264999999999</v>
      </c>
      <c r="BL55" s="158">
        <f>SUMIF('Historical Opex'!$G$16:$G$124,$C55,'Historical Opex'!BL$16:BL$124)</f>
        <v>30.809013000000004</v>
      </c>
      <c r="BM55" s="158">
        <f>SUMIF('Historical Opex'!$G$16:$G$124,$C55,'Historical Opex'!BM$16:BM$124)</f>
        <v>10.034483000000002</v>
      </c>
      <c r="BN55" s="158">
        <f>SUMIF('Historical Opex'!$G$16:$G$124,$C55,'Historical Opex'!BN$16:BN$124)</f>
        <v>21.837640999999998</v>
      </c>
      <c r="BO55" s="158">
        <f>SUMIF('Historical Opex'!$G$16:$G$124,$C55,'Historical Opex'!BO$16:BO$124)</f>
        <v>32.079535999999997</v>
      </c>
      <c r="BP55" s="158">
        <f>SUMIF('Historical Opex'!$G$16:$G$124,$C55,'Historical Opex'!BP$16:BP$124)</f>
        <v>28.259234999999997</v>
      </c>
      <c r="BQ55" s="158">
        <f>SUMIF('Historical Opex'!$G$16:$G$124,$C55,'Historical Opex'!BQ$16:BQ$124)</f>
        <v>45.994447000000001</v>
      </c>
      <c r="BR55" s="158">
        <f>SUMIF('Historical Opex'!$G$16:$G$124,$C55,'Historical Opex'!BR$16:BR$124)</f>
        <v>31.255047000000001</v>
      </c>
      <c r="BS55" s="158">
        <f>SUMIF('Historical Opex'!$G$16:$G$124,$C55,'Historical Opex'!BS$16:BS$124)</f>
        <v>27.213591000000001</v>
      </c>
      <c r="BT55" s="158">
        <f>SUMIF('Historical Opex'!$G$16:$G$124,$C55,'Historical Opex'!BT$16:BT$124)</f>
        <v>22.257410999999998</v>
      </c>
      <c r="BU55" s="158">
        <f>SUMIF('Historical Opex'!$G$16:$G$124,$C55,'Historical Opex'!BU$16:BU$124)</f>
        <v>28.927</v>
      </c>
      <c r="BV55" s="158">
        <f>SUMIF('Historical Opex'!$G$16:$G$124,$C55,'Historical Opex'!BV$16:BV$124)</f>
        <v>35.655588000000002</v>
      </c>
      <c r="BW55" s="158">
        <f>SUMIF('Historical Opex'!$G$16:$G$124,$C55,'Historical Opex'!BW$16:BW$124)</f>
        <v>34.530141</v>
      </c>
      <c r="BX55" s="158">
        <f>SUMIF('Historical Opex'!$G$16:$G$124,$C55,'Historical Opex'!BX$16:BX$124)</f>
        <v>38.486956999999997</v>
      </c>
      <c r="BY55" s="158">
        <f>SUMIF('Historical Opex'!$G$16:$G$124,$C55,'Historical Opex'!BY$16:BY$124)</f>
        <v>43.493810000000003</v>
      </c>
      <c r="BZ55" s="158">
        <f>SUMIF('Historical Opex'!$G$16:$G$124,$C55,'Historical Opex'!BZ$16:BZ$124)</f>
        <v>40.808391999999998</v>
      </c>
      <c r="CA55" s="158">
        <f>SUMIF('Historical Opex'!$G$16:$G$124,$C55,'Historical Opex'!CA$16:CA$124)</f>
        <v>43.704149999999998</v>
      </c>
      <c r="CB55" s="158">
        <f>SUMIF('Historical Opex'!$G$16:$G$124,$C55,'Historical Opex'!CB$16:CB$124)</f>
        <v>45.301239000000002</v>
      </c>
      <c r="CC55" s="158">
        <f>SUMIF('Historical Opex'!$G$16:$G$124,$C55,'Historical Opex'!CC$16:CC$124)</f>
        <v>53.081048000000003</v>
      </c>
      <c r="CE55" s="251">
        <f t="shared" si="54"/>
        <v>100.61462699999998</v>
      </c>
      <c r="CF55" s="251">
        <f t="shared" si="54"/>
        <v>93.678823000000008</v>
      </c>
      <c r="CG55" s="251">
        <f t="shared" si="54"/>
        <v>126.189662</v>
      </c>
      <c r="CH55" s="251">
        <f t="shared" si="54"/>
        <v>221.19838899999999</v>
      </c>
      <c r="CI55" s="251">
        <f t="shared" si="54"/>
        <v>321.49325899999997</v>
      </c>
      <c r="CJ55" s="251">
        <f t="shared" si="54"/>
        <v>413.45932700000003</v>
      </c>
    </row>
    <row r="56" spans="2:88" x14ac:dyDescent="0.2">
      <c r="C56" s="24" t="s">
        <v>1237</v>
      </c>
      <c r="G56" s="151"/>
      <c r="K56" s="158">
        <f>SUMIF('Historical Opex'!$G$16:$G$124,$C56,'Historical Opex'!K$16:K$124)</f>
        <v>0</v>
      </c>
      <c r="L56" s="158">
        <f>SUMIF('Historical Opex'!$G$16:$G$124,$C56,'Historical Opex'!L$16:L$124)</f>
        <v>0</v>
      </c>
      <c r="M56" s="158">
        <f>SUMIF('Historical Opex'!$G$16:$G$124,$C56,'Historical Opex'!M$16:M$124)</f>
        <v>0</v>
      </c>
      <c r="N56" s="158">
        <f>SUMIF('Historical Opex'!$G$16:$G$124,$C56,'Historical Opex'!N$16:N$124)</f>
        <v>0</v>
      </c>
      <c r="O56" s="158">
        <f>SUMIF('Historical Opex'!$G$16:$G$124,$C56,'Historical Opex'!O$16:O$124)</f>
        <v>0</v>
      </c>
      <c r="P56" s="158">
        <f>SUMIF('Historical Opex'!$G$16:$G$124,$C56,'Historical Opex'!P$16:P$124)</f>
        <v>0</v>
      </c>
      <c r="Q56" s="158">
        <f>SUMIF('Historical Opex'!$G$16:$G$124,$C56,'Historical Opex'!Q$16:Q$124)</f>
        <v>0</v>
      </c>
      <c r="R56" s="158">
        <f>SUMIF('Historical Opex'!$G$16:$G$124,$C56,'Historical Opex'!R$16:R$124)</f>
        <v>0</v>
      </c>
      <c r="S56" s="158">
        <f>SUMIF('Historical Opex'!$G$16:$G$124,$C56,'Historical Opex'!S$16:S$124)</f>
        <v>0</v>
      </c>
      <c r="T56" s="158">
        <f>SUMIF('Historical Opex'!$G$16:$G$124,$C56,'Historical Opex'!T$16:T$124)</f>
        <v>0</v>
      </c>
      <c r="U56" s="158">
        <f>SUMIF('Historical Opex'!$G$16:$G$124,$C56,'Historical Opex'!U$16:U$124)</f>
        <v>0</v>
      </c>
      <c r="V56" s="158">
        <f>SUMIF('Historical Opex'!$G$16:$G$124,$C56,'Historical Opex'!V$16:V$124)</f>
        <v>0</v>
      </c>
      <c r="W56" s="158">
        <f>SUMIF('Historical Opex'!$G$16:$G$124,$C56,'Historical Opex'!W$16:W$124)</f>
        <v>0</v>
      </c>
      <c r="X56" s="158">
        <f>SUMIF('Historical Opex'!$G$16:$G$124,$C56,'Historical Opex'!X$16:X$124)</f>
        <v>0</v>
      </c>
      <c r="Y56" s="158">
        <f>SUMIF('Historical Opex'!$G$16:$G$124,$C56,'Historical Opex'!Y$16:Y$124)</f>
        <v>0</v>
      </c>
      <c r="Z56" s="158">
        <f>SUMIF('Historical Opex'!$G$16:$G$124,$C56,'Historical Opex'!Z$16:Z$124)</f>
        <v>0</v>
      </c>
      <c r="AA56" s="158">
        <f>SUMIF('Historical Opex'!$G$16:$G$124,$C56,'Historical Opex'!AA$16:AA$124)</f>
        <v>0</v>
      </c>
      <c r="AB56" s="158">
        <f>SUMIF('Historical Opex'!$G$16:$G$124,$C56,'Historical Opex'!AB$16:AB$124)</f>
        <v>0</v>
      </c>
      <c r="AC56" s="158">
        <f>SUMIF('Historical Opex'!$G$16:$G$124,$C56,'Historical Opex'!AC$16:AC$124)</f>
        <v>0</v>
      </c>
      <c r="AD56" s="158">
        <f>SUMIF('Historical Opex'!$G$16:$G$124,$C56,'Historical Opex'!AD$16:AD$124)</f>
        <v>0</v>
      </c>
      <c r="AE56" s="158">
        <f>SUMIF('Historical Opex'!$G$16:$G$124,$C56,'Historical Opex'!AE$16:AE$124)</f>
        <v>0</v>
      </c>
      <c r="AF56" s="158">
        <f>SUMIF('Historical Opex'!$G$16:$G$124,$C56,'Historical Opex'!AF$16:AF$124)</f>
        <v>0</v>
      </c>
      <c r="AG56" s="158">
        <f>SUMIF('Historical Opex'!$G$16:$G$124,$C56,'Historical Opex'!AG$16:AG$124)</f>
        <v>0</v>
      </c>
      <c r="AH56" s="158">
        <f>SUMIF('Historical Opex'!$G$16:$G$124,$C56,'Historical Opex'!AH$16:AH$124)</f>
        <v>0</v>
      </c>
      <c r="AI56" s="158">
        <f>SUMIF('Historical Opex'!$G$16:$G$124,$C56,'Historical Opex'!AI$16:AI$124)</f>
        <v>0</v>
      </c>
      <c r="AJ56" s="158">
        <f>SUMIF('Historical Opex'!$G$16:$G$124,$C56,'Historical Opex'!AJ$16:AJ$124)</f>
        <v>0</v>
      </c>
      <c r="AK56" s="158">
        <f>SUMIF('Historical Opex'!$G$16:$G$124,$C56,'Historical Opex'!AK$16:AK$124)</f>
        <v>0</v>
      </c>
      <c r="AL56" s="158">
        <f>SUMIF('Historical Opex'!$G$16:$G$124,$C56,'Historical Opex'!AL$16:AL$124)</f>
        <v>0</v>
      </c>
      <c r="AM56" s="158">
        <f>SUMIF('Historical Opex'!$G$16:$G$124,$C56,'Historical Opex'!AM$16:AM$124)</f>
        <v>0</v>
      </c>
      <c r="AN56" s="158">
        <f>SUMIF('Historical Opex'!$G$16:$G$124,$C56,'Historical Opex'!AN$16:AN$124)</f>
        <v>0</v>
      </c>
      <c r="AO56" s="158">
        <f>SUMIF('Historical Opex'!$G$16:$G$124,$C56,'Historical Opex'!AO$16:AO$124)</f>
        <v>0</v>
      </c>
      <c r="AP56" s="158">
        <f>SUMIF('Historical Opex'!$G$16:$G$124,$C56,'Historical Opex'!AP$16:AP$124)</f>
        <v>0</v>
      </c>
      <c r="AQ56" s="158">
        <f>SUMIF('Historical Opex'!$G$16:$G$124,$C56,'Historical Opex'!AQ$16:AQ$124)</f>
        <v>0</v>
      </c>
      <c r="AR56" s="158">
        <f>SUMIF('Historical Opex'!$G$16:$G$124,$C56,'Historical Opex'!AR$16:AR$124)</f>
        <v>0</v>
      </c>
      <c r="AS56" s="158">
        <f>SUMIF('Historical Opex'!$G$16:$G$124,$C56,'Historical Opex'!AS$16:AS$124)</f>
        <v>0</v>
      </c>
      <c r="AT56" s="158">
        <f>SUMIF('Historical Opex'!$G$16:$G$124,$C56,'Historical Opex'!AT$16:AT$124)</f>
        <v>0</v>
      </c>
      <c r="AU56" s="158">
        <f>SUMIF('Historical Opex'!$G$16:$G$124,$C56,'Historical Opex'!AU$16:AU$124)</f>
        <v>290.77944300000001</v>
      </c>
      <c r="AV56" s="158">
        <f>SUMIF('Historical Opex'!$G$16:$G$124,$C56,'Historical Opex'!AV$16:AV$124)</f>
        <v>285.698217</v>
      </c>
      <c r="AW56" s="158">
        <f>SUMIF('Historical Opex'!$G$16:$G$124,$C56,'Historical Opex'!AW$16:AW$124)</f>
        <v>214.09677100000002</v>
      </c>
      <c r="AX56" s="158">
        <f>SUMIF('Historical Opex'!$G$16:$G$124,$C56,'Historical Opex'!AX$16:AX$124)</f>
        <v>243.81144399999999</v>
      </c>
      <c r="AY56" s="158">
        <f>SUMIF('Historical Opex'!$G$16:$G$124,$C56,'Historical Opex'!AY$16:AY$124)</f>
        <v>422.90855600000003</v>
      </c>
      <c r="AZ56" s="158">
        <f>SUMIF('Historical Opex'!$G$16:$G$124,$C56,'Historical Opex'!AZ$16:AZ$124)</f>
        <v>312.350098</v>
      </c>
      <c r="BA56" s="158">
        <f>SUMIF('Historical Opex'!$G$16:$G$124,$C56,'Historical Opex'!BA$16:BA$124)</f>
        <v>261.040052</v>
      </c>
      <c r="BB56" s="158">
        <f>SUMIF('Historical Opex'!$G$16:$G$124,$C56,'Historical Opex'!BB$16:BB$124)</f>
        <v>303.77635900000001</v>
      </c>
      <c r="BC56" s="158">
        <f>SUMIF('Historical Opex'!$G$16:$G$124,$C56,'Historical Opex'!BC$16:BC$124)</f>
        <v>374.74571199999997</v>
      </c>
      <c r="BD56" s="158">
        <f>SUMIF('Historical Opex'!$G$16:$G$124,$C56,'Historical Opex'!BD$16:BD$124)</f>
        <v>342.02276300000005</v>
      </c>
      <c r="BE56" s="158">
        <f>SUMIF('Historical Opex'!$G$16:$G$124,$C56,'Historical Opex'!BE$16:BE$124)</f>
        <v>298.22338400000001</v>
      </c>
      <c r="BF56" s="158">
        <f>SUMIF('Historical Opex'!$G$16:$G$124,$C56,'Historical Opex'!BF$16:BF$124)</f>
        <v>241.56626900000001</v>
      </c>
      <c r="BG56" s="158">
        <f>SUMIF('Historical Opex'!$G$16:$G$124,$C56,'Historical Opex'!BG$16:BG$124)</f>
        <v>280.43482299999999</v>
      </c>
      <c r="BH56" s="158">
        <f>SUMIF('Historical Opex'!$G$16:$G$124,$C56,'Historical Opex'!BH$16:BH$124)</f>
        <v>424.04663900000003</v>
      </c>
      <c r="BI56" s="158">
        <f>SUMIF('Historical Opex'!$G$16:$G$124,$C56,'Historical Opex'!BI$16:BI$124)</f>
        <v>506.374212</v>
      </c>
      <c r="BJ56" s="158">
        <f>SUMIF('Historical Opex'!$G$16:$G$124,$C56,'Historical Opex'!BJ$16:BJ$124)</f>
        <v>291.36530299999998</v>
      </c>
      <c r="BK56" s="158">
        <f>SUMIF('Historical Opex'!$G$16:$G$124,$C56,'Historical Opex'!BK$16:BK$124)</f>
        <v>312.18755199999998</v>
      </c>
      <c r="BL56" s="158">
        <f>SUMIF('Historical Opex'!$G$16:$G$124,$C56,'Historical Opex'!BL$16:BL$124)</f>
        <v>385.863901</v>
      </c>
      <c r="BM56" s="158">
        <f>SUMIF('Historical Opex'!$G$16:$G$124,$C56,'Historical Opex'!BM$16:BM$124)</f>
        <v>426.37400800000006</v>
      </c>
      <c r="BN56" s="158">
        <f>SUMIF('Historical Opex'!$G$16:$G$124,$C56,'Historical Opex'!BN$16:BN$124)</f>
        <v>520.83955200000003</v>
      </c>
      <c r="BO56" s="158">
        <f>SUMIF('Historical Opex'!$G$16:$G$124,$C56,'Historical Opex'!BO$16:BO$124)</f>
        <v>843.56592000000001</v>
      </c>
      <c r="BP56" s="158">
        <f>SUMIF('Historical Opex'!$G$16:$G$124,$C56,'Historical Opex'!BP$16:BP$124)</f>
        <v>518.00892299999998</v>
      </c>
      <c r="BQ56" s="158">
        <f>SUMIF('Historical Opex'!$G$16:$G$124,$C56,'Historical Opex'!BQ$16:BQ$124)</f>
        <v>450.73856699999999</v>
      </c>
      <c r="BR56" s="158">
        <f>SUMIF('Historical Opex'!$G$16:$G$124,$C56,'Historical Opex'!BR$16:BR$124)</f>
        <v>678.309978</v>
      </c>
      <c r="BS56" s="158">
        <f>SUMIF('Historical Opex'!$G$16:$G$124,$C56,'Historical Opex'!BS$16:BS$124)</f>
        <v>506.66762199999999</v>
      </c>
      <c r="BT56" s="158">
        <f>SUMIF('Historical Opex'!$G$16:$G$124,$C56,'Historical Opex'!BT$16:BT$124)</f>
        <v>487.050408</v>
      </c>
      <c r="BU56" s="158">
        <f>SUMIF('Historical Opex'!$G$16:$G$124,$C56,'Historical Opex'!BU$16:BU$124)</f>
        <v>708.58424000000002</v>
      </c>
      <c r="BV56" s="158">
        <f>SUMIF('Historical Opex'!$G$16:$G$124,$C56,'Historical Opex'!BV$16:BV$124)</f>
        <v>522.91542500000003</v>
      </c>
      <c r="BW56" s="158">
        <f>SUMIF('Historical Opex'!$G$16:$G$124,$C56,'Historical Opex'!BW$16:BW$124)</f>
        <v>641.94220400000006</v>
      </c>
      <c r="BX56" s="158">
        <f>SUMIF('Historical Opex'!$G$16:$G$124,$C56,'Historical Opex'!BX$16:BX$124)</f>
        <v>670.64131699999996</v>
      </c>
      <c r="BY56" s="158">
        <f>SUMIF('Historical Opex'!$G$16:$G$124,$C56,'Historical Opex'!BY$16:BY$124)</f>
        <v>495.8084199999999</v>
      </c>
      <c r="BZ56" s="158">
        <f>SUMIF('Historical Opex'!$G$16:$G$124,$C56,'Historical Opex'!BZ$16:BZ$124)</f>
        <v>501.78193499999998</v>
      </c>
      <c r="CA56" s="158">
        <f>SUMIF('Historical Opex'!$G$16:$G$124,$C56,'Historical Opex'!CA$16:CA$124)</f>
        <v>640.79294700000003</v>
      </c>
      <c r="CB56" s="158">
        <f>SUMIF('Historical Opex'!$G$16:$G$124,$C56,'Historical Opex'!CB$16:CB$124)</f>
        <v>552.00321199999996</v>
      </c>
      <c r="CC56" s="158">
        <f>SUMIF('Historical Opex'!$G$16:$G$124,$C56,'Historical Opex'!CC$16:CC$124)</f>
        <v>508.399159</v>
      </c>
      <c r="CE56" s="251">
        <f t="shared" ref="CE56:CJ62" si="55">SUMIF($K$5:$CC$5,CE$5,$K56:$CC56)</f>
        <v>0</v>
      </c>
      <c r="CF56" s="251">
        <f t="shared" si="55"/>
        <v>0</v>
      </c>
      <c r="CG56" s="251">
        <f t="shared" si="55"/>
        <v>0</v>
      </c>
      <c r="CH56" s="251">
        <f t="shared" si="55"/>
        <v>3591.0190680000001</v>
      </c>
      <c r="CI56" s="251">
        <f t="shared" si="55"/>
        <v>5638.109378000001</v>
      </c>
      <c r="CJ56" s="251">
        <f t="shared" si="55"/>
        <v>6236.5868889999992</v>
      </c>
    </row>
    <row r="57" spans="2:88" x14ac:dyDescent="0.2">
      <c r="C57" s="24" t="s">
        <v>223</v>
      </c>
      <c r="G57" s="151"/>
      <c r="K57" s="158">
        <f>SUMIF('Historical Opex'!$G$16:$G$124,$C57,'Historical Opex'!K$16:K$124)</f>
        <v>2.2045120000000002</v>
      </c>
      <c r="L57" s="158">
        <f>SUMIF('Historical Opex'!$G$16:$G$124,$C57,'Historical Opex'!L$16:L$124)</f>
        <v>2.1175000000000002</v>
      </c>
      <c r="M57" s="158">
        <f>SUMIF('Historical Opex'!$G$16:$G$124,$C57,'Historical Opex'!M$16:M$124)</f>
        <v>2.339674</v>
      </c>
      <c r="N57" s="158">
        <f>SUMIF('Historical Opex'!$G$16:$G$124,$C57,'Historical Opex'!N$16:N$124)</f>
        <v>2.2311179999999999</v>
      </c>
      <c r="O57" s="158">
        <f>SUMIF('Historical Opex'!$G$16:$G$124,$C57,'Historical Opex'!O$16:O$124)</f>
        <v>2.5817760000000001</v>
      </c>
      <c r="P57" s="158">
        <f>SUMIF('Historical Opex'!$G$16:$G$124,$C57,'Historical Opex'!P$16:P$124)</f>
        <v>1.5778799999999999</v>
      </c>
      <c r="Q57" s="158">
        <f>SUMIF('Historical Opex'!$G$16:$G$124,$C57,'Historical Opex'!Q$16:Q$124)</f>
        <v>1.75301</v>
      </c>
      <c r="R57" s="158">
        <f>SUMIF('Historical Opex'!$G$16:$G$124,$C57,'Historical Opex'!R$16:R$124)</f>
        <v>1.5903499999999999</v>
      </c>
      <c r="S57" s="158">
        <f>SUMIF('Historical Opex'!$G$16:$G$124,$C57,'Historical Opex'!S$16:S$124)</f>
        <v>1.26515</v>
      </c>
      <c r="T57" s="158">
        <f>SUMIF('Historical Opex'!$G$16:$G$124,$C57,'Historical Opex'!T$16:T$124)</f>
        <v>1.4137999999999999</v>
      </c>
      <c r="U57" s="158">
        <f>SUMIF('Historical Opex'!$G$16:$G$124,$C57,'Historical Opex'!U$16:U$124)</f>
        <v>1.4595</v>
      </c>
      <c r="V57" s="158">
        <f>SUMIF('Historical Opex'!$G$16:$G$124,$C57,'Historical Opex'!V$16:V$124)</f>
        <v>1.4211</v>
      </c>
      <c r="W57" s="158">
        <f>SUMIF('Historical Opex'!$G$16:$G$124,$C57,'Historical Opex'!W$16:W$124)</f>
        <v>1.4308000000000001</v>
      </c>
      <c r="X57" s="158">
        <f>SUMIF('Historical Opex'!$G$16:$G$124,$C57,'Historical Opex'!X$16:X$124)</f>
        <v>1.3989499999999999</v>
      </c>
      <c r="Y57" s="158">
        <f>SUMIF('Historical Opex'!$G$16:$G$124,$C57,'Historical Opex'!Y$16:Y$124)</f>
        <v>1.4041999999999999</v>
      </c>
      <c r="Z57" s="158">
        <f>SUMIF('Historical Opex'!$G$16:$G$124,$C57,'Historical Opex'!Z$16:Z$124)</f>
        <v>1.3471</v>
      </c>
      <c r="AA57" s="158">
        <f>SUMIF('Historical Opex'!$G$16:$G$124,$C57,'Historical Opex'!AA$16:AA$124)</f>
        <v>1.4278</v>
      </c>
      <c r="AB57" s="158">
        <f>SUMIF('Historical Opex'!$G$16:$G$124,$C57,'Historical Opex'!AB$16:AB$124)</f>
        <v>1.7376</v>
      </c>
      <c r="AC57" s="158">
        <f>SUMIF('Historical Opex'!$G$16:$G$124,$C57,'Historical Opex'!AC$16:AC$124)</f>
        <v>1.3237000000000001</v>
      </c>
      <c r="AD57" s="158">
        <f>SUMIF('Historical Opex'!$G$16:$G$124,$C57,'Historical Opex'!AD$16:AD$124)</f>
        <v>1.4383999999999999</v>
      </c>
      <c r="AE57" s="158">
        <f>SUMIF('Historical Opex'!$G$16:$G$124,$C57,'Historical Opex'!AE$16:AE$124)</f>
        <v>1.3169999999999999</v>
      </c>
      <c r="AF57" s="158">
        <f>SUMIF('Historical Opex'!$G$16:$G$124,$C57,'Historical Opex'!AF$16:AF$124)</f>
        <v>1.44055</v>
      </c>
      <c r="AG57" s="158">
        <f>SUMIF('Historical Opex'!$G$16:$G$124,$C57,'Historical Opex'!AG$16:AG$124)</f>
        <v>1.4354</v>
      </c>
      <c r="AH57" s="158">
        <f>SUMIF('Historical Opex'!$G$16:$G$124,$C57,'Historical Opex'!AH$16:AH$124)</f>
        <v>1.4567000000000001</v>
      </c>
      <c r="AI57" s="158">
        <f>SUMIF('Historical Opex'!$G$16:$G$124,$C57,'Historical Opex'!AI$16:AI$124)</f>
        <v>1.2231000000000001</v>
      </c>
      <c r="AJ57" s="158">
        <f>SUMIF('Historical Opex'!$G$16:$G$124,$C57,'Historical Opex'!AJ$16:AJ$124)</f>
        <v>1.1164499999999999</v>
      </c>
      <c r="AK57" s="158">
        <f>SUMIF('Historical Opex'!$G$16:$G$124,$C57,'Historical Opex'!AK$16:AK$124)</f>
        <v>1.6214999999999999</v>
      </c>
      <c r="AL57" s="158">
        <f>SUMIF('Historical Opex'!$G$16:$G$124,$C57,'Historical Opex'!AL$16:AL$124)</f>
        <v>1.2998000000000001</v>
      </c>
      <c r="AM57" s="158">
        <f>SUMIF('Historical Opex'!$G$16:$G$124,$C57,'Historical Opex'!AM$16:AM$124)</f>
        <v>9.0266850000000005</v>
      </c>
      <c r="AN57" s="158">
        <f>SUMIF('Historical Opex'!$G$16:$G$124,$C57,'Historical Opex'!AN$16:AN$124)</f>
        <v>1.7659899999999999</v>
      </c>
      <c r="AO57" s="158">
        <f>SUMIF('Historical Opex'!$G$16:$G$124,$C57,'Historical Opex'!AO$16:AO$124)</f>
        <v>1.9756200000000002</v>
      </c>
      <c r="AP57" s="158">
        <f>SUMIF('Historical Opex'!$G$16:$G$124,$C57,'Historical Opex'!AP$16:AP$124)</f>
        <v>1.8995200000000001</v>
      </c>
      <c r="AQ57" s="158">
        <f>SUMIF('Historical Opex'!$G$16:$G$124,$C57,'Historical Opex'!AQ$16:AQ$124)</f>
        <v>1.85867</v>
      </c>
      <c r="AR57" s="158">
        <f>SUMIF('Historical Opex'!$G$16:$G$124,$C57,'Historical Opex'!AR$16:AR$124)</f>
        <v>1.7921200000000002</v>
      </c>
      <c r="AS57" s="158">
        <f>SUMIF('Historical Opex'!$G$16:$G$124,$C57,'Historical Opex'!AS$16:AS$124)</f>
        <v>2.00942</v>
      </c>
      <c r="AT57" s="158">
        <f>SUMIF('Historical Opex'!$G$16:$G$124,$C57,'Historical Opex'!AT$16:AT$124)</f>
        <v>1.8509200000000001</v>
      </c>
      <c r="AU57" s="158">
        <f>SUMIF('Historical Opex'!$G$16:$G$124,$C57,'Historical Opex'!AU$16:AU$124)</f>
        <v>1.9075199999999999</v>
      </c>
      <c r="AV57" s="158">
        <f>SUMIF('Historical Opex'!$G$16:$G$124,$C57,'Historical Opex'!AV$16:AV$124)</f>
        <v>2.0102960000000003</v>
      </c>
      <c r="AW57" s="158">
        <f>SUMIF('Historical Opex'!$G$16:$G$124,$C57,'Historical Opex'!AW$16:AW$124)</f>
        <v>1.9531700000000001</v>
      </c>
      <c r="AX57" s="158">
        <f>SUMIF('Historical Opex'!$G$16:$G$124,$C57,'Historical Opex'!AX$16:AX$124)</f>
        <v>1.9689050000000001</v>
      </c>
      <c r="AY57" s="158">
        <f>SUMIF('Historical Opex'!$G$16:$G$124,$C57,'Historical Opex'!AY$16:AY$124)</f>
        <v>1.96018</v>
      </c>
      <c r="AZ57" s="158">
        <f>SUMIF('Historical Opex'!$G$16:$G$124,$C57,'Historical Opex'!AZ$16:AZ$124)</f>
        <v>2.0638200000000002</v>
      </c>
      <c r="BA57" s="158">
        <f>SUMIF('Historical Opex'!$G$16:$G$124,$C57,'Historical Opex'!BA$16:BA$124)</f>
        <v>2.0561199999999999</v>
      </c>
      <c r="BB57" s="158">
        <f>SUMIF('Historical Opex'!$G$16:$G$124,$C57,'Historical Opex'!BB$16:BB$124)</f>
        <v>2.2314200000000004</v>
      </c>
      <c r="BC57" s="158">
        <f>SUMIF('Historical Opex'!$G$16:$G$124,$C57,'Historical Opex'!BC$16:BC$124)</f>
        <v>2.3014199999999998</v>
      </c>
      <c r="BD57" s="158">
        <f>SUMIF('Historical Opex'!$G$16:$G$124,$C57,'Historical Opex'!BD$16:BD$124)</f>
        <v>2.2673200000000002</v>
      </c>
      <c r="BE57" s="158">
        <f>SUMIF('Historical Opex'!$G$16:$G$124,$C57,'Historical Opex'!BE$16:BE$124)</f>
        <v>2.21218</v>
      </c>
      <c r="BF57" s="158">
        <f>SUMIF('Historical Opex'!$G$16:$G$124,$C57,'Historical Opex'!BF$16:BF$124)</f>
        <v>2.1047700000000003</v>
      </c>
      <c r="BG57" s="158">
        <f>SUMIF('Historical Opex'!$G$16:$G$124,$C57,'Historical Opex'!BG$16:BG$124)</f>
        <v>2.04053</v>
      </c>
      <c r="BH57" s="158">
        <f>SUMIF('Historical Opex'!$G$16:$G$124,$C57,'Historical Opex'!BH$16:BH$124)</f>
        <v>1.8998200000000001</v>
      </c>
      <c r="BI57" s="158">
        <f>SUMIF('Historical Opex'!$G$16:$G$124,$C57,'Historical Opex'!BI$16:BI$124)</f>
        <v>2.2543200000000003</v>
      </c>
      <c r="BJ57" s="158">
        <f>SUMIF('Historical Opex'!$G$16:$G$124,$C57,'Historical Opex'!BJ$16:BJ$124)</f>
        <v>2.1375700000000002</v>
      </c>
      <c r="BK57" s="158">
        <f>SUMIF('Historical Opex'!$G$16:$G$124,$C57,'Historical Opex'!BK$16:BK$124)</f>
        <v>3.16012</v>
      </c>
      <c r="BL57" s="158">
        <f>SUMIF('Historical Opex'!$G$16:$G$124,$C57,'Historical Opex'!BL$16:BL$124)</f>
        <v>3.4416699999999998</v>
      </c>
      <c r="BM57" s="158">
        <f>SUMIF('Historical Opex'!$G$16:$G$124,$C57,'Historical Opex'!BM$16:BM$124)</f>
        <v>2.6584699999999999</v>
      </c>
      <c r="BN57" s="158">
        <f>SUMIF('Historical Opex'!$G$16:$G$124,$C57,'Historical Opex'!BN$16:BN$124)</f>
        <v>3.4803700000000002</v>
      </c>
      <c r="BO57" s="158">
        <f>SUMIF('Historical Opex'!$G$16:$G$124,$C57,'Historical Opex'!BO$16:BO$124)</f>
        <v>2.2764199999999999</v>
      </c>
      <c r="BP57" s="158">
        <f>SUMIF('Historical Opex'!$G$16:$G$124,$C57,'Historical Opex'!BP$16:BP$124)</f>
        <v>2.6550200000000004</v>
      </c>
      <c r="BQ57" s="158">
        <f>SUMIF('Historical Opex'!$G$16:$G$124,$C57,'Historical Opex'!BQ$16:BQ$124)</f>
        <v>2.3935200000000001</v>
      </c>
      <c r="BR57" s="158">
        <f>SUMIF('Historical Opex'!$G$16:$G$124,$C57,'Historical Opex'!BR$16:BR$124)</f>
        <v>-2.1479300000000001</v>
      </c>
      <c r="BS57" s="158">
        <f>SUMIF('Historical Opex'!$G$16:$G$124,$C57,'Historical Opex'!BS$16:BS$124)</f>
        <v>2.39452</v>
      </c>
      <c r="BT57" s="158">
        <f>SUMIF('Historical Opex'!$G$16:$G$124,$C57,'Historical Opex'!BT$16:BT$124)</f>
        <v>2.2323200000000001</v>
      </c>
      <c r="BU57" s="158">
        <f>SUMIF('Historical Opex'!$G$16:$G$124,$C57,'Historical Opex'!BU$16:BU$124)</f>
        <v>2.1401699999999999</v>
      </c>
      <c r="BV57" s="158">
        <f>SUMIF('Historical Opex'!$G$16:$G$124,$C57,'Historical Opex'!BV$16:BV$124)</f>
        <v>2.7929200000000001</v>
      </c>
      <c r="BW57" s="158">
        <f>SUMIF('Historical Opex'!$G$16:$G$124,$C57,'Historical Opex'!BW$16:BW$124)</f>
        <v>2.3327830000000001</v>
      </c>
      <c r="BX57" s="158">
        <f>SUMIF('Historical Opex'!$G$16:$G$124,$C57,'Historical Opex'!BX$16:BX$124)</f>
        <v>2.6115399999999998</v>
      </c>
      <c r="BY57" s="158">
        <f>SUMIF('Historical Opex'!$G$16:$G$124,$C57,'Historical Opex'!BY$16:BY$124)</f>
        <v>2.30308</v>
      </c>
      <c r="BZ57" s="158">
        <f>SUMIF('Historical Opex'!$G$16:$G$124,$C57,'Historical Opex'!BZ$16:BZ$124)</f>
        <v>3.6453399999999996</v>
      </c>
      <c r="CA57" s="158">
        <f>SUMIF('Historical Opex'!$G$16:$G$124,$C57,'Historical Opex'!CA$16:CA$124)</f>
        <v>2.7446730000000001</v>
      </c>
      <c r="CB57" s="158">
        <f>SUMIF('Historical Opex'!$G$16:$G$124,$C57,'Historical Opex'!CB$16:CB$124)</f>
        <v>2.5318000000000001</v>
      </c>
      <c r="CC57" s="158">
        <f>SUMIF('Historical Opex'!$G$16:$G$124,$C57,'Historical Opex'!CC$16:CC$124)</f>
        <v>2.9840499999999999</v>
      </c>
      <c r="CE57" s="251">
        <f t="shared" si="55"/>
        <v>21.955369999999995</v>
      </c>
      <c r="CF57" s="251">
        <f t="shared" si="55"/>
        <v>17.158200000000001</v>
      </c>
      <c r="CG57" s="251">
        <f t="shared" si="55"/>
        <v>27.439794999999997</v>
      </c>
      <c r="CH57" s="251">
        <f t="shared" si="55"/>
        <v>25.037121000000006</v>
      </c>
      <c r="CI57" s="251">
        <f t="shared" si="55"/>
        <v>26.249900000000004</v>
      </c>
      <c r="CJ57" s="251">
        <f t="shared" si="55"/>
        <v>28.713196</v>
      </c>
    </row>
    <row r="58" spans="2:88" x14ac:dyDescent="0.2">
      <c r="C58" s="24" t="s">
        <v>224</v>
      </c>
      <c r="G58" s="151"/>
      <c r="K58" s="158">
        <f>SUMIF('Historical Opex'!$G$16:$G$124,$C58,'Historical Opex'!K$16:K$124)</f>
        <v>0</v>
      </c>
      <c r="L58" s="158">
        <f>SUMIF('Historical Opex'!$G$16:$G$124,$C58,'Historical Opex'!L$16:L$124)</f>
        <v>0</v>
      </c>
      <c r="M58" s="158">
        <f>SUMIF('Historical Opex'!$G$16:$G$124,$C58,'Historical Opex'!M$16:M$124)</f>
        <v>0</v>
      </c>
      <c r="N58" s="158">
        <f>SUMIF('Historical Opex'!$G$16:$G$124,$C58,'Historical Opex'!N$16:N$124)</f>
        <v>0</v>
      </c>
      <c r="O58" s="158">
        <f>SUMIF('Historical Opex'!$G$16:$G$124,$C58,'Historical Opex'!O$16:O$124)</f>
        <v>0</v>
      </c>
      <c r="P58" s="158">
        <f>SUMIF('Historical Opex'!$G$16:$G$124,$C58,'Historical Opex'!P$16:P$124)</f>
        <v>0.3</v>
      </c>
      <c r="Q58" s="158">
        <f>SUMIF('Historical Opex'!$G$16:$G$124,$C58,'Historical Opex'!Q$16:Q$124)</f>
        <v>0</v>
      </c>
      <c r="R58" s="158">
        <f>SUMIF('Historical Opex'!$G$16:$G$124,$C58,'Historical Opex'!R$16:R$124)</f>
        <v>9.7199999999999995E-2</v>
      </c>
      <c r="S58" s="158">
        <f>SUMIF('Historical Opex'!$G$16:$G$124,$C58,'Historical Opex'!S$16:S$124)</f>
        <v>0</v>
      </c>
      <c r="T58" s="158">
        <f>SUMIF('Historical Opex'!$G$16:$G$124,$C58,'Historical Opex'!T$16:T$124)</f>
        <v>0</v>
      </c>
      <c r="U58" s="158">
        <f>SUMIF('Historical Opex'!$G$16:$G$124,$C58,'Historical Opex'!U$16:U$124)</f>
        <v>0.16</v>
      </c>
      <c r="V58" s="158">
        <f>SUMIF('Historical Opex'!$G$16:$G$124,$C58,'Historical Opex'!V$16:V$124)</f>
        <v>0</v>
      </c>
      <c r="W58" s="158">
        <f>SUMIF('Historical Opex'!$G$16:$G$124,$C58,'Historical Opex'!W$16:W$124)</f>
        <v>0</v>
      </c>
      <c r="X58" s="158">
        <f>SUMIF('Historical Opex'!$G$16:$G$124,$C58,'Historical Opex'!X$16:X$124)</f>
        <v>0</v>
      </c>
      <c r="Y58" s="158">
        <f>SUMIF('Historical Opex'!$G$16:$G$124,$C58,'Historical Opex'!Y$16:Y$124)</f>
        <v>0</v>
      </c>
      <c r="Z58" s="158">
        <f>SUMIF('Historical Opex'!$G$16:$G$124,$C58,'Historical Opex'!Z$16:Z$124)</f>
        <v>0</v>
      </c>
      <c r="AA58" s="158">
        <f>SUMIF('Historical Opex'!$G$16:$G$124,$C58,'Historical Opex'!AA$16:AA$124)</f>
        <v>0</v>
      </c>
      <c r="AB58" s="158">
        <f>SUMIF('Historical Opex'!$G$16:$G$124,$C58,'Historical Opex'!AB$16:AB$124)</f>
        <v>1.2767999999999999</v>
      </c>
      <c r="AC58" s="158">
        <f>SUMIF('Historical Opex'!$G$16:$G$124,$C58,'Historical Opex'!AC$16:AC$124)</f>
        <v>0.5</v>
      </c>
      <c r="AD58" s="158">
        <f>SUMIF('Historical Opex'!$G$16:$G$124,$C58,'Historical Opex'!AD$16:AD$124)</f>
        <v>1.8</v>
      </c>
      <c r="AE58" s="158">
        <f>SUMIF('Historical Opex'!$G$16:$G$124,$C58,'Historical Opex'!AE$16:AE$124)</f>
        <v>1</v>
      </c>
      <c r="AF58" s="158">
        <f>SUMIF('Historical Opex'!$G$16:$G$124,$C58,'Historical Opex'!AF$16:AF$124)</f>
        <v>0</v>
      </c>
      <c r="AG58" s="158">
        <f>SUMIF('Historical Opex'!$G$16:$G$124,$C58,'Historical Opex'!AG$16:AG$124)</f>
        <v>0.32727299999999998</v>
      </c>
      <c r="AH58" s="158">
        <f>SUMIF('Historical Opex'!$G$16:$G$124,$C58,'Historical Opex'!AH$16:AH$124)</f>
        <v>-0.32727299999999998</v>
      </c>
      <c r="AI58" s="158">
        <f>SUMIF('Historical Opex'!$G$16:$G$124,$C58,'Historical Opex'!AI$16:AI$124)</f>
        <v>0.309091</v>
      </c>
      <c r="AJ58" s="158">
        <f>SUMIF('Historical Opex'!$G$16:$G$124,$C58,'Historical Opex'!AJ$16:AJ$124)</f>
        <v>0</v>
      </c>
      <c r="AK58" s="158">
        <f>SUMIF('Historical Opex'!$G$16:$G$124,$C58,'Historical Opex'!AK$16:AK$124)</f>
        <v>0</v>
      </c>
      <c r="AL58" s="158">
        <f>SUMIF('Historical Opex'!$G$16:$G$124,$C58,'Historical Opex'!AL$16:AL$124)</f>
        <v>0</v>
      </c>
      <c r="AM58" s="158">
        <f>SUMIF('Historical Opex'!$G$16:$G$124,$C58,'Historical Opex'!AM$16:AM$124)</f>
        <v>-0.13558999999999999</v>
      </c>
      <c r="AN58" s="158">
        <f>SUMIF('Historical Opex'!$G$16:$G$124,$C58,'Historical Opex'!AN$16:AN$124)</f>
        <v>-0.1027</v>
      </c>
      <c r="AO58" s="158">
        <f>SUMIF('Historical Opex'!$G$16:$G$124,$C58,'Historical Opex'!AO$16:AO$124)</f>
        <v>1.2</v>
      </c>
      <c r="AP58" s="158">
        <f>SUMIF('Historical Opex'!$G$16:$G$124,$C58,'Historical Opex'!AP$16:AP$124)</f>
        <v>0.22</v>
      </c>
      <c r="AQ58" s="158">
        <f>SUMIF('Historical Opex'!$G$16:$G$124,$C58,'Historical Opex'!AQ$16:AQ$124)</f>
        <v>0</v>
      </c>
      <c r="AR58" s="158">
        <f>SUMIF('Historical Opex'!$G$16:$G$124,$C58,'Historical Opex'!AR$16:AR$124)</f>
        <v>5.9546000000000002E-2</v>
      </c>
      <c r="AS58" s="158">
        <f>SUMIF('Historical Opex'!$G$16:$G$124,$C58,'Historical Opex'!AS$16:AS$124)</f>
        <v>0.49</v>
      </c>
      <c r="AT58" s="158">
        <f>SUMIF('Historical Opex'!$G$16:$G$124,$C58,'Historical Opex'!AT$16:AT$124)</f>
        <v>2.643637</v>
      </c>
      <c r="AU58" s="158">
        <f>SUMIF('Historical Opex'!$G$16:$G$124,$C58,'Historical Opex'!AU$16:AU$124)</f>
        <v>0.60000000000000009</v>
      </c>
      <c r="AV58" s="158">
        <f>SUMIF('Historical Opex'!$G$16:$G$124,$C58,'Historical Opex'!AV$16:AV$124)</f>
        <v>1.3163640000000001</v>
      </c>
      <c r="AW58" s="158">
        <f>SUMIF('Historical Opex'!$G$16:$G$124,$C58,'Historical Opex'!AW$16:AW$124)</f>
        <v>0.51200000000000001</v>
      </c>
      <c r="AX58" s="158">
        <f>SUMIF('Historical Opex'!$G$16:$G$124,$C58,'Historical Opex'!AX$16:AX$124)</f>
        <v>0.14813000000000001</v>
      </c>
      <c r="AY58" s="158">
        <f>SUMIF('Historical Opex'!$G$16:$G$124,$C58,'Historical Opex'!AY$16:AY$124)</f>
        <v>0.22172900000000001</v>
      </c>
      <c r="AZ58" s="158">
        <f>SUMIF('Historical Opex'!$G$16:$G$124,$C58,'Historical Opex'!AZ$16:AZ$124)</f>
        <v>0.44124000000000008</v>
      </c>
      <c r="BA58" s="158">
        <f>SUMIF('Historical Opex'!$G$16:$G$124,$C58,'Historical Opex'!BA$16:BA$124)</f>
        <v>0.76</v>
      </c>
      <c r="BB58" s="158">
        <f>SUMIF('Historical Opex'!$G$16:$G$124,$C58,'Historical Opex'!BB$16:BB$124)</f>
        <v>5.5861000000000001</v>
      </c>
      <c r="BC58" s="158">
        <f>SUMIF('Historical Opex'!$G$16:$G$124,$C58,'Historical Opex'!BC$16:BC$124)</f>
        <v>1.1586019999999999</v>
      </c>
      <c r="BD58" s="158">
        <f>SUMIF('Historical Opex'!$G$16:$G$124,$C58,'Historical Opex'!BD$16:BD$124)</f>
        <v>2.8385530000000001</v>
      </c>
      <c r="BE58" s="158">
        <f>SUMIF('Historical Opex'!$G$16:$G$124,$C58,'Historical Opex'!BE$16:BE$124)</f>
        <v>3.8819999999999997</v>
      </c>
      <c r="BF58" s="158">
        <f>SUMIF('Historical Opex'!$G$16:$G$124,$C58,'Historical Opex'!BF$16:BF$124)</f>
        <v>8.2298299999999998</v>
      </c>
      <c r="BG58" s="158">
        <f>SUMIF('Historical Opex'!$G$16:$G$124,$C58,'Historical Opex'!BG$16:BG$124)</f>
        <v>3.2806699999999998</v>
      </c>
      <c r="BH58" s="158">
        <f>SUMIF('Historical Opex'!$G$16:$G$124,$C58,'Historical Opex'!BH$16:BH$124)</f>
        <v>6.1359370000000002</v>
      </c>
      <c r="BI58" s="158">
        <f>SUMIF('Historical Opex'!$G$16:$G$124,$C58,'Historical Opex'!BI$16:BI$124)</f>
        <v>20.306560000000001</v>
      </c>
      <c r="BJ58" s="158">
        <f>SUMIF('Historical Opex'!$G$16:$G$124,$C58,'Historical Opex'!BJ$16:BJ$124)</f>
        <v>9.8801430000000003</v>
      </c>
      <c r="BK58" s="158">
        <f>SUMIF('Historical Opex'!$G$16:$G$124,$C58,'Historical Opex'!BK$16:BK$124)</f>
        <v>11.020150000000001</v>
      </c>
      <c r="BL58" s="158">
        <f>SUMIF('Historical Opex'!$G$16:$G$124,$C58,'Historical Opex'!BL$16:BL$124)</f>
        <v>4.7773000000000003</v>
      </c>
      <c r="BM58" s="158">
        <f>SUMIF('Historical Opex'!$G$16:$G$124,$C58,'Historical Opex'!BM$16:BM$124)</f>
        <v>5.2738050000000003</v>
      </c>
      <c r="BN58" s="158">
        <f>SUMIF('Historical Opex'!$G$16:$G$124,$C58,'Historical Opex'!BN$16:BN$124)</f>
        <v>2.773825</v>
      </c>
      <c r="BO58" s="158">
        <f>SUMIF('Historical Opex'!$G$16:$G$124,$C58,'Historical Opex'!BO$16:BO$124)</f>
        <v>3.505531</v>
      </c>
      <c r="BP58" s="158">
        <f>SUMIF('Historical Opex'!$G$16:$G$124,$C58,'Historical Opex'!BP$16:BP$124)</f>
        <v>7.1620809999999997</v>
      </c>
      <c r="BQ58" s="158">
        <f>SUMIF('Historical Opex'!$G$16:$G$124,$C58,'Historical Opex'!BQ$16:BQ$124)</f>
        <v>4.8989910000000005</v>
      </c>
      <c r="BR58" s="158">
        <f>SUMIF('Historical Opex'!$G$16:$G$124,$C58,'Historical Opex'!BR$16:BR$124)</f>
        <v>13.716551000000001</v>
      </c>
      <c r="BS58" s="158">
        <f>SUMIF('Historical Opex'!$G$16:$G$124,$C58,'Historical Opex'!BS$16:BS$124)</f>
        <v>3.7719100000000001</v>
      </c>
      <c r="BT58" s="158">
        <f>SUMIF('Historical Opex'!$G$16:$G$124,$C58,'Historical Opex'!BT$16:BT$124)</f>
        <v>4.3561399999999999</v>
      </c>
      <c r="BU58" s="158">
        <f>SUMIF('Historical Opex'!$G$16:$G$124,$C58,'Historical Opex'!BU$16:BU$124)</f>
        <v>3.73088</v>
      </c>
      <c r="BV58" s="158">
        <f>SUMIF('Historical Opex'!$G$16:$G$124,$C58,'Historical Opex'!BV$16:BV$124)</f>
        <v>6.9802200000000001</v>
      </c>
      <c r="BW58" s="158">
        <f>SUMIF('Historical Opex'!$G$16:$G$124,$C58,'Historical Opex'!BW$16:BW$124)</f>
        <v>4.4524840000000001</v>
      </c>
      <c r="BX58" s="158">
        <f>SUMIF('Historical Opex'!$G$16:$G$124,$C58,'Historical Opex'!BX$16:BX$124)</f>
        <v>6.3348789999999999</v>
      </c>
      <c r="BY58" s="158">
        <f>SUMIF('Historical Opex'!$G$16:$G$124,$C58,'Historical Opex'!BY$16:BY$124)</f>
        <v>4.6892490000000002</v>
      </c>
      <c r="BZ58" s="158">
        <f>SUMIF('Historical Opex'!$G$16:$G$124,$C58,'Historical Opex'!BZ$16:BZ$124)</f>
        <v>23.803293</v>
      </c>
      <c r="CA58" s="158">
        <f>SUMIF('Historical Opex'!$G$16:$G$124,$C58,'Historical Opex'!CA$16:CA$124)</f>
        <v>11.337745</v>
      </c>
      <c r="CB58" s="158">
        <f>SUMIF('Historical Opex'!$G$16:$G$124,$C58,'Historical Opex'!CB$16:CB$124)</f>
        <v>16.021781000000001</v>
      </c>
      <c r="CC58" s="158">
        <f>SUMIF('Historical Opex'!$G$16:$G$124,$C58,'Historical Opex'!CC$16:CC$124)</f>
        <v>7.940836</v>
      </c>
      <c r="CE58" s="251">
        <f t="shared" si="55"/>
        <v>0.55720000000000003</v>
      </c>
      <c r="CF58" s="251">
        <f t="shared" si="55"/>
        <v>4.5768000000000004</v>
      </c>
      <c r="CG58" s="251">
        <f t="shared" si="55"/>
        <v>4.6839840000000006</v>
      </c>
      <c r="CH58" s="251">
        <f t="shared" si="55"/>
        <v>25.694547999999998</v>
      </c>
      <c r="CI58" s="251">
        <f t="shared" si="55"/>
        <v>92.731544</v>
      </c>
      <c r="CJ58" s="251">
        <f t="shared" si="55"/>
        <v>93.41941700000001</v>
      </c>
    </row>
    <row r="59" spans="2:88" x14ac:dyDescent="0.2">
      <c r="C59" s="24" t="s">
        <v>225</v>
      </c>
      <c r="G59" s="151"/>
      <c r="K59" s="158">
        <f>SUMIF('Historical Opex'!$G$16:$G$124,$C59,'Historical Opex'!K$16:K$124)</f>
        <v>4.0599999999999997E-2</v>
      </c>
      <c r="L59" s="158">
        <f>SUMIF('Historical Opex'!$G$16:$G$124,$C59,'Historical Opex'!L$16:L$124)</f>
        <v>0</v>
      </c>
      <c r="M59" s="158">
        <f>SUMIF('Historical Opex'!$G$16:$G$124,$C59,'Historical Opex'!M$16:M$124)</f>
        <v>0</v>
      </c>
      <c r="N59" s="158">
        <f>SUMIF('Historical Opex'!$G$16:$G$124,$C59,'Historical Opex'!N$16:N$124)</f>
        <v>0.15</v>
      </c>
      <c r="O59" s="158">
        <f>SUMIF('Historical Opex'!$G$16:$G$124,$C59,'Historical Opex'!O$16:O$124)</f>
        <v>4.2272999999999998E-2</v>
      </c>
      <c r="P59" s="158">
        <f>SUMIF('Historical Opex'!$G$16:$G$124,$C59,'Historical Opex'!P$16:P$124)</f>
        <v>7.9973000000000002E-2</v>
      </c>
      <c r="Q59" s="158">
        <f>SUMIF('Historical Opex'!$G$16:$G$124,$C59,'Historical Opex'!Q$16:Q$124)</f>
        <v>2.250273</v>
      </c>
      <c r="R59" s="158">
        <f>SUMIF('Historical Opex'!$G$16:$G$124,$C59,'Historical Opex'!R$16:R$124)</f>
        <v>-0.49531399999999998</v>
      </c>
      <c r="S59" s="158">
        <f>SUMIF('Historical Opex'!$G$16:$G$124,$C59,'Historical Opex'!S$16:S$124)</f>
        <v>0</v>
      </c>
      <c r="T59" s="158">
        <f>SUMIF('Historical Opex'!$G$16:$G$124,$C59,'Historical Opex'!T$16:T$124)</f>
        <v>0</v>
      </c>
      <c r="U59" s="158">
        <f>SUMIF('Historical Opex'!$G$16:$G$124,$C59,'Historical Opex'!U$16:U$124)</f>
        <v>0</v>
      </c>
      <c r="V59" s="158">
        <f>SUMIF('Historical Opex'!$G$16:$G$124,$C59,'Historical Opex'!V$16:V$124)</f>
        <v>0</v>
      </c>
      <c r="W59" s="158">
        <f>SUMIF('Historical Opex'!$G$16:$G$124,$C59,'Historical Opex'!W$16:W$124)</f>
        <v>0</v>
      </c>
      <c r="X59" s="158">
        <f>SUMIF('Historical Opex'!$G$16:$G$124,$C59,'Historical Opex'!X$16:X$124)</f>
        <v>0.49845600000000001</v>
      </c>
      <c r="Y59" s="158">
        <f>SUMIF('Historical Opex'!$G$16:$G$124,$C59,'Historical Opex'!Y$16:Y$124)</f>
        <v>0</v>
      </c>
      <c r="Z59" s="158">
        <f>SUMIF('Historical Opex'!$G$16:$G$124,$C59,'Historical Opex'!Z$16:Z$124)</f>
        <v>1.04</v>
      </c>
      <c r="AA59" s="158">
        <f>SUMIF('Historical Opex'!$G$16:$G$124,$C59,'Historical Opex'!AA$16:AA$124)</f>
        <v>0</v>
      </c>
      <c r="AB59" s="158">
        <f>SUMIF('Historical Opex'!$G$16:$G$124,$C59,'Historical Opex'!AB$16:AB$124)</f>
        <v>0</v>
      </c>
      <c r="AC59" s="158">
        <f>SUMIF('Historical Opex'!$G$16:$G$124,$C59,'Historical Opex'!AC$16:AC$124)</f>
        <v>0</v>
      </c>
      <c r="AD59" s="158">
        <f>SUMIF('Historical Opex'!$G$16:$G$124,$C59,'Historical Opex'!AD$16:AD$124)</f>
        <v>0.65</v>
      </c>
      <c r="AE59" s="158">
        <f>SUMIF('Historical Opex'!$G$16:$G$124,$C59,'Historical Opex'!AE$16:AE$124)</f>
        <v>0</v>
      </c>
      <c r="AF59" s="158">
        <f>SUMIF('Historical Opex'!$G$16:$G$124,$C59,'Historical Opex'!AF$16:AF$124)</f>
        <v>0</v>
      </c>
      <c r="AG59" s="158">
        <f>SUMIF('Historical Opex'!$G$16:$G$124,$C59,'Historical Opex'!AG$16:AG$124)</f>
        <v>1.95</v>
      </c>
      <c r="AH59" s="158">
        <f>SUMIF('Historical Opex'!$G$16:$G$124,$C59,'Historical Opex'!AH$16:AH$124)</f>
        <v>0</v>
      </c>
      <c r="AI59" s="158">
        <f>SUMIF('Historical Opex'!$G$16:$G$124,$C59,'Historical Opex'!AI$16:AI$124)</f>
        <v>0</v>
      </c>
      <c r="AJ59" s="158">
        <f>SUMIF('Historical Opex'!$G$16:$G$124,$C59,'Historical Opex'!AJ$16:AJ$124)</f>
        <v>0</v>
      </c>
      <c r="AK59" s="158">
        <f>SUMIF('Historical Opex'!$G$16:$G$124,$C59,'Historical Opex'!AK$16:AK$124)</f>
        <v>0.6</v>
      </c>
      <c r="AL59" s="158">
        <f>SUMIF('Historical Opex'!$G$16:$G$124,$C59,'Historical Opex'!AL$16:AL$124)</f>
        <v>0</v>
      </c>
      <c r="AM59" s="158">
        <f>SUMIF('Historical Opex'!$G$16:$G$124,$C59,'Historical Opex'!AM$16:AM$124)</f>
        <v>0</v>
      </c>
      <c r="AN59" s="158">
        <f>SUMIF('Historical Opex'!$G$16:$G$124,$C59,'Historical Opex'!AN$16:AN$124)</f>
        <v>0</v>
      </c>
      <c r="AO59" s="158">
        <f>SUMIF('Historical Opex'!$G$16:$G$124,$C59,'Historical Opex'!AO$16:AO$124)</f>
        <v>0.32727299999999998</v>
      </c>
      <c r="AP59" s="158">
        <f>SUMIF('Historical Opex'!$G$16:$G$124,$C59,'Historical Opex'!AP$16:AP$124)</f>
        <v>8.7154999999999996E-2</v>
      </c>
      <c r="AQ59" s="158">
        <f>SUMIF('Historical Opex'!$G$16:$G$124,$C59,'Historical Opex'!AQ$16:AQ$124)</f>
        <v>8.0000000000000002E-3</v>
      </c>
      <c r="AR59" s="158">
        <f>SUMIF('Historical Opex'!$G$16:$G$124,$C59,'Historical Opex'!AR$16:AR$124)</f>
        <v>3.3</v>
      </c>
      <c r="AS59" s="158">
        <f>SUMIF('Historical Opex'!$G$16:$G$124,$C59,'Historical Opex'!AS$16:AS$124)</f>
        <v>0</v>
      </c>
      <c r="AT59" s="158">
        <f>SUMIF('Historical Opex'!$G$16:$G$124,$C59,'Historical Opex'!AT$16:AT$124)</f>
        <v>0</v>
      </c>
      <c r="AU59" s="158">
        <f>SUMIF('Historical Opex'!$G$16:$G$124,$C59,'Historical Opex'!AU$16:AU$124)</f>
        <v>0.26178500000000005</v>
      </c>
      <c r="AV59" s="158">
        <f>SUMIF('Historical Opex'!$G$16:$G$124,$C59,'Historical Opex'!AV$16:AV$124)</f>
        <v>0.75829600000000008</v>
      </c>
      <c r="AW59" s="158">
        <f>SUMIF('Historical Opex'!$G$16:$G$124,$C59,'Historical Opex'!AW$16:AW$124)</f>
        <v>0.234066</v>
      </c>
      <c r="AX59" s="158">
        <f>SUMIF('Historical Opex'!$G$16:$G$124,$C59,'Historical Opex'!AX$16:AX$124)</f>
        <v>0.37476900000000002</v>
      </c>
      <c r="AY59" s="158">
        <f>SUMIF('Historical Opex'!$G$16:$G$124,$C59,'Historical Opex'!AY$16:AY$124)</f>
        <v>0.29301199999999999</v>
      </c>
      <c r="AZ59" s="158">
        <f>SUMIF('Historical Opex'!$G$16:$G$124,$C59,'Historical Opex'!AZ$16:AZ$124)</f>
        <v>0.78945600000000005</v>
      </c>
      <c r="BA59" s="158">
        <f>SUMIF('Historical Opex'!$G$16:$G$124,$C59,'Historical Opex'!BA$16:BA$124)</f>
        <v>0.54424000000000006</v>
      </c>
      <c r="BB59" s="158">
        <f>SUMIF('Historical Opex'!$G$16:$G$124,$C59,'Historical Opex'!BB$16:BB$124)</f>
        <v>0.192358</v>
      </c>
      <c r="BC59" s="158">
        <f>SUMIF('Historical Opex'!$G$16:$G$124,$C59,'Historical Opex'!BC$16:BC$124)</f>
        <v>1.028375</v>
      </c>
      <c r="BD59" s="158">
        <f>SUMIF('Historical Opex'!$G$16:$G$124,$C59,'Historical Opex'!BD$16:BD$124)</f>
        <v>1.091404</v>
      </c>
      <c r="BE59" s="158">
        <f>SUMIF('Historical Opex'!$G$16:$G$124,$C59,'Historical Opex'!BE$16:BE$124)</f>
        <v>1.1168130000000001</v>
      </c>
      <c r="BF59" s="158">
        <f>SUMIF('Historical Opex'!$G$16:$G$124,$C59,'Historical Opex'!BF$16:BF$124)</f>
        <v>2.2099120000000001</v>
      </c>
      <c r="BG59" s="158">
        <f>SUMIF('Historical Opex'!$G$16:$G$124,$C59,'Historical Opex'!BG$16:BG$124)</f>
        <v>0.44884999999999997</v>
      </c>
      <c r="BH59" s="158">
        <f>SUMIF('Historical Opex'!$G$16:$G$124,$C59,'Historical Opex'!BH$16:BH$124)</f>
        <v>2.0274329999999998</v>
      </c>
      <c r="BI59" s="158">
        <f>SUMIF('Historical Opex'!$G$16:$G$124,$C59,'Historical Opex'!BI$16:BI$124)</f>
        <v>0.42180399999999996</v>
      </c>
      <c r="BJ59" s="158">
        <f>SUMIF('Historical Opex'!$G$16:$G$124,$C59,'Historical Opex'!BJ$16:BJ$124)</f>
        <v>0.44338299999999997</v>
      </c>
      <c r="BK59" s="158">
        <f>SUMIF('Historical Opex'!$G$16:$G$124,$C59,'Historical Opex'!BK$16:BK$124)</f>
        <v>1.075609</v>
      </c>
      <c r="BL59" s="158">
        <f>SUMIF('Historical Opex'!$G$16:$G$124,$C59,'Historical Opex'!BL$16:BL$124)</f>
        <v>0.33523700000000001</v>
      </c>
      <c r="BM59" s="158">
        <f>SUMIF('Historical Opex'!$G$16:$G$124,$C59,'Historical Opex'!BM$16:BM$124)</f>
        <v>0.74910100000000002</v>
      </c>
      <c r="BN59" s="158">
        <f>SUMIF('Historical Opex'!$G$16:$G$124,$C59,'Historical Opex'!BN$16:BN$124)</f>
        <v>0.32738600000000001</v>
      </c>
      <c r="BO59" s="158">
        <f>SUMIF('Historical Opex'!$G$16:$G$124,$C59,'Historical Opex'!BO$16:BO$124)</f>
        <v>0.53818199999999994</v>
      </c>
      <c r="BP59" s="158">
        <f>SUMIF('Historical Opex'!$G$16:$G$124,$C59,'Historical Opex'!BP$16:BP$124)</f>
        <v>0.22272899999999998</v>
      </c>
      <c r="BQ59" s="158">
        <f>SUMIF('Historical Opex'!$G$16:$G$124,$C59,'Historical Opex'!BQ$16:BQ$124)</f>
        <v>0.45505099999999998</v>
      </c>
      <c r="BR59" s="158">
        <f>SUMIF('Historical Opex'!$G$16:$G$124,$C59,'Historical Opex'!BR$16:BR$124)</f>
        <v>4.6750670000000003</v>
      </c>
      <c r="BS59" s="158">
        <f>SUMIF('Historical Opex'!$G$16:$G$124,$C59,'Historical Opex'!BS$16:BS$124)</f>
        <v>1.1267860000000001</v>
      </c>
      <c r="BT59" s="158">
        <f>SUMIF('Historical Opex'!$G$16:$G$124,$C59,'Historical Opex'!BT$16:BT$124)</f>
        <v>0.78189799999999998</v>
      </c>
      <c r="BU59" s="158">
        <f>SUMIF('Historical Opex'!$G$16:$G$124,$C59,'Historical Opex'!BU$16:BU$124)</f>
        <v>0.32169399999999998</v>
      </c>
      <c r="BV59" s="158">
        <f>SUMIF('Historical Opex'!$G$16:$G$124,$C59,'Historical Opex'!BV$16:BV$124)</f>
        <v>0.59731000000000001</v>
      </c>
      <c r="BW59" s="158">
        <f>SUMIF('Historical Opex'!$G$16:$G$124,$C59,'Historical Opex'!BW$16:BW$124)</f>
        <v>1.2300869999999999</v>
      </c>
      <c r="BX59" s="158">
        <f>SUMIF('Historical Opex'!$G$16:$G$124,$C59,'Historical Opex'!BX$16:BX$124)</f>
        <v>1.7558660000000001</v>
      </c>
      <c r="BY59" s="158">
        <f>SUMIF('Historical Opex'!$G$16:$G$124,$C59,'Historical Opex'!BY$16:BY$124)</f>
        <v>0.57379100000000005</v>
      </c>
      <c r="BZ59" s="158">
        <f>SUMIF('Historical Opex'!$G$16:$G$124,$C59,'Historical Opex'!BZ$16:BZ$124)</f>
        <v>2.9913270000000001</v>
      </c>
      <c r="CA59" s="158">
        <f>SUMIF('Historical Opex'!$G$16:$G$124,$C59,'Historical Opex'!CA$16:CA$124)</f>
        <v>1.8187489999999999</v>
      </c>
      <c r="CB59" s="158">
        <f>SUMIF('Historical Opex'!$G$16:$G$124,$C59,'Historical Opex'!CB$16:CB$124)</f>
        <v>2.7661000000000002</v>
      </c>
      <c r="CC59" s="158">
        <f>SUMIF('Historical Opex'!$G$16:$G$124,$C59,'Historical Opex'!CC$16:CC$124)</f>
        <v>9.0761710000000004</v>
      </c>
      <c r="CE59" s="251">
        <f t="shared" si="55"/>
        <v>2.0678049999999999</v>
      </c>
      <c r="CF59" s="251">
        <f t="shared" si="55"/>
        <v>4.1384559999999997</v>
      </c>
      <c r="CG59" s="251">
        <f t="shared" si="55"/>
        <v>4.3224280000000004</v>
      </c>
      <c r="CH59" s="251">
        <f t="shared" si="55"/>
        <v>8.8944860000000006</v>
      </c>
      <c r="CI59" s="251">
        <f t="shared" si="55"/>
        <v>11.719832</v>
      </c>
      <c r="CJ59" s="251">
        <f t="shared" si="55"/>
        <v>23.039779000000003</v>
      </c>
    </row>
    <row r="60" spans="2:88" x14ac:dyDescent="0.2">
      <c r="C60" s="24" t="s">
        <v>928</v>
      </c>
      <c r="G60" s="151"/>
      <c r="K60" s="158">
        <f>SUMIF('Historical Opex'!$G$16:$G$124,$C60,'Historical Opex'!K$16:K$124)</f>
        <v>0</v>
      </c>
      <c r="L60" s="158">
        <f>SUMIF('Historical Opex'!$G$16:$G$124,$C60,'Historical Opex'!L$16:L$124)</f>
        <v>0</v>
      </c>
      <c r="M60" s="158">
        <f>SUMIF('Historical Opex'!$G$16:$G$124,$C60,'Historical Opex'!M$16:M$124)</f>
        <v>0</v>
      </c>
      <c r="N60" s="158">
        <f>SUMIF('Historical Opex'!$G$16:$G$124,$C60,'Historical Opex'!N$16:N$124)</f>
        <v>0</v>
      </c>
      <c r="O60" s="158">
        <f>SUMIF('Historical Opex'!$G$16:$G$124,$C60,'Historical Opex'!O$16:O$124)</f>
        <v>0</v>
      </c>
      <c r="P60" s="158">
        <f>SUMIF('Historical Opex'!$G$16:$G$124,$C60,'Historical Opex'!P$16:P$124)</f>
        <v>0</v>
      </c>
      <c r="Q60" s="158">
        <f>SUMIF('Historical Opex'!$G$16:$G$124,$C60,'Historical Opex'!Q$16:Q$124)</f>
        <v>0</v>
      </c>
      <c r="R60" s="158">
        <f>SUMIF('Historical Opex'!$G$16:$G$124,$C60,'Historical Opex'!R$16:R$124)</f>
        <v>0</v>
      </c>
      <c r="S60" s="158">
        <f>SUMIF('Historical Opex'!$G$16:$G$124,$C60,'Historical Opex'!S$16:S$124)</f>
        <v>0</v>
      </c>
      <c r="T60" s="158">
        <f>SUMIF('Historical Opex'!$G$16:$G$124,$C60,'Historical Opex'!T$16:T$124)</f>
        <v>0</v>
      </c>
      <c r="U60" s="158">
        <f>SUMIF('Historical Opex'!$G$16:$G$124,$C60,'Historical Opex'!U$16:U$124)</f>
        <v>0</v>
      </c>
      <c r="V60" s="158">
        <f>SUMIF('Historical Opex'!$G$16:$G$124,$C60,'Historical Opex'!V$16:V$124)</f>
        <v>0</v>
      </c>
      <c r="W60" s="158">
        <f>SUMIF('Historical Opex'!$G$16:$G$124,$C60,'Historical Opex'!W$16:W$124)</f>
        <v>0</v>
      </c>
      <c r="X60" s="158">
        <f>SUMIF('Historical Opex'!$G$16:$G$124,$C60,'Historical Opex'!X$16:X$124)</f>
        <v>0</v>
      </c>
      <c r="Y60" s="158">
        <f>SUMIF('Historical Opex'!$G$16:$G$124,$C60,'Historical Opex'!Y$16:Y$124)</f>
        <v>0</v>
      </c>
      <c r="Z60" s="158">
        <f>SUMIF('Historical Opex'!$G$16:$G$124,$C60,'Historical Opex'!Z$16:Z$124)</f>
        <v>0</v>
      </c>
      <c r="AA60" s="158">
        <f>SUMIF('Historical Opex'!$G$16:$G$124,$C60,'Historical Opex'!AA$16:AA$124)</f>
        <v>0</v>
      </c>
      <c r="AB60" s="158">
        <f>SUMIF('Historical Opex'!$G$16:$G$124,$C60,'Historical Opex'!AB$16:AB$124)</f>
        <v>0</v>
      </c>
      <c r="AC60" s="158">
        <f>SUMIF('Historical Opex'!$G$16:$G$124,$C60,'Historical Opex'!AC$16:AC$124)</f>
        <v>0</v>
      </c>
      <c r="AD60" s="158">
        <f>SUMIF('Historical Opex'!$G$16:$G$124,$C60,'Historical Opex'!AD$16:AD$124)</f>
        <v>0</v>
      </c>
      <c r="AE60" s="158">
        <f>SUMIF('Historical Opex'!$G$16:$G$124,$C60,'Historical Opex'!AE$16:AE$124)</f>
        <v>0</v>
      </c>
      <c r="AF60" s="158">
        <f>SUMIF('Historical Opex'!$G$16:$G$124,$C60,'Historical Opex'!AF$16:AF$124)</f>
        <v>0</v>
      </c>
      <c r="AG60" s="158">
        <f>SUMIF('Historical Opex'!$G$16:$G$124,$C60,'Historical Opex'!AG$16:AG$124)</f>
        <v>0</v>
      </c>
      <c r="AH60" s="158">
        <f>SUMIF('Historical Opex'!$G$16:$G$124,$C60,'Historical Opex'!AH$16:AH$124)</f>
        <v>0</v>
      </c>
      <c r="AI60" s="158">
        <f>SUMIF('Historical Opex'!$G$16:$G$124,$C60,'Historical Opex'!AI$16:AI$124)</f>
        <v>0</v>
      </c>
      <c r="AJ60" s="158">
        <f>SUMIF('Historical Opex'!$G$16:$G$124,$C60,'Historical Opex'!AJ$16:AJ$124)</f>
        <v>0</v>
      </c>
      <c r="AK60" s="158">
        <f>SUMIF('Historical Opex'!$G$16:$G$124,$C60,'Historical Opex'!AK$16:AK$124)</f>
        <v>0</v>
      </c>
      <c r="AL60" s="158">
        <f>SUMIF('Historical Opex'!$G$16:$G$124,$C60,'Historical Opex'!AL$16:AL$124)</f>
        <v>0</v>
      </c>
      <c r="AM60" s="158">
        <f>SUMIF('Historical Opex'!$G$16:$G$124,$C60,'Historical Opex'!AM$16:AM$124)</f>
        <v>0</v>
      </c>
      <c r="AN60" s="158">
        <f>SUMIF('Historical Opex'!$G$16:$G$124,$C60,'Historical Opex'!AN$16:AN$124)</f>
        <v>0</v>
      </c>
      <c r="AO60" s="158">
        <f>SUMIF('Historical Opex'!$G$16:$G$124,$C60,'Historical Opex'!AO$16:AO$124)</f>
        <v>0</v>
      </c>
      <c r="AP60" s="158">
        <f>SUMIF('Historical Opex'!$G$16:$G$124,$C60,'Historical Opex'!AP$16:AP$124)</f>
        <v>0</v>
      </c>
      <c r="AQ60" s="158">
        <f>SUMIF('Historical Opex'!$G$16:$G$124,$C60,'Historical Opex'!AQ$16:AQ$124)</f>
        <v>0</v>
      </c>
      <c r="AR60" s="158">
        <f>SUMIF('Historical Opex'!$G$16:$G$124,$C60,'Historical Opex'!AR$16:AR$124)</f>
        <v>0</v>
      </c>
      <c r="AS60" s="158">
        <f>SUMIF('Historical Opex'!$G$16:$G$124,$C60,'Historical Opex'!AS$16:AS$124)</f>
        <v>0</v>
      </c>
      <c r="AT60" s="158">
        <f>SUMIF('Historical Opex'!$G$16:$G$124,$C60,'Historical Opex'!AT$16:AT$124)</f>
        <v>0</v>
      </c>
      <c r="AU60" s="158">
        <f>SUMIF('Historical Opex'!$G$16:$G$124,$C60,'Historical Opex'!AU$16:AU$124)</f>
        <v>7536.5021750000005</v>
      </c>
      <c r="AV60" s="158">
        <f>SUMIF('Historical Opex'!$G$16:$G$124,$C60,'Historical Opex'!AV$16:AV$124)</f>
        <v>8257.2850390000003</v>
      </c>
      <c r="AW60" s="158">
        <f>SUMIF('Historical Opex'!$G$16:$G$124,$C60,'Historical Opex'!AW$16:AW$124)</f>
        <v>9405.601267</v>
      </c>
      <c r="AX60" s="158">
        <f>SUMIF('Historical Opex'!$G$16:$G$124,$C60,'Historical Opex'!AX$16:AX$124)</f>
        <v>8564.6561649999985</v>
      </c>
      <c r="AY60" s="158">
        <f>SUMIF('Historical Opex'!$G$16:$G$124,$C60,'Historical Opex'!AY$16:AY$124)</f>
        <v>10677.862655999999</v>
      </c>
      <c r="AZ60" s="158">
        <f>SUMIF('Historical Opex'!$G$16:$G$124,$C60,'Historical Opex'!AZ$16:AZ$124)</f>
        <v>12942.226058999999</v>
      </c>
      <c r="BA60" s="158">
        <f>SUMIF('Historical Opex'!$G$16:$G$124,$C60,'Historical Opex'!BA$16:BA$124)</f>
        <v>9687.1672219999982</v>
      </c>
      <c r="BB60" s="158">
        <f>SUMIF('Historical Opex'!$G$16:$G$124,$C60,'Historical Opex'!BB$16:BB$124)</f>
        <v>9638.7117299999991</v>
      </c>
      <c r="BC60" s="158">
        <f>SUMIF('Historical Opex'!$G$16:$G$124,$C60,'Historical Opex'!BC$16:BC$124)</f>
        <v>9472.9969600000004</v>
      </c>
      <c r="BD60" s="158">
        <f>SUMIF('Historical Opex'!$G$16:$G$124,$C60,'Historical Opex'!BD$16:BD$124)</f>
        <v>8166.8543140000002</v>
      </c>
      <c r="BE60" s="158">
        <f>SUMIF('Historical Opex'!$G$16:$G$124,$C60,'Historical Opex'!BE$16:BE$124)</f>
        <v>8327.9288989999986</v>
      </c>
      <c r="BF60" s="158">
        <f>SUMIF('Historical Opex'!$G$16:$G$124,$C60,'Historical Opex'!BF$16:BF$124)</f>
        <v>10343.957092000001</v>
      </c>
      <c r="BG60" s="158">
        <f>SUMIF('Historical Opex'!$G$16:$G$124,$C60,'Historical Opex'!BG$16:BG$124)</f>
        <v>10366.222643000001</v>
      </c>
      <c r="BH60" s="158">
        <f>SUMIF('Historical Opex'!$G$16:$G$124,$C60,'Historical Opex'!BH$16:BH$124)</f>
        <v>9332.5088009999981</v>
      </c>
      <c r="BI60" s="158">
        <f>SUMIF('Historical Opex'!$G$16:$G$124,$C60,'Historical Opex'!BI$16:BI$124)</f>
        <v>11370.132448</v>
      </c>
      <c r="BJ60" s="158">
        <f>SUMIF('Historical Opex'!$G$16:$G$124,$C60,'Historical Opex'!BJ$16:BJ$124)</f>
        <v>12164.539036</v>
      </c>
      <c r="BK60" s="158">
        <f>SUMIF('Historical Opex'!$G$16:$G$124,$C60,'Historical Opex'!BK$16:BK$124)</f>
        <v>10037.610803999998</v>
      </c>
      <c r="BL60" s="158">
        <f>SUMIF('Historical Opex'!$G$16:$G$124,$C60,'Historical Opex'!BL$16:BL$124)</f>
        <v>11285.095621</v>
      </c>
      <c r="BM60" s="158">
        <f>SUMIF('Historical Opex'!$G$16:$G$124,$C60,'Historical Opex'!BM$16:BM$124)</f>
        <v>13378.374315000001</v>
      </c>
      <c r="BN60" s="158">
        <f>SUMIF('Historical Opex'!$G$16:$G$124,$C60,'Historical Opex'!BN$16:BN$124)</f>
        <v>16007.954595000001</v>
      </c>
      <c r="BO60" s="158">
        <f>SUMIF('Historical Opex'!$G$16:$G$124,$C60,'Historical Opex'!BO$16:BO$124)</f>
        <v>13468.318509999999</v>
      </c>
      <c r="BP60" s="158">
        <f>SUMIF('Historical Opex'!$G$16:$G$124,$C60,'Historical Opex'!BP$16:BP$124)</f>
        <v>11817.724581</v>
      </c>
      <c r="BQ60" s="158">
        <f>SUMIF('Historical Opex'!$G$16:$G$124,$C60,'Historical Opex'!BQ$16:BQ$124)</f>
        <v>12467.258090000001</v>
      </c>
      <c r="BR60" s="158">
        <f>SUMIF('Historical Opex'!$G$16:$G$124,$C60,'Historical Opex'!BR$16:BR$124)</f>
        <v>13494.221996999999</v>
      </c>
      <c r="BS60" s="158">
        <f>SUMIF('Historical Opex'!$G$16:$G$124,$C60,'Historical Opex'!BS$16:BS$124)</f>
        <v>14523.862573999997</v>
      </c>
      <c r="BT60" s="158">
        <f>SUMIF('Historical Opex'!$G$16:$G$124,$C60,'Historical Opex'!BT$16:BT$124)</f>
        <v>15290.441182999999</v>
      </c>
      <c r="BU60" s="158">
        <f>SUMIF('Historical Opex'!$G$16:$G$124,$C60,'Historical Opex'!BU$16:BU$124)</f>
        <v>17257.952058999999</v>
      </c>
      <c r="BV60" s="158">
        <f>SUMIF('Historical Opex'!$G$16:$G$124,$C60,'Historical Opex'!BV$16:BV$124)</f>
        <v>16411.596727</v>
      </c>
      <c r="BW60" s="158">
        <f>SUMIF('Historical Opex'!$G$16:$G$124,$C60,'Historical Opex'!BW$16:BW$124)</f>
        <v>15176.017622999998</v>
      </c>
      <c r="BX60" s="158">
        <f>SUMIF('Historical Opex'!$G$16:$G$124,$C60,'Historical Opex'!BX$16:BX$124)</f>
        <v>18737.668707000001</v>
      </c>
      <c r="BY60" s="158">
        <f>SUMIF('Historical Opex'!$G$16:$G$124,$C60,'Historical Opex'!BY$16:BY$124)</f>
        <v>17675.247797</v>
      </c>
      <c r="BZ60" s="158">
        <f>SUMIF('Historical Opex'!$G$16:$G$124,$C60,'Historical Opex'!BZ$16:BZ$124)</f>
        <v>16249.227647999998</v>
      </c>
      <c r="CA60" s="158">
        <f>SUMIF('Historical Opex'!$G$16:$G$124,$C60,'Historical Opex'!CA$16:CA$124)</f>
        <v>17378.931513</v>
      </c>
      <c r="CB60" s="158">
        <f>SUMIF('Historical Opex'!$G$16:$G$124,$C60,'Historical Opex'!CB$16:CB$124)</f>
        <v>15946.892084999999</v>
      </c>
      <c r="CC60" s="158">
        <f>SUMIF('Historical Opex'!$G$16:$G$124,$C60,'Historical Opex'!CC$16:CC$124)</f>
        <v>17131.009826999998</v>
      </c>
      <c r="CE60" s="251">
        <f t="shared" si="55"/>
        <v>0</v>
      </c>
      <c r="CF60" s="251">
        <f t="shared" si="55"/>
        <v>0</v>
      </c>
      <c r="CG60" s="251">
        <f t="shared" si="55"/>
        <v>0</v>
      </c>
      <c r="CH60" s="251">
        <f t="shared" si="55"/>
        <v>113021.74957799999</v>
      </c>
      <c r="CI60" s="251">
        <f t="shared" si="55"/>
        <v>145189.96144099999</v>
      </c>
      <c r="CJ60" s="251">
        <f t="shared" si="55"/>
        <v>181778.84774299996</v>
      </c>
    </row>
    <row r="61" spans="2:88" x14ac:dyDescent="0.2">
      <c r="C61" s="24" t="s">
        <v>936</v>
      </c>
      <c r="G61" s="151"/>
      <c r="K61" s="158">
        <f>SUMIF('Historical Opex'!$G$16:$G$124,$C61,'Historical Opex'!K$16:K$124)</f>
        <v>0</v>
      </c>
      <c r="L61" s="158">
        <f>SUMIF('Historical Opex'!$G$16:$G$124,$C61,'Historical Opex'!L$16:L$124)</f>
        <v>0</v>
      </c>
      <c r="M61" s="158">
        <f>SUMIF('Historical Opex'!$G$16:$G$124,$C61,'Historical Opex'!M$16:M$124)</f>
        <v>0</v>
      </c>
      <c r="N61" s="158">
        <f>SUMIF('Historical Opex'!$G$16:$G$124,$C61,'Historical Opex'!N$16:N$124)</f>
        <v>0</v>
      </c>
      <c r="O61" s="158">
        <f>SUMIF('Historical Opex'!$G$16:$G$124,$C61,'Historical Opex'!O$16:O$124)</f>
        <v>0</v>
      </c>
      <c r="P61" s="158">
        <f>SUMIF('Historical Opex'!$G$16:$G$124,$C61,'Historical Opex'!P$16:P$124)</f>
        <v>0</v>
      </c>
      <c r="Q61" s="158">
        <f>SUMIF('Historical Opex'!$G$16:$G$124,$C61,'Historical Opex'!Q$16:Q$124)</f>
        <v>0</v>
      </c>
      <c r="R61" s="158">
        <f>SUMIF('Historical Opex'!$G$16:$G$124,$C61,'Historical Opex'!R$16:R$124)</f>
        <v>0</v>
      </c>
      <c r="S61" s="158">
        <f>SUMIF('Historical Opex'!$G$16:$G$124,$C61,'Historical Opex'!S$16:S$124)</f>
        <v>0</v>
      </c>
      <c r="T61" s="158">
        <f>SUMIF('Historical Opex'!$G$16:$G$124,$C61,'Historical Opex'!T$16:T$124)</f>
        <v>0</v>
      </c>
      <c r="U61" s="158">
        <f>SUMIF('Historical Opex'!$G$16:$G$124,$C61,'Historical Opex'!U$16:U$124)</f>
        <v>0</v>
      </c>
      <c r="V61" s="158">
        <f>SUMIF('Historical Opex'!$G$16:$G$124,$C61,'Historical Opex'!V$16:V$124)</f>
        <v>0</v>
      </c>
      <c r="W61" s="158">
        <f>SUMIF('Historical Opex'!$G$16:$G$124,$C61,'Historical Opex'!W$16:W$124)</f>
        <v>0</v>
      </c>
      <c r="X61" s="158">
        <f>SUMIF('Historical Opex'!$G$16:$G$124,$C61,'Historical Opex'!X$16:X$124)</f>
        <v>0</v>
      </c>
      <c r="Y61" s="158">
        <f>SUMIF('Historical Opex'!$G$16:$G$124,$C61,'Historical Opex'!Y$16:Y$124)</f>
        <v>0</v>
      </c>
      <c r="Z61" s="158">
        <f>SUMIF('Historical Opex'!$G$16:$G$124,$C61,'Historical Opex'!Z$16:Z$124)</f>
        <v>0</v>
      </c>
      <c r="AA61" s="158">
        <f>SUMIF('Historical Opex'!$G$16:$G$124,$C61,'Historical Opex'!AA$16:AA$124)</f>
        <v>0</v>
      </c>
      <c r="AB61" s="158">
        <f>SUMIF('Historical Opex'!$G$16:$G$124,$C61,'Historical Opex'!AB$16:AB$124)</f>
        <v>0</v>
      </c>
      <c r="AC61" s="158">
        <f>SUMIF('Historical Opex'!$G$16:$G$124,$C61,'Historical Opex'!AC$16:AC$124)</f>
        <v>0</v>
      </c>
      <c r="AD61" s="158">
        <f>SUMIF('Historical Opex'!$G$16:$G$124,$C61,'Historical Opex'!AD$16:AD$124)</f>
        <v>0</v>
      </c>
      <c r="AE61" s="158">
        <f>SUMIF('Historical Opex'!$G$16:$G$124,$C61,'Historical Opex'!AE$16:AE$124)</f>
        <v>0</v>
      </c>
      <c r="AF61" s="158">
        <f>SUMIF('Historical Opex'!$G$16:$G$124,$C61,'Historical Opex'!AF$16:AF$124)</f>
        <v>0</v>
      </c>
      <c r="AG61" s="158">
        <f>SUMIF('Historical Opex'!$G$16:$G$124,$C61,'Historical Opex'!AG$16:AG$124)</f>
        <v>0</v>
      </c>
      <c r="AH61" s="158">
        <f>SUMIF('Historical Opex'!$G$16:$G$124,$C61,'Historical Opex'!AH$16:AH$124)</f>
        <v>0</v>
      </c>
      <c r="AI61" s="158">
        <f>SUMIF('Historical Opex'!$G$16:$G$124,$C61,'Historical Opex'!AI$16:AI$124)</f>
        <v>0</v>
      </c>
      <c r="AJ61" s="158">
        <f>SUMIF('Historical Opex'!$G$16:$G$124,$C61,'Historical Opex'!AJ$16:AJ$124)</f>
        <v>0</v>
      </c>
      <c r="AK61" s="158">
        <f>SUMIF('Historical Opex'!$G$16:$G$124,$C61,'Historical Opex'!AK$16:AK$124)</f>
        <v>0</v>
      </c>
      <c r="AL61" s="158">
        <f>SUMIF('Historical Opex'!$G$16:$G$124,$C61,'Historical Opex'!AL$16:AL$124)</f>
        <v>0</v>
      </c>
      <c r="AM61" s="158">
        <f>SUMIF('Historical Opex'!$G$16:$G$124,$C61,'Historical Opex'!AM$16:AM$124)</f>
        <v>0</v>
      </c>
      <c r="AN61" s="158">
        <f>SUMIF('Historical Opex'!$G$16:$G$124,$C61,'Historical Opex'!AN$16:AN$124)</f>
        <v>0</v>
      </c>
      <c r="AO61" s="158">
        <f>SUMIF('Historical Opex'!$G$16:$G$124,$C61,'Historical Opex'!AO$16:AO$124)</f>
        <v>0</v>
      </c>
      <c r="AP61" s="158">
        <f>SUMIF('Historical Opex'!$G$16:$G$124,$C61,'Historical Opex'!AP$16:AP$124)</f>
        <v>0</v>
      </c>
      <c r="AQ61" s="158">
        <f>SUMIF('Historical Opex'!$G$16:$G$124,$C61,'Historical Opex'!AQ$16:AQ$124)</f>
        <v>0</v>
      </c>
      <c r="AR61" s="158">
        <f>SUMIF('Historical Opex'!$G$16:$G$124,$C61,'Historical Opex'!AR$16:AR$124)</f>
        <v>0</v>
      </c>
      <c r="AS61" s="158">
        <f>SUMIF('Historical Opex'!$G$16:$G$124,$C61,'Historical Opex'!AS$16:AS$124)</f>
        <v>0</v>
      </c>
      <c r="AT61" s="158">
        <f>SUMIF('Historical Opex'!$G$16:$G$124,$C61,'Historical Opex'!AT$16:AT$124)</f>
        <v>0</v>
      </c>
      <c r="AU61" s="158">
        <f>SUMIF('Historical Opex'!$G$16:$G$124,$C61,'Historical Opex'!AU$16:AU$124)</f>
        <v>2097.7129970000001</v>
      </c>
      <c r="AV61" s="158">
        <f>SUMIF('Historical Opex'!$G$16:$G$124,$C61,'Historical Opex'!AV$16:AV$124)</f>
        <v>4258.590819</v>
      </c>
      <c r="AW61" s="158">
        <f>SUMIF('Historical Opex'!$G$16:$G$124,$C61,'Historical Opex'!AW$16:AW$124)</f>
        <v>2106.6585949999999</v>
      </c>
      <c r="AX61" s="158">
        <f>SUMIF('Historical Opex'!$G$16:$G$124,$C61,'Historical Opex'!AX$16:AX$124)</f>
        <v>1917.2942739999999</v>
      </c>
      <c r="AY61" s="158">
        <f>SUMIF('Historical Opex'!$G$16:$G$124,$C61,'Historical Opex'!AY$16:AY$124)</f>
        <v>1924.5136440000001</v>
      </c>
      <c r="AZ61" s="158">
        <f>SUMIF('Historical Opex'!$G$16:$G$124,$C61,'Historical Opex'!AZ$16:AZ$124)</f>
        <v>1985.1604240000001</v>
      </c>
      <c r="BA61" s="158">
        <f>SUMIF('Historical Opex'!$G$16:$G$124,$C61,'Historical Opex'!BA$16:BA$124)</f>
        <v>1770.8953489999999</v>
      </c>
      <c r="BB61" s="158">
        <f>SUMIF('Historical Opex'!$G$16:$G$124,$C61,'Historical Opex'!BB$16:BB$124)</f>
        <v>1437.588722</v>
      </c>
      <c r="BC61" s="158">
        <f>SUMIF('Historical Opex'!$G$16:$G$124,$C61,'Historical Opex'!BC$16:BC$124)</f>
        <v>1416.9983300000001</v>
      </c>
      <c r="BD61" s="158">
        <f>SUMIF('Historical Opex'!$G$16:$G$124,$C61,'Historical Opex'!BD$16:BD$124)</f>
        <v>34.146405999999999</v>
      </c>
      <c r="BE61" s="158">
        <f>SUMIF('Historical Opex'!$G$16:$G$124,$C61,'Historical Opex'!BE$16:BE$124)</f>
        <v>33.899120999999994</v>
      </c>
      <c r="BF61" s="158">
        <f>SUMIF('Historical Opex'!$G$16:$G$124,$C61,'Historical Opex'!BF$16:BF$124)</f>
        <v>1728.751305</v>
      </c>
      <c r="BG61" s="158">
        <f>SUMIF('Historical Opex'!$G$16:$G$124,$C61,'Historical Opex'!BG$16:BG$124)</f>
        <v>163.68742700000001</v>
      </c>
      <c r="BH61" s="158">
        <f>SUMIF('Historical Opex'!$G$16:$G$124,$C61,'Historical Opex'!BH$16:BH$124)</f>
        <v>4495.5984330000001</v>
      </c>
      <c r="BI61" s="158">
        <f>SUMIF('Historical Opex'!$G$16:$G$124,$C61,'Historical Opex'!BI$16:BI$124)</f>
        <v>3284.9113189999998</v>
      </c>
      <c r="BJ61" s="158">
        <f>SUMIF('Historical Opex'!$G$16:$G$124,$C61,'Historical Opex'!BJ$16:BJ$124)</f>
        <v>1716.528875</v>
      </c>
      <c r="BK61" s="158">
        <f>SUMIF('Historical Opex'!$G$16:$G$124,$C61,'Historical Opex'!BK$16:BK$124)</f>
        <v>2042.3736289999999</v>
      </c>
      <c r="BL61" s="158">
        <f>SUMIF('Historical Opex'!$G$16:$G$124,$C61,'Historical Opex'!BL$16:BL$124)</f>
        <v>2118.503248</v>
      </c>
      <c r="BM61" s="158">
        <f>SUMIF('Historical Opex'!$G$16:$G$124,$C61,'Historical Opex'!BM$16:BM$124)</f>
        <v>2045.209519</v>
      </c>
      <c r="BN61" s="158">
        <f>SUMIF('Historical Opex'!$G$16:$G$124,$C61,'Historical Opex'!BN$16:BN$124)</f>
        <v>2796.4421469999997</v>
      </c>
      <c r="BO61" s="158">
        <f>SUMIF('Historical Opex'!$G$16:$G$124,$C61,'Historical Opex'!BO$16:BO$124)</f>
        <v>2424.4776059999999</v>
      </c>
      <c r="BP61" s="158">
        <f>SUMIF('Historical Opex'!$G$16:$G$124,$C61,'Historical Opex'!BP$16:BP$124)</f>
        <v>2410.729319</v>
      </c>
      <c r="BQ61" s="158">
        <f>SUMIF('Historical Opex'!$G$16:$G$124,$C61,'Historical Opex'!BQ$16:BQ$124)</f>
        <v>2763.2829149999998</v>
      </c>
      <c r="BR61" s="158">
        <f>SUMIF('Historical Opex'!$G$16:$G$124,$C61,'Historical Opex'!BR$16:BR$124)</f>
        <v>2607.3197740000001</v>
      </c>
      <c r="BS61" s="158">
        <f>SUMIF('Historical Opex'!$G$16:$G$124,$C61,'Historical Opex'!BS$16:BS$124)</f>
        <v>2647.6112190000003</v>
      </c>
      <c r="BT61" s="158">
        <f>SUMIF('Historical Opex'!$G$16:$G$124,$C61,'Historical Opex'!BT$16:BT$124)</f>
        <v>2694.027126</v>
      </c>
      <c r="BU61" s="158">
        <f>SUMIF('Historical Opex'!$G$16:$G$124,$C61,'Historical Opex'!BU$16:BU$124)</f>
        <v>2998.5260719999997</v>
      </c>
      <c r="BV61" s="158">
        <f>SUMIF('Historical Opex'!$G$16:$G$124,$C61,'Historical Opex'!BV$16:BV$124)</f>
        <v>2968.618125</v>
      </c>
      <c r="BW61" s="158">
        <f>SUMIF('Historical Opex'!$G$16:$G$124,$C61,'Historical Opex'!BW$16:BW$124)</f>
        <v>3178.8137370000004</v>
      </c>
      <c r="BX61" s="158">
        <f>SUMIF('Historical Opex'!$G$16:$G$124,$C61,'Historical Opex'!BX$16:BX$124)</f>
        <v>3246.9201979999998</v>
      </c>
      <c r="BY61" s="158">
        <f>SUMIF('Historical Opex'!$G$16:$G$124,$C61,'Historical Opex'!BY$16:BY$124)</f>
        <v>3277.1665830000002</v>
      </c>
      <c r="BZ61" s="158">
        <f>SUMIF('Historical Opex'!$G$16:$G$124,$C61,'Historical Opex'!BZ$16:BZ$124)</f>
        <v>3624.3116450000002</v>
      </c>
      <c r="CA61" s="158">
        <f>SUMIF('Historical Opex'!$G$16:$G$124,$C61,'Historical Opex'!CA$16:CA$124)</f>
        <v>3996.4884270000002</v>
      </c>
      <c r="CB61" s="158">
        <f>SUMIF('Historical Opex'!$G$16:$G$124,$C61,'Historical Opex'!CB$16:CB$124)</f>
        <v>4214.9047060000003</v>
      </c>
      <c r="CC61" s="158">
        <f>SUMIF('Historical Opex'!$G$16:$G$124,$C61,'Historical Opex'!CC$16:CC$124)</f>
        <v>3635.8635799999997</v>
      </c>
      <c r="CE61" s="251">
        <f t="shared" si="55"/>
        <v>0</v>
      </c>
      <c r="CF61" s="251">
        <f t="shared" si="55"/>
        <v>0</v>
      </c>
      <c r="CG61" s="251">
        <f t="shared" si="55"/>
        <v>0</v>
      </c>
      <c r="CH61" s="251">
        <f t="shared" si="55"/>
        <v>20712.209985999998</v>
      </c>
      <c r="CI61" s="251">
        <f t="shared" si="55"/>
        <v>28869.064210999997</v>
      </c>
      <c r="CJ61" s="251">
        <f t="shared" si="55"/>
        <v>36483.251418</v>
      </c>
    </row>
    <row r="62" spans="2:88" x14ac:dyDescent="0.2">
      <c r="C62" s="24" t="s">
        <v>950</v>
      </c>
      <c r="G62" s="151"/>
      <c r="K62" s="158">
        <f>SUMIF('Historical Opex'!$G$16:$G$124,$C62,'Historical Opex'!K$16:K$124)</f>
        <v>0</v>
      </c>
      <c r="L62" s="158">
        <f>SUMIF('Historical Opex'!$G$16:$G$124,$C62,'Historical Opex'!L$16:L$124)</f>
        <v>0</v>
      </c>
      <c r="M62" s="158">
        <f>SUMIF('Historical Opex'!$G$16:$G$124,$C62,'Historical Opex'!M$16:M$124)</f>
        <v>0</v>
      </c>
      <c r="N62" s="158">
        <f>SUMIF('Historical Opex'!$G$16:$G$124,$C62,'Historical Opex'!N$16:N$124)</f>
        <v>0</v>
      </c>
      <c r="O62" s="158">
        <f>SUMIF('Historical Opex'!$G$16:$G$124,$C62,'Historical Opex'!O$16:O$124)</f>
        <v>0</v>
      </c>
      <c r="P62" s="158">
        <f>SUMIF('Historical Opex'!$G$16:$G$124,$C62,'Historical Opex'!P$16:P$124)</f>
        <v>0</v>
      </c>
      <c r="Q62" s="158">
        <f>SUMIF('Historical Opex'!$G$16:$G$124,$C62,'Historical Opex'!Q$16:Q$124)</f>
        <v>0</v>
      </c>
      <c r="R62" s="158">
        <f>SUMIF('Historical Opex'!$G$16:$G$124,$C62,'Historical Opex'!R$16:R$124)</f>
        <v>0</v>
      </c>
      <c r="S62" s="158">
        <f>SUMIF('Historical Opex'!$G$16:$G$124,$C62,'Historical Opex'!S$16:S$124)</f>
        <v>0</v>
      </c>
      <c r="T62" s="158">
        <f>SUMIF('Historical Opex'!$G$16:$G$124,$C62,'Historical Opex'!T$16:T$124)</f>
        <v>0</v>
      </c>
      <c r="U62" s="158">
        <f>SUMIF('Historical Opex'!$G$16:$G$124,$C62,'Historical Opex'!U$16:U$124)</f>
        <v>0</v>
      </c>
      <c r="V62" s="158">
        <f>SUMIF('Historical Opex'!$G$16:$G$124,$C62,'Historical Opex'!V$16:V$124)</f>
        <v>0</v>
      </c>
      <c r="W62" s="158">
        <f>SUMIF('Historical Opex'!$G$16:$G$124,$C62,'Historical Opex'!W$16:W$124)</f>
        <v>0</v>
      </c>
      <c r="X62" s="158">
        <f>SUMIF('Historical Opex'!$G$16:$G$124,$C62,'Historical Opex'!X$16:X$124)</f>
        <v>0</v>
      </c>
      <c r="Y62" s="158">
        <f>SUMIF('Historical Opex'!$G$16:$G$124,$C62,'Historical Opex'!Y$16:Y$124)</f>
        <v>0</v>
      </c>
      <c r="Z62" s="158">
        <f>SUMIF('Historical Opex'!$G$16:$G$124,$C62,'Historical Opex'!Z$16:Z$124)</f>
        <v>0</v>
      </c>
      <c r="AA62" s="158">
        <f>SUMIF('Historical Opex'!$G$16:$G$124,$C62,'Historical Opex'!AA$16:AA$124)</f>
        <v>0</v>
      </c>
      <c r="AB62" s="158">
        <f>SUMIF('Historical Opex'!$G$16:$G$124,$C62,'Historical Opex'!AB$16:AB$124)</f>
        <v>0</v>
      </c>
      <c r="AC62" s="158">
        <f>SUMIF('Historical Opex'!$G$16:$G$124,$C62,'Historical Opex'!AC$16:AC$124)</f>
        <v>0</v>
      </c>
      <c r="AD62" s="158">
        <f>SUMIF('Historical Opex'!$G$16:$G$124,$C62,'Historical Opex'!AD$16:AD$124)</f>
        <v>0</v>
      </c>
      <c r="AE62" s="158">
        <f>SUMIF('Historical Opex'!$G$16:$G$124,$C62,'Historical Opex'!AE$16:AE$124)</f>
        <v>0</v>
      </c>
      <c r="AF62" s="158">
        <f>SUMIF('Historical Opex'!$G$16:$G$124,$C62,'Historical Opex'!AF$16:AF$124)</f>
        <v>0</v>
      </c>
      <c r="AG62" s="158">
        <f>SUMIF('Historical Opex'!$G$16:$G$124,$C62,'Historical Opex'!AG$16:AG$124)</f>
        <v>0</v>
      </c>
      <c r="AH62" s="158">
        <f>SUMIF('Historical Opex'!$G$16:$G$124,$C62,'Historical Opex'!AH$16:AH$124)</f>
        <v>0</v>
      </c>
      <c r="AI62" s="158">
        <f>SUMIF('Historical Opex'!$G$16:$G$124,$C62,'Historical Opex'!AI$16:AI$124)</f>
        <v>0</v>
      </c>
      <c r="AJ62" s="158">
        <f>SUMIF('Historical Opex'!$G$16:$G$124,$C62,'Historical Opex'!AJ$16:AJ$124)</f>
        <v>0</v>
      </c>
      <c r="AK62" s="158">
        <f>SUMIF('Historical Opex'!$G$16:$G$124,$C62,'Historical Opex'!AK$16:AK$124)</f>
        <v>0</v>
      </c>
      <c r="AL62" s="158">
        <f>SUMIF('Historical Opex'!$G$16:$G$124,$C62,'Historical Opex'!AL$16:AL$124)</f>
        <v>0</v>
      </c>
      <c r="AM62" s="158">
        <f>SUMIF('Historical Opex'!$G$16:$G$124,$C62,'Historical Opex'!AM$16:AM$124)</f>
        <v>0</v>
      </c>
      <c r="AN62" s="158">
        <f>SUMIF('Historical Opex'!$G$16:$G$124,$C62,'Historical Opex'!AN$16:AN$124)</f>
        <v>0</v>
      </c>
      <c r="AO62" s="158">
        <f>SUMIF('Historical Opex'!$G$16:$G$124,$C62,'Historical Opex'!AO$16:AO$124)</f>
        <v>0</v>
      </c>
      <c r="AP62" s="158">
        <f>SUMIF('Historical Opex'!$G$16:$G$124,$C62,'Historical Opex'!AP$16:AP$124)</f>
        <v>0</v>
      </c>
      <c r="AQ62" s="158">
        <f>SUMIF('Historical Opex'!$G$16:$G$124,$C62,'Historical Opex'!AQ$16:AQ$124)</f>
        <v>0</v>
      </c>
      <c r="AR62" s="158">
        <f>SUMIF('Historical Opex'!$G$16:$G$124,$C62,'Historical Opex'!AR$16:AR$124)</f>
        <v>0</v>
      </c>
      <c r="AS62" s="158">
        <f>SUMIF('Historical Opex'!$G$16:$G$124,$C62,'Historical Opex'!AS$16:AS$124)</f>
        <v>0</v>
      </c>
      <c r="AT62" s="158">
        <f>SUMIF('Historical Opex'!$G$16:$G$124,$C62,'Historical Opex'!AT$16:AT$124)</f>
        <v>0</v>
      </c>
      <c r="AU62" s="158">
        <f>SUMIF('Historical Opex'!$G$16:$G$124,$C62,'Historical Opex'!AU$16:AU$124)</f>
        <v>596.815112</v>
      </c>
      <c r="AV62" s="158">
        <f>SUMIF('Historical Opex'!$G$16:$G$124,$C62,'Historical Opex'!AV$16:AV$124)</f>
        <v>578.72394499999996</v>
      </c>
      <c r="AW62" s="158">
        <f>SUMIF('Historical Opex'!$G$16:$G$124,$C62,'Historical Opex'!AW$16:AW$124)</f>
        <v>564.52825699999994</v>
      </c>
      <c r="AX62" s="158">
        <f>SUMIF('Historical Opex'!$G$16:$G$124,$C62,'Historical Opex'!AX$16:AX$124)</f>
        <v>534.86045300000001</v>
      </c>
      <c r="AY62" s="158">
        <f>SUMIF('Historical Opex'!$G$16:$G$124,$C62,'Historical Opex'!AY$16:AY$124)</f>
        <v>564.37571100000002</v>
      </c>
      <c r="AZ62" s="158">
        <f>SUMIF('Historical Opex'!$G$16:$G$124,$C62,'Historical Opex'!AZ$16:AZ$124)</f>
        <v>529.39941299999998</v>
      </c>
      <c r="BA62" s="158">
        <f>SUMIF('Historical Opex'!$G$16:$G$124,$C62,'Historical Opex'!BA$16:BA$124)</f>
        <v>561.56124900000009</v>
      </c>
      <c r="BB62" s="158">
        <f>SUMIF('Historical Opex'!$G$16:$G$124,$C62,'Historical Opex'!BB$16:BB$124)</f>
        <v>542.60580600000003</v>
      </c>
      <c r="BC62" s="158">
        <f>SUMIF('Historical Opex'!$G$16:$G$124,$C62,'Historical Opex'!BC$16:BC$124)</f>
        <v>541.96985799999993</v>
      </c>
      <c r="BD62" s="158">
        <f>SUMIF('Historical Opex'!$G$16:$G$124,$C62,'Historical Opex'!BD$16:BD$124)</f>
        <v>547.43822899999998</v>
      </c>
      <c r="BE62" s="158">
        <f>SUMIF('Historical Opex'!$G$16:$G$124,$C62,'Historical Opex'!BE$16:BE$124)</f>
        <v>516.10289799999998</v>
      </c>
      <c r="BF62" s="158">
        <f>SUMIF('Historical Opex'!$G$16:$G$124,$C62,'Historical Opex'!BF$16:BF$124)</f>
        <v>565.19583</v>
      </c>
      <c r="BG62" s="158">
        <f>SUMIF('Historical Opex'!$G$16:$G$124,$C62,'Historical Opex'!BG$16:BG$124)</f>
        <v>520.7185770000001</v>
      </c>
      <c r="BH62" s="158">
        <f>SUMIF('Historical Opex'!$G$16:$G$124,$C62,'Historical Opex'!BH$16:BH$124)</f>
        <v>539.05050500000004</v>
      </c>
      <c r="BI62" s="158">
        <f>SUMIF('Historical Opex'!$G$16:$G$124,$C62,'Historical Opex'!BI$16:BI$124)</f>
        <v>552.26199700000006</v>
      </c>
      <c r="BJ62" s="158">
        <f>SUMIF('Historical Opex'!$G$16:$G$124,$C62,'Historical Opex'!BJ$16:BJ$124)</f>
        <v>557.57422299999996</v>
      </c>
      <c r="BK62" s="158">
        <f>SUMIF('Historical Opex'!$G$16:$G$124,$C62,'Historical Opex'!BK$16:BK$124)</f>
        <v>587.95043899999996</v>
      </c>
      <c r="BL62" s="158">
        <f>SUMIF('Historical Opex'!$G$16:$G$124,$C62,'Historical Opex'!BL$16:BL$124)</f>
        <v>599.25917000000004</v>
      </c>
      <c r="BM62" s="158">
        <f>SUMIF('Historical Opex'!$G$16:$G$124,$C62,'Historical Opex'!BM$16:BM$124)</f>
        <v>635.979783</v>
      </c>
      <c r="BN62" s="158">
        <f>SUMIF('Historical Opex'!$G$16:$G$124,$C62,'Historical Opex'!BN$16:BN$124)</f>
        <v>624.46732900000006</v>
      </c>
      <c r="BO62" s="158">
        <f>SUMIF('Historical Opex'!$G$16:$G$124,$C62,'Historical Opex'!BO$16:BO$124)</f>
        <v>676.21754699999997</v>
      </c>
      <c r="BP62" s="158">
        <f>SUMIF('Historical Opex'!$G$16:$G$124,$C62,'Historical Opex'!BP$16:BP$124)</f>
        <v>669.90991800000006</v>
      </c>
      <c r="BQ62" s="158">
        <f>SUMIF('Historical Opex'!$G$16:$G$124,$C62,'Historical Opex'!BQ$16:BQ$124)</f>
        <v>598.79898200000002</v>
      </c>
      <c r="BR62" s="158">
        <f>SUMIF('Historical Opex'!$G$16:$G$124,$C62,'Historical Opex'!BR$16:BR$124)</f>
        <v>567.76152999999999</v>
      </c>
      <c r="BS62" s="158">
        <f>SUMIF('Historical Opex'!$G$16:$G$124,$C62,'Historical Opex'!BS$16:BS$124)</f>
        <v>549.075019</v>
      </c>
      <c r="BT62" s="158">
        <f>SUMIF('Historical Opex'!$G$16:$G$124,$C62,'Historical Opex'!BT$16:BT$124)</f>
        <v>554.09695699999997</v>
      </c>
      <c r="BU62" s="158">
        <f>SUMIF('Historical Opex'!$G$16:$G$124,$C62,'Historical Opex'!BU$16:BU$124)</f>
        <v>591.24081999999999</v>
      </c>
      <c r="BV62" s="158">
        <f>SUMIF('Historical Opex'!$G$16:$G$124,$C62,'Historical Opex'!BV$16:BV$124)</f>
        <v>639.322812</v>
      </c>
      <c r="BW62" s="158">
        <f>SUMIF('Historical Opex'!$G$16:$G$124,$C62,'Historical Opex'!BW$16:BW$124)</f>
        <v>678.62229000000002</v>
      </c>
      <c r="BX62" s="158">
        <f>SUMIF('Historical Opex'!$G$16:$G$124,$C62,'Historical Opex'!BX$16:BX$124)</f>
        <v>712.35883699999999</v>
      </c>
      <c r="BY62" s="158">
        <f>SUMIF('Historical Opex'!$G$16:$G$124,$C62,'Historical Opex'!BY$16:BY$124)</f>
        <v>779.99268100000006</v>
      </c>
      <c r="BZ62" s="158">
        <f>SUMIF('Historical Opex'!$G$16:$G$124,$C62,'Historical Opex'!BZ$16:BZ$124)</f>
        <v>811.92514200000005</v>
      </c>
      <c r="CA62" s="158">
        <f>SUMIF('Historical Opex'!$G$16:$G$124,$C62,'Historical Opex'!CA$16:CA$124)</f>
        <v>932.44462399999998</v>
      </c>
      <c r="CB62" s="158">
        <f>SUMIF('Historical Opex'!$G$16:$G$124,$C62,'Historical Opex'!CB$16:CB$124)</f>
        <v>925.49607600000002</v>
      </c>
      <c r="CC62" s="158">
        <f>SUMIF('Historical Opex'!$G$16:$G$124,$C62,'Historical Opex'!CC$16:CC$124)</f>
        <v>955.61141199999997</v>
      </c>
      <c r="CE62" s="251">
        <f t="shared" si="55"/>
        <v>0</v>
      </c>
      <c r="CF62" s="251">
        <f t="shared" si="55"/>
        <v>0</v>
      </c>
      <c r="CG62" s="251">
        <f t="shared" si="55"/>
        <v>0</v>
      </c>
      <c r="CH62" s="251">
        <f t="shared" si="55"/>
        <v>6643.5767610000012</v>
      </c>
      <c r="CI62" s="251">
        <f t="shared" si="55"/>
        <v>7129.9500000000007</v>
      </c>
      <c r="CJ62" s="251">
        <f t="shared" si="55"/>
        <v>8130.18667</v>
      </c>
    </row>
    <row r="63" spans="2:88" s="35" customFormat="1" x14ac:dyDescent="0.2">
      <c r="B63" s="40" t="s">
        <v>1238</v>
      </c>
      <c r="C63" s="40"/>
      <c r="D63" s="40"/>
      <c r="E63" s="40"/>
      <c r="F63" s="40"/>
      <c r="G63" s="40"/>
      <c r="H63" s="40"/>
      <c r="I63" s="40"/>
      <c r="J63" s="40"/>
      <c r="K63" s="285">
        <f t="shared" ref="K63:AH63" si="56">K34-K35</f>
        <v>-8.4465180000004523</v>
      </c>
      <c r="L63" s="285">
        <f t="shared" si="56"/>
        <v>91.192610999999516</v>
      </c>
      <c r="M63" s="285">
        <f t="shared" si="56"/>
        <v>240.77751700000027</v>
      </c>
      <c r="N63" s="285">
        <f t="shared" si="56"/>
        <v>61.301909000000038</v>
      </c>
      <c r="O63" s="285">
        <f t="shared" si="56"/>
        <v>-69.787387999999453</v>
      </c>
      <c r="P63" s="285">
        <f t="shared" si="56"/>
        <v>169.13405599999953</v>
      </c>
      <c r="Q63" s="285">
        <f t="shared" si="56"/>
        <v>-3.9316600000003632</v>
      </c>
      <c r="R63" s="285">
        <f t="shared" si="56"/>
        <v>207.19565800000001</v>
      </c>
      <c r="S63" s="285">
        <f t="shared" si="56"/>
        <v>-475.96026400000108</v>
      </c>
      <c r="T63" s="285">
        <f t="shared" si="56"/>
        <v>147.77625600000084</v>
      </c>
      <c r="U63" s="285">
        <f t="shared" si="56"/>
        <v>93.823671000000417</v>
      </c>
      <c r="V63" s="285">
        <f t="shared" si="56"/>
        <v>175.00038400000076</v>
      </c>
      <c r="W63" s="285">
        <f t="shared" si="56"/>
        <v>354.05270800000051</v>
      </c>
      <c r="X63" s="285">
        <f t="shared" si="56"/>
        <v>-55.747342000001311</v>
      </c>
      <c r="Y63" s="285">
        <f t="shared" si="56"/>
        <v>131.46241600000002</v>
      </c>
      <c r="Z63" s="285">
        <f t="shared" si="56"/>
        <v>91.464005999999443</v>
      </c>
      <c r="AA63" s="285">
        <f t="shared" si="56"/>
        <v>232.09877800000112</v>
      </c>
      <c r="AB63" s="285">
        <f t="shared" si="56"/>
        <v>-2.2454919999990182</v>
      </c>
      <c r="AC63" s="285">
        <f t="shared" si="56"/>
        <v>-99.074706999999961</v>
      </c>
      <c r="AD63" s="285">
        <f t="shared" si="56"/>
        <v>-3.1129490000006399</v>
      </c>
      <c r="AE63" s="285">
        <f t="shared" si="56"/>
        <v>128.53132000000147</v>
      </c>
      <c r="AF63" s="285">
        <f t="shared" si="56"/>
        <v>176.16096999999931</v>
      </c>
      <c r="AG63" s="285">
        <f t="shared" si="56"/>
        <v>76.6489279999997</v>
      </c>
      <c r="AH63" s="285">
        <f t="shared" si="56"/>
        <v>283.33940100000018</v>
      </c>
      <c r="AI63" s="285">
        <f t="shared" ref="AI63:BD63" si="57">AI34-AI35</f>
        <v>-74.609161999999571</v>
      </c>
      <c r="AJ63" s="285">
        <f t="shared" si="57"/>
        <v>23.928419999999505</v>
      </c>
      <c r="AK63" s="285">
        <f t="shared" si="57"/>
        <v>112.5790120000006</v>
      </c>
      <c r="AL63" s="285">
        <f t="shared" si="57"/>
        <v>-610.15460600000006</v>
      </c>
      <c r="AM63" s="285">
        <f t="shared" si="57"/>
        <v>-264.99261599999897</v>
      </c>
      <c r="AN63" s="285">
        <f t="shared" si="57"/>
        <v>-127.20041499999923</v>
      </c>
      <c r="AO63" s="285">
        <f t="shared" si="57"/>
        <v>-143.6275059999999</v>
      </c>
      <c r="AP63" s="285">
        <f t="shared" si="57"/>
        <v>491.40589900000089</v>
      </c>
      <c r="AQ63" s="285">
        <f t="shared" si="57"/>
        <v>-3683.9363790000016</v>
      </c>
      <c r="AR63" s="285">
        <f t="shared" si="57"/>
        <v>-4380.1991330000019</v>
      </c>
      <c r="AS63" s="285">
        <f t="shared" si="57"/>
        <v>-2982.8584459999988</v>
      </c>
      <c r="AT63" s="285">
        <f t="shared" si="57"/>
        <v>-2071.2781010000003</v>
      </c>
      <c r="AU63" s="285">
        <f t="shared" si="57"/>
        <v>-726.2165350000032</v>
      </c>
      <c r="AV63" s="285">
        <f t="shared" si="57"/>
        <v>-4272.0681139999997</v>
      </c>
      <c r="AW63" s="285">
        <f t="shared" si="57"/>
        <v>-1568.1448029999992</v>
      </c>
      <c r="AX63" s="285">
        <f t="shared" si="57"/>
        <v>-1744.723450999998</v>
      </c>
      <c r="AY63" s="285">
        <f t="shared" si="57"/>
        <v>-2400.737361999998</v>
      </c>
      <c r="AZ63" s="285">
        <f t="shared" si="57"/>
        <v>-3201.0553419999997</v>
      </c>
      <c r="BA63" s="285">
        <f>BA34-BA35</f>
        <v>-2275.8902319999943</v>
      </c>
      <c r="BB63" s="285">
        <f>BB34-BB35</f>
        <v>-1080.9400310000019</v>
      </c>
      <c r="BC63" s="285">
        <f>BC34-BC35</f>
        <v>32.3656420000043</v>
      </c>
      <c r="BD63" s="285">
        <f t="shared" si="57"/>
        <v>-126.92143399999622</v>
      </c>
      <c r="BE63" s="285">
        <f t="shared" ref="BE63:BO63" si="58">BE34-BE35</f>
        <v>-403.86061299999528</v>
      </c>
      <c r="BF63" s="285">
        <f t="shared" si="58"/>
        <v>826.01716099999976</v>
      </c>
      <c r="BG63" s="285">
        <f t="shared" si="58"/>
        <v>-3832.1459840000007</v>
      </c>
      <c r="BH63" s="285">
        <f t="shared" si="58"/>
        <v>-2584.2979209999939</v>
      </c>
      <c r="BI63" s="285">
        <f t="shared" si="58"/>
        <v>-6524.2161640000013</v>
      </c>
      <c r="BJ63" s="285">
        <f t="shared" si="58"/>
        <v>-5690.6865129999987</v>
      </c>
      <c r="BK63" s="285">
        <f t="shared" si="58"/>
        <v>-3744.2349470000026</v>
      </c>
      <c r="BL63" s="285">
        <f t="shared" si="58"/>
        <v>-3669.3361750000004</v>
      </c>
      <c r="BM63" s="285">
        <f t="shared" si="58"/>
        <v>-5541.9375189999992</v>
      </c>
      <c r="BN63" s="285">
        <f t="shared" si="58"/>
        <v>-10670.80906</v>
      </c>
      <c r="BO63" s="285">
        <f t="shared" si="58"/>
        <v>-6234.1651689999999</v>
      </c>
      <c r="BP63" s="285">
        <f t="shared" ref="BP63:BX63" si="59">BP34-BP35</f>
        <v>-3344.6425159999962</v>
      </c>
      <c r="BQ63" s="285">
        <f t="shared" si="59"/>
        <v>-5496.1109150000011</v>
      </c>
      <c r="BR63" s="285">
        <f t="shared" si="59"/>
        <v>1510.3457060000001</v>
      </c>
      <c r="BS63" s="285">
        <f t="shared" si="59"/>
        <v>-9435.8932839999907</v>
      </c>
      <c r="BT63" s="285">
        <f t="shared" si="59"/>
        <v>-10223.003823999999</v>
      </c>
      <c r="BU63" s="285">
        <f t="shared" si="59"/>
        <v>-7955.7556659999973</v>
      </c>
      <c r="BV63" s="285">
        <f t="shared" si="59"/>
        <v>-10602.621762999999</v>
      </c>
      <c r="BW63" s="285">
        <f t="shared" si="59"/>
        <v>-10639.294215999995</v>
      </c>
      <c r="BX63" s="285">
        <f t="shared" si="59"/>
        <v>-9268.5739470000008</v>
      </c>
      <c r="BY63" s="285">
        <f t="shared" ref="BY63:CC63" si="60">BY34-BY35</f>
        <v>-7906.5666469999924</v>
      </c>
      <c r="BZ63" s="285">
        <f t="shared" si="60"/>
        <v>-13412.197653000007</v>
      </c>
      <c r="CA63" s="285">
        <f t="shared" si="60"/>
        <v>-13935.013503999999</v>
      </c>
      <c r="CB63" s="285">
        <f t="shared" si="60"/>
        <v>-14421.423492000002</v>
      </c>
      <c r="CC63" s="285">
        <f t="shared" si="60"/>
        <v>-10289.651851999999</v>
      </c>
      <c r="CE63" s="285">
        <f t="shared" ref="CE63:CJ63" si="61">CE34-CE35</f>
        <v>628.07623200000944</v>
      </c>
      <c r="CF63" s="285">
        <f t="shared" si="61"/>
        <v>1313.5780369999977</v>
      </c>
      <c r="CG63" s="285">
        <f t="shared" si="61"/>
        <v>-13710.943032999998</v>
      </c>
      <c r="CH63" s="285">
        <f t="shared" si="61"/>
        <v>-16942.175113999983</v>
      </c>
      <c r="CI63" s="285">
        <f t="shared" si="61"/>
        <v>-55822.237177000003</v>
      </c>
      <c r="CJ63" s="285">
        <f t="shared" si="61"/>
        <v>-118089.99584799993</v>
      </c>
    </row>
    <row r="64" spans="2:88" s="35" customFormat="1" x14ac:dyDescent="0.2">
      <c r="B64" s="35" t="s">
        <v>1239</v>
      </c>
      <c r="K64" s="257">
        <f t="shared" ref="K64:BD64" si="62">SUM(K65:K74)</f>
        <v>7.6553839999999997</v>
      </c>
      <c r="L64" s="257">
        <f t="shared" si="62"/>
        <v>3.7216849999999999</v>
      </c>
      <c r="M64" s="257">
        <f t="shared" si="62"/>
        <v>16.468579000000002</v>
      </c>
      <c r="N64" s="257">
        <f t="shared" si="62"/>
        <v>1.3600300000000001</v>
      </c>
      <c r="O64" s="257">
        <f t="shared" si="62"/>
        <v>19.781573000000002</v>
      </c>
      <c r="P64" s="257">
        <f t="shared" si="62"/>
        <v>6.8164340000000001</v>
      </c>
      <c r="Q64" s="257">
        <f t="shared" si="62"/>
        <v>3.877227</v>
      </c>
      <c r="R64" s="257">
        <f t="shared" si="62"/>
        <v>0.84782599999999997</v>
      </c>
      <c r="S64" s="257">
        <f t="shared" si="62"/>
        <v>16.865452999999999</v>
      </c>
      <c r="T64" s="257">
        <f t="shared" si="62"/>
        <v>2.8201189999999996</v>
      </c>
      <c r="U64" s="257">
        <f t="shared" si="62"/>
        <v>1.2532669999999999</v>
      </c>
      <c r="V64" s="257">
        <f t="shared" si="62"/>
        <v>28.613334000000002</v>
      </c>
      <c r="W64" s="257">
        <f t="shared" si="62"/>
        <v>13.169091</v>
      </c>
      <c r="X64" s="257">
        <f t="shared" si="62"/>
        <v>59.624251000000001</v>
      </c>
      <c r="Y64" s="257">
        <f t="shared" si="62"/>
        <v>20.738682999999998</v>
      </c>
      <c r="Z64" s="257">
        <f t="shared" si="62"/>
        <v>11.976981</v>
      </c>
      <c r="AA64" s="257">
        <f t="shared" si="62"/>
        <v>26.418961000000003</v>
      </c>
      <c r="AB64" s="257">
        <f t="shared" si="62"/>
        <v>36.152875999999999</v>
      </c>
      <c r="AC64" s="257">
        <f t="shared" si="62"/>
        <v>38.673481000000002</v>
      </c>
      <c r="AD64" s="257">
        <f t="shared" si="62"/>
        <v>17.812549999999998</v>
      </c>
      <c r="AE64" s="257">
        <f t="shared" si="62"/>
        <v>37.563193999999996</v>
      </c>
      <c r="AF64" s="257">
        <f t="shared" si="62"/>
        <v>32.667946000000001</v>
      </c>
      <c r="AG64" s="257">
        <f t="shared" si="62"/>
        <v>22.016432999999999</v>
      </c>
      <c r="AH64" s="257">
        <f t="shared" si="62"/>
        <v>-10.868344999999998</v>
      </c>
      <c r="AI64" s="257">
        <f t="shared" si="62"/>
        <v>17.748434999999997</v>
      </c>
      <c r="AJ64" s="257">
        <f t="shared" si="62"/>
        <v>37.607017999999997</v>
      </c>
      <c r="AK64" s="257">
        <f t="shared" si="62"/>
        <v>23.826436999999999</v>
      </c>
      <c r="AL64" s="257">
        <f t="shared" si="62"/>
        <v>14.532368000000002</v>
      </c>
      <c r="AM64" s="257">
        <f t="shared" si="62"/>
        <v>21.143611</v>
      </c>
      <c r="AN64" s="257">
        <f t="shared" si="62"/>
        <v>32.384873999999996</v>
      </c>
      <c r="AO64" s="257">
        <f t="shared" si="62"/>
        <v>28.473020999999999</v>
      </c>
      <c r="AP64" s="257">
        <f t="shared" si="62"/>
        <v>23.359119</v>
      </c>
      <c r="AQ64" s="257">
        <f t="shared" si="62"/>
        <v>82.841704000000007</v>
      </c>
      <c r="AR64" s="257">
        <f t="shared" si="62"/>
        <v>81.137305999999995</v>
      </c>
      <c r="AS64" s="257">
        <f t="shared" si="62"/>
        <v>11.504897000000003</v>
      </c>
      <c r="AT64" s="257">
        <f t="shared" si="62"/>
        <v>338.34794900000003</v>
      </c>
      <c r="AU64" s="257">
        <f t="shared" si="62"/>
        <v>312.52767800000004</v>
      </c>
      <c r="AV64" s="257">
        <f t="shared" si="62"/>
        <v>284.14106399999997</v>
      </c>
      <c r="AW64" s="257">
        <f t="shared" si="62"/>
        <v>361.06226499999997</v>
      </c>
      <c r="AX64" s="257">
        <f t="shared" si="62"/>
        <v>383.49104399999999</v>
      </c>
      <c r="AY64" s="257">
        <f t="shared" si="62"/>
        <v>306.01604099999997</v>
      </c>
      <c r="AZ64" s="257">
        <f t="shared" si="62"/>
        <v>351.60778599999998</v>
      </c>
      <c r="BA64" s="257">
        <f>SUM(BA65:BA74)</f>
        <v>280.21812199999999</v>
      </c>
      <c r="BB64" s="257">
        <f>SUM(BB65:BB74)</f>
        <v>465.303111</v>
      </c>
      <c r="BC64" s="257">
        <f>SUM(BC65:BC74)</f>
        <v>369.47801699999997</v>
      </c>
      <c r="BD64" s="257">
        <f t="shared" si="62"/>
        <v>306.20192399999996</v>
      </c>
      <c r="BE64" s="257">
        <f t="shared" ref="BE64:BO64" si="63">SUM(BE65:BE74)</f>
        <v>276.96456999999998</v>
      </c>
      <c r="BF64" s="257">
        <f t="shared" si="63"/>
        <v>362.00543900000002</v>
      </c>
      <c r="BG64" s="257">
        <f t="shared" si="63"/>
        <v>421.20994300000001</v>
      </c>
      <c r="BH64" s="257">
        <f t="shared" si="63"/>
        <v>241.51855</v>
      </c>
      <c r="BI64" s="257">
        <f t="shared" si="63"/>
        <v>330.055386</v>
      </c>
      <c r="BJ64" s="257">
        <f t="shared" si="63"/>
        <v>326.562973</v>
      </c>
      <c r="BK64" s="257">
        <f t="shared" si="63"/>
        <v>639.22192799999993</v>
      </c>
      <c r="BL64" s="257">
        <f t="shared" si="63"/>
        <v>311.28328099999999</v>
      </c>
      <c r="BM64" s="257">
        <f t="shared" si="63"/>
        <v>293.09833300000003</v>
      </c>
      <c r="BN64" s="257">
        <f t="shared" si="63"/>
        <v>469.82393400000001</v>
      </c>
      <c r="BO64" s="257">
        <f t="shared" si="63"/>
        <v>352.38019800000001</v>
      </c>
      <c r="BP64" s="257">
        <f t="shared" ref="BP64:BX64" si="64">SUM(BP65:BP74)</f>
        <v>261.84447799999998</v>
      </c>
      <c r="BQ64" s="257">
        <f t="shared" si="64"/>
        <v>237.46932799999999</v>
      </c>
      <c r="BR64" s="257">
        <f t="shared" si="64"/>
        <v>163.52505500000001</v>
      </c>
      <c r="BS64" s="257">
        <f t="shared" si="64"/>
        <v>665.43256099999996</v>
      </c>
      <c r="BT64" s="257">
        <f t="shared" si="64"/>
        <v>246.48596700000002</v>
      </c>
      <c r="BU64" s="257">
        <f t="shared" si="64"/>
        <v>275.76376099999999</v>
      </c>
      <c r="BV64" s="257">
        <f t="shared" si="64"/>
        <v>246.05931699999999</v>
      </c>
      <c r="BW64" s="257">
        <f t="shared" si="64"/>
        <v>353.54410000000001</v>
      </c>
      <c r="BX64" s="257">
        <f t="shared" si="64"/>
        <v>505.47744399999999</v>
      </c>
      <c r="BY64" s="257">
        <f t="shared" ref="BY64:CC64" si="65">SUM(BY65:BY74)</f>
        <v>364.16024900000008</v>
      </c>
      <c r="BZ64" s="257">
        <f t="shared" si="65"/>
        <v>460.13786300000004</v>
      </c>
      <c r="CA64" s="257">
        <f t="shared" si="65"/>
        <v>523.49895400000003</v>
      </c>
      <c r="CB64" s="257">
        <f t="shared" si="65"/>
        <v>397.12926199999998</v>
      </c>
      <c r="CC64" s="257">
        <f t="shared" si="65"/>
        <v>410.23414000000002</v>
      </c>
      <c r="CE64" s="257">
        <f t="shared" ref="CE64:CJ64" si="66">SUM(CE65:CE74)</f>
        <v>110.08091100000001</v>
      </c>
      <c r="CF64" s="257">
        <f t="shared" si="66"/>
        <v>305.946102</v>
      </c>
      <c r="CG64" s="257">
        <f t="shared" si="66"/>
        <v>712.90673900000013</v>
      </c>
      <c r="CH64" s="257">
        <f t="shared" si="66"/>
        <v>4059.017061</v>
      </c>
      <c r="CI64" s="257">
        <f t="shared" si="66"/>
        <v>4047.9933869999995</v>
      </c>
      <c r="CJ64" s="257">
        <f t="shared" si="66"/>
        <v>4447.9236179999998</v>
      </c>
    </row>
    <row r="65" spans="2:88" x14ac:dyDescent="0.2">
      <c r="C65" s="154" t="s">
        <v>1240</v>
      </c>
      <c r="D65" s="154"/>
      <c r="E65" s="154"/>
      <c r="F65" s="154"/>
      <c r="G65" s="154"/>
      <c r="H65" s="154"/>
      <c r="I65" s="154"/>
      <c r="J65" s="154"/>
      <c r="K65" s="172">
        <v>6.178096</v>
      </c>
      <c r="L65" s="172">
        <v>3.7209729999999999</v>
      </c>
      <c r="M65" s="172">
        <v>1.856924</v>
      </c>
      <c r="N65" s="172">
        <v>1.359302</v>
      </c>
      <c r="O65" s="172">
        <v>11.939264</v>
      </c>
      <c r="P65" s="172">
        <v>6.8157180000000004</v>
      </c>
      <c r="Q65" s="172">
        <v>1.321043</v>
      </c>
      <c r="R65" s="172">
        <v>0.84736599999999995</v>
      </c>
      <c r="S65" s="172">
        <v>16.55575</v>
      </c>
      <c r="T65" s="172">
        <v>0.257052</v>
      </c>
      <c r="U65" s="172">
        <v>0</v>
      </c>
      <c r="V65" s="172">
        <v>49.982022000000001</v>
      </c>
      <c r="W65" s="172">
        <v>12.006937000000001</v>
      </c>
      <c r="X65" s="172">
        <v>10.844976000000001</v>
      </c>
      <c r="Y65" s="172">
        <v>20.737819999999999</v>
      </c>
      <c r="Z65" s="172">
        <v>11.976274</v>
      </c>
      <c r="AA65" s="172">
        <v>13.014416000000001</v>
      </c>
      <c r="AB65" s="172">
        <v>24.503</v>
      </c>
      <c r="AC65" s="172">
        <v>17.159604000000002</v>
      </c>
      <c r="AD65" s="172">
        <v>17.669122999999999</v>
      </c>
      <c r="AE65" s="172">
        <v>27.451504</v>
      </c>
      <c r="AF65" s="172">
        <v>17.635342000000001</v>
      </c>
      <c r="AG65" s="172">
        <v>22.015726000000001</v>
      </c>
      <c r="AH65" s="172">
        <v>48.609448</v>
      </c>
      <c r="AI65" s="172">
        <v>15.481629999999999</v>
      </c>
      <c r="AJ65" s="172">
        <v>14.78059</v>
      </c>
      <c r="AK65" s="172">
        <v>26.647933999999999</v>
      </c>
      <c r="AL65" s="172">
        <v>17.231618000000001</v>
      </c>
      <c r="AM65" s="172">
        <v>13.843608</v>
      </c>
      <c r="AN65" s="172">
        <v>26.874199000000001</v>
      </c>
      <c r="AO65" s="172">
        <v>23.592880999999998</v>
      </c>
      <c r="AP65" s="172">
        <v>18.52985</v>
      </c>
      <c r="AQ65" s="172">
        <v>83.201515000000001</v>
      </c>
      <c r="AR65" s="172">
        <v>64.575925999999995</v>
      </c>
      <c r="AS65" s="172">
        <v>44.451475000000002</v>
      </c>
      <c r="AT65" s="172">
        <v>342.47812800000003</v>
      </c>
      <c r="AU65" s="172">
        <v>305.07591400000001</v>
      </c>
      <c r="AV65" s="172">
        <v>284.141054</v>
      </c>
      <c r="AW65" s="172">
        <v>351.01110699999998</v>
      </c>
      <c r="AX65" s="172">
        <v>378.80264499999998</v>
      </c>
      <c r="AY65" s="172">
        <v>305.01603699999998</v>
      </c>
      <c r="AZ65" s="172">
        <v>342.48602199999999</v>
      </c>
      <c r="BA65" s="172">
        <v>275.09079600000001</v>
      </c>
      <c r="BB65" s="172">
        <v>344.395915</v>
      </c>
      <c r="BC65" s="172">
        <v>366.79563899999999</v>
      </c>
      <c r="BD65" s="172">
        <v>287.50901599999997</v>
      </c>
      <c r="BE65" s="172">
        <v>269.49280599999997</v>
      </c>
      <c r="BF65" s="172">
        <v>-190.16640200000001</v>
      </c>
      <c r="BG65" s="172">
        <v>30.801663999999999</v>
      </c>
      <c r="BH65" s="172">
        <v>8.463533</v>
      </c>
      <c r="BI65" s="172">
        <v>11.394114999999999</v>
      </c>
      <c r="BJ65" s="172">
        <v>12.783523000000001</v>
      </c>
      <c r="BK65" s="172">
        <v>12.798769999999999</v>
      </c>
      <c r="BL65" s="172">
        <v>17.376975999999999</v>
      </c>
      <c r="BM65" s="172">
        <v>20.480138</v>
      </c>
      <c r="BN65" s="172">
        <v>20.538965999999999</v>
      </c>
      <c r="BO65" s="172">
        <v>20.555916</v>
      </c>
      <c r="BP65" s="172">
        <v>18.804251000000001</v>
      </c>
      <c r="BQ65" s="172">
        <v>22.421772000000001</v>
      </c>
      <c r="BR65" s="172">
        <v>26.360651000000001</v>
      </c>
      <c r="BS65" s="172">
        <v>36.242840999999999</v>
      </c>
      <c r="BT65" s="172">
        <v>30.544896000000001</v>
      </c>
      <c r="BU65" s="172">
        <v>23.045007999999999</v>
      </c>
      <c r="BV65" s="172">
        <v>25.618271</v>
      </c>
      <c r="BW65" s="172">
        <v>36.524622999999998</v>
      </c>
      <c r="BX65" s="172">
        <v>38.545842</v>
      </c>
      <c r="BY65" s="172">
        <v>52.291418999999998</v>
      </c>
      <c r="BZ65" s="172">
        <v>55.039324000000001</v>
      </c>
      <c r="CA65" s="172">
        <v>63.653889999999997</v>
      </c>
      <c r="CB65" s="172">
        <v>77.545867000000001</v>
      </c>
      <c r="CC65" s="172">
        <v>58.349383000000003</v>
      </c>
      <c r="CE65" s="281">
        <f t="shared" ref="CE65:CJ74" si="67">SUMIF($K$5:$CC$5,CE$5,$K65:$CC65)</f>
        <v>100.83351</v>
      </c>
      <c r="CF65" s="281">
        <f t="shared" si="67"/>
        <v>243.62416999999999</v>
      </c>
      <c r="CG65" s="281">
        <f t="shared" si="67"/>
        <v>691.68935400000009</v>
      </c>
      <c r="CH65" s="281">
        <f t="shared" si="67"/>
        <v>3319.650549</v>
      </c>
      <c r="CI65" s="281">
        <f t="shared" si="67"/>
        <v>222.78027499999999</v>
      </c>
      <c r="CJ65" s="281">
        <f t="shared" si="67"/>
        <v>497.40136399999994</v>
      </c>
    </row>
    <row r="66" spans="2:88" x14ac:dyDescent="0.2">
      <c r="C66" s="24" t="s">
        <v>1241</v>
      </c>
      <c r="K66" s="158">
        <v>0</v>
      </c>
      <c r="L66" s="158">
        <v>0</v>
      </c>
      <c r="M66" s="158">
        <v>0</v>
      </c>
      <c r="N66" s="158">
        <v>0</v>
      </c>
      <c r="O66" s="158">
        <v>0</v>
      </c>
      <c r="P66" s="158">
        <v>0</v>
      </c>
      <c r="Q66" s="158">
        <v>0</v>
      </c>
      <c r="R66" s="158">
        <v>0</v>
      </c>
      <c r="S66" s="158">
        <v>0</v>
      </c>
      <c r="T66" s="158">
        <v>0</v>
      </c>
      <c r="U66" s="158">
        <v>0</v>
      </c>
      <c r="V66" s="158">
        <v>0</v>
      </c>
      <c r="W66" s="158">
        <v>0</v>
      </c>
      <c r="X66" s="158">
        <v>0</v>
      </c>
      <c r="Y66" s="158">
        <v>0</v>
      </c>
      <c r="Z66" s="158">
        <v>0</v>
      </c>
      <c r="AA66" s="158">
        <v>0</v>
      </c>
      <c r="AB66" s="158">
        <v>0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395.30137200000001</v>
      </c>
      <c r="BG66" s="158">
        <v>153.966115</v>
      </c>
      <c r="BH66" s="158">
        <v>196.247941</v>
      </c>
      <c r="BI66" s="158">
        <v>213.676626</v>
      </c>
      <c r="BJ66" s="158">
        <v>273.15735899999999</v>
      </c>
      <c r="BK66" s="158">
        <v>317.640332</v>
      </c>
      <c r="BL66" s="158">
        <v>286.849313</v>
      </c>
      <c r="BM66" s="158">
        <v>270.61127800000003</v>
      </c>
      <c r="BN66" s="158">
        <v>238.44095799999999</v>
      </c>
      <c r="BO66" s="158">
        <v>231.19452000000001</v>
      </c>
      <c r="BP66" s="158">
        <v>230.42707300000001</v>
      </c>
      <c r="BQ66" s="158">
        <v>214.38181399999999</v>
      </c>
      <c r="BR66" s="158">
        <v>157.693578</v>
      </c>
      <c r="BS66" s="158">
        <v>560.46957099999997</v>
      </c>
      <c r="BT66" s="158">
        <v>214.96806900000001</v>
      </c>
      <c r="BU66" s="158">
        <v>212.40108499999999</v>
      </c>
      <c r="BV66" s="158">
        <v>239.98398299999999</v>
      </c>
      <c r="BW66" s="158">
        <v>312.49033100000003</v>
      </c>
      <c r="BX66" s="158">
        <v>320.39499799999999</v>
      </c>
      <c r="BY66" s="158">
        <v>357.13659100000001</v>
      </c>
      <c r="BZ66" s="158">
        <v>381.38949100000002</v>
      </c>
      <c r="CA66" s="158">
        <v>402.53676300000001</v>
      </c>
      <c r="CB66" s="158">
        <v>358.16037399999999</v>
      </c>
      <c r="CC66" s="158">
        <v>336.293544</v>
      </c>
      <c r="CE66" s="251">
        <f t="shared" si="67"/>
        <v>0</v>
      </c>
      <c r="CF66" s="251">
        <f t="shared" si="67"/>
        <v>0</v>
      </c>
      <c r="CG66" s="251">
        <f t="shared" si="67"/>
        <v>0</v>
      </c>
      <c r="CH66" s="251">
        <f t="shared" si="67"/>
        <v>395.30137200000001</v>
      </c>
      <c r="CI66" s="251">
        <f t="shared" si="67"/>
        <v>2784.2869069999997</v>
      </c>
      <c r="CJ66" s="251">
        <f t="shared" si="67"/>
        <v>3696.2248</v>
      </c>
    </row>
    <row r="67" spans="2:88" x14ac:dyDescent="0.2">
      <c r="C67" s="24" t="s">
        <v>1242</v>
      </c>
      <c r="K67" s="158">
        <v>0.70410799999999996</v>
      </c>
      <c r="L67" s="158">
        <v>0</v>
      </c>
      <c r="M67" s="158">
        <v>0</v>
      </c>
      <c r="N67" s="158">
        <v>0</v>
      </c>
      <c r="O67" s="158">
        <v>1.608746</v>
      </c>
      <c r="P67" s="158">
        <v>0</v>
      </c>
      <c r="Q67" s="158">
        <v>2.5454789999999998</v>
      </c>
      <c r="R67" s="158">
        <v>0</v>
      </c>
      <c r="S67" s="158">
        <v>0</v>
      </c>
      <c r="T67" s="158">
        <v>2.5623589999999998</v>
      </c>
      <c r="U67" s="158">
        <v>0</v>
      </c>
      <c r="V67" s="158">
        <v>0</v>
      </c>
      <c r="W67" s="158">
        <v>0</v>
      </c>
      <c r="X67" s="158">
        <v>0</v>
      </c>
      <c r="Y67" s="158">
        <v>0</v>
      </c>
      <c r="Z67" s="158">
        <v>0</v>
      </c>
      <c r="AA67" s="158">
        <v>0</v>
      </c>
      <c r="AB67" s="158">
        <v>0</v>
      </c>
      <c r="AC67" s="158">
        <v>11.465843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4.2652900000000002</v>
      </c>
      <c r="AY67" s="158">
        <v>0</v>
      </c>
      <c r="AZ67" s="158">
        <v>0</v>
      </c>
      <c r="BA67" s="158">
        <v>3.5706479999999998</v>
      </c>
      <c r="BB67" s="158">
        <v>1.6891929999999999</v>
      </c>
      <c r="BC67" s="158">
        <v>0.91611500000000001</v>
      </c>
      <c r="BD67" s="158">
        <v>18.692907999999999</v>
      </c>
      <c r="BE67" s="158">
        <v>7.4717640000000003</v>
      </c>
      <c r="BF67" s="158">
        <v>154.60516100000001</v>
      </c>
      <c r="BG67" s="158">
        <v>235.81605500000001</v>
      </c>
      <c r="BH67" s="158">
        <v>36.743062999999999</v>
      </c>
      <c r="BI67" s="158">
        <v>104.97318</v>
      </c>
      <c r="BJ67" s="158">
        <v>40.622086000000003</v>
      </c>
      <c r="BK67" s="158">
        <v>8.7828119999999998</v>
      </c>
      <c r="BL67" s="158">
        <v>0.79413299999999998</v>
      </c>
      <c r="BM67" s="158">
        <v>1.312317</v>
      </c>
      <c r="BN67" s="158">
        <v>210.834</v>
      </c>
      <c r="BO67" s="158">
        <v>5.3809000000000003E-2</v>
      </c>
      <c r="BP67" s="158">
        <v>3.1055220000000001</v>
      </c>
      <c r="BQ67" s="158">
        <v>0.41545199999999999</v>
      </c>
      <c r="BR67" s="158">
        <v>11.769280999999999</v>
      </c>
      <c r="BS67" s="158">
        <v>68.021760999999998</v>
      </c>
      <c r="BT67" s="158">
        <v>0</v>
      </c>
      <c r="BU67" s="158">
        <v>5.9566460000000001</v>
      </c>
      <c r="BV67" s="158">
        <v>4.4997360000000004</v>
      </c>
      <c r="BW67" s="158">
        <v>5.3725069999999997</v>
      </c>
      <c r="BX67" s="158">
        <v>90.767054000000002</v>
      </c>
      <c r="BY67" s="158">
        <v>9.7182709999999997</v>
      </c>
      <c r="BZ67" s="158">
        <v>23.340921000000002</v>
      </c>
      <c r="CA67" s="158">
        <v>7.8100820000000004</v>
      </c>
      <c r="CB67" s="158">
        <v>10.539139</v>
      </c>
      <c r="CC67" s="158">
        <v>14.886474</v>
      </c>
      <c r="CE67" s="251">
        <f t="shared" si="67"/>
        <v>7.4206919999999998</v>
      </c>
      <c r="CF67" s="251">
        <f t="shared" si="67"/>
        <v>11.465843</v>
      </c>
      <c r="CG67" s="251">
        <f t="shared" si="67"/>
        <v>0</v>
      </c>
      <c r="CH67" s="251">
        <f t="shared" si="67"/>
        <v>191.21107900000001</v>
      </c>
      <c r="CI67" s="251">
        <f t="shared" si="67"/>
        <v>655.22170999999992</v>
      </c>
      <c r="CJ67" s="251">
        <f t="shared" si="67"/>
        <v>240.91259099999999</v>
      </c>
    </row>
    <row r="68" spans="2:88" x14ac:dyDescent="0.2">
      <c r="C68" s="24" t="s">
        <v>1243</v>
      </c>
      <c r="K68" s="158">
        <v>0</v>
      </c>
      <c r="L68" s="158">
        <v>0</v>
      </c>
      <c r="M68" s="158">
        <v>0</v>
      </c>
      <c r="N68" s="158">
        <v>0</v>
      </c>
      <c r="O68" s="158">
        <v>0</v>
      </c>
      <c r="P68" s="158">
        <v>0</v>
      </c>
      <c r="Q68" s="158">
        <v>0</v>
      </c>
      <c r="R68" s="158">
        <v>0</v>
      </c>
      <c r="S68" s="158">
        <v>0</v>
      </c>
      <c r="T68" s="158">
        <v>0</v>
      </c>
      <c r="U68" s="158">
        <v>0</v>
      </c>
      <c r="V68" s="158">
        <v>0</v>
      </c>
      <c r="W68" s="158">
        <v>0</v>
      </c>
      <c r="X68" s="158">
        <v>0</v>
      </c>
      <c r="Y68" s="158">
        <v>0</v>
      </c>
      <c r="Z68" s="158">
        <v>0</v>
      </c>
      <c r="AA68" s="158">
        <v>0</v>
      </c>
      <c r="AB68" s="158">
        <v>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100.575952</v>
      </c>
      <c r="BP68" s="158">
        <v>0</v>
      </c>
      <c r="BQ68" s="158">
        <v>0</v>
      </c>
      <c r="BR68" s="158">
        <v>-33.196876000000003</v>
      </c>
      <c r="BS68" s="158">
        <v>0</v>
      </c>
      <c r="BT68" s="158">
        <v>0</v>
      </c>
      <c r="BU68" s="158">
        <v>33.733922</v>
      </c>
      <c r="BV68" s="158">
        <v>-33.733922</v>
      </c>
      <c r="BW68" s="158">
        <v>0</v>
      </c>
      <c r="BX68" s="158">
        <v>55.769548999999998</v>
      </c>
      <c r="BY68" s="158">
        <v>-55.769548999999998</v>
      </c>
      <c r="BZ68" s="158">
        <v>0</v>
      </c>
      <c r="CA68" s="158">
        <v>49.498209000000003</v>
      </c>
      <c r="CB68" s="158">
        <v>-49.498209000000003</v>
      </c>
      <c r="CC68" s="158">
        <v>0</v>
      </c>
      <c r="CE68" s="251">
        <f t="shared" si="67"/>
        <v>0</v>
      </c>
      <c r="CF68" s="251">
        <f t="shared" si="67"/>
        <v>0</v>
      </c>
      <c r="CG68" s="251">
        <f t="shared" si="67"/>
        <v>0</v>
      </c>
      <c r="CH68" s="251">
        <f t="shared" si="67"/>
        <v>0</v>
      </c>
      <c r="CI68" s="251">
        <f t="shared" si="67"/>
        <v>67.379075999999998</v>
      </c>
      <c r="CJ68" s="251">
        <f t="shared" si="67"/>
        <v>0</v>
      </c>
    </row>
    <row r="69" spans="2:88" x14ac:dyDescent="0.2">
      <c r="C69" s="24" t="s">
        <v>1244</v>
      </c>
      <c r="K69" s="158">
        <v>0</v>
      </c>
      <c r="L69" s="158">
        <v>0</v>
      </c>
      <c r="M69" s="158">
        <v>0</v>
      </c>
      <c r="N69" s="158">
        <v>0</v>
      </c>
      <c r="O69" s="158">
        <v>0</v>
      </c>
      <c r="P69" s="158">
        <v>0</v>
      </c>
      <c r="Q69" s="158">
        <v>0</v>
      </c>
      <c r="R69" s="158">
        <v>0</v>
      </c>
      <c r="S69" s="158">
        <v>0</v>
      </c>
      <c r="T69" s="158">
        <v>0</v>
      </c>
      <c r="U69" s="158">
        <v>0</v>
      </c>
      <c r="V69" s="158">
        <v>0</v>
      </c>
      <c r="W69" s="158">
        <v>0</v>
      </c>
      <c r="X69" s="158">
        <v>0</v>
      </c>
      <c r="Y69" s="158">
        <v>0</v>
      </c>
      <c r="Z69" s="158">
        <v>0</v>
      </c>
      <c r="AA69" s="158">
        <v>0</v>
      </c>
      <c r="AB69" s="158">
        <v>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2.1131579999999999</v>
      </c>
      <c r="AJ69" s="158">
        <v>4.0966449999999996</v>
      </c>
      <c r="AK69" s="158">
        <v>5.5198020000000003</v>
      </c>
      <c r="AL69" s="158">
        <v>-4.1004199999999997</v>
      </c>
      <c r="AM69" s="158">
        <v>2.185867</v>
      </c>
      <c r="AN69" s="158">
        <v>2.494583</v>
      </c>
      <c r="AO69" s="158">
        <v>2.4044750000000001</v>
      </c>
      <c r="AP69" s="158">
        <v>2.0113829999999999</v>
      </c>
      <c r="AQ69" s="158">
        <v>2.4606949999999999</v>
      </c>
      <c r="AR69" s="158">
        <v>10.414892</v>
      </c>
      <c r="AS69" s="158">
        <v>-29.60108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E69" s="251">
        <f t="shared" si="67"/>
        <v>0</v>
      </c>
      <c r="CF69" s="251">
        <f t="shared" si="67"/>
        <v>0</v>
      </c>
      <c r="CG69" s="251">
        <f t="shared" si="67"/>
        <v>3.5527136788005009E-15</v>
      </c>
      <c r="CH69" s="251">
        <f t="shared" si="67"/>
        <v>0</v>
      </c>
      <c r="CI69" s="251">
        <f t="shared" si="67"/>
        <v>0</v>
      </c>
      <c r="CJ69" s="251">
        <f t="shared" si="67"/>
        <v>0</v>
      </c>
    </row>
    <row r="70" spans="2:88" x14ac:dyDescent="0.2">
      <c r="C70" s="24" t="s">
        <v>1245</v>
      </c>
      <c r="K70" s="158">
        <v>0</v>
      </c>
      <c r="L70" s="158">
        <v>0</v>
      </c>
      <c r="M70" s="158">
        <v>0</v>
      </c>
      <c r="N70" s="158">
        <v>0</v>
      </c>
      <c r="O70" s="158">
        <v>0</v>
      </c>
      <c r="P70" s="158">
        <v>0</v>
      </c>
      <c r="Q70" s="158">
        <v>0</v>
      </c>
      <c r="R70" s="158">
        <v>0</v>
      </c>
      <c r="S70" s="158">
        <v>0</v>
      </c>
      <c r="T70" s="158">
        <v>0</v>
      </c>
      <c r="U70" s="158">
        <v>0</v>
      </c>
      <c r="V70" s="158">
        <v>0</v>
      </c>
      <c r="W70" s="158">
        <v>0</v>
      </c>
      <c r="X70" s="158">
        <v>0</v>
      </c>
      <c r="Y70" s="158">
        <v>0</v>
      </c>
      <c r="Z70" s="158">
        <v>0</v>
      </c>
      <c r="AA70" s="158">
        <v>0</v>
      </c>
      <c r="AB70" s="158">
        <v>0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0</v>
      </c>
      <c r="AV70" s="158">
        <v>0</v>
      </c>
      <c r="AW70" s="158">
        <v>0</v>
      </c>
      <c r="AX70" s="158">
        <v>0</v>
      </c>
      <c r="AY70" s="158">
        <v>0</v>
      </c>
      <c r="AZ70" s="158">
        <v>8</v>
      </c>
      <c r="BA70" s="158">
        <v>0</v>
      </c>
      <c r="BB70" s="158">
        <v>119.968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300</v>
      </c>
      <c r="BL70" s="158">
        <v>4.6194850000000001</v>
      </c>
      <c r="BM70" s="158">
        <v>0</v>
      </c>
      <c r="BN70" s="158">
        <v>0</v>
      </c>
      <c r="BO70" s="158">
        <v>0</v>
      </c>
      <c r="BP70" s="158">
        <v>9.249701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E70" s="251">
        <f t="shared" si="67"/>
        <v>0</v>
      </c>
      <c r="CF70" s="251">
        <f t="shared" si="67"/>
        <v>0</v>
      </c>
      <c r="CG70" s="251">
        <f t="shared" si="67"/>
        <v>0</v>
      </c>
      <c r="CH70" s="251">
        <f t="shared" si="67"/>
        <v>127.968</v>
      </c>
      <c r="CI70" s="251">
        <f t="shared" si="67"/>
        <v>313.86918600000001</v>
      </c>
      <c r="CJ70" s="251">
        <f t="shared" si="67"/>
        <v>0</v>
      </c>
    </row>
    <row r="71" spans="2:88" x14ac:dyDescent="0.2">
      <c r="C71" s="24" t="s">
        <v>1246</v>
      </c>
      <c r="K71" s="158">
        <v>0</v>
      </c>
      <c r="L71" s="158">
        <v>0</v>
      </c>
      <c r="M71" s="158">
        <v>0</v>
      </c>
      <c r="N71" s="158">
        <v>0</v>
      </c>
      <c r="O71" s="158">
        <v>0</v>
      </c>
      <c r="P71" s="158">
        <v>0</v>
      </c>
      <c r="Q71" s="158">
        <v>0</v>
      </c>
      <c r="R71" s="158">
        <v>0</v>
      </c>
      <c r="S71" s="158">
        <v>0</v>
      </c>
      <c r="T71" s="158">
        <v>0</v>
      </c>
      <c r="U71" s="158">
        <v>0</v>
      </c>
      <c r="V71" s="158">
        <v>0</v>
      </c>
      <c r="W71" s="158">
        <v>0</v>
      </c>
      <c r="X71" s="158">
        <v>0</v>
      </c>
      <c r="Y71" s="158">
        <v>0</v>
      </c>
      <c r="Z71" s="158">
        <v>0</v>
      </c>
      <c r="AA71" s="158">
        <v>0</v>
      </c>
      <c r="AB71" s="158">
        <v>0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1.6429879999999999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E71" s="251">
        <f t="shared" si="67"/>
        <v>0</v>
      </c>
      <c r="CF71" s="251">
        <f t="shared" si="67"/>
        <v>0</v>
      </c>
      <c r="CG71" s="251">
        <f t="shared" si="67"/>
        <v>0</v>
      </c>
      <c r="CH71" s="251">
        <f t="shared" si="67"/>
        <v>0</v>
      </c>
      <c r="CI71" s="251">
        <f t="shared" si="67"/>
        <v>1.6429879999999999</v>
      </c>
      <c r="CJ71" s="251">
        <f t="shared" si="67"/>
        <v>0</v>
      </c>
    </row>
    <row r="72" spans="2:88" x14ac:dyDescent="0.2">
      <c r="C72" s="24" t="s">
        <v>1247</v>
      </c>
      <c r="K72" s="158">
        <v>0</v>
      </c>
      <c r="L72" s="158">
        <v>0</v>
      </c>
      <c r="M72" s="158">
        <v>0</v>
      </c>
      <c r="N72" s="158">
        <v>0</v>
      </c>
      <c r="O72" s="158">
        <v>0</v>
      </c>
      <c r="P72" s="158">
        <v>0</v>
      </c>
      <c r="Q72" s="158">
        <v>0</v>
      </c>
      <c r="R72" s="158">
        <v>0</v>
      </c>
      <c r="S72" s="158">
        <v>0</v>
      </c>
      <c r="T72" s="158">
        <v>0</v>
      </c>
      <c r="U72" s="158">
        <v>0</v>
      </c>
      <c r="V72" s="158">
        <v>0</v>
      </c>
      <c r="W72" s="158">
        <v>0</v>
      </c>
      <c r="X72" s="158">
        <v>0</v>
      </c>
      <c r="Y72" s="158">
        <v>0</v>
      </c>
      <c r="Z72" s="158">
        <v>0</v>
      </c>
      <c r="AA72" s="158">
        <v>0</v>
      </c>
      <c r="AB72" s="158">
        <v>0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5.9301399999999997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0.37622100000000003</v>
      </c>
      <c r="CC72" s="158">
        <v>0.267959</v>
      </c>
      <c r="CE72" s="251">
        <f t="shared" si="67"/>
        <v>0</v>
      </c>
      <c r="CF72" s="251">
        <f t="shared" si="67"/>
        <v>0</v>
      </c>
      <c r="CG72" s="251">
        <f t="shared" si="67"/>
        <v>0</v>
      </c>
      <c r="CH72" s="251">
        <f t="shared" si="67"/>
        <v>0</v>
      </c>
      <c r="CI72" s="251">
        <f t="shared" si="67"/>
        <v>0</v>
      </c>
      <c r="CJ72" s="251">
        <f t="shared" si="67"/>
        <v>6.5743200000000002</v>
      </c>
    </row>
    <row r="73" spans="2:88" x14ac:dyDescent="0.2">
      <c r="C73" s="24" t="s">
        <v>1248</v>
      </c>
      <c r="K73" s="158">
        <v>0</v>
      </c>
      <c r="L73" s="158">
        <v>0</v>
      </c>
      <c r="M73" s="158">
        <v>0</v>
      </c>
      <c r="N73" s="158">
        <v>0</v>
      </c>
      <c r="O73" s="158">
        <v>0</v>
      </c>
      <c r="P73" s="158">
        <v>0</v>
      </c>
      <c r="Q73" s="158">
        <v>0</v>
      </c>
      <c r="R73" s="158">
        <v>0</v>
      </c>
      <c r="S73" s="158">
        <v>0</v>
      </c>
      <c r="T73" s="158">
        <v>0</v>
      </c>
      <c r="U73" s="158">
        <v>0</v>
      </c>
      <c r="V73" s="158">
        <v>0</v>
      </c>
      <c r="W73" s="158">
        <v>0</v>
      </c>
      <c r="X73" s="158">
        <v>0</v>
      </c>
      <c r="Y73" s="158">
        <v>0</v>
      </c>
      <c r="Z73" s="158">
        <v>0</v>
      </c>
      <c r="AA73" s="158">
        <v>0</v>
      </c>
      <c r="AB73" s="158">
        <v>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0.39835700000000002</v>
      </c>
      <c r="BS73" s="158">
        <v>0</v>
      </c>
      <c r="BT73" s="158">
        <v>0</v>
      </c>
      <c r="BU73" s="158">
        <v>0.62709499999999996</v>
      </c>
      <c r="BV73" s="158">
        <v>-0.62709499999999996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E73" s="251">
        <f t="shared" si="67"/>
        <v>0</v>
      </c>
      <c r="CF73" s="251">
        <f t="shared" si="67"/>
        <v>0</v>
      </c>
      <c r="CG73" s="251">
        <f t="shared" si="67"/>
        <v>0</v>
      </c>
      <c r="CH73" s="251">
        <f t="shared" si="67"/>
        <v>0</v>
      </c>
      <c r="CI73" s="251">
        <f t="shared" si="67"/>
        <v>0.39835700000000002</v>
      </c>
      <c r="CJ73" s="251">
        <f t="shared" si="67"/>
        <v>0</v>
      </c>
    </row>
    <row r="74" spans="2:88" x14ac:dyDescent="0.2">
      <c r="C74" s="155" t="s">
        <v>1249</v>
      </c>
      <c r="D74" s="155"/>
      <c r="E74" s="155"/>
      <c r="F74" s="155"/>
      <c r="G74" s="155"/>
      <c r="H74" s="155"/>
      <c r="I74" s="155"/>
      <c r="J74" s="155"/>
      <c r="K74" s="173">
        <v>0.77317999999999998</v>
      </c>
      <c r="L74" s="173">
        <v>7.1199999999999996E-4</v>
      </c>
      <c r="M74" s="173">
        <v>14.611655000000001</v>
      </c>
      <c r="N74" s="173">
        <v>7.2800000000000002E-4</v>
      </c>
      <c r="O74" s="173">
        <v>6.2335630000000002</v>
      </c>
      <c r="P74" s="173">
        <v>7.1599999999999995E-4</v>
      </c>
      <c r="Q74" s="173">
        <v>1.0704999999999999E-2</v>
      </c>
      <c r="R74" s="173">
        <v>4.6000000000000001E-4</v>
      </c>
      <c r="S74" s="173">
        <v>0.30970300000000001</v>
      </c>
      <c r="T74" s="173">
        <v>7.0799999999999997E-4</v>
      </c>
      <c r="U74" s="173">
        <v>1.2532669999999999</v>
      </c>
      <c r="V74" s="173">
        <v>-21.368687999999999</v>
      </c>
      <c r="W74" s="173">
        <v>1.1621539999999999</v>
      </c>
      <c r="X74" s="173">
        <v>48.779274999999998</v>
      </c>
      <c r="Y74" s="173">
        <v>8.6300000000000005E-4</v>
      </c>
      <c r="Z74" s="173">
        <v>7.0699999999999995E-4</v>
      </c>
      <c r="AA74" s="173">
        <v>13.404545000000001</v>
      </c>
      <c r="AB74" s="173">
        <v>11.649876000000001</v>
      </c>
      <c r="AC74" s="173">
        <v>10.048033999999999</v>
      </c>
      <c r="AD74" s="173">
        <v>0.143427</v>
      </c>
      <c r="AE74" s="173">
        <v>10.111689999999999</v>
      </c>
      <c r="AF74" s="173">
        <v>15.032603999999999</v>
      </c>
      <c r="AG74" s="173">
        <v>7.0699999999999995E-4</v>
      </c>
      <c r="AH74" s="173">
        <v>-59.477792999999998</v>
      </c>
      <c r="AI74" s="173">
        <v>0.15364700000000001</v>
      </c>
      <c r="AJ74" s="173">
        <v>18.729783000000001</v>
      </c>
      <c r="AK74" s="173">
        <v>-8.3412989999999994</v>
      </c>
      <c r="AL74" s="173">
        <v>1.40117</v>
      </c>
      <c r="AM74" s="173">
        <v>5.1141360000000002</v>
      </c>
      <c r="AN74" s="173">
        <v>3.016092</v>
      </c>
      <c r="AO74" s="173">
        <v>2.4756649999999998</v>
      </c>
      <c r="AP74" s="173">
        <v>2.8178860000000001</v>
      </c>
      <c r="AQ74" s="173">
        <v>-2.820506</v>
      </c>
      <c r="AR74" s="173">
        <v>6.1464879999999997</v>
      </c>
      <c r="AS74" s="173">
        <v>-3.3454980000000001</v>
      </c>
      <c r="AT74" s="173">
        <v>-4.130179</v>
      </c>
      <c r="AU74" s="173">
        <v>7.4517639999999998</v>
      </c>
      <c r="AV74" s="173">
        <v>1.0000000000000001E-5</v>
      </c>
      <c r="AW74" s="173">
        <v>10.051157999999999</v>
      </c>
      <c r="AX74" s="173">
        <v>0.42310900000000001</v>
      </c>
      <c r="AY74" s="173">
        <v>1.0000039999999999</v>
      </c>
      <c r="AZ74" s="173">
        <v>1.121764</v>
      </c>
      <c r="BA74" s="173">
        <v>1.556678</v>
      </c>
      <c r="BB74" s="173">
        <v>-0.74999700000000002</v>
      </c>
      <c r="BC74" s="173">
        <v>1.7662629999999999</v>
      </c>
      <c r="BD74" s="173">
        <v>0</v>
      </c>
      <c r="BE74" s="173">
        <v>0</v>
      </c>
      <c r="BF74" s="173">
        <v>2.2653080000000001</v>
      </c>
      <c r="BG74" s="173">
        <v>0.62610900000000003</v>
      </c>
      <c r="BH74" s="173">
        <v>6.4013E-2</v>
      </c>
      <c r="BI74" s="173">
        <v>1.1464999999999999E-2</v>
      </c>
      <c r="BJ74" s="173">
        <v>5.0000000000000004E-6</v>
      </c>
      <c r="BK74" s="173">
        <v>1.4E-5</v>
      </c>
      <c r="BL74" s="173">
        <v>3.86E-4</v>
      </c>
      <c r="BM74" s="173">
        <v>0.6946</v>
      </c>
      <c r="BN74" s="173">
        <v>1.001E-2</v>
      </c>
      <c r="BO74" s="173">
        <v>9.9999999999999995E-7</v>
      </c>
      <c r="BP74" s="173">
        <v>0.25793100000000002</v>
      </c>
      <c r="BQ74" s="173">
        <v>0.25029000000000001</v>
      </c>
      <c r="BR74" s="173">
        <v>0.50006399999999995</v>
      </c>
      <c r="BS74" s="173">
        <v>0.69838800000000001</v>
      </c>
      <c r="BT74" s="173">
        <v>0.97300200000000003</v>
      </c>
      <c r="BU74" s="173">
        <v>5.0000000000000004E-6</v>
      </c>
      <c r="BV74" s="173">
        <v>4.388204</v>
      </c>
      <c r="BW74" s="173">
        <v>-0.84336100000000003</v>
      </c>
      <c r="BX74" s="173">
        <v>9.9999999999999995E-7</v>
      </c>
      <c r="BY74" s="173">
        <v>0.78351700000000002</v>
      </c>
      <c r="BZ74" s="173">
        <v>0.36812699999999998</v>
      </c>
      <c r="CA74" s="173">
        <v>1.0000000000000001E-5</v>
      </c>
      <c r="CB74" s="173">
        <v>5.8700000000000002E-3</v>
      </c>
      <c r="CC74" s="173">
        <v>0.43678</v>
      </c>
      <c r="CE74" s="282">
        <f t="shared" si="67"/>
        <v>1.8267090000000046</v>
      </c>
      <c r="CF74" s="282">
        <f t="shared" si="67"/>
        <v>50.856089000000019</v>
      </c>
      <c r="CG74" s="282">
        <f t="shared" si="67"/>
        <v>21.217385</v>
      </c>
      <c r="CH74" s="282">
        <f t="shared" si="67"/>
        <v>24.886060999999998</v>
      </c>
      <c r="CI74" s="282">
        <f t="shared" si="67"/>
        <v>2.4148880000000004</v>
      </c>
      <c r="CJ74" s="282">
        <f t="shared" si="67"/>
        <v>6.810543</v>
      </c>
    </row>
    <row r="75" spans="2:88" s="35" customFormat="1" x14ac:dyDescent="0.2">
      <c r="B75" s="35" t="s">
        <v>1250</v>
      </c>
      <c r="K75" s="257">
        <f t="shared" ref="K75:BD75" si="68">SUM(K76:K88)</f>
        <v>31.561843</v>
      </c>
      <c r="L75" s="257">
        <f t="shared" si="68"/>
        <v>9.7666609999999991</v>
      </c>
      <c r="M75" s="257">
        <f t="shared" si="68"/>
        <v>16.222625999999998</v>
      </c>
      <c r="N75" s="257">
        <f t="shared" si="68"/>
        <v>39.538290000000003</v>
      </c>
      <c r="O75" s="257">
        <f t="shared" si="68"/>
        <v>9.7666699999999995</v>
      </c>
      <c r="P75" s="257">
        <f t="shared" si="68"/>
        <v>33.967880999999998</v>
      </c>
      <c r="Q75" s="257">
        <f t="shared" si="68"/>
        <v>11.405318999999999</v>
      </c>
      <c r="R75" s="257">
        <f t="shared" si="68"/>
        <v>33.313532000000002</v>
      </c>
      <c r="S75" s="257">
        <f t="shared" si="68"/>
        <v>13.313723</v>
      </c>
      <c r="T75" s="257">
        <f t="shared" si="68"/>
        <v>15.451311</v>
      </c>
      <c r="U75" s="257">
        <f t="shared" si="68"/>
        <v>30.803370000000001</v>
      </c>
      <c r="V75" s="257">
        <f t="shared" si="68"/>
        <v>77.579142999999988</v>
      </c>
      <c r="W75" s="257">
        <f t="shared" si="68"/>
        <v>80.186004999999994</v>
      </c>
      <c r="X75" s="257">
        <f t="shared" si="68"/>
        <v>23.595925999999999</v>
      </c>
      <c r="Y75" s="257">
        <f t="shared" si="68"/>
        <v>19.255078000000001</v>
      </c>
      <c r="Z75" s="257">
        <f t="shared" si="68"/>
        <v>29.228033</v>
      </c>
      <c r="AA75" s="257">
        <f t="shared" si="68"/>
        <v>18.379935999999997</v>
      </c>
      <c r="AB75" s="257">
        <f t="shared" si="68"/>
        <v>27.690833999999999</v>
      </c>
      <c r="AC75" s="257">
        <f t="shared" si="68"/>
        <v>17.536701000000001</v>
      </c>
      <c r="AD75" s="257">
        <f t="shared" si="68"/>
        <v>32.371466999999996</v>
      </c>
      <c r="AE75" s="257">
        <f t="shared" si="68"/>
        <v>37.175606999999999</v>
      </c>
      <c r="AF75" s="257">
        <f t="shared" si="68"/>
        <v>33.669018999999999</v>
      </c>
      <c r="AG75" s="257">
        <f t="shared" si="68"/>
        <v>12.983487</v>
      </c>
      <c r="AH75" s="257">
        <f t="shared" si="68"/>
        <v>152.68157099999999</v>
      </c>
      <c r="AI75" s="257">
        <f t="shared" si="68"/>
        <v>13.555296999999999</v>
      </c>
      <c r="AJ75" s="257">
        <f t="shared" si="68"/>
        <v>23.192347999999999</v>
      </c>
      <c r="AK75" s="257">
        <f t="shared" si="68"/>
        <v>13.555296999999999</v>
      </c>
      <c r="AL75" s="257">
        <f t="shared" si="68"/>
        <v>13.473591000000001</v>
      </c>
      <c r="AM75" s="257">
        <f t="shared" si="68"/>
        <v>13.555296999999999</v>
      </c>
      <c r="AN75" s="257">
        <f t="shared" si="68"/>
        <v>13.473591000000001</v>
      </c>
      <c r="AO75" s="257">
        <f t="shared" si="68"/>
        <v>13.555296999999999</v>
      </c>
      <c r="AP75" s="257">
        <f t="shared" si="68"/>
        <v>13.555296999999999</v>
      </c>
      <c r="AQ75" s="257">
        <f t="shared" si="68"/>
        <v>7.6350420000000003</v>
      </c>
      <c r="AR75" s="257">
        <f t="shared" si="68"/>
        <v>0</v>
      </c>
      <c r="AS75" s="257">
        <f t="shared" si="68"/>
        <v>31.563146</v>
      </c>
      <c r="AT75" s="257">
        <f t="shared" si="68"/>
        <v>14586.516380000001</v>
      </c>
      <c r="AU75" s="257">
        <f t="shared" si="68"/>
        <v>978.45958300000007</v>
      </c>
      <c r="AV75" s="257">
        <f t="shared" si="68"/>
        <v>926.78106600000001</v>
      </c>
      <c r="AW75" s="257">
        <f t="shared" si="68"/>
        <v>981.41693700000008</v>
      </c>
      <c r="AX75" s="257">
        <f t="shared" si="68"/>
        <v>946.98378999999989</v>
      </c>
      <c r="AY75" s="257">
        <f t="shared" si="68"/>
        <v>1000.8004730000001</v>
      </c>
      <c r="AZ75" s="257">
        <f t="shared" si="68"/>
        <v>947.12028599999996</v>
      </c>
      <c r="BA75" s="257">
        <f>SUM(BA76:BA88)</f>
        <v>978.45743300000004</v>
      </c>
      <c r="BB75" s="257">
        <f>SUM(BB76:BB88)</f>
        <v>978.67272300000002</v>
      </c>
      <c r="BC75" s="257">
        <f>SUM(BC76:BC88)</f>
        <v>967.1887109999999</v>
      </c>
      <c r="BD75" s="257">
        <f t="shared" si="68"/>
        <v>981.45743300000004</v>
      </c>
      <c r="BE75" s="257">
        <f t="shared" ref="BE75:BO75" si="69">SUM(BE76:BE88)</f>
        <v>915.33114699999999</v>
      </c>
      <c r="BF75" s="257">
        <f t="shared" si="69"/>
        <v>5998.2542460000004</v>
      </c>
      <c r="BG75" s="257">
        <f t="shared" si="69"/>
        <v>1146.289898</v>
      </c>
      <c r="BH75" s="257">
        <f t="shared" si="69"/>
        <v>962.59363299999995</v>
      </c>
      <c r="BI75" s="257">
        <f t="shared" si="69"/>
        <v>1044.7938689999999</v>
      </c>
      <c r="BJ75" s="257">
        <f t="shared" si="69"/>
        <v>1026.73596</v>
      </c>
      <c r="BK75" s="257">
        <f t="shared" si="69"/>
        <v>1040.1569790000001</v>
      </c>
      <c r="BL75" s="257">
        <f t="shared" si="69"/>
        <v>1190.434107</v>
      </c>
      <c r="BM75" s="257">
        <f t="shared" si="69"/>
        <v>1153.3122970000002</v>
      </c>
      <c r="BN75" s="257">
        <f t="shared" si="69"/>
        <v>1040.1649040000002</v>
      </c>
      <c r="BO75" s="257">
        <f t="shared" si="69"/>
        <v>1027.315235</v>
      </c>
      <c r="BP75" s="257">
        <f t="shared" ref="BP75:BX75" si="70">SUM(BP76:BP88)</f>
        <v>1040.64679</v>
      </c>
      <c r="BQ75" s="257">
        <f t="shared" si="70"/>
        <v>1123.0490660000003</v>
      </c>
      <c r="BR75" s="257">
        <f t="shared" si="70"/>
        <v>1703.4068540000001</v>
      </c>
      <c r="BS75" s="257">
        <f t="shared" si="70"/>
        <v>1104.6073090000002</v>
      </c>
      <c r="BT75" s="257">
        <f t="shared" si="70"/>
        <v>1024.9244250000002</v>
      </c>
      <c r="BU75" s="257">
        <f t="shared" si="70"/>
        <v>1218.303662</v>
      </c>
      <c r="BV75" s="257">
        <f t="shared" si="70"/>
        <v>1064.6098060000002</v>
      </c>
      <c r="BW75" s="257">
        <f t="shared" si="70"/>
        <v>1105.1044220000001</v>
      </c>
      <c r="BX75" s="257">
        <f t="shared" si="70"/>
        <v>1124.4193759999998</v>
      </c>
      <c r="BY75" s="257">
        <f t="shared" ref="BY75:CC75" si="71">SUM(BY76:BY88)</f>
        <v>1077.8159969999999</v>
      </c>
      <c r="BZ75" s="257">
        <f t="shared" si="71"/>
        <v>1110.2884879999999</v>
      </c>
      <c r="CA75" s="257">
        <f t="shared" si="71"/>
        <v>1363.602758</v>
      </c>
      <c r="CB75" s="257">
        <f t="shared" si="71"/>
        <v>864.19950199999994</v>
      </c>
      <c r="CC75" s="257">
        <f t="shared" si="71"/>
        <v>1412.9780699999999</v>
      </c>
      <c r="CE75" s="257">
        <f t="shared" ref="CE75:CJ75" si="72">SUM(CE76:CE88)</f>
        <v>322.69036899999992</v>
      </c>
      <c r="CF75" s="257">
        <f t="shared" si="72"/>
        <v>484.75366400000001</v>
      </c>
      <c r="CG75" s="257">
        <f t="shared" si="72"/>
        <v>14743.630583</v>
      </c>
      <c r="CH75" s="257">
        <f t="shared" si="72"/>
        <v>16600.923827999999</v>
      </c>
      <c r="CI75" s="257">
        <f t="shared" si="72"/>
        <v>13498.899591999998</v>
      </c>
      <c r="CJ75" s="257">
        <f t="shared" si="72"/>
        <v>12470.853815000002</v>
      </c>
    </row>
    <row r="76" spans="2:88" x14ac:dyDescent="0.2">
      <c r="C76" s="154" t="s">
        <v>1251</v>
      </c>
      <c r="D76" s="154"/>
      <c r="E76" s="154"/>
      <c r="F76" s="154"/>
      <c r="G76" s="154"/>
      <c r="H76" s="154"/>
      <c r="I76" s="154"/>
      <c r="J76" s="154"/>
      <c r="K76" s="172">
        <v>9.7666609999999991</v>
      </c>
      <c r="L76" s="172">
        <v>9.7666609999999991</v>
      </c>
      <c r="M76" s="172">
        <v>9.7666609999999991</v>
      </c>
      <c r="N76" s="172">
        <v>9.7666609999999991</v>
      </c>
      <c r="O76" s="172">
        <v>9.7666609999999991</v>
      </c>
      <c r="P76" s="172">
        <v>9.7666609999999991</v>
      </c>
      <c r="Q76" s="172">
        <v>9.7666609999999991</v>
      </c>
      <c r="R76" s="172">
        <v>9.7666609999999991</v>
      </c>
      <c r="S76" s="172">
        <v>10.680194</v>
      </c>
      <c r="T76" s="172">
        <v>12.126624</v>
      </c>
      <c r="U76" s="172">
        <v>12.050496000000001</v>
      </c>
      <c r="V76" s="172">
        <v>12.126628</v>
      </c>
      <c r="W76" s="172">
        <v>12.826307999999999</v>
      </c>
      <c r="X76" s="172">
        <v>12.600338000000001</v>
      </c>
      <c r="Y76" s="172">
        <v>12.823923000000001</v>
      </c>
      <c r="Z76" s="172">
        <v>12.752765999999999</v>
      </c>
      <c r="AA76" s="172">
        <v>12.82898</v>
      </c>
      <c r="AB76" s="172">
        <v>12.752765999999999</v>
      </c>
      <c r="AC76" s="172">
        <v>12.818464000000001</v>
      </c>
      <c r="AD76" s="172">
        <v>12.826307999999999</v>
      </c>
      <c r="AE76" s="172">
        <v>12.817128</v>
      </c>
      <c r="AF76" s="172">
        <v>12.99105</v>
      </c>
      <c r="AG76" s="172">
        <v>12.917553</v>
      </c>
      <c r="AH76" s="172">
        <v>12.999259</v>
      </c>
      <c r="AI76" s="172">
        <v>13.555296999999999</v>
      </c>
      <c r="AJ76" s="172">
        <v>13.310176999999999</v>
      </c>
      <c r="AK76" s="172">
        <v>13.555296999999999</v>
      </c>
      <c r="AL76" s="172">
        <v>13.473591000000001</v>
      </c>
      <c r="AM76" s="172">
        <v>13.555296999999999</v>
      </c>
      <c r="AN76" s="172">
        <v>13.473591000000001</v>
      </c>
      <c r="AO76" s="172">
        <v>13.555296999999999</v>
      </c>
      <c r="AP76" s="172">
        <v>13.555296999999999</v>
      </c>
      <c r="AQ76" s="172">
        <v>7.6350420000000003</v>
      </c>
      <c r="AR76" s="172">
        <v>0</v>
      </c>
      <c r="AS76" s="172">
        <v>31.563143</v>
      </c>
      <c r="AT76" s="172">
        <v>978.45743300000004</v>
      </c>
      <c r="AU76" s="172">
        <v>978.45743300000004</v>
      </c>
      <c r="AV76" s="172">
        <v>915.33114699999999</v>
      </c>
      <c r="AW76" s="172">
        <v>978.45743300000004</v>
      </c>
      <c r="AX76" s="172">
        <v>946.89428999999996</v>
      </c>
      <c r="AY76" s="172">
        <v>978.45743300000004</v>
      </c>
      <c r="AZ76" s="172">
        <v>946.89428999999996</v>
      </c>
      <c r="BA76" s="172">
        <v>978.45743300000004</v>
      </c>
      <c r="BB76" s="172">
        <v>978.45743300000004</v>
      </c>
      <c r="BC76" s="172">
        <v>946.89428999999996</v>
      </c>
      <c r="BD76" s="172">
        <v>978.45743300000004</v>
      </c>
      <c r="BE76" s="172">
        <v>915.33114699999999</v>
      </c>
      <c r="BF76" s="172">
        <v>1073.7093139999999</v>
      </c>
      <c r="BG76" s="172">
        <v>1040.155898</v>
      </c>
      <c r="BH76" s="172">
        <v>939.49564899999996</v>
      </c>
      <c r="BI76" s="172">
        <v>1040.155898</v>
      </c>
      <c r="BJ76" s="172">
        <v>1006.602481</v>
      </c>
      <c r="BK76" s="172">
        <v>1040.1558970000001</v>
      </c>
      <c r="BL76" s="172">
        <v>1006.602481</v>
      </c>
      <c r="BM76" s="172">
        <v>1040.1558970000001</v>
      </c>
      <c r="BN76" s="172">
        <v>1040.1558970000001</v>
      </c>
      <c r="BO76" s="172">
        <v>1006.602481</v>
      </c>
      <c r="BP76" s="172">
        <v>1040.1558970000001</v>
      </c>
      <c r="BQ76" s="172">
        <v>973.04906500000004</v>
      </c>
      <c r="BR76" s="172">
        <v>1154.644888</v>
      </c>
      <c r="BS76" s="172">
        <v>1104.5883080000001</v>
      </c>
      <c r="BT76" s="172">
        <v>997.84823200000005</v>
      </c>
      <c r="BU76" s="172">
        <v>1105.083971</v>
      </c>
      <c r="BV76" s="172">
        <v>1069.5115860000001</v>
      </c>
      <c r="BW76" s="172">
        <v>1105.1044220000001</v>
      </c>
      <c r="BX76" s="172">
        <v>1069.53214</v>
      </c>
      <c r="BY76" s="172">
        <v>1105.1250809999999</v>
      </c>
      <c r="BZ76" s="172">
        <v>1105.1354879999999</v>
      </c>
      <c r="CA76" s="172">
        <v>1069.563361</v>
      </c>
      <c r="CB76" s="172">
        <v>1105.1564599999999</v>
      </c>
      <c r="CC76" s="172">
        <v>1034.001855</v>
      </c>
      <c r="CE76" s="281">
        <f t="shared" ref="CE76:CJ88" si="73">SUMIF($K$5:$CC$5,CE$5,$K76:$CC76)</f>
        <v>125.11722999999998</v>
      </c>
      <c r="CF76" s="281">
        <f t="shared" si="73"/>
        <v>153.95484299999998</v>
      </c>
      <c r="CG76" s="281">
        <f t="shared" si="73"/>
        <v>1125.689462</v>
      </c>
      <c r="CH76" s="281">
        <f t="shared" si="73"/>
        <v>11615.799075999999</v>
      </c>
      <c r="CI76" s="281">
        <f t="shared" si="73"/>
        <v>12327.932429</v>
      </c>
      <c r="CJ76" s="281">
        <f t="shared" si="73"/>
        <v>11870.650904000002</v>
      </c>
    </row>
    <row r="77" spans="2:88" x14ac:dyDescent="0.2">
      <c r="C77" s="24" t="s">
        <v>1252</v>
      </c>
      <c r="K77" s="158">
        <v>21.792953000000001</v>
      </c>
      <c r="L77" s="158">
        <v>0</v>
      </c>
      <c r="M77" s="158">
        <v>6.455965</v>
      </c>
      <c r="N77" s="158">
        <v>0.93340400000000001</v>
      </c>
      <c r="O77" s="158">
        <v>0</v>
      </c>
      <c r="P77" s="158">
        <v>14.594609999999999</v>
      </c>
      <c r="Q77" s="158">
        <v>0</v>
      </c>
      <c r="R77" s="158">
        <v>16.224568000000001</v>
      </c>
      <c r="S77" s="158">
        <v>2.6335280000000001</v>
      </c>
      <c r="T77" s="158">
        <v>0</v>
      </c>
      <c r="U77" s="158">
        <v>18.752873999999998</v>
      </c>
      <c r="V77" s="158">
        <v>26.555880999999999</v>
      </c>
      <c r="W77" s="158">
        <v>13.786246999999999</v>
      </c>
      <c r="X77" s="158">
        <v>10.994949</v>
      </c>
      <c r="Y77" s="158">
        <v>3.3407100000000001</v>
      </c>
      <c r="Z77" s="158">
        <v>12.745127999999999</v>
      </c>
      <c r="AA77" s="158">
        <v>5.5509430000000002</v>
      </c>
      <c r="AB77" s="158">
        <v>13.588423000000001</v>
      </c>
      <c r="AC77" s="158">
        <v>0</v>
      </c>
      <c r="AD77" s="158">
        <v>12.694499</v>
      </c>
      <c r="AE77" s="158">
        <v>24.358478999999999</v>
      </c>
      <c r="AF77" s="158">
        <v>20.315878000000001</v>
      </c>
      <c r="AG77" s="158">
        <v>0</v>
      </c>
      <c r="AH77" s="158">
        <v>16.120398000000002</v>
      </c>
      <c r="AI77" s="158">
        <v>0</v>
      </c>
      <c r="AJ77" s="158">
        <v>9.8821680000000001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11.446914</v>
      </c>
      <c r="AW77" s="158">
        <v>2.9455040000000001</v>
      </c>
      <c r="AX77" s="158">
        <v>5.7700000000000001E-2</v>
      </c>
      <c r="AY77" s="158">
        <v>22.336531000000001</v>
      </c>
      <c r="AZ77" s="158">
        <v>0</v>
      </c>
      <c r="BA77" s="158">
        <v>0</v>
      </c>
      <c r="BB77" s="158">
        <v>0.21529000000000001</v>
      </c>
      <c r="BC77" s="158">
        <v>0.29442000000000002</v>
      </c>
      <c r="BD77" s="158">
        <v>0</v>
      </c>
      <c r="BE77" s="158">
        <v>0</v>
      </c>
      <c r="BF77" s="158">
        <v>206.96539799999999</v>
      </c>
      <c r="BG77" s="158">
        <v>106.134</v>
      </c>
      <c r="BH77" s="158">
        <v>2.3668200000000001</v>
      </c>
      <c r="BI77" s="158">
        <v>0.45696999999999999</v>
      </c>
      <c r="BJ77" s="158">
        <v>7.0472999999999994E-2</v>
      </c>
      <c r="BK77" s="158">
        <v>1.075E-3</v>
      </c>
      <c r="BL77" s="158">
        <v>0</v>
      </c>
      <c r="BM77" s="158">
        <v>113.1564</v>
      </c>
      <c r="BN77" s="158">
        <v>0</v>
      </c>
      <c r="BO77" s="158">
        <v>20.709754</v>
      </c>
      <c r="BP77" s="158">
        <v>0.49089300000000002</v>
      </c>
      <c r="BQ77" s="158">
        <v>0</v>
      </c>
      <c r="BR77" s="158">
        <v>-66.818223000000003</v>
      </c>
      <c r="BS77" s="158">
        <v>1.9E-2</v>
      </c>
      <c r="BT77" s="158">
        <v>27.076191999999999</v>
      </c>
      <c r="BU77" s="158">
        <v>87.494027000000003</v>
      </c>
      <c r="BV77" s="158">
        <v>0.82388300000000003</v>
      </c>
      <c r="BW77" s="158">
        <v>0</v>
      </c>
      <c r="BX77" s="158">
        <v>1.074821</v>
      </c>
      <c r="BY77" s="158">
        <v>7.6712119999999997</v>
      </c>
      <c r="BZ77" s="158">
        <v>0</v>
      </c>
      <c r="CA77" s="158">
        <v>10.436399</v>
      </c>
      <c r="CB77" s="158">
        <v>40.564273</v>
      </c>
      <c r="CC77" s="158">
        <v>0.32820700000000003</v>
      </c>
      <c r="CE77" s="251">
        <f t="shared" si="73"/>
        <v>107.943783</v>
      </c>
      <c r="CF77" s="251">
        <f t="shared" si="73"/>
        <v>133.495654</v>
      </c>
      <c r="CG77" s="251">
        <f t="shared" si="73"/>
        <v>9.8821680000000001</v>
      </c>
      <c r="CH77" s="251">
        <f t="shared" si="73"/>
        <v>244.26175699999999</v>
      </c>
      <c r="CI77" s="251">
        <f t="shared" si="73"/>
        <v>176.56816200000003</v>
      </c>
      <c r="CJ77" s="251">
        <f t="shared" si="73"/>
        <v>175.48801399999999</v>
      </c>
    </row>
    <row r="78" spans="2:88" x14ac:dyDescent="0.2">
      <c r="C78" s="24" t="s">
        <v>1253</v>
      </c>
      <c r="K78" s="158">
        <v>0</v>
      </c>
      <c r="L78" s="158">
        <v>0</v>
      </c>
      <c r="M78" s="158">
        <v>0</v>
      </c>
      <c r="N78" s="158">
        <v>0</v>
      </c>
      <c r="O78" s="158">
        <v>0</v>
      </c>
      <c r="P78" s="158">
        <v>0</v>
      </c>
      <c r="Q78" s="158">
        <v>0</v>
      </c>
      <c r="R78" s="158">
        <v>0</v>
      </c>
      <c r="S78" s="158">
        <v>0</v>
      </c>
      <c r="T78" s="158">
        <v>0</v>
      </c>
      <c r="U78" s="158">
        <v>0</v>
      </c>
      <c r="V78" s="158">
        <v>5.2000780000000004</v>
      </c>
      <c r="W78" s="158">
        <v>0</v>
      </c>
      <c r="X78" s="158">
        <v>0</v>
      </c>
      <c r="Y78" s="158">
        <v>0</v>
      </c>
      <c r="Z78" s="158">
        <v>0</v>
      </c>
      <c r="AA78" s="158">
        <v>0</v>
      </c>
      <c r="AB78" s="158">
        <v>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3.9095040000000001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169.6825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94.155586999999997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-94.155586999999997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E78" s="251">
        <f t="shared" si="73"/>
        <v>5.2000780000000004</v>
      </c>
      <c r="CF78" s="251">
        <f t="shared" si="73"/>
        <v>3.9095040000000001</v>
      </c>
      <c r="CG78" s="251">
        <f t="shared" si="73"/>
        <v>0</v>
      </c>
      <c r="CH78" s="251">
        <f t="shared" si="73"/>
        <v>169.6825</v>
      </c>
      <c r="CI78" s="251">
        <f t="shared" si="73"/>
        <v>0</v>
      </c>
      <c r="CJ78" s="251">
        <f t="shared" si="73"/>
        <v>0</v>
      </c>
    </row>
    <row r="79" spans="2:88" x14ac:dyDescent="0.2">
      <c r="C79" s="24" t="s">
        <v>1254</v>
      </c>
      <c r="K79" s="158">
        <v>0</v>
      </c>
      <c r="L79" s="158">
        <v>0</v>
      </c>
      <c r="M79" s="158">
        <v>0</v>
      </c>
      <c r="N79" s="158">
        <v>0</v>
      </c>
      <c r="O79" s="158">
        <v>0</v>
      </c>
      <c r="P79" s="158">
        <v>0</v>
      </c>
      <c r="Q79" s="158">
        <v>0</v>
      </c>
      <c r="R79" s="158">
        <v>0</v>
      </c>
      <c r="S79" s="158">
        <v>0</v>
      </c>
      <c r="T79" s="158">
        <v>0</v>
      </c>
      <c r="U79" s="158">
        <v>0</v>
      </c>
      <c r="V79" s="158">
        <v>0</v>
      </c>
      <c r="W79" s="158">
        <v>0</v>
      </c>
      <c r="X79" s="158">
        <v>0</v>
      </c>
      <c r="Y79" s="158">
        <v>0</v>
      </c>
      <c r="Z79" s="158">
        <v>0</v>
      </c>
      <c r="AA79" s="158">
        <v>0</v>
      </c>
      <c r="AB79" s="158">
        <v>0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191.61513500000001</v>
      </c>
      <c r="AI79" s="158">
        <v>0</v>
      </c>
      <c r="AJ79" s="158">
        <v>0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E79" s="251">
        <f t="shared" si="73"/>
        <v>0</v>
      </c>
      <c r="CF79" s="251">
        <f t="shared" si="73"/>
        <v>191.61513500000001</v>
      </c>
      <c r="CG79" s="251">
        <f t="shared" si="73"/>
        <v>0</v>
      </c>
      <c r="CH79" s="251">
        <f t="shared" si="73"/>
        <v>0</v>
      </c>
      <c r="CI79" s="251">
        <f t="shared" si="73"/>
        <v>0</v>
      </c>
      <c r="CJ79" s="251">
        <f t="shared" si="73"/>
        <v>0</v>
      </c>
    </row>
    <row r="80" spans="2:88" x14ac:dyDescent="0.2">
      <c r="C80" s="24" t="s">
        <v>1255</v>
      </c>
      <c r="K80" s="158">
        <v>0</v>
      </c>
      <c r="L80" s="158">
        <v>0</v>
      </c>
      <c r="M80" s="158">
        <v>0</v>
      </c>
      <c r="N80" s="158">
        <v>0</v>
      </c>
      <c r="O80" s="158">
        <v>0</v>
      </c>
      <c r="P80" s="158">
        <v>0</v>
      </c>
      <c r="Q80" s="158">
        <v>0</v>
      </c>
      <c r="R80" s="158">
        <v>0</v>
      </c>
      <c r="S80" s="158">
        <v>0</v>
      </c>
      <c r="T80" s="158">
        <v>0</v>
      </c>
      <c r="U80" s="158">
        <v>0</v>
      </c>
      <c r="V80" s="158">
        <v>0</v>
      </c>
      <c r="W80" s="158">
        <v>0</v>
      </c>
      <c r="X80" s="158">
        <v>0</v>
      </c>
      <c r="Y80" s="158">
        <v>0</v>
      </c>
      <c r="Z80" s="158">
        <v>0</v>
      </c>
      <c r="AA80" s="158">
        <v>0</v>
      </c>
      <c r="AB80" s="158">
        <v>0</v>
      </c>
      <c r="AC80" s="158">
        <v>0</v>
      </c>
      <c r="AD80" s="158">
        <v>0</v>
      </c>
      <c r="AE80" s="158">
        <v>0</v>
      </c>
      <c r="AF80" s="158">
        <v>0</v>
      </c>
      <c r="AG80" s="158">
        <v>0</v>
      </c>
      <c r="AH80" s="158">
        <v>0</v>
      </c>
      <c r="AI80" s="158">
        <v>0</v>
      </c>
      <c r="AJ80" s="158">
        <v>0</v>
      </c>
      <c r="AK80" s="158">
        <v>0</v>
      </c>
      <c r="AL80" s="158">
        <v>0</v>
      </c>
      <c r="AM80" s="158">
        <v>0</v>
      </c>
      <c r="AN80" s="158">
        <v>0</v>
      </c>
      <c r="AO80" s="158">
        <v>0</v>
      </c>
      <c r="AP80" s="158">
        <v>0</v>
      </c>
      <c r="AQ80" s="158">
        <v>0</v>
      </c>
      <c r="AR80" s="158">
        <v>0</v>
      </c>
      <c r="AS80" s="158">
        <v>0</v>
      </c>
      <c r="AT80" s="158">
        <v>0</v>
      </c>
      <c r="AU80" s="158">
        <v>0</v>
      </c>
      <c r="AV80" s="158">
        <v>0</v>
      </c>
      <c r="AW80" s="158">
        <v>0</v>
      </c>
      <c r="AX80" s="158">
        <v>0</v>
      </c>
      <c r="AY80" s="158">
        <v>0</v>
      </c>
      <c r="AZ80" s="158">
        <v>0.225996</v>
      </c>
      <c r="BA80" s="158">
        <v>0</v>
      </c>
      <c r="BB80" s="158">
        <v>0</v>
      </c>
      <c r="BC80" s="158">
        <v>0</v>
      </c>
      <c r="BD80" s="158">
        <v>0</v>
      </c>
      <c r="BE80" s="158">
        <v>0</v>
      </c>
      <c r="BF80" s="158">
        <v>0</v>
      </c>
      <c r="BG80" s="158">
        <v>0</v>
      </c>
      <c r="BH80" s="158">
        <v>3.503358</v>
      </c>
      <c r="BI80" s="158">
        <v>0</v>
      </c>
      <c r="BJ80" s="158">
        <v>0</v>
      </c>
      <c r="BK80" s="158">
        <v>0</v>
      </c>
      <c r="BL80" s="158">
        <v>74.676039000000003</v>
      </c>
      <c r="BM80" s="158">
        <v>0</v>
      </c>
      <c r="BN80" s="158">
        <v>0</v>
      </c>
      <c r="BO80" s="158">
        <v>0</v>
      </c>
      <c r="BP80" s="158">
        <v>0</v>
      </c>
      <c r="BQ80" s="158">
        <v>0</v>
      </c>
      <c r="BR80" s="158">
        <v>0</v>
      </c>
      <c r="BS80" s="158">
        <v>0</v>
      </c>
      <c r="BT80" s="158">
        <v>0</v>
      </c>
      <c r="BU80" s="158">
        <v>0</v>
      </c>
      <c r="BV80" s="158">
        <v>0</v>
      </c>
      <c r="BW80" s="158">
        <v>0</v>
      </c>
      <c r="BX80" s="158">
        <v>0</v>
      </c>
      <c r="BY80" s="158">
        <v>0</v>
      </c>
      <c r="BZ80" s="158">
        <v>0</v>
      </c>
      <c r="CA80" s="158">
        <v>0</v>
      </c>
      <c r="CB80" s="158">
        <v>0</v>
      </c>
      <c r="CC80" s="158">
        <v>0</v>
      </c>
      <c r="CE80" s="251">
        <f t="shared" si="73"/>
        <v>0</v>
      </c>
      <c r="CF80" s="251">
        <f t="shared" si="73"/>
        <v>0</v>
      </c>
      <c r="CG80" s="251">
        <f t="shared" si="73"/>
        <v>0</v>
      </c>
      <c r="CH80" s="251">
        <f t="shared" si="73"/>
        <v>0.225996</v>
      </c>
      <c r="CI80" s="251">
        <f t="shared" si="73"/>
        <v>78.179397000000009</v>
      </c>
      <c r="CJ80" s="251">
        <f t="shared" si="73"/>
        <v>0</v>
      </c>
    </row>
    <row r="81" spans="2:88" x14ac:dyDescent="0.2">
      <c r="C81" s="24" t="s">
        <v>1256</v>
      </c>
      <c r="K81" s="158">
        <v>0</v>
      </c>
      <c r="L81" s="158">
        <v>0</v>
      </c>
      <c r="M81" s="158">
        <v>0</v>
      </c>
      <c r="N81" s="158">
        <v>0</v>
      </c>
      <c r="O81" s="158">
        <v>0</v>
      </c>
      <c r="P81" s="158">
        <v>0</v>
      </c>
      <c r="Q81" s="158">
        <v>0</v>
      </c>
      <c r="R81" s="158">
        <v>0</v>
      </c>
      <c r="S81" s="158">
        <v>0</v>
      </c>
      <c r="T81" s="158">
        <v>0</v>
      </c>
      <c r="U81" s="158">
        <v>0</v>
      </c>
      <c r="V81" s="158">
        <v>0</v>
      </c>
      <c r="W81" s="158">
        <v>0</v>
      </c>
      <c r="X81" s="158">
        <v>0</v>
      </c>
      <c r="Y81" s="158">
        <v>0</v>
      </c>
      <c r="Z81" s="158">
        <v>0</v>
      </c>
      <c r="AA81" s="158">
        <v>0</v>
      </c>
      <c r="AB81" s="158">
        <v>0</v>
      </c>
      <c r="AC81" s="158">
        <v>0</v>
      </c>
      <c r="AD81" s="158">
        <v>0</v>
      </c>
      <c r="AE81" s="158">
        <v>0</v>
      </c>
      <c r="AF81" s="158">
        <v>0</v>
      </c>
      <c r="AG81" s="158">
        <v>0</v>
      </c>
      <c r="AH81" s="158">
        <v>0</v>
      </c>
      <c r="AI81" s="158">
        <v>0</v>
      </c>
      <c r="AJ81" s="158">
        <v>0</v>
      </c>
      <c r="AK81" s="158">
        <v>0</v>
      </c>
      <c r="AL81" s="158">
        <v>0</v>
      </c>
      <c r="AM81" s="158">
        <v>0</v>
      </c>
      <c r="AN81" s="158">
        <v>0</v>
      </c>
      <c r="AO81" s="158">
        <v>0</v>
      </c>
      <c r="AP81" s="158">
        <v>0</v>
      </c>
      <c r="AQ81" s="158">
        <v>0</v>
      </c>
      <c r="AR81" s="158">
        <v>0</v>
      </c>
      <c r="AS81" s="158">
        <v>0</v>
      </c>
      <c r="AT81" s="158">
        <v>0</v>
      </c>
      <c r="AU81" s="158">
        <v>0</v>
      </c>
      <c r="AV81" s="158">
        <v>0</v>
      </c>
      <c r="AW81" s="158">
        <v>0</v>
      </c>
      <c r="AX81" s="158">
        <v>0</v>
      </c>
      <c r="AY81" s="158">
        <v>0</v>
      </c>
      <c r="AZ81" s="158">
        <v>0</v>
      </c>
      <c r="BA81" s="158">
        <v>0</v>
      </c>
      <c r="BB81" s="158">
        <v>0</v>
      </c>
      <c r="BC81" s="158">
        <v>0</v>
      </c>
      <c r="BD81" s="158">
        <v>0</v>
      </c>
      <c r="BE81" s="158">
        <v>0</v>
      </c>
      <c r="BF81" s="158">
        <v>0</v>
      </c>
      <c r="BG81" s="158">
        <v>0</v>
      </c>
      <c r="BH81" s="158">
        <v>0</v>
      </c>
      <c r="BI81" s="158">
        <v>0</v>
      </c>
      <c r="BJ81" s="158">
        <v>0</v>
      </c>
      <c r="BK81" s="158">
        <v>0</v>
      </c>
      <c r="BL81" s="158">
        <v>0</v>
      </c>
      <c r="BM81" s="158">
        <v>0</v>
      </c>
      <c r="BN81" s="158">
        <v>0</v>
      </c>
      <c r="BO81" s="158">
        <v>0</v>
      </c>
      <c r="BP81" s="158">
        <v>0</v>
      </c>
      <c r="BQ81" s="158">
        <v>0</v>
      </c>
      <c r="BR81" s="158">
        <v>0</v>
      </c>
      <c r="BS81" s="158">
        <v>0</v>
      </c>
      <c r="BT81" s="158">
        <v>0</v>
      </c>
      <c r="BU81" s="158">
        <v>0</v>
      </c>
      <c r="BV81" s="158">
        <v>0</v>
      </c>
      <c r="BW81" s="158">
        <v>0</v>
      </c>
      <c r="BX81" s="158">
        <v>0</v>
      </c>
      <c r="BY81" s="158">
        <v>0</v>
      </c>
      <c r="BZ81" s="158">
        <v>0</v>
      </c>
      <c r="CA81" s="158">
        <v>0</v>
      </c>
      <c r="CB81" s="158">
        <v>0</v>
      </c>
      <c r="CC81" s="158">
        <v>375.00000199999999</v>
      </c>
      <c r="CE81" s="251">
        <f t="shared" si="73"/>
        <v>0</v>
      </c>
      <c r="CF81" s="251">
        <f t="shared" si="73"/>
        <v>0</v>
      </c>
      <c r="CG81" s="251">
        <f t="shared" si="73"/>
        <v>0</v>
      </c>
      <c r="CH81" s="251">
        <f t="shared" si="73"/>
        <v>0</v>
      </c>
      <c r="CI81" s="251">
        <f t="shared" si="73"/>
        <v>0</v>
      </c>
      <c r="CJ81" s="251">
        <f t="shared" si="73"/>
        <v>375.00000199999999</v>
      </c>
    </row>
    <row r="82" spans="2:88" x14ac:dyDescent="0.2">
      <c r="C82" s="24" t="s">
        <v>1257</v>
      </c>
      <c r="K82" s="158">
        <v>0</v>
      </c>
      <c r="L82" s="158">
        <v>0</v>
      </c>
      <c r="M82" s="158">
        <v>0</v>
      </c>
      <c r="N82" s="158">
        <v>0</v>
      </c>
      <c r="O82" s="158">
        <v>0</v>
      </c>
      <c r="P82" s="158">
        <v>0</v>
      </c>
      <c r="Q82" s="158">
        <v>0</v>
      </c>
      <c r="R82" s="158">
        <v>0</v>
      </c>
      <c r="S82" s="158">
        <v>0</v>
      </c>
      <c r="T82" s="158">
        <v>0</v>
      </c>
      <c r="U82" s="158">
        <v>0</v>
      </c>
      <c r="V82" s="158">
        <v>0</v>
      </c>
      <c r="W82" s="158">
        <v>0</v>
      </c>
      <c r="X82" s="158">
        <v>0</v>
      </c>
      <c r="Y82" s="158">
        <v>0</v>
      </c>
      <c r="Z82" s="158">
        <v>0</v>
      </c>
      <c r="AA82" s="158">
        <v>0</v>
      </c>
      <c r="AB82" s="158">
        <v>0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3308.7204470000001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4539.4457030000003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E82" s="251">
        <f t="shared" si="73"/>
        <v>0</v>
      </c>
      <c r="CF82" s="251">
        <f t="shared" si="73"/>
        <v>0</v>
      </c>
      <c r="CG82" s="251">
        <f t="shared" si="73"/>
        <v>3308.7204470000001</v>
      </c>
      <c r="CH82" s="251">
        <f t="shared" si="73"/>
        <v>4539.4457030000003</v>
      </c>
      <c r="CI82" s="251">
        <f t="shared" si="73"/>
        <v>0</v>
      </c>
      <c r="CJ82" s="251">
        <f t="shared" si="73"/>
        <v>0</v>
      </c>
    </row>
    <row r="83" spans="2:88" x14ac:dyDescent="0.2">
      <c r="C83" s="24" t="s">
        <v>1258</v>
      </c>
      <c r="K83" s="158">
        <v>0</v>
      </c>
      <c r="L83" s="158">
        <v>0</v>
      </c>
      <c r="M83" s="158">
        <v>0</v>
      </c>
      <c r="N83" s="158">
        <v>0</v>
      </c>
      <c r="O83" s="158">
        <v>0</v>
      </c>
      <c r="P83" s="158">
        <v>0</v>
      </c>
      <c r="Q83" s="158">
        <v>0</v>
      </c>
      <c r="R83" s="158">
        <v>0</v>
      </c>
      <c r="S83" s="158">
        <v>0</v>
      </c>
      <c r="T83" s="158">
        <v>0</v>
      </c>
      <c r="U83" s="158">
        <v>0</v>
      </c>
      <c r="V83" s="158">
        <v>67.580359999999999</v>
      </c>
      <c r="W83" s="158">
        <v>0</v>
      </c>
      <c r="X83" s="158">
        <v>0</v>
      </c>
      <c r="Y83" s="158">
        <v>0</v>
      </c>
      <c r="Z83" s="158">
        <v>0</v>
      </c>
      <c r="AA83" s="158">
        <v>0</v>
      </c>
      <c r="AB83" s="158">
        <v>0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10299.3385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150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E83" s="251">
        <f t="shared" si="73"/>
        <v>67.580359999999999</v>
      </c>
      <c r="CF83" s="251">
        <f t="shared" si="73"/>
        <v>0</v>
      </c>
      <c r="CG83" s="251">
        <f t="shared" si="73"/>
        <v>10299.3385</v>
      </c>
      <c r="CH83" s="251">
        <f t="shared" si="73"/>
        <v>0</v>
      </c>
      <c r="CI83" s="251">
        <f t="shared" si="73"/>
        <v>150</v>
      </c>
      <c r="CJ83" s="251">
        <f t="shared" si="73"/>
        <v>0</v>
      </c>
    </row>
    <row r="84" spans="2:88" x14ac:dyDescent="0.2">
      <c r="C84" s="24" t="s">
        <v>1259</v>
      </c>
      <c r="K84" s="158">
        <v>0</v>
      </c>
      <c r="L84" s="158">
        <v>0</v>
      </c>
      <c r="M84" s="158">
        <v>0</v>
      </c>
      <c r="N84" s="158">
        <v>0</v>
      </c>
      <c r="O84" s="158">
        <v>0</v>
      </c>
      <c r="P84" s="158">
        <v>0</v>
      </c>
      <c r="Q84" s="158">
        <v>0</v>
      </c>
      <c r="R84" s="158">
        <v>0</v>
      </c>
      <c r="S84" s="158">
        <v>0</v>
      </c>
      <c r="T84" s="158">
        <v>0</v>
      </c>
      <c r="U84" s="158">
        <v>0</v>
      </c>
      <c r="V84" s="158">
        <v>0</v>
      </c>
      <c r="W84" s="158">
        <v>0</v>
      </c>
      <c r="X84" s="158">
        <v>0</v>
      </c>
      <c r="Y84" s="158">
        <v>0</v>
      </c>
      <c r="Z84" s="158">
        <v>0</v>
      </c>
      <c r="AA84" s="158">
        <v>0</v>
      </c>
      <c r="AB84" s="158">
        <v>0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0</v>
      </c>
      <c r="AV84" s="158">
        <v>0</v>
      </c>
      <c r="AW84" s="158">
        <v>0</v>
      </c>
      <c r="AX84" s="158">
        <v>0</v>
      </c>
      <c r="AY84" s="158">
        <v>0</v>
      </c>
      <c r="AZ84" s="158">
        <v>0</v>
      </c>
      <c r="BA84" s="158">
        <v>0</v>
      </c>
      <c r="BB84" s="158">
        <v>0</v>
      </c>
      <c r="BC84" s="158">
        <v>0</v>
      </c>
      <c r="BD84" s="158">
        <v>0</v>
      </c>
      <c r="BE84" s="158">
        <v>0</v>
      </c>
      <c r="BF84" s="158">
        <v>0</v>
      </c>
      <c r="BG84" s="158">
        <v>0</v>
      </c>
      <c r="BH84" s="158">
        <v>0</v>
      </c>
      <c r="BI84" s="158">
        <v>0</v>
      </c>
      <c r="BJ84" s="158">
        <v>0</v>
      </c>
      <c r="BK84" s="158">
        <v>0</v>
      </c>
      <c r="BL84" s="158">
        <v>0</v>
      </c>
      <c r="BM84" s="158">
        <v>0</v>
      </c>
      <c r="BN84" s="158">
        <v>0</v>
      </c>
      <c r="BO84" s="158">
        <v>0</v>
      </c>
      <c r="BP84" s="158">
        <v>0</v>
      </c>
      <c r="BQ84" s="158">
        <v>0</v>
      </c>
      <c r="BR84" s="158">
        <v>249.593234</v>
      </c>
      <c r="BS84" s="158">
        <v>0</v>
      </c>
      <c r="BT84" s="158">
        <v>0</v>
      </c>
      <c r="BU84" s="158">
        <v>0</v>
      </c>
      <c r="BV84" s="158">
        <v>0</v>
      </c>
      <c r="BW84" s="158">
        <v>0</v>
      </c>
      <c r="BX84" s="158">
        <v>0</v>
      </c>
      <c r="BY84" s="158">
        <v>0</v>
      </c>
      <c r="BZ84" s="158">
        <v>0</v>
      </c>
      <c r="CA84" s="158">
        <v>0</v>
      </c>
      <c r="CB84" s="158">
        <v>0</v>
      </c>
      <c r="CC84" s="158">
        <v>0</v>
      </c>
      <c r="CE84" s="251">
        <f t="shared" si="73"/>
        <v>0</v>
      </c>
      <c r="CF84" s="251">
        <f t="shared" si="73"/>
        <v>0</v>
      </c>
      <c r="CG84" s="251">
        <f t="shared" si="73"/>
        <v>0</v>
      </c>
      <c r="CH84" s="251">
        <f t="shared" si="73"/>
        <v>0</v>
      </c>
      <c r="CI84" s="251">
        <f t="shared" si="73"/>
        <v>249.593234</v>
      </c>
      <c r="CJ84" s="251">
        <f t="shared" si="73"/>
        <v>0</v>
      </c>
    </row>
    <row r="85" spans="2:88" x14ac:dyDescent="0.2">
      <c r="C85" s="24" t="s">
        <v>1260</v>
      </c>
      <c r="K85" s="158">
        <v>0</v>
      </c>
      <c r="L85" s="158">
        <v>0</v>
      </c>
      <c r="M85" s="158">
        <v>0</v>
      </c>
      <c r="N85" s="158">
        <v>0</v>
      </c>
      <c r="O85" s="158">
        <v>0</v>
      </c>
      <c r="P85" s="158">
        <v>0</v>
      </c>
      <c r="Q85" s="158">
        <v>0</v>
      </c>
      <c r="R85" s="158">
        <v>0</v>
      </c>
      <c r="S85" s="158">
        <v>0</v>
      </c>
      <c r="T85" s="158">
        <v>0</v>
      </c>
      <c r="U85" s="158">
        <v>0</v>
      </c>
      <c r="V85" s="158">
        <v>0</v>
      </c>
      <c r="W85" s="158">
        <v>0</v>
      </c>
      <c r="X85" s="158">
        <v>0</v>
      </c>
      <c r="Y85" s="158">
        <v>0</v>
      </c>
      <c r="Z85" s="158">
        <v>0</v>
      </c>
      <c r="AA85" s="158">
        <v>0</v>
      </c>
      <c r="AB85" s="158">
        <v>0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20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0.98099999999999998</v>
      </c>
      <c r="BJ85" s="158">
        <v>0</v>
      </c>
      <c r="BK85" s="158">
        <v>0</v>
      </c>
      <c r="BL85" s="158">
        <v>15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20</v>
      </c>
      <c r="BW85" s="158">
        <v>0</v>
      </c>
      <c r="BX85" s="158">
        <v>5</v>
      </c>
      <c r="BY85" s="158">
        <v>10</v>
      </c>
      <c r="BZ85" s="158">
        <v>0</v>
      </c>
      <c r="CA85" s="158">
        <v>0</v>
      </c>
      <c r="CB85" s="158">
        <v>0</v>
      </c>
      <c r="CC85" s="158">
        <v>0</v>
      </c>
      <c r="CE85" s="251">
        <f t="shared" si="73"/>
        <v>0</v>
      </c>
      <c r="CF85" s="251">
        <f t="shared" si="73"/>
        <v>0</v>
      </c>
      <c r="CG85" s="251">
        <f t="shared" si="73"/>
        <v>0</v>
      </c>
      <c r="CH85" s="251">
        <f t="shared" si="73"/>
        <v>20</v>
      </c>
      <c r="CI85" s="251">
        <f t="shared" si="73"/>
        <v>15.981</v>
      </c>
      <c r="CJ85" s="251">
        <f t="shared" si="73"/>
        <v>35</v>
      </c>
    </row>
    <row r="86" spans="2:88" x14ac:dyDescent="0.2">
      <c r="C86" s="24" t="s">
        <v>1261</v>
      </c>
      <c r="K86" s="158">
        <v>0</v>
      </c>
      <c r="L86" s="158">
        <v>0</v>
      </c>
      <c r="M86" s="158">
        <v>0</v>
      </c>
      <c r="N86" s="158">
        <v>0</v>
      </c>
      <c r="O86" s="158">
        <v>0</v>
      </c>
      <c r="P86" s="158">
        <v>0</v>
      </c>
      <c r="Q86" s="158">
        <v>0</v>
      </c>
      <c r="R86" s="158">
        <v>0</v>
      </c>
      <c r="S86" s="158">
        <v>0</v>
      </c>
      <c r="T86" s="158">
        <v>0</v>
      </c>
      <c r="U86" s="158">
        <v>0</v>
      </c>
      <c r="V86" s="158">
        <v>0</v>
      </c>
      <c r="W86" s="158">
        <v>0</v>
      </c>
      <c r="X86" s="158">
        <v>0</v>
      </c>
      <c r="Y86" s="158">
        <v>0</v>
      </c>
      <c r="Z86" s="158">
        <v>0</v>
      </c>
      <c r="AA86" s="158">
        <v>0</v>
      </c>
      <c r="AB86" s="158">
        <v>0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286.80407300000002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E86" s="251">
        <f t="shared" si="73"/>
        <v>0</v>
      </c>
      <c r="CF86" s="251">
        <f t="shared" si="73"/>
        <v>0</v>
      </c>
      <c r="CG86" s="251">
        <f t="shared" si="73"/>
        <v>0</v>
      </c>
      <c r="CH86" s="251">
        <f t="shared" si="73"/>
        <v>0</v>
      </c>
      <c r="CI86" s="251">
        <f t="shared" si="73"/>
        <v>286.80407300000002</v>
      </c>
      <c r="CJ86" s="251">
        <f t="shared" si="73"/>
        <v>0</v>
      </c>
    </row>
    <row r="87" spans="2:88" x14ac:dyDescent="0.2">
      <c r="C87" s="24" t="s">
        <v>1262</v>
      </c>
      <c r="K87" s="158">
        <v>0</v>
      </c>
      <c r="L87" s="158">
        <v>0</v>
      </c>
      <c r="M87" s="158">
        <v>0</v>
      </c>
      <c r="N87" s="158">
        <v>0</v>
      </c>
      <c r="O87" s="158">
        <v>0</v>
      </c>
      <c r="P87" s="158">
        <v>0</v>
      </c>
      <c r="Q87" s="158">
        <v>0</v>
      </c>
      <c r="R87" s="158">
        <v>0</v>
      </c>
      <c r="S87" s="158">
        <v>0</v>
      </c>
      <c r="T87" s="158">
        <v>0</v>
      </c>
      <c r="U87" s="158">
        <v>0</v>
      </c>
      <c r="V87" s="158">
        <v>0</v>
      </c>
      <c r="W87" s="158">
        <v>0</v>
      </c>
      <c r="X87" s="158">
        <v>0</v>
      </c>
      <c r="Y87" s="158">
        <v>0</v>
      </c>
      <c r="Z87" s="158">
        <v>0</v>
      </c>
      <c r="AA87" s="158">
        <v>0</v>
      </c>
      <c r="AB87" s="158">
        <v>0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41.781312</v>
      </c>
      <c r="BS87" s="158">
        <v>0</v>
      </c>
      <c r="BT87" s="158">
        <v>0</v>
      </c>
      <c r="BU87" s="158">
        <v>25.725663999999998</v>
      </c>
      <c r="BV87" s="158">
        <v>-25.725663999999998</v>
      </c>
      <c r="BW87" s="158">
        <v>0</v>
      </c>
      <c r="BX87" s="158">
        <v>45.479295999999998</v>
      </c>
      <c r="BY87" s="158">
        <v>-45.479295999999998</v>
      </c>
      <c r="BZ87" s="158">
        <v>0</v>
      </c>
      <c r="CA87" s="158">
        <v>283.58223099999998</v>
      </c>
      <c r="CB87" s="158">
        <v>-283.58223099999998</v>
      </c>
      <c r="CC87" s="158">
        <v>0</v>
      </c>
      <c r="CE87" s="251">
        <f t="shared" si="73"/>
        <v>0</v>
      </c>
      <c r="CF87" s="251">
        <f t="shared" si="73"/>
        <v>0</v>
      </c>
      <c r="CG87" s="251">
        <f t="shared" si="73"/>
        <v>0</v>
      </c>
      <c r="CH87" s="251">
        <f t="shared" si="73"/>
        <v>0</v>
      </c>
      <c r="CI87" s="251">
        <f t="shared" si="73"/>
        <v>41.781312</v>
      </c>
      <c r="CJ87" s="251">
        <f t="shared" si="73"/>
        <v>0</v>
      </c>
    </row>
    <row r="88" spans="2:88" x14ac:dyDescent="0.2">
      <c r="C88" s="24" t="s">
        <v>1263</v>
      </c>
      <c r="K88" s="158">
        <v>2.2290000000000001E-3</v>
      </c>
      <c r="L88" s="158">
        <v>0</v>
      </c>
      <c r="M88" s="158">
        <v>0</v>
      </c>
      <c r="N88" s="158">
        <v>28.838225000000001</v>
      </c>
      <c r="O88" s="158">
        <v>9.0000000000000002E-6</v>
      </c>
      <c r="P88" s="158">
        <v>9.6066099999999999</v>
      </c>
      <c r="Q88" s="158">
        <v>1.6386579999999999</v>
      </c>
      <c r="R88" s="158">
        <v>7.3223029999999998</v>
      </c>
      <c r="S88" s="158">
        <v>9.9999999999999995E-7</v>
      </c>
      <c r="T88" s="158">
        <v>3.3246869999999999</v>
      </c>
      <c r="U88" s="158">
        <v>0</v>
      </c>
      <c r="V88" s="158">
        <v>-33.883803999999998</v>
      </c>
      <c r="W88" s="158">
        <v>53.573450000000001</v>
      </c>
      <c r="X88" s="158">
        <v>6.3900000000000003E-4</v>
      </c>
      <c r="Y88" s="158">
        <v>3.0904449999999999</v>
      </c>
      <c r="Z88" s="158">
        <v>3.7301389999999999</v>
      </c>
      <c r="AA88" s="158">
        <v>1.2999999999999999E-5</v>
      </c>
      <c r="AB88" s="158">
        <v>1.349645</v>
      </c>
      <c r="AC88" s="158">
        <v>4.7182370000000002</v>
      </c>
      <c r="AD88" s="158">
        <v>6.8506600000000004</v>
      </c>
      <c r="AE88" s="158">
        <v>0</v>
      </c>
      <c r="AF88" s="158">
        <v>0.362091</v>
      </c>
      <c r="AG88" s="158">
        <v>6.5934000000000006E-2</v>
      </c>
      <c r="AH88" s="158">
        <v>-71.962725000000006</v>
      </c>
      <c r="AI88" s="158">
        <v>0</v>
      </c>
      <c r="AJ88" s="158">
        <v>3.0000000000000001E-6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3.0000000000000001E-6</v>
      </c>
      <c r="AT88" s="158">
        <v>0</v>
      </c>
      <c r="AU88" s="158">
        <v>2.15E-3</v>
      </c>
      <c r="AV88" s="158">
        <v>3.0049999999999999E-3</v>
      </c>
      <c r="AW88" s="158">
        <v>1.4E-2</v>
      </c>
      <c r="AX88" s="158">
        <v>3.1800000000000002E-2</v>
      </c>
      <c r="AY88" s="158">
        <v>6.509E-3</v>
      </c>
      <c r="AZ88" s="158">
        <v>0</v>
      </c>
      <c r="BA88" s="158">
        <v>0</v>
      </c>
      <c r="BB88" s="158">
        <v>0</v>
      </c>
      <c r="BC88" s="158">
        <v>9.9999999999999995E-7</v>
      </c>
      <c r="BD88" s="158">
        <v>3</v>
      </c>
      <c r="BE88" s="158">
        <v>0</v>
      </c>
      <c r="BF88" s="158">
        <v>8.4513309999999997</v>
      </c>
      <c r="BG88" s="158">
        <v>0</v>
      </c>
      <c r="BH88" s="158">
        <v>17.227806000000001</v>
      </c>
      <c r="BI88" s="158">
        <v>3.2000009999999999</v>
      </c>
      <c r="BJ88" s="158">
        <v>20.063006000000001</v>
      </c>
      <c r="BK88" s="158">
        <v>6.9999999999999999E-6</v>
      </c>
      <c r="BL88" s="158">
        <v>0</v>
      </c>
      <c r="BM88" s="158">
        <v>0</v>
      </c>
      <c r="BN88" s="158">
        <v>9.0069999999999994E-3</v>
      </c>
      <c r="BO88" s="158">
        <v>3.0000000000000001E-3</v>
      </c>
      <c r="BP88" s="158">
        <v>0</v>
      </c>
      <c r="BQ88" s="158">
        <v>9.9999999999999995E-7</v>
      </c>
      <c r="BR88" s="158">
        <v>131.55715699999999</v>
      </c>
      <c r="BS88" s="158">
        <v>9.9999999999999995E-7</v>
      </c>
      <c r="BT88" s="158">
        <v>9.9999999999999995E-7</v>
      </c>
      <c r="BU88" s="158">
        <v>0</v>
      </c>
      <c r="BV88" s="158">
        <v>9.9999999999999995E-7</v>
      </c>
      <c r="BW88" s="158">
        <v>0</v>
      </c>
      <c r="BX88" s="158">
        <v>3.3331189999999999</v>
      </c>
      <c r="BY88" s="158">
        <v>0.499</v>
      </c>
      <c r="BZ88" s="158">
        <v>5.1529999999999996</v>
      </c>
      <c r="CA88" s="158">
        <v>2.0767000000000001E-2</v>
      </c>
      <c r="CB88" s="158">
        <v>2.0609999999999999</v>
      </c>
      <c r="CC88" s="158">
        <v>3.6480060000000001</v>
      </c>
      <c r="CE88" s="251">
        <f t="shared" si="73"/>
        <v>16.848917999999998</v>
      </c>
      <c r="CF88" s="251">
        <f t="shared" si="73"/>
        <v>1.7785280000000085</v>
      </c>
      <c r="CG88" s="251">
        <f t="shared" si="73"/>
        <v>6.0000000000000002E-6</v>
      </c>
      <c r="CH88" s="251">
        <f t="shared" si="73"/>
        <v>11.508796</v>
      </c>
      <c r="CI88" s="251">
        <f t="shared" si="73"/>
        <v>172.05998499999998</v>
      </c>
      <c r="CJ88" s="251">
        <f t="shared" si="73"/>
        <v>14.714895</v>
      </c>
    </row>
    <row r="89" spans="2:88" s="35" customFormat="1" x14ac:dyDescent="0.2">
      <c r="B89" s="40" t="s">
        <v>1264</v>
      </c>
      <c r="C89" s="40"/>
      <c r="D89" s="40"/>
      <c r="E89" s="40"/>
      <c r="F89" s="40"/>
      <c r="G89" s="40"/>
      <c r="H89" s="40"/>
      <c r="I89" s="40"/>
      <c r="J89" s="40"/>
      <c r="K89" s="285">
        <f t="shared" ref="K89:BD89" si="74">K63+K64-K75</f>
        <v>-32.35297700000045</v>
      </c>
      <c r="L89" s="285">
        <f t="shared" si="74"/>
        <v>85.147634999999511</v>
      </c>
      <c r="M89" s="285">
        <f t="shared" si="74"/>
        <v>241.02347000000026</v>
      </c>
      <c r="N89" s="285">
        <f t="shared" si="74"/>
        <v>23.123649000000036</v>
      </c>
      <c r="O89" s="285">
        <f t="shared" si="74"/>
        <v>-59.772484999999449</v>
      </c>
      <c r="P89" s="285">
        <f t="shared" si="74"/>
        <v>141.98260899999951</v>
      </c>
      <c r="Q89" s="285">
        <f t="shared" si="74"/>
        <v>-11.459752000000362</v>
      </c>
      <c r="R89" s="285">
        <f t="shared" si="74"/>
        <v>174.729952</v>
      </c>
      <c r="S89" s="285">
        <f t="shared" si="74"/>
        <v>-472.40853400000105</v>
      </c>
      <c r="T89" s="285">
        <f t="shared" si="74"/>
        <v>135.14506400000084</v>
      </c>
      <c r="U89" s="285">
        <f t="shared" si="74"/>
        <v>64.273568000000409</v>
      </c>
      <c r="V89" s="285">
        <f t="shared" si="74"/>
        <v>126.03457500000079</v>
      </c>
      <c r="W89" s="285">
        <f t="shared" si="74"/>
        <v>287.03579400000046</v>
      </c>
      <c r="X89" s="285">
        <f t="shared" si="74"/>
        <v>-19.719017000001308</v>
      </c>
      <c r="Y89" s="285">
        <f t="shared" si="74"/>
        <v>132.94602100000003</v>
      </c>
      <c r="Z89" s="285">
        <f t="shared" si="74"/>
        <v>74.212953999999442</v>
      </c>
      <c r="AA89" s="285">
        <f t="shared" si="74"/>
        <v>240.13780300000116</v>
      </c>
      <c r="AB89" s="285">
        <f t="shared" si="74"/>
        <v>6.2165500000009821</v>
      </c>
      <c r="AC89" s="285">
        <f t="shared" si="74"/>
        <v>-77.937926999999959</v>
      </c>
      <c r="AD89" s="285">
        <f t="shared" si="74"/>
        <v>-17.671866000000637</v>
      </c>
      <c r="AE89" s="285">
        <f t="shared" si="74"/>
        <v>128.91890700000147</v>
      </c>
      <c r="AF89" s="285">
        <f t="shared" si="74"/>
        <v>175.15989699999932</v>
      </c>
      <c r="AG89" s="285">
        <f t="shared" si="74"/>
        <v>85.681873999999709</v>
      </c>
      <c r="AH89" s="285">
        <f t="shared" si="74"/>
        <v>119.78948500000021</v>
      </c>
      <c r="AI89" s="285">
        <f t="shared" si="74"/>
        <v>-70.416023999999567</v>
      </c>
      <c r="AJ89" s="285">
        <f t="shared" si="74"/>
        <v>38.343089999999506</v>
      </c>
      <c r="AK89" s="285">
        <f t="shared" si="74"/>
        <v>122.85015200000061</v>
      </c>
      <c r="AL89" s="285">
        <f t="shared" si="74"/>
        <v>-609.09582900000009</v>
      </c>
      <c r="AM89" s="285">
        <f t="shared" si="74"/>
        <v>-257.40430199999901</v>
      </c>
      <c r="AN89" s="285">
        <f t="shared" si="74"/>
        <v>-108.28913199999923</v>
      </c>
      <c r="AO89" s="285">
        <f t="shared" si="74"/>
        <v>-128.7097819999999</v>
      </c>
      <c r="AP89" s="285">
        <f t="shared" si="74"/>
        <v>501.20972100000085</v>
      </c>
      <c r="AQ89" s="285">
        <f t="shared" si="74"/>
        <v>-3608.7297170000015</v>
      </c>
      <c r="AR89" s="285">
        <f t="shared" si="74"/>
        <v>-4299.0618270000023</v>
      </c>
      <c r="AS89" s="285">
        <f t="shared" si="74"/>
        <v>-3002.916694999999</v>
      </c>
      <c r="AT89" s="285">
        <f t="shared" si="74"/>
        <v>-16319.446532000002</v>
      </c>
      <c r="AU89" s="285">
        <f t="shared" si="74"/>
        <v>-1392.1484400000031</v>
      </c>
      <c r="AV89" s="285">
        <f t="shared" si="74"/>
        <v>-4914.7081159999998</v>
      </c>
      <c r="AW89" s="285">
        <f t="shared" si="74"/>
        <v>-2188.4994749999992</v>
      </c>
      <c r="AX89" s="285">
        <f t="shared" si="74"/>
        <v>-2308.2161969999979</v>
      </c>
      <c r="AY89" s="285">
        <f t="shared" si="74"/>
        <v>-3095.5217939999984</v>
      </c>
      <c r="AZ89" s="285">
        <f t="shared" si="74"/>
        <v>-3796.5678419999995</v>
      </c>
      <c r="BA89" s="285">
        <f>BA63+BA64-BA75</f>
        <v>-2974.1295429999946</v>
      </c>
      <c r="BB89" s="285">
        <f>BB63+BB64-BB75</f>
        <v>-1594.3096430000019</v>
      </c>
      <c r="BC89" s="285">
        <f>BC63+BC64-BC75</f>
        <v>-565.34505199999558</v>
      </c>
      <c r="BD89" s="285">
        <f t="shared" si="74"/>
        <v>-802.1769429999963</v>
      </c>
      <c r="BE89" s="285">
        <f t="shared" ref="BE89:BO89" si="75">BE63+BE64-BE75</f>
        <v>-1042.2271899999953</v>
      </c>
      <c r="BF89" s="285">
        <f t="shared" si="75"/>
        <v>-4810.2316460000002</v>
      </c>
      <c r="BG89" s="285">
        <f t="shared" si="75"/>
        <v>-4557.2259390000008</v>
      </c>
      <c r="BH89" s="285">
        <f t="shared" si="75"/>
        <v>-3305.3730039999941</v>
      </c>
      <c r="BI89" s="285">
        <f t="shared" si="75"/>
        <v>-7238.9546470000014</v>
      </c>
      <c r="BJ89" s="285">
        <f t="shared" si="75"/>
        <v>-6390.8594999999987</v>
      </c>
      <c r="BK89" s="285">
        <f t="shared" si="75"/>
        <v>-4145.169998000003</v>
      </c>
      <c r="BL89" s="285">
        <f t="shared" si="75"/>
        <v>-4548.4870010000004</v>
      </c>
      <c r="BM89" s="285">
        <f t="shared" si="75"/>
        <v>-6402.1514829999996</v>
      </c>
      <c r="BN89" s="285">
        <f t="shared" si="75"/>
        <v>-11241.150030000001</v>
      </c>
      <c r="BO89" s="285">
        <f t="shared" si="75"/>
        <v>-6909.1002060000001</v>
      </c>
      <c r="BP89" s="285">
        <f t="shared" ref="BP89:BX89" si="76">BP63+BP64-BP75</f>
        <v>-4123.4448279999961</v>
      </c>
      <c r="BQ89" s="285">
        <f t="shared" si="76"/>
        <v>-6381.6906530000015</v>
      </c>
      <c r="BR89" s="285">
        <f t="shared" si="76"/>
        <v>-29.536092999999937</v>
      </c>
      <c r="BS89" s="285">
        <f t="shared" si="76"/>
        <v>-9875.0680319999919</v>
      </c>
      <c r="BT89" s="285">
        <f t="shared" si="76"/>
        <v>-11001.442282</v>
      </c>
      <c r="BU89" s="285">
        <f t="shared" si="76"/>
        <v>-8898.2955669999974</v>
      </c>
      <c r="BV89" s="285">
        <f t="shared" si="76"/>
        <v>-11421.172252</v>
      </c>
      <c r="BW89" s="285">
        <f t="shared" si="76"/>
        <v>-11390.854537999996</v>
      </c>
      <c r="BX89" s="285">
        <f t="shared" si="76"/>
        <v>-9887.5158790000005</v>
      </c>
      <c r="BY89" s="285">
        <f t="shared" ref="BY89:CC89" si="77">BY63+BY64-BY75</f>
        <v>-8620.2223949999916</v>
      </c>
      <c r="BZ89" s="285">
        <f t="shared" si="77"/>
        <v>-14062.348278000007</v>
      </c>
      <c r="CA89" s="285">
        <f t="shared" si="77"/>
        <v>-14775.117307999997</v>
      </c>
      <c r="CB89" s="285">
        <f t="shared" si="77"/>
        <v>-14888.493732000001</v>
      </c>
      <c r="CC89" s="285">
        <f t="shared" si="77"/>
        <v>-11292.395781999998</v>
      </c>
      <c r="CE89" s="285">
        <f t="shared" ref="CE89:CJ89" si="78">CE63+CE64-CE75</f>
        <v>415.46677400000954</v>
      </c>
      <c r="CF89" s="285">
        <f t="shared" si="78"/>
        <v>1134.7704749999978</v>
      </c>
      <c r="CG89" s="285">
        <f t="shared" si="78"/>
        <v>-27741.666876999996</v>
      </c>
      <c r="CH89" s="285">
        <f t="shared" si="78"/>
        <v>-29484.081880999984</v>
      </c>
      <c r="CI89" s="285">
        <f t="shared" si="78"/>
        <v>-65273.143381999995</v>
      </c>
      <c r="CJ89" s="285">
        <f t="shared" si="78"/>
        <v>-126112.92604499994</v>
      </c>
    </row>
    <row r="90" spans="2:88" s="35" customFormat="1" x14ac:dyDescent="0.2">
      <c r="B90" s="35" t="s">
        <v>1265</v>
      </c>
      <c r="K90" s="174">
        <v>0</v>
      </c>
      <c r="L90" s="174">
        <v>0</v>
      </c>
      <c r="M90" s="174">
        <v>64.673867999999999</v>
      </c>
      <c r="N90" s="174">
        <v>0</v>
      </c>
      <c r="O90" s="174">
        <v>0</v>
      </c>
      <c r="P90" s="174">
        <v>23.47043</v>
      </c>
      <c r="Q90" s="174">
        <v>0</v>
      </c>
      <c r="R90" s="174">
        <v>-13.112897</v>
      </c>
      <c r="S90" s="174">
        <v>0</v>
      </c>
      <c r="T90" s="174">
        <v>0</v>
      </c>
      <c r="U90" s="174">
        <v>0</v>
      </c>
      <c r="V90" s="174">
        <v>28.401384</v>
      </c>
      <c r="W90" s="174">
        <v>0</v>
      </c>
      <c r="X90" s="174">
        <v>0</v>
      </c>
      <c r="Y90" s="174">
        <v>0</v>
      </c>
      <c r="Z90" s="174">
        <v>0</v>
      </c>
      <c r="AA90" s="174">
        <v>0</v>
      </c>
      <c r="AB90" s="174">
        <v>142.28817000000001</v>
      </c>
      <c r="AC90" s="174">
        <v>0</v>
      </c>
      <c r="AD90" s="174">
        <v>0</v>
      </c>
      <c r="AE90" s="174">
        <v>0</v>
      </c>
      <c r="AF90" s="174">
        <v>0</v>
      </c>
      <c r="AG90" s="174">
        <v>0</v>
      </c>
      <c r="AH90" s="174">
        <v>104.476664</v>
      </c>
      <c r="AI90" s="174">
        <v>-0.45886399999999999</v>
      </c>
      <c r="AJ90" s="174">
        <v>0</v>
      </c>
      <c r="AK90" s="174">
        <v>0</v>
      </c>
      <c r="AL90" s="174">
        <v>0</v>
      </c>
      <c r="AM90" s="174">
        <v>0</v>
      </c>
      <c r="AN90" s="174">
        <v>0</v>
      </c>
      <c r="AO90" s="174">
        <v>0</v>
      </c>
      <c r="AP90" s="174">
        <v>0</v>
      </c>
      <c r="AQ90" s="174">
        <v>0</v>
      </c>
      <c r="AR90" s="174">
        <v>0</v>
      </c>
      <c r="AS90" s="174">
        <v>0</v>
      </c>
      <c r="AT90" s="174">
        <v>-6500.4963859999998</v>
      </c>
      <c r="AU90" s="174">
        <v>0</v>
      </c>
      <c r="AV90" s="174">
        <v>0</v>
      </c>
      <c r="AW90" s="174">
        <v>0</v>
      </c>
      <c r="AX90" s="174">
        <v>0</v>
      </c>
      <c r="AY90" s="174">
        <v>0</v>
      </c>
      <c r="AZ90" s="174">
        <v>0</v>
      </c>
      <c r="BA90" s="174">
        <v>0</v>
      </c>
      <c r="BB90" s="174">
        <v>0</v>
      </c>
      <c r="BC90" s="174">
        <v>0</v>
      </c>
      <c r="BD90" s="174">
        <v>0</v>
      </c>
      <c r="BE90" s="174">
        <v>0</v>
      </c>
      <c r="BF90" s="174">
        <v>1631.8518260000001</v>
      </c>
      <c r="BG90" s="174">
        <v>0</v>
      </c>
      <c r="BH90" s="174">
        <v>0</v>
      </c>
      <c r="BI90" s="174">
        <v>0</v>
      </c>
      <c r="BJ90" s="174">
        <v>0</v>
      </c>
      <c r="BK90" s="174">
        <v>0</v>
      </c>
      <c r="BL90" s="174">
        <v>0</v>
      </c>
      <c r="BM90" s="174">
        <v>0</v>
      </c>
      <c r="BN90" s="174">
        <v>0</v>
      </c>
      <c r="BO90" s="174">
        <v>0</v>
      </c>
      <c r="BP90" s="174">
        <v>0</v>
      </c>
      <c r="BQ90" s="174">
        <v>0</v>
      </c>
      <c r="BR90" s="174">
        <v>1176.329806</v>
      </c>
      <c r="BS90" s="174">
        <v>0</v>
      </c>
      <c r="BT90" s="174">
        <v>0</v>
      </c>
      <c r="BU90" s="174">
        <v>0</v>
      </c>
      <c r="BV90" s="174">
        <v>0</v>
      </c>
      <c r="BW90" s="174">
        <v>0</v>
      </c>
      <c r="BX90" s="174">
        <v>0</v>
      </c>
      <c r="BY90" s="174">
        <v>0</v>
      </c>
      <c r="BZ90" s="174">
        <v>0</v>
      </c>
      <c r="CA90" s="174">
        <v>0</v>
      </c>
      <c r="CB90" s="174">
        <v>0</v>
      </c>
      <c r="CC90" s="174">
        <v>0</v>
      </c>
      <c r="CE90" s="257">
        <f t="shared" ref="CE90:CJ90" si="79">SUMIF($K$5:$CC$5,CE$5,$K90:$CC90)</f>
        <v>103.432785</v>
      </c>
      <c r="CF90" s="257">
        <f t="shared" si="79"/>
        <v>246.76483400000001</v>
      </c>
      <c r="CG90" s="257">
        <f t="shared" si="79"/>
        <v>-6500.95525</v>
      </c>
      <c r="CH90" s="257">
        <f t="shared" si="79"/>
        <v>1631.8518260000001</v>
      </c>
      <c r="CI90" s="257">
        <f t="shared" si="79"/>
        <v>1176.329806</v>
      </c>
      <c r="CJ90" s="257">
        <f t="shared" si="79"/>
        <v>0</v>
      </c>
    </row>
    <row r="91" spans="2:88" s="35" customFormat="1" x14ac:dyDescent="0.2">
      <c r="B91" s="40" t="s">
        <v>1266</v>
      </c>
      <c r="C91" s="40"/>
      <c r="D91" s="40"/>
      <c r="E91" s="40"/>
      <c r="F91" s="40"/>
      <c r="G91" s="40"/>
      <c r="H91" s="40"/>
      <c r="I91" s="40"/>
      <c r="J91" s="40"/>
      <c r="K91" s="285">
        <f t="shared" ref="K91:BD91" si="80">K89-K90</f>
        <v>-32.35297700000045</v>
      </c>
      <c r="L91" s="285">
        <f t="shared" si="80"/>
        <v>85.147634999999511</v>
      </c>
      <c r="M91" s="285">
        <f t="shared" si="80"/>
        <v>176.34960200000026</v>
      </c>
      <c r="N91" s="285">
        <f t="shared" si="80"/>
        <v>23.123649000000036</v>
      </c>
      <c r="O91" s="285">
        <f t="shared" si="80"/>
        <v>-59.772484999999449</v>
      </c>
      <c r="P91" s="285">
        <f t="shared" si="80"/>
        <v>118.51217899999952</v>
      </c>
      <c r="Q91" s="285">
        <f t="shared" si="80"/>
        <v>-11.459752000000362</v>
      </c>
      <c r="R91" s="285">
        <f t="shared" si="80"/>
        <v>187.842849</v>
      </c>
      <c r="S91" s="285">
        <f t="shared" si="80"/>
        <v>-472.40853400000105</v>
      </c>
      <c r="T91" s="285">
        <f t="shared" si="80"/>
        <v>135.14506400000084</v>
      </c>
      <c r="U91" s="285">
        <f t="shared" si="80"/>
        <v>64.273568000000409</v>
      </c>
      <c r="V91" s="285">
        <f t="shared" si="80"/>
        <v>97.633191000000778</v>
      </c>
      <c r="W91" s="285">
        <f t="shared" si="80"/>
        <v>287.03579400000046</v>
      </c>
      <c r="X91" s="285">
        <f t="shared" si="80"/>
        <v>-19.719017000001308</v>
      </c>
      <c r="Y91" s="285">
        <f t="shared" si="80"/>
        <v>132.94602100000003</v>
      </c>
      <c r="Z91" s="285">
        <f t="shared" si="80"/>
        <v>74.212953999999442</v>
      </c>
      <c r="AA91" s="285">
        <f t="shared" si="80"/>
        <v>240.13780300000116</v>
      </c>
      <c r="AB91" s="285">
        <f t="shared" si="80"/>
        <v>-136.07161999999903</v>
      </c>
      <c r="AC91" s="285">
        <f t="shared" si="80"/>
        <v>-77.937926999999959</v>
      </c>
      <c r="AD91" s="285">
        <f t="shared" si="80"/>
        <v>-17.671866000000637</v>
      </c>
      <c r="AE91" s="285">
        <f t="shared" si="80"/>
        <v>128.91890700000147</v>
      </c>
      <c r="AF91" s="285">
        <f t="shared" si="80"/>
        <v>175.15989699999932</v>
      </c>
      <c r="AG91" s="285">
        <f t="shared" si="80"/>
        <v>85.681873999999709</v>
      </c>
      <c r="AH91" s="285">
        <f t="shared" si="80"/>
        <v>15.312821000000213</v>
      </c>
      <c r="AI91" s="285">
        <f t="shared" si="80"/>
        <v>-69.957159999999561</v>
      </c>
      <c r="AJ91" s="285">
        <f t="shared" si="80"/>
        <v>38.343089999999506</v>
      </c>
      <c r="AK91" s="285">
        <f t="shared" si="80"/>
        <v>122.85015200000061</v>
      </c>
      <c r="AL91" s="285">
        <f t="shared" si="80"/>
        <v>-609.09582900000009</v>
      </c>
      <c r="AM91" s="285">
        <f t="shared" si="80"/>
        <v>-257.40430199999901</v>
      </c>
      <c r="AN91" s="285">
        <f t="shared" si="80"/>
        <v>-108.28913199999923</v>
      </c>
      <c r="AO91" s="285">
        <f t="shared" si="80"/>
        <v>-128.7097819999999</v>
      </c>
      <c r="AP91" s="285">
        <f t="shared" si="80"/>
        <v>501.20972100000085</v>
      </c>
      <c r="AQ91" s="285">
        <f t="shared" si="80"/>
        <v>-3608.7297170000015</v>
      </c>
      <c r="AR91" s="285">
        <f t="shared" si="80"/>
        <v>-4299.0618270000023</v>
      </c>
      <c r="AS91" s="285">
        <f t="shared" si="80"/>
        <v>-3002.916694999999</v>
      </c>
      <c r="AT91" s="285">
        <f t="shared" si="80"/>
        <v>-9818.9501460000029</v>
      </c>
      <c r="AU91" s="285">
        <f t="shared" si="80"/>
        <v>-1392.1484400000031</v>
      </c>
      <c r="AV91" s="285">
        <f t="shared" si="80"/>
        <v>-4914.7081159999998</v>
      </c>
      <c r="AW91" s="285">
        <f t="shared" si="80"/>
        <v>-2188.4994749999992</v>
      </c>
      <c r="AX91" s="285">
        <f t="shared" si="80"/>
        <v>-2308.2161969999979</v>
      </c>
      <c r="AY91" s="285">
        <f t="shared" si="80"/>
        <v>-3095.5217939999984</v>
      </c>
      <c r="AZ91" s="285">
        <f t="shared" si="80"/>
        <v>-3796.5678419999995</v>
      </c>
      <c r="BA91" s="285">
        <f>BA89-BA90</f>
        <v>-2974.1295429999946</v>
      </c>
      <c r="BB91" s="285">
        <f>BB89-BB90</f>
        <v>-1594.3096430000019</v>
      </c>
      <c r="BC91" s="285">
        <f>BC89-BC90</f>
        <v>-565.34505199999558</v>
      </c>
      <c r="BD91" s="285">
        <f t="shared" si="80"/>
        <v>-802.1769429999963</v>
      </c>
      <c r="BE91" s="285">
        <f t="shared" ref="BE91:BO91" si="81">BE89-BE90</f>
        <v>-1042.2271899999953</v>
      </c>
      <c r="BF91" s="285">
        <f t="shared" si="81"/>
        <v>-6442.0834720000003</v>
      </c>
      <c r="BG91" s="285">
        <f t="shared" si="81"/>
        <v>-4557.2259390000008</v>
      </c>
      <c r="BH91" s="285">
        <f t="shared" si="81"/>
        <v>-3305.3730039999941</v>
      </c>
      <c r="BI91" s="285">
        <f t="shared" si="81"/>
        <v>-7238.9546470000014</v>
      </c>
      <c r="BJ91" s="285">
        <f t="shared" si="81"/>
        <v>-6390.8594999999987</v>
      </c>
      <c r="BK91" s="285">
        <f t="shared" si="81"/>
        <v>-4145.169998000003</v>
      </c>
      <c r="BL91" s="285">
        <f t="shared" si="81"/>
        <v>-4548.4870010000004</v>
      </c>
      <c r="BM91" s="285">
        <f t="shared" si="81"/>
        <v>-6402.1514829999996</v>
      </c>
      <c r="BN91" s="285">
        <f t="shared" si="81"/>
        <v>-11241.150030000001</v>
      </c>
      <c r="BO91" s="285">
        <f t="shared" si="81"/>
        <v>-6909.1002060000001</v>
      </c>
      <c r="BP91" s="285">
        <f t="shared" ref="BP91:BX91" si="82">BP89-BP90</f>
        <v>-4123.4448279999961</v>
      </c>
      <c r="BQ91" s="285">
        <f t="shared" si="82"/>
        <v>-6381.6906530000015</v>
      </c>
      <c r="BR91" s="285">
        <f t="shared" si="82"/>
        <v>-1205.8658989999999</v>
      </c>
      <c r="BS91" s="285">
        <f t="shared" si="82"/>
        <v>-9875.0680319999919</v>
      </c>
      <c r="BT91" s="285">
        <f t="shared" si="82"/>
        <v>-11001.442282</v>
      </c>
      <c r="BU91" s="285">
        <f t="shared" si="82"/>
        <v>-8898.2955669999974</v>
      </c>
      <c r="BV91" s="285">
        <f t="shared" si="82"/>
        <v>-11421.172252</v>
      </c>
      <c r="BW91" s="285">
        <f t="shared" si="82"/>
        <v>-11390.854537999996</v>
      </c>
      <c r="BX91" s="285">
        <f t="shared" si="82"/>
        <v>-9887.5158790000005</v>
      </c>
      <c r="BY91" s="285">
        <f t="shared" ref="BY91:CC91" si="83">BY89-BY90</f>
        <v>-8620.2223949999916</v>
      </c>
      <c r="BZ91" s="285">
        <f t="shared" si="83"/>
        <v>-14062.348278000007</v>
      </c>
      <c r="CA91" s="285">
        <f t="shared" si="83"/>
        <v>-14775.117307999997</v>
      </c>
      <c r="CB91" s="285">
        <f t="shared" si="83"/>
        <v>-14888.493732000001</v>
      </c>
      <c r="CC91" s="285">
        <f t="shared" si="83"/>
        <v>-11292.395781999998</v>
      </c>
      <c r="CE91" s="285">
        <f t="shared" ref="CE91:CJ91" si="84">CE89-CE90</f>
        <v>312.03398900000957</v>
      </c>
      <c r="CF91" s="285">
        <f t="shared" si="84"/>
        <v>888.00564099999769</v>
      </c>
      <c r="CG91" s="285">
        <f t="shared" si="84"/>
        <v>-21240.711626999997</v>
      </c>
      <c r="CH91" s="285">
        <f t="shared" si="84"/>
        <v>-31115.933706999982</v>
      </c>
      <c r="CI91" s="285">
        <f t="shared" si="84"/>
        <v>-66449.473187999989</v>
      </c>
      <c r="CJ91" s="285">
        <f t="shared" si="84"/>
        <v>-126112.92604499994</v>
      </c>
    </row>
    <row r="93" spans="2:88" x14ac:dyDescent="0.2">
      <c r="B93" s="30" t="s">
        <v>1267</v>
      </c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E93" s="30"/>
      <c r="CF93" s="30"/>
      <c r="CG93" s="30"/>
      <c r="CH93" s="30"/>
      <c r="CI93" s="30"/>
      <c r="CJ93" s="30"/>
    </row>
    <row r="95" spans="2:88" x14ac:dyDescent="0.2">
      <c r="B95" s="254" t="s">
        <v>1268</v>
      </c>
      <c r="C95" s="254"/>
      <c r="D95" s="254"/>
      <c r="E95" s="254"/>
      <c r="F95" s="254"/>
      <c r="G95" s="254"/>
      <c r="H95" s="254"/>
      <c r="I95" s="254"/>
      <c r="J95" s="254"/>
      <c r="K95" s="254"/>
      <c r="L95" s="254"/>
      <c r="M95" s="254"/>
      <c r="N95" s="254"/>
      <c r="O95" s="254"/>
      <c r="P95" s="254"/>
      <c r="Q95" s="254"/>
      <c r="R95" s="254"/>
      <c r="S95" s="254"/>
      <c r="T95" s="254"/>
      <c r="U95" s="254"/>
      <c r="V95" s="254"/>
      <c r="W95" s="254"/>
      <c r="X95" s="254"/>
      <c r="Y95" s="254"/>
      <c r="Z95" s="254"/>
      <c r="AA95" s="254"/>
      <c r="AB95" s="254"/>
      <c r="AC95" s="254"/>
      <c r="AD95" s="254"/>
      <c r="AE95" s="254"/>
      <c r="AF95" s="254"/>
      <c r="AG95" s="254"/>
      <c r="AH95" s="254"/>
      <c r="AI95" s="254"/>
      <c r="AJ95" s="254"/>
      <c r="AK95" s="254"/>
      <c r="AL95" s="254"/>
      <c r="AM95" s="254"/>
      <c r="AN95" s="254"/>
      <c r="AO95" s="254"/>
      <c r="AP95" s="254"/>
      <c r="AQ95" s="254"/>
      <c r="AR95" s="254"/>
      <c r="AS95" s="254"/>
      <c r="AT95" s="254"/>
      <c r="AU95" s="254"/>
      <c r="AV95" s="254"/>
      <c r="AW95" s="254"/>
      <c r="AX95" s="254"/>
      <c r="AY95" s="254"/>
      <c r="AZ95" s="254"/>
      <c r="BA95" s="254"/>
      <c r="BB95" s="254"/>
      <c r="BC95" s="254"/>
      <c r="BD95" s="254"/>
      <c r="BE95" s="254"/>
      <c r="BF95" s="254"/>
      <c r="BG95" s="254"/>
      <c r="BH95" s="254"/>
      <c r="BI95" s="254"/>
      <c r="BJ95" s="254"/>
      <c r="BK95" s="254"/>
      <c r="BL95" s="254"/>
      <c r="BM95" s="254"/>
      <c r="BN95" s="254"/>
      <c r="BO95" s="254"/>
      <c r="BP95" s="254"/>
      <c r="BQ95" s="254"/>
      <c r="BR95" s="254"/>
      <c r="BS95" s="254"/>
      <c r="BT95" s="254"/>
      <c r="BU95" s="254"/>
      <c r="BV95" s="254"/>
      <c r="BW95" s="254"/>
      <c r="BX95" s="254"/>
      <c r="BY95" s="254"/>
      <c r="BZ95" s="254"/>
      <c r="CA95" s="254"/>
      <c r="CB95" s="254"/>
      <c r="CC95" s="254"/>
      <c r="CE95" s="254"/>
      <c r="CF95" s="254"/>
      <c r="CG95" s="254"/>
      <c r="CH95" s="254"/>
      <c r="CI95" s="254"/>
      <c r="CJ95" s="254"/>
    </row>
    <row r="97" spans="2:88" x14ac:dyDescent="0.2">
      <c r="B97" s="283" t="s">
        <v>1269</v>
      </c>
      <c r="C97" s="283"/>
      <c r="D97" s="283"/>
      <c r="E97" s="283"/>
      <c r="F97" s="283"/>
      <c r="G97" s="283"/>
      <c r="H97" s="283"/>
      <c r="I97" s="283"/>
      <c r="J97" s="283"/>
      <c r="K97" s="174">
        <v>235.439345</v>
      </c>
      <c r="L97" s="174">
        <v>222.818659</v>
      </c>
      <c r="M97" s="174">
        <v>242.06116599999999</v>
      </c>
      <c r="N97" s="174">
        <v>240.66987700000001</v>
      </c>
      <c r="O97" s="174">
        <v>212.89239599999999</v>
      </c>
      <c r="P97" s="174">
        <v>231.86364399999999</v>
      </c>
      <c r="Q97" s="174">
        <v>230.53959399999999</v>
      </c>
      <c r="R97" s="174">
        <v>252.04472100000001</v>
      </c>
      <c r="S97" s="174">
        <v>249.27424600000001</v>
      </c>
      <c r="T97" s="174">
        <v>256.75991399999998</v>
      </c>
      <c r="U97" s="174">
        <v>237.30147400000001</v>
      </c>
      <c r="V97" s="174">
        <v>265.23979700000001</v>
      </c>
      <c r="W97" s="174">
        <v>271.95083899999997</v>
      </c>
      <c r="X97" s="174">
        <v>288.56795399999999</v>
      </c>
      <c r="Y97" s="174">
        <v>287.11953599999998</v>
      </c>
      <c r="Z97" s="174">
        <v>283.17028199999999</v>
      </c>
      <c r="AA97" s="174">
        <v>225.51366899999999</v>
      </c>
      <c r="AB97" s="174">
        <v>284.88810799999999</v>
      </c>
      <c r="AC97" s="174">
        <v>251.63369</v>
      </c>
      <c r="AD97" s="174">
        <v>253.14963800000001</v>
      </c>
      <c r="AE97" s="174">
        <v>267.47693400000003</v>
      </c>
      <c r="AF97" s="174">
        <v>279.53212100000002</v>
      </c>
      <c r="AG97" s="174">
        <v>269.69723099999999</v>
      </c>
      <c r="AH97" s="174">
        <v>497.89287899999999</v>
      </c>
      <c r="AI97" s="174">
        <v>302.15477299999998</v>
      </c>
      <c r="AJ97" s="174">
        <v>322.57050099999998</v>
      </c>
      <c r="AK97" s="174">
        <v>313.78312299999999</v>
      </c>
      <c r="AL97" s="174">
        <v>298.90572300000002</v>
      </c>
      <c r="AM97" s="174">
        <v>272.509659</v>
      </c>
      <c r="AN97" s="174">
        <v>300.75378699999999</v>
      </c>
      <c r="AO97" s="174">
        <v>291.933291</v>
      </c>
      <c r="AP97" s="174">
        <v>333.06698599999999</v>
      </c>
      <c r="AQ97" s="174">
        <v>373.46601600000002</v>
      </c>
      <c r="AR97" s="174">
        <v>435.08076499999999</v>
      </c>
      <c r="AS97" s="174">
        <v>435.45527600000003</v>
      </c>
      <c r="AT97" s="174">
        <v>797.46388200000001</v>
      </c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E97" s="283">
        <f t="shared" ref="CE97:CJ97" si="85">SUM(CE98:CE100)</f>
        <v>2876.9048330000001</v>
      </c>
      <c r="CF97" s="283">
        <f t="shared" si="85"/>
        <v>3460.592881</v>
      </c>
      <c r="CG97" s="283">
        <f t="shared" si="85"/>
        <v>4477.1437820000001</v>
      </c>
      <c r="CH97" s="283">
        <f t="shared" si="85"/>
        <v>0</v>
      </c>
      <c r="CI97" s="283">
        <f t="shared" si="85"/>
        <v>0</v>
      </c>
      <c r="CJ97" s="283">
        <f t="shared" si="85"/>
        <v>0</v>
      </c>
    </row>
    <row r="98" spans="2:88" x14ac:dyDescent="0.2">
      <c r="B98" s="279"/>
      <c r="C98" s="339" t="s">
        <v>889</v>
      </c>
      <c r="D98" s="339"/>
      <c r="E98" s="339"/>
      <c r="F98" s="339"/>
      <c r="G98" s="339"/>
      <c r="H98" s="339"/>
      <c r="I98" s="339"/>
      <c r="J98" s="339"/>
      <c r="K98" s="172">
        <f>SUMIF('Historical Opex'!$G$132:$G$245,$C98,'Historical Opex'!K$132:K$245)</f>
        <v>209.41857300000001</v>
      </c>
      <c r="L98" s="172">
        <f>SUMIF('Historical Opex'!$G$132:$G$245,$C98,'Historical Opex'!L$132:L$245)</f>
        <v>197.48028099999999</v>
      </c>
      <c r="M98" s="172">
        <f>SUMIF('Historical Opex'!$G$132:$G$245,$C98,'Historical Opex'!M$132:M$245)</f>
        <v>210.349017</v>
      </c>
      <c r="N98" s="172">
        <f>SUMIF('Historical Opex'!$G$132:$G$245,$C98,'Historical Opex'!N$132:N$245)</f>
        <v>214.76804799999999</v>
      </c>
      <c r="O98" s="172">
        <f>SUMIF('Historical Opex'!$G$132:$G$245,$C98,'Historical Opex'!O$132:O$245)</f>
        <v>211.96260000000001</v>
      </c>
      <c r="P98" s="172">
        <f>SUMIF('Historical Opex'!$G$132:$G$245,$C98,'Historical Opex'!P$132:P$245)</f>
        <v>208.20959199999999</v>
      </c>
      <c r="Q98" s="172">
        <f>SUMIF('Historical Opex'!$G$132:$G$245,$C98,'Historical Opex'!Q$132:Q$245)</f>
        <v>219.92145600000001</v>
      </c>
      <c r="R98" s="172">
        <f>SUMIF('Historical Opex'!$G$132:$G$245,$C98,'Historical Opex'!R$132:R$245)</f>
        <v>224.23336</v>
      </c>
      <c r="S98" s="172">
        <f>SUMIF('Historical Opex'!$G$132:$G$245,$C98,'Historical Opex'!S$132:S$245)</f>
        <v>221.273011</v>
      </c>
      <c r="T98" s="172">
        <f>SUMIF('Historical Opex'!$G$132:$G$245,$C98,'Historical Opex'!T$132:T$245)</f>
        <v>230.00230400000001</v>
      </c>
      <c r="U98" s="172">
        <f>SUMIF('Historical Opex'!$G$132:$G$245,$C98,'Historical Opex'!U$132:U$245)</f>
        <v>231.699442</v>
      </c>
      <c r="V98" s="172">
        <f>SUMIF('Historical Opex'!$G$132:$G$245,$C98,'Historical Opex'!V$132:V$245)</f>
        <v>229.11089000000001</v>
      </c>
      <c r="W98" s="172">
        <f>SUMIF('Historical Opex'!$G$132:$G$245,$C98,'Historical Opex'!W$132:W$245)</f>
        <v>254.16843800000001</v>
      </c>
      <c r="X98" s="172">
        <f>SUMIF('Historical Opex'!$G$132:$G$245,$C98,'Historical Opex'!X$132:X$245)</f>
        <v>246.317947</v>
      </c>
      <c r="Y98" s="172">
        <f>SUMIF('Historical Opex'!$G$132:$G$245,$C98,'Historical Opex'!Y$132:Y$245)</f>
        <v>252.02893299999999</v>
      </c>
      <c r="Z98" s="172">
        <f>SUMIF('Historical Opex'!$G$132:$G$245,$C98,'Historical Opex'!Z$132:Z$245)</f>
        <v>259.25537800000001</v>
      </c>
      <c r="AA98" s="172">
        <f>SUMIF('Historical Opex'!$G$132:$G$245,$C98,'Historical Opex'!AA$132:AA$245)</f>
        <v>243.859118</v>
      </c>
      <c r="AB98" s="172">
        <f>SUMIF('Historical Opex'!$G$132:$G$245,$C98,'Historical Opex'!AB$132:AB$245)</f>
        <v>236.70968199999999</v>
      </c>
      <c r="AC98" s="172">
        <f>SUMIF('Historical Opex'!$G$132:$G$245,$C98,'Historical Opex'!AC$132:AC$245)</f>
        <v>241.229072</v>
      </c>
      <c r="AD98" s="172">
        <f>SUMIF('Historical Opex'!$G$132:$G$245,$C98,'Historical Opex'!AD$132:AD$245)</f>
        <v>240.86858599999999</v>
      </c>
      <c r="AE98" s="172">
        <f>SUMIF('Historical Opex'!$G$132:$G$245,$C98,'Historical Opex'!AE$132:AE$245)</f>
        <v>238.84629699999999</v>
      </c>
      <c r="AF98" s="172">
        <f>SUMIF('Historical Opex'!$G$132:$G$245,$C98,'Historical Opex'!AF$132:AF$245)</f>
        <v>263.045457</v>
      </c>
      <c r="AG98" s="172">
        <f>SUMIF('Historical Opex'!$G$132:$G$245,$C98,'Historical Opex'!AG$132:AG$245)</f>
        <v>246.575502</v>
      </c>
      <c r="AH98" s="172">
        <f>SUMIF('Historical Opex'!$G$132:$G$245,$C98,'Historical Opex'!AH$132:AH$245)</f>
        <v>482.31652800000001</v>
      </c>
      <c r="AI98" s="172">
        <f>SUMIF('Historical Opex'!$G$132:$G$245,$C98,'Historical Opex'!AI$132:AI$245)</f>
        <v>269.46046100000001</v>
      </c>
      <c r="AJ98" s="172">
        <f>SUMIF('Historical Opex'!$G$132:$G$245,$C98,'Historical Opex'!AJ$132:AJ$245)</f>
        <v>271.38046000000003</v>
      </c>
      <c r="AK98" s="172">
        <f>SUMIF('Historical Opex'!$G$132:$G$245,$C98,'Historical Opex'!AK$132:AK$245)</f>
        <v>278.24924099999998</v>
      </c>
      <c r="AL98" s="172">
        <f>SUMIF('Historical Opex'!$G$132:$G$245,$C98,'Historical Opex'!AL$132:AL$245)</f>
        <v>277.27861999999999</v>
      </c>
      <c r="AM98" s="172">
        <f>SUMIF('Historical Opex'!$G$132:$G$245,$C98,'Historical Opex'!AM$132:AM$245)</f>
        <v>276.31601000000001</v>
      </c>
      <c r="AN98" s="172">
        <f>SUMIF('Historical Opex'!$G$132:$G$245,$C98,'Historical Opex'!AN$132:AN$245)</f>
        <v>300.07073500000001</v>
      </c>
      <c r="AO98" s="172">
        <f>SUMIF('Historical Opex'!$G$132:$G$245,$C98,'Historical Opex'!AO$132:AO$245)</f>
        <v>281.14025299999997</v>
      </c>
      <c r="AP98" s="172">
        <f>SUMIF('Historical Opex'!$G$132:$G$245,$C98,'Historical Opex'!AP$132:AP$245)</f>
        <v>316.588551</v>
      </c>
      <c r="AQ98" s="172">
        <f>SUMIF('Historical Opex'!$G$132:$G$245,$C98,'Historical Opex'!AQ$132:AQ$245)</f>
        <v>348.98982699999999</v>
      </c>
      <c r="AR98" s="172">
        <f>SUMIF('Historical Opex'!$G$132:$G$245,$C98,'Historical Opex'!AR$132:AR$245)</f>
        <v>375.93480099999999</v>
      </c>
      <c r="AS98" s="172">
        <f>SUMIF('Historical Opex'!$G$132:$G$245,$C98,'Historical Opex'!AS$132:AS$245)</f>
        <v>388.88205499999998</v>
      </c>
      <c r="AT98" s="172">
        <f>SUMIF('Historical Opex'!$G$132:$G$245,$C98,'Historical Opex'!AT$132:AT$245)</f>
        <v>728.81833900000004</v>
      </c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E98" s="281">
        <f t="shared" ref="CE98:CJ100" si="86">SUMIF($K$5:$CC$5,CE$5,$K98:$CC98)</f>
        <v>2608.428574</v>
      </c>
      <c r="CF98" s="281">
        <f t="shared" si="86"/>
        <v>3205.2209380000004</v>
      </c>
      <c r="CG98" s="281">
        <f t="shared" si="86"/>
        <v>4113.1093529999998</v>
      </c>
      <c r="CH98" s="281">
        <f t="shared" si="86"/>
        <v>0</v>
      </c>
      <c r="CI98" s="281">
        <f t="shared" si="86"/>
        <v>0</v>
      </c>
      <c r="CJ98" s="281">
        <f t="shared" si="86"/>
        <v>0</v>
      </c>
    </row>
    <row r="99" spans="2:88" x14ac:dyDescent="0.2">
      <c r="B99" s="279"/>
      <c r="C99" s="279" t="s">
        <v>898</v>
      </c>
      <c r="D99" s="279"/>
      <c r="E99" s="279"/>
      <c r="F99" s="279"/>
      <c r="G99" s="279"/>
      <c r="H99" s="279"/>
      <c r="I99" s="279"/>
      <c r="J99" s="279"/>
      <c r="K99" s="158">
        <f>SUMIF('Historical Opex'!$G$132:$G$245,$C99,'Historical Opex'!K$132:K$245)</f>
        <v>0</v>
      </c>
      <c r="L99" s="158">
        <f>SUMIF('Historical Opex'!$G$132:$G$245,$C99,'Historical Opex'!L$132:L$245)</f>
        <v>0</v>
      </c>
      <c r="M99" s="158">
        <f>SUMIF('Historical Opex'!$G$132:$G$245,$C99,'Historical Opex'!M$132:M$245)</f>
        <v>0</v>
      </c>
      <c r="N99" s="158">
        <f>SUMIF('Historical Opex'!$G$132:$G$245,$C99,'Historical Opex'!N$132:N$245)</f>
        <v>0</v>
      </c>
      <c r="O99" s="158">
        <f>SUMIF('Historical Opex'!$G$132:$G$245,$C99,'Historical Opex'!O$132:O$245)</f>
        <v>0</v>
      </c>
      <c r="P99" s="158">
        <f>SUMIF('Historical Opex'!$G$132:$G$245,$C99,'Historical Opex'!P$132:P$245)</f>
        <v>0</v>
      </c>
      <c r="Q99" s="158">
        <f>SUMIF('Historical Opex'!$G$132:$G$245,$C99,'Historical Opex'!Q$132:Q$245)</f>
        <v>0</v>
      </c>
      <c r="R99" s="158">
        <f>SUMIF('Historical Opex'!$G$132:$G$245,$C99,'Historical Opex'!R$132:R$245)</f>
        <v>0</v>
      </c>
      <c r="S99" s="158">
        <f>SUMIF('Historical Opex'!$G$132:$G$245,$C99,'Historical Opex'!S$132:S$245)</f>
        <v>0</v>
      </c>
      <c r="T99" s="158">
        <f>SUMIF('Historical Opex'!$G$132:$G$245,$C99,'Historical Opex'!T$132:T$245)</f>
        <v>0</v>
      </c>
      <c r="U99" s="158">
        <f>SUMIF('Historical Opex'!$G$132:$G$245,$C99,'Historical Opex'!U$132:U$245)</f>
        <v>0</v>
      </c>
      <c r="V99" s="158">
        <f>SUMIF('Historical Opex'!$G$132:$G$245,$C99,'Historical Opex'!V$132:V$245)</f>
        <v>0</v>
      </c>
      <c r="W99" s="158">
        <f>SUMIF('Historical Opex'!$G$132:$G$245,$C99,'Historical Opex'!W$132:W$245)</f>
        <v>0</v>
      </c>
      <c r="X99" s="158">
        <f>SUMIF('Historical Opex'!$G$132:$G$245,$C99,'Historical Opex'!X$132:X$245)</f>
        <v>0</v>
      </c>
      <c r="Y99" s="158">
        <f>SUMIF('Historical Opex'!$G$132:$G$245,$C99,'Historical Opex'!Y$132:Y$245)</f>
        <v>0</v>
      </c>
      <c r="Z99" s="158">
        <f>SUMIF('Historical Opex'!$G$132:$G$245,$C99,'Historical Opex'!Z$132:Z$245)</f>
        <v>0</v>
      </c>
      <c r="AA99" s="158">
        <f>SUMIF('Historical Opex'!$G$132:$G$245,$C99,'Historical Opex'!AA$132:AA$245)</f>
        <v>0</v>
      </c>
      <c r="AB99" s="158">
        <f>SUMIF('Historical Opex'!$G$132:$G$245,$C99,'Historical Opex'!AB$132:AB$245)</f>
        <v>0</v>
      </c>
      <c r="AC99" s="158">
        <f>SUMIF('Historical Opex'!$G$132:$G$245,$C99,'Historical Opex'!AC$132:AC$245)</f>
        <v>0</v>
      </c>
      <c r="AD99" s="158">
        <f>SUMIF('Historical Opex'!$G$132:$G$245,$C99,'Historical Opex'!AD$132:AD$245)</f>
        <v>0</v>
      </c>
      <c r="AE99" s="158">
        <f>SUMIF('Historical Opex'!$G$132:$G$245,$C99,'Historical Opex'!AE$132:AE$245)</f>
        <v>0</v>
      </c>
      <c r="AF99" s="158">
        <f>SUMIF('Historical Opex'!$G$132:$G$245,$C99,'Historical Opex'!AF$132:AF$245)</f>
        <v>0</v>
      </c>
      <c r="AG99" s="158">
        <f>SUMIF('Historical Opex'!$G$132:$G$245,$C99,'Historical Opex'!AG$132:AG$245)</f>
        <v>1.2833330000000001</v>
      </c>
      <c r="AH99" s="158">
        <f>SUMIF('Historical Opex'!$G$132:$G$245,$C99,'Historical Opex'!AH$132:AH$245)</f>
        <v>0</v>
      </c>
      <c r="AI99" s="158">
        <f>SUMIF('Historical Opex'!$G$132:$G$245,$C99,'Historical Opex'!AI$132:AI$245)</f>
        <v>1.75</v>
      </c>
      <c r="AJ99" s="158">
        <f>SUMIF('Historical Opex'!$G$132:$G$245,$C99,'Historical Opex'!AJ$132:AJ$245)</f>
        <v>1.75</v>
      </c>
      <c r="AK99" s="158">
        <f>SUMIF('Historical Opex'!$G$132:$G$245,$C99,'Historical Opex'!AK$132:AK$245)</f>
        <v>1.75</v>
      </c>
      <c r="AL99" s="158">
        <f>SUMIF('Historical Opex'!$G$132:$G$245,$C99,'Historical Opex'!AL$132:AL$245)</f>
        <v>0</v>
      </c>
      <c r="AM99" s="158">
        <f>SUMIF('Historical Opex'!$G$132:$G$245,$C99,'Historical Opex'!AM$132:AM$245)</f>
        <v>0</v>
      </c>
      <c r="AN99" s="158">
        <f>SUMIF('Historical Opex'!$G$132:$G$245,$C99,'Historical Opex'!AN$132:AN$245)</f>
        <v>0</v>
      </c>
      <c r="AO99" s="158">
        <f>SUMIF('Historical Opex'!$G$132:$G$245,$C99,'Historical Opex'!AO$132:AO$245)</f>
        <v>0</v>
      </c>
      <c r="AP99" s="158">
        <f>SUMIF('Historical Opex'!$G$132:$G$245,$C99,'Historical Opex'!AP$132:AP$245)</f>
        <v>0</v>
      </c>
      <c r="AQ99" s="158">
        <f>SUMIF('Historical Opex'!$G$132:$G$245,$C99,'Historical Opex'!AQ$132:AQ$245)</f>
        <v>0</v>
      </c>
      <c r="AR99" s="158">
        <f>SUMIF('Historical Opex'!$G$132:$G$245,$C99,'Historical Opex'!AR$132:AR$245)</f>
        <v>0</v>
      </c>
      <c r="AS99" s="158">
        <f>SUMIF('Historical Opex'!$G$132:$G$245,$C99,'Historical Opex'!AS$132:AS$245)</f>
        <v>0</v>
      </c>
      <c r="AT99" s="158">
        <f>SUMIF('Historical Opex'!$G$132:$G$245,$C99,'Historical Opex'!AT$132:AT$245)</f>
        <v>0</v>
      </c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E99" s="251">
        <f t="shared" si="86"/>
        <v>0</v>
      </c>
      <c r="CF99" s="251">
        <f t="shared" si="86"/>
        <v>1.2833330000000001</v>
      </c>
      <c r="CG99" s="251">
        <f t="shared" si="86"/>
        <v>5.25</v>
      </c>
      <c r="CH99" s="251">
        <f t="shared" si="86"/>
        <v>0</v>
      </c>
      <c r="CI99" s="251">
        <f t="shared" si="86"/>
        <v>0</v>
      </c>
      <c r="CJ99" s="251">
        <f t="shared" si="86"/>
        <v>0</v>
      </c>
    </row>
    <row r="100" spans="2:88" x14ac:dyDescent="0.2">
      <c r="B100" s="279"/>
      <c r="C100" s="340" t="s">
        <v>1270</v>
      </c>
      <c r="D100" s="340"/>
      <c r="E100" s="340"/>
      <c r="F100" s="340"/>
      <c r="G100" s="340"/>
      <c r="H100" s="340"/>
      <c r="I100" s="340"/>
      <c r="J100" s="340"/>
      <c r="K100" s="173">
        <f>SUMIF('Historical Opex'!$G$132:$G$245,$C100,'Historical Opex'!K$132:K$245)</f>
        <v>26.020772000000001</v>
      </c>
      <c r="L100" s="173">
        <f>SUMIF('Historical Opex'!$G$132:$G$245,$C100,'Historical Opex'!L$132:L$245)</f>
        <v>25.338377999999999</v>
      </c>
      <c r="M100" s="173">
        <f>SUMIF('Historical Opex'!$G$132:$G$245,$C100,'Historical Opex'!M$132:M$245)</f>
        <v>31.712149</v>
      </c>
      <c r="N100" s="173">
        <f>SUMIF('Historical Opex'!$G$132:$G$245,$C100,'Historical Opex'!N$132:N$245)</f>
        <v>25.901828999999999</v>
      </c>
      <c r="O100" s="173">
        <f>SUMIF('Historical Opex'!$G$132:$G$245,$C100,'Historical Opex'!O$132:O$245)</f>
        <v>0.92979599999999996</v>
      </c>
      <c r="P100" s="173">
        <f>SUMIF('Historical Opex'!$G$132:$G$245,$C100,'Historical Opex'!P$132:P$245)</f>
        <v>23.654052</v>
      </c>
      <c r="Q100" s="173">
        <f>SUMIF('Historical Opex'!$G$132:$G$245,$C100,'Historical Opex'!Q$132:Q$245)</f>
        <v>10.618138</v>
      </c>
      <c r="R100" s="173">
        <f>SUMIF('Historical Opex'!$G$132:$G$245,$C100,'Historical Opex'!R$132:R$245)</f>
        <v>27.811361000000002</v>
      </c>
      <c r="S100" s="173">
        <f>SUMIF('Historical Opex'!$G$132:$G$245,$C100,'Historical Opex'!S$132:S$245)</f>
        <v>28.001235000000001</v>
      </c>
      <c r="T100" s="173">
        <f>SUMIF('Historical Opex'!$G$132:$G$245,$C100,'Historical Opex'!T$132:T$245)</f>
        <v>26.75761</v>
      </c>
      <c r="U100" s="173">
        <f>SUMIF('Historical Opex'!$G$132:$G$245,$C100,'Historical Opex'!U$132:U$245)</f>
        <v>5.6020320000000003</v>
      </c>
      <c r="V100" s="173">
        <f>SUMIF('Historical Opex'!$G$132:$G$245,$C100,'Historical Opex'!V$132:V$245)</f>
        <v>36.128906999999998</v>
      </c>
      <c r="W100" s="173">
        <f>SUMIF('Historical Opex'!$G$132:$G$245,$C100,'Historical Opex'!W$132:W$245)</f>
        <v>17.782401</v>
      </c>
      <c r="X100" s="173">
        <f>SUMIF('Historical Opex'!$G$132:$G$245,$C100,'Historical Opex'!X$132:X$245)</f>
        <v>42.250006999999997</v>
      </c>
      <c r="Y100" s="173">
        <f>SUMIF('Historical Opex'!$G$132:$G$245,$C100,'Historical Opex'!Y$132:Y$245)</f>
        <v>35.090603000000002</v>
      </c>
      <c r="Z100" s="173">
        <f>SUMIF('Historical Opex'!$G$132:$G$245,$C100,'Historical Opex'!Z$132:Z$245)</f>
        <v>23.914904</v>
      </c>
      <c r="AA100" s="173">
        <f>SUMIF('Historical Opex'!$G$132:$G$245,$C100,'Historical Opex'!AA$132:AA$245)</f>
        <v>-18.345448999999999</v>
      </c>
      <c r="AB100" s="173">
        <f>SUMIF('Historical Opex'!$G$132:$G$245,$C100,'Historical Opex'!AB$132:AB$245)</f>
        <v>48.178426000000002</v>
      </c>
      <c r="AC100" s="173">
        <f>SUMIF('Historical Opex'!$G$132:$G$245,$C100,'Historical Opex'!AC$132:AC$245)</f>
        <v>10.404617999999999</v>
      </c>
      <c r="AD100" s="173">
        <f>SUMIF('Historical Opex'!$G$132:$G$245,$C100,'Historical Opex'!AD$132:AD$245)</f>
        <v>12.281052000000001</v>
      </c>
      <c r="AE100" s="173">
        <f>SUMIF('Historical Opex'!$G$132:$G$245,$C100,'Historical Opex'!AE$132:AE$245)</f>
        <v>28.630637</v>
      </c>
      <c r="AF100" s="173">
        <f>SUMIF('Historical Opex'!$G$132:$G$245,$C100,'Historical Opex'!AF$132:AF$245)</f>
        <v>16.486664000000001</v>
      </c>
      <c r="AG100" s="173">
        <f>SUMIF('Historical Opex'!$G$132:$G$245,$C100,'Historical Opex'!AG$132:AG$245)</f>
        <v>21.838395999999999</v>
      </c>
      <c r="AH100" s="173">
        <f>SUMIF('Historical Opex'!$G$132:$G$245,$C100,'Historical Opex'!AH$132:AH$245)</f>
        <v>15.576351000000001</v>
      </c>
      <c r="AI100" s="173">
        <f>SUMIF('Historical Opex'!$G$132:$G$245,$C100,'Historical Opex'!AI$132:AI$245)</f>
        <v>30.944312</v>
      </c>
      <c r="AJ100" s="173">
        <f>SUMIF('Historical Opex'!$G$132:$G$245,$C100,'Historical Opex'!AJ$132:AJ$245)</f>
        <v>49.440041000000001</v>
      </c>
      <c r="AK100" s="173">
        <f>SUMIF('Historical Opex'!$G$132:$G$245,$C100,'Historical Opex'!AK$132:AK$245)</f>
        <v>33.783881999999998</v>
      </c>
      <c r="AL100" s="173">
        <f>SUMIF('Historical Opex'!$G$132:$G$245,$C100,'Historical Opex'!AL$132:AL$245)</f>
        <v>21.627103000000002</v>
      </c>
      <c r="AM100" s="173">
        <f>SUMIF('Historical Opex'!$G$132:$G$245,$C100,'Historical Opex'!AM$132:AM$245)</f>
        <v>-3.8063509999999998</v>
      </c>
      <c r="AN100" s="173">
        <f>SUMIF('Historical Opex'!$G$132:$G$245,$C100,'Historical Opex'!AN$132:AN$245)</f>
        <v>0.68305199999999999</v>
      </c>
      <c r="AO100" s="173">
        <f>SUMIF('Historical Opex'!$G$132:$G$245,$C100,'Historical Opex'!AO$132:AO$245)</f>
        <v>10.793037999999999</v>
      </c>
      <c r="AP100" s="173">
        <f>SUMIF('Historical Opex'!$G$132:$G$245,$C100,'Historical Opex'!AP$132:AP$245)</f>
        <v>16.478435000000001</v>
      </c>
      <c r="AQ100" s="173">
        <f>SUMIF('Historical Opex'!$G$132:$G$245,$C100,'Historical Opex'!AQ$132:AQ$245)</f>
        <v>24.476189000000002</v>
      </c>
      <c r="AR100" s="173">
        <f>SUMIF('Historical Opex'!$G$132:$G$245,$C100,'Historical Opex'!AR$132:AR$245)</f>
        <v>59.145963999999999</v>
      </c>
      <c r="AS100" s="173">
        <f>SUMIF('Historical Opex'!$G$132:$G$245,$C100,'Historical Opex'!AS$132:AS$245)</f>
        <v>46.573220999999997</v>
      </c>
      <c r="AT100" s="173">
        <f>SUMIF('Historical Opex'!$G$132:$G$245,$C100,'Historical Opex'!AT$132:AT$245)</f>
        <v>68.645543000000004</v>
      </c>
      <c r="AU100" s="173"/>
      <c r="AV100" s="173"/>
      <c r="AW100" s="173"/>
      <c r="AX100" s="173"/>
      <c r="AY100" s="173"/>
      <c r="AZ100" s="173"/>
      <c r="BA100" s="173"/>
      <c r="BB100" s="173"/>
      <c r="BC100" s="173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E100" s="282">
        <f t="shared" si="86"/>
        <v>268.47625900000003</v>
      </c>
      <c r="CF100" s="282">
        <f t="shared" si="86"/>
        <v>254.08860999999996</v>
      </c>
      <c r="CG100" s="282">
        <f t="shared" si="86"/>
        <v>358.78442900000005</v>
      </c>
      <c r="CH100" s="282">
        <f t="shared" si="86"/>
        <v>0</v>
      </c>
      <c r="CI100" s="282">
        <f t="shared" si="86"/>
        <v>0</v>
      </c>
      <c r="CJ100" s="282">
        <f t="shared" si="86"/>
        <v>0</v>
      </c>
    </row>
    <row r="101" spans="2:88" x14ac:dyDescent="0.2">
      <c r="B101" s="283" t="s">
        <v>1271</v>
      </c>
      <c r="C101" s="283"/>
      <c r="D101" s="283"/>
      <c r="E101" s="283"/>
      <c r="F101" s="283"/>
      <c r="G101" s="283"/>
      <c r="H101" s="283"/>
      <c r="I101" s="283"/>
      <c r="J101" s="283"/>
      <c r="K101" s="174">
        <v>3552.0668529999998</v>
      </c>
      <c r="L101" s="174">
        <v>3432.787116</v>
      </c>
      <c r="M101" s="174">
        <v>3495.0260779999999</v>
      </c>
      <c r="N101" s="174">
        <v>3538.0324580000001</v>
      </c>
      <c r="O101" s="174">
        <v>3629.9790840000001</v>
      </c>
      <c r="P101" s="174">
        <v>3595.1151960000002</v>
      </c>
      <c r="Q101" s="174">
        <v>3836.8719839999999</v>
      </c>
      <c r="R101" s="174">
        <v>3715.9402110000001</v>
      </c>
      <c r="S101" s="174">
        <v>4008.256774</v>
      </c>
      <c r="T101" s="174">
        <v>3967.710509</v>
      </c>
      <c r="U101" s="174">
        <v>4024.5423580000001</v>
      </c>
      <c r="V101" s="174">
        <v>4231.5492039999999</v>
      </c>
      <c r="W101" s="174">
        <v>3965.3783520000002</v>
      </c>
      <c r="X101" s="174">
        <v>4446.9192560000001</v>
      </c>
      <c r="Y101" s="174">
        <v>4226.3605079999998</v>
      </c>
      <c r="Z101" s="174">
        <v>4211.2429089999996</v>
      </c>
      <c r="AA101" s="174">
        <v>4507.1892200000002</v>
      </c>
      <c r="AB101" s="174">
        <v>4430.8836030000002</v>
      </c>
      <c r="AC101" s="174">
        <v>4778.9740899999997</v>
      </c>
      <c r="AD101" s="174">
        <v>4479.9206359999998</v>
      </c>
      <c r="AE101" s="174">
        <v>4663.7145149999997</v>
      </c>
      <c r="AF101" s="174">
        <v>4510.8456340000002</v>
      </c>
      <c r="AG101" s="174">
        <v>4474.1759940000002</v>
      </c>
      <c r="AH101" s="174">
        <v>4030.31052</v>
      </c>
      <c r="AI101" s="174">
        <v>4621.7423989999998</v>
      </c>
      <c r="AJ101" s="174">
        <v>4622.7154970000001</v>
      </c>
      <c r="AK101" s="174">
        <v>4652.2869330000003</v>
      </c>
      <c r="AL101" s="174">
        <v>5257.7911370000002</v>
      </c>
      <c r="AM101" s="174">
        <v>4950.4430000000002</v>
      </c>
      <c r="AN101" s="174">
        <v>4848.357078</v>
      </c>
      <c r="AO101" s="174">
        <v>5176.4832470000001</v>
      </c>
      <c r="AP101" s="174">
        <v>5565.2863600000001</v>
      </c>
      <c r="AQ101" s="174">
        <v>10188.162779</v>
      </c>
      <c r="AR101" s="174">
        <v>12833.038219</v>
      </c>
      <c r="AS101" s="174">
        <v>13232.857177</v>
      </c>
      <c r="AT101" s="174">
        <v>14196.708027000001</v>
      </c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E101" s="283">
        <f t="shared" ref="CE101:CJ101" si="87">SUM(CE102:CE123)</f>
        <v>45027.877824999996</v>
      </c>
      <c r="CF101" s="283">
        <f t="shared" si="87"/>
        <v>52725.915237000008</v>
      </c>
      <c r="CG101" s="283">
        <f t="shared" si="87"/>
        <v>90145.87185299999</v>
      </c>
      <c r="CH101" s="283">
        <f t="shared" si="87"/>
        <v>0</v>
      </c>
      <c r="CI101" s="283">
        <f t="shared" si="87"/>
        <v>0</v>
      </c>
      <c r="CJ101" s="283">
        <f t="shared" si="87"/>
        <v>0</v>
      </c>
    </row>
    <row r="102" spans="2:88" x14ac:dyDescent="0.2">
      <c r="B102" s="279"/>
      <c r="C102" s="339" t="s">
        <v>900</v>
      </c>
      <c r="D102" s="339"/>
      <c r="E102" s="339"/>
      <c r="F102" s="339"/>
      <c r="G102" s="339"/>
      <c r="H102" s="339"/>
      <c r="I102" s="339"/>
      <c r="J102" s="339"/>
      <c r="K102" s="172">
        <f>SUMIF('Historical Opex'!$G$132:$G$245,$C102,'Historical Opex'!K$132:K$245)</f>
        <v>43.879950000000001</v>
      </c>
      <c r="L102" s="172">
        <f>SUMIF('Historical Opex'!$G$132:$G$245,$C102,'Historical Opex'!L$132:L$245)</f>
        <v>26.185644</v>
      </c>
      <c r="M102" s="172">
        <f>SUMIF('Historical Opex'!$G$132:$G$245,$C102,'Historical Opex'!M$132:M$245)</f>
        <v>31.792407000000004</v>
      </c>
      <c r="N102" s="172">
        <f>SUMIF('Historical Opex'!$G$132:$G$245,$C102,'Historical Opex'!N$132:N$245)</f>
        <v>28.544233999999996</v>
      </c>
      <c r="O102" s="172">
        <f>SUMIF('Historical Opex'!$G$132:$G$245,$C102,'Historical Opex'!O$132:O$245)</f>
        <v>47.624429999999997</v>
      </c>
      <c r="P102" s="172">
        <f>SUMIF('Historical Opex'!$G$132:$G$245,$C102,'Historical Opex'!P$132:P$245)</f>
        <v>32.495695000000005</v>
      </c>
      <c r="Q102" s="172">
        <f>SUMIF('Historical Opex'!$G$132:$G$245,$C102,'Historical Opex'!Q$132:Q$245)</f>
        <v>29.760458</v>
      </c>
      <c r="R102" s="172">
        <f>SUMIF('Historical Opex'!$G$132:$G$245,$C102,'Historical Opex'!R$132:R$245)</f>
        <v>27.683770000000003</v>
      </c>
      <c r="S102" s="172">
        <f>SUMIF('Historical Opex'!$G$132:$G$245,$C102,'Historical Opex'!S$132:S$245)</f>
        <v>53.523969999999998</v>
      </c>
      <c r="T102" s="172">
        <f>SUMIF('Historical Opex'!$G$132:$G$245,$C102,'Historical Opex'!T$132:T$245)</f>
        <v>34.216441999999994</v>
      </c>
      <c r="U102" s="172">
        <f>SUMIF('Historical Opex'!$G$132:$G$245,$C102,'Historical Opex'!U$132:U$245)</f>
        <v>30.982310000000002</v>
      </c>
      <c r="V102" s="172">
        <f>SUMIF('Historical Opex'!$G$132:$G$245,$C102,'Historical Opex'!V$132:V$245)</f>
        <v>70.645564000000007</v>
      </c>
      <c r="W102" s="172">
        <f>SUMIF('Historical Opex'!$G$132:$G$245,$C102,'Historical Opex'!W$132:W$245)</f>
        <v>44.43826</v>
      </c>
      <c r="X102" s="172">
        <f>SUMIF('Historical Opex'!$G$132:$G$245,$C102,'Historical Opex'!X$132:X$245)</f>
        <v>50.355159</v>
      </c>
      <c r="Y102" s="172">
        <f>SUMIF('Historical Opex'!$G$132:$G$245,$C102,'Historical Opex'!Y$132:Y$245)</f>
        <v>36.089680000000001</v>
      </c>
      <c r="Z102" s="172">
        <f>SUMIF('Historical Opex'!$G$132:$G$245,$C102,'Historical Opex'!Z$132:Z$245)</f>
        <v>47.692108999999995</v>
      </c>
      <c r="AA102" s="172">
        <f>SUMIF('Historical Opex'!$G$132:$G$245,$C102,'Historical Opex'!AA$132:AA$245)</f>
        <v>65.739211000000012</v>
      </c>
      <c r="AB102" s="172">
        <f>SUMIF('Historical Opex'!$G$132:$G$245,$C102,'Historical Opex'!AB$132:AB$245)</f>
        <v>33.188780999999992</v>
      </c>
      <c r="AC102" s="172">
        <f>SUMIF('Historical Opex'!$G$132:$G$245,$C102,'Historical Opex'!AC$132:AC$245)</f>
        <v>31.770901000000002</v>
      </c>
      <c r="AD102" s="172">
        <f>SUMIF('Historical Opex'!$G$132:$G$245,$C102,'Historical Opex'!AD$132:AD$245)</f>
        <v>34.550621999999997</v>
      </c>
      <c r="AE102" s="172">
        <f>SUMIF('Historical Opex'!$G$132:$G$245,$C102,'Historical Opex'!AE$132:AE$245)</f>
        <v>65.704844999999992</v>
      </c>
      <c r="AF102" s="172">
        <f>SUMIF('Historical Opex'!$G$132:$G$245,$C102,'Historical Opex'!AF$132:AF$245)</f>
        <v>28.237313999999998</v>
      </c>
      <c r="AG102" s="172">
        <f>SUMIF('Historical Opex'!$G$132:$G$245,$C102,'Historical Opex'!AG$132:AG$245)</f>
        <v>38.019362000000008</v>
      </c>
      <c r="AH102" s="172">
        <f>SUMIF('Historical Opex'!$G$132:$G$245,$C102,'Historical Opex'!AH$132:AH$245)</f>
        <v>53.072501999999993</v>
      </c>
      <c r="AI102" s="172">
        <f>SUMIF('Historical Opex'!$G$132:$G$245,$C102,'Historical Opex'!AI$132:AI$245)</f>
        <v>64.178874999999977</v>
      </c>
      <c r="AJ102" s="172">
        <f>SUMIF('Historical Opex'!$G$132:$G$245,$C102,'Historical Opex'!AJ$132:AJ$245)</f>
        <v>32.807394000000002</v>
      </c>
      <c r="AK102" s="172">
        <f>SUMIF('Historical Opex'!$G$132:$G$245,$C102,'Historical Opex'!AK$132:AK$245)</f>
        <v>39.919947999999998</v>
      </c>
      <c r="AL102" s="172">
        <f>SUMIF('Historical Opex'!$G$132:$G$245,$C102,'Historical Opex'!AL$132:AL$245)</f>
        <v>40.624879000000007</v>
      </c>
      <c r="AM102" s="172">
        <f>SUMIF('Historical Opex'!$G$132:$G$245,$C102,'Historical Opex'!AM$132:AM$245)</f>
        <v>86.95999599999999</v>
      </c>
      <c r="AN102" s="172">
        <f>SUMIF('Historical Opex'!$G$132:$G$245,$C102,'Historical Opex'!AN$132:AN$245)</f>
        <v>52.429724999999998</v>
      </c>
      <c r="AO102" s="172">
        <f>SUMIF('Historical Opex'!$G$132:$G$245,$C102,'Historical Opex'!AO$132:AO$245)</f>
        <v>42.640475000000002</v>
      </c>
      <c r="AP102" s="172">
        <f>SUMIF('Historical Opex'!$G$132:$G$245,$C102,'Historical Opex'!AP$132:AP$245)</f>
        <v>68.655670000000001</v>
      </c>
      <c r="AQ102" s="172">
        <f>SUMIF('Historical Opex'!$G$132:$G$245,$C102,'Historical Opex'!AQ$132:AQ$245)</f>
        <v>70.628541000000013</v>
      </c>
      <c r="AR102" s="172">
        <f>SUMIF('Historical Opex'!$G$132:$G$245,$C102,'Historical Opex'!AR$132:AR$245)</f>
        <v>79.247066999999987</v>
      </c>
      <c r="AS102" s="172">
        <f>SUMIF('Historical Opex'!$G$132:$G$245,$C102,'Historical Opex'!AS$132:AS$245)</f>
        <v>57.928910999999999</v>
      </c>
      <c r="AT102" s="172">
        <f>SUMIF('Historical Opex'!$G$132:$G$245,$C102,'Historical Opex'!AT$132:AT$245)</f>
        <v>37.813723000000003</v>
      </c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72"/>
      <c r="BP102" s="172"/>
      <c r="BQ102" s="172"/>
      <c r="BR102" s="172"/>
      <c r="BS102" s="172"/>
      <c r="BT102" s="172"/>
      <c r="BU102" s="172"/>
      <c r="BV102" s="172"/>
      <c r="BW102" s="172"/>
      <c r="BX102" s="172"/>
      <c r="BY102" s="172"/>
      <c r="BZ102" s="172"/>
      <c r="CA102" s="172"/>
      <c r="CB102" s="172"/>
      <c r="CC102" s="172"/>
      <c r="CE102" s="281">
        <f t="shared" ref="CE102:CJ111" si="88">SUMIF($K$5:$CC$5,CE$5,$K102:$CC102)</f>
        <v>457.33487400000001</v>
      </c>
      <c r="CF102" s="281">
        <f t="shared" si="88"/>
        <v>528.85874599999988</v>
      </c>
      <c r="CG102" s="281">
        <f t="shared" si="88"/>
        <v>673.83520399999998</v>
      </c>
      <c r="CH102" s="281">
        <f t="shared" si="88"/>
        <v>0</v>
      </c>
      <c r="CI102" s="281">
        <f t="shared" si="88"/>
        <v>0</v>
      </c>
      <c r="CJ102" s="281">
        <f t="shared" si="88"/>
        <v>0</v>
      </c>
    </row>
    <row r="103" spans="2:88" x14ac:dyDescent="0.2">
      <c r="B103" s="279"/>
      <c r="C103" s="24" t="s">
        <v>901</v>
      </c>
      <c r="D103" s="279"/>
      <c r="E103" s="279"/>
      <c r="F103" s="279"/>
      <c r="G103" s="279"/>
      <c r="H103" s="279"/>
      <c r="I103" s="279"/>
      <c r="J103" s="279"/>
      <c r="K103" s="158">
        <f>SUMIF('Historical Opex'!$G$132:$G$245,$C103,'Historical Opex'!K$132:K$245)</f>
        <v>6.3793040000000003</v>
      </c>
      <c r="L103" s="158">
        <f>SUMIF('Historical Opex'!$G$132:$G$245,$C103,'Historical Opex'!L$132:L$245)</f>
        <v>9.1130589999999998</v>
      </c>
      <c r="M103" s="158">
        <f>SUMIF('Historical Opex'!$G$132:$G$245,$C103,'Historical Opex'!M$132:M$245)</f>
        <v>8.3323400000000003</v>
      </c>
      <c r="N103" s="158">
        <f>SUMIF('Historical Opex'!$G$132:$G$245,$C103,'Historical Opex'!N$132:N$245)</f>
        <v>6.7584920000000004</v>
      </c>
      <c r="O103" s="158">
        <f>SUMIF('Historical Opex'!$G$132:$G$245,$C103,'Historical Opex'!O$132:O$245)</f>
        <v>7.9844929999999996</v>
      </c>
      <c r="P103" s="158">
        <f>SUMIF('Historical Opex'!$G$132:$G$245,$C103,'Historical Opex'!P$132:P$245)</f>
        <v>13.066413000000001</v>
      </c>
      <c r="Q103" s="158">
        <f>SUMIF('Historical Opex'!$G$132:$G$245,$C103,'Historical Opex'!Q$132:Q$245)</f>
        <v>5.5686230000000005</v>
      </c>
      <c r="R103" s="158">
        <f>SUMIF('Historical Opex'!$G$132:$G$245,$C103,'Historical Opex'!R$132:R$245)</f>
        <v>4.1146099999999999</v>
      </c>
      <c r="S103" s="158">
        <f>SUMIF('Historical Opex'!$G$132:$G$245,$C103,'Historical Opex'!S$132:S$245)</f>
        <v>5.9083880000000004</v>
      </c>
      <c r="T103" s="158">
        <f>SUMIF('Historical Opex'!$G$132:$G$245,$C103,'Historical Opex'!T$132:T$245)</f>
        <v>9.0862639999999999</v>
      </c>
      <c r="U103" s="158">
        <f>SUMIF('Historical Opex'!$G$132:$G$245,$C103,'Historical Opex'!U$132:U$245)</f>
        <v>5.0429980000000008</v>
      </c>
      <c r="V103" s="158">
        <f>SUMIF('Historical Opex'!$G$132:$G$245,$C103,'Historical Opex'!V$132:V$245)</f>
        <v>4.2024879999999998</v>
      </c>
      <c r="W103" s="158">
        <f>SUMIF('Historical Opex'!$G$132:$G$245,$C103,'Historical Opex'!W$132:W$245)</f>
        <v>9.0814219999999999</v>
      </c>
      <c r="X103" s="158">
        <f>SUMIF('Historical Opex'!$G$132:$G$245,$C103,'Historical Opex'!X$132:X$245)</f>
        <v>9.0009779999999999</v>
      </c>
      <c r="Y103" s="158">
        <f>SUMIF('Historical Opex'!$G$132:$G$245,$C103,'Historical Opex'!Y$132:Y$245)</f>
        <v>5.8980999999999995</v>
      </c>
      <c r="Z103" s="158">
        <f>SUMIF('Historical Opex'!$G$132:$G$245,$C103,'Historical Opex'!Z$132:Z$245)</f>
        <v>9.4036000000000008</v>
      </c>
      <c r="AA103" s="158">
        <f>SUMIF('Historical Opex'!$G$132:$G$245,$C103,'Historical Opex'!AA$132:AA$245)</f>
        <v>6.8303729999999998</v>
      </c>
      <c r="AB103" s="158">
        <f>SUMIF('Historical Opex'!$G$132:$G$245,$C103,'Historical Opex'!AB$132:AB$245)</f>
        <v>10.793861999999999</v>
      </c>
      <c r="AC103" s="158">
        <f>SUMIF('Historical Opex'!$G$132:$G$245,$C103,'Historical Opex'!AC$132:AC$245)</f>
        <v>4.5721480000000003</v>
      </c>
      <c r="AD103" s="158">
        <f>SUMIF('Historical Opex'!$G$132:$G$245,$C103,'Historical Opex'!AD$132:AD$245)</f>
        <v>4.1490600000000004</v>
      </c>
      <c r="AE103" s="158">
        <f>SUMIF('Historical Opex'!$G$132:$G$245,$C103,'Historical Opex'!AE$132:AE$245)</f>
        <v>2.98685</v>
      </c>
      <c r="AF103" s="158">
        <f>SUMIF('Historical Opex'!$G$132:$G$245,$C103,'Historical Opex'!AF$132:AF$245)</f>
        <v>6.2977030000000003</v>
      </c>
      <c r="AG103" s="158">
        <f>SUMIF('Historical Opex'!$G$132:$G$245,$C103,'Historical Opex'!AG$132:AG$245)</f>
        <v>5.3020359999999993</v>
      </c>
      <c r="AH103" s="158">
        <f>SUMIF('Historical Opex'!$G$132:$G$245,$C103,'Historical Opex'!AH$132:AH$245)</f>
        <v>3.9109690000000001</v>
      </c>
      <c r="AI103" s="158">
        <f>SUMIF('Historical Opex'!$G$132:$G$245,$C103,'Historical Opex'!AI$132:AI$245)</f>
        <v>4.2435</v>
      </c>
      <c r="AJ103" s="158">
        <f>SUMIF('Historical Opex'!$G$132:$G$245,$C103,'Historical Opex'!AJ$132:AJ$245)</f>
        <v>4.2047400000000001</v>
      </c>
      <c r="AK103" s="158">
        <f>SUMIF('Historical Opex'!$G$132:$G$245,$C103,'Historical Opex'!AK$132:AK$245)</f>
        <v>4.9533749999999994</v>
      </c>
      <c r="AL103" s="158">
        <f>SUMIF('Historical Opex'!$G$132:$G$245,$C103,'Historical Opex'!AL$132:AL$245)</f>
        <v>13.008037999999999</v>
      </c>
      <c r="AM103" s="158">
        <f>SUMIF('Historical Opex'!$G$132:$G$245,$C103,'Historical Opex'!AM$132:AM$245)</f>
        <v>6.7598599999999998</v>
      </c>
      <c r="AN103" s="158">
        <f>SUMIF('Historical Opex'!$G$132:$G$245,$C103,'Historical Opex'!AN$132:AN$245)</f>
        <v>8.1402239999999999</v>
      </c>
      <c r="AO103" s="158">
        <f>SUMIF('Historical Opex'!$G$132:$G$245,$C103,'Historical Opex'!AO$132:AO$245)</f>
        <v>7.3699560000000002</v>
      </c>
      <c r="AP103" s="158">
        <f>SUMIF('Historical Opex'!$G$132:$G$245,$C103,'Historical Opex'!AP$132:AP$245)</f>
        <v>7.8299430000000001</v>
      </c>
      <c r="AQ103" s="158">
        <f>SUMIF('Historical Opex'!$G$132:$G$245,$C103,'Historical Opex'!AQ$132:AQ$245)</f>
        <v>22.562660000000001</v>
      </c>
      <c r="AR103" s="158">
        <f>SUMIF('Historical Opex'!$G$132:$G$245,$C103,'Historical Opex'!AR$132:AR$245)</f>
        <v>36.937711</v>
      </c>
      <c r="AS103" s="158">
        <f>SUMIF('Historical Opex'!$G$132:$G$245,$C103,'Historical Opex'!AS$132:AS$245)</f>
        <v>11.387029999999999</v>
      </c>
      <c r="AT103" s="158">
        <f>SUMIF('Historical Opex'!$G$132:$G$245,$C103,'Historical Opex'!AT$132:AT$245)</f>
        <v>5.5269089999999998</v>
      </c>
      <c r="AU103" s="158"/>
      <c r="AV103" s="158"/>
      <c r="AW103" s="158"/>
      <c r="AX103" s="158"/>
      <c r="AY103" s="158"/>
      <c r="AZ103" s="158"/>
      <c r="BA103" s="158"/>
      <c r="BB103" s="158"/>
      <c r="BC103" s="158"/>
      <c r="BD103" s="158"/>
      <c r="BE103" s="158"/>
      <c r="BF103" s="158"/>
      <c r="BG103" s="158"/>
      <c r="BH103" s="158"/>
      <c r="BI103" s="158"/>
      <c r="BJ103" s="158"/>
      <c r="BK103" s="158"/>
      <c r="BL103" s="158"/>
      <c r="BM103" s="158"/>
      <c r="BN103" s="158"/>
      <c r="BO103" s="158"/>
      <c r="BP103" s="158"/>
      <c r="BQ103" s="158"/>
      <c r="BR103" s="158"/>
      <c r="BS103" s="158"/>
      <c r="BT103" s="158"/>
      <c r="BU103" s="158"/>
      <c r="BV103" s="158"/>
      <c r="BW103" s="158"/>
      <c r="BX103" s="158"/>
      <c r="BY103" s="158"/>
      <c r="BZ103" s="158"/>
      <c r="CA103" s="158"/>
      <c r="CB103" s="158"/>
      <c r="CC103" s="158"/>
      <c r="CE103" s="251">
        <f t="shared" si="88"/>
        <v>85.557472000000004</v>
      </c>
      <c r="CF103" s="251">
        <f t="shared" si="88"/>
        <v>78.22710099999999</v>
      </c>
      <c r="CG103" s="251">
        <f t="shared" si="88"/>
        <v>132.923946</v>
      </c>
      <c r="CH103" s="251">
        <f t="shared" si="88"/>
        <v>0</v>
      </c>
      <c r="CI103" s="251">
        <f t="shared" si="88"/>
        <v>0</v>
      </c>
      <c r="CJ103" s="251">
        <f t="shared" si="88"/>
        <v>0</v>
      </c>
    </row>
    <row r="104" spans="2:88" x14ac:dyDescent="0.2">
      <c r="B104" s="279"/>
      <c r="C104" s="24" t="s">
        <v>210</v>
      </c>
      <c r="D104" s="279"/>
      <c r="E104" s="279"/>
      <c r="F104" s="279"/>
      <c r="G104" s="279"/>
      <c r="H104" s="279"/>
      <c r="I104" s="279"/>
      <c r="J104" s="279"/>
      <c r="K104" s="158">
        <f>SUMIF('Historical Opex'!$G$132:$G$245,$C104,'Historical Opex'!K$132:K$245)</f>
        <v>3.5788730000000002</v>
      </c>
      <c r="L104" s="158">
        <f>SUMIF('Historical Opex'!$G$132:$G$245,$C104,'Historical Opex'!L$132:L$245)</f>
        <v>1.1140000000000001</v>
      </c>
      <c r="M104" s="158">
        <f>SUMIF('Historical Opex'!$G$132:$G$245,$C104,'Historical Opex'!M$132:M$245)</f>
        <v>1.0289999999999999</v>
      </c>
      <c r="N104" s="158">
        <f>SUMIF('Historical Opex'!$G$132:$G$245,$C104,'Historical Opex'!N$132:N$245)</f>
        <v>0.2</v>
      </c>
      <c r="O104" s="158">
        <f>SUMIF('Historical Opex'!$G$132:$G$245,$C104,'Historical Opex'!O$132:O$245)</f>
        <v>0</v>
      </c>
      <c r="P104" s="158">
        <f>SUMIF('Historical Opex'!$G$132:$G$245,$C104,'Historical Opex'!P$132:P$245)</f>
        <v>1.9910000000000001</v>
      </c>
      <c r="Q104" s="158">
        <f>SUMIF('Historical Opex'!$G$132:$G$245,$C104,'Historical Opex'!Q$132:Q$245)</f>
        <v>0.3</v>
      </c>
      <c r="R104" s="158">
        <f>SUMIF('Historical Opex'!$G$132:$G$245,$C104,'Historical Opex'!R$132:R$245)</f>
        <v>0.18</v>
      </c>
      <c r="S104" s="158">
        <f>SUMIF('Historical Opex'!$G$132:$G$245,$C104,'Historical Opex'!S$132:S$245)</f>
        <v>2.399</v>
      </c>
      <c r="T104" s="158">
        <f>SUMIF('Historical Opex'!$G$132:$G$245,$C104,'Historical Opex'!T$132:T$245)</f>
        <v>1.252</v>
      </c>
      <c r="U104" s="158">
        <f>SUMIF('Historical Opex'!$G$132:$G$245,$C104,'Historical Opex'!U$132:U$245)</f>
        <v>7.3100000000000005</v>
      </c>
      <c r="V104" s="158">
        <f>SUMIF('Historical Opex'!$G$132:$G$245,$C104,'Historical Opex'!V$132:V$245)</f>
        <v>0.85150000000000003</v>
      </c>
      <c r="W104" s="158">
        <f>SUMIF('Historical Opex'!$G$132:$G$245,$C104,'Historical Opex'!W$132:W$245)</f>
        <v>0.18</v>
      </c>
      <c r="X104" s="158">
        <f>SUMIF('Historical Opex'!$G$132:$G$245,$C104,'Historical Opex'!X$132:X$245)</f>
        <v>0.36</v>
      </c>
      <c r="Y104" s="158">
        <f>SUMIF('Historical Opex'!$G$132:$G$245,$C104,'Historical Opex'!Y$132:Y$245)</f>
        <v>0.28000000000000003</v>
      </c>
      <c r="Z104" s="158">
        <f>SUMIF('Historical Opex'!$G$132:$G$245,$C104,'Historical Opex'!Z$132:Z$245)</f>
        <v>0.19</v>
      </c>
      <c r="AA104" s="158">
        <f>SUMIF('Historical Opex'!$G$132:$G$245,$C104,'Historical Opex'!AA$132:AA$245)</f>
        <v>0.27</v>
      </c>
      <c r="AB104" s="158">
        <f>SUMIF('Historical Opex'!$G$132:$G$245,$C104,'Historical Opex'!AB$132:AB$245)</f>
        <v>0.56000000000000005</v>
      </c>
      <c r="AC104" s="158">
        <f>SUMIF('Historical Opex'!$G$132:$G$245,$C104,'Historical Opex'!AC$132:AC$245)</f>
        <v>0</v>
      </c>
      <c r="AD104" s="158">
        <f>SUMIF('Historical Opex'!$G$132:$G$245,$C104,'Historical Opex'!AD$132:AD$245)</f>
        <v>0.36</v>
      </c>
      <c r="AE104" s="158">
        <f>SUMIF('Historical Opex'!$G$132:$G$245,$C104,'Historical Opex'!AE$132:AE$245)</f>
        <v>0.19</v>
      </c>
      <c r="AF104" s="158">
        <f>SUMIF('Historical Opex'!$G$132:$G$245,$C104,'Historical Opex'!AF$132:AF$245)</f>
        <v>0.28000000000000003</v>
      </c>
      <c r="AG104" s="158">
        <f>SUMIF('Historical Opex'!$G$132:$G$245,$C104,'Historical Opex'!AG$132:AG$245)</f>
        <v>0</v>
      </c>
      <c r="AH104" s="158">
        <f>SUMIF('Historical Opex'!$G$132:$G$245,$C104,'Historical Opex'!AH$132:AH$245)</f>
        <v>1.3843999999999999</v>
      </c>
      <c r="AI104" s="158">
        <f>SUMIF('Historical Opex'!$G$132:$G$245,$C104,'Historical Opex'!AI$132:AI$245)</f>
        <v>0</v>
      </c>
      <c r="AJ104" s="158">
        <f>SUMIF('Historical Opex'!$G$132:$G$245,$C104,'Historical Opex'!AJ$132:AJ$245)</f>
        <v>0.14000000000000001</v>
      </c>
      <c r="AK104" s="158">
        <f>SUMIF('Historical Opex'!$G$132:$G$245,$C104,'Historical Opex'!AK$132:AK$245)</f>
        <v>0</v>
      </c>
      <c r="AL104" s="158">
        <f>SUMIF('Historical Opex'!$G$132:$G$245,$C104,'Historical Opex'!AL$132:AL$245)</f>
        <v>0.18</v>
      </c>
      <c r="AM104" s="158">
        <f>SUMIF('Historical Opex'!$G$132:$G$245,$C104,'Historical Opex'!AM$132:AM$245)</f>
        <v>0.09</v>
      </c>
      <c r="AN104" s="158">
        <f>SUMIF('Historical Opex'!$G$132:$G$245,$C104,'Historical Opex'!AN$132:AN$245)</f>
        <v>0.74119999999999997</v>
      </c>
      <c r="AO104" s="158">
        <f>SUMIF('Historical Opex'!$G$132:$G$245,$C104,'Historical Opex'!AO$132:AO$245)</f>
        <v>0.66700000000000004</v>
      </c>
      <c r="AP104" s="158">
        <f>SUMIF('Historical Opex'!$G$132:$G$245,$C104,'Historical Opex'!AP$132:AP$245)</f>
        <v>10.333957999999999</v>
      </c>
      <c r="AQ104" s="158">
        <f>SUMIF('Historical Opex'!$G$132:$G$245,$C104,'Historical Opex'!AQ$132:AQ$245)</f>
        <v>1.5076999999999998</v>
      </c>
      <c r="AR104" s="158">
        <f>SUMIF('Historical Opex'!$G$132:$G$245,$C104,'Historical Opex'!AR$132:AR$245)</f>
        <v>0.27</v>
      </c>
      <c r="AS104" s="158">
        <f>SUMIF('Historical Opex'!$G$132:$G$245,$C104,'Historical Opex'!AS$132:AS$245)</f>
        <v>1.6301600000000001</v>
      </c>
      <c r="AT104" s="158">
        <f>SUMIF('Historical Opex'!$G$132:$G$245,$C104,'Historical Opex'!AT$132:AT$245)</f>
        <v>0.82</v>
      </c>
      <c r="AU104" s="158"/>
      <c r="AV104" s="158"/>
      <c r="AW104" s="158"/>
      <c r="AX104" s="158"/>
      <c r="AY104" s="158"/>
      <c r="AZ104" s="158"/>
      <c r="BA104" s="158"/>
      <c r="BB104" s="158"/>
      <c r="BC104" s="158"/>
      <c r="BD104" s="158"/>
      <c r="BE104" s="158"/>
      <c r="BF104" s="158"/>
      <c r="BG104" s="158"/>
      <c r="BH104" s="158"/>
      <c r="BI104" s="158"/>
      <c r="BJ104" s="158"/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/>
      <c r="CA104" s="158"/>
      <c r="CB104" s="158"/>
      <c r="CC104" s="158"/>
      <c r="CE104" s="251">
        <f t="shared" si="88"/>
        <v>20.205373000000005</v>
      </c>
      <c r="CF104" s="251">
        <f t="shared" si="88"/>
        <v>4.0543999999999993</v>
      </c>
      <c r="CG104" s="251">
        <f t="shared" si="88"/>
        <v>16.380018</v>
      </c>
      <c r="CH104" s="251">
        <f t="shared" si="88"/>
        <v>0</v>
      </c>
      <c r="CI104" s="251">
        <f t="shared" si="88"/>
        <v>0</v>
      </c>
      <c r="CJ104" s="251">
        <f t="shared" si="88"/>
        <v>0</v>
      </c>
    </row>
    <row r="105" spans="2:88" x14ac:dyDescent="0.2">
      <c r="B105" s="279"/>
      <c r="C105" s="24" t="s">
        <v>211</v>
      </c>
      <c r="D105" s="279"/>
      <c r="E105" s="279"/>
      <c r="F105" s="279"/>
      <c r="G105" s="279"/>
      <c r="H105" s="279"/>
      <c r="I105" s="279"/>
      <c r="J105" s="279"/>
      <c r="K105" s="158">
        <f>SUMIF('Historical Opex'!$G$132:$G$245,$C105,'Historical Opex'!K$132:K$245)</f>
        <v>5.1581809999999999</v>
      </c>
      <c r="L105" s="158">
        <f>SUMIF('Historical Opex'!$G$132:$G$245,$C105,'Historical Opex'!L$132:L$245)</f>
        <v>5.1259940000000004</v>
      </c>
      <c r="M105" s="158">
        <f>SUMIF('Historical Opex'!$G$132:$G$245,$C105,'Historical Opex'!M$132:M$245)</f>
        <v>5.5235949999999994</v>
      </c>
      <c r="N105" s="158">
        <f>SUMIF('Historical Opex'!$G$132:$G$245,$C105,'Historical Opex'!N$132:N$245)</f>
        <v>5.1620989999999995</v>
      </c>
      <c r="O105" s="158">
        <f>SUMIF('Historical Opex'!$G$132:$G$245,$C105,'Historical Opex'!O$132:O$245)</f>
        <v>5.235144</v>
      </c>
      <c r="P105" s="158">
        <f>SUMIF('Historical Opex'!$G$132:$G$245,$C105,'Historical Opex'!P$132:P$245)</f>
        <v>5.4603789999999996</v>
      </c>
      <c r="Q105" s="158">
        <f>SUMIF('Historical Opex'!$G$132:$G$245,$C105,'Historical Opex'!Q$132:Q$245)</f>
        <v>4.9455540000000004</v>
      </c>
      <c r="R105" s="158">
        <f>SUMIF('Historical Opex'!$G$132:$G$245,$C105,'Historical Opex'!R$132:R$245)</f>
        <v>5.1056330000000001</v>
      </c>
      <c r="S105" s="158">
        <f>SUMIF('Historical Opex'!$G$132:$G$245,$C105,'Historical Opex'!S$132:S$245)</f>
        <v>5.1679500000000003</v>
      </c>
      <c r="T105" s="158">
        <f>SUMIF('Historical Opex'!$G$132:$G$245,$C105,'Historical Opex'!T$132:T$245)</f>
        <v>5.256545</v>
      </c>
      <c r="U105" s="158">
        <f>SUMIF('Historical Opex'!$G$132:$G$245,$C105,'Historical Opex'!U$132:U$245)</f>
        <v>5.3111879999999996</v>
      </c>
      <c r="V105" s="158">
        <f>SUMIF('Historical Opex'!$G$132:$G$245,$C105,'Historical Opex'!V$132:V$245)</f>
        <v>5.4446680000000001</v>
      </c>
      <c r="W105" s="158">
        <f>SUMIF('Historical Opex'!$G$132:$G$245,$C105,'Historical Opex'!W$132:W$245)</f>
        <v>5.0784789999999997</v>
      </c>
      <c r="X105" s="158">
        <f>SUMIF('Historical Opex'!$G$132:$G$245,$C105,'Historical Opex'!X$132:X$245)</f>
        <v>5.1602610000000002</v>
      </c>
      <c r="Y105" s="158">
        <f>SUMIF('Historical Opex'!$G$132:$G$245,$C105,'Historical Opex'!Y$132:Y$245)</f>
        <v>5.135249</v>
      </c>
      <c r="Z105" s="158">
        <f>SUMIF('Historical Opex'!$G$132:$G$245,$C105,'Historical Opex'!Z$132:Z$245)</f>
        <v>5.0882679999999993</v>
      </c>
      <c r="AA105" s="158">
        <f>SUMIF('Historical Opex'!$G$132:$G$245,$C105,'Historical Opex'!AA$132:AA$245)</f>
        <v>5.0506299999999991</v>
      </c>
      <c r="AB105" s="158">
        <f>SUMIF('Historical Opex'!$G$132:$G$245,$C105,'Historical Opex'!AB$132:AB$245)</f>
        <v>5.0569280000000001</v>
      </c>
      <c r="AC105" s="158">
        <f>SUMIF('Historical Opex'!$G$132:$G$245,$C105,'Historical Opex'!AC$132:AC$245)</f>
        <v>6.6561689999999993</v>
      </c>
      <c r="AD105" s="158">
        <f>SUMIF('Historical Opex'!$G$132:$G$245,$C105,'Historical Opex'!AD$132:AD$245)</f>
        <v>5.0243140000000004</v>
      </c>
      <c r="AE105" s="158">
        <f>SUMIF('Historical Opex'!$G$132:$G$245,$C105,'Historical Opex'!AE$132:AE$245)</f>
        <v>5.0718899999999998</v>
      </c>
      <c r="AF105" s="158">
        <f>SUMIF('Historical Opex'!$G$132:$G$245,$C105,'Historical Opex'!AF$132:AF$245)</f>
        <v>5.1292150000000003</v>
      </c>
      <c r="AG105" s="158">
        <f>SUMIF('Historical Opex'!$G$132:$G$245,$C105,'Historical Opex'!AG$132:AG$245)</f>
        <v>4.6311160000000005</v>
      </c>
      <c r="AH105" s="158">
        <f>SUMIF('Historical Opex'!$G$132:$G$245,$C105,'Historical Opex'!AH$132:AH$245)</f>
        <v>5.1564230000000002</v>
      </c>
      <c r="AI105" s="158">
        <f>SUMIF('Historical Opex'!$G$132:$G$245,$C105,'Historical Opex'!AI$132:AI$245)</f>
        <v>4.875127</v>
      </c>
      <c r="AJ105" s="158">
        <f>SUMIF('Historical Opex'!$G$132:$G$245,$C105,'Historical Opex'!AJ$132:AJ$245)</f>
        <v>4.8566419999999999</v>
      </c>
      <c r="AK105" s="158">
        <f>SUMIF('Historical Opex'!$G$132:$G$245,$C105,'Historical Opex'!AK$132:AK$245)</f>
        <v>4.8892139999999999</v>
      </c>
      <c r="AL105" s="158">
        <f>SUMIF('Historical Opex'!$G$132:$G$245,$C105,'Historical Opex'!AL$132:AL$245)</f>
        <v>4.8858370000000004</v>
      </c>
      <c r="AM105" s="158">
        <f>SUMIF('Historical Opex'!$G$132:$G$245,$C105,'Historical Opex'!AM$132:AM$245)</f>
        <v>4.9305179999999993</v>
      </c>
      <c r="AN105" s="158">
        <f>SUMIF('Historical Opex'!$G$132:$G$245,$C105,'Historical Opex'!AN$132:AN$245)</f>
        <v>5.2354349999999998</v>
      </c>
      <c r="AO105" s="158">
        <f>SUMIF('Historical Opex'!$G$132:$G$245,$C105,'Historical Opex'!AO$132:AO$245)</f>
        <v>6.1253919999999997</v>
      </c>
      <c r="AP105" s="158">
        <f>SUMIF('Historical Opex'!$G$132:$G$245,$C105,'Historical Opex'!AP$132:AP$245)</f>
        <v>6.4449740000000002</v>
      </c>
      <c r="AQ105" s="158">
        <f>SUMIF('Historical Opex'!$G$132:$G$245,$C105,'Historical Opex'!AQ$132:AQ$245)</f>
        <v>-5.6680190000000001</v>
      </c>
      <c r="AR105" s="158">
        <f>SUMIF('Historical Opex'!$G$132:$G$245,$C105,'Historical Opex'!AR$132:AR$245)</f>
        <v>6.5482430000000003</v>
      </c>
      <c r="AS105" s="158">
        <f>SUMIF('Historical Opex'!$G$132:$G$245,$C105,'Historical Opex'!AS$132:AS$245)</f>
        <v>6.5111680000000005</v>
      </c>
      <c r="AT105" s="158">
        <f>SUMIF('Historical Opex'!$G$132:$G$245,$C105,'Historical Opex'!AT$132:AT$245)</f>
        <v>6.4860010000000008</v>
      </c>
      <c r="AU105" s="158"/>
      <c r="AV105" s="158"/>
      <c r="AW105" s="158"/>
      <c r="AX105" s="158"/>
      <c r="AY105" s="158"/>
      <c r="AZ105" s="158"/>
      <c r="BA105" s="158"/>
      <c r="BB105" s="158"/>
      <c r="BC105" s="158"/>
      <c r="BD105" s="158"/>
      <c r="BE105" s="158"/>
      <c r="BF105" s="158"/>
      <c r="BG105" s="158"/>
      <c r="BH105" s="158"/>
      <c r="BI105" s="158"/>
      <c r="BJ105" s="158"/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/>
      <c r="BY105" s="158"/>
      <c r="BZ105" s="158"/>
      <c r="CA105" s="158"/>
      <c r="CB105" s="158"/>
      <c r="CC105" s="158"/>
      <c r="CE105" s="251">
        <f t="shared" si="88"/>
        <v>62.896929999999998</v>
      </c>
      <c r="CF105" s="251">
        <f t="shared" si="88"/>
        <v>62.238941999999994</v>
      </c>
      <c r="CG105" s="251">
        <f t="shared" si="88"/>
        <v>56.120531999999997</v>
      </c>
      <c r="CH105" s="251">
        <f t="shared" si="88"/>
        <v>0</v>
      </c>
      <c r="CI105" s="251">
        <f t="shared" si="88"/>
        <v>0</v>
      </c>
      <c r="CJ105" s="251">
        <f t="shared" si="88"/>
        <v>0</v>
      </c>
    </row>
    <row r="106" spans="2:88" x14ac:dyDescent="0.2">
      <c r="B106" s="279"/>
      <c r="C106" s="24" t="s">
        <v>212</v>
      </c>
      <c r="D106" s="279"/>
      <c r="E106" s="279"/>
      <c r="F106" s="279"/>
      <c r="G106" s="279"/>
      <c r="H106" s="279"/>
      <c r="I106" s="279"/>
      <c r="J106" s="279"/>
      <c r="K106" s="158">
        <f>SUMIF('Historical Opex'!$G$132:$G$245,$C106,'Historical Opex'!K$132:K$245)</f>
        <v>0</v>
      </c>
      <c r="L106" s="158">
        <f>SUMIF('Historical Opex'!$G$132:$G$245,$C106,'Historical Opex'!L$132:L$245)</f>
        <v>0</v>
      </c>
      <c r="M106" s="158">
        <f>SUMIF('Historical Opex'!$G$132:$G$245,$C106,'Historical Opex'!M$132:M$245)</f>
        <v>0</v>
      </c>
      <c r="N106" s="158">
        <f>SUMIF('Historical Opex'!$G$132:$G$245,$C106,'Historical Opex'!N$132:N$245)</f>
        <v>0</v>
      </c>
      <c r="O106" s="158">
        <f>SUMIF('Historical Opex'!$G$132:$G$245,$C106,'Historical Opex'!O$132:O$245)</f>
        <v>0</v>
      </c>
      <c r="P106" s="158">
        <f>SUMIF('Historical Opex'!$G$132:$G$245,$C106,'Historical Opex'!P$132:P$245)</f>
        <v>0</v>
      </c>
      <c r="Q106" s="158">
        <f>SUMIF('Historical Opex'!$G$132:$G$245,$C106,'Historical Opex'!Q$132:Q$245)</f>
        <v>0</v>
      </c>
      <c r="R106" s="158">
        <f>SUMIF('Historical Opex'!$G$132:$G$245,$C106,'Historical Opex'!R$132:R$245)</f>
        <v>0</v>
      </c>
      <c r="S106" s="158">
        <f>SUMIF('Historical Opex'!$G$132:$G$245,$C106,'Historical Opex'!S$132:S$245)</f>
        <v>0</v>
      </c>
      <c r="T106" s="158">
        <f>SUMIF('Historical Opex'!$G$132:$G$245,$C106,'Historical Opex'!T$132:T$245)</f>
        <v>0</v>
      </c>
      <c r="U106" s="158">
        <f>SUMIF('Historical Opex'!$G$132:$G$245,$C106,'Historical Opex'!U$132:U$245)</f>
        <v>0</v>
      </c>
      <c r="V106" s="158">
        <f>SUMIF('Historical Opex'!$G$132:$G$245,$C106,'Historical Opex'!V$132:V$245)</f>
        <v>0</v>
      </c>
      <c r="W106" s="158">
        <f>SUMIF('Historical Opex'!$G$132:$G$245,$C106,'Historical Opex'!W$132:W$245)</f>
        <v>0</v>
      </c>
      <c r="X106" s="158">
        <f>SUMIF('Historical Opex'!$G$132:$G$245,$C106,'Historical Opex'!X$132:X$245)</f>
        <v>0</v>
      </c>
      <c r="Y106" s="158">
        <f>SUMIF('Historical Opex'!$G$132:$G$245,$C106,'Historical Opex'!Y$132:Y$245)</f>
        <v>0</v>
      </c>
      <c r="Z106" s="158">
        <f>SUMIF('Historical Opex'!$G$132:$G$245,$C106,'Historical Opex'!Z$132:Z$245)</f>
        <v>0</v>
      </c>
      <c r="AA106" s="158">
        <f>SUMIF('Historical Opex'!$G$132:$G$245,$C106,'Historical Opex'!AA$132:AA$245)</f>
        <v>0</v>
      </c>
      <c r="AB106" s="158">
        <f>SUMIF('Historical Opex'!$G$132:$G$245,$C106,'Historical Opex'!AB$132:AB$245)</f>
        <v>0</v>
      </c>
      <c r="AC106" s="158">
        <f>SUMIF('Historical Opex'!$G$132:$G$245,$C106,'Historical Opex'!AC$132:AC$245)</f>
        <v>0</v>
      </c>
      <c r="AD106" s="158">
        <f>SUMIF('Historical Opex'!$G$132:$G$245,$C106,'Historical Opex'!AD$132:AD$245)</f>
        <v>0</v>
      </c>
      <c r="AE106" s="158">
        <f>SUMIF('Historical Opex'!$G$132:$G$245,$C106,'Historical Opex'!AE$132:AE$245)</f>
        <v>0</v>
      </c>
      <c r="AF106" s="158">
        <f>SUMIF('Historical Opex'!$G$132:$G$245,$C106,'Historical Opex'!AF$132:AF$245)</f>
        <v>0</v>
      </c>
      <c r="AG106" s="158">
        <f>SUMIF('Historical Opex'!$G$132:$G$245,$C106,'Historical Opex'!AG$132:AG$245)</f>
        <v>0</v>
      </c>
      <c r="AH106" s="158">
        <f>SUMIF('Historical Opex'!$G$132:$G$245,$C106,'Historical Opex'!AH$132:AH$245)</f>
        <v>0</v>
      </c>
      <c r="AI106" s="158">
        <f>SUMIF('Historical Opex'!$G$132:$G$245,$C106,'Historical Opex'!AI$132:AI$245)</f>
        <v>0</v>
      </c>
      <c r="AJ106" s="158">
        <f>SUMIF('Historical Opex'!$G$132:$G$245,$C106,'Historical Opex'!AJ$132:AJ$245)</f>
        <v>0</v>
      </c>
      <c r="AK106" s="158">
        <f>SUMIF('Historical Opex'!$G$132:$G$245,$C106,'Historical Opex'!AK$132:AK$245)</f>
        <v>0</v>
      </c>
      <c r="AL106" s="158">
        <f>SUMIF('Historical Opex'!$G$132:$G$245,$C106,'Historical Opex'!AL$132:AL$245)</f>
        <v>0</v>
      </c>
      <c r="AM106" s="158">
        <f>SUMIF('Historical Opex'!$G$132:$G$245,$C106,'Historical Opex'!AM$132:AM$245)</f>
        <v>0</v>
      </c>
      <c r="AN106" s="158">
        <f>SUMIF('Historical Opex'!$G$132:$G$245,$C106,'Historical Opex'!AN$132:AN$245)</f>
        <v>0</v>
      </c>
      <c r="AO106" s="158">
        <f>SUMIF('Historical Opex'!$G$132:$G$245,$C106,'Historical Opex'!AO$132:AO$245)</f>
        <v>0</v>
      </c>
      <c r="AP106" s="158">
        <f>SUMIF('Historical Opex'!$G$132:$G$245,$C106,'Historical Opex'!AP$132:AP$245)</f>
        <v>0</v>
      </c>
      <c r="AQ106" s="158">
        <f>SUMIF('Historical Opex'!$G$132:$G$245,$C106,'Historical Opex'!AQ$132:AQ$245)</f>
        <v>0</v>
      </c>
      <c r="AR106" s="158">
        <f>SUMIF('Historical Opex'!$G$132:$G$245,$C106,'Historical Opex'!AR$132:AR$245)</f>
        <v>0</v>
      </c>
      <c r="AS106" s="158">
        <f>SUMIF('Historical Opex'!$G$132:$G$245,$C106,'Historical Opex'!AS$132:AS$245)</f>
        <v>0</v>
      </c>
      <c r="AT106" s="158">
        <f>SUMIF('Historical Opex'!$G$132:$G$245,$C106,'Historical Opex'!AT$132:AT$245)</f>
        <v>0</v>
      </c>
      <c r="AU106" s="158"/>
      <c r="AV106" s="158"/>
      <c r="AW106" s="158"/>
      <c r="AX106" s="158"/>
      <c r="AY106" s="158"/>
      <c r="AZ106" s="158"/>
      <c r="BA106" s="158"/>
      <c r="BB106" s="158"/>
      <c r="BC106" s="158"/>
      <c r="BD106" s="158"/>
      <c r="BE106" s="158"/>
      <c r="BF106" s="158"/>
      <c r="BG106" s="158"/>
      <c r="BH106" s="158"/>
      <c r="BI106" s="158"/>
      <c r="BJ106" s="158"/>
      <c r="BK106" s="158"/>
      <c r="BL106" s="158"/>
      <c r="BM106" s="158"/>
      <c r="BN106" s="158"/>
      <c r="BO106" s="158"/>
      <c r="BP106" s="158"/>
      <c r="BQ106" s="158"/>
      <c r="BR106" s="158"/>
      <c r="BS106" s="158"/>
      <c r="BT106" s="158"/>
      <c r="BU106" s="158"/>
      <c r="BV106" s="158"/>
      <c r="BW106" s="158"/>
      <c r="BX106" s="158"/>
      <c r="BY106" s="158"/>
      <c r="BZ106" s="158"/>
      <c r="CA106" s="158"/>
      <c r="CB106" s="158"/>
      <c r="CC106" s="158"/>
      <c r="CE106" s="251">
        <f t="shared" si="88"/>
        <v>0</v>
      </c>
      <c r="CF106" s="251">
        <f t="shared" si="88"/>
        <v>0</v>
      </c>
      <c r="CG106" s="251">
        <f t="shared" si="88"/>
        <v>0</v>
      </c>
      <c r="CH106" s="251">
        <f t="shared" si="88"/>
        <v>0</v>
      </c>
      <c r="CI106" s="251">
        <f t="shared" si="88"/>
        <v>0</v>
      </c>
      <c r="CJ106" s="251">
        <f t="shared" si="88"/>
        <v>0</v>
      </c>
    </row>
    <row r="107" spans="2:88" x14ac:dyDescent="0.2">
      <c r="B107" s="279"/>
      <c r="C107" s="24" t="s">
        <v>213</v>
      </c>
      <c r="D107" s="279"/>
      <c r="E107" s="279"/>
      <c r="F107" s="279"/>
      <c r="G107" s="279"/>
      <c r="H107" s="279"/>
      <c r="I107" s="279"/>
      <c r="J107" s="279"/>
      <c r="K107" s="158">
        <f>SUMIF('Historical Opex'!$G$132:$G$245,$C107,'Historical Opex'!K$132:K$245)</f>
        <v>7.5620539999999998</v>
      </c>
      <c r="L107" s="158">
        <f>SUMIF('Historical Opex'!$G$132:$G$245,$C107,'Historical Opex'!L$132:L$245)</f>
        <v>7.6824659999999998</v>
      </c>
      <c r="M107" s="158">
        <f>SUMIF('Historical Opex'!$G$132:$G$245,$C107,'Historical Opex'!M$132:M$245)</f>
        <v>7.9746480000000002</v>
      </c>
      <c r="N107" s="158">
        <f>SUMIF('Historical Opex'!$G$132:$G$245,$C107,'Historical Opex'!N$132:N$245)</f>
        <v>8.0145499999999998</v>
      </c>
      <c r="O107" s="158">
        <f>SUMIF('Historical Opex'!$G$132:$G$245,$C107,'Historical Opex'!O$132:O$245)</f>
        <v>10.153727</v>
      </c>
      <c r="P107" s="158">
        <f>SUMIF('Historical Opex'!$G$132:$G$245,$C107,'Historical Opex'!P$132:P$245)</f>
        <v>10.186538000000001</v>
      </c>
      <c r="Q107" s="158">
        <f>SUMIF('Historical Opex'!$G$132:$G$245,$C107,'Historical Opex'!Q$132:Q$245)</f>
        <v>10.625477</v>
      </c>
      <c r="R107" s="158">
        <f>SUMIF('Historical Opex'!$G$132:$G$245,$C107,'Historical Opex'!R$132:R$245)</f>
        <v>10.893644</v>
      </c>
      <c r="S107" s="158">
        <f>SUMIF('Historical Opex'!$G$132:$G$245,$C107,'Historical Opex'!S$132:S$245)</f>
        <v>10.990658999999999</v>
      </c>
      <c r="T107" s="158">
        <f>SUMIF('Historical Opex'!$G$132:$G$245,$C107,'Historical Opex'!T$132:T$245)</f>
        <v>11.324456000000001</v>
      </c>
      <c r="U107" s="158">
        <f>SUMIF('Historical Opex'!$G$132:$G$245,$C107,'Historical Opex'!U$132:U$245)</f>
        <v>11.548741</v>
      </c>
      <c r="V107" s="158">
        <f>SUMIF('Historical Opex'!$G$132:$G$245,$C107,'Historical Opex'!V$132:V$245)</f>
        <v>11.802785</v>
      </c>
      <c r="W107" s="158">
        <f>SUMIF('Historical Opex'!$G$132:$G$245,$C107,'Historical Opex'!W$132:W$245)</f>
        <v>12.794370999999998</v>
      </c>
      <c r="X107" s="158">
        <f>SUMIF('Historical Opex'!$G$132:$G$245,$C107,'Historical Opex'!X$132:X$245)</f>
        <v>12.942443000000001</v>
      </c>
      <c r="Y107" s="158">
        <f>SUMIF('Historical Opex'!$G$132:$G$245,$C107,'Historical Opex'!Y$132:Y$245)</f>
        <v>13.137642</v>
      </c>
      <c r="Z107" s="158">
        <f>SUMIF('Historical Opex'!$G$132:$G$245,$C107,'Historical Opex'!Z$132:Z$245)</f>
        <v>13.106750000000002</v>
      </c>
      <c r="AA107" s="158">
        <f>SUMIF('Historical Opex'!$G$132:$G$245,$C107,'Historical Opex'!AA$132:AA$245)</f>
        <v>13.074891000000001</v>
      </c>
      <c r="AB107" s="158">
        <f>SUMIF('Historical Opex'!$G$132:$G$245,$C107,'Historical Opex'!AB$132:AB$245)</f>
        <v>13.258650000000001</v>
      </c>
      <c r="AC107" s="158">
        <f>SUMIF('Historical Opex'!$G$132:$G$245,$C107,'Historical Opex'!AC$132:AC$245)</f>
        <v>13.365736</v>
      </c>
      <c r="AD107" s="158">
        <f>SUMIF('Historical Opex'!$G$132:$G$245,$C107,'Historical Opex'!AD$132:AD$245)</f>
        <v>17.818417</v>
      </c>
      <c r="AE107" s="158">
        <f>SUMIF('Historical Opex'!$G$132:$G$245,$C107,'Historical Opex'!AE$132:AE$245)</f>
        <v>18.006848000000002</v>
      </c>
      <c r="AF107" s="158">
        <f>SUMIF('Historical Opex'!$G$132:$G$245,$C107,'Historical Opex'!AF$132:AF$245)</f>
        <v>18.668258000000002</v>
      </c>
      <c r="AG107" s="158">
        <f>SUMIF('Historical Opex'!$G$132:$G$245,$C107,'Historical Opex'!AG$132:AG$245)</f>
        <v>18.812002</v>
      </c>
      <c r="AH107" s="158">
        <f>SUMIF('Historical Opex'!$G$132:$G$245,$C107,'Historical Opex'!AH$132:AH$245)</f>
        <v>19.166596999999999</v>
      </c>
      <c r="AI107" s="158">
        <f>SUMIF('Historical Opex'!$G$132:$G$245,$C107,'Historical Opex'!AI$132:AI$245)</f>
        <v>18.974460000000001</v>
      </c>
      <c r="AJ107" s="158">
        <f>SUMIF('Historical Opex'!$G$132:$G$245,$C107,'Historical Opex'!AJ$132:AJ$245)</f>
        <v>19.316672999999998</v>
      </c>
      <c r="AK107" s="158">
        <f>SUMIF('Historical Opex'!$G$132:$G$245,$C107,'Historical Opex'!AK$132:AK$245)</f>
        <v>19.474131</v>
      </c>
      <c r="AL107" s="158">
        <f>SUMIF('Historical Opex'!$G$132:$G$245,$C107,'Historical Opex'!AL$132:AL$245)</f>
        <v>19.457181000000002</v>
      </c>
      <c r="AM107" s="158">
        <f>SUMIF('Historical Opex'!$G$132:$G$245,$C107,'Historical Opex'!AM$132:AM$245)</f>
        <v>20.048136</v>
      </c>
      <c r="AN107" s="158">
        <f>SUMIF('Historical Opex'!$G$132:$G$245,$C107,'Historical Opex'!AN$132:AN$245)</f>
        <v>23.490904999999998</v>
      </c>
      <c r="AO107" s="158">
        <f>SUMIF('Historical Opex'!$G$132:$G$245,$C107,'Historical Opex'!AO$132:AO$245)</f>
        <v>26.374356000000002</v>
      </c>
      <c r="AP107" s="158">
        <f>SUMIF('Historical Opex'!$G$132:$G$245,$C107,'Historical Opex'!AP$132:AP$245)</f>
        <v>53.196262000000004</v>
      </c>
      <c r="AQ107" s="158">
        <f>SUMIF('Historical Opex'!$G$132:$G$245,$C107,'Historical Opex'!AQ$132:AQ$245)</f>
        <v>265.83707600000002</v>
      </c>
      <c r="AR107" s="158">
        <f>SUMIF('Historical Opex'!$G$132:$G$245,$C107,'Historical Opex'!AR$132:AR$245)</f>
        <v>266.474559</v>
      </c>
      <c r="AS107" s="158">
        <f>SUMIF('Historical Opex'!$G$132:$G$245,$C107,'Historical Opex'!AS$132:AS$245)</f>
        <v>267.14401599999997</v>
      </c>
      <c r="AT107" s="158">
        <f>SUMIF('Historical Opex'!$G$132:$G$245,$C107,'Historical Opex'!AT$132:AT$245)</f>
        <v>267.92517499999997</v>
      </c>
      <c r="AU107" s="158"/>
      <c r="AV107" s="158"/>
      <c r="AW107" s="158"/>
      <c r="AX107" s="158"/>
      <c r="AY107" s="158"/>
      <c r="AZ107" s="158"/>
      <c r="BA107" s="158"/>
      <c r="BB107" s="158"/>
      <c r="BC107" s="158"/>
      <c r="BD107" s="158"/>
      <c r="BE107" s="158"/>
      <c r="BF107" s="158"/>
      <c r="BG107" s="158"/>
      <c r="BH107" s="158"/>
      <c r="BI107" s="158"/>
      <c r="BJ107" s="158"/>
      <c r="BK107" s="158"/>
      <c r="BL107" s="158"/>
      <c r="BM107" s="158"/>
      <c r="BN107" s="158"/>
      <c r="BO107" s="158"/>
      <c r="BP107" s="158"/>
      <c r="BQ107" s="158"/>
      <c r="BR107" s="158"/>
      <c r="BS107" s="158"/>
      <c r="BT107" s="158"/>
      <c r="BU107" s="158"/>
      <c r="BV107" s="158"/>
      <c r="BW107" s="158"/>
      <c r="BX107" s="158"/>
      <c r="BY107" s="158"/>
      <c r="BZ107" s="158"/>
      <c r="CA107" s="158"/>
      <c r="CB107" s="158"/>
      <c r="CC107" s="158"/>
      <c r="CE107" s="251">
        <f t="shared" si="88"/>
        <v>118.75974499999998</v>
      </c>
      <c r="CF107" s="251">
        <f t="shared" si="88"/>
        <v>184.15260499999999</v>
      </c>
      <c r="CG107" s="251">
        <f t="shared" si="88"/>
        <v>1267.7129300000001</v>
      </c>
      <c r="CH107" s="251">
        <f t="shared" si="88"/>
        <v>0</v>
      </c>
      <c r="CI107" s="251">
        <f t="shared" si="88"/>
        <v>0</v>
      </c>
      <c r="CJ107" s="251">
        <f t="shared" si="88"/>
        <v>0</v>
      </c>
    </row>
    <row r="108" spans="2:88" x14ac:dyDescent="0.2">
      <c r="B108" s="279"/>
      <c r="C108" s="24" t="s">
        <v>1235</v>
      </c>
      <c r="D108" s="279"/>
      <c r="E108" s="279"/>
      <c r="F108" s="279"/>
      <c r="G108" s="279"/>
      <c r="H108" s="279"/>
      <c r="I108" s="279"/>
      <c r="J108" s="279"/>
      <c r="K108" s="158">
        <f>SUMIF('Historical Opex'!$G$132:$G$245,$C108,'Historical Opex'!K$132:K$245)</f>
        <v>21.135418999999999</v>
      </c>
      <c r="L108" s="158">
        <f>SUMIF('Historical Opex'!$G$132:$G$245,$C108,'Historical Opex'!L$132:L$245)</f>
        <v>21.135418999999999</v>
      </c>
      <c r="M108" s="158">
        <f>SUMIF('Historical Opex'!$G$132:$G$245,$C108,'Historical Opex'!M$132:M$245)</f>
        <v>21.587502000000001</v>
      </c>
      <c r="N108" s="158">
        <f>SUMIF('Historical Opex'!$G$132:$G$245,$C108,'Historical Opex'!N$132:N$245)</f>
        <v>24.043752000000001</v>
      </c>
      <c r="O108" s="158">
        <f>SUMIF('Historical Opex'!$G$132:$G$245,$C108,'Historical Opex'!O$132:O$245)</f>
        <v>24.041751999999999</v>
      </c>
      <c r="P108" s="158">
        <f>SUMIF('Historical Opex'!$G$132:$G$245,$C108,'Historical Opex'!P$132:P$245)</f>
        <v>22.793752000000001</v>
      </c>
      <c r="Q108" s="158">
        <f>SUMIF('Historical Opex'!$G$132:$G$245,$C108,'Historical Opex'!Q$132:Q$245)</f>
        <v>22.793752000000001</v>
      </c>
      <c r="R108" s="158">
        <f>SUMIF('Historical Opex'!$G$132:$G$245,$C108,'Historical Opex'!R$132:R$245)</f>
        <v>22.793752000000001</v>
      </c>
      <c r="S108" s="158">
        <f>SUMIF('Historical Opex'!$G$132:$G$245,$C108,'Historical Opex'!S$132:S$245)</f>
        <v>22.793752000000001</v>
      </c>
      <c r="T108" s="158">
        <f>SUMIF('Historical Opex'!$G$132:$G$245,$C108,'Historical Opex'!T$132:T$245)</f>
        <v>22.792752</v>
      </c>
      <c r="U108" s="158">
        <f>SUMIF('Historical Opex'!$G$132:$G$245,$C108,'Historical Opex'!U$132:U$245)</f>
        <v>24.043752000000001</v>
      </c>
      <c r="V108" s="158">
        <f>SUMIF('Historical Opex'!$G$132:$G$245,$C108,'Historical Opex'!V$132:V$245)</f>
        <v>24.237252000000002</v>
      </c>
      <c r="W108" s="158">
        <f>SUMIF('Historical Opex'!$G$132:$G$245,$C108,'Historical Opex'!W$132:W$245)</f>
        <v>24.076002000000003</v>
      </c>
      <c r="X108" s="158">
        <f>SUMIF('Historical Opex'!$G$132:$G$245,$C108,'Historical Opex'!X$132:X$245)</f>
        <v>24.076002000000003</v>
      </c>
      <c r="Y108" s="158">
        <f>SUMIF('Historical Opex'!$G$132:$G$245,$C108,'Historical Opex'!Y$132:Y$245)</f>
        <v>23.492669000000003</v>
      </c>
      <c r="Z108" s="158">
        <f>SUMIF('Historical Opex'!$G$132:$G$245,$C108,'Historical Opex'!Z$132:Z$245)</f>
        <v>69.338498000000001</v>
      </c>
      <c r="AA108" s="158">
        <f>SUMIF('Historical Opex'!$G$132:$G$245,$C108,'Historical Opex'!AA$132:AA$245)</f>
        <v>69.973914000000008</v>
      </c>
      <c r="AB108" s="158">
        <f>SUMIF('Historical Opex'!$G$132:$G$245,$C108,'Historical Opex'!AB$132:AB$245)</f>
        <v>70.025997000000004</v>
      </c>
      <c r="AC108" s="158">
        <f>SUMIF('Historical Opex'!$G$132:$G$245,$C108,'Historical Opex'!AC$132:AC$245)</f>
        <v>70.086412999999993</v>
      </c>
      <c r="AD108" s="158">
        <f>SUMIF('Historical Opex'!$G$132:$G$245,$C108,'Historical Opex'!AD$132:AD$245)</f>
        <v>70.473660999999993</v>
      </c>
      <c r="AE108" s="158">
        <f>SUMIF('Historical Opex'!$G$132:$G$245,$C108,'Historical Opex'!AE$132:AE$245)</f>
        <v>72.659075999999999</v>
      </c>
      <c r="AF108" s="158">
        <f>SUMIF('Historical Opex'!$G$132:$G$245,$C108,'Historical Opex'!AF$132:AF$245)</f>
        <v>73.048116999999991</v>
      </c>
      <c r="AG108" s="158">
        <f>SUMIF('Historical Opex'!$G$132:$G$245,$C108,'Historical Opex'!AG$132:AG$245)</f>
        <v>73.152824999999993</v>
      </c>
      <c r="AH108" s="158">
        <f>SUMIF('Historical Opex'!$G$132:$G$245,$C108,'Historical Opex'!AH$132:AH$245)</f>
        <v>73.204907999999989</v>
      </c>
      <c r="AI108" s="158">
        <f>SUMIF('Historical Opex'!$G$132:$G$245,$C108,'Historical Opex'!AI$132:AI$245)</f>
        <v>73.256990999999999</v>
      </c>
      <c r="AJ108" s="158">
        <f>SUMIF('Historical Opex'!$G$132:$G$245,$C108,'Historical Opex'!AJ$132:AJ$245)</f>
        <v>73.309073999999995</v>
      </c>
      <c r="AK108" s="158">
        <f>SUMIF('Historical Opex'!$G$132:$G$245,$C108,'Historical Opex'!AK$132:AK$245)</f>
        <v>73.309073999999995</v>
      </c>
      <c r="AL108" s="158">
        <f>SUMIF('Historical Opex'!$G$132:$G$245,$C108,'Historical Opex'!AL$132:AL$245)</f>
        <v>73.389713</v>
      </c>
      <c r="AM108" s="158">
        <f>SUMIF('Historical Opex'!$G$132:$G$245,$C108,'Historical Opex'!AM$132:AM$245)</f>
        <v>73.337630000000004</v>
      </c>
      <c r="AN108" s="158">
        <f>SUMIF('Historical Opex'!$G$132:$G$245,$C108,'Historical Opex'!AN$132:AN$245)</f>
        <v>73.582037999999997</v>
      </c>
      <c r="AO108" s="158">
        <f>SUMIF('Historical Opex'!$G$132:$G$245,$C108,'Historical Opex'!AO$132:AO$245)</f>
        <v>69.952596999999997</v>
      </c>
      <c r="AP108" s="158">
        <f>SUMIF('Historical Opex'!$G$132:$G$245,$C108,'Historical Opex'!AP$132:AP$245)</f>
        <v>69.567177000000001</v>
      </c>
      <c r="AQ108" s="158">
        <f>SUMIF('Historical Opex'!$G$132:$G$245,$C108,'Historical Opex'!AQ$132:AQ$245)</f>
        <v>742.667281</v>
      </c>
      <c r="AR108" s="158">
        <f>SUMIF('Historical Opex'!$G$132:$G$245,$C108,'Historical Opex'!AR$132:AR$245)</f>
        <v>742.25059899999997</v>
      </c>
      <c r="AS108" s="158">
        <f>SUMIF('Historical Opex'!$G$132:$G$245,$C108,'Historical Opex'!AS$132:AS$245)</f>
        <v>942.66726300000005</v>
      </c>
      <c r="AT108" s="158">
        <f>SUMIF('Historical Opex'!$G$132:$G$245,$C108,'Historical Opex'!AT$132:AT$245)</f>
        <v>2248.9954290000001</v>
      </c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/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/>
      <c r="BW108" s="158"/>
      <c r="BX108" s="158"/>
      <c r="BY108" s="158"/>
      <c r="BZ108" s="158"/>
      <c r="CA108" s="158"/>
      <c r="CB108" s="158"/>
      <c r="CC108" s="158"/>
      <c r="CE108" s="251">
        <f t="shared" si="88"/>
        <v>274.19260800000006</v>
      </c>
      <c r="CF108" s="251">
        <f t="shared" si="88"/>
        <v>713.60808199999997</v>
      </c>
      <c r="CG108" s="251">
        <f t="shared" si="88"/>
        <v>5256.284866</v>
      </c>
      <c r="CH108" s="251">
        <f t="shared" si="88"/>
        <v>0</v>
      </c>
      <c r="CI108" s="251">
        <f t="shared" si="88"/>
        <v>0</v>
      </c>
      <c r="CJ108" s="251">
        <f t="shared" si="88"/>
        <v>0</v>
      </c>
    </row>
    <row r="109" spans="2:88" x14ac:dyDescent="0.2">
      <c r="B109" s="279"/>
      <c r="C109" s="24" t="s">
        <v>215</v>
      </c>
      <c r="D109" s="279"/>
      <c r="E109" s="279"/>
      <c r="F109" s="279"/>
      <c r="G109" s="279"/>
      <c r="H109" s="279"/>
      <c r="I109" s="279"/>
      <c r="J109" s="279"/>
      <c r="K109" s="158">
        <f>SUMIF('Historical Opex'!$G$132:$G$245,$C109,'Historical Opex'!K$132:K$245)</f>
        <v>17.457999999999998</v>
      </c>
      <c r="L109" s="158">
        <f>SUMIF('Historical Opex'!$G$132:$G$245,$C109,'Historical Opex'!L$132:L$245)</f>
        <v>17.457999999999998</v>
      </c>
      <c r="M109" s="158">
        <f>SUMIF('Historical Opex'!$G$132:$G$245,$C109,'Historical Opex'!M$132:M$245)</f>
        <v>17.457999999999998</v>
      </c>
      <c r="N109" s="158">
        <f>SUMIF('Historical Opex'!$G$132:$G$245,$C109,'Historical Opex'!N$132:N$245)</f>
        <v>17.457999999999998</v>
      </c>
      <c r="O109" s="158">
        <f>SUMIF('Historical Opex'!$G$132:$G$245,$C109,'Historical Opex'!O$132:O$245)</f>
        <v>19.304355999999999</v>
      </c>
      <c r="P109" s="158">
        <f>SUMIF('Historical Opex'!$G$132:$G$245,$C109,'Historical Opex'!P$132:P$245)</f>
        <v>22.138000000000002</v>
      </c>
      <c r="Q109" s="158">
        <f>SUMIF('Historical Opex'!$G$132:$G$245,$C109,'Historical Opex'!Q$132:Q$245)</f>
        <v>22.138000000000002</v>
      </c>
      <c r="R109" s="158">
        <f>SUMIF('Historical Opex'!$G$132:$G$245,$C109,'Historical Opex'!R$132:R$245)</f>
        <v>22.138000000000002</v>
      </c>
      <c r="S109" s="158">
        <f>SUMIF('Historical Opex'!$G$132:$G$245,$C109,'Historical Opex'!S$132:S$245)</f>
        <v>33.524000000000001</v>
      </c>
      <c r="T109" s="158">
        <f>SUMIF('Historical Opex'!$G$132:$G$245,$C109,'Historical Opex'!T$132:T$245)</f>
        <v>33.524000000000001</v>
      </c>
      <c r="U109" s="158">
        <f>SUMIF('Historical Opex'!$G$132:$G$245,$C109,'Historical Opex'!U$132:U$245)</f>
        <v>33.524000000000001</v>
      </c>
      <c r="V109" s="158">
        <f>SUMIF('Historical Opex'!$G$132:$G$245,$C109,'Historical Opex'!V$132:V$245)</f>
        <v>33.524000000000001</v>
      </c>
      <c r="W109" s="158">
        <f>SUMIF('Historical Opex'!$G$132:$G$245,$C109,'Historical Opex'!W$132:W$245)</f>
        <v>34.024000000000001</v>
      </c>
      <c r="X109" s="158">
        <f>SUMIF('Historical Opex'!$G$132:$G$245,$C109,'Historical Opex'!X$132:X$245)</f>
        <v>33.524000000000001</v>
      </c>
      <c r="Y109" s="158">
        <f>SUMIF('Historical Opex'!$G$132:$G$245,$C109,'Historical Opex'!Y$132:Y$245)</f>
        <v>33.524000000000001</v>
      </c>
      <c r="Z109" s="158">
        <f>SUMIF('Historical Opex'!$G$132:$G$245,$C109,'Historical Opex'!Z$132:Z$245)</f>
        <v>33.524000000000001</v>
      </c>
      <c r="AA109" s="158">
        <f>SUMIF('Historical Opex'!$G$132:$G$245,$C109,'Historical Opex'!AA$132:AA$245)</f>
        <v>33.524000000000001</v>
      </c>
      <c r="AB109" s="158">
        <f>SUMIF('Historical Opex'!$G$132:$G$245,$C109,'Historical Opex'!AB$132:AB$245)</f>
        <v>33.524000000000001</v>
      </c>
      <c r="AC109" s="158">
        <f>SUMIF('Historical Opex'!$G$132:$G$245,$C109,'Historical Opex'!AC$132:AC$245)</f>
        <v>33.524000000000001</v>
      </c>
      <c r="AD109" s="158">
        <f>SUMIF('Historical Opex'!$G$132:$G$245,$C109,'Historical Opex'!AD$132:AD$245)</f>
        <v>33.524000000000001</v>
      </c>
      <c r="AE109" s="158">
        <f>SUMIF('Historical Opex'!$G$132:$G$245,$C109,'Historical Opex'!AE$132:AE$245)</f>
        <v>34.207999999999998</v>
      </c>
      <c r="AF109" s="158">
        <f>SUMIF('Historical Opex'!$G$132:$G$245,$C109,'Historical Opex'!AF$132:AF$245)</f>
        <v>34.207999999999998</v>
      </c>
      <c r="AG109" s="158">
        <f>SUMIF('Historical Opex'!$G$132:$G$245,$C109,'Historical Opex'!AG$132:AG$245)</f>
        <v>34.207999999999998</v>
      </c>
      <c r="AH109" s="158">
        <f>SUMIF('Historical Opex'!$G$132:$G$245,$C109,'Historical Opex'!AH$132:AH$245)</f>
        <v>34.207999999999998</v>
      </c>
      <c r="AI109" s="158">
        <f>SUMIF('Historical Opex'!$G$132:$G$245,$C109,'Historical Opex'!AI$132:AI$245)</f>
        <v>34.207999999999998</v>
      </c>
      <c r="AJ109" s="158">
        <f>SUMIF('Historical Opex'!$G$132:$G$245,$C109,'Historical Opex'!AJ$132:AJ$245)</f>
        <v>34.207999999999998</v>
      </c>
      <c r="AK109" s="158">
        <f>SUMIF('Historical Opex'!$G$132:$G$245,$C109,'Historical Opex'!AK$132:AK$245)</f>
        <v>34.207999999999998</v>
      </c>
      <c r="AL109" s="158">
        <f>SUMIF('Historical Opex'!$G$132:$G$245,$C109,'Historical Opex'!AL$132:AL$245)</f>
        <v>34.207999999999998</v>
      </c>
      <c r="AM109" s="158">
        <f>SUMIF('Historical Opex'!$G$132:$G$245,$C109,'Historical Opex'!AM$132:AM$245)</f>
        <v>34.315180999999995</v>
      </c>
      <c r="AN109" s="158">
        <f>SUMIF('Historical Opex'!$G$132:$G$245,$C109,'Historical Opex'!AN$132:AN$245)</f>
        <v>37.055284999999998</v>
      </c>
      <c r="AO109" s="158">
        <f>SUMIF('Historical Opex'!$G$132:$G$245,$C109,'Historical Opex'!AO$132:AO$245)</f>
        <v>37.784300000000002</v>
      </c>
      <c r="AP109" s="158">
        <f>SUMIF('Historical Opex'!$G$132:$G$245,$C109,'Historical Opex'!AP$132:AP$245)</f>
        <v>37.879280000000001</v>
      </c>
      <c r="AQ109" s="158">
        <f>SUMIF('Historical Opex'!$G$132:$G$245,$C109,'Historical Opex'!AQ$132:AQ$245)</f>
        <v>39.054940000000002</v>
      </c>
      <c r="AR109" s="158">
        <f>SUMIF('Historical Opex'!$G$132:$G$245,$C109,'Historical Opex'!AR$132:AR$245)</f>
        <v>39.032089999999997</v>
      </c>
      <c r="AS109" s="158">
        <f>SUMIF('Historical Opex'!$G$132:$G$245,$C109,'Historical Opex'!AS$132:AS$245)</f>
        <v>39.025539999999999</v>
      </c>
      <c r="AT109" s="158">
        <f>SUMIF('Historical Opex'!$G$132:$G$245,$C109,'Historical Opex'!AT$132:AT$245)</f>
        <v>62.820070000000001</v>
      </c>
      <c r="AU109" s="158"/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/>
      <c r="BK109" s="158"/>
      <c r="BL109" s="158"/>
      <c r="BM109" s="158"/>
      <c r="BN109" s="158"/>
      <c r="BO109" s="158"/>
      <c r="BP109" s="158"/>
      <c r="BQ109" s="158"/>
      <c r="BR109" s="158"/>
      <c r="BS109" s="158"/>
      <c r="BT109" s="158"/>
      <c r="BU109" s="158"/>
      <c r="BV109" s="158"/>
      <c r="BW109" s="158"/>
      <c r="BX109" s="158"/>
      <c r="BY109" s="158"/>
      <c r="BZ109" s="158"/>
      <c r="CA109" s="158"/>
      <c r="CB109" s="158"/>
      <c r="CC109" s="158"/>
      <c r="CE109" s="251">
        <f t="shared" si="88"/>
        <v>289.64635599999997</v>
      </c>
      <c r="CF109" s="251">
        <f t="shared" si="88"/>
        <v>405.52399999999989</v>
      </c>
      <c r="CG109" s="251">
        <f t="shared" si="88"/>
        <v>463.79868599999992</v>
      </c>
      <c r="CH109" s="251">
        <f t="shared" si="88"/>
        <v>0</v>
      </c>
      <c r="CI109" s="251">
        <f t="shared" si="88"/>
        <v>0</v>
      </c>
      <c r="CJ109" s="251">
        <f t="shared" si="88"/>
        <v>0</v>
      </c>
    </row>
    <row r="110" spans="2:88" x14ac:dyDescent="0.2">
      <c r="B110" s="279"/>
      <c r="C110" s="24" t="s">
        <v>217</v>
      </c>
      <c r="D110" s="279"/>
      <c r="E110" s="279"/>
      <c r="F110" s="279"/>
      <c r="G110" s="279"/>
      <c r="H110" s="279"/>
      <c r="I110" s="279"/>
      <c r="J110" s="279"/>
      <c r="K110" s="158">
        <f>SUMIF('Historical Opex'!$G$132:$G$245,$C110,'Historical Opex'!K$132:K$245)</f>
        <v>0</v>
      </c>
      <c r="L110" s="158">
        <f>SUMIF('Historical Opex'!$G$132:$G$245,$C110,'Historical Opex'!L$132:L$245)</f>
        <v>0</v>
      </c>
      <c r="M110" s="158">
        <f>SUMIF('Historical Opex'!$G$132:$G$245,$C110,'Historical Opex'!M$132:M$245)</f>
        <v>0</v>
      </c>
      <c r="N110" s="158">
        <f>SUMIF('Historical Opex'!$G$132:$G$245,$C110,'Historical Opex'!N$132:N$245)</f>
        <v>0</v>
      </c>
      <c r="O110" s="158">
        <f>SUMIF('Historical Opex'!$G$132:$G$245,$C110,'Historical Opex'!O$132:O$245)</f>
        <v>0</v>
      </c>
      <c r="P110" s="158">
        <f>SUMIF('Historical Opex'!$G$132:$G$245,$C110,'Historical Opex'!P$132:P$245)</f>
        <v>0</v>
      </c>
      <c r="Q110" s="158">
        <f>SUMIF('Historical Opex'!$G$132:$G$245,$C110,'Historical Opex'!Q$132:Q$245)</f>
        <v>0</v>
      </c>
      <c r="R110" s="158">
        <f>SUMIF('Historical Opex'!$G$132:$G$245,$C110,'Historical Opex'!R$132:R$245)</f>
        <v>0</v>
      </c>
      <c r="S110" s="158">
        <f>SUMIF('Historical Opex'!$G$132:$G$245,$C110,'Historical Opex'!S$132:S$245)</f>
        <v>0</v>
      </c>
      <c r="T110" s="158">
        <f>SUMIF('Historical Opex'!$G$132:$G$245,$C110,'Historical Opex'!T$132:T$245)</f>
        <v>0</v>
      </c>
      <c r="U110" s="158">
        <f>SUMIF('Historical Opex'!$G$132:$G$245,$C110,'Historical Opex'!U$132:U$245)</f>
        <v>0</v>
      </c>
      <c r="V110" s="158">
        <f>SUMIF('Historical Opex'!$G$132:$G$245,$C110,'Historical Opex'!V$132:V$245)</f>
        <v>0</v>
      </c>
      <c r="W110" s="158">
        <f>SUMIF('Historical Opex'!$G$132:$G$245,$C110,'Historical Opex'!W$132:W$245)</f>
        <v>0</v>
      </c>
      <c r="X110" s="158">
        <f>SUMIF('Historical Opex'!$G$132:$G$245,$C110,'Historical Opex'!X$132:X$245)</f>
        <v>0</v>
      </c>
      <c r="Y110" s="158">
        <f>SUMIF('Historical Opex'!$G$132:$G$245,$C110,'Historical Opex'!Y$132:Y$245)</f>
        <v>0</v>
      </c>
      <c r="Z110" s="158">
        <f>SUMIF('Historical Opex'!$G$132:$G$245,$C110,'Historical Opex'!Z$132:Z$245)</f>
        <v>0</v>
      </c>
      <c r="AA110" s="158">
        <f>SUMIF('Historical Opex'!$G$132:$G$245,$C110,'Historical Opex'!AA$132:AA$245)</f>
        <v>0</v>
      </c>
      <c r="AB110" s="158">
        <f>SUMIF('Historical Opex'!$G$132:$G$245,$C110,'Historical Opex'!AB$132:AB$245)</f>
        <v>0</v>
      </c>
      <c r="AC110" s="158">
        <f>SUMIF('Historical Opex'!$G$132:$G$245,$C110,'Historical Opex'!AC$132:AC$245)</f>
        <v>0</v>
      </c>
      <c r="AD110" s="158">
        <f>SUMIF('Historical Opex'!$G$132:$G$245,$C110,'Historical Opex'!AD$132:AD$245)</f>
        <v>0</v>
      </c>
      <c r="AE110" s="158">
        <f>SUMIF('Historical Opex'!$G$132:$G$245,$C110,'Historical Opex'!AE$132:AE$245)</f>
        <v>0</v>
      </c>
      <c r="AF110" s="158">
        <f>SUMIF('Historical Opex'!$G$132:$G$245,$C110,'Historical Opex'!AF$132:AF$245)</f>
        <v>0</v>
      </c>
      <c r="AG110" s="158">
        <f>SUMIF('Historical Opex'!$G$132:$G$245,$C110,'Historical Opex'!AG$132:AG$245)</f>
        <v>0</v>
      </c>
      <c r="AH110" s="158">
        <f>SUMIF('Historical Opex'!$G$132:$G$245,$C110,'Historical Opex'!AH$132:AH$245)</f>
        <v>0</v>
      </c>
      <c r="AI110" s="158">
        <f>SUMIF('Historical Opex'!$G$132:$G$245,$C110,'Historical Opex'!AI$132:AI$245)</f>
        <v>-2.6727999999999998E-2</v>
      </c>
      <c r="AJ110" s="158">
        <f>SUMIF('Historical Opex'!$G$132:$G$245,$C110,'Historical Opex'!AJ$132:AJ$245)</f>
        <v>0</v>
      </c>
      <c r="AK110" s="158">
        <f>SUMIF('Historical Opex'!$G$132:$G$245,$C110,'Historical Opex'!AK$132:AK$245)</f>
        <v>2.6727999999999998E-2</v>
      </c>
      <c r="AL110" s="158">
        <f>SUMIF('Historical Opex'!$G$132:$G$245,$C110,'Historical Opex'!AL$132:AL$245)</f>
        <v>0</v>
      </c>
      <c r="AM110" s="158">
        <f>SUMIF('Historical Opex'!$G$132:$G$245,$C110,'Historical Opex'!AM$132:AM$245)</f>
        <v>0</v>
      </c>
      <c r="AN110" s="158">
        <f>SUMIF('Historical Opex'!$G$132:$G$245,$C110,'Historical Opex'!AN$132:AN$245)</f>
        <v>0</v>
      </c>
      <c r="AO110" s="158">
        <f>SUMIF('Historical Opex'!$G$132:$G$245,$C110,'Historical Opex'!AO$132:AO$245)</f>
        <v>0</v>
      </c>
      <c r="AP110" s="158">
        <f>SUMIF('Historical Opex'!$G$132:$G$245,$C110,'Historical Opex'!AP$132:AP$245)</f>
        <v>0</v>
      </c>
      <c r="AQ110" s="158">
        <f>SUMIF('Historical Opex'!$G$132:$G$245,$C110,'Historical Opex'!AQ$132:AQ$245)</f>
        <v>0</v>
      </c>
      <c r="AR110" s="158">
        <f>SUMIF('Historical Opex'!$G$132:$G$245,$C110,'Historical Opex'!AR$132:AR$245)</f>
        <v>0</v>
      </c>
      <c r="AS110" s="158">
        <f>SUMIF('Historical Opex'!$G$132:$G$245,$C110,'Historical Opex'!AS$132:AS$245)</f>
        <v>0</v>
      </c>
      <c r="AT110" s="158">
        <f>SUMIF('Historical Opex'!$G$132:$G$245,$C110,'Historical Opex'!AT$132:AT$245)</f>
        <v>0</v>
      </c>
      <c r="AU110" s="158"/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/>
      <c r="BK110" s="158"/>
      <c r="BL110" s="158"/>
      <c r="BM110" s="158"/>
      <c r="BN110" s="158"/>
      <c r="BO110" s="158"/>
      <c r="BP110" s="158"/>
      <c r="BQ110" s="158"/>
      <c r="BR110" s="158"/>
      <c r="BS110" s="158"/>
      <c r="BT110" s="158"/>
      <c r="BU110" s="158"/>
      <c r="BV110" s="158"/>
      <c r="BW110" s="158"/>
      <c r="BX110" s="158"/>
      <c r="BY110" s="158"/>
      <c r="BZ110" s="158"/>
      <c r="CA110" s="158"/>
      <c r="CB110" s="158"/>
      <c r="CC110" s="158"/>
      <c r="CE110" s="251">
        <f t="shared" si="88"/>
        <v>0</v>
      </c>
      <c r="CF110" s="251">
        <f t="shared" si="88"/>
        <v>0</v>
      </c>
      <c r="CG110" s="251">
        <f t="shared" si="88"/>
        <v>0</v>
      </c>
      <c r="CH110" s="251">
        <f t="shared" si="88"/>
        <v>0</v>
      </c>
      <c r="CI110" s="251">
        <f t="shared" si="88"/>
        <v>0</v>
      </c>
      <c r="CJ110" s="251">
        <f t="shared" si="88"/>
        <v>0</v>
      </c>
    </row>
    <row r="111" spans="2:88" x14ac:dyDescent="0.2">
      <c r="B111" s="279"/>
      <c r="C111" s="24" t="s">
        <v>218</v>
      </c>
      <c r="D111" s="279"/>
      <c r="E111" s="279"/>
      <c r="F111" s="279"/>
      <c r="G111" s="279"/>
      <c r="H111" s="279"/>
      <c r="I111" s="279"/>
      <c r="J111" s="279"/>
      <c r="K111" s="158">
        <f>SUMIF('Historical Opex'!$G$132:$G$245,$C111,'Historical Opex'!K$132:K$245)</f>
        <v>0.85445899999999997</v>
      </c>
      <c r="L111" s="158">
        <f>SUMIF('Historical Opex'!$G$132:$G$245,$C111,'Historical Opex'!L$132:L$245)</f>
        <v>2.3382719999999999</v>
      </c>
      <c r="M111" s="158">
        <f>SUMIF('Historical Opex'!$G$132:$G$245,$C111,'Historical Opex'!M$132:M$245)</f>
        <v>1.979225</v>
      </c>
      <c r="N111" s="158">
        <f>SUMIF('Historical Opex'!$G$132:$G$245,$C111,'Historical Opex'!N$132:N$245)</f>
        <v>1.6382829999999999</v>
      </c>
      <c r="O111" s="158">
        <f>SUMIF('Historical Opex'!$G$132:$G$245,$C111,'Historical Opex'!O$132:O$245)</f>
        <v>1.835942</v>
      </c>
      <c r="P111" s="158">
        <f>SUMIF('Historical Opex'!$G$132:$G$245,$C111,'Historical Opex'!P$132:P$245)</f>
        <v>1.064746</v>
      </c>
      <c r="Q111" s="158">
        <f>SUMIF('Historical Opex'!$G$132:$G$245,$C111,'Historical Opex'!Q$132:Q$245)</f>
        <v>4.3499999999999997E-2</v>
      </c>
      <c r="R111" s="158">
        <f>SUMIF('Historical Opex'!$G$132:$G$245,$C111,'Historical Opex'!R$132:R$245)</f>
        <v>0.49</v>
      </c>
      <c r="S111" s="158">
        <f>SUMIF('Historical Opex'!$G$132:$G$245,$C111,'Historical Opex'!S$132:S$245)</f>
        <v>3.1849910000000001</v>
      </c>
      <c r="T111" s="158">
        <f>SUMIF('Historical Opex'!$G$132:$G$245,$C111,'Historical Opex'!T$132:T$245)</f>
        <v>8.9637999999999995E-2</v>
      </c>
      <c r="U111" s="158">
        <f>SUMIF('Historical Opex'!$G$132:$G$245,$C111,'Historical Opex'!U$132:U$245)</f>
        <v>6.479819</v>
      </c>
      <c r="V111" s="158">
        <f>SUMIF('Historical Opex'!$G$132:$G$245,$C111,'Historical Opex'!V$132:V$245)</f>
        <v>2.2750339999999998</v>
      </c>
      <c r="W111" s="158">
        <f>SUMIF('Historical Opex'!$G$132:$G$245,$C111,'Historical Opex'!W$132:W$245)</f>
        <v>3.6652360000000002</v>
      </c>
      <c r="X111" s="158">
        <f>SUMIF('Historical Opex'!$G$132:$G$245,$C111,'Historical Opex'!X$132:X$245)</f>
        <v>1.3471960000000001</v>
      </c>
      <c r="Y111" s="158">
        <f>SUMIF('Historical Opex'!$G$132:$G$245,$C111,'Historical Opex'!Y$132:Y$245)</f>
        <v>3.2029369999999999</v>
      </c>
      <c r="Z111" s="158">
        <f>SUMIF('Historical Opex'!$G$132:$G$245,$C111,'Historical Opex'!Z$132:Z$245)</f>
        <v>-0.42492999999999997</v>
      </c>
      <c r="AA111" s="158">
        <f>SUMIF('Historical Opex'!$G$132:$G$245,$C111,'Historical Opex'!AA$132:AA$245)</f>
        <v>3.2195719999999999</v>
      </c>
      <c r="AB111" s="158">
        <f>SUMIF('Historical Opex'!$G$132:$G$245,$C111,'Historical Opex'!AB$132:AB$245)</f>
        <v>6.071129</v>
      </c>
      <c r="AC111" s="158">
        <f>SUMIF('Historical Opex'!$G$132:$G$245,$C111,'Historical Opex'!AC$132:AC$245)</f>
        <v>4.9806720000000002</v>
      </c>
      <c r="AD111" s="158">
        <f>SUMIF('Historical Opex'!$G$132:$G$245,$C111,'Historical Opex'!AD$132:AD$245)</f>
        <v>3.6041989999999999</v>
      </c>
      <c r="AE111" s="158">
        <f>SUMIF('Historical Opex'!$G$132:$G$245,$C111,'Historical Opex'!AE$132:AE$245)</f>
        <v>1.803536</v>
      </c>
      <c r="AF111" s="158">
        <f>SUMIF('Historical Opex'!$G$132:$G$245,$C111,'Historical Opex'!AF$132:AF$245)</f>
        <v>4.550808</v>
      </c>
      <c r="AG111" s="158">
        <f>SUMIF('Historical Opex'!$G$132:$G$245,$C111,'Historical Opex'!AG$132:AG$245)</f>
        <v>2.1604290000000002</v>
      </c>
      <c r="AH111" s="158">
        <f>SUMIF('Historical Opex'!$G$132:$G$245,$C111,'Historical Opex'!AH$132:AH$245)</f>
        <v>2.5751919999999999</v>
      </c>
      <c r="AI111" s="158">
        <f>SUMIF('Historical Opex'!$G$132:$G$245,$C111,'Historical Opex'!AI$132:AI$245)</f>
        <v>2.5077950000000002</v>
      </c>
      <c r="AJ111" s="158">
        <f>SUMIF('Historical Opex'!$G$132:$G$245,$C111,'Historical Opex'!AJ$132:AJ$245)</f>
        <v>1.792459</v>
      </c>
      <c r="AK111" s="158">
        <f>SUMIF('Historical Opex'!$G$132:$G$245,$C111,'Historical Opex'!AK$132:AK$245)</f>
        <v>1.907643</v>
      </c>
      <c r="AL111" s="158">
        <f>SUMIF('Historical Opex'!$G$132:$G$245,$C111,'Historical Opex'!AL$132:AL$245)</f>
        <v>1.143429</v>
      </c>
      <c r="AM111" s="158">
        <f>SUMIF('Historical Opex'!$G$132:$G$245,$C111,'Historical Opex'!AM$132:AM$245)</f>
        <v>4.3743860000000003</v>
      </c>
      <c r="AN111" s="158">
        <f>SUMIF('Historical Opex'!$G$132:$G$245,$C111,'Historical Opex'!AN$132:AN$245)</f>
        <v>11.255145000000001</v>
      </c>
      <c r="AO111" s="158">
        <f>SUMIF('Historical Opex'!$G$132:$G$245,$C111,'Historical Opex'!AO$132:AO$245)</f>
        <v>3.1539109999999999</v>
      </c>
      <c r="AP111" s="158">
        <f>SUMIF('Historical Opex'!$G$132:$G$245,$C111,'Historical Opex'!AP$132:AP$245)</f>
        <v>2.6896520000000002</v>
      </c>
      <c r="AQ111" s="158">
        <f>SUMIF('Historical Opex'!$G$132:$G$245,$C111,'Historical Opex'!AQ$132:AQ$245)</f>
        <v>4.0827200000000001</v>
      </c>
      <c r="AR111" s="158">
        <f>SUMIF('Historical Opex'!$G$132:$G$245,$C111,'Historical Opex'!AR$132:AR$245)</f>
        <v>1.946418</v>
      </c>
      <c r="AS111" s="158">
        <f>SUMIF('Historical Opex'!$G$132:$G$245,$C111,'Historical Opex'!AS$132:AS$245)</f>
        <v>5.5624640000000003</v>
      </c>
      <c r="AT111" s="158">
        <f>SUMIF('Historical Opex'!$G$132:$G$245,$C111,'Historical Opex'!AT$132:AT$245)</f>
        <v>3.291677</v>
      </c>
      <c r="AU111" s="158"/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/>
      <c r="BK111" s="158"/>
      <c r="BL111" s="158"/>
      <c r="BM111" s="158"/>
      <c r="BN111" s="158"/>
      <c r="BO111" s="158"/>
      <c r="BP111" s="158"/>
      <c r="BQ111" s="158"/>
      <c r="BR111" s="158"/>
      <c r="BS111" s="158"/>
      <c r="BT111" s="158"/>
      <c r="BU111" s="158"/>
      <c r="BV111" s="158"/>
      <c r="BW111" s="158"/>
      <c r="BX111" s="158"/>
      <c r="BY111" s="158"/>
      <c r="BZ111" s="158"/>
      <c r="CA111" s="158"/>
      <c r="CB111" s="158"/>
      <c r="CC111" s="158"/>
      <c r="CE111" s="251">
        <f t="shared" si="88"/>
        <v>22.273908999999996</v>
      </c>
      <c r="CF111" s="251">
        <f t="shared" si="88"/>
        <v>36.755976000000011</v>
      </c>
      <c r="CG111" s="251">
        <f t="shared" si="88"/>
        <v>43.707698999999998</v>
      </c>
      <c r="CH111" s="251">
        <f t="shared" si="88"/>
        <v>0</v>
      </c>
      <c r="CI111" s="251">
        <f t="shared" si="88"/>
        <v>0</v>
      </c>
      <c r="CJ111" s="251">
        <f t="shared" si="88"/>
        <v>0</v>
      </c>
    </row>
    <row r="112" spans="2:88" x14ac:dyDescent="0.2">
      <c r="B112" s="279"/>
      <c r="C112" s="24" t="s">
        <v>1236</v>
      </c>
      <c r="D112" s="279"/>
      <c r="E112" s="279"/>
      <c r="F112" s="279"/>
      <c r="G112" s="279"/>
      <c r="H112" s="279"/>
      <c r="I112" s="279"/>
      <c r="J112" s="279"/>
      <c r="K112" s="158">
        <f>SUMIF('Historical Opex'!$G$132:$G$245,$C112,'Historical Opex'!K$132:K$245)</f>
        <v>38.858713000000002</v>
      </c>
      <c r="L112" s="158">
        <f>SUMIF('Historical Opex'!$G$132:$G$245,$C112,'Historical Opex'!L$132:L$245)</f>
        <v>40.958463999999999</v>
      </c>
      <c r="M112" s="158">
        <f>SUMIF('Historical Opex'!$G$132:$G$245,$C112,'Historical Opex'!M$132:M$245)</f>
        <v>50.482594999999996</v>
      </c>
      <c r="N112" s="158">
        <f>SUMIF('Historical Opex'!$G$132:$G$245,$C112,'Historical Opex'!N$132:N$245)</f>
        <v>48.04593599999999</v>
      </c>
      <c r="O112" s="158">
        <f>SUMIF('Historical Opex'!$G$132:$G$245,$C112,'Historical Opex'!O$132:O$245)</f>
        <v>40.361334999999997</v>
      </c>
      <c r="P112" s="158">
        <f>SUMIF('Historical Opex'!$G$132:$G$245,$C112,'Historical Opex'!P$132:P$245)</f>
        <v>44.310442999999999</v>
      </c>
      <c r="Q112" s="158">
        <f>SUMIF('Historical Opex'!$G$132:$G$245,$C112,'Historical Opex'!Q$132:Q$245)</f>
        <v>49.816275999999995</v>
      </c>
      <c r="R112" s="158">
        <f>SUMIF('Historical Opex'!$G$132:$G$245,$C112,'Historical Opex'!R$132:R$245)</f>
        <v>53.531452999999999</v>
      </c>
      <c r="S112" s="158">
        <f>SUMIF('Historical Opex'!$G$132:$G$245,$C112,'Historical Opex'!S$132:S$245)</f>
        <v>672.54549800000007</v>
      </c>
      <c r="T112" s="158">
        <f>SUMIF('Historical Opex'!$G$132:$G$245,$C112,'Historical Opex'!T$132:T$245)</f>
        <v>149.264802</v>
      </c>
      <c r="U112" s="158">
        <f>SUMIF('Historical Opex'!$G$132:$G$245,$C112,'Historical Opex'!U$132:U$245)</f>
        <v>175.49752000000001</v>
      </c>
      <c r="V112" s="158">
        <f>SUMIF('Historical Opex'!$G$132:$G$245,$C112,'Historical Opex'!V$132:V$245)</f>
        <v>338.135085</v>
      </c>
      <c r="W112" s="158">
        <f>SUMIF('Historical Opex'!$G$132:$G$245,$C112,'Historical Opex'!W$132:W$245)</f>
        <v>133.95761200000001</v>
      </c>
      <c r="X112" s="158">
        <f>SUMIF('Historical Opex'!$G$132:$G$245,$C112,'Historical Opex'!X$132:X$245)</f>
        <v>153.45832300000001</v>
      </c>
      <c r="Y112" s="158">
        <f>SUMIF('Historical Opex'!$G$132:$G$245,$C112,'Historical Opex'!Y$132:Y$245)</f>
        <v>156.863302</v>
      </c>
      <c r="Z112" s="158">
        <f>SUMIF('Historical Opex'!$G$132:$G$245,$C112,'Historical Opex'!Z$132:Z$245)</f>
        <v>159.11045799999999</v>
      </c>
      <c r="AA112" s="158">
        <f>SUMIF('Historical Opex'!$G$132:$G$245,$C112,'Historical Opex'!AA$132:AA$245)</f>
        <v>153.68139100000002</v>
      </c>
      <c r="AB112" s="158">
        <f>SUMIF('Historical Opex'!$G$132:$G$245,$C112,'Historical Opex'!AB$132:AB$245)</f>
        <v>161.32158199999998</v>
      </c>
      <c r="AC112" s="158">
        <f>SUMIF('Historical Opex'!$G$132:$G$245,$C112,'Historical Opex'!AC$132:AC$245)</f>
        <v>172.53994699999998</v>
      </c>
      <c r="AD112" s="158">
        <f>SUMIF('Historical Opex'!$G$132:$G$245,$C112,'Historical Opex'!AD$132:AD$245)</f>
        <v>162.98169799999999</v>
      </c>
      <c r="AE112" s="158">
        <f>SUMIF('Historical Opex'!$G$132:$G$245,$C112,'Historical Opex'!AE$132:AE$245)</f>
        <v>175.53151</v>
      </c>
      <c r="AF112" s="158">
        <f>SUMIF('Historical Opex'!$G$132:$G$245,$C112,'Historical Opex'!AF$132:AF$245)</f>
        <v>174.43326200000001</v>
      </c>
      <c r="AG112" s="158">
        <f>SUMIF('Historical Opex'!$G$132:$G$245,$C112,'Historical Opex'!AG$132:AG$245)</f>
        <v>172.13790299999999</v>
      </c>
      <c r="AH112" s="158">
        <f>SUMIF('Historical Opex'!$G$132:$G$245,$C112,'Historical Opex'!AH$132:AH$245)</f>
        <v>-259.40407600000003</v>
      </c>
      <c r="AI112" s="158">
        <f>SUMIF('Historical Opex'!$G$132:$G$245,$C112,'Historical Opex'!AI$132:AI$245)</f>
        <v>153.38150899999999</v>
      </c>
      <c r="AJ112" s="158">
        <f>SUMIF('Historical Opex'!$G$132:$G$245,$C112,'Historical Opex'!AJ$132:AJ$245)</f>
        <v>156.041687</v>
      </c>
      <c r="AK112" s="158">
        <f>SUMIF('Historical Opex'!$G$132:$G$245,$C112,'Historical Opex'!AK$132:AK$245)</f>
        <v>163.30375699999999</v>
      </c>
      <c r="AL112" s="158">
        <f>SUMIF('Historical Opex'!$G$132:$G$245,$C112,'Historical Opex'!AL$132:AL$245)</f>
        <v>263.00103200000001</v>
      </c>
      <c r="AM112" s="158">
        <f>SUMIF('Historical Opex'!$G$132:$G$245,$C112,'Historical Opex'!AM$132:AM$245)</f>
        <v>172.64832699999999</v>
      </c>
      <c r="AN112" s="158">
        <f>SUMIF('Historical Opex'!$G$132:$G$245,$C112,'Historical Opex'!AN$132:AN$245)</f>
        <v>161.87097</v>
      </c>
      <c r="AO112" s="158">
        <f>SUMIF('Historical Opex'!$G$132:$G$245,$C112,'Historical Opex'!AO$132:AO$245)</f>
        <v>186.39163199999999</v>
      </c>
      <c r="AP112" s="158">
        <f>SUMIF('Historical Opex'!$G$132:$G$245,$C112,'Historical Opex'!AP$132:AP$245)</f>
        <v>191.202292</v>
      </c>
      <c r="AQ112" s="158">
        <f>SUMIF('Historical Opex'!$G$132:$G$245,$C112,'Historical Opex'!AQ$132:AQ$245)</f>
        <v>390.26244700000001</v>
      </c>
      <c r="AR112" s="158">
        <f>SUMIF('Historical Opex'!$G$132:$G$245,$C112,'Historical Opex'!AR$132:AR$245)</f>
        <v>571.041968</v>
      </c>
      <c r="AS112" s="158">
        <f>SUMIF('Historical Opex'!$G$132:$G$245,$C112,'Historical Opex'!AS$132:AS$245)</f>
        <v>662.67983400000003</v>
      </c>
      <c r="AT112" s="158">
        <f>SUMIF('Historical Opex'!$G$132:$G$245,$C112,'Historical Opex'!AT$132:AT$245)</f>
        <v>335.49283299999996</v>
      </c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/>
      <c r="BK112" s="158"/>
      <c r="BL112" s="158"/>
      <c r="BM112" s="158"/>
      <c r="BN112" s="158"/>
      <c r="BO112" s="158"/>
      <c r="BP112" s="158"/>
      <c r="BQ112" s="158"/>
      <c r="BR112" s="158"/>
      <c r="BS112" s="158"/>
      <c r="BT112" s="158"/>
      <c r="BU112" s="158"/>
      <c r="BV112" s="158"/>
      <c r="BW112" s="158"/>
      <c r="BX112" s="158"/>
      <c r="BY112" s="158"/>
      <c r="BZ112" s="158"/>
      <c r="CA112" s="158"/>
      <c r="CB112" s="158"/>
      <c r="CC112" s="158"/>
      <c r="CE112" s="251">
        <f t="shared" ref="CE112:CJ123" si="89">SUMIF($K$5:$CC$5,CE$5,$K112:$CC112)</f>
        <v>1701.8081199999997</v>
      </c>
      <c r="CF112" s="251">
        <f t="shared" si="89"/>
        <v>1516.6129120000001</v>
      </c>
      <c r="CG112" s="251">
        <f t="shared" si="89"/>
        <v>3407.3182879999999</v>
      </c>
      <c r="CH112" s="251">
        <f t="shared" si="89"/>
        <v>0</v>
      </c>
      <c r="CI112" s="251">
        <f t="shared" si="89"/>
        <v>0</v>
      </c>
      <c r="CJ112" s="251">
        <f t="shared" si="89"/>
        <v>0</v>
      </c>
    </row>
    <row r="113" spans="2:88" x14ac:dyDescent="0.2">
      <c r="B113" s="279"/>
      <c r="C113" s="24" t="s">
        <v>219</v>
      </c>
      <c r="D113" s="279"/>
      <c r="E113" s="279"/>
      <c r="F113" s="279"/>
      <c r="G113" s="279"/>
      <c r="H113" s="279"/>
      <c r="I113" s="279"/>
      <c r="J113" s="279"/>
      <c r="K113" s="158">
        <f>SUMIF('Historical Opex'!$G$132:$G$245,$C113,'Historical Opex'!K$132:K$245)</f>
        <v>0</v>
      </c>
      <c r="L113" s="158">
        <f>SUMIF('Historical Opex'!$G$132:$G$245,$C113,'Historical Opex'!L$132:L$245)</f>
        <v>0</v>
      </c>
      <c r="M113" s="158">
        <f>SUMIF('Historical Opex'!$G$132:$G$245,$C113,'Historical Opex'!M$132:M$245)</f>
        <v>0</v>
      </c>
      <c r="N113" s="158">
        <f>SUMIF('Historical Opex'!$G$132:$G$245,$C113,'Historical Opex'!N$132:N$245)</f>
        <v>0</v>
      </c>
      <c r="O113" s="158">
        <f>SUMIF('Historical Opex'!$G$132:$G$245,$C113,'Historical Opex'!O$132:O$245)</f>
        <v>0</v>
      </c>
      <c r="P113" s="158">
        <f>SUMIF('Historical Opex'!$G$132:$G$245,$C113,'Historical Opex'!P$132:P$245)</f>
        <v>0</v>
      </c>
      <c r="Q113" s="158">
        <f>SUMIF('Historical Opex'!$G$132:$G$245,$C113,'Historical Opex'!Q$132:Q$245)</f>
        <v>0</v>
      </c>
      <c r="R113" s="158">
        <f>SUMIF('Historical Opex'!$G$132:$G$245,$C113,'Historical Opex'!R$132:R$245)</f>
        <v>0</v>
      </c>
      <c r="S113" s="158">
        <f>SUMIF('Historical Opex'!$G$132:$G$245,$C113,'Historical Opex'!S$132:S$245)</f>
        <v>0</v>
      </c>
      <c r="T113" s="158">
        <f>SUMIF('Historical Opex'!$G$132:$G$245,$C113,'Historical Opex'!T$132:T$245)</f>
        <v>0</v>
      </c>
      <c r="U113" s="158">
        <f>SUMIF('Historical Opex'!$G$132:$G$245,$C113,'Historical Opex'!U$132:U$245)</f>
        <v>0</v>
      </c>
      <c r="V113" s="158">
        <f>SUMIF('Historical Opex'!$G$132:$G$245,$C113,'Historical Opex'!V$132:V$245)</f>
        <v>0</v>
      </c>
      <c r="W113" s="158">
        <f>SUMIF('Historical Opex'!$G$132:$G$245,$C113,'Historical Opex'!W$132:W$245)</f>
        <v>0</v>
      </c>
      <c r="X113" s="158">
        <f>SUMIF('Historical Opex'!$G$132:$G$245,$C113,'Historical Opex'!X$132:X$245)</f>
        <v>0</v>
      </c>
      <c r="Y113" s="158">
        <f>SUMIF('Historical Opex'!$G$132:$G$245,$C113,'Historical Opex'!Y$132:Y$245)</f>
        <v>0</v>
      </c>
      <c r="Z113" s="158">
        <f>SUMIF('Historical Opex'!$G$132:$G$245,$C113,'Historical Opex'!Z$132:Z$245)</f>
        <v>0</v>
      </c>
      <c r="AA113" s="158">
        <f>SUMIF('Historical Opex'!$G$132:$G$245,$C113,'Historical Opex'!AA$132:AA$245)</f>
        <v>0</v>
      </c>
      <c r="AB113" s="158">
        <f>SUMIF('Historical Opex'!$G$132:$G$245,$C113,'Historical Opex'!AB$132:AB$245)</f>
        <v>0</v>
      </c>
      <c r="AC113" s="158">
        <f>SUMIF('Historical Opex'!$G$132:$G$245,$C113,'Historical Opex'!AC$132:AC$245)</f>
        <v>0</v>
      </c>
      <c r="AD113" s="158">
        <f>SUMIF('Historical Opex'!$G$132:$G$245,$C113,'Historical Opex'!AD$132:AD$245)</f>
        <v>0</v>
      </c>
      <c r="AE113" s="158">
        <f>SUMIF('Historical Opex'!$G$132:$G$245,$C113,'Historical Opex'!AE$132:AE$245)</f>
        <v>0</v>
      </c>
      <c r="AF113" s="158">
        <f>SUMIF('Historical Opex'!$G$132:$G$245,$C113,'Historical Opex'!AF$132:AF$245)</f>
        <v>0</v>
      </c>
      <c r="AG113" s="158">
        <f>SUMIF('Historical Opex'!$G$132:$G$245,$C113,'Historical Opex'!AG$132:AG$245)</f>
        <v>0</v>
      </c>
      <c r="AH113" s="158">
        <f>SUMIF('Historical Opex'!$G$132:$G$245,$C113,'Historical Opex'!AH$132:AH$245)</f>
        <v>0</v>
      </c>
      <c r="AI113" s="158">
        <f>SUMIF('Historical Opex'!$G$132:$G$245,$C113,'Historical Opex'!AI$132:AI$245)</f>
        <v>0</v>
      </c>
      <c r="AJ113" s="158">
        <f>SUMIF('Historical Opex'!$G$132:$G$245,$C113,'Historical Opex'!AJ$132:AJ$245)</f>
        <v>0</v>
      </c>
      <c r="AK113" s="158">
        <f>SUMIF('Historical Opex'!$G$132:$G$245,$C113,'Historical Opex'!AK$132:AK$245)</f>
        <v>0</v>
      </c>
      <c r="AL113" s="158">
        <f>SUMIF('Historical Opex'!$G$132:$G$245,$C113,'Historical Opex'!AL$132:AL$245)</f>
        <v>0</v>
      </c>
      <c r="AM113" s="158">
        <f>SUMIF('Historical Opex'!$G$132:$G$245,$C113,'Historical Opex'!AM$132:AM$245)</f>
        <v>0</v>
      </c>
      <c r="AN113" s="158">
        <f>SUMIF('Historical Opex'!$G$132:$G$245,$C113,'Historical Opex'!AN$132:AN$245)</f>
        <v>0</v>
      </c>
      <c r="AO113" s="158">
        <f>SUMIF('Historical Opex'!$G$132:$G$245,$C113,'Historical Opex'!AO$132:AO$245)</f>
        <v>0</v>
      </c>
      <c r="AP113" s="158">
        <f>SUMIF('Historical Opex'!$G$132:$G$245,$C113,'Historical Opex'!AP$132:AP$245)</f>
        <v>0</v>
      </c>
      <c r="AQ113" s="158">
        <f>SUMIF('Historical Opex'!$G$132:$G$245,$C113,'Historical Opex'!AQ$132:AQ$245)</f>
        <v>0</v>
      </c>
      <c r="AR113" s="158">
        <f>SUMIF('Historical Opex'!$G$132:$G$245,$C113,'Historical Opex'!AR$132:AR$245)</f>
        <v>0</v>
      </c>
      <c r="AS113" s="158">
        <f>SUMIF('Historical Opex'!$G$132:$G$245,$C113,'Historical Opex'!AS$132:AS$245)</f>
        <v>0</v>
      </c>
      <c r="AT113" s="158">
        <f>SUMIF('Historical Opex'!$G$132:$G$245,$C113,'Historical Opex'!AT$132:AT$245)</f>
        <v>0</v>
      </c>
      <c r="AU113" s="158"/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/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/>
      <c r="BW113" s="158"/>
      <c r="BX113" s="158"/>
      <c r="BY113" s="158"/>
      <c r="BZ113" s="158"/>
      <c r="CA113" s="158"/>
      <c r="CB113" s="158"/>
      <c r="CC113" s="158"/>
      <c r="CE113" s="251">
        <f t="shared" si="89"/>
        <v>0</v>
      </c>
      <c r="CF113" s="251">
        <f t="shared" si="89"/>
        <v>0</v>
      </c>
      <c r="CG113" s="251">
        <f t="shared" si="89"/>
        <v>0</v>
      </c>
      <c r="CH113" s="251">
        <f t="shared" si="89"/>
        <v>0</v>
      </c>
      <c r="CI113" s="251">
        <f t="shared" si="89"/>
        <v>0</v>
      </c>
      <c r="CJ113" s="251">
        <f t="shared" si="89"/>
        <v>0</v>
      </c>
    </row>
    <row r="114" spans="2:88" x14ac:dyDescent="0.2">
      <c r="B114" s="279"/>
      <c r="C114" s="24" t="s">
        <v>908</v>
      </c>
      <c r="D114" s="279"/>
      <c r="E114" s="279"/>
      <c r="F114" s="279"/>
      <c r="G114" s="279"/>
      <c r="H114" s="279"/>
      <c r="I114" s="279"/>
      <c r="J114" s="279"/>
      <c r="K114" s="158">
        <f>SUMIF('Historical Opex'!$G$132:$G$245,$C114,'Historical Opex'!K$132:K$245)</f>
        <v>0</v>
      </c>
      <c r="L114" s="158">
        <f>SUMIF('Historical Opex'!$G$132:$G$245,$C114,'Historical Opex'!L$132:L$245)</f>
        <v>0</v>
      </c>
      <c r="M114" s="158">
        <f>SUMIF('Historical Opex'!$G$132:$G$245,$C114,'Historical Opex'!M$132:M$245)</f>
        <v>0</v>
      </c>
      <c r="N114" s="158">
        <f>SUMIF('Historical Opex'!$G$132:$G$245,$C114,'Historical Opex'!N$132:N$245)</f>
        <v>0</v>
      </c>
      <c r="O114" s="158">
        <f>SUMIF('Historical Opex'!$G$132:$G$245,$C114,'Historical Opex'!O$132:O$245)</f>
        <v>0</v>
      </c>
      <c r="P114" s="158">
        <f>SUMIF('Historical Opex'!$G$132:$G$245,$C114,'Historical Opex'!P$132:P$245)</f>
        <v>0</v>
      </c>
      <c r="Q114" s="158">
        <f>SUMIF('Historical Opex'!$G$132:$G$245,$C114,'Historical Opex'!Q$132:Q$245)</f>
        <v>0</v>
      </c>
      <c r="R114" s="158">
        <f>SUMIF('Historical Opex'!$G$132:$G$245,$C114,'Historical Opex'!R$132:R$245)</f>
        <v>0</v>
      </c>
      <c r="S114" s="158">
        <f>SUMIF('Historical Opex'!$G$132:$G$245,$C114,'Historical Opex'!S$132:S$245)</f>
        <v>0</v>
      </c>
      <c r="T114" s="158">
        <f>SUMIF('Historical Opex'!$G$132:$G$245,$C114,'Historical Opex'!T$132:T$245)</f>
        <v>0</v>
      </c>
      <c r="U114" s="158">
        <f>SUMIF('Historical Opex'!$G$132:$G$245,$C114,'Historical Opex'!U$132:U$245)</f>
        <v>0</v>
      </c>
      <c r="V114" s="158">
        <f>SUMIF('Historical Opex'!$G$132:$G$245,$C114,'Historical Opex'!V$132:V$245)</f>
        <v>0</v>
      </c>
      <c r="W114" s="158">
        <f>SUMIF('Historical Opex'!$G$132:$G$245,$C114,'Historical Opex'!W$132:W$245)</f>
        <v>0</v>
      </c>
      <c r="X114" s="158">
        <f>SUMIF('Historical Opex'!$G$132:$G$245,$C114,'Historical Opex'!X$132:X$245)</f>
        <v>0</v>
      </c>
      <c r="Y114" s="158">
        <f>SUMIF('Historical Opex'!$G$132:$G$245,$C114,'Historical Opex'!Y$132:Y$245)</f>
        <v>0</v>
      </c>
      <c r="Z114" s="158">
        <f>SUMIF('Historical Opex'!$G$132:$G$245,$C114,'Historical Opex'!Z$132:Z$245)</f>
        <v>0</v>
      </c>
      <c r="AA114" s="158">
        <f>SUMIF('Historical Opex'!$G$132:$G$245,$C114,'Historical Opex'!AA$132:AA$245)</f>
        <v>0</v>
      </c>
      <c r="AB114" s="158">
        <f>SUMIF('Historical Opex'!$G$132:$G$245,$C114,'Historical Opex'!AB$132:AB$245)</f>
        <v>0</v>
      </c>
      <c r="AC114" s="158">
        <f>SUMIF('Historical Opex'!$G$132:$G$245,$C114,'Historical Opex'!AC$132:AC$245)</f>
        <v>0</v>
      </c>
      <c r="AD114" s="158">
        <f>SUMIF('Historical Opex'!$G$132:$G$245,$C114,'Historical Opex'!AD$132:AD$245)</f>
        <v>0</v>
      </c>
      <c r="AE114" s="158">
        <f>SUMIF('Historical Opex'!$G$132:$G$245,$C114,'Historical Opex'!AE$132:AE$245)</f>
        <v>21.867491000000001</v>
      </c>
      <c r="AF114" s="158">
        <f>SUMIF('Historical Opex'!$G$132:$G$245,$C114,'Historical Opex'!AF$132:AF$245)</f>
        <v>26.174909</v>
      </c>
      <c r="AG114" s="158">
        <f>SUMIF('Historical Opex'!$G$132:$G$245,$C114,'Historical Opex'!AG$132:AG$245)</f>
        <v>5.4581549999999996</v>
      </c>
      <c r="AH114" s="158">
        <f>SUMIF('Historical Opex'!$G$132:$G$245,$C114,'Historical Opex'!AH$132:AH$245)</f>
        <v>7.210636</v>
      </c>
      <c r="AI114" s="158">
        <f>SUMIF('Historical Opex'!$G$132:$G$245,$C114,'Historical Opex'!AI$132:AI$245)</f>
        <v>9.8010190000000001</v>
      </c>
      <c r="AJ114" s="158">
        <f>SUMIF('Historical Opex'!$G$132:$G$245,$C114,'Historical Opex'!AJ$132:AJ$245)</f>
        <v>6.9435549999999999</v>
      </c>
      <c r="AK114" s="158">
        <f>SUMIF('Historical Opex'!$G$132:$G$245,$C114,'Historical Opex'!AK$132:AK$245)</f>
        <v>10.293055000000001</v>
      </c>
      <c r="AL114" s="158">
        <f>SUMIF('Historical Opex'!$G$132:$G$245,$C114,'Historical Opex'!AL$132:AL$245)</f>
        <v>11.013291000000001</v>
      </c>
      <c r="AM114" s="158">
        <f>SUMIF('Historical Opex'!$G$132:$G$245,$C114,'Historical Opex'!AM$132:AM$245)</f>
        <v>8.3074080000000006</v>
      </c>
      <c r="AN114" s="158">
        <f>SUMIF('Historical Opex'!$G$132:$G$245,$C114,'Historical Opex'!AN$132:AN$245)</f>
        <v>7.6834550000000004</v>
      </c>
      <c r="AO114" s="158">
        <f>SUMIF('Historical Opex'!$G$132:$G$245,$C114,'Historical Opex'!AO$132:AO$245)</f>
        <v>9.3218359999999993</v>
      </c>
      <c r="AP114" s="158">
        <f>SUMIF('Historical Opex'!$G$132:$G$245,$C114,'Historical Opex'!AP$132:AP$245)</f>
        <v>8.0615819999999996</v>
      </c>
      <c r="AQ114" s="158">
        <f>SUMIF('Historical Opex'!$G$132:$G$245,$C114,'Historical Opex'!AQ$132:AQ$245)</f>
        <v>1.7452270000000001</v>
      </c>
      <c r="AR114" s="158">
        <f>SUMIF('Historical Opex'!$G$132:$G$245,$C114,'Historical Opex'!AR$132:AR$245)</f>
        <v>90.893344999999997</v>
      </c>
      <c r="AS114" s="158">
        <f>SUMIF('Historical Opex'!$G$132:$G$245,$C114,'Historical Opex'!AS$132:AS$245)</f>
        <v>0</v>
      </c>
      <c r="AT114" s="158">
        <f>SUMIF('Historical Opex'!$G$132:$G$245,$C114,'Historical Opex'!AT$132:AT$245)</f>
        <v>0</v>
      </c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/>
      <c r="BK114" s="158"/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/>
      <c r="BZ114" s="158"/>
      <c r="CA114" s="158"/>
      <c r="CB114" s="158"/>
      <c r="CC114" s="158"/>
      <c r="CE114" s="251">
        <f t="shared" si="89"/>
        <v>0</v>
      </c>
      <c r="CF114" s="251">
        <f t="shared" si="89"/>
        <v>60.711190999999999</v>
      </c>
      <c r="CG114" s="251">
        <f t="shared" si="89"/>
        <v>164.063773</v>
      </c>
      <c r="CH114" s="251">
        <f t="shared" si="89"/>
        <v>0</v>
      </c>
      <c r="CI114" s="251">
        <f t="shared" si="89"/>
        <v>0</v>
      </c>
      <c r="CJ114" s="251">
        <f t="shared" si="89"/>
        <v>0</v>
      </c>
    </row>
    <row r="115" spans="2:88" x14ac:dyDescent="0.2">
      <c r="B115" s="279"/>
      <c r="C115" s="24" t="s">
        <v>220</v>
      </c>
      <c r="D115" s="279"/>
      <c r="E115" s="279"/>
      <c r="F115" s="279"/>
      <c r="G115" s="279"/>
      <c r="H115" s="279"/>
      <c r="I115" s="279"/>
      <c r="J115" s="279"/>
      <c r="K115" s="158">
        <f>SUMIF('Historical Opex'!$G$132:$G$245,$C115,'Historical Opex'!K$132:K$245)</f>
        <v>0</v>
      </c>
      <c r="L115" s="158">
        <f>SUMIF('Historical Opex'!$G$132:$G$245,$C115,'Historical Opex'!L$132:L$245)</f>
        <v>0</v>
      </c>
      <c r="M115" s="158">
        <f>SUMIF('Historical Opex'!$G$132:$G$245,$C115,'Historical Opex'!M$132:M$245)</f>
        <v>0</v>
      </c>
      <c r="N115" s="158">
        <f>SUMIF('Historical Opex'!$G$132:$G$245,$C115,'Historical Opex'!N$132:N$245)</f>
        <v>0</v>
      </c>
      <c r="O115" s="158">
        <f>SUMIF('Historical Opex'!$G$132:$G$245,$C115,'Historical Opex'!O$132:O$245)</f>
        <v>0</v>
      </c>
      <c r="P115" s="158">
        <f>SUMIF('Historical Opex'!$G$132:$G$245,$C115,'Historical Opex'!P$132:P$245)</f>
        <v>0</v>
      </c>
      <c r="Q115" s="158">
        <f>SUMIF('Historical Opex'!$G$132:$G$245,$C115,'Historical Opex'!Q$132:Q$245)</f>
        <v>0</v>
      </c>
      <c r="R115" s="158">
        <f>SUMIF('Historical Opex'!$G$132:$G$245,$C115,'Historical Opex'!R$132:R$245)</f>
        <v>0</v>
      </c>
      <c r="S115" s="158">
        <f>SUMIF('Historical Opex'!$G$132:$G$245,$C115,'Historical Opex'!S$132:S$245)</f>
        <v>0</v>
      </c>
      <c r="T115" s="158">
        <f>SUMIF('Historical Opex'!$G$132:$G$245,$C115,'Historical Opex'!T$132:T$245)</f>
        <v>0</v>
      </c>
      <c r="U115" s="158">
        <f>SUMIF('Historical Opex'!$G$132:$G$245,$C115,'Historical Opex'!U$132:U$245)</f>
        <v>0</v>
      </c>
      <c r="V115" s="158">
        <f>SUMIF('Historical Opex'!$G$132:$G$245,$C115,'Historical Opex'!V$132:V$245)</f>
        <v>0</v>
      </c>
      <c r="W115" s="158">
        <f>SUMIF('Historical Opex'!$G$132:$G$245,$C115,'Historical Opex'!W$132:W$245)</f>
        <v>0</v>
      </c>
      <c r="X115" s="158">
        <f>SUMIF('Historical Opex'!$G$132:$G$245,$C115,'Historical Opex'!X$132:X$245)</f>
        <v>0</v>
      </c>
      <c r="Y115" s="158">
        <f>SUMIF('Historical Opex'!$G$132:$G$245,$C115,'Historical Opex'!Y$132:Y$245)</f>
        <v>0</v>
      </c>
      <c r="Z115" s="158">
        <f>SUMIF('Historical Opex'!$G$132:$G$245,$C115,'Historical Opex'!Z$132:Z$245)</f>
        <v>0</v>
      </c>
      <c r="AA115" s="158">
        <f>SUMIF('Historical Opex'!$G$132:$G$245,$C115,'Historical Opex'!AA$132:AA$245)</f>
        <v>0</v>
      </c>
      <c r="AB115" s="158">
        <f>SUMIF('Historical Opex'!$G$132:$G$245,$C115,'Historical Opex'!AB$132:AB$245)</f>
        <v>0</v>
      </c>
      <c r="AC115" s="158">
        <f>SUMIF('Historical Opex'!$G$132:$G$245,$C115,'Historical Opex'!AC$132:AC$245)</f>
        <v>0</v>
      </c>
      <c r="AD115" s="158">
        <f>SUMIF('Historical Opex'!$G$132:$G$245,$C115,'Historical Opex'!AD$132:AD$245)</f>
        <v>0</v>
      </c>
      <c r="AE115" s="158">
        <f>SUMIF('Historical Opex'!$G$132:$G$245,$C115,'Historical Opex'!AE$132:AE$245)</f>
        <v>0</v>
      </c>
      <c r="AF115" s="158">
        <f>SUMIF('Historical Opex'!$G$132:$G$245,$C115,'Historical Opex'!AF$132:AF$245)</f>
        <v>0</v>
      </c>
      <c r="AG115" s="158">
        <f>SUMIF('Historical Opex'!$G$132:$G$245,$C115,'Historical Opex'!AG$132:AG$245)</f>
        <v>0</v>
      </c>
      <c r="AH115" s="158">
        <f>SUMIF('Historical Opex'!$G$132:$G$245,$C115,'Historical Opex'!AH$132:AH$245)</f>
        <v>0</v>
      </c>
      <c r="AI115" s="158">
        <f>SUMIF('Historical Opex'!$G$132:$G$245,$C115,'Historical Opex'!AI$132:AI$245)</f>
        <v>0</v>
      </c>
      <c r="AJ115" s="158">
        <f>SUMIF('Historical Opex'!$G$132:$G$245,$C115,'Historical Opex'!AJ$132:AJ$245)</f>
        <v>0</v>
      </c>
      <c r="AK115" s="158">
        <f>SUMIF('Historical Opex'!$G$132:$G$245,$C115,'Historical Opex'!AK$132:AK$245)</f>
        <v>0</v>
      </c>
      <c r="AL115" s="158">
        <f>SUMIF('Historical Opex'!$G$132:$G$245,$C115,'Historical Opex'!AL$132:AL$245)</f>
        <v>0</v>
      </c>
      <c r="AM115" s="158">
        <f>SUMIF('Historical Opex'!$G$132:$G$245,$C115,'Historical Opex'!AM$132:AM$245)</f>
        <v>0</v>
      </c>
      <c r="AN115" s="158">
        <f>SUMIF('Historical Opex'!$G$132:$G$245,$C115,'Historical Opex'!AN$132:AN$245)</f>
        <v>0</v>
      </c>
      <c r="AO115" s="158">
        <f>SUMIF('Historical Opex'!$G$132:$G$245,$C115,'Historical Opex'!AO$132:AO$245)</f>
        <v>0</v>
      </c>
      <c r="AP115" s="158">
        <f>SUMIF('Historical Opex'!$G$132:$G$245,$C115,'Historical Opex'!AP$132:AP$245)</f>
        <v>0</v>
      </c>
      <c r="AQ115" s="158">
        <f>SUMIF('Historical Opex'!$G$132:$G$245,$C115,'Historical Opex'!AQ$132:AQ$245)</f>
        <v>0</v>
      </c>
      <c r="AR115" s="158">
        <f>SUMIF('Historical Opex'!$G$132:$G$245,$C115,'Historical Opex'!AR$132:AR$245)</f>
        <v>0</v>
      </c>
      <c r="AS115" s="158">
        <f>SUMIF('Historical Opex'!$G$132:$G$245,$C115,'Historical Opex'!AS$132:AS$245)</f>
        <v>0</v>
      </c>
      <c r="AT115" s="158">
        <f>SUMIF('Historical Opex'!$G$132:$G$245,$C115,'Historical Opex'!AT$132:AT$245)</f>
        <v>0</v>
      </c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/>
      <c r="BK115" s="158"/>
      <c r="BL115" s="158"/>
      <c r="BM115" s="158"/>
      <c r="BN115" s="158"/>
      <c r="BO115" s="158"/>
      <c r="BP115" s="158"/>
      <c r="BQ115" s="158"/>
      <c r="BR115" s="158"/>
      <c r="BS115" s="158"/>
      <c r="BT115" s="158"/>
      <c r="BU115" s="158"/>
      <c r="BV115" s="158"/>
      <c r="BW115" s="158"/>
      <c r="BX115" s="158"/>
      <c r="BY115" s="158"/>
      <c r="BZ115" s="158"/>
      <c r="CA115" s="158"/>
      <c r="CB115" s="158"/>
      <c r="CC115" s="158"/>
      <c r="CE115" s="251">
        <f t="shared" si="89"/>
        <v>0</v>
      </c>
      <c r="CF115" s="251">
        <f t="shared" si="89"/>
        <v>0</v>
      </c>
      <c r="CG115" s="251">
        <f t="shared" si="89"/>
        <v>0</v>
      </c>
      <c r="CH115" s="251">
        <f t="shared" si="89"/>
        <v>0</v>
      </c>
      <c r="CI115" s="251">
        <f t="shared" si="89"/>
        <v>0</v>
      </c>
      <c r="CJ115" s="251">
        <f t="shared" si="89"/>
        <v>0</v>
      </c>
    </row>
    <row r="116" spans="2:88" x14ac:dyDescent="0.2">
      <c r="B116" s="279"/>
      <c r="C116" s="24" t="s">
        <v>221</v>
      </c>
      <c r="D116" s="279"/>
      <c r="E116" s="279"/>
      <c r="F116" s="279"/>
      <c r="G116" s="279"/>
      <c r="H116" s="279"/>
      <c r="I116" s="279"/>
      <c r="J116" s="279"/>
      <c r="K116" s="158">
        <f>SUMIF('Historical Opex'!$G$132:$G$245,$C116,'Historical Opex'!K$132:K$245)</f>
        <v>16.505383000000002</v>
      </c>
      <c r="L116" s="158">
        <f>SUMIF('Historical Opex'!$G$132:$G$245,$C116,'Historical Opex'!L$132:L$245)</f>
        <v>16.925018000000001</v>
      </c>
      <c r="M116" s="158">
        <f>SUMIF('Historical Opex'!$G$132:$G$245,$C116,'Historical Opex'!M$132:M$245)</f>
        <v>18.931414999999998</v>
      </c>
      <c r="N116" s="158">
        <f>SUMIF('Historical Opex'!$G$132:$G$245,$C116,'Historical Opex'!N$132:N$245)</f>
        <v>18.135966</v>
      </c>
      <c r="O116" s="158">
        <f>SUMIF('Historical Opex'!$G$132:$G$245,$C116,'Historical Opex'!O$132:O$245)</f>
        <v>14.402926999999998</v>
      </c>
      <c r="P116" s="158">
        <f>SUMIF('Historical Opex'!$G$132:$G$245,$C116,'Historical Opex'!P$132:P$245)</f>
        <v>21.117321</v>
      </c>
      <c r="Q116" s="158">
        <f>SUMIF('Historical Opex'!$G$132:$G$245,$C116,'Historical Opex'!Q$132:Q$245)</f>
        <v>22.509208000000001</v>
      </c>
      <c r="R116" s="158">
        <f>SUMIF('Historical Opex'!$G$132:$G$245,$C116,'Historical Opex'!R$132:R$245)</f>
        <v>19.091021000000001</v>
      </c>
      <c r="S116" s="158">
        <f>SUMIF('Historical Opex'!$G$132:$G$245,$C116,'Historical Opex'!S$132:S$245)</f>
        <v>26.940089</v>
      </c>
      <c r="T116" s="158">
        <f>SUMIF('Historical Opex'!$G$132:$G$245,$C116,'Historical Opex'!T$132:T$245)</f>
        <v>15.712495000000001</v>
      </c>
      <c r="U116" s="158">
        <f>SUMIF('Historical Opex'!$G$132:$G$245,$C116,'Historical Opex'!U$132:U$245)</f>
        <v>24.140968999999998</v>
      </c>
      <c r="V116" s="158">
        <f>SUMIF('Historical Opex'!$G$132:$G$245,$C116,'Historical Opex'!V$132:V$245)</f>
        <v>25.188806000000003</v>
      </c>
      <c r="W116" s="158">
        <f>SUMIF('Historical Opex'!$G$132:$G$245,$C116,'Historical Opex'!W$132:W$245)</f>
        <v>21.562396</v>
      </c>
      <c r="X116" s="158">
        <f>SUMIF('Historical Opex'!$G$132:$G$245,$C116,'Historical Opex'!X$132:X$245)</f>
        <v>18.671451999999999</v>
      </c>
      <c r="Y116" s="158">
        <f>SUMIF('Historical Opex'!$G$132:$G$245,$C116,'Historical Opex'!Y$132:Y$245)</f>
        <v>19.142710000000001</v>
      </c>
      <c r="Z116" s="158">
        <f>SUMIF('Historical Opex'!$G$132:$G$245,$C116,'Historical Opex'!Z$132:Z$245)</f>
        <v>19.856284999999996</v>
      </c>
      <c r="AA116" s="158">
        <f>SUMIF('Historical Opex'!$G$132:$G$245,$C116,'Historical Opex'!AA$132:AA$245)</f>
        <v>16.756508</v>
      </c>
      <c r="AB116" s="158">
        <f>SUMIF('Historical Opex'!$G$132:$G$245,$C116,'Historical Opex'!AB$132:AB$245)</f>
        <v>14.758240000000001</v>
      </c>
      <c r="AC116" s="158">
        <f>SUMIF('Historical Opex'!$G$132:$G$245,$C116,'Historical Opex'!AC$132:AC$245)</f>
        <v>20.531891999999999</v>
      </c>
      <c r="AD116" s="158">
        <f>SUMIF('Historical Opex'!$G$132:$G$245,$C116,'Historical Opex'!AD$132:AD$245)</f>
        <v>20.124670000000002</v>
      </c>
      <c r="AE116" s="158">
        <f>SUMIF('Historical Opex'!$G$132:$G$245,$C116,'Historical Opex'!AE$132:AE$245)</f>
        <v>17.865823000000002</v>
      </c>
      <c r="AF116" s="158">
        <f>SUMIF('Historical Opex'!$G$132:$G$245,$C116,'Historical Opex'!AF$132:AF$245)</f>
        <v>20.063363000000003</v>
      </c>
      <c r="AG116" s="158">
        <f>SUMIF('Historical Opex'!$G$132:$G$245,$C116,'Historical Opex'!AG$132:AG$245)</f>
        <v>21.688746000000005</v>
      </c>
      <c r="AH116" s="158">
        <f>SUMIF('Historical Opex'!$G$132:$G$245,$C116,'Historical Opex'!AH$132:AH$245)</f>
        <v>20.46537</v>
      </c>
      <c r="AI116" s="158">
        <f>SUMIF('Historical Opex'!$G$132:$G$245,$C116,'Historical Opex'!AI$132:AI$245)</f>
        <v>19.279533000000001</v>
      </c>
      <c r="AJ116" s="158">
        <f>SUMIF('Historical Opex'!$G$132:$G$245,$C116,'Historical Opex'!AJ$132:AJ$245)</f>
        <v>18.048126</v>
      </c>
      <c r="AK116" s="158">
        <f>SUMIF('Historical Opex'!$G$132:$G$245,$C116,'Historical Opex'!AK$132:AK$245)</f>
        <v>23.733484000000001</v>
      </c>
      <c r="AL116" s="158">
        <f>SUMIF('Historical Opex'!$G$132:$G$245,$C116,'Historical Opex'!AL$132:AL$245)</f>
        <v>20.434283999999998</v>
      </c>
      <c r="AM116" s="158">
        <f>SUMIF('Historical Opex'!$G$132:$G$245,$C116,'Historical Opex'!AM$132:AM$245)</f>
        <v>23.040355000000002</v>
      </c>
      <c r="AN116" s="158">
        <f>SUMIF('Historical Opex'!$G$132:$G$245,$C116,'Historical Opex'!AN$132:AN$245)</f>
        <v>25.349632</v>
      </c>
      <c r="AO116" s="158">
        <f>SUMIF('Historical Opex'!$G$132:$G$245,$C116,'Historical Opex'!AO$132:AO$245)</f>
        <v>29.319924999999998</v>
      </c>
      <c r="AP116" s="158">
        <f>SUMIF('Historical Opex'!$G$132:$G$245,$C116,'Historical Opex'!AP$132:AP$245)</f>
        <v>25.281964000000002</v>
      </c>
      <c r="AQ116" s="158">
        <f>SUMIF('Historical Opex'!$G$132:$G$245,$C116,'Historical Opex'!AQ$132:AQ$245)</f>
        <v>28.157157999999995</v>
      </c>
      <c r="AR116" s="158">
        <f>SUMIF('Historical Opex'!$G$132:$G$245,$C116,'Historical Opex'!AR$132:AR$245)</f>
        <v>29.930847</v>
      </c>
      <c r="AS116" s="158">
        <f>SUMIF('Historical Opex'!$G$132:$G$245,$C116,'Historical Opex'!AS$132:AS$245)</f>
        <v>28.984027999999999</v>
      </c>
      <c r="AT116" s="158">
        <f>SUMIF('Historical Opex'!$G$132:$G$245,$C116,'Historical Opex'!AT$132:AT$245)</f>
        <v>33.665997000000004</v>
      </c>
      <c r="AU116" s="158"/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/>
      <c r="BK116" s="158"/>
      <c r="BL116" s="158"/>
      <c r="BM116" s="158"/>
      <c r="BN116" s="158"/>
      <c r="BO116" s="158"/>
      <c r="BP116" s="158"/>
      <c r="BQ116" s="158"/>
      <c r="BR116" s="158"/>
      <c r="BS116" s="158"/>
      <c r="BT116" s="158"/>
      <c r="BU116" s="158"/>
      <c r="BV116" s="158"/>
      <c r="BW116" s="158"/>
      <c r="BX116" s="158"/>
      <c r="BY116" s="158"/>
      <c r="BZ116" s="158"/>
      <c r="CA116" s="158"/>
      <c r="CB116" s="158"/>
      <c r="CC116" s="158"/>
      <c r="CE116" s="251">
        <f t="shared" si="89"/>
        <v>239.600618</v>
      </c>
      <c r="CF116" s="251">
        <f t="shared" si="89"/>
        <v>231.48745500000001</v>
      </c>
      <c r="CG116" s="251">
        <f t="shared" si="89"/>
        <v>305.22533300000003</v>
      </c>
      <c r="CH116" s="251">
        <f t="shared" si="89"/>
        <v>0</v>
      </c>
      <c r="CI116" s="251">
        <f t="shared" si="89"/>
        <v>0</v>
      </c>
      <c r="CJ116" s="251">
        <f t="shared" si="89"/>
        <v>0</v>
      </c>
    </row>
    <row r="117" spans="2:88" x14ac:dyDescent="0.2">
      <c r="B117" s="279"/>
      <c r="C117" s="24" t="s">
        <v>222</v>
      </c>
      <c r="D117" s="279"/>
      <c r="E117" s="279"/>
      <c r="F117" s="279"/>
      <c r="G117" s="279"/>
      <c r="H117" s="279"/>
      <c r="I117" s="279"/>
      <c r="J117" s="279"/>
      <c r="K117" s="158">
        <f>SUMIF('Historical Opex'!$G$132:$G$245,$C117,'Historical Opex'!K$132:K$245)</f>
        <v>84.700049000000007</v>
      </c>
      <c r="L117" s="158">
        <f>SUMIF('Historical Opex'!$G$132:$G$245,$C117,'Historical Opex'!L$132:L$245)</f>
        <v>79.558345000000003</v>
      </c>
      <c r="M117" s="158">
        <f>SUMIF('Historical Opex'!$G$132:$G$245,$C117,'Historical Opex'!M$132:M$245)</f>
        <v>65.184939999999997</v>
      </c>
      <c r="N117" s="158">
        <f>SUMIF('Historical Opex'!$G$132:$G$245,$C117,'Historical Opex'!N$132:N$245)</f>
        <v>64.465486999999996</v>
      </c>
      <c r="O117" s="158">
        <f>SUMIF('Historical Opex'!$G$132:$G$245,$C117,'Historical Opex'!O$132:O$245)</f>
        <v>91.69646800000001</v>
      </c>
      <c r="P117" s="158">
        <f>SUMIF('Historical Opex'!$G$132:$G$245,$C117,'Historical Opex'!P$132:P$245)</f>
        <v>92.603127999999998</v>
      </c>
      <c r="Q117" s="158">
        <f>SUMIF('Historical Opex'!$G$132:$G$245,$C117,'Historical Opex'!Q$132:Q$245)</f>
        <v>76.908320000000003</v>
      </c>
      <c r="R117" s="158">
        <f>SUMIF('Historical Opex'!$G$132:$G$245,$C117,'Historical Opex'!R$132:R$245)</f>
        <v>77.254788000000005</v>
      </c>
      <c r="S117" s="158">
        <f>SUMIF('Historical Opex'!$G$132:$G$245,$C117,'Historical Opex'!S$132:S$245)</f>
        <v>80.100569000000007</v>
      </c>
      <c r="T117" s="158">
        <f>SUMIF('Historical Opex'!$G$132:$G$245,$C117,'Historical Opex'!T$132:T$245)</f>
        <v>82.116575999999995</v>
      </c>
      <c r="U117" s="158">
        <f>SUMIF('Historical Opex'!$G$132:$G$245,$C117,'Historical Opex'!U$132:U$245)</f>
        <v>75.967403999999988</v>
      </c>
      <c r="V117" s="158">
        <f>SUMIF('Historical Opex'!$G$132:$G$245,$C117,'Historical Opex'!V$132:V$245)</f>
        <v>83.464977000000005</v>
      </c>
      <c r="W117" s="158">
        <f>SUMIF('Historical Opex'!$G$132:$G$245,$C117,'Historical Opex'!W$132:W$245)</f>
        <v>92.888123000000007</v>
      </c>
      <c r="X117" s="158">
        <f>SUMIF('Historical Opex'!$G$132:$G$245,$C117,'Historical Opex'!X$132:X$245)</f>
        <v>100.50865899999999</v>
      </c>
      <c r="Y117" s="158">
        <f>SUMIF('Historical Opex'!$G$132:$G$245,$C117,'Historical Opex'!Y$132:Y$245)</f>
        <v>108.116604</v>
      </c>
      <c r="Z117" s="158">
        <f>SUMIF('Historical Opex'!$G$132:$G$245,$C117,'Historical Opex'!Z$132:Z$245)</f>
        <v>88.432815000000005</v>
      </c>
      <c r="AA117" s="158">
        <f>SUMIF('Historical Opex'!$G$132:$G$245,$C117,'Historical Opex'!AA$132:AA$245)</f>
        <v>73.119414000000006</v>
      </c>
      <c r="AB117" s="158">
        <f>SUMIF('Historical Opex'!$G$132:$G$245,$C117,'Historical Opex'!AB$132:AB$245)</f>
        <v>76.450479000000001</v>
      </c>
      <c r="AC117" s="158">
        <f>SUMIF('Historical Opex'!$G$132:$G$245,$C117,'Historical Opex'!AC$132:AC$245)</f>
        <v>98.307265999999998</v>
      </c>
      <c r="AD117" s="158">
        <f>SUMIF('Historical Opex'!$G$132:$G$245,$C117,'Historical Opex'!AD$132:AD$245)</f>
        <v>77.575737000000004</v>
      </c>
      <c r="AE117" s="158">
        <f>SUMIF('Historical Opex'!$G$132:$G$245,$C117,'Historical Opex'!AE$132:AE$245)</f>
        <v>114.60211100000001</v>
      </c>
      <c r="AF117" s="158">
        <f>SUMIF('Historical Opex'!$G$132:$G$245,$C117,'Historical Opex'!AF$132:AF$245)</f>
        <v>90.735253999999998</v>
      </c>
      <c r="AG117" s="158">
        <f>SUMIF('Historical Opex'!$G$132:$G$245,$C117,'Historical Opex'!AG$132:AG$245)</f>
        <v>104.98649499999999</v>
      </c>
      <c r="AH117" s="158">
        <f>SUMIF('Historical Opex'!$G$132:$G$245,$C117,'Historical Opex'!AH$132:AH$245)</f>
        <v>102.69951999999999</v>
      </c>
      <c r="AI117" s="158">
        <f>SUMIF('Historical Opex'!$G$132:$G$245,$C117,'Historical Opex'!AI$132:AI$245)</f>
        <v>113.77229800000001</v>
      </c>
      <c r="AJ117" s="158">
        <f>SUMIF('Historical Opex'!$G$132:$G$245,$C117,'Historical Opex'!AJ$132:AJ$245)</f>
        <v>117.068258</v>
      </c>
      <c r="AK117" s="158">
        <f>SUMIF('Historical Opex'!$G$132:$G$245,$C117,'Historical Opex'!AK$132:AK$245)</f>
        <v>114.044319</v>
      </c>
      <c r="AL117" s="158">
        <f>SUMIF('Historical Opex'!$G$132:$G$245,$C117,'Historical Opex'!AL$132:AL$245)</f>
        <v>132.35976300000002</v>
      </c>
      <c r="AM117" s="158">
        <f>SUMIF('Historical Opex'!$G$132:$G$245,$C117,'Historical Opex'!AM$132:AM$245)</f>
        <v>156.338596</v>
      </c>
      <c r="AN117" s="158">
        <f>SUMIF('Historical Opex'!$G$132:$G$245,$C117,'Historical Opex'!AN$132:AN$245)</f>
        <v>198.50012900000002</v>
      </c>
      <c r="AO117" s="158">
        <f>SUMIF('Historical Opex'!$G$132:$G$245,$C117,'Historical Opex'!AO$132:AO$245)</f>
        <v>199.60835400000002</v>
      </c>
      <c r="AP117" s="158">
        <f>SUMIF('Historical Opex'!$G$132:$G$245,$C117,'Historical Opex'!AP$132:AP$245)</f>
        <v>233.85061000000002</v>
      </c>
      <c r="AQ117" s="158">
        <f>SUMIF('Historical Opex'!$G$132:$G$245,$C117,'Historical Opex'!AQ$132:AQ$245)</f>
        <v>223.53156899999999</v>
      </c>
      <c r="AR117" s="158">
        <f>SUMIF('Historical Opex'!$G$132:$G$245,$C117,'Historical Opex'!AR$132:AR$245)</f>
        <v>210.87903499999999</v>
      </c>
      <c r="AS117" s="158">
        <f>SUMIF('Historical Opex'!$G$132:$G$245,$C117,'Historical Opex'!AS$132:AS$245)</f>
        <v>317.79068099999995</v>
      </c>
      <c r="AT117" s="158">
        <f>SUMIF('Historical Opex'!$G$132:$G$245,$C117,'Historical Opex'!AT$132:AT$245)</f>
        <v>188.66066599999999</v>
      </c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/>
      <c r="BK117" s="158"/>
      <c r="BL117" s="158"/>
      <c r="BM117" s="158"/>
      <c r="BN117" s="158"/>
      <c r="BO117" s="158"/>
      <c r="BP117" s="158"/>
      <c r="BQ117" s="158"/>
      <c r="BR117" s="158"/>
      <c r="BS117" s="158"/>
      <c r="BT117" s="158"/>
      <c r="BU117" s="158"/>
      <c r="BV117" s="158"/>
      <c r="BW117" s="158"/>
      <c r="BX117" s="158"/>
      <c r="BY117" s="158"/>
      <c r="BZ117" s="158"/>
      <c r="CA117" s="158"/>
      <c r="CB117" s="158"/>
      <c r="CC117" s="158"/>
      <c r="CE117" s="251">
        <f t="shared" si="89"/>
        <v>954.02105099999994</v>
      </c>
      <c r="CF117" s="251">
        <f t="shared" si="89"/>
        <v>1128.4224769999998</v>
      </c>
      <c r="CG117" s="251">
        <f t="shared" si="89"/>
        <v>2206.404278</v>
      </c>
      <c r="CH117" s="251">
        <f t="shared" si="89"/>
        <v>0</v>
      </c>
      <c r="CI117" s="251">
        <f t="shared" si="89"/>
        <v>0</v>
      </c>
      <c r="CJ117" s="251">
        <f t="shared" si="89"/>
        <v>0</v>
      </c>
    </row>
    <row r="118" spans="2:88" x14ac:dyDescent="0.2">
      <c r="B118" s="279"/>
      <c r="C118" s="24" t="s">
        <v>223</v>
      </c>
      <c r="D118" s="279"/>
      <c r="E118" s="279"/>
      <c r="F118" s="279"/>
      <c r="G118" s="279"/>
      <c r="H118" s="279"/>
      <c r="I118" s="279"/>
      <c r="J118" s="279"/>
      <c r="K118" s="158">
        <f>SUMIF('Historical Opex'!$G$132:$G$245,$C118,'Historical Opex'!K$132:K$245)</f>
        <v>0</v>
      </c>
      <c r="L118" s="158">
        <f>SUMIF('Historical Opex'!$G$132:$G$245,$C118,'Historical Opex'!L$132:L$245)</f>
        <v>0</v>
      </c>
      <c r="M118" s="158">
        <f>SUMIF('Historical Opex'!$G$132:$G$245,$C118,'Historical Opex'!M$132:M$245)</f>
        <v>0</v>
      </c>
      <c r="N118" s="158">
        <f>SUMIF('Historical Opex'!$G$132:$G$245,$C118,'Historical Opex'!N$132:N$245)</f>
        <v>0</v>
      </c>
      <c r="O118" s="158">
        <f>SUMIF('Historical Opex'!$G$132:$G$245,$C118,'Historical Opex'!O$132:O$245)</f>
        <v>0</v>
      </c>
      <c r="P118" s="158">
        <f>SUMIF('Historical Opex'!$G$132:$G$245,$C118,'Historical Opex'!P$132:P$245)</f>
        <v>0</v>
      </c>
      <c r="Q118" s="158">
        <f>SUMIF('Historical Opex'!$G$132:$G$245,$C118,'Historical Opex'!Q$132:Q$245)</f>
        <v>0</v>
      </c>
      <c r="R118" s="158">
        <f>SUMIF('Historical Opex'!$G$132:$G$245,$C118,'Historical Opex'!R$132:R$245)</f>
        <v>0</v>
      </c>
      <c r="S118" s="158">
        <f>SUMIF('Historical Opex'!$G$132:$G$245,$C118,'Historical Opex'!S$132:S$245)</f>
        <v>0</v>
      </c>
      <c r="T118" s="158">
        <f>SUMIF('Historical Opex'!$G$132:$G$245,$C118,'Historical Opex'!T$132:T$245)</f>
        <v>0</v>
      </c>
      <c r="U118" s="158">
        <f>SUMIF('Historical Opex'!$G$132:$G$245,$C118,'Historical Opex'!U$132:U$245)</f>
        <v>0</v>
      </c>
      <c r="V118" s="158">
        <f>SUMIF('Historical Opex'!$G$132:$G$245,$C118,'Historical Opex'!V$132:V$245)</f>
        <v>0</v>
      </c>
      <c r="W118" s="158">
        <f>SUMIF('Historical Opex'!$G$132:$G$245,$C118,'Historical Opex'!W$132:W$245)</f>
        <v>0</v>
      </c>
      <c r="X118" s="158">
        <f>SUMIF('Historical Opex'!$G$132:$G$245,$C118,'Historical Opex'!X$132:X$245)</f>
        <v>0</v>
      </c>
      <c r="Y118" s="158">
        <f>SUMIF('Historical Opex'!$G$132:$G$245,$C118,'Historical Opex'!Y$132:Y$245)</f>
        <v>0</v>
      </c>
      <c r="Z118" s="158">
        <f>SUMIF('Historical Opex'!$G$132:$G$245,$C118,'Historical Opex'!Z$132:Z$245)</f>
        <v>0</v>
      </c>
      <c r="AA118" s="158">
        <f>SUMIF('Historical Opex'!$G$132:$G$245,$C118,'Historical Opex'!AA$132:AA$245)</f>
        <v>0</v>
      </c>
      <c r="AB118" s="158">
        <f>SUMIF('Historical Opex'!$G$132:$G$245,$C118,'Historical Opex'!AB$132:AB$245)</f>
        <v>0</v>
      </c>
      <c r="AC118" s="158">
        <f>SUMIF('Historical Opex'!$G$132:$G$245,$C118,'Historical Opex'!AC$132:AC$245)</f>
        <v>0</v>
      </c>
      <c r="AD118" s="158">
        <f>SUMIF('Historical Opex'!$G$132:$G$245,$C118,'Historical Opex'!AD$132:AD$245)</f>
        <v>0</v>
      </c>
      <c r="AE118" s="158">
        <f>SUMIF('Historical Opex'!$G$132:$G$245,$C118,'Historical Opex'!AE$132:AE$245)</f>
        <v>0</v>
      </c>
      <c r="AF118" s="158">
        <f>SUMIF('Historical Opex'!$G$132:$G$245,$C118,'Historical Opex'!AF$132:AF$245)</f>
        <v>0</v>
      </c>
      <c r="AG118" s="158">
        <f>SUMIF('Historical Opex'!$G$132:$G$245,$C118,'Historical Opex'!AG$132:AG$245)</f>
        <v>0</v>
      </c>
      <c r="AH118" s="158">
        <f>SUMIF('Historical Opex'!$G$132:$G$245,$C118,'Historical Opex'!AH$132:AH$245)</f>
        <v>0</v>
      </c>
      <c r="AI118" s="158">
        <f>SUMIF('Historical Opex'!$G$132:$G$245,$C118,'Historical Opex'!AI$132:AI$245)</f>
        <v>0</v>
      </c>
      <c r="AJ118" s="158">
        <f>SUMIF('Historical Opex'!$G$132:$G$245,$C118,'Historical Opex'!AJ$132:AJ$245)</f>
        <v>0</v>
      </c>
      <c r="AK118" s="158">
        <f>SUMIF('Historical Opex'!$G$132:$G$245,$C118,'Historical Opex'!AK$132:AK$245)</f>
        <v>0</v>
      </c>
      <c r="AL118" s="158">
        <f>SUMIF('Historical Opex'!$G$132:$G$245,$C118,'Historical Opex'!AL$132:AL$245)</f>
        <v>0</v>
      </c>
      <c r="AM118" s="158">
        <f>SUMIF('Historical Opex'!$G$132:$G$245,$C118,'Historical Opex'!AM$132:AM$245)</f>
        <v>0</v>
      </c>
      <c r="AN118" s="158">
        <f>SUMIF('Historical Opex'!$G$132:$G$245,$C118,'Historical Opex'!AN$132:AN$245)</f>
        <v>0</v>
      </c>
      <c r="AO118" s="158">
        <f>SUMIF('Historical Opex'!$G$132:$G$245,$C118,'Historical Opex'!AO$132:AO$245)</f>
        <v>0</v>
      </c>
      <c r="AP118" s="158">
        <f>SUMIF('Historical Opex'!$G$132:$G$245,$C118,'Historical Opex'!AP$132:AP$245)</f>
        <v>0</v>
      </c>
      <c r="AQ118" s="158">
        <f>SUMIF('Historical Opex'!$G$132:$G$245,$C118,'Historical Opex'!AQ$132:AQ$245)</f>
        <v>0</v>
      </c>
      <c r="AR118" s="158">
        <f>SUMIF('Historical Opex'!$G$132:$G$245,$C118,'Historical Opex'!AR$132:AR$245)</f>
        <v>0</v>
      </c>
      <c r="AS118" s="158">
        <f>SUMIF('Historical Opex'!$G$132:$G$245,$C118,'Historical Opex'!AS$132:AS$245)</f>
        <v>0</v>
      </c>
      <c r="AT118" s="158">
        <f>SUMIF('Historical Opex'!$G$132:$G$245,$C118,'Historical Opex'!AT$132:AT$245)</f>
        <v>0</v>
      </c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/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/>
      <c r="BW118" s="158"/>
      <c r="BX118" s="158"/>
      <c r="BY118" s="158"/>
      <c r="BZ118" s="158"/>
      <c r="CA118" s="158"/>
      <c r="CB118" s="158"/>
      <c r="CC118" s="158"/>
      <c r="CE118" s="251">
        <f t="shared" si="89"/>
        <v>0</v>
      </c>
      <c r="CF118" s="251">
        <f t="shared" si="89"/>
        <v>0</v>
      </c>
      <c r="CG118" s="251">
        <f t="shared" si="89"/>
        <v>0</v>
      </c>
      <c r="CH118" s="251">
        <f t="shared" si="89"/>
        <v>0</v>
      </c>
      <c r="CI118" s="251">
        <f t="shared" si="89"/>
        <v>0</v>
      </c>
      <c r="CJ118" s="251">
        <f t="shared" si="89"/>
        <v>0</v>
      </c>
    </row>
    <row r="119" spans="2:88" x14ac:dyDescent="0.2">
      <c r="B119" s="279"/>
      <c r="C119" s="24" t="s">
        <v>224</v>
      </c>
      <c r="D119" s="279"/>
      <c r="E119" s="279"/>
      <c r="F119" s="279"/>
      <c r="G119" s="279"/>
      <c r="H119" s="279"/>
      <c r="I119" s="279"/>
      <c r="J119" s="279"/>
      <c r="K119" s="158">
        <f>SUMIF('Historical Opex'!$G$132:$G$245,$C119,'Historical Opex'!K$132:K$245)</f>
        <v>0</v>
      </c>
      <c r="L119" s="158">
        <f>SUMIF('Historical Opex'!$G$132:$G$245,$C119,'Historical Opex'!L$132:L$245)</f>
        <v>0</v>
      </c>
      <c r="M119" s="158">
        <f>SUMIF('Historical Opex'!$G$132:$G$245,$C119,'Historical Opex'!M$132:M$245)</f>
        <v>0</v>
      </c>
      <c r="N119" s="158">
        <f>SUMIF('Historical Opex'!$G$132:$G$245,$C119,'Historical Opex'!N$132:N$245)</f>
        <v>2.08</v>
      </c>
      <c r="O119" s="158">
        <f>SUMIF('Historical Opex'!$G$132:$G$245,$C119,'Historical Opex'!O$132:O$245)</f>
        <v>0.34437299999999998</v>
      </c>
      <c r="P119" s="158">
        <f>SUMIF('Historical Opex'!$G$132:$G$245,$C119,'Historical Opex'!P$132:P$245)</f>
        <v>9.3563720000000004</v>
      </c>
      <c r="Q119" s="158">
        <f>SUMIF('Historical Opex'!$G$132:$G$245,$C119,'Historical Opex'!Q$132:Q$245)</f>
        <v>0</v>
      </c>
      <c r="R119" s="158">
        <f>SUMIF('Historical Opex'!$G$132:$G$245,$C119,'Historical Opex'!R$132:R$245)</f>
        <v>-5.3464989999999997</v>
      </c>
      <c r="S119" s="158">
        <f>SUMIF('Historical Opex'!$G$132:$G$245,$C119,'Historical Opex'!S$132:S$245)</f>
        <v>4.9332479999999999</v>
      </c>
      <c r="T119" s="158">
        <f>SUMIF('Historical Opex'!$G$132:$G$245,$C119,'Historical Opex'!T$132:T$245)</f>
        <v>2.4958830000000001</v>
      </c>
      <c r="U119" s="158">
        <f>SUMIF('Historical Opex'!$G$132:$G$245,$C119,'Historical Opex'!U$132:U$245)</f>
        <v>1.7991569999999999</v>
      </c>
      <c r="V119" s="158">
        <f>SUMIF('Historical Opex'!$G$132:$G$245,$C119,'Historical Opex'!V$132:V$245)</f>
        <v>5.8605489999999998</v>
      </c>
      <c r="W119" s="158">
        <f>SUMIF('Historical Opex'!$G$132:$G$245,$C119,'Historical Opex'!W$132:W$245)</f>
        <v>-0.19442200000000001</v>
      </c>
      <c r="X119" s="158">
        <f>SUMIF('Historical Opex'!$G$132:$G$245,$C119,'Historical Opex'!X$132:X$245)</f>
        <v>0.10624599999999999</v>
      </c>
      <c r="Y119" s="158">
        <f>SUMIF('Historical Opex'!$G$132:$G$245,$C119,'Historical Opex'!Y$132:Y$245)</f>
        <v>-0.79955299999999996</v>
      </c>
      <c r="Z119" s="158">
        <f>SUMIF('Historical Opex'!$G$132:$G$245,$C119,'Historical Opex'!Z$132:Z$245)</f>
        <v>6.277183</v>
      </c>
      <c r="AA119" s="158">
        <f>SUMIF('Historical Opex'!$G$132:$G$245,$C119,'Historical Opex'!AA$132:AA$245)</f>
        <v>0.32985100000000001</v>
      </c>
      <c r="AB119" s="158">
        <f>SUMIF('Historical Opex'!$G$132:$G$245,$C119,'Historical Opex'!AB$132:AB$245)</f>
        <v>-2.9019339999999998</v>
      </c>
      <c r="AC119" s="158">
        <f>SUMIF('Historical Opex'!$G$132:$G$245,$C119,'Historical Opex'!AC$132:AC$245)</f>
        <v>6.5994719999999996</v>
      </c>
      <c r="AD119" s="158">
        <f>SUMIF('Historical Opex'!$G$132:$G$245,$C119,'Historical Opex'!AD$132:AD$245)</f>
        <v>-0.45861800000000003</v>
      </c>
      <c r="AE119" s="158">
        <f>SUMIF('Historical Opex'!$G$132:$G$245,$C119,'Historical Opex'!AE$132:AE$245)</f>
        <v>1.4854579999999999</v>
      </c>
      <c r="AF119" s="158">
        <f>SUMIF('Historical Opex'!$G$132:$G$245,$C119,'Historical Opex'!AF$132:AF$245)</f>
        <v>0.59091099999999996</v>
      </c>
      <c r="AG119" s="158">
        <f>SUMIF('Historical Opex'!$G$132:$G$245,$C119,'Historical Opex'!AG$132:AG$245)</f>
        <v>1.1590910000000001</v>
      </c>
      <c r="AH119" s="158">
        <f>SUMIF('Historical Opex'!$G$132:$G$245,$C119,'Historical Opex'!AH$132:AH$245)</f>
        <v>5.4183260000000004</v>
      </c>
      <c r="AI119" s="158">
        <f>SUMIF('Historical Opex'!$G$132:$G$245,$C119,'Historical Opex'!AI$132:AI$245)</f>
        <v>0.88422999999999996</v>
      </c>
      <c r="AJ119" s="158">
        <f>SUMIF('Historical Opex'!$G$132:$G$245,$C119,'Historical Opex'!AJ$132:AJ$245)</f>
        <v>-4.2988999999999999E-2</v>
      </c>
      <c r="AK119" s="158">
        <f>SUMIF('Historical Opex'!$G$132:$G$245,$C119,'Historical Opex'!AK$132:AK$245)</f>
        <v>9.0910000000000005E-2</v>
      </c>
      <c r="AL119" s="158">
        <f>SUMIF('Historical Opex'!$G$132:$G$245,$C119,'Historical Opex'!AL$132:AL$245)</f>
        <v>0.40909000000000001</v>
      </c>
      <c r="AM119" s="158">
        <f>SUMIF('Historical Opex'!$G$132:$G$245,$C119,'Historical Opex'!AM$132:AM$245)</f>
        <v>7.9090999999999995E-2</v>
      </c>
      <c r="AN119" s="158">
        <f>SUMIF('Historical Opex'!$G$132:$G$245,$C119,'Historical Opex'!AN$132:AN$245)</f>
        <v>1.5090920000000001</v>
      </c>
      <c r="AO119" s="158">
        <f>SUMIF('Historical Opex'!$G$132:$G$245,$C119,'Historical Opex'!AO$132:AO$245)</f>
        <v>3.5427279999999999</v>
      </c>
      <c r="AP119" s="158">
        <f>SUMIF('Historical Opex'!$G$132:$G$245,$C119,'Historical Opex'!AP$132:AP$245)</f>
        <v>0</v>
      </c>
      <c r="AQ119" s="158">
        <f>SUMIF('Historical Opex'!$G$132:$G$245,$C119,'Historical Opex'!AQ$132:AQ$245)</f>
        <v>1.2272730000000001</v>
      </c>
      <c r="AR119" s="158">
        <f>SUMIF('Historical Opex'!$G$132:$G$245,$C119,'Historical Opex'!AR$132:AR$245)</f>
        <v>0</v>
      </c>
      <c r="AS119" s="158">
        <f>SUMIF('Historical Opex'!$G$132:$G$245,$C119,'Historical Opex'!AS$132:AS$245)</f>
        <v>2.1</v>
      </c>
      <c r="AT119" s="158">
        <f>SUMIF('Historical Opex'!$G$132:$G$245,$C119,'Historical Opex'!AT$132:AT$245)</f>
        <v>0.25</v>
      </c>
      <c r="AU119" s="158"/>
      <c r="AV119" s="158"/>
      <c r="AW119" s="158"/>
      <c r="AX119" s="158"/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/>
      <c r="BK119" s="158"/>
      <c r="BL119" s="158"/>
      <c r="BM119" s="158"/>
      <c r="BN119" s="158"/>
      <c r="BO119" s="158"/>
      <c r="BP119" s="158"/>
      <c r="BQ119" s="158"/>
      <c r="BR119" s="158"/>
      <c r="BS119" s="158"/>
      <c r="BT119" s="158"/>
      <c r="BU119" s="158"/>
      <c r="BV119" s="158"/>
      <c r="BW119" s="158"/>
      <c r="BX119" s="158"/>
      <c r="BY119" s="158"/>
      <c r="BZ119" s="158"/>
      <c r="CA119" s="158"/>
      <c r="CB119" s="158"/>
      <c r="CC119" s="158"/>
      <c r="CE119" s="251">
        <f t="shared" si="89"/>
        <v>21.523083</v>
      </c>
      <c r="CF119" s="251">
        <f t="shared" si="89"/>
        <v>17.612011000000003</v>
      </c>
      <c r="CG119" s="251">
        <f t="shared" si="89"/>
        <v>10.049424999999999</v>
      </c>
      <c r="CH119" s="251">
        <f t="shared" si="89"/>
        <v>0</v>
      </c>
      <c r="CI119" s="251">
        <f t="shared" si="89"/>
        <v>0</v>
      </c>
      <c r="CJ119" s="251">
        <f t="shared" si="89"/>
        <v>0</v>
      </c>
    </row>
    <row r="120" spans="2:88" x14ac:dyDescent="0.2">
      <c r="B120" s="279"/>
      <c r="C120" s="24" t="s">
        <v>225</v>
      </c>
      <c r="D120" s="279"/>
      <c r="E120" s="279"/>
      <c r="F120" s="279"/>
      <c r="G120" s="279"/>
      <c r="H120" s="279"/>
      <c r="I120" s="279"/>
      <c r="J120" s="279"/>
      <c r="K120" s="158">
        <f>SUMIF('Historical Opex'!$G$132:$G$245,$C120,'Historical Opex'!K$132:K$245)</f>
        <v>0.242646</v>
      </c>
      <c r="L120" s="158">
        <f>SUMIF('Historical Opex'!$G$132:$G$245,$C120,'Historical Opex'!L$132:L$245)</f>
        <v>0.29086000000000001</v>
      </c>
      <c r="M120" s="158">
        <f>SUMIF('Historical Opex'!$G$132:$G$245,$C120,'Historical Opex'!M$132:M$245)</f>
        <v>2.381446</v>
      </c>
      <c r="N120" s="158">
        <f>SUMIF('Historical Opex'!$G$132:$G$245,$C120,'Historical Opex'!N$132:N$245)</f>
        <v>0</v>
      </c>
      <c r="O120" s="158">
        <f>SUMIF('Historical Opex'!$G$132:$G$245,$C120,'Historical Opex'!O$132:O$245)</f>
        <v>0</v>
      </c>
      <c r="P120" s="158">
        <f>SUMIF('Historical Opex'!$G$132:$G$245,$C120,'Historical Opex'!P$132:P$245)</f>
        <v>0.16200000000000001</v>
      </c>
      <c r="Q120" s="158">
        <f>SUMIF('Historical Opex'!$G$132:$G$245,$C120,'Historical Opex'!Q$132:Q$245)</f>
        <v>0</v>
      </c>
      <c r="R120" s="158">
        <f>SUMIF('Historical Opex'!$G$132:$G$245,$C120,'Historical Opex'!R$132:R$245)</f>
        <v>0</v>
      </c>
      <c r="S120" s="158">
        <f>SUMIF('Historical Opex'!$G$132:$G$245,$C120,'Historical Opex'!S$132:S$245)</f>
        <v>1.16543</v>
      </c>
      <c r="T120" s="158">
        <f>SUMIF('Historical Opex'!$G$132:$G$245,$C120,'Historical Opex'!T$132:T$245)</f>
        <v>0</v>
      </c>
      <c r="U120" s="158">
        <f>SUMIF('Historical Opex'!$G$132:$G$245,$C120,'Historical Opex'!U$132:U$245)</f>
        <v>5.8909999999999997E-2</v>
      </c>
      <c r="V120" s="158">
        <f>SUMIF('Historical Opex'!$G$132:$G$245,$C120,'Historical Opex'!V$132:V$245)</f>
        <v>2.9454999999999999E-2</v>
      </c>
      <c r="W120" s="158">
        <f>SUMIF('Historical Opex'!$G$132:$G$245,$C120,'Historical Opex'!W$132:W$245)</f>
        <v>0.48348999999999998</v>
      </c>
      <c r="X120" s="158">
        <f>SUMIF('Historical Opex'!$G$132:$G$245,$C120,'Historical Opex'!X$132:X$245)</f>
        <v>0</v>
      </c>
      <c r="Y120" s="158">
        <f>SUMIF('Historical Opex'!$G$132:$G$245,$C120,'Historical Opex'!Y$132:Y$245)</f>
        <v>0</v>
      </c>
      <c r="Z120" s="158">
        <f>SUMIF('Historical Opex'!$G$132:$G$245,$C120,'Historical Opex'!Z$132:Z$245)</f>
        <v>0.1</v>
      </c>
      <c r="AA120" s="158">
        <f>SUMIF('Historical Opex'!$G$132:$G$245,$C120,'Historical Opex'!AA$132:AA$245)</f>
        <v>5.9137729999999999</v>
      </c>
      <c r="AB120" s="158">
        <f>SUMIF('Historical Opex'!$G$132:$G$245,$C120,'Historical Opex'!AB$132:AB$245)</f>
        <v>0.404673</v>
      </c>
      <c r="AC120" s="158">
        <f>SUMIF('Historical Opex'!$G$132:$G$245,$C120,'Historical Opex'!AC$132:AC$245)</f>
        <v>0.43065500000000001</v>
      </c>
      <c r="AD120" s="158">
        <f>SUMIF('Historical Opex'!$G$132:$G$245,$C120,'Historical Opex'!AD$132:AD$245)</f>
        <v>0.69299299999999997</v>
      </c>
      <c r="AE120" s="158">
        <f>SUMIF('Historical Opex'!$G$132:$G$245,$C120,'Historical Opex'!AE$132:AE$245)</f>
        <v>0.29009200000000002</v>
      </c>
      <c r="AF120" s="158">
        <f>SUMIF('Historical Opex'!$G$132:$G$245,$C120,'Historical Opex'!AF$132:AF$245)</f>
        <v>1.0016370000000001</v>
      </c>
      <c r="AG120" s="158">
        <f>SUMIF('Historical Opex'!$G$132:$G$245,$C120,'Historical Opex'!AG$132:AG$245)</f>
        <v>0.26045599999999997</v>
      </c>
      <c r="AH120" s="158">
        <f>SUMIF('Historical Opex'!$G$132:$G$245,$C120,'Historical Opex'!AH$132:AH$245)</f>
        <v>6.4728000000000008E-2</v>
      </c>
      <c r="AI120" s="158">
        <f>SUMIF('Historical Opex'!$G$132:$G$245,$C120,'Historical Opex'!AI$132:AI$245)</f>
        <v>0.37836700000000001</v>
      </c>
      <c r="AJ120" s="158">
        <f>SUMIF('Historical Opex'!$G$132:$G$245,$C120,'Historical Opex'!AJ$132:AJ$245)</f>
        <v>0.62070100000000006</v>
      </c>
      <c r="AK120" s="158">
        <f>SUMIF('Historical Opex'!$G$132:$G$245,$C120,'Historical Opex'!AK$132:AK$245)</f>
        <v>0.53784699999999996</v>
      </c>
      <c r="AL120" s="158">
        <f>SUMIF('Historical Opex'!$G$132:$G$245,$C120,'Historical Opex'!AL$132:AL$245)</f>
        <v>0.25691000000000003</v>
      </c>
      <c r="AM120" s="158">
        <f>SUMIF('Historical Opex'!$G$132:$G$245,$C120,'Historical Opex'!AM$132:AM$245)</f>
        <v>0.54</v>
      </c>
      <c r="AN120" s="158">
        <f>SUMIF('Historical Opex'!$G$132:$G$245,$C120,'Historical Opex'!AN$132:AN$245)</f>
        <v>0.58500000000000008</v>
      </c>
      <c r="AO120" s="158">
        <f>SUMIF('Historical Opex'!$G$132:$G$245,$C120,'Historical Opex'!AO$132:AO$245)</f>
        <v>0.53533699999999995</v>
      </c>
      <c r="AP120" s="158">
        <f>SUMIF('Historical Opex'!$G$132:$G$245,$C120,'Historical Opex'!AP$132:AP$245)</f>
        <v>2.7E-2</v>
      </c>
      <c r="AQ120" s="158">
        <f>SUMIF('Historical Opex'!$G$132:$G$245,$C120,'Historical Opex'!AQ$132:AQ$245)</f>
        <v>1.6459589999999999</v>
      </c>
      <c r="AR120" s="158">
        <f>SUMIF('Historical Opex'!$G$132:$G$245,$C120,'Historical Opex'!AR$132:AR$245)</f>
        <v>2.141276</v>
      </c>
      <c r="AS120" s="158">
        <f>SUMIF('Historical Opex'!$G$132:$G$245,$C120,'Historical Opex'!AS$132:AS$245)</f>
        <v>0.324156</v>
      </c>
      <c r="AT120" s="158">
        <f>SUMIF('Historical Opex'!$G$132:$G$245,$C120,'Historical Opex'!AT$132:AT$245)</f>
        <v>0.16080299999999997</v>
      </c>
      <c r="AU120" s="158"/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/>
      <c r="BK120" s="158"/>
      <c r="BL120" s="158"/>
      <c r="BM120" s="158"/>
      <c r="BN120" s="158"/>
      <c r="BO120" s="158"/>
      <c r="BP120" s="158"/>
      <c r="BQ120" s="158"/>
      <c r="BR120" s="158"/>
      <c r="BS120" s="158"/>
      <c r="BT120" s="158"/>
      <c r="BU120" s="158"/>
      <c r="BV120" s="158"/>
      <c r="BW120" s="158"/>
      <c r="BX120" s="158"/>
      <c r="BY120" s="158"/>
      <c r="BZ120" s="158"/>
      <c r="CA120" s="158"/>
      <c r="CB120" s="158"/>
      <c r="CC120" s="158"/>
      <c r="CE120" s="251">
        <f t="shared" si="89"/>
        <v>4.3307469999999997</v>
      </c>
      <c r="CF120" s="251">
        <f t="shared" si="89"/>
        <v>9.6424970000000005</v>
      </c>
      <c r="CG120" s="251">
        <f t="shared" si="89"/>
        <v>7.7533560000000001</v>
      </c>
      <c r="CH120" s="251">
        <f t="shared" si="89"/>
        <v>0</v>
      </c>
      <c r="CI120" s="251">
        <f t="shared" si="89"/>
        <v>0</v>
      </c>
      <c r="CJ120" s="251">
        <f t="shared" si="89"/>
        <v>0</v>
      </c>
    </row>
    <row r="121" spans="2:88" x14ac:dyDescent="0.2">
      <c r="B121" s="279"/>
      <c r="C121" s="24" t="s">
        <v>909</v>
      </c>
      <c r="D121" s="279"/>
      <c r="E121" s="279"/>
      <c r="F121" s="279"/>
      <c r="G121" s="279"/>
      <c r="H121" s="279"/>
      <c r="I121" s="279"/>
      <c r="J121" s="279"/>
      <c r="K121" s="158">
        <f>SUMIF('Historical Opex'!$G$132:$G$245,$C121,'Historical Opex'!K$132:K$245)</f>
        <v>2473.7825050000001</v>
      </c>
      <c r="L121" s="158">
        <f>SUMIF('Historical Opex'!$G$132:$G$245,$C121,'Historical Opex'!L$132:L$245)</f>
        <v>2365.4342630000001</v>
      </c>
      <c r="M121" s="158">
        <f>SUMIF('Historical Opex'!$G$132:$G$245,$C121,'Historical Opex'!M$132:M$245)</f>
        <v>2442.9503560000003</v>
      </c>
      <c r="N121" s="158">
        <f>SUMIF('Historical Opex'!$G$132:$G$245,$C121,'Historical Opex'!N$132:N$245)</f>
        <v>2486.9133609999999</v>
      </c>
      <c r="O121" s="158">
        <f>SUMIF('Historical Opex'!$G$132:$G$245,$C121,'Historical Opex'!O$132:O$245)</f>
        <v>2431.1918350000001</v>
      </c>
      <c r="P121" s="158">
        <f>SUMIF('Historical Opex'!$G$132:$G$245,$C121,'Historical Opex'!P$132:P$245)</f>
        <v>2524.2386670000001</v>
      </c>
      <c r="Q121" s="158">
        <f>SUMIF('Historical Opex'!$G$132:$G$245,$C121,'Historical Opex'!Q$132:Q$245)</f>
        <v>2735.6569449999997</v>
      </c>
      <c r="R121" s="158">
        <f>SUMIF('Historical Opex'!$G$132:$G$245,$C121,'Historical Opex'!R$132:R$245)</f>
        <v>2644.9050369999995</v>
      </c>
      <c r="S121" s="158">
        <f>SUMIF('Historical Opex'!$G$132:$G$245,$C121,'Historical Opex'!S$132:S$245)</f>
        <v>2270.828829</v>
      </c>
      <c r="T121" s="158">
        <f>SUMIF('Historical Opex'!$G$132:$G$245,$C121,'Historical Opex'!T$132:T$245)</f>
        <v>2776.6955219999995</v>
      </c>
      <c r="U121" s="158">
        <f>SUMIF('Historical Opex'!$G$132:$G$245,$C121,'Historical Opex'!U$132:U$245)</f>
        <v>2728.6969100000001</v>
      </c>
      <c r="V121" s="158">
        <f>SUMIF('Historical Opex'!$G$132:$G$245,$C121,'Historical Opex'!V$132:V$245)</f>
        <v>2717.4212109999999</v>
      </c>
      <c r="W121" s="158">
        <f>SUMIF('Historical Opex'!$G$132:$G$245,$C121,'Historical Opex'!W$132:W$245)</f>
        <v>2784.3107299999997</v>
      </c>
      <c r="X121" s="158">
        <f>SUMIF('Historical Opex'!$G$132:$G$245,$C121,'Historical Opex'!X$132:X$245)</f>
        <v>3056.3168559999999</v>
      </c>
      <c r="Y121" s="158">
        <f>SUMIF('Historical Opex'!$G$132:$G$245,$C121,'Historical Opex'!Y$132:Y$245)</f>
        <v>2838.3169969999999</v>
      </c>
      <c r="Z121" s="158">
        <f>SUMIF('Historical Opex'!$G$132:$G$245,$C121,'Historical Opex'!Z$132:Z$245)</f>
        <v>2767.0405459999997</v>
      </c>
      <c r="AA121" s="158">
        <f>SUMIF('Historical Opex'!$G$132:$G$245,$C121,'Historical Opex'!AA$132:AA$245)</f>
        <v>2937.3995169999994</v>
      </c>
      <c r="AB121" s="158">
        <f>SUMIF('Historical Opex'!$G$132:$G$245,$C121,'Historical Opex'!AB$132:AB$245)</f>
        <v>2913.968359</v>
      </c>
      <c r="AC121" s="158">
        <f>SUMIF('Historical Opex'!$G$132:$G$245,$C121,'Historical Opex'!AC$132:AC$245)</f>
        <v>3205.750497</v>
      </c>
      <c r="AD121" s="158">
        <f>SUMIF('Historical Opex'!$G$132:$G$245,$C121,'Historical Opex'!AD$132:AD$245)</f>
        <v>2925.2226200000005</v>
      </c>
      <c r="AE121" s="158">
        <f>SUMIF('Historical Opex'!$G$132:$G$245,$C121,'Historical Opex'!AE$132:AE$245)</f>
        <v>3026.7103630000006</v>
      </c>
      <c r="AF121" s="158">
        <f>SUMIF('Historical Opex'!$G$132:$G$245,$C121,'Historical Opex'!AF$132:AF$245)</f>
        <v>2959.8064549999999</v>
      </c>
      <c r="AG121" s="158">
        <f>SUMIF('Historical Opex'!$G$132:$G$245,$C121,'Historical Opex'!AG$132:AG$245)</f>
        <v>2948.4921610000001</v>
      </c>
      <c r="AH121" s="158">
        <f>SUMIF('Historical Opex'!$G$132:$G$245,$C121,'Historical Opex'!AH$132:AH$245)</f>
        <v>3143.2570009999995</v>
      </c>
      <c r="AI121" s="158">
        <f>SUMIF('Historical Opex'!$G$132:$G$245,$C121,'Historical Opex'!AI$132:AI$245)</f>
        <v>3046.4724300000003</v>
      </c>
      <c r="AJ121" s="158">
        <f>SUMIF('Historical Opex'!$G$132:$G$245,$C121,'Historical Opex'!AJ$132:AJ$245)</f>
        <v>3067.4023520000005</v>
      </c>
      <c r="AK121" s="158">
        <f>SUMIF('Historical Opex'!$G$132:$G$245,$C121,'Historical Opex'!AK$132:AK$245)</f>
        <v>3067.2192380000001</v>
      </c>
      <c r="AL121" s="158">
        <f>SUMIF('Historical Opex'!$G$132:$G$245,$C121,'Historical Opex'!AL$132:AL$245)</f>
        <v>3307.5279710000004</v>
      </c>
      <c r="AM121" s="158">
        <f>SUMIF('Historical Opex'!$G$132:$G$245,$C121,'Historical Opex'!AM$132:AM$245)</f>
        <v>3217.6571490000001</v>
      </c>
      <c r="AN121" s="158">
        <f>SUMIF('Historical Opex'!$G$132:$G$245,$C121,'Historical Opex'!AN$132:AN$245)</f>
        <v>3054.5602249999997</v>
      </c>
      <c r="AO121" s="158">
        <f>SUMIF('Historical Opex'!$G$132:$G$245,$C121,'Historical Opex'!AO$132:AO$245)</f>
        <v>3339.9446919999996</v>
      </c>
      <c r="AP121" s="158">
        <f>SUMIF('Historical Opex'!$G$132:$G$245,$C121,'Historical Opex'!AP$132:AP$245)</f>
        <v>3530.6998060000005</v>
      </c>
      <c r="AQ121" s="158">
        <f>SUMIF('Historical Opex'!$G$132:$G$245,$C121,'Historical Opex'!AQ$132:AQ$245)</f>
        <v>6865.0072310000005</v>
      </c>
      <c r="AR121" s="158">
        <f>SUMIF('Historical Opex'!$G$132:$G$245,$C121,'Historical Opex'!AR$132:AR$245)</f>
        <v>9200.3886120000006</v>
      </c>
      <c r="AS121" s="158">
        <f>SUMIF('Historical Opex'!$G$132:$G$245,$C121,'Historical Opex'!AS$132:AS$245)</f>
        <v>7876.0916970000007</v>
      </c>
      <c r="AT121" s="158">
        <f>SUMIF('Historical Opex'!$G$132:$G$245,$C121,'Historical Opex'!AT$132:AT$245)</f>
        <v>8360.2789150000008</v>
      </c>
      <c r="AU121" s="158"/>
      <c r="AV121" s="158"/>
      <c r="AW121" s="158"/>
      <c r="AX121" s="158"/>
      <c r="AY121" s="158"/>
      <c r="AZ121" s="158"/>
      <c r="BA121" s="158"/>
      <c r="BB121" s="158"/>
      <c r="BC121" s="158"/>
      <c r="BD121" s="158"/>
      <c r="BE121" s="158"/>
      <c r="BF121" s="158"/>
      <c r="BG121" s="158"/>
      <c r="BH121" s="158"/>
      <c r="BI121" s="158"/>
      <c r="BJ121" s="158"/>
      <c r="BK121" s="158"/>
      <c r="BL121" s="158"/>
      <c r="BM121" s="158"/>
      <c r="BN121" s="158"/>
      <c r="BO121" s="158"/>
      <c r="BP121" s="158"/>
      <c r="BQ121" s="158"/>
      <c r="BR121" s="158"/>
      <c r="BS121" s="158"/>
      <c r="BT121" s="158"/>
      <c r="BU121" s="158"/>
      <c r="BV121" s="158"/>
      <c r="BW121" s="158"/>
      <c r="BX121" s="158"/>
      <c r="BY121" s="158"/>
      <c r="BZ121" s="158"/>
      <c r="CA121" s="158"/>
      <c r="CB121" s="158"/>
      <c r="CC121" s="158"/>
      <c r="CE121" s="251">
        <f t="shared" si="89"/>
        <v>30598.715440999997</v>
      </c>
      <c r="CF121" s="251">
        <f t="shared" si="89"/>
        <v>35506.592102000002</v>
      </c>
      <c r="CG121" s="251">
        <f t="shared" si="89"/>
        <v>57933.250318000006</v>
      </c>
      <c r="CH121" s="251">
        <f t="shared" si="89"/>
        <v>0</v>
      </c>
      <c r="CI121" s="251">
        <f t="shared" si="89"/>
        <v>0</v>
      </c>
      <c r="CJ121" s="251">
        <f t="shared" si="89"/>
        <v>0</v>
      </c>
    </row>
    <row r="122" spans="2:88" x14ac:dyDescent="0.2">
      <c r="B122" s="279"/>
      <c r="C122" s="24" t="s">
        <v>910</v>
      </c>
      <c r="D122" s="279"/>
      <c r="E122" s="279"/>
      <c r="F122" s="279"/>
      <c r="G122" s="279"/>
      <c r="H122" s="279"/>
      <c r="I122" s="279"/>
      <c r="J122" s="279"/>
      <c r="K122" s="158">
        <f>SUMIF('Historical Opex'!$G$132:$G$245,$C122,'Historical Opex'!K$132:K$245)</f>
        <v>515.77475400000003</v>
      </c>
      <c r="L122" s="158">
        <f>SUMIF('Historical Opex'!$G$132:$G$245,$C122,'Historical Opex'!L$132:L$245)</f>
        <v>530.98889699999995</v>
      </c>
      <c r="M122" s="158">
        <f>SUMIF('Historical Opex'!$G$132:$G$245,$C122,'Historical Opex'!M$132:M$245)</f>
        <v>497.10963700000002</v>
      </c>
      <c r="N122" s="158">
        <f>SUMIF('Historical Opex'!$G$132:$G$245,$C122,'Historical Opex'!N$132:N$245)</f>
        <v>510.46254800000003</v>
      </c>
      <c r="O122" s="158">
        <f>SUMIF('Historical Opex'!$G$132:$G$245,$C122,'Historical Opex'!O$132:O$245)</f>
        <v>607.80920900000001</v>
      </c>
      <c r="P122" s="158">
        <f>SUMIF('Historical Opex'!$G$132:$G$245,$C122,'Historical Opex'!P$132:P$245)</f>
        <v>456.24746900000002</v>
      </c>
      <c r="Q122" s="158">
        <f>SUMIF('Historical Opex'!$G$132:$G$245,$C122,'Historical Opex'!Q$132:Q$245)</f>
        <v>515.04209400000002</v>
      </c>
      <c r="R122" s="158">
        <f>SUMIF('Historical Opex'!$G$132:$G$245,$C122,'Historical Opex'!R$132:R$245)</f>
        <v>477.05573499999997</v>
      </c>
      <c r="S122" s="158">
        <f>SUMIF('Historical Opex'!$G$132:$G$245,$C122,'Historical Opex'!S$132:S$245)</f>
        <v>465.15505100000001</v>
      </c>
      <c r="T122" s="158">
        <f>SUMIF('Historical Opex'!$G$132:$G$245,$C122,'Historical Opex'!T$132:T$245)</f>
        <v>493.82291000000004</v>
      </c>
      <c r="U122" s="158">
        <f>SUMIF('Historical Opex'!$G$132:$G$245,$C122,'Historical Opex'!U$132:U$245)</f>
        <v>537.60897599999998</v>
      </c>
      <c r="V122" s="158">
        <f>SUMIF('Historical Opex'!$G$132:$G$245,$C122,'Historical Opex'!V$132:V$245)</f>
        <v>562.47504700000002</v>
      </c>
      <c r="W122" s="158">
        <f>SUMIF('Historical Opex'!$G$132:$G$245,$C122,'Historical Opex'!W$132:W$245)</f>
        <v>444.76954599999999</v>
      </c>
      <c r="X122" s="158">
        <f>SUMIF('Historical Opex'!$G$132:$G$245,$C122,'Historical Opex'!X$132:X$245)</f>
        <v>621.73328000000004</v>
      </c>
      <c r="Y122" s="158">
        <f>SUMIF('Historical Opex'!$G$132:$G$245,$C122,'Historical Opex'!Y$132:Y$245)</f>
        <v>601.20591300000001</v>
      </c>
      <c r="Z122" s="158">
        <f>SUMIF('Historical Opex'!$G$132:$G$245,$C122,'Historical Opex'!Z$132:Z$245)</f>
        <v>617.61176699999999</v>
      </c>
      <c r="AA122" s="158">
        <f>SUMIF('Historical Opex'!$G$132:$G$245,$C122,'Historical Opex'!AA$132:AA$245)</f>
        <v>718.985322</v>
      </c>
      <c r="AB122" s="158">
        <f>SUMIF('Historical Opex'!$G$132:$G$245,$C122,'Historical Opex'!AB$132:AB$245)</f>
        <v>703.59817999999996</v>
      </c>
      <c r="AC122" s="158">
        <f>SUMIF('Historical Opex'!$G$132:$G$245,$C122,'Historical Opex'!AC$132:AC$245)</f>
        <v>711.49517100000003</v>
      </c>
      <c r="AD122" s="158">
        <f>SUMIF('Historical Opex'!$G$132:$G$245,$C122,'Historical Opex'!AD$132:AD$245)</f>
        <v>714.26512300000002</v>
      </c>
      <c r="AE122" s="158">
        <f>SUMIF('Historical Opex'!$G$132:$G$245,$C122,'Historical Opex'!AE$132:AE$245)</f>
        <v>716.40743999999995</v>
      </c>
      <c r="AF122" s="158">
        <f>SUMIF('Historical Opex'!$G$132:$G$245,$C122,'Historical Opex'!AF$132:AF$245)</f>
        <v>679.14564500000006</v>
      </c>
      <c r="AG122" s="158">
        <f>SUMIF('Historical Opex'!$G$132:$G$245,$C122,'Historical Opex'!AG$132:AG$245)</f>
        <v>675.948669</v>
      </c>
      <c r="AH122" s="158">
        <f>SUMIF('Historical Opex'!$G$132:$G$245,$C122,'Historical Opex'!AH$132:AH$245)</f>
        <v>424.11447600000002</v>
      </c>
      <c r="AI122" s="158">
        <f>SUMIF('Historical Opex'!$G$132:$G$245,$C122,'Historical Opex'!AI$132:AI$245)</f>
        <v>682.38156299999991</v>
      </c>
      <c r="AJ122" s="158">
        <f>SUMIF('Historical Opex'!$G$132:$G$245,$C122,'Historical Opex'!AJ$132:AJ$245)</f>
        <v>700.946324</v>
      </c>
      <c r="AK122" s="158">
        <f>SUMIF('Historical Opex'!$G$132:$G$245,$C122,'Historical Opex'!AK$132:AK$245)</f>
        <v>706.27019399999995</v>
      </c>
      <c r="AL122" s="158">
        <f>SUMIF('Historical Opex'!$G$132:$G$245,$C122,'Historical Opex'!AL$132:AL$245)</f>
        <v>961.13880199999994</v>
      </c>
      <c r="AM122" s="158">
        <f>SUMIF('Historical Opex'!$G$132:$G$245,$C122,'Historical Opex'!AM$132:AM$245)</f>
        <v>750.83336399999996</v>
      </c>
      <c r="AN122" s="158">
        <f>SUMIF('Historical Opex'!$G$132:$G$245,$C122,'Historical Opex'!AN$132:AN$245)</f>
        <v>817.76403000000005</v>
      </c>
      <c r="AO122" s="158">
        <f>SUMIF('Historical Opex'!$G$132:$G$245,$C122,'Historical Opex'!AO$132:AO$245)</f>
        <v>842.13528700000006</v>
      </c>
      <c r="AP122" s="158">
        <f>SUMIF('Historical Opex'!$G$132:$G$245,$C122,'Historical Opex'!AP$132:AP$245)</f>
        <v>936.88185599999997</v>
      </c>
      <c r="AQ122" s="158">
        <f>SUMIF('Historical Opex'!$G$132:$G$245,$C122,'Historical Opex'!AQ$132:AQ$245)</f>
        <v>1113.7111709999999</v>
      </c>
      <c r="AR122" s="158">
        <f>SUMIF('Historical Opex'!$G$132:$G$245,$C122,'Historical Opex'!AR$132:AR$245)</f>
        <v>997.15293799999995</v>
      </c>
      <c r="AS122" s="158">
        <f>SUMIF('Historical Opex'!$G$132:$G$245,$C122,'Historical Opex'!AS$132:AS$245)</f>
        <v>2515.4224650000001</v>
      </c>
      <c r="AT122" s="158">
        <f>SUMIF('Historical Opex'!$G$132:$G$245,$C122,'Historical Opex'!AT$132:AT$245)</f>
        <v>2089.0651779999998</v>
      </c>
      <c r="AU122" s="158"/>
      <c r="AV122" s="158"/>
      <c r="AW122" s="158"/>
      <c r="AX122" s="158"/>
      <c r="AY122" s="158"/>
      <c r="AZ122" s="158"/>
      <c r="BA122" s="158"/>
      <c r="BB122" s="158"/>
      <c r="BC122" s="158"/>
      <c r="BD122" s="158"/>
      <c r="BE122" s="158"/>
      <c r="BF122" s="158"/>
      <c r="BG122" s="158"/>
      <c r="BH122" s="158"/>
      <c r="BI122" s="158"/>
      <c r="BJ122" s="158"/>
      <c r="BK122" s="158"/>
      <c r="BL122" s="158"/>
      <c r="BM122" s="158"/>
      <c r="BN122" s="158"/>
      <c r="BO122" s="158"/>
      <c r="BP122" s="158"/>
      <c r="BQ122" s="158"/>
      <c r="BR122" s="158"/>
      <c r="BS122" s="158"/>
      <c r="BT122" s="158"/>
      <c r="BU122" s="158"/>
      <c r="BV122" s="158"/>
      <c r="BW122" s="158"/>
      <c r="BX122" s="158"/>
      <c r="BY122" s="158"/>
      <c r="BZ122" s="158"/>
      <c r="CA122" s="158"/>
      <c r="CB122" s="158"/>
      <c r="CC122" s="158"/>
      <c r="CE122" s="251">
        <f t="shared" si="89"/>
        <v>6169.5523269999994</v>
      </c>
      <c r="CF122" s="251">
        <f t="shared" si="89"/>
        <v>7629.2805320000007</v>
      </c>
      <c r="CG122" s="251">
        <f t="shared" si="89"/>
        <v>13113.703171999998</v>
      </c>
      <c r="CH122" s="251">
        <f t="shared" si="89"/>
        <v>0</v>
      </c>
      <c r="CI122" s="251">
        <f t="shared" si="89"/>
        <v>0</v>
      </c>
      <c r="CJ122" s="251">
        <f t="shared" si="89"/>
        <v>0</v>
      </c>
    </row>
    <row r="123" spans="2:88" x14ac:dyDescent="0.2">
      <c r="B123" s="279"/>
      <c r="C123" s="24" t="s">
        <v>911</v>
      </c>
      <c r="D123" s="279"/>
      <c r="E123" s="279"/>
      <c r="F123" s="279"/>
      <c r="G123" s="279"/>
      <c r="H123" s="279"/>
      <c r="I123" s="279"/>
      <c r="J123" s="279"/>
      <c r="K123" s="158">
        <f>SUMIF('Historical Opex'!$G$132:$G$245,$C123,'Historical Opex'!K$132:K$245)</f>
        <v>316.19656299999997</v>
      </c>
      <c r="L123" s="158">
        <f>SUMIF('Historical Opex'!$G$132:$G$245,$C123,'Historical Opex'!L$132:L$245)</f>
        <v>308.47841500000004</v>
      </c>
      <c r="M123" s="158">
        <f>SUMIF('Historical Opex'!$G$132:$G$245,$C123,'Historical Opex'!M$132:M$245)</f>
        <v>322.30897199999998</v>
      </c>
      <c r="N123" s="158">
        <f>SUMIF('Historical Opex'!$G$132:$G$245,$C123,'Historical Opex'!N$132:N$245)</f>
        <v>316.10975000000002</v>
      </c>
      <c r="O123" s="158">
        <f>SUMIF('Historical Opex'!$G$132:$G$245,$C123,'Historical Opex'!O$132:O$245)</f>
        <v>327.99309299999999</v>
      </c>
      <c r="P123" s="158">
        <f>SUMIF('Historical Opex'!$G$132:$G$245,$C123,'Historical Opex'!P$132:P$245)</f>
        <v>337.88327300000003</v>
      </c>
      <c r="Q123" s="158">
        <f>SUMIF('Historical Opex'!$G$132:$G$245,$C123,'Historical Opex'!Q$132:Q$245)</f>
        <v>340.763777</v>
      </c>
      <c r="R123" s="158">
        <f>SUMIF('Historical Opex'!$G$132:$G$245,$C123,'Historical Opex'!R$132:R$245)</f>
        <v>356.04926699999999</v>
      </c>
      <c r="S123" s="158">
        <f>SUMIF('Historical Opex'!$G$132:$G$245,$C123,'Historical Opex'!S$132:S$245)</f>
        <v>349.09535000000005</v>
      </c>
      <c r="T123" s="158">
        <f>SUMIF('Historical Opex'!$G$132:$G$245,$C123,'Historical Opex'!T$132:T$245)</f>
        <v>330.06022400000001</v>
      </c>
      <c r="U123" s="158">
        <f>SUMIF('Historical Opex'!$G$132:$G$245,$C123,'Historical Opex'!U$132:U$245)</f>
        <v>356.52970400000004</v>
      </c>
      <c r="V123" s="158">
        <f>SUMIF('Historical Opex'!$G$132:$G$245,$C123,'Historical Opex'!V$132:V$245)</f>
        <v>345.99078300000002</v>
      </c>
      <c r="W123" s="158">
        <f>SUMIF('Historical Opex'!$G$132:$G$245,$C123,'Historical Opex'!W$132:W$245)</f>
        <v>354.26310699999999</v>
      </c>
      <c r="X123" s="158">
        <f>SUMIF('Historical Opex'!$G$132:$G$245,$C123,'Historical Opex'!X$132:X$245)</f>
        <v>359.35840100000001</v>
      </c>
      <c r="Y123" s="158">
        <f>SUMIF('Historical Opex'!$G$132:$G$245,$C123,'Historical Opex'!Y$132:Y$245)</f>
        <v>382.75425799999999</v>
      </c>
      <c r="Z123" s="158">
        <f>SUMIF('Historical Opex'!$G$132:$G$245,$C123,'Historical Opex'!Z$132:Z$245)</f>
        <v>374.89555999999999</v>
      </c>
      <c r="AA123" s="158">
        <f>SUMIF('Historical Opex'!$G$132:$G$245,$C123,'Historical Opex'!AA$132:AA$245)</f>
        <v>403.320853</v>
      </c>
      <c r="AB123" s="158">
        <f>SUMIF('Historical Opex'!$G$132:$G$245,$C123,'Historical Opex'!AB$132:AB$245)</f>
        <v>390.80467700000003</v>
      </c>
      <c r="AC123" s="158">
        <f>SUMIF('Historical Opex'!$G$132:$G$245,$C123,'Historical Opex'!AC$132:AC$245)</f>
        <v>398.36315100000002</v>
      </c>
      <c r="AD123" s="158">
        <f>SUMIF('Historical Opex'!$G$132:$G$245,$C123,'Historical Opex'!AD$132:AD$245)</f>
        <v>410.01214000000004</v>
      </c>
      <c r="AE123" s="158">
        <f>SUMIF('Historical Opex'!$G$132:$G$245,$C123,'Historical Opex'!AE$132:AE$245)</f>
        <v>388.32318199999997</v>
      </c>
      <c r="AF123" s="158">
        <f>SUMIF('Historical Opex'!$G$132:$G$245,$C123,'Historical Opex'!AF$132:AF$245)</f>
        <v>388.474783</v>
      </c>
      <c r="AG123" s="158">
        <f>SUMIF('Historical Opex'!$G$132:$G$245,$C123,'Historical Opex'!AG$132:AG$245)</f>
        <v>367.75854800000002</v>
      </c>
      <c r="AH123" s="158">
        <f>SUMIF('Historical Opex'!$G$132:$G$245,$C123,'Historical Opex'!AH$132:AH$245)</f>
        <v>393.80554800000004</v>
      </c>
      <c r="AI123" s="158">
        <f>SUMIF('Historical Opex'!$G$132:$G$245,$C123,'Historical Opex'!AI$132:AI$245)</f>
        <v>393.17343</v>
      </c>
      <c r="AJ123" s="158">
        <f>SUMIF('Historical Opex'!$G$132:$G$245,$C123,'Historical Opex'!AJ$132:AJ$245)</f>
        <v>385.05250100000001</v>
      </c>
      <c r="AK123" s="158">
        <f>SUMIF('Historical Opex'!$G$132:$G$245,$C123,'Historical Opex'!AK$132:AK$245)</f>
        <v>388.10601600000001</v>
      </c>
      <c r="AL123" s="158">
        <f>SUMIF('Historical Opex'!$G$132:$G$245,$C123,'Historical Opex'!AL$132:AL$245)</f>
        <v>374.75291700000002</v>
      </c>
      <c r="AM123" s="158">
        <f>SUMIF('Historical Opex'!$G$132:$G$245,$C123,'Historical Opex'!AM$132:AM$245)</f>
        <v>390.18300299999999</v>
      </c>
      <c r="AN123" s="158">
        <f>SUMIF('Historical Opex'!$G$132:$G$245,$C123,'Historical Opex'!AN$132:AN$245)</f>
        <v>368.60458800000004</v>
      </c>
      <c r="AO123" s="158">
        <f>SUMIF('Historical Opex'!$G$132:$G$245,$C123,'Historical Opex'!AO$132:AO$245)</f>
        <v>371.61546900000002</v>
      </c>
      <c r="AP123" s="158">
        <f>SUMIF('Historical Opex'!$G$132:$G$245,$C123,'Historical Opex'!AP$132:AP$245)</f>
        <v>382.68433399999998</v>
      </c>
      <c r="AQ123" s="158">
        <f>SUMIF('Historical Opex'!$G$132:$G$245,$C123,'Historical Opex'!AQ$132:AQ$245)</f>
        <v>422.20184499999999</v>
      </c>
      <c r="AR123" s="158">
        <f>SUMIF('Historical Opex'!$G$132:$G$245,$C123,'Historical Opex'!AR$132:AR$245)</f>
        <v>557.90351099999998</v>
      </c>
      <c r="AS123" s="158">
        <f>SUMIF('Historical Opex'!$G$132:$G$245,$C123,'Historical Opex'!AS$132:AS$245)</f>
        <v>497.60776399999997</v>
      </c>
      <c r="AT123" s="158">
        <f>SUMIF('Historical Opex'!$G$132:$G$245,$C123,'Historical Opex'!AT$132:AT$245)</f>
        <v>555.45465100000001</v>
      </c>
      <c r="AU123" s="158"/>
      <c r="AV123" s="158"/>
      <c r="AW123" s="158"/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/>
      <c r="BH123" s="158"/>
      <c r="BI123" s="158"/>
      <c r="BJ123" s="158"/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/>
      <c r="BY123" s="158"/>
      <c r="BZ123" s="158"/>
      <c r="CA123" s="158"/>
      <c r="CB123" s="158"/>
      <c r="CC123" s="158"/>
      <c r="CE123" s="251">
        <f t="shared" si="89"/>
        <v>4007.4591710000004</v>
      </c>
      <c r="CF123" s="251">
        <f t="shared" si="89"/>
        <v>4612.1342080000004</v>
      </c>
      <c r="CG123" s="251">
        <f t="shared" si="89"/>
        <v>5087.340029</v>
      </c>
      <c r="CH123" s="251">
        <f t="shared" si="89"/>
        <v>0</v>
      </c>
      <c r="CI123" s="251">
        <f t="shared" si="89"/>
        <v>0</v>
      </c>
      <c r="CJ123" s="251">
        <f t="shared" si="89"/>
        <v>0</v>
      </c>
    </row>
    <row r="124" spans="2:88" x14ac:dyDescent="0.2">
      <c r="B124" s="280" t="s">
        <v>1272</v>
      </c>
      <c r="C124" s="280"/>
      <c r="D124" s="280"/>
      <c r="E124" s="280"/>
      <c r="F124" s="280"/>
      <c r="G124" s="280"/>
      <c r="H124" s="280"/>
      <c r="I124" s="280"/>
      <c r="J124" s="280"/>
      <c r="K124" s="161">
        <v>3787.506198</v>
      </c>
      <c r="L124" s="161">
        <v>3655.605775</v>
      </c>
      <c r="M124" s="161">
        <v>3737.0872439999998</v>
      </c>
      <c r="N124" s="161">
        <v>3778.7023349999999</v>
      </c>
      <c r="O124" s="161">
        <v>3842.8714799999998</v>
      </c>
      <c r="P124" s="161">
        <v>3826.9788400000002</v>
      </c>
      <c r="Q124" s="161">
        <v>4067.4115780000002</v>
      </c>
      <c r="R124" s="161">
        <v>3967.9849319999998</v>
      </c>
      <c r="S124" s="161">
        <v>4257.5310200000004</v>
      </c>
      <c r="T124" s="161">
        <v>4224.4704229999998</v>
      </c>
      <c r="U124" s="161">
        <v>4261.8438319999996</v>
      </c>
      <c r="V124" s="161">
        <v>4496.7890010000001</v>
      </c>
      <c r="W124" s="161">
        <v>4237.3291909999998</v>
      </c>
      <c r="X124" s="161">
        <v>4735.4872100000002</v>
      </c>
      <c r="Y124" s="161">
        <v>4513.4800439999999</v>
      </c>
      <c r="Z124" s="161">
        <v>4494.4131909999996</v>
      </c>
      <c r="AA124" s="161">
        <v>4732.7028890000001</v>
      </c>
      <c r="AB124" s="161">
        <v>4715.7717110000003</v>
      </c>
      <c r="AC124" s="161">
        <v>5030.6077800000003</v>
      </c>
      <c r="AD124" s="161">
        <v>4733.0702739999997</v>
      </c>
      <c r="AE124" s="161">
        <v>4931.1914489999999</v>
      </c>
      <c r="AF124" s="161">
        <v>4790.3777550000004</v>
      </c>
      <c r="AG124" s="161">
        <v>4743.8732250000003</v>
      </c>
      <c r="AH124" s="161">
        <v>4528.203399</v>
      </c>
      <c r="AI124" s="161">
        <v>4923.897172</v>
      </c>
      <c r="AJ124" s="161">
        <v>4945.2859980000003</v>
      </c>
      <c r="AK124" s="161">
        <v>4966.0700559999996</v>
      </c>
      <c r="AL124" s="161">
        <v>5556.69686</v>
      </c>
      <c r="AM124" s="161">
        <v>5222.9526589999996</v>
      </c>
      <c r="AN124" s="161">
        <v>5149.1108649999996</v>
      </c>
      <c r="AO124" s="161">
        <v>5468.4165380000004</v>
      </c>
      <c r="AP124" s="161">
        <v>5898.3533459999999</v>
      </c>
      <c r="AQ124" s="161">
        <v>10561.628795000001</v>
      </c>
      <c r="AR124" s="161">
        <v>13268.118984000001</v>
      </c>
      <c r="AS124" s="161">
        <v>13668.312453</v>
      </c>
      <c r="AT124" s="161">
        <v>14994.171909000001</v>
      </c>
      <c r="AU124" s="161"/>
      <c r="AV124" s="161"/>
      <c r="AW124" s="161"/>
      <c r="AX124" s="161"/>
      <c r="AY124" s="161"/>
      <c r="AZ124" s="161"/>
      <c r="BA124" s="161"/>
      <c r="BB124" s="161"/>
      <c r="BC124" s="161"/>
      <c r="BD124" s="161"/>
      <c r="BE124" s="161"/>
      <c r="BF124" s="161"/>
      <c r="BG124" s="161"/>
      <c r="BH124" s="161"/>
      <c r="BI124" s="161"/>
      <c r="BJ124" s="161"/>
      <c r="BK124" s="161"/>
      <c r="BL124" s="161"/>
      <c r="BM124" s="161"/>
      <c r="BN124" s="161"/>
      <c r="BO124" s="161"/>
      <c r="BP124" s="161"/>
      <c r="BQ124" s="161"/>
      <c r="BR124" s="161"/>
      <c r="BS124" s="161"/>
      <c r="BT124" s="161"/>
      <c r="BU124" s="161"/>
      <c r="BV124" s="161"/>
      <c r="BW124" s="161"/>
      <c r="BX124" s="161"/>
      <c r="BY124" s="161"/>
      <c r="BZ124" s="161"/>
      <c r="CA124" s="161"/>
      <c r="CB124" s="161"/>
      <c r="CC124" s="161"/>
      <c r="CE124" s="280">
        <f t="shared" ref="CE124:CJ124" si="90">CE97+CE101</f>
        <v>47904.782657999996</v>
      </c>
      <c r="CF124" s="280">
        <f t="shared" si="90"/>
        <v>56186.508118000005</v>
      </c>
      <c r="CG124" s="280">
        <f t="shared" si="90"/>
        <v>94623.015634999989</v>
      </c>
      <c r="CH124" s="280">
        <f t="shared" si="90"/>
        <v>0</v>
      </c>
      <c r="CI124" s="280">
        <f t="shared" si="90"/>
        <v>0</v>
      </c>
      <c r="CJ124" s="280">
        <f t="shared" si="90"/>
        <v>0</v>
      </c>
    </row>
    <row r="125" spans="2:88" x14ac:dyDescent="0.2">
      <c r="B125" s="284" t="s">
        <v>537</v>
      </c>
      <c r="C125" s="284"/>
      <c r="D125" s="284"/>
      <c r="E125" s="284"/>
      <c r="F125" s="284"/>
      <c r="G125" s="284"/>
      <c r="H125" s="284"/>
      <c r="I125" s="284"/>
      <c r="J125" s="284"/>
      <c r="K125" s="284">
        <f t="shared" ref="K125:BD125" si="91">K124-K31</f>
        <v>0</v>
      </c>
      <c r="L125" s="284">
        <f t="shared" si="91"/>
        <v>0</v>
      </c>
      <c r="M125" s="284">
        <f t="shared" si="91"/>
        <v>0</v>
      </c>
      <c r="N125" s="284">
        <f t="shared" si="91"/>
        <v>0</v>
      </c>
      <c r="O125" s="284">
        <f t="shared" si="91"/>
        <v>0</v>
      </c>
      <c r="P125" s="284">
        <f t="shared" si="91"/>
        <v>0</v>
      </c>
      <c r="Q125" s="284">
        <f t="shared" si="91"/>
        <v>0</v>
      </c>
      <c r="R125" s="284">
        <f t="shared" si="91"/>
        <v>0</v>
      </c>
      <c r="S125" s="284">
        <f t="shared" si="91"/>
        <v>0</v>
      </c>
      <c r="T125" s="284">
        <f t="shared" si="91"/>
        <v>0</v>
      </c>
      <c r="U125" s="284">
        <f t="shared" si="91"/>
        <v>0</v>
      </c>
      <c r="V125" s="284">
        <f t="shared" si="91"/>
        <v>0</v>
      </c>
      <c r="W125" s="284">
        <f t="shared" si="91"/>
        <v>0</v>
      </c>
      <c r="X125" s="284">
        <f t="shared" si="91"/>
        <v>0</v>
      </c>
      <c r="Y125" s="284">
        <f t="shared" si="91"/>
        <v>0</v>
      </c>
      <c r="Z125" s="284">
        <f t="shared" si="91"/>
        <v>0</v>
      </c>
      <c r="AA125" s="284">
        <f t="shared" si="91"/>
        <v>0</v>
      </c>
      <c r="AB125" s="284">
        <f t="shared" si="91"/>
        <v>0</v>
      </c>
      <c r="AC125" s="284">
        <f t="shared" si="91"/>
        <v>0</v>
      </c>
      <c r="AD125" s="284">
        <f t="shared" si="91"/>
        <v>0</v>
      </c>
      <c r="AE125" s="284">
        <f t="shared" si="91"/>
        <v>0</v>
      </c>
      <c r="AF125" s="284">
        <f t="shared" si="91"/>
        <v>0</v>
      </c>
      <c r="AG125" s="284">
        <f t="shared" si="91"/>
        <v>0</v>
      </c>
      <c r="AH125" s="284">
        <f t="shared" si="91"/>
        <v>0</v>
      </c>
      <c r="AI125" s="284">
        <f t="shared" si="91"/>
        <v>0</v>
      </c>
      <c r="AJ125" s="284">
        <f t="shared" si="91"/>
        <v>0</v>
      </c>
      <c r="AK125" s="284">
        <f t="shared" si="91"/>
        <v>0</v>
      </c>
      <c r="AL125" s="284">
        <f t="shared" si="91"/>
        <v>0</v>
      </c>
      <c r="AM125" s="284">
        <f t="shared" si="91"/>
        <v>0</v>
      </c>
      <c r="AN125" s="284">
        <f t="shared" si="91"/>
        <v>0</v>
      </c>
      <c r="AO125" s="284">
        <f t="shared" si="91"/>
        <v>0</v>
      </c>
      <c r="AP125" s="284">
        <f t="shared" si="91"/>
        <v>0</v>
      </c>
      <c r="AQ125" s="284">
        <f t="shared" si="91"/>
        <v>0</v>
      </c>
      <c r="AR125" s="284">
        <f t="shared" si="91"/>
        <v>0</v>
      </c>
      <c r="AS125" s="284">
        <f t="shared" si="91"/>
        <v>0</v>
      </c>
      <c r="AT125" s="284">
        <f t="shared" si="91"/>
        <v>0</v>
      </c>
      <c r="AU125" s="284">
        <f t="shared" si="91"/>
        <v>0</v>
      </c>
      <c r="AV125" s="284">
        <f t="shared" si="91"/>
        <v>0</v>
      </c>
      <c r="AW125" s="284">
        <f t="shared" si="91"/>
        <v>0</v>
      </c>
      <c r="AX125" s="284">
        <f t="shared" si="91"/>
        <v>0</v>
      </c>
      <c r="AY125" s="284">
        <f t="shared" si="91"/>
        <v>0</v>
      </c>
      <c r="AZ125" s="284">
        <f t="shared" si="91"/>
        <v>0</v>
      </c>
      <c r="BA125" s="284">
        <f t="shared" si="91"/>
        <v>0</v>
      </c>
      <c r="BB125" s="284">
        <f t="shared" si="91"/>
        <v>0</v>
      </c>
      <c r="BC125" s="284">
        <f t="shared" si="91"/>
        <v>0</v>
      </c>
      <c r="BD125" s="284">
        <f t="shared" si="91"/>
        <v>0</v>
      </c>
      <c r="BE125" s="284">
        <f t="shared" ref="BE125:BX125" si="92">BE124-BE31</f>
        <v>0</v>
      </c>
      <c r="BF125" s="284">
        <f t="shared" si="92"/>
        <v>0</v>
      </c>
      <c r="BG125" s="284">
        <f t="shared" si="92"/>
        <v>0</v>
      </c>
      <c r="BH125" s="284">
        <f t="shared" si="92"/>
        <v>0</v>
      </c>
      <c r="BI125" s="284">
        <f t="shared" si="92"/>
        <v>0</v>
      </c>
      <c r="BJ125" s="284">
        <f t="shared" si="92"/>
        <v>0</v>
      </c>
      <c r="BK125" s="284">
        <f t="shared" si="92"/>
        <v>0</v>
      </c>
      <c r="BL125" s="284">
        <f t="shared" si="92"/>
        <v>0</v>
      </c>
      <c r="BM125" s="284">
        <f t="shared" si="92"/>
        <v>0</v>
      </c>
      <c r="BN125" s="284">
        <f t="shared" si="92"/>
        <v>0</v>
      </c>
      <c r="BO125" s="284">
        <f t="shared" si="92"/>
        <v>0</v>
      </c>
      <c r="BP125" s="284">
        <f t="shared" ref="BP125" si="93">BP124-BP31</f>
        <v>0</v>
      </c>
      <c r="BQ125" s="284"/>
      <c r="BR125" s="284"/>
      <c r="BS125" s="284"/>
      <c r="BT125" s="284"/>
      <c r="BU125" s="284"/>
      <c r="BV125" s="284"/>
      <c r="BW125" s="284"/>
      <c r="BX125" s="284">
        <f t="shared" si="92"/>
        <v>0</v>
      </c>
      <c r="BY125" s="284">
        <f t="shared" ref="BY125:CC125" si="94">BY124-BY31</f>
        <v>0</v>
      </c>
      <c r="BZ125" s="284">
        <f t="shared" si="94"/>
        <v>0</v>
      </c>
      <c r="CA125" s="284">
        <f t="shared" si="94"/>
        <v>0</v>
      </c>
      <c r="CB125" s="284">
        <f t="shared" si="94"/>
        <v>0</v>
      </c>
      <c r="CC125" s="284">
        <f t="shared" si="94"/>
        <v>0</v>
      </c>
      <c r="CE125" s="284">
        <f t="shared" ref="CE125:CJ125" si="95">CE124-CE31</f>
        <v>0</v>
      </c>
      <c r="CF125" s="284">
        <f t="shared" si="95"/>
        <v>0</v>
      </c>
      <c r="CG125" s="284">
        <f t="shared" si="95"/>
        <v>0</v>
      </c>
      <c r="CH125" s="284">
        <f t="shared" si="95"/>
        <v>0</v>
      </c>
      <c r="CI125" s="284">
        <f t="shared" si="95"/>
        <v>0</v>
      </c>
      <c r="CJ125" s="284">
        <f t="shared" si="95"/>
        <v>0</v>
      </c>
    </row>
    <row r="127" spans="2:88" x14ac:dyDescent="0.2">
      <c r="B127" s="254" t="s">
        <v>1227</v>
      </c>
      <c r="C127" s="254"/>
      <c r="D127" s="254"/>
      <c r="E127" s="254"/>
      <c r="F127" s="254"/>
      <c r="G127" s="254"/>
      <c r="H127" s="254"/>
      <c r="I127" s="254"/>
      <c r="J127" s="254"/>
      <c r="K127" s="254"/>
      <c r="L127" s="254"/>
      <c r="M127" s="254"/>
      <c r="N127" s="254"/>
      <c r="O127" s="254"/>
      <c r="P127" s="254"/>
      <c r="Q127" s="254"/>
      <c r="R127" s="254"/>
      <c r="S127" s="254"/>
      <c r="T127" s="254"/>
      <c r="U127" s="254"/>
      <c r="V127" s="254"/>
      <c r="W127" s="254"/>
      <c r="X127" s="254"/>
      <c r="Y127" s="254"/>
      <c r="Z127" s="254"/>
      <c r="AA127" s="254"/>
      <c r="AB127" s="254"/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  <c r="AN127" s="254"/>
      <c r="AO127" s="254"/>
      <c r="AP127" s="254"/>
      <c r="AQ127" s="254"/>
      <c r="AR127" s="254"/>
      <c r="AS127" s="254"/>
      <c r="AT127" s="254"/>
      <c r="AU127" s="254"/>
      <c r="AV127" s="254"/>
      <c r="AW127" s="254"/>
      <c r="AX127" s="254"/>
      <c r="AY127" s="254"/>
      <c r="AZ127" s="254"/>
      <c r="BA127" s="254"/>
      <c r="BB127" s="254"/>
      <c r="BC127" s="254"/>
      <c r="BD127" s="254"/>
      <c r="BE127" s="254"/>
      <c r="BF127" s="254"/>
      <c r="BG127" s="254"/>
      <c r="BH127" s="254"/>
      <c r="BI127" s="254"/>
      <c r="BJ127" s="254"/>
      <c r="BK127" s="254"/>
      <c r="BL127" s="254"/>
      <c r="BM127" s="254"/>
      <c r="BN127" s="254"/>
      <c r="BO127" s="254"/>
      <c r="BP127" s="254"/>
      <c r="BQ127" s="254"/>
      <c r="BR127" s="254"/>
      <c r="BS127" s="254"/>
      <c r="BT127" s="254"/>
      <c r="BU127" s="254"/>
      <c r="BV127" s="254"/>
      <c r="BW127" s="254"/>
      <c r="BX127" s="254"/>
      <c r="BY127" s="254"/>
      <c r="BZ127" s="254"/>
      <c r="CA127" s="254"/>
      <c r="CB127" s="254"/>
      <c r="CC127" s="254"/>
      <c r="CE127" s="254"/>
      <c r="CF127" s="254"/>
      <c r="CG127" s="254"/>
      <c r="CH127" s="254"/>
      <c r="CI127" s="254"/>
      <c r="CJ127" s="254"/>
    </row>
    <row r="129" spans="2:88" x14ac:dyDescent="0.2">
      <c r="B129" s="283" t="s">
        <v>1269</v>
      </c>
      <c r="C129" s="283"/>
      <c r="D129" s="283"/>
      <c r="E129" s="283"/>
      <c r="F129" s="283"/>
      <c r="G129" s="283"/>
      <c r="H129" s="283"/>
      <c r="I129" s="283"/>
      <c r="J129" s="283"/>
      <c r="K129" s="174">
        <v>0</v>
      </c>
      <c r="L129" s="174">
        <v>0</v>
      </c>
      <c r="M129" s="174">
        <v>0</v>
      </c>
      <c r="N129" s="174">
        <v>0</v>
      </c>
      <c r="O129" s="174">
        <v>0</v>
      </c>
      <c r="P129" s="174">
        <v>0</v>
      </c>
      <c r="Q129" s="174">
        <v>0</v>
      </c>
      <c r="R129" s="174">
        <v>0</v>
      </c>
      <c r="S129" s="174">
        <v>0</v>
      </c>
      <c r="T129" s="174">
        <v>0</v>
      </c>
      <c r="U129" s="174">
        <v>0</v>
      </c>
      <c r="V129" s="174">
        <v>0</v>
      </c>
      <c r="W129" s="174">
        <v>0</v>
      </c>
      <c r="X129" s="174">
        <v>0</v>
      </c>
      <c r="Y129" s="174">
        <v>0</v>
      </c>
      <c r="Z129" s="174">
        <v>0</v>
      </c>
      <c r="AA129" s="174">
        <v>0</v>
      </c>
      <c r="AB129" s="174">
        <v>0</v>
      </c>
      <c r="AC129" s="174">
        <v>0</v>
      </c>
      <c r="AD129" s="174">
        <v>0</v>
      </c>
      <c r="AE129" s="174">
        <v>0</v>
      </c>
      <c r="AF129" s="174">
        <v>0</v>
      </c>
      <c r="AG129" s="174">
        <v>0</v>
      </c>
      <c r="AH129" s="174">
        <v>0</v>
      </c>
      <c r="AI129" s="174">
        <v>0</v>
      </c>
      <c r="AJ129" s="174">
        <v>0</v>
      </c>
      <c r="AK129" s="174">
        <v>0</v>
      </c>
      <c r="AL129" s="174">
        <v>0</v>
      </c>
      <c r="AM129" s="174">
        <v>0</v>
      </c>
      <c r="AN129" s="174">
        <v>0</v>
      </c>
      <c r="AO129" s="174">
        <v>0</v>
      </c>
      <c r="AP129" s="174">
        <v>0</v>
      </c>
      <c r="AQ129" s="174">
        <v>0</v>
      </c>
      <c r="AR129" s="174">
        <v>0</v>
      </c>
      <c r="AS129" s="174">
        <v>0</v>
      </c>
      <c r="AT129" s="174">
        <v>0</v>
      </c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/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E129" s="283">
        <f t="shared" ref="CE129:CJ129" si="96">SUMIF($K$5:$CC$5,CE$5,$K129:$CC129)</f>
        <v>0</v>
      </c>
      <c r="CF129" s="283">
        <f t="shared" si="96"/>
        <v>0</v>
      </c>
      <c r="CG129" s="283">
        <f t="shared" si="96"/>
        <v>0</v>
      </c>
      <c r="CH129" s="283">
        <f t="shared" si="96"/>
        <v>0</v>
      </c>
      <c r="CI129" s="283">
        <f t="shared" si="96"/>
        <v>0</v>
      </c>
      <c r="CJ129" s="283">
        <f t="shared" si="96"/>
        <v>0</v>
      </c>
    </row>
    <row r="130" spans="2:88" x14ac:dyDescent="0.2">
      <c r="B130" s="283" t="s">
        <v>1271</v>
      </c>
      <c r="C130" s="283"/>
      <c r="D130" s="283"/>
      <c r="E130" s="283"/>
      <c r="F130" s="283"/>
      <c r="G130" s="283"/>
      <c r="H130" s="283"/>
      <c r="I130" s="283"/>
      <c r="J130" s="283"/>
      <c r="K130" s="174">
        <v>0</v>
      </c>
      <c r="L130" s="174">
        <v>0</v>
      </c>
      <c r="M130" s="174">
        <v>0.93572</v>
      </c>
      <c r="N130" s="174">
        <v>0</v>
      </c>
      <c r="O130" s="174">
        <v>0</v>
      </c>
      <c r="P130" s="174">
        <v>0.32844099999999998</v>
      </c>
      <c r="Q130" s="174">
        <v>0</v>
      </c>
      <c r="R130" s="174">
        <v>0</v>
      </c>
      <c r="S130" s="174">
        <v>10.431998999999999</v>
      </c>
      <c r="T130" s="174">
        <v>110.731286</v>
      </c>
      <c r="U130" s="174">
        <v>67.231582000000003</v>
      </c>
      <c r="V130" s="174">
        <v>84.790728999999999</v>
      </c>
      <c r="W130" s="174">
        <v>34.858471000000002</v>
      </c>
      <c r="X130" s="174">
        <v>75.697438000000005</v>
      </c>
      <c r="Y130" s="174">
        <v>65.908727999999996</v>
      </c>
      <c r="Z130" s="174">
        <v>75.772839000000005</v>
      </c>
      <c r="AA130" s="174">
        <v>45.783560000000001</v>
      </c>
      <c r="AB130" s="174">
        <v>59.390940999999998</v>
      </c>
      <c r="AC130" s="174">
        <v>62.164462999999998</v>
      </c>
      <c r="AD130" s="174">
        <v>49.642878000000003</v>
      </c>
      <c r="AE130" s="174">
        <v>47.037598000000003</v>
      </c>
      <c r="AF130" s="174">
        <v>57.587358000000002</v>
      </c>
      <c r="AG130" s="174">
        <v>122.08137600000001</v>
      </c>
      <c r="AH130" s="174">
        <v>64.845265999999995</v>
      </c>
      <c r="AI130" s="174">
        <v>44.062956</v>
      </c>
      <c r="AJ130" s="174">
        <v>32.638928</v>
      </c>
      <c r="AK130" s="174">
        <v>31.337344999999999</v>
      </c>
      <c r="AL130" s="174">
        <v>49.388474000000002</v>
      </c>
      <c r="AM130" s="174">
        <v>67.780816000000002</v>
      </c>
      <c r="AN130" s="174">
        <v>75.323374000000001</v>
      </c>
      <c r="AO130" s="174">
        <v>76.680606999999995</v>
      </c>
      <c r="AP130" s="174">
        <v>57.989331</v>
      </c>
      <c r="AQ130" s="174">
        <v>71.456303000000005</v>
      </c>
      <c r="AR130" s="174">
        <v>168.95247699999999</v>
      </c>
      <c r="AS130" s="174">
        <v>133.96653499999999</v>
      </c>
      <c r="AT130" s="174">
        <v>138.86557099999999</v>
      </c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/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E130" s="283">
        <f t="shared" ref="CE130:CJ130" si="97">SUM(CE131:CE132)</f>
        <v>274.44975699999998</v>
      </c>
      <c r="CF130" s="283">
        <f t="shared" si="97"/>
        <v>760.77091599999994</v>
      </c>
      <c r="CG130" s="283">
        <f t="shared" si="97"/>
        <v>948.44271700000013</v>
      </c>
      <c r="CH130" s="283">
        <f t="shared" si="97"/>
        <v>0</v>
      </c>
      <c r="CI130" s="283">
        <f t="shared" si="97"/>
        <v>0</v>
      </c>
      <c r="CJ130" s="283">
        <f t="shared" si="97"/>
        <v>0</v>
      </c>
    </row>
    <row r="131" spans="2:88" x14ac:dyDescent="0.2">
      <c r="B131" s="279"/>
      <c r="C131" s="339" t="s">
        <v>928</v>
      </c>
      <c r="D131" s="339"/>
      <c r="E131" s="339"/>
      <c r="F131" s="339"/>
      <c r="G131" s="339"/>
      <c r="H131" s="339"/>
      <c r="I131" s="339"/>
      <c r="J131" s="339"/>
      <c r="K131" s="172">
        <f>'Historical Opex'!K253</f>
        <v>0</v>
      </c>
      <c r="L131" s="172">
        <f>'Historical Opex'!L253</f>
        <v>0</v>
      </c>
      <c r="M131" s="172">
        <f>'Historical Opex'!M253</f>
        <v>0.441612</v>
      </c>
      <c r="N131" s="172">
        <f>'Historical Opex'!N253</f>
        <v>0</v>
      </c>
      <c r="O131" s="172">
        <f>'Historical Opex'!O253</f>
        <v>0</v>
      </c>
      <c r="P131" s="172">
        <f>'Historical Opex'!P253</f>
        <v>0.155388</v>
      </c>
      <c r="Q131" s="172">
        <f>'Historical Opex'!Q253</f>
        <v>0</v>
      </c>
      <c r="R131" s="172">
        <f>'Historical Opex'!R253</f>
        <v>0</v>
      </c>
      <c r="S131" s="172">
        <f>'Historical Opex'!S253</f>
        <v>0</v>
      </c>
      <c r="T131" s="172">
        <f>'Historical Opex'!T253</f>
        <v>71.242137</v>
      </c>
      <c r="U131" s="172">
        <f>'Historical Opex'!U253</f>
        <v>38.654187999999998</v>
      </c>
      <c r="V131" s="172">
        <f>'Historical Opex'!V253</f>
        <v>52.552641000000001</v>
      </c>
      <c r="W131" s="172">
        <f>'Historical Opex'!W253</f>
        <v>0</v>
      </c>
      <c r="X131" s="172">
        <f>'Historical Opex'!X253</f>
        <v>34.627392</v>
      </c>
      <c r="Y131" s="172">
        <f>'Historical Opex'!Y253</f>
        <v>32.880349000000002</v>
      </c>
      <c r="Z131" s="172">
        <f>'Historical Opex'!Z253</f>
        <v>49.517412999999998</v>
      </c>
      <c r="AA131" s="172">
        <f>'Historical Opex'!AA253</f>
        <v>27.678588999999999</v>
      </c>
      <c r="AB131" s="172">
        <f>'Historical Opex'!AB253</f>
        <v>27.384218000000001</v>
      </c>
      <c r="AC131" s="172">
        <f>'Historical Opex'!AC253</f>
        <v>34.003601000000003</v>
      </c>
      <c r="AD131" s="172">
        <f>'Historical Opex'!AD253</f>
        <v>29.971979000000001</v>
      </c>
      <c r="AE131" s="172">
        <f>'Historical Opex'!AE253</f>
        <v>16.836328000000002</v>
      </c>
      <c r="AF131" s="172">
        <f>'Historical Opex'!AF253</f>
        <v>36.707026999999997</v>
      </c>
      <c r="AG131" s="172">
        <f>'Historical Opex'!AG253</f>
        <v>107.666526</v>
      </c>
      <c r="AH131" s="172">
        <f>'Historical Opex'!AH253</f>
        <v>45.220967999999999</v>
      </c>
      <c r="AI131" s="172">
        <f>'Historical Opex'!AI253</f>
        <v>33.801088</v>
      </c>
      <c r="AJ131" s="172">
        <f>'Historical Opex'!AJ253</f>
        <v>13.418138000000001</v>
      </c>
      <c r="AK131" s="172">
        <f>'Historical Opex'!AK253</f>
        <v>12.065977999999999</v>
      </c>
      <c r="AL131" s="172">
        <f>'Historical Opex'!AL253</f>
        <v>28.519003999999999</v>
      </c>
      <c r="AM131" s="172">
        <f>'Historical Opex'!AM253</f>
        <v>39.923935</v>
      </c>
      <c r="AN131" s="172">
        <f>'Historical Opex'!AN253</f>
        <v>37.651144000000002</v>
      </c>
      <c r="AO131" s="172">
        <f>'Historical Opex'!AO253</f>
        <v>51.591558999999997</v>
      </c>
      <c r="AP131" s="172">
        <f>'Historical Opex'!AP253</f>
        <v>33.209198999999998</v>
      </c>
      <c r="AQ131" s="172">
        <f>'Historical Opex'!AQ253</f>
        <v>32.524557999999999</v>
      </c>
      <c r="AR131" s="172">
        <f>'Historical Opex'!AR253</f>
        <v>49.728516999999997</v>
      </c>
      <c r="AS131" s="172">
        <f>'Historical Opex'!AS253</f>
        <v>74.871804999999995</v>
      </c>
      <c r="AT131" s="172">
        <f>'Historical Opex'!AT253</f>
        <v>68.641182000000001</v>
      </c>
      <c r="AU131" s="172"/>
      <c r="AV131" s="172"/>
      <c r="AW131" s="172"/>
      <c r="AX131" s="172"/>
      <c r="AY131" s="172"/>
      <c r="AZ131" s="172"/>
      <c r="BA131" s="172"/>
      <c r="BB131" s="172"/>
      <c r="BC131" s="172"/>
      <c r="BD131" s="172"/>
      <c r="BE131" s="172"/>
      <c r="BF131" s="172"/>
      <c r="BG131" s="172"/>
      <c r="BH131" s="172"/>
      <c r="BI131" s="172"/>
      <c r="BJ131" s="172"/>
      <c r="BK131" s="172"/>
      <c r="BL131" s="172"/>
      <c r="BM131" s="172"/>
      <c r="BN131" s="172"/>
      <c r="BO131" s="172"/>
      <c r="BP131" s="172"/>
      <c r="BQ131" s="172"/>
      <c r="BR131" s="172"/>
      <c r="BS131" s="172"/>
      <c r="BT131" s="172"/>
      <c r="BU131" s="172"/>
      <c r="BV131" s="172"/>
      <c r="BW131" s="172"/>
      <c r="BX131" s="172"/>
      <c r="BY131" s="172"/>
      <c r="BZ131" s="172"/>
      <c r="CA131" s="172"/>
      <c r="CB131" s="172"/>
      <c r="CC131" s="172"/>
      <c r="CE131" s="281">
        <f t="shared" ref="CE131:CJ132" si="98">SUMIF($K$5:$CC$5,CE$5,$K131:$CC131)</f>
        <v>163.04596599999999</v>
      </c>
      <c r="CF131" s="281">
        <f t="shared" si="98"/>
        <v>442.49438999999995</v>
      </c>
      <c r="CG131" s="281">
        <f t="shared" si="98"/>
        <v>475.94610700000004</v>
      </c>
      <c r="CH131" s="281">
        <f t="shared" si="98"/>
        <v>0</v>
      </c>
      <c r="CI131" s="281">
        <f t="shared" si="98"/>
        <v>0</v>
      </c>
      <c r="CJ131" s="281">
        <f t="shared" si="98"/>
        <v>0</v>
      </c>
    </row>
    <row r="132" spans="2:88" x14ac:dyDescent="0.2">
      <c r="B132" s="279"/>
      <c r="C132" s="279" t="s">
        <v>908</v>
      </c>
      <c r="D132" s="279"/>
      <c r="E132" s="279"/>
      <c r="F132" s="279"/>
      <c r="G132" s="279"/>
      <c r="H132" s="279"/>
      <c r="I132" s="279"/>
      <c r="J132" s="279"/>
      <c r="K132" s="158">
        <f>'Historical Opex'!K254</f>
        <v>0</v>
      </c>
      <c r="L132" s="158">
        <f>'Historical Opex'!L254</f>
        <v>0</v>
      </c>
      <c r="M132" s="158">
        <f>'Historical Opex'!M254</f>
        <v>0.49410799999999999</v>
      </c>
      <c r="N132" s="158">
        <f>'Historical Opex'!N254</f>
        <v>0</v>
      </c>
      <c r="O132" s="158">
        <f>'Historical Opex'!O254</f>
        <v>0</v>
      </c>
      <c r="P132" s="158">
        <f>'Historical Opex'!P254</f>
        <v>0.17305300000000001</v>
      </c>
      <c r="Q132" s="158">
        <f>'Historical Opex'!Q254</f>
        <v>0</v>
      </c>
      <c r="R132" s="158">
        <f>'Historical Opex'!R254</f>
        <v>0</v>
      </c>
      <c r="S132" s="158">
        <f>'Historical Opex'!S254</f>
        <v>10.431998999999999</v>
      </c>
      <c r="T132" s="158">
        <f>'Historical Opex'!T254</f>
        <v>39.489148999999998</v>
      </c>
      <c r="U132" s="158">
        <f>'Historical Opex'!U254</f>
        <v>28.577394000000002</v>
      </c>
      <c r="V132" s="158">
        <f>'Historical Opex'!V254</f>
        <v>32.238087999999998</v>
      </c>
      <c r="W132" s="158">
        <f>'Historical Opex'!W254</f>
        <v>34.858471000000002</v>
      </c>
      <c r="X132" s="158">
        <f>'Historical Opex'!X254</f>
        <v>41.070045999999998</v>
      </c>
      <c r="Y132" s="158">
        <f>'Historical Opex'!Y254</f>
        <v>33.028379000000001</v>
      </c>
      <c r="Z132" s="158">
        <f>'Historical Opex'!Z254</f>
        <v>26.255426</v>
      </c>
      <c r="AA132" s="158">
        <f>'Historical Opex'!AA254</f>
        <v>18.104970999999999</v>
      </c>
      <c r="AB132" s="158">
        <f>'Historical Opex'!AB254</f>
        <v>32.006723000000001</v>
      </c>
      <c r="AC132" s="158">
        <f>'Historical Opex'!AC254</f>
        <v>28.160862000000002</v>
      </c>
      <c r="AD132" s="158">
        <f>'Historical Opex'!AD254</f>
        <v>19.670898999999999</v>
      </c>
      <c r="AE132" s="158">
        <f>'Historical Opex'!AE254</f>
        <v>30.201270000000001</v>
      </c>
      <c r="AF132" s="158">
        <f>'Historical Opex'!AF254</f>
        <v>20.880331000000002</v>
      </c>
      <c r="AG132" s="158">
        <f>'Historical Opex'!AG254</f>
        <v>14.414849999999999</v>
      </c>
      <c r="AH132" s="158">
        <f>'Historical Opex'!AH254</f>
        <v>19.624298</v>
      </c>
      <c r="AI132" s="158">
        <f>'Historical Opex'!AI254</f>
        <v>10.261868</v>
      </c>
      <c r="AJ132" s="158">
        <f>'Historical Opex'!AJ254</f>
        <v>19.220790000000001</v>
      </c>
      <c r="AK132" s="158">
        <f>'Historical Opex'!AK254</f>
        <v>19.271367000000001</v>
      </c>
      <c r="AL132" s="158">
        <f>'Historical Opex'!AL254</f>
        <v>20.86947</v>
      </c>
      <c r="AM132" s="158">
        <f>'Historical Opex'!AM254</f>
        <v>27.856881000000001</v>
      </c>
      <c r="AN132" s="158">
        <f>'Historical Opex'!AN254</f>
        <v>37.672229999999999</v>
      </c>
      <c r="AO132" s="158">
        <f>'Historical Opex'!AO254</f>
        <v>25.089047999999998</v>
      </c>
      <c r="AP132" s="158">
        <f>'Historical Opex'!AP254</f>
        <v>24.780131999999998</v>
      </c>
      <c r="AQ132" s="158">
        <f>'Historical Opex'!AQ254</f>
        <v>38.931744999999999</v>
      </c>
      <c r="AR132" s="158">
        <f>'Historical Opex'!AR254</f>
        <v>119.22396000000001</v>
      </c>
      <c r="AS132" s="158">
        <f>'Historical Opex'!AS254</f>
        <v>59.094729999999998</v>
      </c>
      <c r="AT132" s="158">
        <f>'Historical Opex'!AT254</f>
        <v>70.224389000000002</v>
      </c>
      <c r="AU132" s="158"/>
      <c r="AV132" s="158"/>
      <c r="AW132" s="158"/>
      <c r="AX132" s="158"/>
      <c r="AY132" s="158"/>
      <c r="AZ132" s="158"/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/>
      <c r="BM132" s="158"/>
      <c r="BN132" s="158"/>
      <c r="BO132" s="158"/>
      <c r="BP132" s="158"/>
      <c r="BQ132" s="158"/>
      <c r="BR132" s="158"/>
      <c r="BS132" s="158"/>
      <c r="BT132" s="158"/>
      <c r="BU132" s="158"/>
      <c r="BV132" s="158"/>
      <c r="BW132" s="158"/>
      <c r="BX132" s="158"/>
      <c r="BY132" s="158"/>
      <c r="BZ132" s="158"/>
      <c r="CA132" s="158"/>
      <c r="CB132" s="158"/>
      <c r="CC132" s="158"/>
      <c r="CE132" s="251">
        <f t="shared" si="98"/>
        <v>111.40379099999998</v>
      </c>
      <c r="CF132" s="251">
        <f t="shared" si="98"/>
        <v>318.27652600000005</v>
      </c>
      <c r="CG132" s="251">
        <f t="shared" si="98"/>
        <v>472.49661000000003</v>
      </c>
      <c r="CH132" s="251">
        <f t="shared" si="98"/>
        <v>0</v>
      </c>
      <c r="CI132" s="251">
        <f t="shared" si="98"/>
        <v>0</v>
      </c>
      <c r="CJ132" s="251">
        <f t="shared" si="98"/>
        <v>0</v>
      </c>
    </row>
    <row r="133" spans="2:88" x14ac:dyDescent="0.2">
      <c r="B133" s="280" t="s">
        <v>1273</v>
      </c>
      <c r="C133" s="280"/>
      <c r="D133" s="280"/>
      <c r="E133" s="280"/>
      <c r="F133" s="280"/>
      <c r="G133" s="280"/>
      <c r="H133" s="280"/>
      <c r="I133" s="280"/>
      <c r="J133" s="280"/>
      <c r="K133" s="161">
        <v>0</v>
      </c>
      <c r="L133" s="161">
        <v>0</v>
      </c>
      <c r="M133" s="161">
        <v>0.93572</v>
      </c>
      <c r="N133" s="161">
        <v>0</v>
      </c>
      <c r="O133" s="161">
        <v>0</v>
      </c>
      <c r="P133" s="161">
        <v>0.32844099999999998</v>
      </c>
      <c r="Q133" s="161">
        <v>0</v>
      </c>
      <c r="R133" s="161">
        <v>0</v>
      </c>
      <c r="S133" s="161">
        <v>10.431998999999999</v>
      </c>
      <c r="T133" s="161">
        <v>110.731286</v>
      </c>
      <c r="U133" s="161">
        <v>67.231582000000003</v>
      </c>
      <c r="V133" s="161">
        <v>84.790728999999999</v>
      </c>
      <c r="W133" s="161">
        <v>34.858471000000002</v>
      </c>
      <c r="X133" s="161">
        <v>75.697438000000005</v>
      </c>
      <c r="Y133" s="161">
        <v>65.908727999999996</v>
      </c>
      <c r="Z133" s="161">
        <v>75.772839000000005</v>
      </c>
      <c r="AA133" s="161">
        <v>45.783560000000001</v>
      </c>
      <c r="AB133" s="161">
        <v>59.390940999999998</v>
      </c>
      <c r="AC133" s="161">
        <v>62.164462999999998</v>
      </c>
      <c r="AD133" s="161">
        <v>49.642878000000003</v>
      </c>
      <c r="AE133" s="161">
        <v>47.037598000000003</v>
      </c>
      <c r="AF133" s="161">
        <v>57.587358000000002</v>
      </c>
      <c r="AG133" s="161">
        <v>122.08137600000001</v>
      </c>
      <c r="AH133" s="161">
        <v>64.845265999999995</v>
      </c>
      <c r="AI133" s="161">
        <v>44.062956</v>
      </c>
      <c r="AJ133" s="161">
        <v>32.638928</v>
      </c>
      <c r="AK133" s="161">
        <v>31.337344999999999</v>
      </c>
      <c r="AL133" s="161">
        <v>49.388474000000002</v>
      </c>
      <c r="AM133" s="161">
        <v>67.780816000000002</v>
      </c>
      <c r="AN133" s="161">
        <v>75.323374000000001</v>
      </c>
      <c r="AO133" s="161">
        <v>76.680606999999995</v>
      </c>
      <c r="AP133" s="161">
        <v>57.989331</v>
      </c>
      <c r="AQ133" s="161">
        <v>71.456303000000005</v>
      </c>
      <c r="AR133" s="161">
        <v>168.95247699999999</v>
      </c>
      <c r="AS133" s="161">
        <v>133.96653499999999</v>
      </c>
      <c r="AT133" s="161">
        <v>138.86557099999999</v>
      </c>
      <c r="AU133" s="161"/>
      <c r="AV133" s="161"/>
      <c r="AW133" s="161"/>
      <c r="AX133" s="161"/>
      <c r="AY133" s="161"/>
      <c r="AZ133" s="161"/>
      <c r="BA133" s="161"/>
      <c r="BB133" s="161"/>
      <c r="BC133" s="161"/>
      <c r="BD133" s="161"/>
      <c r="BE133" s="161"/>
      <c r="BF133" s="161"/>
      <c r="BG133" s="161"/>
      <c r="BH133" s="161"/>
      <c r="BI133" s="161"/>
      <c r="BJ133" s="161"/>
      <c r="BK133" s="161"/>
      <c r="BL133" s="161"/>
      <c r="BM133" s="161"/>
      <c r="BN133" s="161"/>
      <c r="BO133" s="161"/>
      <c r="BP133" s="161"/>
      <c r="BQ133" s="161"/>
      <c r="BR133" s="161"/>
      <c r="BS133" s="161"/>
      <c r="BT133" s="161"/>
      <c r="BU133" s="161"/>
      <c r="BV133" s="161"/>
      <c r="BW133" s="161"/>
      <c r="BX133" s="161"/>
      <c r="BY133" s="161"/>
      <c r="BZ133" s="161"/>
      <c r="CA133" s="161"/>
      <c r="CB133" s="161"/>
      <c r="CC133" s="161"/>
      <c r="CE133" s="280">
        <f t="shared" ref="CE133:CJ133" si="99">CE129+CE130</f>
        <v>274.44975699999998</v>
      </c>
      <c r="CF133" s="280">
        <f t="shared" si="99"/>
        <v>760.77091599999994</v>
      </c>
      <c r="CG133" s="280">
        <f t="shared" si="99"/>
        <v>948.44271700000013</v>
      </c>
      <c r="CH133" s="280">
        <f t="shared" si="99"/>
        <v>0</v>
      </c>
      <c r="CI133" s="280">
        <f t="shared" si="99"/>
        <v>0</v>
      </c>
      <c r="CJ133" s="280">
        <f t="shared" si="99"/>
        <v>0</v>
      </c>
    </row>
    <row r="134" spans="2:88" x14ac:dyDescent="0.2">
      <c r="B134" s="284" t="s">
        <v>537</v>
      </c>
      <c r="C134" s="284"/>
      <c r="D134" s="284"/>
      <c r="E134" s="284"/>
      <c r="F134" s="284"/>
      <c r="G134" s="284"/>
      <c r="H134" s="284"/>
      <c r="I134" s="284"/>
      <c r="J134" s="284"/>
      <c r="K134" s="284">
        <f t="shared" ref="K134:BD134" si="100">K133-K32</f>
        <v>0</v>
      </c>
      <c r="L134" s="284">
        <f t="shared" si="100"/>
        <v>0</v>
      </c>
      <c r="M134" s="284">
        <f t="shared" si="100"/>
        <v>0</v>
      </c>
      <c r="N134" s="284">
        <f t="shared" si="100"/>
        <v>0</v>
      </c>
      <c r="O134" s="284">
        <f t="shared" si="100"/>
        <v>0</v>
      </c>
      <c r="P134" s="284">
        <f t="shared" si="100"/>
        <v>0</v>
      </c>
      <c r="Q134" s="284">
        <f t="shared" si="100"/>
        <v>0</v>
      </c>
      <c r="R134" s="284">
        <f t="shared" si="100"/>
        <v>0</v>
      </c>
      <c r="S134" s="284">
        <f t="shared" si="100"/>
        <v>0</v>
      </c>
      <c r="T134" s="284">
        <f t="shared" si="100"/>
        <v>0</v>
      </c>
      <c r="U134" s="284">
        <f t="shared" si="100"/>
        <v>0</v>
      </c>
      <c r="V134" s="284">
        <f t="shared" si="100"/>
        <v>0</v>
      </c>
      <c r="W134" s="284">
        <f t="shared" si="100"/>
        <v>0</v>
      </c>
      <c r="X134" s="284">
        <f t="shared" si="100"/>
        <v>0</v>
      </c>
      <c r="Y134" s="284">
        <f t="shared" si="100"/>
        <v>0</v>
      </c>
      <c r="Z134" s="284">
        <f t="shared" si="100"/>
        <v>0</v>
      </c>
      <c r="AA134" s="284">
        <f t="shared" si="100"/>
        <v>0</v>
      </c>
      <c r="AB134" s="284">
        <f t="shared" si="100"/>
        <v>0</v>
      </c>
      <c r="AC134" s="284">
        <f t="shared" si="100"/>
        <v>0</v>
      </c>
      <c r="AD134" s="284">
        <f t="shared" si="100"/>
        <v>0</v>
      </c>
      <c r="AE134" s="284">
        <f t="shared" si="100"/>
        <v>0</v>
      </c>
      <c r="AF134" s="284">
        <f t="shared" si="100"/>
        <v>0</v>
      </c>
      <c r="AG134" s="284">
        <f t="shared" si="100"/>
        <v>0</v>
      </c>
      <c r="AH134" s="284">
        <f t="shared" si="100"/>
        <v>0</v>
      </c>
      <c r="AI134" s="284">
        <f t="shared" si="100"/>
        <v>0</v>
      </c>
      <c r="AJ134" s="284">
        <f t="shared" si="100"/>
        <v>0</v>
      </c>
      <c r="AK134" s="284">
        <f t="shared" si="100"/>
        <v>0</v>
      </c>
      <c r="AL134" s="284">
        <f t="shared" si="100"/>
        <v>0</v>
      </c>
      <c r="AM134" s="284">
        <f t="shared" si="100"/>
        <v>0</v>
      </c>
      <c r="AN134" s="284">
        <f t="shared" si="100"/>
        <v>0</v>
      </c>
      <c r="AO134" s="284">
        <f t="shared" si="100"/>
        <v>0</v>
      </c>
      <c r="AP134" s="284">
        <f t="shared" si="100"/>
        <v>0</v>
      </c>
      <c r="AQ134" s="284">
        <f t="shared" si="100"/>
        <v>0</v>
      </c>
      <c r="AR134" s="284">
        <f t="shared" si="100"/>
        <v>0</v>
      </c>
      <c r="AS134" s="284">
        <f t="shared" si="100"/>
        <v>0</v>
      </c>
      <c r="AT134" s="284">
        <f t="shared" si="100"/>
        <v>0</v>
      </c>
      <c r="AU134" s="284">
        <f t="shared" si="100"/>
        <v>0</v>
      </c>
      <c r="AV134" s="284">
        <f t="shared" si="100"/>
        <v>0</v>
      </c>
      <c r="AW134" s="284">
        <f t="shared" si="100"/>
        <v>0</v>
      </c>
      <c r="AX134" s="284">
        <f t="shared" si="100"/>
        <v>0</v>
      </c>
      <c r="AY134" s="284">
        <f t="shared" si="100"/>
        <v>0</v>
      </c>
      <c r="AZ134" s="284">
        <f t="shared" si="100"/>
        <v>0</v>
      </c>
      <c r="BA134" s="284">
        <f t="shared" si="100"/>
        <v>0</v>
      </c>
      <c r="BB134" s="284">
        <f t="shared" si="100"/>
        <v>0</v>
      </c>
      <c r="BC134" s="284">
        <f t="shared" si="100"/>
        <v>0</v>
      </c>
      <c r="BD134" s="284">
        <f t="shared" si="100"/>
        <v>0</v>
      </c>
      <c r="BE134" s="284">
        <f t="shared" ref="BE134:BX134" si="101">BE133-BE32</f>
        <v>0</v>
      </c>
      <c r="BF134" s="284">
        <f t="shared" si="101"/>
        <v>0</v>
      </c>
      <c r="BG134" s="284">
        <f t="shared" si="101"/>
        <v>0</v>
      </c>
      <c r="BH134" s="284">
        <f t="shared" si="101"/>
        <v>0</v>
      </c>
      <c r="BI134" s="284">
        <f t="shared" si="101"/>
        <v>0</v>
      </c>
      <c r="BJ134" s="284">
        <f t="shared" si="101"/>
        <v>0</v>
      </c>
      <c r="BK134" s="284">
        <f t="shared" si="101"/>
        <v>0</v>
      </c>
      <c r="BL134" s="284">
        <f t="shared" si="101"/>
        <v>0</v>
      </c>
      <c r="BM134" s="284">
        <f t="shared" si="101"/>
        <v>0</v>
      </c>
      <c r="BN134" s="284">
        <f t="shared" si="101"/>
        <v>0</v>
      </c>
      <c r="BO134" s="284">
        <f t="shared" si="101"/>
        <v>0</v>
      </c>
      <c r="BP134" s="284">
        <f t="shared" ref="BP134" si="102">BP133-BP32</f>
        <v>0</v>
      </c>
      <c r="BQ134" s="284"/>
      <c r="BR134" s="284"/>
      <c r="BS134" s="284"/>
      <c r="BT134" s="284"/>
      <c r="BU134" s="284"/>
      <c r="BV134" s="284"/>
      <c r="BW134" s="284"/>
      <c r="BX134" s="284">
        <f t="shared" si="101"/>
        <v>0</v>
      </c>
      <c r="BY134" s="284">
        <f t="shared" ref="BY134:CC134" si="103">BY133-BY32</f>
        <v>0</v>
      </c>
      <c r="BZ134" s="284">
        <f t="shared" si="103"/>
        <v>0</v>
      </c>
      <c r="CA134" s="284">
        <f t="shared" si="103"/>
        <v>0</v>
      </c>
      <c r="CB134" s="284">
        <f t="shared" si="103"/>
        <v>0</v>
      </c>
      <c r="CC134" s="284">
        <f t="shared" si="103"/>
        <v>0</v>
      </c>
      <c r="CE134" s="284">
        <f t="shared" ref="CE134:CJ134" si="104">CE133-CE32</f>
        <v>0</v>
      </c>
      <c r="CF134" s="284">
        <f t="shared" si="104"/>
        <v>0</v>
      </c>
      <c r="CG134" s="284">
        <f t="shared" si="104"/>
        <v>0</v>
      </c>
      <c r="CH134" s="284">
        <f t="shared" si="104"/>
        <v>0</v>
      </c>
      <c r="CI134" s="284">
        <f t="shared" si="104"/>
        <v>0</v>
      </c>
      <c r="CJ134" s="284">
        <f t="shared" si="104"/>
        <v>0</v>
      </c>
    </row>
    <row r="136" spans="2:88" x14ac:dyDescent="0.2">
      <c r="B136" s="254" t="s">
        <v>1274</v>
      </c>
      <c r="C136" s="254"/>
      <c r="D136" s="254"/>
      <c r="E136" s="254"/>
      <c r="F136" s="254"/>
      <c r="G136" s="254"/>
      <c r="H136" s="254"/>
      <c r="I136" s="254"/>
      <c r="J136" s="254"/>
      <c r="K136" s="254"/>
      <c r="L136" s="254"/>
      <c r="M136" s="254"/>
      <c r="N136" s="254"/>
      <c r="O136" s="254"/>
      <c r="P136" s="254"/>
      <c r="Q136" s="254"/>
      <c r="R136" s="254"/>
      <c r="S136" s="254"/>
      <c r="T136" s="254"/>
      <c r="U136" s="254"/>
      <c r="V136" s="254"/>
      <c r="W136" s="254"/>
      <c r="X136" s="254"/>
      <c r="Y136" s="254"/>
      <c r="Z136" s="254"/>
      <c r="AA136" s="254"/>
      <c r="AB136" s="254"/>
      <c r="AC136" s="254"/>
      <c r="AD136" s="254"/>
      <c r="AE136" s="254"/>
      <c r="AF136" s="254"/>
      <c r="AG136" s="254"/>
      <c r="AH136" s="254"/>
      <c r="AI136" s="254"/>
      <c r="AJ136" s="254"/>
      <c r="AK136" s="254"/>
      <c r="AL136" s="254"/>
      <c r="AM136" s="254"/>
      <c r="AN136" s="254"/>
      <c r="AO136" s="254"/>
      <c r="AP136" s="254"/>
      <c r="AQ136" s="254"/>
      <c r="AR136" s="254"/>
      <c r="AS136" s="254"/>
      <c r="AT136" s="254"/>
      <c r="AU136" s="254"/>
      <c r="AV136" s="254"/>
      <c r="AW136" s="254"/>
      <c r="AX136" s="254"/>
      <c r="AY136" s="254"/>
      <c r="AZ136" s="254"/>
      <c r="BA136" s="254"/>
      <c r="BB136" s="254"/>
      <c r="BC136" s="254"/>
      <c r="BD136" s="254"/>
      <c r="BE136" s="254"/>
      <c r="BF136" s="254"/>
      <c r="BG136" s="254"/>
      <c r="BH136" s="254"/>
      <c r="BI136" s="254"/>
      <c r="BJ136" s="254"/>
      <c r="BK136" s="254"/>
      <c r="BL136" s="254"/>
      <c r="BM136" s="254"/>
      <c r="BN136" s="254"/>
      <c r="BO136" s="254"/>
      <c r="BP136" s="254"/>
      <c r="BQ136" s="254"/>
      <c r="BR136" s="254"/>
      <c r="BS136" s="254"/>
      <c r="BT136" s="254"/>
      <c r="BU136" s="254"/>
      <c r="BV136" s="254"/>
      <c r="BW136" s="254"/>
      <c r="BX136" s="254"/>
      <c r="BY136" s="254"/>
      <c r="BZ136" s="254"/>
      <c r="CA136" s="254"/>
      <c r="CB136" s="254"/>
      <c r="CC136" s="254"/>
      <c r="CE136" s="254"/>
      <c r="CF136" s="254"/>
      <c r="CG136" s="254"/>
      <c r="CH136" s="254"/>
      <c r="CI136" s="254"/>
      <c r="CJ136" s="254"/>
    </row>
    <row r="138" spans="2:88" x14ac:dyDescent="0.2">
      <c r="B138" s="283" t="s">
        <v>1269</v>
      </c>
      <c r="C138" s="283"/>
      <c r="D138" s="283"/>
      <c r="E138" s="283"/>
      <c r="F138" s="283"/>
      <c r="G138" s="283"/>
      <c r="H138" s="283"/>
      <c r="I138" s="283"/>
      <c r="J138" s="283"/>
      <c r="K138" s="174">
        <v>14.056393999999999</v>
      </c>
      <c r="L138" s="174">
        <v>10.466536</v>
      </c>
      <c r="M138" s="174">
        <v>11.211633000000001</v>
      </c>
      <c r="N138" s="174">
        <v>9.8690239999999996</v>
      </c>
      <c r="O138" s="174">
        <v>9.0486009999999997</v>
      </c>
      <c r="P138" s="174">
        <v>9.8268710000000006</v>
      </c>
      <c r="Q138" s="174">
        <v>9.5331299999999999</v>
      </c>
      <c r="R138" s="174">
        <v>11.113451</v>
      </c>
      <c r="S138" s="174">
        <v>9.6436630000000001</v>
      </c>
      <c r="T138" s="174">
        <v>11.381513</v>
      </c>
      <c r="U138" s="174">
        <v>9.6970530000000004</v>
      </c>
      <c r="V138" s="174">
        <v>9.7781880000000001</v>
      </c>
      <c r="W138" s="174">
        <v>11.673437</v>
      </c>
      <c r="X138" s="174">
        <v>12.041036</v>
      </c>
      <c r="Y138" s="174">
        <v>11.881815</v>
      </c>
      <c r="Z138" s="174">
        <v>10.843812</v>
      </c>
      <c r="AA138" s="174">
        <v>9.9301049999999993</v>
      </c>
      <c r="AB138" s="174">
        <v>11.001203</v>
      </c>
      <c r="AC138" s="174">
        <v>10.147292</v>
      </c>
      <c r="AD138" s="174">
        <v>9.8629569999999998</v>
      </c>
      <c r="AE138" s="174">
        <v>10.159602</v>
      </c>
      <c r="AF138" s="174">
        <v>10.433598</v>
      </c>
      <c r="AG138" s="174">
        <v>11.198683000000001</v>
      </c>
      <c r="AH138" s="174">
        <v>17.316317999999999</v>
      </c>
      <c r="AI138" s="174">
        <v>-1.4563299999999999</v>
      </c>
      <c r="AJ138" s="174">
        <v>23.151076</v>
      </c>
      <c r="AK138" s="174">
        <v>12.939071999999999</v>
      </c>
      <c r="AL138" s="174">
        <v>13.008939</v>
      </c>
      <c r="AM138" s="174">
        <v>11.966519999999999</v>
      </c>
      <c r="AN138" s="174">
        <v>13.501530000000001</v>
      </c>
      <c r="AO138" s="174">
        <v>12.999670999999999</v>
      </c>
      <c r="AP138" s="174">
        <v>15.328859</v>
      </c>
      <c r="AQ138" s="174">
        <v>12.901861</v>
      </c>
      <c r="AR138" s="174">
        <v>17.249936999999999</v>
      </c>
      <c r="AS138" s="174">
        <v>12.409986</v>
      </c>
      <c r="AT138" s="174">
        <v>22.732358000000001</v>
      </c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E138" s="283">
        <f t="shared" ref="CE138:CJ138" si="105">SUM(CE139:CE141)</f>
        <v>125.626057</v>
      </c>
      <c r="CF138" s="283">
        <f t="shared" si="105"/>
        <v>136.489858</v>
      </c>
      <c r="CG138" s="283">
        <f t="shared" si="105"/>
        <v>166.73347900000002</v>
      </c>
      <c r="CH138" s="283">
        <f t="shared" si="105"/>
        <v>0</v>
      </c>
      <c r="CI138" s="283">
        <f t="shared" si="105"/>
        <v>0</v>
      </c>
      <c r="CJ138" s="283">
        <f t="shared" si="105"/>
        <v>0</v>
      </c>
    </row>
    <row r="139" spans="2:88" x14ac:dyDescent="0.2">
      <c r="B139" s="279"/>
      <c r="C139" s="339" t="s">
        <v>889</v>
      </c>
      <c r="D139" s="339"/>
      <c r="E139" s="339"/>
      <c r="F139" s="339"/>
      <c r="G139" s="339"/>
      <c r="H139" s="339"/>
      <c r="I139" s="339"/>
      <c r="J139" s="339"/>
      <c r="K139" s="172">
        <f>SUMIF('Historical Opex'!$G$260:$G$293,$C139,'Historical Opex'!K$260:K$293)</f>
        <v>9.0219520000000006</v>
      </c>
      <c r="L139" s="172">
        <f>SUMIF('Historical Opex'!$G$260:$G$293,$C139,'Historical Opex'!L$260:L$293)</f>
        <v>8.7665389999999999</v>
      </c>
      <c r="M139" s="172">
        <f>SUMIF('Historical Opex'!$G$260:$G$293,$C139,'Historical Opex'!M$260:M$293)</f>
        <v>9.8196720000000006</v>
      </c>
      <c r="N139" s="172">
        <f>SUMIF('Historical Opex'!$G$260:$G$293,$C139,'Historical Opex'!N$260:N$293)</f>
        <v>8.8950040000000001</v>
      </c>
      <c r="O139" s="172">
        <f>SUMIF('Historical Opex'!$G$260:$G$293,$C139,'Historical Opex'!O$260:O$293)</f>
        <v>8.9913530000000002</v>
      </c>
      <c r="P139" s="172">
        <f>SUMIF('Historical Opex'!$G$260:$G$293,$C139,'Historical Opex'!P$260:P$293)</f>
        <v>8.8628879999999999</v>
      </c>
      <c r="Q139" s="172">
        <f>SUMIF('Historical Opex'!$G$260:$G$293,$C139,'Historical Opex'!Q$260:Q$293)</f>
        <v>9.0271209999999993</v>
      </c>
      <c r="R139" s="172">
        <f>SUMIF('Historical Opex'!$G$260:$G$293,$C139,'Historical Opex'!R$260:R$293)</f>
        <v>10.366406</v>
      </c>
      <c r="S139" s="172">
        <f>SUMIF('Historical Opex'!$G$260:$G$293,$C139,'Historical Opex'!S$260:S$293)</f>
        <v>8.9207169999999998</v>
      </c>
      <c r="T139" s="172">
        <f>SUMIF('Historical Opex'!$G$260:$G$293,$C139,'Historical Opex'!T$260:T$293)</f>
        <v>10.634468999999999</v>
      </c>
      <c r="U139" s="172">
        <f>SUMIF('Historical Opex'!$G$260:$G$293,$C139,'Historical Opex'!U$260:U$293)</f>
        <v>8.6925509999999999</v>
      </c>
      <c r="V139" s="172">
        <f>SUMIF('Historical Opex'!$G$260:$G$293,$C139,'Historical Opex'!V$260:V$293)</f>
        <v>9.0237689999999997</v>
      </c>
      <c r="W139" s="172">
        <f>SUMIF('Historical Opex'!$G$260:$G$293,$C139,'Historical Opex'!W$260:W$293)</f>
        <v>10.129704</v>
      </c>
      <c r="X139" s="172">
        <f>SUMIF('Historical Opex'!$G$260:$G$293,$C139,'Historical Opex'!X$260:X$293)</f>
        <v>9.8712239999999998</v>
      </c>
      <c r="Y139" s="172">
        <f>SUMIF('Historical Opex'!$G$260:$G$293,$C139,'Historical Opex'!Y$260:Y$293)</f>
        <v>10.217547</v>
      </c>
      <c r="Z139" s="172">
        <f>SUMIF('Historical Opex'!$G$260:$G$293,$C139,'Historical Opex'!Z$260:Z$293)</f>
        <v>9.66343</v>
      </c>
      <c r="AA139" s="172">
        <f>SUMIF('Historical Opex'!$G$260:$G$293,$C139,'Historical Opex'!AA$260:AA$293)</f>
        <v>10.193146</v>
      </c>
      <c r="AB139" s="172">
        <f>SUMIF('Historical Opex'!$G$260:$G$293,$C139,'Historical Opex'!AB$260:AB$293)</f>
        <v>9.8365919999999996</v>
      </c>
      <c r="AC139" s="172">
        <f>SUMIF('Historical Opex'!$G$260:$G$293,$C139,'Historical Opex'!AC$260:AC$293)</f>
        <v>9.6980629999999994</v>
      </c>
      <c r="AD139" s="172">
        <f>SUMIF('Historical Opex'!$G$260:$G$293,$C139,'Historical Opex'!AD$260:AD$293)</f>
        <v>9.0428090000000001</v>
      </c>
      <c r="AE139" s="172">
        <f>SUMIF('Historical Opex'!$G$260:$G$293,$C139,'Historical Opex'!AE$260:AE$293)</f>
        <v>9.3659099999999995</v>
      </c>
      <c r="AF139" s="172">
        <f>SUMIF('Historical Opex'!$G$260:$G$293,$C139,'Historical Opex'!AF$260:AF$293)</f>
        <v>9.6134509999999995</v>
      </c>
      <c r="AG139" s="172">
        <f>SUMIF('Historical Opex'!$G$260:$G$293,$C139,'Historical Opex'!AG$260:AG$293)</f>
        <v>9.9894750000000005</v>
      </c>
      <c r="AH139" s="172">
        <f>SUMIF('Historical Opex'!$G$260:$G$293,$C139,'Historical Opex'!AH$260:AH$293)</f>
        <v>17.052066</v>
      </c>
      <c r="AI139" s="172">
        <f>SUMIF('Historical Opex'!$G$260:$G$293,$C139,'Historical Opex'!AI$260:AI$293)</f>
        <v>9.8636540000000004</v>
      </c>
      <c r="AJ139" s="172">
        <f>SUMIF('Historical Opex'!$G$260:$G$293,$C139,'Historical Opex'!AJ$260:AJ$293)</f>
        <v>9.7350840000000005</v>
      </c>
      <c r="AK139" s="172">
        <f>SUMIF('Historical Opex'!$G$260:$G$293,$C139,'Historical Opex'!AK$260:AK$293)</f>
        <v>12.143815</v>
      </c>
      <c r="AL139" s="172">
        <f>SUMIF('Historical Opex'!$G$260:$G$293,$C139,'Historical Opex'!AL$260:AL$293)</f>
        <v>12.118417000000001</v>
      </c>
      <c r="AM139" s="172">
        <f>SUMIF('Historical Opex'!$G$260:$G$293,$C139,'Historical Opex'!AM$260:AM$293)</f>
        <v>12.228094</v>
      </c>
      <c r="AN139" s="172">
        <f>SUMIF('Historical Opex'!$G$260:$G$293,$C139,'Historical Opex'!AN$260:AN$293)</f>
        <v>12.318417</v>
      </c>
      <c r="AO139" s="172">
        <f>SUMIF('Historical Opex'!$G$260:$G$293,$C139,'Historical Opex'!AO$260:AO$293)</f>
        <v>12.463257</v>
      </c>
      <c r="AP139" s="172">
        <f>SUMIF('Historical Opex'!$G$260:$G$293,$C139,'Historical Opex'!AP$260:AP$293)</f>
        <v>13.218417000000001</v>
      </c>
      <c r="AQ139" s="172">
        <f>SUMIF('Historical Opex'!$G$260:$G$293,$C139,'Historical Opex'!AQ$260:AQ$293)</f>
        <v>12.318417</v>
      </c>
      <c r="AR139" s="172">
        <f>SUMIF('Historical Opex'!$G$260:$G$293,$C139,'Historical Opex'!AR$260:AR$293)</f>
        <v>13.485564999999999</v>
      </c>
      <c r="AS139" s="172">
        <f>SUMIF('Historical Opex'!$G$260:$G$293,$C139,'Historical Opex'!AS$260:AS$293)</f>
        <v>12.643776000000001</v>
      </c>
      <c r="AT139" s="172">
        <f>SUMIF('Historical Opex'!$G$260:$G$293,$C139,'Historical Opex'!AT$260:AT$293)</f>
        <v>22.318417</v>
      </c>
      <c r="AU139" s="172"/>
      <c r="AV139" s="172"/>
      <c r="AW139" s="172"/>
      <c r="AX139" s="172"/>
      <c r="AY139" s="172"/>
      <c r="AZ139" s="172"/>
      <c r="BA139" s="172"/>
      <c r="BB139" s="172"/>
      <c r="BC139" s="172"/>
      <c r="BD139" s="172"/>
      <c r="BE139" s="172"/>
      <c r="BF139" s="172"/>
      <c r="BG139" s="172"/>
      <c r="BH139" s="172"/>
      <c r="BI139" s="172"/>
      <c r="BJ139" s="172"/>
      <c r="BK139" s="172"/>
      <c r="BL139" s="172"/>
      <c r="BM139" s="172"/>
      <c r="BN139" s="172"/>
      <c r="BO139" s="172"/>
      <c r="BP139" s="172"/>
      <c r="BQ139" s="172"/>
      <c r="BR139" s="172"/>
      <c r="BS139" s="172"/>
      <c r="BT139" s="172"/>
      <c r="BU139" s="172"/>
      <c r="BV139" s="172"/>
      <c r="BW139" s="172"/>
      <c r="BX139" s="172"/>
      <c r="BY139" s="172"/>
      <c r="BZ139" s="172"/>
      <c r="CA139" s="172"/>
      <c r="CB139" s="172"/>
      <c r="CC139" s="172"/>
      <c r="CE139" s="281">
        <f t="shared" ref="CE139:CJ141" si="106">SUMIF($K$5:$CC$5,CE$5,$K139:$CC139)</f>
        <v>111.022441</v>
      </c>
      <c r="CF139" s="281">
        <f t="shared" si="106"/>
        <v>124.673417</v>
      </c>
      <c r="CG139" s="281">
        <f t="shared" si="106"/>
        <v>154.85533000000001</v>
      </c>
      <c r="CH139" s="281">
        <f t="shared" si="106"/>
        <v>0</v>
      </c>
      <c r="CI139" s="281">
        <f t="shared" si="106"/>
        <v>0</v>
      </c>
      <c r="CJ139" s="281">
        <f t="shared" si="106"/>
        <v>0</v>
      </c>
    </row>
    <row r="140" spans="2:88" x14ac:dyDescent="0.2">
      <c r="B140" s="279"/>
      <c r="C140" s="279" t="s">
        <v>898</v>
      </c>
      <c r="D140" s="279"/>
      <c r="E140" s="279"/>
      <c r="F140" s="279"/>
      <c r="G140" s="279"/>
      <c r="H140" s="279"/>
      <c r="I140" s="279"/>
      <c r="J140" s="279"/>
      <c r="K140" s="158">
        <f>SUMIF('Historical Opex'!$G$260:$G$293,$C140,'Historical Opex'!K$260:K$293)</f>
        <v>2.2038350000000002</v>
      </c>
      <c r="L140" s="158">
        <f>SUMIF('Historical Opex'!$G$260:$G$293,$C140,'Historical Opex'!L$260:L$293)</f>
        <v>0</v>
      </c>
      <c r="M140" s="158">
        <f>SUMIF('Historical Opex'!$G$260:$G$293,$C140,'Historical Opex'!M$260:M$293)</f>
        <v>0</v>
      </c>
      <c r="N140" s="158">
        <f>SUMIF('Historical Opex'!$G$260:$G$293,$C140,'Historical Opex'!N$260:N$293)</f>
        <v>0</v>
      </c>
      <c r="O140" s="158">
        <f>SUMIF('Historical Opex'!$G$260:$G$293,$C140,'Historical Opex'!O$260:O$293)</f>
        <v>0</v>
      </c>
      <c r="P140" s="158">
        <f>SUMIF('Historical Opex'!$G$260:$G$293,$C140,'Historical Opex'!P$260:P$293)</f>
        <v>0</v>
      </c>
      <c r="Q140" s="158">
        <f>SUMIF('Historical Opex'!$G$260:$G$293,$C140,'Historical Opex'!Q$260:Q$293)</f>
        <v>0</v>
      </c>
      <c r="R140" s="158">
        <f>SUMIF('Historical Opex'!$G$260:$G$293,$C140,'Historical Opex'!R$260:R$293)</f>
        <v>0</v>
      </c>
      <c r="S140" s="158">
        <f>SUMIF('Historical Opex'!$G$260:$G$293,$C140,'Historical Opex'!S$260:S$293)</f>
        <v>0</v>
      </c>
      <c r="T140" s="158">
        <f>SUMIF('Historical Opex'!$G$260:$G$293,$C140,'Historical Opex'!T$260:T$293)</f>
        <v>0</v>
      </c>
      <c r="U140" s="158">
        <f>SUMIF('Historical Opex'!$G$260:$G$293,$C140,'Historical Opex'!U$260:U$293)</f>
        <v>0</v>
      </c>
      <c r="V140" s="158">
        <f>SUMIF('Historical Opex'!$G$260:$G$293,$C140,'Historical Opex'!V$260:V$293)</f>
        <v>0</v>
      </c>
      <c r="W140" s="158">
        <f>SUMIF('Historical Opex'!$G$260:$G$293,$C140,'Historical Opex'!W$260:W$293)</f>
        <v>0</v>
      </c>
      <c r="X140" s="158">
        <f>SUMIF('Historical Opex'!$G$260:$G$293,$C140,'Historical Opex'!X$260:X$293)</f>
        <v>0</v>
      </c>
      <c r="Y140" s="158">
        <f>SUMIF('Historical Opex'!$G$260:$G$293,$C140,'Historical Opex'!Y$260:Y$293)</f>
        <v>0</v>
      </c>
      <c r="Z140" s="158">
        <f>SUMIF('Historical Opex'!$G$260:$G$293,$C140,'Historical Opex'!Z$260:Z$293)</f>
        <v>0</v>
      </c>
      <c r="AA140" s="158">
        <f>SUMIF('Historical Opex'!$G$260:$G$293,$C140,'Historical Opex'!AA$260:AA$293)</f>
        <v>0</v>
      </c>
      <c r="AB140" s="158">
        <f>SUMIF('Historical Opex'!$G$260:$G$293,$C140,'Historical Opex'!AB$260:AB$293)</f>
        <v>0</v>
      </c>
      <c r="AC140" s="158">
        <f>SUMIF('Historical Opex'!$G$260:$G$293,$C140,'Historical Opex'!AC$260:AC$293)</f>
        <v>0</v>
      </c>
      <c r="AD140" s="158">
        <f>SUMIF('Historical Opex'!$G$260:$G$293,$C140,'Historical Opex'!AD$260:AD$293)</f>
        <v>0</v>
      </c>
      <c r="AE140" s="158">
        <f>SUMIF('Historical Opex'!$G$260:$G$293,$C140,'Historical Opex'!AE$260:AE$293)</f>
        <v>0</v>
      </c>
      <c r="AF140" s="158">
        <f>SUMIF('Historical Opex'!$G$260:$G$293,$C140,'Historical Opex'!AF$260:AF$293)</f>
        <v>0</v>
      </c>
      <c r="AG140" s="158">
        <f>SUMIF('Historical Opex'!$G$260:$G$293,$C140,'Historical Opex'!AG$260:AG$293)</f>
        <v>0</v>
      </c>
      <c r="AH140" s="158">
        <f>SUMIF('Historical Opex'!$G$260:$G$293,$C140,'Historical Opex'!AH$260:AH$293)</f>
        <v>0</v>
      </c>
      <c r="AI140" s="158">
        <f>SUMIF('Historical Opex'!$G$260:$G$293,$C140,'Historical Opex'!AI$260:AI$293)</f>
        <v>0</v>
      </c>
      <c r="AJ140" s="158">
        <f>SUMIF('Historical Opex'!$G$260:$G$293,$C140,'Historical Opex'!AJ$260:AJ$293)</f>
        <v>0</v>
      </c>
      <c r="AK140" s="158">
        <f>SUMIF('Historical Opex'!$G$260:$G$293,$C140,'Historical Opex'!AK$260:AK$293)</f>
        <v>0</v>
      </c>
      <c r="AL140" s="158">
        <f>SUMIF('Historical Opex'!$G$260:$G$293,$C140,'Historical Opex'!AL$260:AL$293)</f>
        <v>0</v>
      </c>
      <c r="AM140" s="158">
        <f>SUMIF('Historical Opex'!$G$260:$G$293,$C140,'Historical Opex'!AM$260:AM$293)</f>
        <v>0</v>
      </c>
      <c r="AN140" s="158">
        <f>SUMIF('Historical Opex'!$G$260:$G$293,$C140,'Historical Opex'!AN$260:AN$293)</f>
        <v>0</v>
      </c>
      <c r="AO140" s="158">
        <f>SUMIF('Historical Opex'!$G$260:$G$293,$C140,'Historical Opex'!AO$260:AO$293)</f>
        <v>0</v>
      </c>
      <c r="AP140" s="158">
        <f>SUMIF('Historical Opex'!$G$260:$G$293,$C140,'Historical Opex'!AP$260:AP$293)</f>
        <v>0</v>
      </c>
      <c r="AQ140" s="158">
        <f>SUMIF('Historical Opex'!$G$260:$G$293,$C140,'Historical Opex'!AQ$260:AQ$293)</f>
        <v>0</v>
      </c>
      <c r="AR140" s="158">
        <f>SUMIF('Historical Opex'!$G$260:$G$293,$C140,'Historical Opex'!AR$260:AR$293)</f>
        <v>0</v>
      </c>
      <c r="AS140" s="158">
        <f>SUMIF('Historical Opex'!$G$260:$G$293,$C140,'Historical Opex'!AS$260:AS$293)</f>
        <v>0</v>
      </c>
      <c r="AT140" s="158">
        <f>SUMIF('Historical Opex'!$G$260:$G$293,$C140,'Historical Opex'!AT$260:AT$293)</f>
        <v>0</v>
      </c>
      <c r="AU140" s="158"/>
      <c r="AV140" s="158"/>
      <c r="AW140" s="158"/>
      <c r="AX140" s="158"/>
      <c r="AY140" s="158"/>
      <c r="AZ140" s="158"/>
      <c r="BA140" s="158"/>
      <c r="BB140" s="158"/>
      <c r="BC140" s="158"/>
      <c r="BD140" s="158"/>
      <c r="BE140" s="158"/>
      <c r="BF140" s="158"/>
      <c r="BG140" s="158"/>
      <c r="BH140" s="158"/>
      <c r="BI140" s="158"/>
      <c r="BJ140" s="158"/>
      <c r="BK140" s="158"/>
      <c r="BL140" s="158"/>
      <c r="BM140" s="158"/>
      <c r="BN140" s="158"/>
      <c r="BO140" s="158"/>
      <c r="BP140" s="158"/>
      <c r="BQ140" s="158"/>
      <c r="BR140" s="158"/>
      <c r="BS140" s="158"/>
      <c r="BT140" s="158"/>
      <c r="BU140" s="158"/>
      <c r="BV140" s="158"/>
      <c r="BW140" s="158"/>
      <c r="BX140" s="158"/>
      <c r="BY140" s="158"/>
      <c r="BZ140" s="158"/>
      <c r="CA140" s="158"/>
      <c r="CB140" s="158"/>
      <c r="CC140" s="158"/>
      <c r="CE140" s="251">
        <f t="shared" si="106"/>
        <v>2.2038350000000002</v>
      </c>
      <c r="CF140" s="251">
        <f t="shared" si="106"/>
        <v>0</v>
      </c>
      <c r="CG140" s="251">
        <f t="shared" si="106"/>
        <v>0</v>
      </c>
      <c r="CH140" s="251">
        <f t="shared" si="106"/>
        <v>0</v>
      </c>
      <c r="CI140" s="251">
        <f t="shared" si="106"/>
        <v>0</v>
      </c>
      <c r="CJ140" s="251">
        <f t="shared" si="106"/>
        <v>0</v>
      </c>
    </row>
    <row r="141" spans="2:88" x14ac:dyDescent="0.2">
      <c r="B141" s="279"/>
      <c r="C141" s="340" t="s">
        <v>1270</v>
      </c>
      <c r="D141" s="340"/>
      <c r="E141" s="340"/>
      <c r="F141" s="340"/>
      <c r="G141" s="340"/>
      <c r="H141" s="340"/>
      <c r="I141" s="340"/>
      <c r="J141" s="340"/>
      <c r="K141" s="173">
        <f>SUMIF('Historical Opex'!$G$260:$G$293,$C141,'Historical Opex'!K$260:K$293)</f>
        <v>2.8306070000000001</v>
      </c>
      <c r="L141" s="173">
        <f>SUMIF('Historical Opex'!$G$260:$G$293,$C141,'Historical Opex'!L$260:L$293)</f>
        <v>1.699997</v>
      </c>
      <c r="M141" s="173">
        <f>SUMIF('Historical Opex'!$G$260:$G$293,$C141,'Historical Opex'!M$260:M$293)</f>
        <v>1.391961</v>
      </c>
      <c r="N141" s="173">
        <f>SUMIF('Historical Opex'!$G$260:$G$293,$C141,'Historical Opex'!N$260:N$293)</f>
        <v>0.97402</v>
      </c>
      <c r="O141" s="173">
        <f>SUMIF('Historical Opex'!$G$260:$G$293,$C141,'Historical Opex'!O$260:O$293)</f>
        <v>5.7248E-2</v>
      </c>
      <c r="P141" s="173">
        <f>SUMIF('Historical Opex'!$G$260:$G$293,$C141,'Historical Opex'!P$260:P$293)</f>
        <v>0.96398300000000003</v>
      </c>
      <c r="Q141" s="173">
        <f>SUMIF('Historical Opex'!$G$260:$G$293,$C141,'Historical Opex'!Q$260:Q$293)</f>
        <v>0.50600900000000004</v>
      </c>
      <c r="R141" s="173">
        <f>SUMIF('Historical Opex'!$G$260:$G$293,$C141,'Historical Opex'!R$260:R$293)</f>
        <v>0.74704499999999996</v>
      </c>
      <c r="S141" s="173">
        <f>SUMIF('Historical Opex'!$G$260:$G$293,$C141,'Historical Opex'!S$260:S$293)</f>
        <v>0.72294599999999998</v>
      </c>
      <c r="T141" s="173">
        <f>SUMIF('Historical Opex'!$G$260:$G$293,$C141,'Historical Opex'!T$260:T$293)</f>
        <v>0.74704400000000004</v>
      </c>
      <c r="U141" s="173">
        <f>SUMIF('Historical Opex'!$G$260:$G$293,$C141,'Historical Opex'!U$260:U$293)</f>
        <v>1.004502</v>
      </c>
      <c r="V141" s="173">
        <f>SUMIF('Historical Opex'!$G$260:$G$293,$C141,'Historical Opex'!V$260:V$293)</f>
        <v>0.75441899999999995</v>
      </c>
      <c r="W141" s="173">
        <f>SUMIF('Historical Opex'!$G$260:$G$293,$C141,'Historical Opex'!W$260:W$293)</f>
        <v>1.543733</v>
      </c>
      <c r="X141" s="173">
        <f>SUMIF('Historical Opex'!$G$260:$G$293,$C141,'Historical Opex'!X$260:X$293)</f>
        <v>2.1698119999999999</v>
      </c>
      <c r="Y141" s="173">
        <f>SUMIF('Historical Opex'!$G$260:$G$293,$C141,'Historical Opex'!Y$260:Y$293)</f>
        <v>1.6642680000000001</v>
      </c>
      <c r="Z141" s="173">
        <f>SUMIF('Historical Opex'!$G$260:$G$293,$C141,'Historical Opex'!Z$260:Z$293)</f>
        <v>1.180382</v>
      </c>
      <c r="AA141" s="173">
        <f>SUMIF('Historical Opex'!$G$260:$G$293,$C141,'Historical Opex'!AA$260:AA$293)</f>
        <v>-0.26304100000000002</v>
      </c>
      <c r="AB141" s="173">
        <f>SUMIF('Historical Opex'!$G$260:$G$293,$C141,'Historical Opex'!AB$260:AB$293)</f>
        <v>1.1646110000000001</v>
      </c>
      <c r="AC141" s="173">
        <f>SUMIF('Historical Opex'!$G$260:$G$293,$C141,'Historical Opex'!AC$260:AC$293)</f>
        <v>0.44922899999999999</v>
      </c>
      <c r="AD141" s="173">
        <f>SUMIF('Historical Opex'!$G$260:$G$293,$C141,'Historical Opex'!AD$260:AD$293)</f>
        <v>0.82014799999999999</v>
      </c>
      <c r="AE141" s="173">
        <f>SUMIF('Historical Opex'!$G$260:$G$293,$C141,'Historical Opex'!AE$260:AE$293)</f>
        <v>0.79369199999999995</v>
      </c>
      <c r="AF141" s="173">
        <f>SUMIF('Historical Opex'!$G$260:$G$293,$C141,'Historical Opex'!AF$260:AF$293)</f>
        <v>0.82014699999999996</v>
      </c>
      <c r="AG141" s="173">
        <f>SUMIF('Historical Opex'!$G$260:$G$293,$C141,'Historical Opex'!AG$260:AG$293)</f>
        <v>1.2092080000000001</v>
      </c>
      <c r="AH141" s="173">
        <f>SUMIF('Historical Opex'!$G$260:$G$293,$C141,'Historical Opex'!AH$260:AH$293)</f>
        <v>0.26425199999999999</v>
      </c>
      <c r="AI141" s="173">
        <f>SUMIF('Historical Opex'!$G$260:$G$293,$C141,'Historical Opex'!AI$260:AI$293)</f>
        <v>-11.319984</v>
      </c>
      <c r="AJ141" s="173">
        <f>SUMIF('Historical Opex'!$G$260:$G$293,$C141,'Historical Opex'!AJ$260:AJ$293)</f>
        <v>13.415991999999999</v>
      </c>
      <c r="AK141" s="173">
        <f>SUMIF('Historical Opex'!$G$260:$G$293,$C141,'Historical Opex'!AK$260:AK$293)</f>
        <v>0.79525699999999999</v>
      </c>
      <c r="AL141" s="173">
        <f>SUMIF('Historical Opex'!$G$260:$G$293,$C141,'Historical Opex'!AL$260:AL$293)</f>
        <v>0.89052200000000004</v>
      </c>
      <c r="AM141" s="173">
        <f>SUMIF('Historical Opex'!$G$260:$G$293,$C141,'Historical Opex'!AM$260:AM$293)</f>
        <v>-0.26157399999999997</v>
      </c>
      <c r="AN141" s="173">
        <f>SUMIF('Historical Opex'!$G$260:$G$293,$C141,'Historical Opex'!AN$260:AN$293)</f>
        <v>1.1831130000000001</v>
      </c>
      <c r="AO141" s="173">
        <f>SUMIF('Historical Opex'!$G$260:$G$293,$C141,'Historical Opex'!AO$260:AO$293)</f>
        <v>0.53641399999999995</v>
      </c>
      <c r="AP141" s="173">
        <f>SUMIF('Historical Opex'!$G$260:$G$293,$C141,'Historical Opex'!AP$260:AP$293)</f>
        <v>2.1104419999999999</v>
      </c>
      <c r="AQ141" s="173">
        <f>SUMIF('Historical Opex'!$G$260:$G$293,$C141,'Historical Opex'!AQ$260:AQ$293)</f>
        <v>0.58344399999999996</v>
      </c>
      <c r="AR141" s="173">
        <f>SUMIF('Historical Opex'!$G$260:$G$293,$C141,'Historical Opex'!AR$260:AR$293)</f>
        <v>3.7643719999999998</v>
      </c>
      <c r="AS141" s="173">
        <f>SUMIF('Historical Opex'!$G$260:$G$293,$C141,'Historical Opex'!AS$260:AS$293)</f>
        <v>-0.23379</v>
      </c>
      <c r="AT141" s="173">
        <f>SUMIF('Historical Opex'!$G$260:$G$293,$C141,'Historical Opex'!AT$260:AT$293)</f>
        <v>0.413941</v>
      </c>
      <c r="AU141" s="173"/>
      <c r="AV141" s="173"/>
      <c r="AW141" s="173"/>
      <c r="AX141" s="173"/>
      <c r="AY141" s="173"/>
      <c r="AZ141" s="173"/>
      <c r="BA141" s="173"/>
      <c r="BB141" s="173"/>
      <c r="BC141" s="173"/>
      <c r="BD141" s="173"/>
      <c r="BE141" s="173"/>
      <c r="BF141" s="173"/>
      <c r="BG141" s="173"/>
      <c r="BH141" s="173"/>
      <c r="BI141" s="173"/>
      <c r="BJ141" s="173"/>
      <c r="BK141" s="173"/>
      <c r="BL141" s="173"/>
      <c r="BM141" s="173"/>
      <c r="BN141" s="173"/>
      <c r="BO141" s="173"/>
      <c r="BP141" s="173"/>
      <c r="BQ141" s="173"/>
      <c r="BR141" s="173"/>
      <c r="BS141" s="173"/>
      <c r="BT141" s="173"/>
      <c r="BU141" s="173"/>
      <c r="BV141" s="173"/>
      <c r="BW141" s="173"/>
      <c r="BX141" s="173"/>
      <c r="BY141" s="173"/>
      <c r="BZ141" s="173"/>
      <c r="CA141" s="173"/>
      <c r="CB141" s="173"/>
      <c r="CC141" s="173"/>
      <c r="CE141" s="282">
        <f t="shared" si="106"/>
        <v>12.399781000000003</v>
      </c>
      <c r="CF141" s="282">
        <f t="shared" si="106"/>
        <v>11.816441000000001</v>
      </c>
      <c r="CG141" s="282">
        <f t="shared" si="106"/>
        <v>11.878148999999997</v>
      </c>
      <c r="CH141" s="282">
        <f t="shared" si="106"/>
        <v>0</v>
      </c>
      <c r="CI141" s="282">
        <f t="shared" si="106"/>
        <v>0</v>
      </c>
      <c r="CJ141" s="282">
        <f t="shared" si="106"/>
        <v>0</v>
      </c>
    </row>
    <row r="142" spans="2:88" x14ac:dyDescent="0.2">
      <c r="B142" s="283" t="s">
        <v>1271</v>
      </c>
      <c r="C142" s="283"/>
      <c r="D142" s="283"/>
      <c r="E142" s="283"/>
      <c r="F142" s="283"/>
      <c r="G142" s="283"/>
      <c r="H142" s="283"/>
      <c r="I142" s="283"/>
      <c r="J142" s="283"/>
      <c r="K142" s="174">
        <v>312.52338700000001</v>
      </c>
      <c r="L142" s="174">
        <v>327.345079</v>
      </c>
      <c r="M142" s="174">
        <v>298.08440000000002</v>
      </c>
      <c r="N142" s="174">
        <v>308.702406</v>
      </c>
      <c r="O142" s="174">
        <v>305.20962800000001</v>
      </c>
      <c r="P142" s="174">
        <v>314.78020700000002</v>
      </c>
      <c r="Q142" s="174">
        <v>333.278524</v>
      </c>
      <c r="R142" s="174">
        <v>310.15526199999999</v>
      </c>
      <c r="S142" s="174">
        <v>357.33927399999999</v>
      </c>
      <c r="T142" s="174">
        <v>390.67479400000002</v>
      </c>
      <c r="U142" s="174">
        <v>324.72302100000002</v>
      </c>
      <c r="V142" s="174">
        <v>357.61956900000001</v>
      </c>
      <c r="W142" s="174">
        <v>414.659761</v>
      </c>
      <c r="X142" s="174">
        <v>410.36551500000002</v>
      </c>
      <c r="Y142" s="174">
        <v>347.96108099999998</v>
      </c>
      <c r="Z142" s="174">
        <v>359.774044</v>
      </c>
      <c r="AA142" s="174">
        <v>393.38507499999997</v>
      </c>
      <c r="AB142" s="174">
        <v>415.26407</v>
      </c>
      <c r="AC142" s="174">
        <v>379.33291000000003</v>
      </c>
      <c r="AD142" s="174">
        <v>383.779651</v>
      </c>
      <c r="AE142" s="174">
        <v>438.18274700000001</v>
      </c>
      <c r="AF142" s="174">
        <v>441.535572</v>
      </c>
      <c r="AG142" s="174">
        <v>393.44127200000003</v>
      </c>
      <c r="AH142" s="174">
        <v>426.14814699999999</v>
      </c>
      <c r="AI142" s="174">
        <v>396.23629099999999</v>
      </c>
      <c r="AJ142" s="174">
        <v>393.82903299999998</v>
      </c>
      <c r="AK142" s="174">
        <v>384.87694900000002</v>
      </c>
      <c r="AL142" s="174">
        <v>355.93669</v>
      </c>
      <c r="AM142" s="174">
        <v>381.09334999999999</v>
      </c>
      <c r="AN142" s="174">
        <v>353.36772400000001</v>
      </c>
      <c r="AO142" s="174">
        <v>386.42808200000002</v>
      </c>
      <c r="AP142" s="174">
        <v>376.663366</v>
      </c>
      <c r="AQ142" s="174">
        <v>539.43590900000004</v>
      </c>
      <c r="AR142" s="174">
        <v>505.34154799999999</v>
      </c>
      <c r="AS142" s="174">
        <v>668.82235400000002</v>
      </c>
      <c r="AT142" s="174">
        <v>764.33701799999994</v>
      </c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/>
      <c r="BX142" s="174"/>
      <c r="BY142" s="174"/>
      <c r="BZ142" s="174"/>
      <c r="CA142" s="174"/>
      <c r="CB142" s="174"/>
      <c r="CC142" s="174"/>
      <c r="CE142" s="283">
        <f t="shared" ref="CE142:CJ142" si="107">SUM(CE143:CE164)</f>
        <v>3940.435551</v>
      </c>
      <c r="CF142" s="283">
        <f t="shared" si="107"/>
        <v>4803.8298450000002</v>
      </c>
      <c r="CG142" s="283">
        <f t="shared" si="107"/>
        <v>5506.3683139999985</v>
      </c>
      <c r="CH142" s="283">
        <f t="shared" si="107"/>
        <v>0</v>
      </c>
      <c r="CI142" s="283">
        <f t="shared" si="107"/>
        <v>0</v>
      </c>
      <c r="CJ142" s="283">
        <f t="shared" si="107"/>
        <v>0</v>
      </c>
    </row>
    <row r="143" spans="2:88" x14ac:dyDescent="0.2">
      <c r="B143" s="279"/>
      <c r="C143" s="339" t="s">
        <v>900</v>
      </c>
      <c r="D143" s="339"/>
      <c r="E143" s="339"/>
      <c r="F143" s="339"/>
      <c r="G143" s="339"/>
      <c r="H143" s="339"/>
      <c r="I143" s="339"/>
      <c r="J143" s="339"/>
      <c r="K143" s="172">
        <f>SUMIF('Historical Opex'!$G$260:$G$293,$C143,'Historical Opex'!K$260:K$293)</f>
        <v>1.645721</v>
      </c>
      <c r="L143" s="172">
        <f>SUMIF('Historical Opex'!$G$260:$G$293,$C143,'Historical Opex'!L$260:L$293)</f>
        <v>0.82357000000000002</v>
      </c>
      <c r="M143" s="172">
        <f>SUMIF('Historical Opex'!$G$260:$G$293,$C143,'Historical Opex'!M$260:M$293)</f>
        <v>0.78246000000000004</v>
      </c>
      <c r="N143" s="172">
        <f>SUMIF('Historical Opex'!$G$260:$G$293,$C143,'Historical Opex'!N$260:N$293)</f>
        <v>0.72640000000000005</v>
      </c>
      <c r="O143" s="172">
        <f>SUMIF('Historical Opex'!$G$260:$G$293,$C143,'Historical Opex'!O$260:O$293)</f>
        <v>1.80348</v>
      </c>
      <c r="P143" s="172">
        <f>SUMIF('Historical Opex'!$G$260:$G$293,$C143,'Historical Opex'!P$260:P$293)</f>
        <v>0.72640000000000005</v>
      </c>
      <c r="Q143" s="172">
        <f>SUMIF('Historical Opex'!$G$260:$G$293,$C143,'Historical Opex'!Q$260:Q$293)</f>
        <v>1.0658920000000001</v>
      </c>
      <c r="R143" s="172">
        <f>SUMIF('Historical Opex'!$G$260:$G$293,$C143,'Historical Opex'!R$260:R$293)</f>
        <v>1.0255640000000001</v>
      </c>
      <c r="S143" s="172">
        <f>SUMIF('Historical Opex'!$G$260:$G$293,$C143,'Historical Opex'!S$260:S$293)</f>
        <v>2.0296449999999999</v>
      </c>
      <c r="T143" s="172">
        <f>SUMIF('Historical Opex'!$G$260:$G$293,$C143,'Historical Opex'!T$260:T$293)</f>
        <v>1.0445139999999999</v>
      </c>
      <c r="U143" s="172">
        <f>SUMIF('Historical Opex'!$G$260:$G$293,$C143,'Historical Opex'!U$260:U$293)</f>
        <v>1.1565270000000001</v>
      </c>
      <c r="V143" s="172">
        <f>SUMIF('Historical Opex'!$G$260:$G$293,$C143,'Historical Opex'!V$260:V$293)</f>
        <v>2.592015</v>
      </c>
      <c r="W143" s="172">
        <f>SUMIF('Historical Opex'!$G$260:$G$293,$C143,'Historical Opex'!W$260:W$293)</f>
        <v>1.4690340000000002</v>
      </c>
      <c r="X143" s="172">
        <f>SUMIF('Historical Opex'!$G$260:$G$293,$C143,'Historical Opex'!X$260:X$293)</f>
        <v>1.688253</v>
      </c>
      <c r="Y143" s="172">
        <f>SUMIF('Historical Opex'!$G$260:$G$293,$C143,'Historical Opex'!Y$260:Y$293)</f>
        <v>1.1691289999999999</v>
      </c>
      <c r="Z143" s="172">
        <f>SUMIF('Historical Opex'!$G$260:$G$293,$C143,'Historical Opex'!Z$260:Z$293)</f>
        <v>1.5280149999999999</v>
      </c>
      <c r="AA143" s="172">
        <f>SUMIF('Historical Opex'!$G$260:$G$293,$C143,'Historical Opex'!AA$260:AA$293)</f>
        <v>1.9442919999999999</v>
      </c>
      <c r="AB143" s="172">
        <f>SUMIF('Historical Opex'!$G$260:$G$293,$C143,'Historical Opex'!AB$260:AB$293)</f>
        <v>1.0949040000000001</v>
      </c>
      <c r="AC143" s="172">
        <f>SUMIF('Historical Opex'!$G$260:$G$293,$C143,'Historical Opex'!AC$260:AC$293)</f>
        <v>1.235789</v>
      </c>
      <c r="AD143" s="172">
        <f>SUMIF('Historical Opex'!$G$260:$G$293,$C143,'Historical Opex'!AD$260:AD$293)</f>
        <v>1.104301</v>
      </c>
      <c r="AE143" s="172">
        <f>SUMIF('Historical Opex'!$G$260:$G$293,$C143,'Historical Opex'!AE$260:AE$293)</f>
        <v>1.635095</v>
      </c>
      <c r="AF143" s="172">
        <f>SUMIF('Historical Opex'!$G$260:$G$293,$C143,'Historical Opex'!AF$260:AF$293)</f>
        <v>1.1662780000000001</v>
      </c>
      <c r="AG143" s="172">
        <f>SUMIF('Historical Opex'!$G$260:$G$293,$C143,'Historical Opex'!AG$260:AG$293)</f>
        <v>1.102266</v>
      </c>
      <c r="AH143" s="172">
        <f>SUMIF('Historical Opex'!$G$260:$G$293,$C143,'Historical Opex'!AH$260:AH$293)</f>
        <v>0.993614</v>
      </c>
      <c r="AI143" s="172">
        <f>SUMIF('Historical Opex'!$G$260:$G$293,$C143,'Historical Opex'!AI$260:AI$293)</f>
        <v>1.0766739999999999</v>
      </c>
      <c r="AJ143" s="172">
        <f>SUMIF('Historical Opex'!$G$260:$G$293,$C143,'Historical Opex'!AJ$260:AJ$293)</f>
        <v>0.72036000000000011</v>
      </c>
      <c r="AK143" s="172">
        <f>SUMIF('Historical Opex'!$G$260:$G$293,$C143,'Historical Opex'!AK$260:AK$293)</f>
        <v>0.98611899999999997</v>
      </c>
      <c r="AL143" s="172">
        <f>SUMIF('Historical Opex'!$G$260:$G$293,$C143,'Historical Opex'!AL$260:AL$293)</f>
        <v>1.4205889999999999</v>
      </c>
      <c r="AM143" s="172">
        <f>SUMIF('Historical Opex'!$G$260:$G$293,$C143,'Historical Opex'!AM$260:AM$293)</f>
        <v>1.465889</v>
      </c>
      <c r="AN143" s="172">
        <f>SUMIF('Historical Opex'!$G$260:$G$293,$C143,'Historical Opex'!AN$260:AN$293)</f>
        <v>1.2681480000000001</v>
      </c>
      <c r="AO143" s="172">
        <f>SUMIF('Historical Opex'!$G$260:$G$293,$C143,'Historical Opex'!AO$260:AO$293)</f>
        <v>1.4232740000000002</v>
      </c>
      <c r="AP143" s="172">
        <f>SUMIF('Historical Opex'!$G$260:$G$293,$C143,'Historical Opex'!AP$260:AP$293)</f>
        <v>2.1916250000000002</v>
      </c>
      <c r="AQ143" s="172">
        <f>SUMIF('Historical Opex'!$G$260:$G$293,$C143,'Historical Opex'!AQ$260:AQ$293)</f>
        <v>1.3695280000000001</v>
      </c>
      <c r="AR143" s="172">
        <f>SUMIF('Historical Opex'!$G$260:$G$293,$C143,'Historical Opex'!AR$260:AR$293)</f>
        <v>2.4527540000000001</v>
      </c>
      <c r="AS143" s="172">
        <f>SUMIF('Historical Opex'!$G$260:$G$293,$C143,'Historical Opex'!AS$260:AS$293)</f>
        <v>1.1796450000000001</v>
      </c>
      <c r="AT143" s="172">
        <f>SUMIF('Historical Opex'!$G$260:$G$293,$C143,'Historical Opex'!AT$260:AT$293)</f>
        <v>9.0378E-2</v>
      </c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2"/>
      <c r="BE143" s="172"/>
      <c r="BF143" s="172"/>
      <c r="BG143" s="172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72"/>
      <c r="BR143" s="172"/>
      <c r="BS143" s="172"/>
      <c r="BT143" s="172"/>
      <c r="BU143" s="172"/>
      <c r="BV143" s="172"/>
      <c r="BW143" s="172"/>
      <c r="BX143" s="172"/>
      <c r="BY143" s="172"/>
      <c r="BZ143" s="172"/>
      <c r="CA143" s="172"/>
      <c r="CB143" s="172"/>
      <c r="CC143" s="172"/>
      <c r="CE143" s="281">
        <f t="shared" ref="CE143:CJ152" si="108">SUMIF($K$5:$CC$5,CE$5,$K143:$CC143)</f>
        <v>15.422188</v>
      </c>
      <c r="CF143" s="281">
        <f t="shared" si="108"/>
        <v>16.130970000000001</v>
      </c>
      <c r="CG143" s="281">
        <f t="shared" si="108"/>
        <v>15.644983000000002</v>
      </c>
      <c r="CH143" s="281">
        <f t="shared" si="108"/>
        <v>0</v>
      </c>
      <c r="CI143" s="281">
        <f t="shared" si="108"/>
        <v>0</v>
      </c>
      <c r="CJ143" s="281">
        <f t="shared" si="108"/>
        <v>0</v>
      </c>
    </row>
    <row r="144" spans="2:88" x14ac:dyDescent="0.2">
      <c r="B144" s="279"/>
      <c r="C144" s="24" t="s">
        <v>901</v>
      </c>
      <c r="D144" s="279"/>
      <c r="E144" s="279"/>
      <c r="F144" s="279"/>
      <c r="G144" s="279"/>
      <c r="H144" s="279"/>
      <c r="I144" s="279"/>
      <c r="J144" s="279"/>
      <c r="K144" s="158">
        <f>SUMIF('Historical Opex'!$G$260:$G$293,$C144,'Historical Opex'!K$260:K$293)</f>
        <v>0.26019999999999999</v>
      </c>
      <c r="L144" s="158">
        <f>SUMIF('Historical Opex'!$G$260:$G$293,$C144,'Historical Opex'!L$260:L$293)</f>
        <v>0</v>
      </c>
      <c r="M144" s="158">
        <f>SUMIF('Historical Opex'!$G$260:$G$293,$C144,'Historical Opex'!M$260:M$293)</f>
        <v>0.36080000000000001</v>
      </c>
      <c r="N144" s="158">
        <f>SUMIF('Historical Opex'!$G$260:$G$293,$C144,'Historical Opex'!N$260:N$293)</f>
        <v>0.53269999999999995</v>
      </c>
      <c r="O144" s="158">
        <f>SUMIF('Historical Opex'!$G$260:$G$293,$C144,'Historical Opex'!O$260:O$293)</f>
        <v>0.20349999999999999</v>
      </c>
      <c r="P144" s="158">
        <f>SUMIF('Historical Opex'!$G$260:$G$293,$C144,'Historical Opex'!P$260:P$293)</f>
        <v>5.2999999999999999E-2</v>
      </c>
      <c r="Q144" s="158">
        <f>SUMIF('Historical Opex'!$G$260:$G$293,$C144,'Historical Opex'!Q$260:Q$293)</f>
        <v>0.2303</v>
      </c>
      <c r="R144" s="158">
        <f>SUMIF('Historical Opex'!$G$260:$G$293,$C144,'Historical Opex'!R$260:R$293)</f>
        <v>0.1351</v>
      </c>
      <c r="S144" s="158">
        <f>SUMIF('Historical Opex'!$G$260:$G$293,$C144,'Historical Opex'!S$260:S$293)</f>
        <v>0.14508000000000001</v>
      </c>
      <c r="T144" s="158">
        <f>SUMIF('Historical Opex'!$G$260:$G$293,$C144,'Historical Opex'!T$260:T$293)</f>
        <v>3.6743800000000002</v>
      </c>
      <c r="U144" s="158">
        <f>SUMIF('Historical Opex'!$G$260:$G$293,$C144,'Historical Opex'!U$260:U$293)</f>
        <v>9.0700000000000003E-2</v>
      </c>
      <c r="V144" s="158">
        <f>SUMIF('Historical Opex'!$G$260:$G$293,$C144,'Historical Opex'!V$260:V$293)</f>
        <v>4.4600000000000001E-2</v>
      </c>
      <c r="W144" s="158">
        <f>SUMIF('Historical Opex'!$G$260:$G$293,$C144,'Historical Opex'!W$260:W$293)</f>
        <v>8.3299999999999999E-2</v>
      </c>
      <c r="X144" s="158">
        <f>SUMIF('Historical Opex'!$G$260:$G$293,$C144,'Historical Opex'!X$260:X$293)</f>
        <v>8.6400000000000005E-2</v>
      </c>
      <c r="Y144" s="158">
        <f>SUMIF('Historical Opex'!$G$260:$G$293,$C144,'Historical Opex'!Y$260:Y$293)</f>
        <v>2.9399999999999999E-2</v>
      </c>
      <c r="Z144" s="158">
        <f>SUMIF('Historical Opex'!$G$260:$G$293,$C144,'Historical Opex'!Z$260:Z$293)</f>
        <v>0.12018</v>
      </c>
      <c r="AA144" s="158">
        <f>SUMIF('Historical Opex'!$G$260:$G$293,$C144,'Historical Opex'!AA$260:AA$293)</f>
        <v>9.9547919999999994</v>
      </c>
      <c r="AB144" s="158">
        <f>SUMIF('Historical Opex'!$G$260:$G$293,$C144,'Historical Opex'!AB$260:AB$293)</f>
        <v>0.1321</v>
      </c>
      <c r="AC144" s="158">
        <f>SUMIF('Historical Opex'!$G$260:$G$293,$C144,'Historical Opex'!AC$260:AC$293)</f>
        <v>0.16026000000000001</v>
      </c>
      <c r="AD144" s="158">
        <f>SUMIF('Historical Opex'!$G$260:$G$293,$C144,'Historical Opex'!AD$260:AD$293)</f>
        <v>0.13308</v>
      </c>
      <c r="AE144" s="158">
        <f>SUMIF('Historical Opex'!$G$260:$G$293,$C144,'Historical Opex'!AE$260:AE$293)</f>
        <v>0.11114</v>
      </c>
      <c r="AF144" s="158">
        <f>SUMIF('Historical Opex'!$G$260:$G$293,$C144,'Historical Opex'!AF$260:AF$293)</f>
        <v>7.9147999999999996E-2</v>
      </c>
      <c r="AG144" s="158">
        <f>SUMIF('Historical Opex'!$G$260:$G$293,$C144,'Historical Opex'!AG$260:AG$293)</f>
        <v>0.20013999999999998</v>
      </c>
      <c r="AH144" s="158">
        <f>SUMIF('Historical Opex'!$G$260:$G$293,$C144,'Historical Opex'!AH$260:AH$293)</f>
        <v>0.10685</v>
      </c>
      <c r="AI144" s="158">
        <f>SUMIF('Historical Opex'!$G$260:$G$293,$C144,'Historical Opex'!AI$260:AI$293)</f>
        <v>5.0000000000000001E-3</v>
      </c>
      <c r="AJ144" s="158">
        <f>SUMIF('Historical Opex'!$G$260:$G$293,$C144,'Historical Opex'!AJ$260:AJ$293)</f>
        <v>1.67E-2</v>
      </c>
      <c r="AK144" s="158">
        <f>SUMIF('Historical Opex'!$G$260:$G$293,$C144,'Historical Opex'!AK$260:AK$293)</f>
        <v>5.4000000000000003E-3</v>
      </c>
      <c r="AL144" s="158">
        <f>SUMIF('Historical Opex'!$G$260:$G$293,$C144,'Historical Opex'!AL$260:AL$293)</f>
        <v>7.6700000000000004E-2</v>
      </c>
      <c r="AM144" s="158">
        <f>SUMIF('Historical Opex'!$G$260:$G$293,$C144,'Historical Opex'!AM$260:AM$293)</f>
        <v>8.9229099999999999</v>
      </c>
      <c r="AN144" s="158">
        <f>SUMIF('Historical Opex'!$G$260:$G$293,$C144,'Historical Opex'!AN$260:AN$293)</f>
        <v>0.15845699999999999</v>
      </c>
      <c r="AO144" s="158">
        <f>SUMIF('Historical Opex'!$G$260:$G$293,$C144,'Historical Opex'!AO$260:AO$293)</f>
        <v>9.0700000000000003E-2</v>
      </c>
      <c r="AP144" s="158">
        <f>SUMIF('Historical Opex'!$G$260:$G$293,$C144,'Historical Opex'!AP$260:AP$293)</f>
        <v>0.23430000000000001</v>
      </c>
      <c r="AQ144" s="158">
        <f>SUMIF('Historical Opex'!$G$260:$G$293,$C144,'Historical Opex'!AQ$260:AQ$293)</f>
        <v>0.1925</v>
      </c>
      <c r="AR144" s="158">
        <f>SUMIF('Historical Opex'!$G$260:$G$293,$C144,'Historical Opex'!AR$260:AR$293)</f>
        <v>0.29259999999999997</v>
      </c>
      <c r="AS144" s="158">
        <f>SUMIF('Historical Opex'!$G$260:$G$293,$C144,'Historical Opex'!AS$260:AS$293)</f>
        <v>9.9099999999999994E-2</v>
      </c>
      <c r="AT144" s="158">
        <f>SUMIF('Historical Opex'!$G$260:$G$293,$C144,'Historical Opex'!AT$260:AT$293)</f>
        <v>0.1215</v>
      </c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/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E144" s="251">
        <f t="shared" si="108"/>
        <v>5.7303600000000001</v>
      </c>
      <c r="CF144" s="251">
        <f t="shared" si="108"/>
        <v>11.196789999999998</v>
      </c>
      <c r="CG144" s="251">
        <f t="shared" si="108"/>
        <v>10.215866999999999</v>
      </c>
      <c r="CH144" s="251">
        <f t="shared" si="108"/>
        <v>0</v>
      </c>
      <c r="CI144" s="251">
        <f t="shared" si="108"/>
        <v>0</v>
      </c>
      <c r="CJ144" s="251">
        <f t="shared" si="108"/>
        <v>0</v>
      </c>
    </row>
    <row r="145" spans="2:88" x14ac:dyDescent="0.2">
      <c r="B145" s="279"/>
      <c r="C145" s="24" t="s">
        <v>210</v>
      </c>
      <c r="D145" s="279"/>
      <c r="E145" s="279"/>
      <c r="F145" s="279"/>
      <c r="G145" s="279"/>
      <c r="H145" s="279"/>
      <c r="I145" s="279"/>
      <c r="J145" s="279"/>
      <c r="K145" s="158">
        <f>SUMIF('Historical Opex'!$G$260:$G$293,$C145,'Historical Opex'!K$260:K$293)</f>
        <v>0</v>
      </c>
      <c r="L145" s="158">
        <f>SUMIF('Historical Opex'!$G$260:$G$293,$C145,'Historical Opex'!L$260:L$293)</f>
        <v>0</v>
      </c>
      <c r="M145" s="158">
        <f>SUMIF('Historical Opex'!$G$260:$G$293,$C145,'Historical Opex'!M$260:M$293)</f>
        <v>0</v>
      </c>
      <c r="N145" s="158">
        <f>SUMIF('Historical Opex'!$G$260:$G$293,$C145,'Historical Opex'!N$260:N$293)</f>
        <v>0</v>
      </c>
      <c r="O145" s="158">
        <f>SUMIF('Historical Opex'!$G$260:$G$293,$C145,'Historical Opex'!O$260:O$293)</f>
        <v>0</v>
      </c>
      <c r="P145" s="158">
        <f>SUMIF('Historical Opex'!$G$260:$G$293,$C145,'Historical Opex'!P$260:P$293)</f>
        <v>0</v>
      </c>
      <c r="Q145" s="158">
        <f>SUMIF('Historical Opex'!$G$260:$G$293,$C145,'Historical Opex'!Q$260:Q$293)</f>
        <v>0</v>
      </c>
      <c r="R145" s="158">
        <f>SUMIF('Historical Opex'!$G$260:$G$293,$C145,'Historical Opex'!R$260:R$293)</f>
        <v>0</v>
      </c>
      <c r="S145" s="158">
        <f>SUMIF('Historical Opex'!$G$260:$G$293,$C145,'Historical Opex'!S$260:S$293)</f>
        <v>0</v>
      </c>
      <c r="T145" s="158">
        <f>SUMIF('Historical Opex'!$G$260:$G$293,$C145,'Historical Opex'!T$260:T$293)</f>
        <v>0</v>
      </c>
      <c r="U145" s="158">
        <f>SUMIF('Historical Opex'!$G$260:$G$293,$C145,'Historical Opex'!U$260:U$293)</f>
        <v>0</v>
      </c>
      <c r="V145" s="158">
        <f>SUMIF('Historical Opex'!$G$260:$G$293,$C145,'Historical Opex'!V$260:V$293)</f>
        <v>0</v>
      </c>
      <c r="W145" s="158">
        <f>SUMIF('Historical Opex'!$G$260:$G$293,$C145,'Historical Opex'!W$260:W$293)</f>
        <v>0</v>
      </c>
      <c r="X145" s="158">
        <f>SUMIF('Historical Opex'!$G$260:$G$293,$C145,'Historical Opex'!X$260:X$293)</f>
        <v>0</v>
      </c>
      <c r="Y145" s="158">
        <f>SUMIF('Historical Opex'!$G$260:$G$293,$C145,'Historical Opex'!Y$260:Y$293)</f>
        <v>0</v>
      </c>
      <c r="Z145" s="158">
        <f>SUMIF('Historical Opex'!$G$260:$G$293,$C145,'Historical Opex'!Z$260:Z$293)</f>
        <v>0</v>
      </c>
      <c r="AA145" s="158">
        <f>SUMIF('Historical Opex'!$G$260:$G$293,$C145,'Historical Opex'!AA$260:AA$293)</f>
        <v>0</v>
      </c>
      <c r="AB145" s="158">
        <f>SUMIF('Historical Opex'!$G$260:$G$293,$C145,'Historical Opex'!AB$260:AB$293)</f>
        <v>0</v>
      </c>
      <c r="AC145" s="158">
        <f>SUMIF('Historical Opex'!$G$260:$G$293,$C145,'Historical Opex'!AC$260:AC$293)</f>
        <v>0</v>
      </c>
      <c r="AD145" s="158">
        <f>SUMIF('Historical Opex'!$G$260:$G$293,$C145,'Historical Opex'!AD$260:AD$293)</f>
        <v>0</v>
      </c>
      <c r="AE145" s="158">
        <f>SUMIF('Historical Opex'!$G$260:$G$293,$C145,'Historical Opex'!AE$260:AE$293)</f>
        <v>0</v>
      </c>
      <c r="AF145" s="158">
        <f>SUMIF('Historical Opex'!$G$260:$G$293,$C145,'Historical Opex'!AF$260:AF$293)</f>
        <v>0</v>
      </c>
      <c r="AG145" s="158">
        <f>SUMIF('Historical Opex'!$G$260:$G$293,$C145,'Historical Opex'!AG$260:AG$293)</f>
        <v>0</v>
      </c>
      <c r="AH145" s="158">
        <f>SUMIF('Historical Opex'!$G$260:$G$293,$C145,'Historical Opex'!AH$260:AH$293)</f>
        <v>0</v>
      </c>
      <c r="AI145" s="158">
        <f>SUMIF('Historical Opex'!$G$260:$G$293,$C145,'Historical Opex'!AI$260:AI$293)</f>
        <v>0</v>
      </c>
      <c r="AJ145" s="158">
        <f>SUMIF('Historical Opex'!$G$260:$G$293,$C145,'Historical Opex'!AJ$260:AJ$293)</f>
        <v>0</v>
      </c>
      <c r="AK145" s="158">
        <f>SUMIF('Historical Opex'!$G$260:$G$293,$C145,'Historical Opex'!AK$260:AK$293)</f>
        <v>0</v>
      </c>
      <c r="AL145" s="158">
        <f>SUMIF('Historical Opex'!$G$260:$G$293,$C145,'Historical Opex'!AL$260:AL$293)</f>
        <v>0</v>
      </c>
      <c r="AM145" s="158">
        <f>SUMIF('Historical Opex'!$G$260:$G$293,$C145,'Historical Opex'!AM$260:AM$293)</f>
        <v>0</v>
      </c>
      <c r="AN145" s="158">
        <f>SUMIF('Historical Opex'!$G$260:$G$293,$C145,'Historical Opex'!AN$260:AN$293)</f>
        <v>0</v>
      </c>
      <c r="AO145" s="158">
        <f>SUMIF('Historical Opex'!$G$260:$G$293,$C145,'Historical Opex'!AO$260:AO$293)</f>
        <v>0</v>
      </c>
      <c r="AP145" s="158">
        <f>SUMIF('Historical Opex'!$G$260:$G$293,$C145,'Historical Opex'!AP$260:AP$293)</f>
        <v>0</v>
      </c>
      <c r="AQ145" s="158">
        <f>SUMIF('Historical Opex'!$G$260:$G$293,$C145,'Historical Opex'!AQ$260:AQ$293)</f>
        <v>0</v>
      </c>
      <c r="AR145" s="158">
        <f>SUMIF('Historical Opex'!$G$260:$G$293,$C145,'Historical Opex'!AR$260:AR$293)</f>
        <v>0</v>
      </c>
      <c r="AS145" s="158">
        <f>SUMIF('Historical Opex'!$G$260:$G$293,$C145,'Historical Opex'!AS$260:AS$293)</f>
        <v>0</v>
      </c>
      <c r="AT145" s="158">
        <f>SUMIF('Historical Opex'!$G$260:$G$293,$C145,'Historical Opex'!AT$260:AT$293)</f>
        <v>0</v>
      </c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E145" s="251">
        <f t="shared" si="108"/>
        <v>0</v>
      </c>
      <c r="CF145" s="251">
        <f t="shared" si="108"/>
        <v>0</v>
      </c>
      <c r="CG145" s="251">
        <f t="shared" si="108"/>
        <v>0</v>
      </c>
      <c r="CH145" s="251">
        <f t="shared" si="108"/>
        <v>0</v>
      </c>
      <c r="CI145" s="251">
        <f t="shared" si="108"/>
        <v>0</v>
      </c>
      <c r="CJ145" s="251">
        <f t="shared" si="108"/>
        <v>0</v>
      </c>
    </row>
    <row r="146" spans="2:88" x14ac:dyDescent="0.2">
      <c r="B146" s="279"/>
      <c r="C146" s="24" t="s">
        <v>211</v>
      </c>
      <c r="D146" s="279"/>
      <c r="E146" s="279"/>
      <c r="F146" s="279"/>
      <c r="G146" s="279"/>
      <c r="H146" s="279"/>
      <c r="I146" s="279"/>
      <c r="J146" s="279"/>
      <c r="K146" s="158">
        <f>SUMIF('Historical Opex'!$G$260:$G$293,$C146,'Historical Opex'!K$260:K$293)</f>
        <v>0</v>
      </c>
      <c r="L146" s="158">
        <f>SUMIF('Historical Opex'!$G$260:$G$293,$C146,'Historical Opex'!L$260:L$293)</f>
        <v>0</v>
      </c>
      <c r="M146" s="158">
        <f>SUMIF('Historical Opex'!$G$260:$G$293,$C146,'Historical Opex'!M$260:M$293)</f>
        <v>0</v>
      </c>
      <c r="N146" s="158">
        <f>SUMIF('Historical Opex'!$G$260:$G$293,$C146,'Historical Opex'!N$260:N$293)</f>
        <v>0</v>
      </c>
      <c r="O146" s="158">
        <f>SUMIF('Historical Opex'!$G$260:$G$293,$C146,'Historical Opex'!O$260:O$293)</f>
        <v>0</v>
      </c>
      <c r="P146" s="158">
        <f>SUMIF('Historical Opex'!$G$260:$G$293,$C146,'Historical Opex'!P$260:P$293)</f>
        <v>0</v>
      </c>
      <c r="Q146" s="158">
        <f>SUMIF('Historical Opex'!$G$260:$G$293,$C146,'Historical Opex'!Q$260:Q$293)</f>
        <v>0</v>
      </c>
      <c r="R146" s="158">
        <f>SUMIF('Historical Opex'!$G$260:$G$293,$C146,'Historical Opex'!R$260:R$293)</f>
        <v>0</v>
      </c>
      <c r="S146" s="158">
        <f>SUMIF('Historical Opex'!$G$260:$G$293,$C146,'Historical Opex'!S$260:S$293)</f>
        <v>0.59040000000000004</v>
      </c>
      <c r="T146" s="158">
        <f>SUMIF('Historical Opex'!$G$260:$G$293,$C146,'Historical Opex'!T$260:T$293)</f>
        <v>0.16772799999999999</v>
      </c>
      <c r="U146" s="158">
        <f>SUMIF('Historical Opex'!$G$260:$G$293,$C146,'Historical Opex'!U$260:U$293)</f>
        <v>0.35608000000000001</v>
      </c>
      <c r="V146" s="158">
        <f>SUMIF('Historical Opex'!$G$260:$G$293,$C146,'Historical Opex'!V$260:V$293)</f>
        <v>7.1999999999999995E-2</v>
      </c>
      <c r="W146" s="158">
        <f>SUMIF('Historical Opex'!$G$260:$G$293,$C146,'Historical Opex'!W$260:W$293)</f>
        <v>0.24884999999999999</v>
      </c>
      <c r="X146" s="158">
        <f>SUMIF('Historical Opex'!$G$260:$G$293,$C146,'Historical Opex'!X$260:X$293)</f>
        <v>0.16155</v>
      </c>
      <c r="Y146" s="158">
        <f>SUMIF('Historical Opex'!$G$260:$G$293,$C146,'Historical Opex'!Y$260:Y$293)</f>
        <v>8.4199999999999997E-2</v>
      </c>
      <c r="Z146" s="158">
        <f>SUMIF('Historical Opex'!$G$260:$G$293,$C146,'Historical Opex'!Z$260:Z$293)</f>
        <v>0.13589999999999999</v>
      </c>
      <c r="AA146" s="158">
        <f>SUMIF('Historical Opex'!$G$260:$G$293,$C146,'Historical Opex'!AA$260:AA$293)</f>
        <v>1.0449999999999999E-2</v>
      </c>
      <c r="AB146" s="158">
        <f>SUMIF('Historical Opex'!$G$260:$G$293,$C146,'Historical Opex'!AB$260:AB$293)</f>
        <v>0.27989999999999998</v>
      </c>
      <c r="AC146" s="158">
        <f>SUMIF('Historical Opex'!$G$260:$G$293,$C146,'Historical Opex'!AC$260:AC$293)</f>
        <v>0</v>
      </c>
      <c r="AD146" s="158">
        <f>SUMIF('Historical Opex'!$G$260:$G$293,$C146,'Historical Opex'!AD$260:AD$293)</f>
        <v>0.1305</v>
      </c>
      <c r="AE146" s="158">
        <f>SUMIF('Historical Opex'!$G$260:$G$293,$C146,'Historical Opex'!AE$260:AE$293)</f>
        <v>7.0269999999999999E-2</v>
      </c>
      <c r="AF146" s="158">
        <f>SUMIF('Historical Opex'!$G$260:$G$293,$C146,'Historical Opex'!AF$260:AF$293)</f>
        <v>0</v>
      </c>
      <c r="AG146" s="158">
        <f>SUMIF('Historical Opex'!$G$260:$G$293,$C146,'Historical Opex'!AG$260:AG$293)</f>
        <v>0.21240000000000001</v>
      </c>
      <c r="AH146" s="158">
        <f>SUMIF('Historical Opex'!$G$260:$G$293,$C146,'Historical Opex'!AH$260:AH$293)</f>
        <v>0</v>
      </c>
      <c r="AI146" s="158">
        <f>SUMIF('Historical Opex'!$G$260:$G$293,$C146,'Historical Opex'!AI$260:AI$293)</f>
        <v>9.6500000000000002E-2</v>
      </c>
      <c r="AJ146" s="158">
        <f>SUMIF('Historical Opex'!$G$260:$G$293,$C146,'Historical Opex'!AJ$260:AJ$293)</f>
        <v>1.14E-2</v>
      </c>
      <c r="AK146" s="158">
        <f>SUMIF('Historical Opex'!$G$260:$G$293,$C146,'Historical Opex'!AK$260:AK$293)</f>
        <v>0.16075999999999999</v>
      </c>
      <c r="AL146" s="158">
        <f>SUMIF('Historical Opex'!$G$260:$G$293,$C146,'Historical Opex'!AL$260:AL$293)</f>
        <v>0.12551999999999999</v>
      </c>
      <c r="AM146" s="158">
        <f>SUMIF('Historical Opex'!$G$260:$G$293,$C146,'Historical Opex'!AM$260:AM$293)</f>
        <v>0.10835</v>
      </c>
      <c r="AN146" s="158">
        <f>SUMIF('Historical Opex'!$G$260:$G$293,$C146,'Historical Opex'!AN$260:AN$293)</f>
        <v>4.6309999999999997E-2</v>
      </c>
      <c r="AO146" s="158">
        <f>SUMIF('Historical Opex'!$G$260:$G$293,$C146,'Historical Opex'!AO$260:AO$293)</f>
        <v>4.9272000000000003E-2</v>
      </c>
      <c r="AP146" s="158">
        <f>SUMIF('Historical Opex'!$G$260:$G$293,$C146,'Historical Opex'!AP$260:AP$293)</f>
        <v>0</v>
      </c>
      <c r="AQ146" s="158">
        <f>SUMIF('Historical Opex'!$G$260:$G$293,$C146,'Historical Opex'!AQ$260:AQ$293)</f>
        <v>1.7850000000000001E-2</v>
      </c>
      <c r="AR146" s="158">
        <f>SUMIF('Historical Opex'!$G$260:$G$293,$C146,'Historical Opex'!AR$260:AR$293)</f>
        <v>0.28206999999999999</v>
      </c>
      <c r="AS146" s="158">
        <f>SUMIF('Historical Opex'!$G$260:$G$293,$C146,'Historical Opex'!AS$260:AS$293)</f>
        <v>0.23598</v>
      </c>
      <c r="AT146" s="158">
        <f>SUMIF('Historical Opex'!$G$260:$G$293,$C146,'Historical Opex'!AT$260:AT$293)</f>
        <v>1.9470000000000001E-2</v>
      </c>
      <c r="AU146" s="158"/>
      <c r="AV146" s="158"/>
      <c r="AW146" s="158"/>
      <c r="AX146" s="158"/>
      <c r="AY146" s="158"/>
      <c r="AZ146" s="158"/>
      <c r="BA146" s="158"/>
      <c r="BB146" s="158"/>
      <c r="BC146" s="158"/>
      <c r="BD146" s="158"/>
      <c r="BE146" s="158"/>
      <c r="BF146" s="158"/>
      <c r="BG146" s="158"/>
      <c r="BH146" s="158"/>
      <c r="BI146" s="158"/>
      <c r="BJ146" s="158"/>
      <c r="BK146" s="158"/>
      <c r="BL146" s="158"/>
      <c r="BM146" s="158"/>
      <c r="BN146" s="158"/>
      <c r="BO146" s="158"/>
      <c r="BP146" s="158"/>
      <c r="BQ146" s="158"/>
      <c r="BR146" s="158"/>
      <c r="BS146" s="158"/>
      <c r="BT146" s="158"/>
      <c r="BU146" s="158"/>
      <c r="BV146" s="158"/>
      <c r="BW146" s="158"/>
      <c r="BX146" s="158"/>
      <c r="BY146" s="158"/>
      <c r="BZ146" s="158"/>
      <c r="CA146" s="158"/>
      <c r="CB146" s="158"/>
      <c r="CC146" s="158"/>
      <c r="CE146" s="251">
        <f t="shared" si="108"/>
        <v>1.1862080000000002</v>
      </c>
      <c r="CF146" s="251">
        <f t="shared" si="108"/>
        <v>1.33402</v>
      </c>
      <c r="CG146" s="251">
        <f t="shared" si="108"/>
        <v>1.1534820000000001</v>
      </c>
      <c r="CH146" s="251">
        <f t="shared" si="108"/>
        <v>0</v>
      </c>
      <c r="CI146" s="251">
        <f t="shared" si="108"/>
        <v>0</v>
      </c>
      <c r="CJ146" s="251">
        <f t="shared" si="108"/>
        <v>0</v>
      </c>
    </row>
    <row r="147" spans="2:88" x14ac:dyDescent="0.2">
      <c r="B147" s="279"/>
      <c r="C147" s="24" t="s">
        <v>212</v>
      </c>
      <c r="D147" s="279"/>
      <c r="E147" s="279"/>
      <c r="F147" s="279"/>
      <c r="G147" s="279"/>
      <c r="H147" s="279"/>
      <c r="I147" s="279"/>
      <c r="J147" s="279"/>
      <c r="K147" s="158">
        <f>SUMIF('Historical Opex'!$G$260:$G$293,$C147,'Historical Opex'!K$260:K$293)</f>
        <v>0</v>
      </c>
      <c r="L147" s="158">
        <f>SUMIF('Historical Opex'!$G$260:$G$293,$C147,'Historical Opex'!L$260:L$293)</f>
        <v>0</v>
      </c>
      <c r="M147" s="158">
        <f>SUMIF('Historical Opex'!$G$260:$G$293,$C147,'Historical Opex'!M$260:M$293)</f>
        <v>0</v>
      </c>
      <c r="N147" s="158">
        <f>SUMIF('Historical Opex'!$G$260:$G$293,$C147,'Historical Opex'!N$260:N$293)</f>
        <v>0</v>
      </c>
      <c r="O147" s="158">
        <f>SUMIF('Historical Opex'!$G$260:$G$293,$C147,'Historical Opex'!O$260:O$293)</f>
        <v>0</v>
      </c>
      <c r="P147" s="158">
        <f>SUMIF('Historical Opex'!$G$260:$G$293,$C147,'Historical Opex'!P$260:P$293)</f>
        <v>0</v>
      </c>
      <c r="Q147" s="158">
        <f>SUMIF('Historical Opex'!$G$260:$G$293,$C147,'Historical Opex'!Q$260:Q$293)</f>
        <v>0</v>
      </c>
      <c r="R147" s="158">
        <f>SUMIF('Historical Opex'!$G$260:$G$293,$C147,'Historical Opex'!R$260:R$293)</f>
        <v>0</v>
      </c>
      <c r="S147" s="158">
        <f>SUMIF('Historical Opex'!$G$260:$G$293,$C147,'Historical Opex'!S$260:S$293)</f>
        <v>0</v>
      </c>
      <c r="T147" s="158">
        <f>SUMIF('Historical Opex'!$G$260:$G$293,$C147,'Historical Opex'!T$260:T$293)</f>
        <v>0</v>
      </c>
      <c r="U147" s="158">
        <f>SUMIF('Historical Opex'!$G$260:$G$293,$C147,'Historical Opex'!U$260:U$293)</f>
        <v>0</v>
      </c>
      <c r="V147" s="158">
        <f>SUMIF('Historical Opex'!$G$260:$G$293,$C147,'Historical Opex'!V$260:V$293)</f>
        <v>0</v>
      </c>
      <c r="W147" s="158">
        <f>SUMIF('Historical Opex'!$G$260:$G$293,$C147,'Historical Opex'!W$260:W$293)</f>
        <v>0</v>
      </c>
      <c r="X147" s="158">
        <f>SUMIF('Historical Opex'!$G$260:$G$293,$C147,'Historical Opex'!X$260:X$293)</f>
        <v>0</v>
      </c>
      <c r="Y147" s="158">
        <f>SUMIF('Historical Opex'!$G$260:$G$293,$C147,'Historical Opex'!Y$260:Y$293)</f>
        <v>0</v>
      </c>
      <c r="Z147" s="158">
        <f>SUMIF('Historical Opex'!$G$260:$G$293,$C147,'Historical Opex'!Z$260:Z$293)</f>
        <v>0</v>
      </c>
      <c r="AA147" s="158">
        <f>SUMIF('Historical Opex'!$G$260:$G$293,$C147,'Historical Opex'!AA$260:AA$293)</f>
        <v>0</v>
      </c>
      <c r="AB147" s="158">
        <f>SUMIF('Historical Opex'!$G$260:$G$293,$C147,'Historical Opex'!AB$260:AB$293)</f>
        <v>0</v>
      </c>
      <c r="AC147" s="158">
        <f>SUMIF('Historical Opex'!$G$260:$G$293,$C147,'Historical Opex'!AC$260:AC$293)</f>
        <v>0</v>
      </c>
      <c r="AD147" s="158">
        <f>SUMIF('Historical Opex'!$G$260:$G$293,$C147,'Historical Opex'!AD$260:AD$293)</f>
        <v>0</v>
      </c>
      <c r="AE147" s="158">
        <f>SUMIF('Historical Opex'!$G$260:$G$293,$C147,'Historical Opex'!AE$260:AE$293)</f>
        <v>0</v>
      </c>
      <c r="AF147" s="158">
        <f>SUMIF('Historical Opex'!$G$260:$G$293,$C147,'Historical Opex'!AF$260:AF$293)</f>
        <v>0</v>
      </c>
      <c r="AG147" s="158">
        <f>SUMIF('Historical Opex'!$G$260:$G$293,$C147,'Historical Opex'!AG$260:AG$293)</f>
        <v>0</v>
      </c>
      <c r="AH147" s="158">
        <f>SUMIF('Historical Opex'!$G$260:$G$293,$C147,'Historical Opex'!AH$260:AH$293)</f>
        <v>0</v>
      </c>
      <c r="AI147" s="158">
        <f>SUMIF('Historical Opex'!$G$260:$G$293,$C147,'Historical Opex'!AI$260:AI$293)</f>
        <v>0</v>
      </c>
      <c r="AJ147" s="158">
        <f>SUMIF('Historical Opex'!$G$260:$G$293,$C147,'Historical Opex'!AJ$260:AJ$293)</f>
        <v>0</v>
      </c>
      <c r="AK147" s="158">
        <f>SUMIF('Historical Opex'!$G$260:$G$293,$C147,'Historical Opex'!AK$260:AK$293)</f>
        <v>0</v>
      </c>
      <c r="AL147" s="158">
        <f>SUMIF('Historical Opex'!$G$260:$G$293,$C147,'Historical Opex'!AL$260:AL$293)</f>
        <v>0</v>
      </c>
      <c r="AM147" s="158">
        <f>SUMIF('Historical Opex'!$G$260:$G$293,$C147,'Historical Opex'!AM$260:AM$293)</f>
        <v>0</v>
      </c>
      <c r="AN147" s="158">
        <f>SUMIF('Historical Opex'!$G$260:$G$293,$C147,'Historical Opex'!AN$260:AN$293)</f>
        <v>0</v>
      </c>
      <c r="AO147" s="158">
        <f>SUMIF('Historical Opex'!$G$260:$G$293,$C147,'Historical Opex'!AO$260:AO$293)</f>
        <v>0</v>
      </c>
      <c r="AP147" s="158">
        <f>SUMIF('Historical Opex'!$G$260:$G$293,$C147,'Historical Opex'!AP$260:AP$293)</f>
        <v>0</v>
      </c>
      <c r="AQ147" s="158">
        <f>SUMIF('Historical Opex'!$G$260:$G$293,$C147,'Historical Opex'!AQ$260:AQ$293)</f>
        <v>0</v>
      </c>
      <c r="AR147" s="158">
        <f>SUMIF('Historical Opex'!$G$260:$G$293,$C147,'Historical Opex'!AR$260:AR$293)</f>
        <v>0</v>
      </c>
      <c r="AS147" s="158">
        <f>SUMIF('Historical Opex'!$G$260:$G$293,$C147,'Historical Opex'!AS$260:AS$293)</f>
        <v>0</v>
      </c>
      <c r="AT147" s="158">
        <f>SUMIF('Historical Opex'!$G$260:$G$293,$C147,'Historical Opex'!AT$260:AT$293)</f>
        <v>0</v>
      </c>
      <c r="AU147" s="158"/>
      <c r="AV147" s="158"/>
      <c r="AW147" s="158"/>
      <c r="AX147" s="158"/>
      <c r="AY147" s="158"/>
      <c r="AZ147" s="158"/>
      <c r="BA147" s="158"/>
      <c r="BB147" s="158"/>
      <c r="BC147" s="158"/>
      <c r="BD147" s="158"/>
      <c r="BE147" s="158"/>
      <c r="BF147" s="158"/>
      <c r="BG147" s="158"/>
      <c r="BH147" s="158"/>
      <c r="BI147" s="158"/>
      <c r="BJ147" s="158"/>
      <c r="BK147" s="158"/>
      <c r="BL147" s="158"/>
      <c r="BM147" s="158"/>
      <c r="BN147" s="158"/>
      <c r="BO147" s="158"/>
      <c r="BP147" s="158"/>
      <c r="BQ147" s="158"/>
      <c r="BR147" s="158"/>
      <c r="BS147" s="158"/>
      <c r="BT147" s="158"/>
      <c r="BU147" s="158"/>
      <c r="BV147" s="158"/>
      <c r="BW147" s="158"/>
      <c r="BX147" s="158"/>
      <c r="BY147" s="158"/>
      <c r="BZ147" s="158"/>
      <c r="CA147" s="158"/>
      <c r="CB147" s="158"/>
      <c r="CC147" s="158"/>
      <c r="CE147" s="251">
        <f t="shared" si="108"/>
        <v>0</v>
      </c>
      <c r="CF147" s="251">
        <f t="shared" si="108"/>
        <v>0</v>
      </c>
      <c r="CG147" s="251">
        <f t="shared" si="108"/>
        <v>0</v>
      </c>
      <c r="CH147" s="251">
        <f t="shared" si="108"/>
        <v>0</v>
      </c>
      <c r="CI147" s="251">
        <f t="shared" si="108"/>
        <v>0</v>
      </c>
      <c r="CJ147" s="251">
        <f t="shared" si="108"/>
        <v>0</v>
      </c>
    </row>
    <row r="148" spans="2:88" x14ac:dyDescent="0.2">
      <c r="B148" s="279"/>
      <c r="C148" s="24" t="s">
        <v>213</v>
      </c>
      <c r="D148" s="279"/>
      <c r="E148" s="279"/>
      <c r="F148" s="279"/>
      <c r="G148" s="279"/>
      <c r="H148" s="279"/>
      <c r="I148" s="279"/>
      <c r="J148" s="279"/>
      <c r="K148" s="158">
        <f>SUMIF('Historical Opex'!$G$260:$G$293,$C148,'Historical Opex'!K$260:K$293)</f>
        <v>0</v>
      </c>
      <c r="L148" s="158">
        <f>SUMIF('Historical Opex'!$G$260:$G$293,$C148,'Historical Opex'!L$260:L$293)</f>
        <v>0</v>
      </c>
      <c r="M148" s="158">
        <f>SUMIF('Historical Opex'!$G$260:$G$293,$C148,'Historical Opex'!M$260:M$293)</f>
        <v>0</v>
      </c>
      <c r="N148" s="158">
        <f>SUMIF('Historical Opex'!$G$260:$G$293,$C148,'Historical Opex'!N$260:N$293)</f>
        <v>0</v>
      </c>
      <c r="O148" s="158">
        <f>SUMIF('Historical Opex'!$G$260:$G$293,$C148,'Historical Opex'!O$260:O$293)</f>
        <v>0</v>
      </c>
      <c r="P148" s="158">
        <f>SUMIF('Historical Opex'!$G$260:$G$293,$C148,'Historical Opex'!P$260:P$293)</f>
        <v>0</v>
      </c>
      <c r="Q148" s="158">
        <f>SUMIF('Historical Opex'!$G$260:$G$293,$C148,'Historical Opex'!Q$260:Q$293)</f>
        <v>0</v>
      </c>
      <c r="R148" s="158">
        <f>SUMIF('Historical Opex'!$G$260:$G$293,$C148,'Historical Opex'!R$260:R$293)</f>
        <v>0</v>
      </c>
      <c r="S148" s="158">
        <f>SUMIF('Historical Opex'!$G$260:$G$293,$C148,'Historical Opex'!S$260:S$293)</f>
        <v>0</v>
      </c>
      <c r="T148" s="158">
        <f>SUMIF('Historical Opex'!$G$260:$G$293,$C148,'Historical Opex'!T$260:T$293)</f>
        <v>0</v>
      </c>
      <c r="U148" s="158">
        <f>SUMIF('Historical Opex'!$G$260:$G$293,$C148,'Historical Opex'!U$260:U$293)</f>
        <v>0</v>
      </c>
      <c r="V148" s="158">
        <f>SUMIF('Historical Opex'!$G$260:$G$293,$C148,'Historical Opex'!V$260:V$293)</f>
        <v>0</v>
      </c>
      <c r="W148" s="158">
        <f>SUMIF('Historical Opex'!$G$260:$G$293,$C148,'Historical Opex'!W$260:W$293)</f>
        <v>0</v>
      </c>
      <c r="X148" s="158">
        <f>SUMIF('Historical Opex'!$G$260:$G$293,$C148,'Historical Opex'!X$260:X$293)</f>
        <v>0</v>
      </c>
      <c r="Y148" s="158">
        <f>SUMIF('Historical Opex'!$G$260:$G$293,$C148,'Historical Opex'!Y$260:Y$293)</f>
        <v>0</v>
      </c>
      <c r="Z148" s="158">
        <f>SUMIF('Historical Opex'!$G$260:$G$293,$C148,'Historical Opex'!Z$260:Z$293)</f>
        <v>0</v>
      </c>
      <c r="AA148" s="158">
        <f>SUMIF('Historical Opex'!$G$260:$G$293,$C148,'Historical Opex'!AA$260:AA$293)</f>
        <v>0</v>
      </c>
      <c r="AB148" s="158">
        <f>SUMIF('Historical Opex'!$G$260:$G$293,$C148,'Historical Opex'!AB$260:AB$293)</f>
        <v>0</v>
      </c>
      <c r="AC148" s="158">
        <f>SUMIF('Historical Opex'!$G$260:$G$293,$C148,'Historical Opex'!AC$260:AC$293)</f>
        <v>0</v>
      </c>
      <c r="AD148" s="158">
        <f>SUMIF('Historical Opex'!$G$260:$G$293,$C148,'Historical Opex'!AD$260:AD$293)</f>
        <v>0</v>
      </c>
      <c r="AE148" s="158">
        <f>SUMIF('Historical Opex'!$G$260:$G$293,$C148,'Historical Opex'!AE$260:AE$293)</f>
        <v>0</v>
      </c>
      <c r="AF148" s="158">
        <f>SUMIF('Historical Opex'!$G$260:$G$293,$C148,'Historical Opex'!AF$260:AF$293)</f>
        <v>0</v>
      </c>
      <c r="AG148" s="158">
        <f>SUMIF('Historical Opex'!$G$260:$G$293,$C148,'Historical Opex'!AG$260:AG$293)</f>
        <v>0</v>
      </c>
      <c r="AH148" s="158">
        <f>SUMIF('Historical Opex'!$G$260:$G$293,$C148,'Historical Opex'!AH$260:AH$293)</f>
        <v>0</v>
      </c>
      <c r="AI148" s="158">
        <f>SUMIF('Historical Opex'!$G$260:$G$293,$C148,'Historical Opex'!AI$260:AI$293)</f>
        <v>0</v>
      </c>
      <c r="AJ148" s="158">
        <f>SUMIF('Historical Opex'!$G$260:$G$293,$C148,'Historical Opex'!AJ$260:AJ$293)</f>
        <v>0</v>
      </c>
      <c r="AK148" s="158">
        <f>SUMIF('Historical Opex'!$G$260:$G$293,$C148,'Historical Opex'!AK$260:AK$293)</f>
        <v>0</v>
      </c>
      <c r="AL148" s="158">
        <f>SUMIF('Historical Opex'!$G$260:$G$293,$C148,'Historical Opex'!AL$260:AL$293)</f>
        <v>0</v>
      </c>
      <c r="AM148" s="158">
        <f>SUMIF('Historical Opex'!$G$260:$G$293,$C148,'Historical Opex'!AM$260:AM$293)</f>
        <v>0</v>
      </c>
      <c r="AN148" s="158">
        <f>SUMIF('Historical Opex'!$G$260:$G$293,$C148,'Historical Opex'!AN$260:AN$293)</f>
        <v>0</v>
      </c>
      <c r="AO148" s="158">
        <f>SUMIF('Historical Opex'!$G$260:$G$293,$C148,'Historical Opex'!AO$260:AO$293)</f>
        <v>0</v>
      </c>
      <c r="AP148" s="158">
        <f>SUMIF('Historical Opex'!$G$260:$G$293,$C148,'Historical Opex'!AP$260:AP$293)</f>
        <v>0</v>
      </c>
      <c r="AQ148" s="158">
        <f>SUMIF('Historical Opex'!$G$260:$G$293,$C148,'Historical Opex'!AQ$260:AQ$293)</f>
        <v>0</v>
      </c>
      <c r="AR148" s="158">
        <f>SUMIF('Historical Opex'!$G$260:$G$293,$C148,'Historical Opex'!AR$260:AR$293)</f>
        <v>0</v>
      </c>
      <c r="AS148" s="158">
        <f>SUMIF('Historical Opex'!$G$260:$G$293,$C148,'Historical Opex'!AS$260:AS$293)</f>
        <v>0</v>
      </c>
      <c r="AT148" s="158">
        <f>SUMIF('Historical Opex'!$G$260:$G$293,$C148,'Historical Opex'!AT$260:AT$293)</f>
        <v>0</v>
      </c>
      <c r="AU148" s="158"/>
      <c r="AV148" s="158"/>
      <c r="AW148" s="158"/>
      <c r="AX148" s="158"/>
      <c r="AY148" s="158"/>
      <c r="AZ148" s="158"/>
      <c r="BA148" s="158"/>
      <c r="BB148" s="158"/>
      <c r="BC148" s="158"/>
      <c r="BD148" s="158"/>
      <c r="BE148" s="158"/>
      <c r="BF148" s="158"/>
      <c r="BG148" s="158"/>
      <c r="BH148" s="158"/>
      <c r="BI148" s="158"/>
      <c r="BJ148" s="158"/>
      <c r="BK148" s="158"/>
      <c r="BL148" s="158"/>
      <c r="BM148" s="158"/>
      <c r="BN148" s="158"/>
      <c r="BO148" s="158"/>
      <c r="BP148" s="158"/>
      <c r="BQ148" s="158"/>
      <c r="BR148" s="158"/>
      <c r="BS148" s="158"/>
      <c r="BT148" s="158"/>
      <c r="BU148" s="158"/>
      <c r="BV148" s="158"/>
      <c r="BW148" s="158"/>
      <c r="BX148" s="158"/>
      <c r="BY148" s="158"/>
      <c r="BZ148" s="158"/>
      <c r="CA148" s="158"/>
      <c r="CB148" s="158"/>
      <c r="CC148" s="158"/>
      <c r="CE148" s="251">
        <f t="shared" si="108"/>
        <v>0</v>
      </c>
      <c r="CF148" s="251">
        <f t="shared" si="108"/>
        <v>0</v>
      </c>
      <c r="CG148" s="251">
        <f t="shared" si="108"/>
        <v>0</v>
      </c>
      <c r="CH148" s="251">
        <f t="shared" si="108"/>
        <v>0</v>
      </c>
      <c r="CI148" s="251">
        <f t="shared" si="108"/>
        <v>0</v>
      </c>
      <c r="CJ148" s="251">
        <f t="shared" si="108"/>
        <v>0</v>
      </c>
    </row>
    <row r="149" spans="2:88" x14ac:dyDescent="0.2">
      <c r="B149" s="279"/>
      <c r="C149" s="24" t="s">
        <v>1235</v>
      </c>
      <c r="D149" s="279"/>
      <c r="E149" s="279"/>
      <c r="F149" s="279"/>
      <c r="G149" s="279"/>
      <c r="H149" s="279"/>
      <c r="I149" s="279"/>
      <c r="J149" s="279"/>
      <c r="K149" s="158">
        <f>SUMIF('Historical Opex'!$G$260:$G$293,$C149,'Historical Opex'!K$260:K$293)</f>
        <v>0</v>
      </c>
      <c r="L149" s="158">
        <f>SUMIF('Historical Opex'!$G$260:$G$293,$C149,'Historical Opex'!L$260:L$293)</f>
        <v>0</v>
      </c>
      <c r="M149" s="158">
        <f>SUMIF('Historical Opex'!$G$260:$G$293,$C149,'Historical Opex'!M$260:M$293)</f>
        <v>0</v>
      </c>
      <c r="N149" s="158">
        <f>SUMIF('Historical Opex'!$G$260:$G$293,$C149,'Historical Opex'!N$260:N$293)</f>
        <v>0</v>
      </c>
      <c r="O149" s="158">
        <f>SUMIF('Historical Opex'!$G$260:$G$293,$C149,'Historical Opex'!O$260:O$293)</f>
        <v>0</v>
      </c>
      <c r="P149" s="158">
        <f>SUMIF('Historical Opex'!$G$260:$G$293,$C149,'Historical Opex'!P$260:P$293)</f>
        <v>0</v>
      </c>
      <c r="Q149" s="158">
        <f>SUMIF('Historical Opex'!$G$260:$G$293,$C149,'Historical Opex'!Q$260:Q$293)</f>
        <v>0</v>
      </c>
      <c r="R149" s="158">
        <f>SUMIF('Historical Opex'!$G$260:$G$293,$C149,'Historical Opex'!R$260:R$293)</f>
        <v>0</v>
      </c>
      <c r="S149" s="158">
        <f>SUMIF('Historical Opex'!$G$260:$G$293,$C149,'Historical Opex'!S$260:S$293)</f>
        <v>0</v>
      </c>
      <c r="T149" s="158">
        <f>SUMIF('Historical Opex'!$G$260:$G$293,$C149,'Historical Opex'!T$260:T$293)</f>
        <v>0</v>
      </c>
      <c r="U149" s="158">
        <f>SUMIF('Historical Opex'!$G$260:$G$293,$C149,'Historical Opex'!U$260:U$293)</f>
        <v>0</v>
      </c>
      <c r="V149" s="158">
        <f>SUMIF('Historical Opex'!$G$260:$G$293,$C149,'Historical Opex'!V$260:V$293)</f>
        <v>0</v>
      </c>
      <c r="W149" s="158">
        <f>SUMIF('Historical Opex'!$G$260:$G$293,$C149,'Historical Opex'!W$260:W$293)</f>
        <v>0</v>
      </c>
      <c r="X149" s="158">
        <f>SUMIF('Historical Opex'!$G$260:$G$293,$C149,'Historical Opex'!X$260:X$293)</f>
        <v>0</v>
      </c>
      <c r="Y149" s="158">
        <f>SUMIF('Historical Opex'!$G$260:$G$293,$C149,'Historical Opex'!Y$260:Y$293)</f>
        <v>0</v>
      </c>
      <c r="Z149" s="158">
        <f>SUMIF('Historical Opex'!$G$260:$G$293,$C149,'Historical Opex'!Z$260:Z$293)</f>
        <v>0</v>
      </c>
      <c r="AA149" s="158">
        <f>SUMIF('Historical Opex'!$G$260:$G$293,$C149,'Historical Opex'!AA$260:AA$293)</f>
        <v>0</v>
      </c>
      <c r="AB149" s="158">
        <f>SUMIF('Historical Opex'!$G$260:$G$293,$C149,'Historical Opex'!AB$260:AB$293)</f>
        <v>0</v>
      </c>
      <c r="AC149" s="158">
        <f>SUMIF('Historical Opex'!$G$260:$G$293,$C149,'Historical Opex'!AC$260:AC$293)</f>
        <v>0</v>
      </c>
      <c r="AD149" s="158">
        <f>SUMIF('Historical Opex'!$G$260:$G$293,$C149,'Historical Opex'!AD$260:AD$293)</f>
        <v>0</v>
      </c>
      <c r="AE149" s="158">
        <f>SUMIF('Historical Opex'!$G$260:$G$293,$C149,'Historical Opex'!AE$260:AE$293)</f>
        <v>0</v>
      </c>
      <c r="AF149" s="158">
        <f>SUMIF('Historical Opex'!$G$260:$G$293,$C149,'Historical Opex'!AF$260:AF$293)</f>
        <v>0</v>
      </c>
      <c r="AG149" s="158">
        <f>SUMIF('Historical Opex'!$G$260:$G$293,$C149,'Historical Opex'!AG$260:AG$293)</f>
        <v>0</v>
      </c>
      <c r="AH149" s="158">
        <f>SUMIF('Historical Opex'!$G$260:$G$293,$C149,'Historical Opex'!AH$260:AH$293)</f>
        <v>0</v>
      </c>
      <c r="AI149" s="158">
        <f>SUMIF('Historical Opex'!$G$260:$G$293,$C149,'Historical Opex'!AI$260:AI$293)</f>
        <v>0</v>
      </c>
      <c r="AJ149" s="158">
        <f>SUMIF('Historical Opex'!$G$260:$G$293,$C149,'Historical Opex'!AJ$260:AJ$293)</f>
        <v>0</v>
      </c>
      <c r="AK149" s="158">
        <f>SUMIF('Historical Opex'!$G$260:$G$293,$C149,'Historical Opex'!AK$260:AK$293)</f>
        <v>0</v>
      </c>
      <c r="AL149" s="158">
        <f>SUMIF('Historical Opex'!$G$260:$G$293,$C149,'Historical Opex'!AL$260:AL$293)</f>
        <v>0</v>
      </c>
      <c r="AM149" s="158">
        <f>SUMIF('Historical Opex'!$G$260:$G$293,$C149,'Historical Opex'!AM$260:AM$293)</f>
        <v>0</v>
      </c>
      <c r="AN149" s="158">
        <f>SUMIF('Historical Opex'!$G$260:$G$293,$C149,'Historical Opex'!AN$260:AN$293)</f>
        <v>0</v>
      </c>
      <c r="AO149" s="158">
        <f>SUMIF('Historical Opex'!$G$260:$G$293,$C149,'Historical Opex'!AO$260:AO$293)</f>
        <v>0</v>
      </c>
      <c r="AP149" s="158">
        <f>SUMIF('Historical Opex'!$G$260:$G$293,$C149,'Historical Opex'!AP$260:AP$293)</f>
        <v>0</v>
      </c>
      <c r="AQ149" s="158">
        <f>SUMIF('Historical Opex'!$G$260:$G$293,$C149,'Historical Opex'!AQ$260:AQ$293)</f>
        <v>0</v>
      </c>
      <c r="AR149" s="158">
        <f>SUMIF('Historical Opex'!$G$260:$G$293,$C149,'Historical Opex'!AR$260:AR$293)</f>
        <v>0</v>
      </c>
      <c r="AS149" s="158">
        <f>SUMIF('Historical Opex'!$G$260:$G$293,$C149,'Historical Opex'!AS$260:AS$293)</f>
        <v>0</v>
      </c>
      <c r="AT149" s="158">
        <f>SUMIF('Historical Opex'!$G$260:$G$293,$C149,'Historical Opex'!AT$260:AT$293)</f>
        <v>0</v>
      </c>
      <c r="AU149" s="158"/>
      <c r="AV149" s="158"/>
      <c r="AW149" s="158"/>
      <c r="AX149" s="158"/>
      <c r="AY149" s="158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  <c r="BK149" s="158"/>
      <c r="BL149" s="158"/>
      <c r="BM149" s="158"/>
      <c r="BN149" s="158"/>
      <c r="BO149" s="158"/>
      <c r="BP149" s="158"/>
      <c r="BQ149" s="158"/>
      <c r="BR149" s="158"/>
      <c r="BS149" s="158"/>
      <c r="BT149" s="158"/>
      <c r="BU149" s="158"/>
      <c r="BV149" s="158"/>
      <c r="BW149" s="158"/>
      <c r="BX149" s="158"/>
      <c r="BY149" s="158"/>
      <c r="BZ149" s="158"/>
      <c r="CA149" s="158"/>
      <c r="CB149" s="158"/>
      <c r="CC149" s="158"/>
      <c r="CE149" s="251">
        <f t="shared" si="108"/>
        <v>0</v>
      </c>
      <c r="CF149" s="251">
        <f t="shared" si="108"/>
        <v>0</v>
      </c>
      <c r="CG149" s="251">
        <f t="shared" si="108"/>
        <v>0</v>
      </c>
      <c r="CH149" s="251">
        <f t="shared" si="108"/>
        <v>0</v>
      </c>
      <c r="CI149" s="251">
        <f t="shared" si="108"/>
        <v>0</v>
      </c>
      <c r="CJ149" s="251">
        <f t="shared" si="108"/>
        <v>0</v>
      </c>
    </row>
    <row r="150" spans="2:88" x14ac:dyDescent="0.2">
      <c r="B150" s="279"/>
      <c r="C150" s="24" t="s">
        <v>215</v>
      </c>
      <c r="D150" s="279"/>
      <c r="E150" s="279"/>
      <c r="F150" s="279"/>
      <c r="G150" s="279"/>
      <c r="H150" s="279"/>
      <c r="I150" s="279"/>
      <c r="J150" s="279"/>
      <c r="K150" s="158">
        <f>SUMIF('Historical Opex'!$G$260:$G$293,$C150,'Historical Opex'!K$260:K$293)</f>
        <v>0</v>
      </c>
      <c r="L150" s="158">
        <f>SUMIF('Historical Opex'!$G$260:$G$293,$C150,'Historical Opex'!L$260:L$293)</f>
        <v>0</v>
      </c>
      <c r="M150" s="158">
        <f>SUMIF('Historical Opex'!$G$260:$G$293,$C150,'Historical Opex'!M$260:M$293)</f>
        <v>0</v>
      </c>
      <c r="N150" s="158">
        <f>SUMIF('Historical Opex'!$G$260:$G$293,$C150,'Historical Opex'!N$260:N$293)</f>
        <v>0</v>
      </c>
      <c r="O150" s="158">
        <f>SUMIF('Historical Opex'!$G$260:$G$293,$C150,'Historical Opex'!O$260:O$293)</f>
        <v>0</v>
      </c>
      <c r="P150" s="158">
        <f>SUMIF('Historical Opex'!$G$260:$G$293,$C150,'Historical Opex'!P$260:P$293)</f>
        <v>0</v>
      </c>
      <c r="Q150" s="158">
        <f>SUMIF('Historical Opex'!$G$260:$G$293,$C150,'Historical Opex'!Q$260:Q$293)</f>
        <v>0</v>
      </c>
      <c r="R150" s="158">
        <f>SUMIF('Historical Opex'!$G$260:$G$293,$C150,'Historical Opex'!R$260:R$293)</f>
        <v>0</v>
      </c>
      <c r="S150" s="158">
        <f>SUMIF('Historical Opex'!$G$260:$G$293,$C150,'Historical Opex'!S$260:S$293)</f>
        <v>0</v>
      </c>
      <c r="T150" s="158">
        <f>SUMIF('Historical Opex'!$G$260:$G$293,$C150,'Historical Opex'!T$260:T$293)</f>
        <v>0</v>
      </c>
      <c r="U150" s="158">
        <f>SUMIF('Historical Opex'!$G$260:$G$293,$C150,'Historical Opex'!U$260:U$293)</f>
        <v>0</v>
      </c>
      <c r="V150" s="158">
        <f>SUMIF('Historical Opex'!$G$260:$G$293,$C150,'Historical Opex'!V$260:V$293)</f>
        <v>0</v>
      </c>
      <c r="W150" s="158">
        <f>SUMIF('Historical Opex'!$G$260:$G$293,$C150,'Historical Opex'!W$260:W$293)</f>
        <v>0</v>
      </c>
      <c r="X150" s="158">
        <f>SUMIF('Historical Opex'!$G$260:$G$293,$C150,'Historical Opex'!X$260:X$293)</f>
        <v>0</v>
      </c>
      <c r="Y150" s="158">
        <f>SUMIF('Historical Opex'!$G$260:$G$293,$C150,'Historical Opex'!Y$260:Y$293)</f>
        <v>0</v>
      </c>
      <c r="Z150" s="158">
        <f>SUMIF('Historical Opex'!$G$260:$G$293,$C150,'Historical Opex'!Z$260:Z$293)</f>
        <v>0</v>
      </c>
      <c r="AA150" s="158">
        <f>SUMIF('Historical Opex'!$G$260:$G$293,$C150,'Historical Opex'!AA$260:AA$293)</f>
        <v>0</v>
      </c>
      <c r="AB150" s="158">
        <f>SUMIF('Historical Opex'!$G$260:$G$293,$C150,'Historical Opex'!AB$260:AB$293)</f>
        <v>0</v>
      </c>
      <c r="AC150" s="158">
        <f>SUMIF('Historical Opex'!$G$260:$G$293,$C150,'Historical Opex'!AC$260:AC$293)</f>
        <v>0</v>
      </c>
      <c r="AD150" s="158">
        <f>SUMIF('Historical Opex'!$G$260:$G$293,$C150,'Historical Opex'!AD$260:AD$293)</f>
        <v>0</v>
      </c>
      <c r="AE150" s="158">
        <f>SUMIF('Historical Opex'!$G$260:$G$293,$C150,'Historical Opex'!AE$260:AE$293)</f>
        <v>0</v>
      </c>
      <c r="AF150" s="158">
        <f>SUMIF('Historical Opex'!$G$260:$G$293,$C150,'Historical Opex'!AF$260:AF$293)</f>
        <v>0</v>
      </c>
      <c r="AG150" s="158">
        <f>SUMIF('Historical Opex'!$G$260:$G$293,$C150,'Historical Opex'!AG$260:AG$293)</f>
        <v>0</v>
      </c>
      <c r="AH150" s="158">
        <f>SUMIF('Historical Opex'!$G$260:$G$293,$C150,'Historical Opex'!AH$260:AH$293)</f>
        <v>0</v>
      </c>
      <c r="AI150" s="158">
        <f>SUMIF('Historical Opex'!$G$260:$G$293,$C150,'Historical Opex'!AI$260:AI$293)</f>
        <v>0</v>
      </c>
      <c r="AJ150" s="158">
        <f>SUMIF('Historical Opex'!$G$260:$G$293,$C150,'Historical Opex'!AJ$260:AJ$293)</f>
        <v>0</v>
      </c>
      <c r="AK150" s="158">
        <f>SUMIF('Historical Opex'!$G$260:$G$293,$C150,'Historical Opex'!AK$260:AK$293)</f>
        <v>0</v>
      </c>
      <c r="AL150" s="158">
        <f>SUMIF('Historical Opex'!$G$260:$G$293,$C150,'Historical Opex'!AL$260:AL$293)</f>
        <v>0</v>
      </c>
      <c r="AM150" s="158">
        <f>SUMIF('Historical Opex'!$G$260:$G$293,$C150,'Historical Opex'!AM$260:AM$293)</f>
        <v>0</v>
      </c>
      <c r="AN150" s="158">
        <f>SUMIF('Historical Opex'!$G$260:$G$293,$C150,'Historical Opex'!AN$260:AN$293)</f>
        <v>0</v>
      </c>
      <c r="AO150" s="158">
        <f>SUMIF('Historical Opex'!$G$260:$G$293,$C150,'Historical Opex'!AO$260:AO$293)</f>
        <v>0</v>
      </c>
      <c r="AP150" s="158">
        <f>SUMIF('Historical Opex'!$G$260:$G$293,$C150,'Historical Opex'!AP$260:AP$293)</f>
        <v>0</v>
      </c>
      <c r="AQ150" s="158">
        <f>SUMIF('Historical Opex'!$G$260:$G$293,$C150,'Historical Opex'!AQ$260:AQ$293)</f>
        <v>0</v>
      </c>
      <c r="AR150" s="158">
        <f>SUMIF('Historical Opex'!$G$260:$G$293,$C150,'Historical Opex'!AR$260:AR$293)</f>
        <v>0</v>
      </c>
      <c r="AS150" s="158">
        <f>SUMIF('Historical Opex'!$G$260:$G$293,$C150,'Historical Opex'!AS$260:AS$293)</f>
        <v>0</v>
      </c>
      <c r="AT150" s="158">
        <f>SUMIF('Historical Opex'!$G$260:$G$293,$C150,'Historical Opex'!AT$260:AT$293)</f>
        <v>0</v>
      </c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8"/>
      <c r="BS150" s="158"/>
      <c r="BT150" s="158"/>
      <c r="BU150" s="158"/>
      <c r="BV150" s="158"/>
      <c r="BW150" s="158"/>
      <c r="BX150" s="158"/>
      <c r="BY150" s="158"/>
      <c r="BZ150" s="158"/>
      <c r="CA150" s="158"/>
      <c r="CB150" s="158"/>
      <c r="CC150" s="158"/>
      <c r="CE150" s="251">
        <f t="shared" si="108"/>
        <v>0</v>
      </c>
      <c r="CF150" s="251">
        <f t="shared" si="108"/>
        <v>0</v>
      </c>
      <c r="CG150" s="251">
        <f t="shared" si="108"/>
        <v>0</v>
      </c>
      <c r="CH150" s="251">
        <f t="shared" si="108"/>
        <v>0</v>
      </c>
      <c r="CI150" s="251">
        <f t="shared" si="108"/>
        <v>0</v>
      </c>
      <c r="CJ150" s="251">
        <f t="shared" si="108"/>
        <v>0</v>
      </c>
    </row>
    <row r="151" spans="2:88" x14ac:dyDescent="0.2">
      <c r="B151" s="279"/>
      <c r="C151" s="24" t="s">
        <v>217</v>
      </c>
      <c r="D151" s="279"/>
      <c r="E151" s="279"/>
      <c r="F151" s="279"/>
      <c r="G151" s="279"/>
      <c r="H151" s="279"/>
      <c r="I151" s="279"/>
      <c r="J151" s="279"/>
      <c r="K151" s="158">
        <f>SUMIF('Historical Opex'!$G$260:$G$293,$C151,'Historical Opex'!K$260:K$293)</f>
        <v>0</v>
      </c>
      <c r="L151" s="158">
        <f>SUMIF('Historical Opex'!$G$260:$G$293,$C151,'Historical Opex'!L$260:L$293)</f>
        <v>0</v>
      </c>
      <c r="M151" s="158">
        <f>SUMIF('Historical Opex'!$G$260:$G$293,$C151,'Historical Opex'!M$260:M$293)</f>
        <v>0</v>
      </c>
      <c r="N151" s="158">
        <f>SUMIF('Historical Opex'!$G$260:$G$293,$C151,'Historical Opex'!N$260:N$293)</f>
        <v>0</v>
      </c>
      <c r="O151" s="158">
        <f>SUMIF('Historical Opex'!$G$260:$G$293,$C151,'Historical Opex'!O$260:O$293)</f>
        <v>0</v>
      </c>
      <c r="P151" s="158">
        <f>SUMIF('Historical Opex'!$G$260:$G$293,$C151,'Historical Opex'!P$260:P$293)</f>
        <v>0</v>
      </c>
      <c r="Q151" s="158">
        <f>SUMIF('Historical Opex'!$G$260:$G$293,$C151,'Historical Opex'!Q$260:Q$293)</f>
        <v>0</v>
      </c>
      <c r="R151" s="158">
        <f>SUMIF('Historical Opex'!$G$260:$G$293,$C151,'Historical Opex'!R$260:R$293)</f>
        <v>0</v>
      </c>
      <c r="S151" s="158">
        <f>SUMIF('Historical Opex'!$G$260:$G$293,$C151,'Historical Opex'!S$260:S$293)</f>
        <v>0</v>
      </c>
      <c r="T151" s="158">
        <f>SUMIF('Historical Opex'!$G$260:$G$293,$C151,'Historical Opex'!T$260:T$293)</f>
        <v>0</v>
      </c>
      <c r="U151" s="158">
        <f>SUMIF('Historical Opex'!$G$260:$G$293,$C151,'Historical Opex'!U$260:U$293)</f>
        <v>0</v>
      </c>
      <c r="V151" s="158">
        <f>SUMIF('Historical Opex'!$G$260:$G$293,$C151,'Historical Opex'!V$260:V$293)</f>
        <v>0</v>
      </c>
      <c r="W151" s="158">
        <f>SUMIF('Historical Opex'!$G$260:$G$293,$C151,'Historical Opex'!W$260:W$293)</f>
        <v>0</v>
      </c>
      <c r="X151" s="158">
        <f>SUMIF('Historical Opex'!$G$260:$G$293,$C151,'Historical Opex'!X$260:X$293)</f>
        <v>0</v>
      </c>
      <c r="Y151" s="158">
        <f>SUMIF('Historical Opex'!$G$260:$G$293,$C151,'Historical Opex'!Y$260:Y$293)</f>
        <v>0</v>
      </c>
      <c r="Z151" s="158">
        <f>SUMIF('Historical Opex'!$G$260:$G$293,$C151,'Historical Opex'!Z$260:Z$293)</f>
        <v>0</v>
      </c>
      <c r="AA151" s="158">
        <f>SUMIF('Historical Opex'!$G$260:$G$293,$C151,'Historical Opex'!AA$260:AA$293)</f>
        <v>0</v>
      </c>
      <c r="AB151" s="158">
        <f>SUMIF('Historical Opex'!$G$260:$G$293,$C151,'Historical Opex'!AB$260:AB$293)</f>
        <v>0</v>
      </c>
      <c r="AC151" s="158">
        <f>SUMIF('Historical Opex'!$G$260:$G$293,$C151,'Historical Opex'!AC$260:AC$293)</f>
        <v>0</v>
      </c>
      <c r="AD151" s="158">
        <f>SUMIF('Historical Opex'!$G$260:$G$293,$C151,'Historical Opex'!AD$260:AD$293)</f>
        <v>0</v>
      </c>
      <c r="AE151" s="158">
        <f>SUMIF('Historical Opex'!$G$260:$G$293,$C151,'Historical Opex'!AE$260:AE$293)</f>
        <v>0</v>
      </c>
      <c r="AF151" s="158">
        <f>SUMIF('Historical Opex'!$G$260:$G$293,$C151,'Historical Opex'!AF$260:AF$293)</f>
        <v>0</v>
      </c>
      <c r="AG151" s="158">
        <f>SUMIF('Historical Opex'!$G$260:$G$293,$C151,'Historical Opex'!AG$260:AG$293)</f>
        <v>0</v>
      </c>
      <c r="AH151" s="158">
        <f>SUMIF('Historical Opex'!$G$260:$G$293,$C151,'Historical Opex'!AH$260:AH$293)</f>
        <v>0</v>
      </c>
      <c r="AI151" s="158">
        <f>SUMIF('Historical Opex'!$G$260:$G$293,$C151,'Historical Opex'!AI$260:AI$293)</f>
        <v>0</v>
      </c>
      <c r="AJ151" s="158">
        <f>SUMIF('Historical Opex'!$G$260:$G$293,$C151,'Historical Opex'!AJ$260:AJ$293)</f>
        <v>0</v>
      </c>
      <c r="AK151" s="158">
        <f>SUMIF('Historical Opex'!$G$260:$G$293,$C151,'Historical Opex'!AK$260:AK$293)</f>
        <v>0</v>
      </c>
      <c r="AL151" s="158">
        <f>SUMIF('Historical Opex'!$G$260:$G$293,$C151,'Historical Opex'!AL$260:AL$293)</f>
        <v>0</v>
      </c>
      <c r="AM151" s="158">
        <f>SUMIF('Historical Opex'!$G$260:$G$293,$C151,'Historical Opex'!AM$260:AM$293)</f>
        <v>0</v>
      </c>
      <c r="AN151" s="158">
        <f>SUMIF('Historical Opex'!$G$260:$G$293,$C151,'Historical Opex'!AN$260:AN$293)</f>
        <v>0</v>
      </c>
      <c r="AO151" s="158">
        <f>SUMIF('Historical Opex'!$G$260:$G$293,$C151,'Historical Opex'!AO$260:AO$293)</f>
        <v>0</v>
      </c>
      <c r="AP151" s="158">
        <f>SUMIF('Historical Opex'!$G$260:$G$293,$C151,'Historical Opex'!AP$260:AP$293)</f>
        <v>0</v>
      </c>
      <c r="AQ151" s="158">
        <f>SUMIF('Historical Opex'!$G$260:$G$293,$C151,'Historical Opex'!AQ$260:AQ$293)</f>
        <v>0</v>
      </c>
      <c r="AR151" s="158">
        <f>SUMIF('Historical Opex'!$G$260:$G$293,$C151,'Historical Opex'!AR$260:AR$293)</f>
        <v>0</v>
      </c>
      <c r="AS151" s="158">
        <f>SUMIF('Historical Opex'!$G$260:$G$293,$C151,'Historical Opex'!AS$260:AS$293)</f>
        <v>0</v>
      </c>
      <c r="AT151" s="158">
        <f>SUMIF('Historical Opex'!$G$260:$G$293,$C151,'Historical Opex'!AT$260:AT$293)</f>
        <v>0</v>
      </c>
      <c r="AU151" s="158"/>
      <c r="AV151" s="158"/>
      <c r="AW151" s="158"/>
      <c r="AX151" s="158"/>
      <c r="AY151" s="158"/>
      <c r="AZ151" s="158"/>
      <c r="BA151" s="158"/>
      <c r="BB151" s="158"/>
      <c r="BC151" s="158"/>
      <c r="BD151" s="158"/>
      <c r="BE151" s="158"/>
      <c r="BF151" s="158"/>
      <c r="BG151" s="158"/>
      <c r="BH151" s="158"/>
      <c r="BI151" s="158"/>
      <c r="BJ151" s="158"/>
      <c r="BK151" s="158"/>
      <c r="BL151" s="158"/>
      <c r="BM151" s="158"/>
      <c r="BN151" s="158"/>
      <c r="BO151" s="158"/>
      <c r="BP151" s="158"/>
      <c r="BQ151" s="158"/>
      <c r="BR151" s="158"/>
      <c r="BS151" s="158"/>
      <c r="BT151" s="158"/>
      <c r="BU151" s="158"/>
      <c r="BV151" s="158"/>
      <c r="BW151" s="158"/>
      <c r="BX151" s="158"/>
      <c r="BY151" s="158"/>
      <c r="BZ151" s="158"/>
      <c r="CA151" s="158"/>
      <c r="CB151" s="158"/>
      <c r="CC151" s="158"/>
      <c r="CE151" s="251">
        <f t="shared" si="108"/>
        <v>0</v>
      </c>
      <c r="CF151" s="251">
        <f t="shared" si="108"/>
        <v>0</v>
      </c>
      <c r="CG151" s="251">
        <f t="shared" si="108"/>
        <v>0</v>
      </c>
      <c r="CH151" s="251">
        <f t="shared" si="108"/>
        <v>0</v>
      </c>
      <c r="CI151" s="251">
        <f t="shared" si="108"/>
        <v>0</v>
      </c>
      <c r="CJ151" s="251">
        <f t="shared" si="108"/>
        <v>0</v>
      </c>
    </row>
    <row r="152" spans="2:88" x14ac:dyDescent="0.2">
      <c r="B152" s="279"/>
      <c r="C152" s="24" t="s">
        <v>218</v>
      </c>
      <c r="D152" s="279"/>
      <c r="E152" s="279"/>
      <c r="F152" s="279"/>
      <c r="G152" s="279"/>
      <c r="H152" s="279"/>
      <c r="I152" s="279"/>
      <c r="J152" s="279"/>
      <c r="K152" s="158">
        <f>SUMIF('Historical Opex'!$G$260:$G$293,$C152,'Historical Opex'!K$260:K$293)</f>
        <v>0</v>
      </c>
      <c r="L152" s="158">
        <f>SUMIF('Historical Opex'!$G$260:$G$293,$C152,'Historical Opex'!L$260:L$293)</f>
        <v>0</v>
      </c>
      <c r="M152" s="158">
        <f>SUMIF('Historical Opex'!$G$260:$G$293,$C152,'Historical Opex'!M$260:M$293)</f>
        <v>0</v>
      </c>
      <c r="N152" s="158">
        <f>SUMIF('Historical Opex'!$G$260:$G$293,$C152,'Historical Opex'!N$260:N$293)</f>
        <v>0</v>
      </c>
      <c r="O152" s="158">
        <f>SUMIF('Historical Opex'!$G$260:$G$293,$C152,'Historical Opex'!O$260:O$293)</f>
        <v>0</v>
      </c>
      <c r="P152" s="158">
        <f>SUMIF('Historical Opex'!$G$260:$G$293,$C152,'Historical Opex'!P$260:P$293)</f>
        <v>0.10047399999999999</v>
      </c>
      <c r="Q152" s="158">
        <f>SUMIF('Historical Opex'!$G$260:$G$293,$C152,'Historical Opex'!Q$260:Q$293)</f>
        <v>0</v>
      </c>
      <c r="R152" s="158">
        <f>SUMIF('Historical Opex'!$G$260:$G$293,$C152,'Historical Opex'!R$260:R$293)</f>
        <v>0</v>
      </c>
      <c r="S152" s="158">
        <f>SUMIF('Historical Opex'!$G$260:$G$293,$C152,'Historical Opex'!S$260:S$293)</f>
        <v>0</v>
      </c>
      <c r="T152" s="158">
        <f>SUMIF('Historical Opex'!$G$260:$G$293,$C152,'Historical Opex'!T$260:T$293)</f>
        <v>0</v>
      </c>
      <c r="U152" s="158">
        <f>SUMIF('Historical Opex'!$G$260:$G$293,$C152,'Historical Opex'!U$260:U$293)</f>
        <v>2.1819000000000002E-2</v>
      </c>
      <c r="V152" s="158">
        <f>SUMIF('Historical Opex'!$G$260:$G$293,$C152,'Historical Opex'!V$260:V$293)</f>
        <v>0.12843399999999999</v>
      </c>
      <c r="W152" s="158">
        <f>SUMIF('Historical Opex'!$G$260:$G$293,$C152,'Historical Opex'!W$260:W$293)</f>
        <v>0</v>
      </c>
      <c r="X152" s="158">
        <f>SUMIF('Historical Opex'!$G$260:$G$293,$C152,'Historical Opex'!X$260:X$293)</f>
        <v>6.6369999999999997E-3</v>
      </c>
      <c r="Y152" s="158">
        <f>SUMIF('Historical Opex'!$G$260:$G$293,$C152,'Historical Opex'!Y$260:Y$293)</f>
        <v>0.19545599999999999</v>
      </c>
      <c r="Z152" s="158">
        <f>SUMIF('Historical Opex'!$G$260:$G$293,$C152,'Historical Opex'!Z$260:Z$293)</f>
        <v>0.15045600000000001</v>
      </c>
      <c r="AA152" s="158">
        <f>SUMIF('Historical Opex'!$G$260:$G$293,$C152,'Historical Opex'!AA$260:AA$293)</f>
        <v>4.8182999999999997E-2</v>
      </c>
      <c r="AB152" s="158">
        <f>SUMIF('Historical Opex'!$G$260:$G$293,$C152,'Historical Opex'!AB$260:AB$293)</f>
        <v>6.8001000000000006E-2</v>
      </c>
      <c r="AC152" s="158">
        <f>SUMIF('Historical Opex'!$G$260:$G$293,$C152,'Historical Opex'!AC$260:AC$293)</f>
        <v>8.0879999999999997E-3</v>
      </c>
      <c r="AD152" s="158">
        <f>SUMIF('Historical Opex'!$G$260:$G$293,$C152,'Historical Opex'!AD$260:AD$293)</f>
        <v>0</v>
      </c>
      <c r="AE152" s="158">
        <f>SUMIF('Historical Opex'!$G$260:$G$293,$C152,'Historical Opex'!AE$260:AE$293)</f>
        <v>0</v>
      </c>
      <c r="AF152" s="158">
        <f>SUMIF('Historical Opex'!$G$260:$G$293,$C152,'Historical Opex'!AF$260:AF$293)</f>
        <v>6.1545999999999997E-2</v>
      </c>
      <c r="AG152" s="158">
        <f>SUMIF('Historical Opex'!$G$260:$G$293,$C152,'Historical Opex'!AG$260:AG$293)</f>
        <v>0</v>
      </c>
      <c r="AH152" s="158">
        <f>SUMIF('Historical Opex'!$G$260:$G$293,$C152,'Historical Opex'!AH$260:AH$293)</f>
        <v>0</v>
      </c>
      <c r="AI152" s="158">
        <f>SUMIF('Historical Opex'!$G$260:$G$293,$C152,'Historical Opex'!AI$260:AI$293)</f>
        <v>0</v>
      </c>
      <c r="AJ152" s="158">
        <f>SUMIF('Historical Opex'!$G$260:$G$293,$C152,'Historical Opex'!AJ$260:AJ$293)</f>
        <v>0</v>
      </c>
      <c r="AK152" s="158">
        <f>SUMIF('Historical Opex'!$G$260:$G$293,$C152,'Historical Opex'!AK$260:AK$293)</f>
        <v>0</v>
      </c>
      <c r="AL152" s="158">
        <f>SUMIF('Historical Opex'!$G$260:$G$293,$C152,'Historical Opex'!AL$260:AL$293)</f>
        <v>0</v>
      </c>
      <c r="AM152" s="158">
        <f>SUMIF('Historical Opex'!$G$260:$G$293,$C152,'Historical Opex'!AM$260:AM$293)</f>
        <v>0</v>
      </c>
      <c r="AN152" s="158">
        <f>SUMIF('Historical Opex'!$G$260:$G$293,$C152,'Historical Opex'!AN$260:AN$293)</f>
        <v>0</v>
      </c>
      <c r="AO152" s="158">
        <f>SUMIF('Historical Opex'!$G$260:$G$293,$C152,'Historical Opex'!AO$260:AO$293)</f>
        <v>0</v>
      </c>
      <c r="AP152" s="158">
        <f>SUMIF('Historical Opex'!$G$260:$G$293,$C152,'Historical Opex'!AP$260:AP$293)</f>
        <v>0</v>
      </c>
      <c r="AQ152" s="158">
        <f>SUMIF('Historical Opex'!$G$260:$G$293,$C152,'Historical Opex'!AQ$260:AQ$293)</f>
        <v>0</v>
      </c>
      <c r="AR152" s="158">
        <f>SUMIF('Historical Opex'!$G$260:$G$293,$C152,'Historical Opex'!AR$260:AR$293)</f>
        <v>0</v>
      </c>
      <c r="AS152" s="158">
        <f>SUMIF('Historical Opex'!$G$260:$G$293,$C152,'Historical Opex'!AS$260:AS$293)</f>
        <v>0</v>
      </c>
      <c r="AT152" s="158">
        <f>SUMIF('Historical Opex'!$G$260:$G$293,$C152,'Historical Opex'!AT$260:AT$293)</f>
        <v>0</v>
      </c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  <c r="BI152" s="158"/>
      <c r="BJ152" s="158"/>
      <c r="BK152" s="158"/>
      <c r="BL152" s="158"/>
      <c r="BM152" s="158"/>
      <c r="BN152" s="158"/>
      <c r="BO152" s="158"/>
      <c r="BP152" s="158"/>
      <c r="BQ152" s="158"/>
      <c r="BR152" s="158"/>
      <c r="BS152" s="158"/>
      <c r="BT152" s="158"/>
      <c r="BU152" s="158"/>
      <c r="BV152" s="158"/>
      <c r="BW152" s="158"/>
      <c r="BX152" s="158"/>
      <c r="BY152" s="158"/>
      <c r="BZ152" s="158"/>
      <c r="CA152" s="158"/>
      <c r="CB152" s="158"/>
      <c r="CC152" s="158"/>
      <c r="CE152" s="251">
        <f t="shared" si="108"/>
        <v>0.25072699999999998</v>
      </c>
      <c r="CF152" s="251">
        <f t="shared" si="108"/>
        <v>0.53836699999999993</v>
      </c>
      <c r="CG152" s="251">
        <f t="shared" si="108"/>
        <v>0</v>
      </c>
      <c r="CH152" s="251">
        <f t="shared" si="108"/>
        <v>0</v>
      </c>
      <c r="CI152" s="251">
        <f t="shared" si="108"/>
        <v>0</v>
      </c>
      <c r="CJ152" s="251">
        <f t="shared" si="108"/>
        <v>0</v>
      </c>
    </row>
    <row r="153" spans="2:88" x14ac:dyDescent="0.2">
      <c r="B153" s="279"/>
      <c r="C153" s="24" t="s">
        <v>1236</v>
      </c>
      <c r="D153" s="279"/>
      <c r="E153" s="279"/>
      <c r="F153" s="279"/>
      <c r="G153" s="279"/>
      <c r="H153" s="279"/>
      <c r="I153" s="279"/>
      <c r="J153" s="279"/>
      <c r="K153" s="158">
        <f>SUMIF('Historical Opex'!$G$260:$G$293,$C153,'Historical Opex'!K$260:K$293)</f>
        <v>0.88152600000000003</v>
      </c>
      <c r="L153" s="158">
        <f>SUMIF('Historical Opex'!$G$260:$G$293,$C153,'Historical Opex'!L$260:L$293)</f>
        <v>0.82706900000000005</v>
      </c>
      <c r="M153" s="158">
        <f>SUMIF('Historical Opex'!$G$260:$G$293,$C153,'Historical Opex'!M$260:M$293)</f>
        <v>0.78315599999999996</v>
      </c>
      <c r="N153" s="158">
        <f>SUMIF('Historical Opex'!$G$260:$G$293,$C153,'Historical Opex'!N$260:N$293)</f>
        <v>0.76760600000000001</v>
      </c>
      <c r="O153" s="158">
        <f>SUMIF('Historical Opex'!$G$260:$G$293,$C153,'Historical Opex'!O$260:O$293)</f>
        <v>0.78443300000000005</v>
      </c>
      <c r="P153" s="158">
        <f>SUMIF('Historical Opex'!$G$260:$G$293,$C153,'Historical Opex'!P$260:P$293)</f>
        <v>0.74093900000000001</v>
      </c>
      <c r="Q153" s="158">
        <f>SUMIF('Historical Opex'!$G$260:$G$293,$C153,'Historical Opex'!Q$260:Q$293)</f>
        <v>0.803087</v>
      </c>
      <c r="R153" s="158">
        <f>SUMIF('Historical Opex'!$G$260:$G$293,$C153,'Historical Opex'!R$260:R$293)</f>
        <v>0.80019399999999996</v>
      </c>
      <c r="S153" s="158">
        <f>SUMIF('Historical Opex'!$G$260:$G$293,$C153,'Historical Opex'!S$260:S$293)</f>
        <v>0.79668000000000005</v>
      </c>
      <c r="T153" s="158">
        <f>SUMIF('Historical Opex'!$G$260:$G$293,$C153,'Historical Opex'!T$260:T$293)</f>
        <v>0.90863499999999997</v>
      </c>
      <c r="U153" s="158">
        <f>SUMIF('Historical Opex'!$G$260:$G$293,$C153,'Historical Opex'!U$260:U$293)</f>
        <v>0.66394700000000006</v>
      </c>
      <c r="V153" s="158">
        <f>SUMIF('Historical Opex'!$G$260:$G$293,$C153,'Historical Opex'!V$260:V$293)</f>
        <v>0.87460799999999994</v>
      </c>
      <c r="W153" s="158">
        <f>SUMIF('Historical Opex'!$G$260:$G$293,$C153,'Historical Opex'!W$260:W$293)</f>
        <v>0.85470299999999999</v>
      </c>
      <c r="X153" s="158">
        <f>SUMIF('Historical Opex'!$G$260:$G$293,$C153,'Historical Opex'!X$260:X$293)</f>
        <v>0.94682600000000006</v>
      </c>
      <c r="Y153" s="158">
        <f>SUMIF('Historical Opex'!$G$260:$G$293,$C153,'Historical Opex'!Y$260:Y$293)</f>
        <v>0.77323600000000003</v>
      </c>
      <c r="Z153" s="158">
        <f>SUMIF('Historical Opex'!$G$260:$G$293,$C153,'Historical Opex'!Z$260:Z$293)</f>
        <v>0.84289199999999997</v>
      </c>
      <c r="AA153" s="158">
        <f>SUMIF('Historical Opex'!$G$260:$G$293,$C153,'Historical Opex'!AA$260:AA$293)</f>
        <v>0.95948700000000009</v>
      </c>
      <c r="AB153" s="158">
        <f>SUMIF('Historical Opex'!$G$260:$G$293,$C153,'Historical Opex'!AB$260:AB$293)</f>
        <v>0.83073300000000005</v>
      </c>
      <c r="AC153" s="158">
        <f>SUMIF('Historical Opex'!$G$260:$G$293,$C153,'Historical Opex'!AC$260:AC$293)</f>
        <v>0.96494599999999997</v>
      </c>
      <c r="AD153" s="158">
        <f>SUMIF('Historical Opex'!$G$260:$G$293,$C153,'Historical Opex'!AD$260:AD$293)</f>
        <v>0.91221600000000003</v>
      </c>
      <c r="AE153" s="158">
        <f>SUMIF('Historical Opex'!$G$260:$G$293,$C153,'Historical Opex'!AE$260:AE$293)</f>
        <v>1.0425449999999998</v>
      </c>
      <c r="AF153" s="158">
        <f>SUMIF('Historical Opex'!$G$260:$G$293,$C153,'Historical Opex'!AF$260:AF$293)</f>
        <v>1.090538</v>
      </c>
      <c r="AG153" s="158">
        <f>SUMIF('Historical Opex'!$G$260:$G$293,$C153,'Historical Opex'!AG$260:AG$293)</f>
        <v>0.94521299999999997</v>
      </c>
      <c r="AH153" s="158">
        <f>SUMIF('Historical Opex'!$G$260:$G$293,$C153,'Historical Opex'!AH$260:AH$293)</f>
        <v>4.6164779999999999</v>
      </c>
      <c r="AI153" s="158">
        <f>SUMIF('Historical Opex'!$G$260:$G$293,$C153,'Historical Opex'!AI$260:AI$293)</f>
        <v>0.92190099999999997</v>
      </c>
      <c r="AJ153" s="158">
        <f>SUMIF('Historical Opex'!$G$260:$G$293,$C153,'Historical Opex'!AJ$260:AJ$293)</f>
        <v>0.94567000000000001</v>
      </c>
      <c r="AK153" s="158">
        <f>SUMIF('Historical Opex'!$G$260:$G$293,$C153,'Historical Opex'!AK$260:AK$293)</f>
        <v>0.94090699999999994</v>
      </c>
      <c r="AL153" s="158">
        <f>SUMIF('Historical Opex'!$G$260:$G$293,$C153,'Historical Opex'!AL$260:AL$293)</f>
        <v>0.84293299999999993</v>
      </c>
      <c r="AM153" s="158">
        <f>SUMIF('Historical Opex'!$G$260:$G$293,$C153,'Historical Opex'!AM$260:AM$293)</f>
        <v>0.8863930000000001</v>
      </c>
      <c r="AN153" s="158">
        <f>SUMIF('Historical Opex'!$G$260:$G$293,$C153,'Historical Opex'!AN$260:AN$293)</f>
        <v>0.88647599999999993</v>
      </c>
      <c r="AO153" s="158">
        <f>SUMIF('Historical Opex'!$G$260:$G$293,$C153,'Historical Opex'!AO$260:AO$293)</f>
        <v>1.0122789999999999</v>
      </c>
      <c r="AP153" s="158">
        <f>SUMIF('Historical Opex'!$G$260:$G$293,$C153,'Historical Opex'!AP$260:AP$293)</f>
        <v>0.98005599999999993</v>
      </c>
      <c r="AQ153" s="158">
        <f>SUMIF('Historical Opex'!$G$260:$G$293,$C153,'Historical Opex'!AQ$260:AQ$293)</f>
        <v>1.088676</v>
      </c>
      <c r="AR153" s="158">
        <f>SUMIF('Historical Opex'!$G$260:$G$293,$C153,'Historical Opex'!AR$260:AR$293)</f>
        <v>0.98430100000000009</v>
      </c>
      <c r="AS153" s="158">
        <f>SUMIF('Historical Opex'!$G$260:$G$293,$C153,'Historical Opex'!AS$260:AS$293)</f>
        <v>0.99371399999999999</v>
      </c>
      <c r="AT153" s="158">
        <f>SUMIF('Historical Opex'!$G$260:$G$293,$C153,'Historical Opex'!AT$260:AT$293)</f>
        <v>1.074206</v>
      </c>
      <c r="AU153" s="158"/>
      <c r="AV153" s="158"/>
      <c r="AW153" s="158"/>
      <c r="AX153" s="158"/>
      <c r="AY153" s="158"/>
      <c r="AZ153" s="158"/>
      <c r="BA153" s="158"/>
      <c r="BB153" s="158"/>
      <c r="BC153" s="158"/>
      <c r="BD153" s="158"/>
      <c r="BE153" s="158"/>
      <c r="BF153" s="158"/>
      <c r="BG153" s="158"/>
      <c r="BH153" s="158"/>
      <c r="BI153" s="158"/>
      <c r="BJ153" s="158"/>
      <c r="BK153" s="158"/>
      <c r="BL153" s="158"/>
      <c r="BM153" s="158"/>
      <c r="BN153" s="158"/>
      <c r="BO153" s="158"/>
      <c r="BP153" s="158"/>
      <c r="BQ153" s="158"/>
      <c r="BR153" s="158"/>
      <c r="BS153" s="158"/>
      <c r="BT153" s="158"/>
      <c r="BU153" s="158"/>
      <c r="BV153" s="158"/>
      <c r="BW153" s="158"/>
      <c r="BX153" s="158"/>
      <c r="BY153" s="158"/>
      <c r="BZ153" s="158"/>
      <c r="CA153" s="158"/>
      <c r="CB153" s="158"/>
      <c r="CC153" s="158"/>
      <c r="CE153" s="251">
        <f t="shared" ref="CE153:CJ164" si="109">SUMIF($K$5:$CC$5,CE$5,$K153:$CC153)</f>
        <v>9.6318800000000007</v>
      </c>
      <c r="CF153" s="251">
        <f t="shared" si="109"/>
        <v>14.779813000000001</v>
      </c>
      <c r="CG153" s="251">
        <f t="shared" si="109"/>
        <v>11.557512000000003</v>
      </c>
      <c r="CH153" s="251">
        <f t="shared" si="109"/>
        <v>0</v>
      </c>
      <c r="CI153" s="251">
        <f t="shared" si="109"/>
        <v>0</v>
      </c>
      <c r="CJ153" s="251">
        <f t="shared" si="109"/>
        <v>0</v>
      </c>
    </row>
    <row r="154" spans="2:88" x14ac:dyDescent="0.2">
      <c r="B154" s="279"/>
      <c r="C154" s="24" t="s">
        <v>219</v>
      </c>
      <c r="D154" s="279"/>
      <c r="E154" s="279"/>
      <c r="F154" s="279"/>
      <c r="G154" s="279"/>
      <c r="H154" s="279"/>
      <c r="I154" s="279"/>
      <c r="J154" s="279"/>
      <c r="K154" s="158">
        <f>SUMIF('Historical Opex'!$G$260:$G$293,$C154,'Historical Opex'!K$260:K$293)</f>
        <v>0</v>
      </c>
      <c r="L154" s="158">
        <f>SUMIF('Historical Opex'!$G$260:$G$293,$C154,'Historical Opex'!L$260:L$293)</f>
        <v>0</v>
      </c>
      <c r="M154" s="158">
        <f>SUMIF('Historical Opex'!$G$260:$G$293,$C154,'Historical Opex'!M$260:M$293)</f>
        <v>0</v>
      </c>
      <c r="N154" s="158">
        <f>SUMIF('Historical Opex'!$G$260:$G$293,$C154,'Historical Opex'!N$260:N$293)</f>
        <v>0</v>
      </c>
      <c r="O154" s="158">
        <f>SUMIF('Historical Opex'!$G$260:$G$293,$C154,'Historical Opex'!O$260:O$293)</f>
        <v>0</v>
      </c>
      <c r="P154" s="158">
        <f>SUMIF('Historical Opex'!$G$260:$G$293,$C154,'Historical Opex'!P$260:P$293)</f>
        <v>0</v>
      </c>
      <c r="Q154" s="158">
        <f>SUMIF('Historical Opex'!$G$260:$G$293,$C154,'Historical Opex'!Q$260:Q$293)</f>
        <v>0</v>
      </c>
      <c r="R154" s="158">
        <f>SUMIF('Historical Opex'!$G$260:$G$293,$C154,'Historical Opex'!R$260:R$293)</f>
        <v>0</v>
      </c>
      <c r="S154" s="158">
        <f>SUMIF('Historical Opex'!$G$260:$G$293,$C154,'Historical Opex'!S$260:S$293)</f>
        <v>0</v>
      </c>
      <c r="T154" s="158">
        <f>SUMIF('Historical Opex'!$G$260:$G$293,$C154,'Historical Opex'!T$260:T$293)</f>
        <v>0</v>
      </c>
      <c r="U154" s="158">
        <f>SUMIF('Historical Opex'!$G$260:$G$293,$C154,'Historical Opex'!U$260:U$293)</f>
        <v>0</v>
      </c>
      <c r="V154" s="158">
        <f>SUMIF('Historical Opex'!$G$260:$G$293,$C154,'Historical Opex'!V$260:V$293)</f>
        <v>0</v>
      </c>
      <c r="W154" s="158">
        <f>SUMIF('Historical Opex'!$G$260:$G$293,$C154,'Historical Opex'!W$260:W$293)</f>
        <v>0</v>
      </c>
      <c r="X154" s="158">
        <f>SUMIF('Historical Opex'!$G$260:$G$293,$C154,'Historical Opex'!X$260:X$293)</f>
        <v>0</v>
      </c>
      <c r="Y154" s="158">
        <f>SUMIF('Historical Opex'!$G$260:$G$293,$C154,'Historical Opex'!Y$260:Y$293)</f>
        <v>0</v>
      </c>
      <c r="Z154" s="158">
        <f>SUMIF('Historical Opex'!$G$260:$G$293,$C154,'Historical Opex'!Z$260:Z$293)</f>
        <v>0</v>
      </c>
      <c r="AA154" s="158">
        <f>SUMIF('Historical Opex'!$G$260:$G$293,$C154,'Historical Opex'!AA$260:AA$293)</f>
        <v>0</v>
      </c>
      <c r="AB154" s="158">
        <f>SUMIF('Historical Opex'!$G$260:$G$293,$C154,'Historical Opex'!AB$260:AB$293)</f>
        <v>0</v>
      </c>
      <c r="AC154" s="158">
        <f>SUMIF('Historical Opex'!$G$260:$G$293,$C154,'Historical Opex'!AC$260:AC$293)</f>
        <v>0</v>
      </c>
      <c r="AD154" s="158">
        <f>SUMIF('Historical Opex'!$G$260:$G$293,$C154,'Historical Opex'!AD$260:AD$293)</f>
        <v>0</v>
      </c>
      <c r="AE154" s="158">
        <f>SUMIF('Historical Opex'!$G$260:$G$293,$C154,'Historical Opex'!AE$260:AE$293)</f>
        <v>0</v>
      </c>
      <c r="AF154" s="158">
        <f>SUMIF('Historical Opex'!$G$260:$G$293,$C154,'Historical Opex'!AF$260:AF$293)</f>
        <v>0</v>
      </c>
      <c r="AG154" s="158">
        <f>SUMIF('Historical Opex'!$G$260:$G$293,$C154,'Historical Opex'!AG$260:AG$293)</f>
        <v>0</v>
      </c>
      <c r="AH154" s="158">
        <f>SUMIF('Historical Opex'!$G$260:$G$293,$C154,'Historical Opex'!AH$260:AH$293)</f>
        <v>0</v>
      </c>
      <c r="AI154" s="158">
        <f>SUMIF('Historical Opex'!$G$260:$G$293,$C154,'Historical Opex'!AI$260:AI$293)</f>
        <v>0</v>
      </c>
      <c r="AJ154" s="158">
        <f>SUMIF('Historical Opex'!$G$260:$G$293,$C154,'Historical Opex'!AJ$260:AJ$293)</f>
        <v>0</v>
      </c>
      <c r="AK154" s="158">
        <f>SUMIF('Historical Opex'!$G$260:$G$293,$C154,'Historical Opex'!AK$260:AK$293)</f>
        <v>0</v>
      </c>
      <c r="AL154" s="158">
        <f>SUMIF('Historical Opex'!$G$260:$G$293,$C154,'Historical Opex'!AL$260:AL$293)</f>
        <v>0</v>
      </c>
      <c r="AM154" s="158">
        <f>SUMIF('Historical Opex'!$G$260:$G$293,$C154,'Historical Opex'!AM$260:AM$293)</f>
        <v>0</v>
      </c>
      <c r="AN154" s="158">
        <f>SUMIF('Historical Opex'!$G$260:$G$293,$C154,'Historical Opex'!AN$260:AN$293)</f>
        <v>0</v>
      </c>
      <c r="AO154" s="158">
        <f>SUMIF('Historical Opex'!$G$260:$G$293,$C154,'Historical Opex'!AO$260:AO$293)</f>
        <v>0</v>
      </c>
      <c r="AP154" s="158">
        <f>SUMIF('Historical Opex'!$G$260:$G$293,$C154,'Historical Opex'!AP$260:AP$293)</f>
        <v>0</v>
      </c>
      <c r="AQ154" s="158">
        <f>SUMIF('Historical Opex'!$G$260:$G$293,$C154,'Historical Opex'!AQ$260:AQ$293)</f>
        <v>0</v>
      </c>
      <c r="AR154" s="158">
        <f>SUMIF('Historical Opex'!$G$260:$G$293,$C154,'Historical Opex'!AR$260:AR$293)</f>
        <v>0</v>
      </c>
      <c r="AS154" s="158">
        <f>SUMIF('Historical Opex'!$G$260:$G$293,$C154,'Historical Opex'!AS$260:AS$293)</f>
        <v>0</v>
      </c>
      <c r="AT154" s="158">
        <f>SUMIF('Historical Opex'!$G$260:$G$293,$C154,'Historical Opex'!AT$260:AT$293)</f>
        <v>0</v>
      </c>
      <c r="AU154" s="158"/>
      <c r="AV154" s="158"/>
      <c r="AW154" s="158"/>
      <c r="AX154" s="158"/>
      <c r="AY154" s="158"/>
      <c r="AZ154" s="158"/>
      <c r="BA154" s="158"/>
      <c r="BB154" s="158"/>
      <c r="BC154" s="158"/>
      <c r="BD154" s="158"/>
      <c r="BE154" s="158"/>
      <c r="BF154" s="158"/>
      <c r="BG154" s="158"/>
      <c r="BH154" s="158"/>
      <c r="BI154" s="158"/>
      <c r="BJ154" s="158"/>
      <c r="BK154" s="158"/>
      <c r="BL154" s="158"/>
      <c r="BM154" s="158"/>
      <c r="BN154" s="158"/>
      <c r="BO154" s="158"/>
      <c r="BP154" s="158"/>
      <c r="BQ154" s="158"/>
      <c r="BR154" s="158"/>
      <c r="BS154" s="158"/>
      <c r="BT154" s="158"/>
      <c r="BU154" s="158"/>
      <c r="BV154" s="158"/>
      <c r="BW154" s="158"/>
      <c r="BX154" s="158"/>
      <c r="BY154" s="158"/>
      <c r="BZ154" s="158"/>
      <c r="CA154" s="158"/>
      <c r="CB154" s="158"/>
      <c r="CC154" s="158"/>
      <c r="CE154" s="251">
        <f t="shared" si="109"/>
        <v>0</v>
      </c>
      <c r="CF154" s="251">
        <f t="shared" si="109"/>
        <v>0</v>
      </c>
      <c r="CG154" s="251">
        <f t="shared" si="109"/>
        <v>0</v>
      </c>
      <c r="CH154" s="251">
        <f t="shared" si="109"/>
        <v>0</v>
      </c>
      <c r="CI154" s="251">
        <f t="shared" si="109"/>
        <v>0</v>
      </c>
      <c r="CJ154" s="251">
        <f t="shared" si="109"/>
        <v>0</v>
      </c>
    </row>
    <row r="155" spans="2:88" x14ac:dyDescent="0.2">
      <c r="B155" s="279"/>
      <c r="C155" s="24" t="s">
        <v>908</v>
      </c>
      <c r="D155" s="279"/>
      <c r="E155" s="279"/>
      <c r="F155" s="279"/>
      <c r="G155" s="279"/>
      <c r="H155" s="279"/>
      <c r="I155" s="279"/>
      <c r="J155" s="279"/>
      <c r="K155" s="158">
        <f>SUMIF('Historical Opex'!$G$260:$G$293,$C155,'Historical Opex'!K$260:K$293)</f>
        <v>0</v>
      </c>
      <c r="L155" s="158">
        <f>SUMIF('Historical Opex'!$G$260:$G$293,$C155,'Historical Opex'!L$260:L$293)</f>
        <v>0</v>
      </c>
      <c r="M155" s="158">
        <f>SUMIF('Historical Opex'!$G$260:$G$293,$C155,'Historical Opex'!M$260:M$293)</f>
        <v>0</v>
      </c>
      <c r="N155" s="158">
        <f>SUMIF('Historical Opex'!$G$260:$G$293,$C155,'Historical Opex'!N$260:N$293)</f>
        <v>0</v>
      </c>
      <c r="O155" s="158">
        <f>SUMIF('Historical Opex'!$G$260:$G$293,$C155,'Historical Opex'!O$260:O$293)</f>
        <v>0</v>
      </c>
      <c r="P155" s="158">
        <f>SUMIF('Historical Opex'!$G$260:$G$293,$C155,'Historical Opex'!P$260:P$293)</f>
        <v>0</v>
      </c>
      <c r="Q155" s="158">
        <f>SUMIF('Historical Opex'!$G$260:$G$293,$C155,'Historical Opex'!Q$260:Q$293)</f>
        <v>0</v>
      </c>
      <c r="R155" s="158">
        <f>SUMIF('Historical Opex'!$G$260:$G$293,$C155,'Historical Opex'!R$260:R$293)</f>
        <v>0</v>
      </c>
      <c r="S155" s="158">
        <f>SUMIF('Historical Opex'!$G$260:$G$293,$C155,'Historical Opex'!S$260:S$293)</f>
        <v>0</v>
      </c>
      <c r="T155" s="158">
        <f>SUMIF('Historical Opex'!$G$260:$G$293,$C155,'Historical Opex'!T$260:T$293)</f>
        <v>0</v>
      </c>
      <c r="U155" s="158">
        <f>SUMIF('Historical Opex'!$G$260:$G$293,$C155,'Historical Opex'!U$260:U$293)</f>
        <v>0</v>
      </c>
      <c r="V155" s="158">
        <f>SUMIF('Historical Opex'!$G$260:$G$293,$C155,'Historical Opex'!V$260:V$293)</f>
        <v>0</v>
      </c>
      <c r="W155" s="158">
        <f>SUMIF('Historical Opex'!$G$260:$G$293,$C155,'Historical Opex'!W$260:W$293)</f>
        <v>0</v>
      </c>
      <c r="X155" s="158">
        <f>SUMIF('Historical Opex'!$G$260:$G$293,$C155,'Historical Opex'!X$260:X$293)</f>
        <v>0</v>
      </c>
      <c r="Y155" s="158">
        <f>SUMIF('Historical Opex'!$G$260:$G$293,$C155,'Historical Opex'!Y$260:Y$293)</f>
        <v>0</v>
      </c>
      <c r="Z155" s="158">
        <f>SUMIF('Historical Opex'!$G$260:$G$293,$C155,'Historical Opex'!Z$260:Z$293)</f>
        <v>0</v>
      </c>
      <c r="AA155" s="158">
        <f>SUMIF('Historical Opex'!$G$260:$G$293,$C155,'Historical Opex'!AA$260:AA$293)</f>
        <v>0</v>
      </c>
      <c r="AB155" s="158">
        <f>SUMIF('Historical Opex'!$G$260:$G$293,$C155,'Historical Opex'!AB$260:AB$293)</f>
        <v>0</v>
      </c>
      <c r="AC155" s="158">
        <f>SUMIF('Historical Opex'!$G$260:$G$293,$C155,'Historical Opex'!AC$260:AC$293)</f>
        <v>0</v>
      </c>
      <c r="AD155" s="158">
        <f>SUMIF('Historical Opex'!$G$260:$G$293,$C155,'Historical Opex'!AD$260:AD$293)</f>
        <v>0</v>
      </c>
      <c r="AE155" s="158">
        <f>SUMIF('Historical Opex'!$G$260:$G$293,$C155,'Historical Opex'!AE$260:AE$293)</f>
        <v>0</v>
      </c>
      <c r="AF155" s="158">
        <f>SUMIF('Historical Opex'!$G$260:$G$293,$C155,'Historical Opex'!AF$260:AF$293)</f>
        <v>0</v>
      </c>
      <c r="AG155" s="158">
        <f>SUMIF('Historical Opex'!$G$260:$G$293,$C155,'Historical Opex'!AG$260:AG$293)</f>
        <v>0</v>
      </c>
      <c r="AH155" s="158">
        <f>SUMIF('Historical Opex'!$G$260:$G$293,$C155,'Historical Opex'!AH$260:AH$293)</f>
        <v>0</v>
      </c>
      <c r="AI155" s="158">
        <f>SUMIF('Historical Opex'!$G$260:$G$293,$C155,'Historical Opex'!AI$260:AI$293)</f>
        <v>0</v>
      </c>
      <c r="AJ155" s="158">
        <f>SUMIF('Historical Opex'!$G$260:$G$293,$C155,'Historical Opex'!AJ$260:AJ$293)</f>
        <v>0</v>
      </c>
      <c r="AK155" s="158">
        <f>SUMIF('Historical Opex'!$G$260:$G$293,$C155,'Historical Opex'!AK$260:AK$293)</f>
        <v>0</v>
      </c>
      <c r="AL155" s="158">
        <f>SUMIF('Historical Opex'!$G$260:$G$293,$C155,'Historical Opex'!AL$260:AL$293)</f>
        <v>0</v>
      </c>
      <c r="AM155" s="158">
        <f>SUMIF('Historical Opex'!$G$260:$G$293,$C155,'Historical Opex'!AM$260:AM$293)</f>
        <v>0</v>
      </c>
      <c r="AN155" s="158">
        <f>SUMIF('Historical Opex'!$G$260:$G$293,$C155,'Historical Opex'!AN$260:AN$293)</f>
        <v>0</v>
      </c>
      <c r="AO155" s="158">
        <f>SUMIF('Historical Opex'!$G$260:$G$293,$C155,'Historical Opex'!AO$260:AO$293)</f>
        <v>0</v>
      </c>
      <c r="AP155" s="158">
        <f>SUMIF('Historical Opex'!$G$260:$G$293,$C155,'Historical Opex'!AP$260:AP$293)</f>
        <v>0</v>
      </c>
      <c r="AQ155" s="158">
        <f>SUMIF('Historical Opex'!$G$260:$G$293,$C155,'Historical Opex'!AQ$260:AQ$293)</f>
        <v>0</v>
      </c>
      <c r="AR155" s="158">
        <f>SUMIF('Historical Opex'!$G$260:$G$293,$C155,'Historical Opex'!AR$260:AR$293)</f>
        <v>0</v>
      </c>
      <c r="AS155" s="158">
        <f>SUMIF('Historical Opex'!$G$260:$G$293,$C155,'Historical Opex'!AS$260:AS$293)</f>
        <v>0</v>
      </c>
      <c r="AT155" s="158">
        <f>SUMIF('Historical Opex'!$G$260:$G$293,$C155,'Historical Opex'!AT$260:AT$293)</f>
        <v>0</v>
      </c>
      <c r="AU155" s="158"/>
      <c r="AV155" s="158"/>
      <c r="AW155" s="158"/>
      <c r="AX155" s="158"/>
      <c r="AY155" s="158"/>
      <c r="AZ155" s="158"/>
      <c r="BA155" s="158"/>
      <c r="BB155" s="158"/>
      <c r="BC155" s="158"/>
      <c r="BD155" s="158"/>
      <c r="BE155" s="158"/>
      <c r="BF155" s="158"/>
      <c r="BG155" s="158"/>
      <c r="BH155" s="158"/>
      <c r="BI155" s="158"/>
      <c r="BJ155" s="158"/>
      <c r="BK155" s="158"/>
      <c r="BL155" s="158"/>
      <c r="BM155" s="158"/>
      <c r="BN155" s="158"/>
      <c r="BO155" s="158"/>
      <c r="BP155" s="158"/>
      <c r="BQ155" s="158"/>
      <c r="BR155" s="158"/>
      <c r="BS155" s="158"/>
      <c r="BT155" s="158"/>
      <c r="BU155" s="158"/>
      <c r="BV155" s="158"/>
      <c r="BW155" s="158"/>
      <c r="BX155" s="158"/>
      <c r="BY155" s="158"/>
      <c r="BZ155" s="158"/>
      <c r="CA155" s="158"/>
      <c r="CB155" s="158"/>
      <c r="CC155" s="158"/>
      <c r="CE155" s="251">
        <f t="shared" si="109"/>
        <v>0</v>
      </c>
      <c r="CF155" s="251">
        <f t="shared" si="109"/>
        <v>0</v>
      </c>
      <c r="CG155" s="251">
        <f t="shared" si="109"/>
        <v>0</v>
      </c>
      <c r="CH155" s="251">
        <f t="shared" si="109"/>
        <v>0</v>
      </c>
      <c r="CI155" s="251">
        <f t="shared" si="109"/>
        <v>0</v>
      </c>
      <c r="CJ155" s="251">
        <f t="shared" si="109"/>
        <v>0</v>
      </c>
    </row>
    <row r="156" spans="2:88" x14ac:dyDescent="0.2">
      <c r="B156" s="279"/>
      <c r="C156" s="24" t="s">
        <v>220</v>
      </c>
      <c r="D156" s="279"/>
      <c r="E156" s="279"/>
      <c r="F156" s="279"/>
      <c r="G156" s="279"/>
      <c r="H156" s="279"/>
      <c r="I156" s="279"/>
      <c r="J156" s="279"/>
      <c r="K156" s="158">
        <f>SUMIF('Historical Opex'!$G$260:$G$293,$C156,'Historical Opex'!K$260:K$293)</f>
        <v>0</v>
      </c>
      <c r="L156" s="158">
        <f>SUMIF('Historical Opex'!$G$260:$G$293,$C156,'Historical Opex'!L$260:L$293)</f>
        <v>0</v>
      </c>
      <c r="M156" s="158">
        <f>SUMIF('Historical Opex'!$G$260:$G$293,$C156,'Historical Opex'!M$260:M$293)</f>
        <v>0</v>
      </c>
      <c r="N156" s="158">
        <f>SUMIF('Historical Opex'!$G$260:$G$293,$C156,'Historical Opex'!N$260:N$293)</f>
        <v>0</v>
      </c>
      <c r="O156" s="158">
        <f>SUMIF('Historical Opex'!$G$260:$G$293,$C156,'Historical Opex'!O$260:O$293)</f>
        <v>0</v>
      </c>
      <c r="P156" s="158">
        <f>SUMIF('Historical Opex'!$G$260:$G$293,$C156,'Historical Opex'!P$260:P$293)</f>
        <v>0</v>
      </c>
      <c r="Q156" s="158">
        <f>SUMIF('Historical Opex'!$G$260:$G$293,$C156,'Historical Opex'!Q$260:Q$293)</f>
        <v>0</v>
      </c>
      <c r="R156" s="158">
        <f>SUMIF('Historical Opex'!$G$260:$G$293,$C156,'Historical Opex'!R$260:R$293)</f>
        <v>0</v>
      </c>
      <c r="S156" s="158">
        <f>SUMIF('Historical Opex'!$G$260:$G$293,$C156,'Historical Opex'!S$260:S$293)</f>
        <v>0</v>
      </c>
      <c r="T156" s="158">
        <f>SUMIF('Historical Opex'!$G$260:$G$293,$C156,'Historical Opex'!T$260:T$293)</f>
        <v>0</v>
      </c>
      <c r="U156" s="158">
        <f>SUMIF('Historical Opex'!$G$260:$G$293,$C156,'Historical Opex'!U$260:U$293)</f>
        <v>0</v>
      </c>
      <c r="V156" s="158">
        <f>SUMIF('Historical Opex'!$G$260:$G$293,$C156,'Historical Opex'!V$260:V$293)</f>
        <v>0</v>
      </c>
      <c r="W156" s="158">
        <f>SUMIF('Historical Opex'!$G$260:$G$293,$C156,'Historical Opex'!W$260:W$293)</f>
        <v>0</v>
      </c>
      <c r="X156" s="158">
        <f>SUMIF('Historical Opex'!$G$260:$G$293,$C156,'Historical Opex'!X$260:X$293)</f>
        <v>0</v>
      </c>
      <c r="Y156" s="158">
        <f>SUMIF('Historical Opex'!$G$260:$G$293,$C156,'Historical Opex'!Y$260:Y$293)</f>
        <v>0</v>
      </c>
      <c r="Z156" s="158">
        <f>SUMIF('Historical Opex'!$G$260:$G$293,$C156,'Historical Opex'!Z$260:Z$293)</f>
        <v>0</v>
      </c>
      <c r="AA156" s="158">
        <f>SUMIF('Historical Opex'!$G$260:$G$293,$C156,'Historical Opex'!AA$260:AA$293)</f>
        <v>0</v>
      </c>
      <c r="AB156" s="158">
        <f>SUMIF('Historical Opex'!$G$260:$G$293,$C156,'Historical Opex'!AB$260:AB$293)</f>
        <v>0</v>
      </c>
      <c r="AC156" s="158">
        <f>SUMIF('Historical Opex'!$G$260:$G$293,$C156,'Historical Opex'!AC$260:AC$293)</f>
        <v>0</v>
      </c>
      <c r="AD156" s="158">
        <f>SUMIF('Historical Opex'!$G$260:$G$293,$C156,'Historical Opex'!AD$260:AD$293)</f>
        <v>0</v>
      </c>
      <c r="AE156" s="158">
        <f>SUMIF('Historical Opex'!$G$260:$G$293,$C156,'Historical Opex'!AE$260:AE$293)</f>
        <v>0</v>
      </c>
      <c r="AF156" s="158">
        <f>SUMIF('Historical Opex'!$G$260:$G$293,$C156,'Historical Opex'!AF$260:AF$293)</f>
        <v>0</v>
      </c>
      <c r="AG156" s="158">
        <f>SUMIF('Historical Opex'!$G$260:$G$293,$C156,'Historical Opex'!AG$260:AG$293)</f>
        <v>0</v>
      </c>
      <c r="AH156" s="158">
        <f>SUMIF('Historical Opex'!$G$260:$G$293,$C156,'Historical Opex'!AH$260:AH$293)</f>
        <v>0</v>
      </c>
      <c r="AI156" s="158">
        <f>SUMIF('Historical Opex'!$G$260:$G$293,$C156,'Historical Opex'!AI$260:AI$293)</f>
        <v>0</v>
      </c>
      <c r="AJ156" s="158">
        <f>SUMIF('Historical Opex'!$G$260:$G$293,$C156,'Historical Opex'!AJ$260:AJ$293)</f>
        <v>0</v>
      </c>
      <c r="AK156" s="158">
        <f>SUMIF('Historical Opex'!$G$260:$G$293,$C156,'Historical Opex'!AK$260:AK$293)</f>
        <v>0</v>
      </c>
      <c r="AL156" s="158">
        <f>SUMIF('Historical Opex'!$G$260:$G$293,$C156,'Historical Opex'!AL$260:AL$293)</f>
        <v>0</v>
      </c>
      <c r="AM156" s="158">
        <f>SUMIF('Historical Opex'!$G$260:$G$293,$C156,'Historical Opex'!AM$260:AM$293)</f>
        <v>0</v>
      </c>
      <c r="AN156" s="158">
        <f>SUMIF('Historical Opex'!$G$260:$G$293,$C156,'Historical Opex'!AN$260:AN$293)</f>
        <v>0</v>
      </c>
      <c r="AO156" s="158">
        <f>SUMIF('Historical Opex'!$G$260:$G$293,$C156,'Historical Opex'!AO$260:AO$293)</f>
        <v>0</v>
      </c>
      <c r="AP156" s="158">
        <f>SUMIF('Historical Opex'!$G$260:$G$293,$C156,'Historical Opex'!AP$260:AP$293)</f>
        <v>0</v>
      </c>
      <c r="AQ156" s="158">
        <f>SUMIF('Historical Opex'!$G$260:$G$293,$C156,'Historical Opex'!AQ$260:AQ$293)</f>
        <v>0</v>
      </c>
      <c r="AR156" s="158">
        <f>SUMIF('Historical Opex'!$G$260:$G$293,$C156,'Historical Opex'!AR$260:AR$293)</f>
        <v>0</v>
      </c>
      <c r="AS156" s="158">
        <f>SUMIF('Historical Opex'!$G$260:$G$293,$C156,'Historical Opex'!AS$260:AS$293)</f>
        <v>0</v>
      </c>
      <c r="AT156" s="158">
        <f>SUMIF('Historical Opex'!$G$260:$G$293,$C156,'Historical Opex'!AT$260:AT$293)</f>
        <v>0</v>
      </c>
      <c r="AU156" s="158"/>
      <c r="AV156" s="158"/>
      <c r="AW156" s="158"/>
      <c r="AX156" s="158"/>
      <c r="AY156" s="158"/>
      <c r="AZ156" s="158"/>
      <c r="BA156" s="158"/>
      <c r="BB156" s="158"/>
      <c r="BC156" s="158"/>
      <c r="BD156" s="158"/>
      <c r="BE156" s="158"/>
      <c r="BF156" s="158"/>
      <c r="BG156" s="158"/>
      <c r="BH156" s="158"/>
      <c r="BI156" s="158"/>
      <c r="BJ156" s="158"/>
      <c r="BK156" s="158"/>
      <c r="BL156" s="158"/>
      <c r="BM156" s="158"/>
      <c r="BN156" s="158"/>
      <c r="BO156" s="158"/>
      <c r="BP156" s="158"/>
      <c r="BQ156" s="158"/>
      <c r="BR156" s="158"/>
      <c r="BS156" s="158"/>
      <c r="BT156" s="158"/>
      <c r="BU156" s="158"/>
      <c r="BV156" s="158"/>
      <c r="BW156" s="158"/>
      <c r="BX156" s="158"/>
      <c r="BY156" s="158"/>
      <c r="BZ156" s="158"/>
      <c r="CA156" s="158"/>
      <c r="CB156" s="158"/>
      <c r="CC156" s="158"/>
      <c r="CE156" s="251">
        <f t="shared" si="109"/>
        <v>0</v>
      </c>
      <c r="CF156" s="251">
        <f t="shared" si="109"/>
        <v>0</v>
      </c>
      <c r="CG156" s="251">
        <f t="shared" si="109"/>
        <v>0</v>
      </c>
      <c r="CH156" s="251">
        <f t="shared" si="109"/>
        <v>0</v>
      </c>
      <c r="CI156" s="251">
        <f t="shared" si="109"/>
        <v>0</v>
      </c>
      <c r="CJ156" s="251">
        <f t="shared" si="109"/>
        <v>0</v>
      </c>
    </row>
    <row r="157" spans="2:88" x14ac:dyDescent="0.2">
      <c r="B157" s="279"/>
      <c r="C157" s="24" t="s">
        <v>221</v>
      </c>
      <c r="D157" s="279"/>
      <c r="E157" s="279"/>
      <c r="F157" s="279"/>
      <c r="G157" s="279"/>
      <c r="H157" s="279"/>
      <c r="I157" s="279"/>
      <c r="J157" s="279"/>
      <c r="K157" s="158">
        <f>SUMIF('Historical Opex'!$G$260:$G$293,$C157,'Historical Opex'!K$260:K$293)</f>
        <v>0.78737200000000007</v>
      </c>
      <c r="L157" s="158">
        <f>SUMIF('Historical Opex'!$G$260:$G$293,$C157,'Historical Opex'!L$260:L$293)</f>
        <v>0</v>
      </c>
      <c r="M157" s="158">
        <f>SUMIF('Historical Opex'!$G$260:$G$293,$C157,'Historical Opex'!M$260:M$293)</f>
        <v>1.0460579999999999</v>
      </c>
      <c r="N157" s="158">
        <f>SUMIF('Historical Opex'!$G$260:$G$293,$C157,'Historical Opex'!N$260:N$293)</f>
        <v>1.0014639999999999</v>
      </c>
      <c r="O157" s="158">
        <f>SUMIF('Historical Opex'!$G$260:$G$293,$C157,'Historical Opex'!O$260:O$293)</f>
        <v>1.0092220000000001</v>
      </c>
      <c r="P157" s="158">
        <f>SUMIF('Historical Opex'!$G$260:$G$293,$C157,'Historical Opex'!P$260:P$293)</f>
        <v>1.267773</v>
      </c>
      <c r="Q157" s="158">
        <f>SUMIF('Historical Opex'!$G$260:$G$293,$C157,'Historical Opex'!Q$260:Q$293)</f>
        <v>1.250308</v>
      </c>
      <c r="R157" s="158">
        <f>SUMIF('Historical Opex'!$G$260:$G$293,$C157,'Historical Opex'!R$260:R$293)</f>
        <v>2.0620150000000002</v>
      </c>
      <c r="S157" s="158">
        <f>SUMIF('Historical Opex'!$G$260:$G$293,$C157,'Historical Opex'!S$260:S$293)</f>
        <v>0.843831</v>
      </c>
      <c r="T157" s="158">
        <f>SUMIF('Historical Opex'!$G$260:$G$293,$C157,'Historical Opex'!T$260:T$293)</f>
        <v>0.64929199999999998</v>
      </c>
      <c r="U157" s="158">
        <f>SUMIF('Historical Opex'!$G$260:$G$293,$C157,'Historical Opex'!U$260:U$293)</f>
        <v>0.89404900000000009</v>
      </c>
      <c r="V157" s="158">
        <f>SUMIF('Historical Opex'!$G$260:$G$293,$C157,'Historical Opex'!V$260:V$293)</f>
        <v>0.80154900000000007</v>
      </c>
      <c r="W157" s="158">
        <f>SUMIF('Historical Opex'!$G$260:$G$293,$C157,'Historical Opex'!W$260:W$293)</f>
        <v>0.838924</v>
      </c>
      <c r="X157" s="158">
        <f>SUMIF('Historical Opex'!$G$260:$G$293,$C157,'Historical Opex'!X$260:X$293)</f>
        <v>0.79103400000000001</v>
      </c>
      <c r="Y157" s="158">
        <f>SUMIF('Historical Opex'!$G$260:$G$293,$C157,'Historical Opex'!Y$260:Y$293)</f>
        <v>0.78772399999999998</v>
      </c>
      <c r="Z157" s="158">
        <f>SUMIF('Historical Opex'!$G$260:$G$293,$C157,'Historical Opex'!Z$260:Z$293)</f>
        <v>1.577056</v>
      </c>
      <c r="AA157" s="158">
        <f>SUMIF('Historical Opex'!$G$260:$G$293,$C157,'Historical Opex'!AA$260:AA$293)</f>
        <v>0.95012200000000002</v>
      </c>
      <c r="AB157" s="158">
        <f>SUMIF('Historical Opex'!$G$260:$G$293,$C157,'Historical Opex'!AB$260:AB$293)</f>
        <v>0.70966899999999999</v>
      </c>
      <c r="AC157" s="158">
        <f>SUMIF('Historical Opex'!$G$260:$G$293,$C157,'Historical Opex'!AC$260:AC$293)</f>
        <v>1.265938</v>
      </c>
      <c r="AD157" s="158">
        <f>SUMIF('Historical Opex'!$G$260:$G$293,$C157,'Historical Opex'!AD$260:AD$293)</f>
        <v>0.72306199999999998</v>
      </c>
      <c r="AE157" s="158">
        <f>SUMIF('Historical Opex'!$G$260:$G$293,$C157,'Historical Opex'!AE$260:AE$293)</f>
        <v>0.91456599999999999</v>
      </c>
      <c r="AF157" s="158">
        <f>SUMIF('Historical Opex'!$G$260:$G$293,$C157,'Historical Opex'!AF$260:AF$293)</f>
        <v>1.950909</v>
      </c>
      <c r="AG157" s="158">
        <f>SUMIF('Historical Opex'!$G$260:$G$293,$C157,'Historical Opex'!AG$260:AG$293)</f>
        <v>0.57638299999999998</v>
      </c>
      <c r="AH157" s="158">
        <f>SUMIF('Historical Opex'!$G$260:$G$293,$C157,'Historical Opex'!AH$260:AH$293)</f>
        <v>0.245312</v>
      </c>
      <c r="AI157" s="158">
        <f>SUMIF('Historical Opex'!$G$260:$G$293,$C157,'Historical Opex'!AI$260:AI$293)</f>
        <v>0.185472</v>
      </c>
      <c r="AJ157" s="158">
        <f>SUMIF('Historical Opex'!$G$260:$G$293,$C157,'Historical Opex'!AJ$260:AJ$293)</f>
        <v>0.31624799999999997</v>
      </c>
      <c r="AK157" s="158">
        <f>SUMIF('Historical Opex'!$G$260:$G$293,$C157,'Historical Opex'!AK$260:AK$293)</f>
        <v>1.096948</v>
      </c>
      <c r="AL157" s="158">
        <f>SUMIF('Historical Opex'!$G$260:$G$293,$C157,'Historical Opex'!AL$260:AL$293)</f>
        <v>0.56949799999999995</v>
      </c>
      <c r="AM157" s="158">
        <f>SUMIF('Historical Opex'!$G$260:$G$293,$C157,'Historical Opex'!AM$260:AM$293)</f>
        <v>0.77588400000000002</v>
      </c>
      <c r="AN157" s="158">
        <f>SUMIF('Historical Opex'!$G$260:$G$293,$C157,'Historical Opex'!AN$260:AN$293)</f>
        <v>1.082222</v>
      </c>
      <c r="AO157" s="158">
        <f>SUMIF('Historical Opex'!$G$260:$G$293,$C157,'Historical Opex'!AO$260:AO$293)</f>
        <v>1.976958</v>
      </c>
      <c r="AP157" s="158">
        <f>SUMIF('Historical Opex'!$G$260:$G$293,$C157,'Historical Opex'!AP$260:AP$293)</f>
        <v>2.280993</v>
      </c>
      <c r="AQ157" s="158">
        <f>SUMIF('Historical Opex'!$G$260:$G$293,$C157,'Historical Opex'!AQ$260:AQ$293)</f>
        <v>1.223897</v>
      </c>
      <c r="AR157" s="158">
        <f>SUMIF('Historical Opex'!$G$260:$G$293,$C157,'Historical Opex'!AR$260:AR$293)</f>
        <v>2.201279</v>
      </c>
      <c r="AS157" s="158">
        <f>SUMIF('Historical Opex'!$G$260:$G$293,$C157,'Historical Opex'!AS$260:AS$293)</f>
        <v>1.6727500000000002</v>
      </c>
      <c r="AT157" s="158">
        <f>SUMIF('Historical Opex'!$G$260:$G$293,$C157,'Historical Opex'!AT$260:AT$293)</f>
        <v>1.5930550000000001</v>
      </c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E157" s="251">
        <f t="shared" si="109"/>
        <v>11.612933000000002</v>
      </c>
      <c r="CF157" s="251">
        <f t="shared" si="109"/>
        <v>11.330698999999999</v>
      </c>
      <c r="CG157" s="251">
        <f t="shared" si="109"/>
        <v>14.975203999999998</v>
      </c>
      <c r="CH157" s="251">
        <f t="shared" si="109"/>
        <v>0</v>
      </c>
      <c r="CI157" s="251">
        <f t="shared" si="109"/>
        <v>0</v>
      </c>
      <c r="CJ157" s="251">
        <f t="shared" si="109"/>
        <v>0</v>
      </c>
    </row>
    <row r="158" spans="2:88" x14ac:dyDescent="0.2">
      <c r="B158" s="279"/>
      <c r="C158" s="24" t="s">
        <v>222</v>
      </c>
      <c r="D158" s="279"/>
      <c r="E158" s="279"/>
      <c r="F158" s="279"/>
      <c r="G158" s="279"/>
      <c r="H158" s="279"/>
      <c r="I158" s="279"/>
      <c r="J158" s="279"/>
      <c r="K158" s="158">
        <f>SUMIF('Historical Opex'!$G$260:$G$293,$C158,'Historical Opex'!K$260:K$293)</f>
        <v>0</v>
      </c>
      <c r="L158" s="158">
        <f>SUMIF('Historical Opex'!$G$260:$G$293,$C158,'Historical Opex'!L$260:L$293)</f>
        <v>0</v>
      </c>
      <c r="M158" s="158">
        <f>SUMIF('Historical Opex'!$G$260:$G$293,$C158,'Historical Opex'!M$260:M$293)</f>
        <v>1.63</v>
      </c>
      <c r="N158" s="158">
        <f>SUMIF('Historical Opex'!$G$260:$G$293,$C158,'Historical Opex'!N$260:N$293)</f>
        <v>1.63</v>
      </c>
      <c r="O158" s="158">
        <f>SUMIF('Historical Opex'!$G$260:$G$293,$C158,'Historical Opex'!O$260:O$293)</f>
        <v>1.63</v>
      </c>
      <c r="P158" s="158">
        <f>SUMIF('Historical Opex'!$G$260:$G$293,$C158,'Historical Opex'!P$260:P$293)</f>
        <v>1.63</v>
      </c>
      <c r="Q158" s="158">
        <f>SUMIF('Historical Opex'!$G$260:$G$293,$C158,'Historical Opex'!Q$260:Q$293)</f>
        <v>1.63</v>
      </c>
      <c r="R158" s="158">
        <f>SUMIF('Historical Opex'!$G$260:$G$293,$C158,'Historical Opex'!R$260:R$293)</f>
        <v>1.63</v>
      </c>
      <c r="S158" s="158">
        <f>SUMIF('Historical Opex'!$G$260:$G$293,$C158,'Historical Opex'!S$260:S$293)</f>
        <v>1.63</v>
      </c>
      <c r="T158" s="158">
        <f>SUMIF('Historical Opex'!$G$260:$G$293,$C158,'Historical Opex'!T$260:T$293)</f>
        <v>1.63</v>
      </c>
      <c r="U158" s="158">
        <f>SUMIF('Historical Opex'!$G$260:$G$293,$C158,'Historical Opex'!U$260:U$293)</f>
        <v>1.63</v>
      </c>
      <c r="V158" s="158">
        <f>SUMIF('Historical Opex'!$G$260:$G$293,$C158,'Historical Opex'!V$260:V$293)</f>
        <v>1.63</v>
      </c>
      <c r="W158" s="158">
        <f>SUMIF('Historical Opex'!$G$260:$G$293,$C158,'Historical Opex'!W$260:W$293)</f>
        <v>1.8839999999999999</v>
      </c>
      <c r="X158" s="158">
        <f>SUMIF('Historical Opex'!$G$260:$G$293,$C158,'Historical Opex'!X$260:X$293)</f>
        <v>1.8839999999999999</v>
      </c>
      <c r="Y158" s="158">
        <f>SUMIF('Historical Opex'!$G$260:$G$293,$C158,'Historical Opex'!Y$260:Y$293)</f>
        <v>2.6485159999999999</v>
      </c>
      <c r="Z158" s="158">
        <f>SUMIF('Historical Opex'!$G$260:$G$293,$C158,'Historical Opex'!Z$260:Z$293)</f>
        <v>5.7938349999999996</v>
      </c>
      <c r="AA158" s="158">
        <f>SUMIF('Historical Opex'!$G$260:$G$293,$C158,'Historical Opex'!AA$260:AA$293)</f>
        <v>1.8839999999999999</v>
      </c>
      <c r="AB158" s="158">
        <f>SUMIF('Historical Opex'!$G$260:$G$293,$C158,'Historical Opex'!AB$260:AB$293)</f>
        <v>1.8839999999999999</v>
      </c>
      <c r="AC158" s="158">
        <f>SUMIF('Historical Opex'!$G$260:$G$293,$C158,'Historical Opex'!AC$260:AC$293)</f>
        <v>1.8839999999999999</v>
      </c>
      <c r="AD158" s="158">
        <f>SUMIF('Historical Opex'!$G$260:$G$293,$C158,'Historical Opex'!AD$260:AD$293)</f>
        <v>1.8839999999999999</v>
      </c>
      <c r="AE158" s="158">
        <f>SUMIF('Historical Opex'!$G$260:$G$293,$C158,'Historical Opex'!AE$260:AE$293)</f>
        <v>1.8839999999999999</v>
      </c>
      <c r="AF158" s="158">
        <f>SUMIF('Historical Opex'!$G$260:$G$293,$C158,'Historical Opex'!AF$260:AF$293)</f>
        <v>1.8839999999999999</v>
      </c>
      <c r="AG158" s="158">
        <f>SUMIF('Historical Opex'!$G$260:$G$293,$C158,'Historical Opex'!AG$260:AG$293)</f>
        <v>1.8839999999999999</v>
      </c>
      <c r="AH158" s="158">
        <f>SUMIF('Historical Opex'!$G$260:$G$293,$C158,'Historical Opex'!AH$260:AH$293)</f>
        <v>1.8839999999999999</v>
      </c>
      <c r="AI158" s="158">
        <f>SUMIF('Historical Opex'!$G$260:$G$293,$C158,'Historical Opex'!AI$260:AI$293)</f>
        <v>2.1723270000000001</v>
      </c>
      <c r="AJ158" s="158">
        <f>SUMIF('Historical Opex'!$G$260:$G$293,$C158,'Historical Opex'!AJ$260:AJ$293)</f>
        <v>6.5806370000000003</v>
      </c>
      <c r="AK158" s="158">
        <f>SUMIF('Historical Opex'!$G$260:$G$293,$C158,'Historical Opex'!AK$260:AK$293)</f>
        <v>0</v>
      </c>
      <c r="AL158" s="158">
        <f>SUMIF('Historical Opex'!$G$260:$G$293,$C158,'Historical Opex'!AL$260:AL$293)</f>
        <v>0</v>
      </c>
      <c r="AM158" s="158">
        <f>SUMIF('Historical Opex'!$G$260:$G$293,$C158,'Historical Opex'!AM$260:AM$293)</f>
        <v>0</v>
      </c>
      <c r="AN158" s="158">
        <f>SUMIF('Historical Opex'!$G$260:$G$293,$C158,'Historical Opex'!AN$260:AN$293)</f>
        <v>0</v>
      </c>
      <c r="AO158" s="158">
        <f>SUMIF('Historical Opex'!$G$260:$G$293,$C158,'Historical Opex'!AO$260:AO$293)</f>
        <v>0</v>
      </c>
      <c r="AP158" s="158">
        <f>SUMIF('Historical Opex'!$G$260:$G$293,$C158,'Historical Opex'!AP$260:AP$293)</f>
        <v>0</v>
      </c>
      <c r="AQ158" s="158">
        <f>SUMIF('Historical Opex'!$G$260:$G$293,$C158,'Historical Opex'!AQ$260:AQ$293)</f>
        <v>0</v>
      </c>
      <c r="AR158" s="158">
        <f>SUMIF('Historical Opex'!$G$260:$G$293,$C158,'Historical Opex'!AR$260:AR$293)</f>
        <v>0</v>
      </c>
      <c r="AS158" s="158">
        <f>SUMIF('Historical Opex'!$G$260:$G$293,$C158,'Historical Opex'!AS$260:AS$293)</f>
        <v>0</v>
      </c>
      <c r="AT158" s="158">
        <f>SUMIF('Historical Opex'!$G$260:$G$293,$C158,'Historical Opex'!AT$260:AT$293)</f>
        <v>0</v>
      </c>
      <c r="AU158" s="158"/>
      <c r="AV158" s="158"/>
      <c r="AW158" s="158"/>
      <c r="AX158" s="158"/>
      <c r="AY158" s="158"/>
      <c r="AZ158" s="158"/>
      <c r="BA158" s="158"/>
      <c r="BB158" s="158"/>
      <c r="BC158" s="158"/>
      <c r="BD158" s="158"/>
      <c r="BE158" s="158"/>
      <c r="BF158" s="158"/>
      <c r="BG158" s="158"/>
      <c r="BH158" s="158"/>
      <c r="BI158" s="158"/>
      <c r="BJ158" s="158"/>
      <c r="BK158" s="158"/>
      <c r="BL158" s="158"/>
      <c r="BM158" s="158"/>
      <c r="BN158" s="158"/>
      <c r="BO158" s="158"/>
      <c r="BP158" s="158"/>
      <c r="BQ158" s="158"/>
      <c r="BR158" s="158"/>
      <c r="BS158" s="158"/>
      <c r="BT158" s="158"/>
      <c r="BU158" s="158"/>
      <c r="BV158" s="158"/>
      <c r="BW158" s="158"/>
      <c r="BX158" s="158"/>
      <c r="BY158" s="158"/>
      <c r="BZ158" s="158"/>
      <c r="CA158" s="158"/>
      <c r="CB158" s="158"/>
      <c r="CC158" s="158"/>
      <c r="CE158" s="251">
        <f t="shared" si="109"/>
        <v>16.299999999999994</v>
      </c>
      <c r="CF158" s="251">
        <f t="shared" si="109"/>
        <v>27.282351000000002</v>
      </c>
      <c r="CG158" s="251">
        <f t="shared" si="109"/>
        <v>8.7529640000000004</v>
      </c>
      <c r="CH158" s="251">
        <f t="shared" si="109"/>
        <v>0</v>
      </c>
      <c r="CI158" s="251">
        <f t="shared" si="109"/>
        <v>0</v>
      </c>
      <c r="CJ158" s="251">
        <f t="shared" si="109"/>
        <v>0</v>
      </c>
    </row>
    <row r="159" spans="2:88" x14ac:dyDescent="0.2">
      <c r="B159" s="279"/>
      <c r="C159" s="24" t="s">
        <v>223</v>
      </c>
      <c r="D159" s="279"/>
      <c r="E159" s="279"/>
      <c r="F159" s="279"/>
      <c r="G159" s="279"/>
      <c r="H159" s="279"/>
      <c r="I159" s="279"/>
      <c r="J159" s="279"/>
      <c r="K159" s="158">
        <f>SUMIF('Historical Opex'!$G$260:$G$293,$C159,'Historical Opex'!K$260:K$293)</f>
        <v>0</v>
      </c>
      <c r="L159" s="158">
        <f>SUMIF('Historical Opex'!$G$260:$G$293,$C159,'Historical Opex'!L$260:L$293)</f>
        <v>0</v>
      </c>
      <c r="M159" s="158">
        <f>SUMIF('Historical Opex'!$G$260:$G$293,$C159,'Historical Opex'!M$260:M$293)</f>
        <v>0</v>
      </c>
      <c r="N159" s="158">
        <f>SUMIF('Historical Opex'!$G$260:$G$293,$C159,'Historical Opex'!N$260:N$293)</f>
        <v>0</v>
      </c>
      <c r="O159" s="158">
        <f>SUMIF('Historical Opex'!$G$260:$G$293,$C159,'Historical Opex'!O$260:O$293)</f>
        <v>0</v>
      </c>
      <c r="P159" s="158">
        <f>SUMIF('Historical Opex'!$G$260:$G$293,$C159,'Historical Opex'!P$260:P$293)</f>
        <v>0</v>
      </c>
      <c r="Q159" s="158">
        <f>SUMIF('Historical Opex'!$G$260:$G$293,$C159,'Historical Opex'!Q$260:Q$293)</f>
        <v>0</v>
      </c>
      <c r="R159" s="158">
        <f>SUMIF('Historical Opex'!$G$260:$G$293,$C159,'Historical Opex'!R$260:R$293)</f>
        <v>0</v>
      </c>
      <c r="S159" s="158">
        <f>SUMIF('Historical Opex'!$G$260:$G$293,$C159,'Historical Opex'!S$260:S$293)</f>
        <v>0</v>
      </c>
      <c r="T159" s="158">
        <f>SUMIF('Historical Opex'!$G$260:$G$293,$C159,'Historical Opex'!T$260:T$293)</f>
        <v>0</v>
      </c>
      <c r="U159" s="158">
        <f>SUMIF('Historical Opex'!$G$260:$G$293,$C159,'Historical Opex'!U$260:U$293)</f>
        <v>0</v>
      </c>
      <c r="V159" s="158">
        <f>SUMIF('Historical Opex'!$G$260:$G$293,$C159,'Historical Opex'!V$260:V$293)</f>
        <v>0</v>
      </c>
      <c r="W159" s="158">
        <f>SUMIF('Historical Opex'!$G$260:$G$293,$C159,'Historical Opex'!W$260:W$293)</f>
        <v>0</v>
      </c>
      <c r="X159" s="158">
        <f>SUMIF('Historical Opex'!$G$260:$G$293,$C159,'Historical Opex'!X$260:X$293)</f>
        <v>0</v>
      </c>
      <c r="Y159" s="158">
        <f>SUMIF('Historical Opex'!$G$260:$G$293,$C159,'Historical Opex'!Y$260:Y$293)</f>
        <v>0</v>
      </c>
      <c r="Z159" s="158">
        <f>SUMIF('Historical Opex'!$G$260:$G$293,$C159,'Historical Opex'!Z$260:Z$293)</f>
        <v>0</v>
      </c>
      <c r="AA159" s="158">
        <f>SUMIF('Historical Opex'!$G$260:$G$293,$C159,'Historical Opex'!AA$260:AA$293)</f>
        <v>0</v>
      </c>
      <c r="AB159" s="158">
        <f>SUMIF('Historical Opex'!$G$260:$G$293,$C159,'Historical Opex'!AB$260:AB$293)</f>
        <v>0</v>
      </c>
      <c r="AC159" s="158">
        <f>SUMIF('Historical Opex'!$G$260:$G$293,$C159,'Historical Opex'!AC$260:AC$293)</f>
        <v>0</v>
      </c>
      <c r="AD159" s="158">
        <f>SUMIF('Historical Opex'!$G$260:$G$293,$C159,'Historical Opex'!AD$260:AD$293)</f>
        <v>0</v>
      </c>
      <c r="AE159" s="158">
        <f>SUMIF('Historical Opex'!$G$260:$G$293,$C159,'Historical Opex'!AE$260:AE$293)</f>
        <v>0</v>
      </c>
      <c r="AF159" s="158">
        <f>SUMIF('Historical Opex'!$G$260:$G$293,$C159,'Historical Opex'!AF$260:AF$293)</f>
        <v>0</v>
      </c>
      <c r="AG159" s="158">
        <f>SUMIF('Historical Opex'!$G$260:$G$293,$C159,'Historical Opex'!AG$260:AG$293)</f>
        <v>0</v>
      </c>
      <c r="AH159" s="158">
        <f>SUMIF('Historical Opex'!$G$260:$G$293,$C159,'Historical Opex'!AH$260:AH$293)</f>
        <v>0</v>
      </c>
      <c r="AI159" s="158">
        <f>SUMIF('Historical Opex'!$G$260:$G$293,$C159,'Historical Opex'!AI$260:AI$293)</f>
        <v>0</v>
      </c>
      <c r="AJ159" s="158">
        <f>SUMIF('Historical Opex'!$G$260:$G$293,$C159,'Historical Opex'!AJ$260:AJ$293)</f>
        <v>0</v>
      </c>
      <c r="AK159" s="158">
        <f>SUMIF('Historical Opex'!$G$260:$G$293,$C159,'Historical Opex'!AK$260:AK$293)</f>
        <v>0</v>
      </c>
      <c r="AL159" s="158">
        <f>SUMIF('Historical Opex'!$G$260:$G$293,$C159,'Historical Opex'!AL$260:AL$293)</f>
        <v>0</v>
      </c>
      <c r="AM159" s="158">
        <f>SUMIF('Historical Opex'!$G$260:$G$293,$C159,'Historical Opex'!AM$260:AM$293)</f>
        <v>0</v>
      </c>
      <c r="AN159" s="158">
        <f>SUMIF('Historical Opex'!$G$260:$G$293,$C159,'Historical Opex'!AN$260:AN$293)</f>
        <v>0</v>
      </c>
      <c r="AO159" s="158">
        <f>SUMIF('Historical Opex'!$G$260:$G$293,$C159,'Historical Opex'!AO$260:AO$293)</f>
        <v>0</v>
      </c>
      <c r="AP159" s="158">
        <f>SUMIF('Historical Opex'!$G$260:$G$293,$C159,'Historical Opex'!AP$260:AP$293)</f>
        <v>0</v>
      </c>
      <c r="AQ159" s="158">
        <f>SUMIF('Historical Opex'!$G$260:$G$293,$C159,'Historical Opex'!AQ$260:AQ$293)</f>
        <v>0</v>
      </c>
      <c r="AR159" s="158">
        <f>SUMIF('Historical Opex'!$G$260:$G$293,$C159,'Historical Opex'!AR$260:AR$293)</f>
        <v>0</v>
      </c>
      <c r="AS159" s="158">
        <f>SUMIF('Historical Opex'!$G$260:$G$293,$C159,'Historical Opex'!AS$260:AS$293)</f>
        <v>0</v>
      </c>
      <c r="AT159" s="158">
        <f>SUMIF('Historical Opex'!$G$260:$G$293,$C159,'Historical Opex'!AT$260:AT$293)</f>
        <v>0</v>
      </c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E159" s="251">
        <f t="shared" si="109"/>
        <v>0</v>
      </c>
      <c r="CF159" s="251">
        <f t="shared" si="109"/>
        <v>0</v>
      </c>
      <c r="CG159" s="251">
        <f t="shared" si="109"/>
        <v>0</v>
      </c>
      <c r="CH159" s="251">
        <f t="shared" si="109"/>
        <v>0</v>
      </c>
      <c r="CI159" s="251">
        <f t="shared" si="109"/>
        <v>0</v>
      </c>
      <c r="CJ159" s="251">
        <f t="shared" si="109"/>
        <v>0</v>
      </c>
    </row>
    <row r="160" spans="2:88" x14ac:dyDescent="0.2">
      <c r="B160" s="279"/>
      <c r="C160" s="24" t="s">
        <v>224</v>
      </c>
      <c r="D160" s="279"/>
      <c r="E160" s="279"/>
      <c r="F160" s="279"/>
      <c r="G160" s="279"/>
      <c r="H160" s="279"/>
      <c r="I160" s="279"/>
      <c r="J160" s="279"/>
      <c r="K160" s="158">
        <f>SUMIF('Historical Opex'!$G$260:$G$293,$C160,'Historical Opex'!K$260:K$293)</f>
        <v>0</v>
      </c>
      <c r="L160" s="158">
        <f>SUMIF('Historical Opex'!$G$260:$G$293,$C160,'Historical Opex'!L$260:L$293)</f>
        <v>0</v>
      </c>
      <c r="M160" s="158">
        <f>SUMIF('Historical Opex'!$G$260:$G$293,$C160,'Historical Opex'!M$260:M$293)</f>
        <v>0</v>
      </c>
      <c r="N160" s="158">
        <f>SUMIF('Historical Opex'!$G$260:$G$293,$C160,'Historical Opex'!N$260:N$293)</f>
        <v>0</v>
      </c>
      <c r="O160" s="158">
        <f>SUMIF('Historical Opex'!$G$260:$G$293,$C160,'Historical Opex'!O$260:O$293)</f>
        <v>0</v>
      </c>
      <c r="P160" s="158">
        <f>SUMIF('Historical Opex'!$G$260:$G$293,$C160,'Historical Opex'!P$260:P$293)</f>
        <v>0</v>
      </c>
      <c r="Q160" s="158">
        <f>SUMIF('Historical Opex'!$G$260:$G$293,$C160,'Historical Opex'!Q$260:Q$293)</f>
        <v>0</v>
      </c>
      <c r="R160" s="158">
        <f>SUMIF('Historical Opex'!$G$260:$G$293,$C160,'Historical Opex'!R$260:R$293)</f>
        <v>0</v>
      </c>
      <c r="S160" s="158">
        <f>SUMIF('Historical Opex'!$G$260:$G$293,$C160,'Historical Opex'!S$260:S$293)</f>
        <v>0</v>
      </c>
      <c r="T160" s="158">
        <f>SUMIF('Historical Opex'!$G$260:$G$293,$C160,'Historical Opex'!T$260:T$293)</f>
        <v>0</v>
      </c>
      <c r="U160" s="158">
        <f>SUMIF('Historical Opex'!$G$260:$G$293,$C160,'Historical Opex'!U$260:U$293)</f>
        <v>0</v>
      </c>
      <c r="V160" s="158">
        <f>SUMIF('Historical Opex'!$G$260:$G$293,$C160,'Historical Opex'!V$260:V$293)</f>
        <v>0</v>
      </c>
      <c r="W160" s="158">
        <f>SUMIF('Historical Opex'!$G$260:$G$293,$C160,'Historical Opex'!W$260:W$293)</f>
        <v>0</v>
      </c>
      <c r="X160" s="158">
        <f>SUMIF('Historical Opex'!$G$260:$G$293,$C160,'Historical Opex'!X$260:X$293)</f>
        <v>0</v>
      </c>
      <c r="Y160" s="158">
        <f>SUMIF('Historical Opex'!$G$260:$G$293,$C160,'Historical Opex'!Y$260:Y$293)</f>
        <v>0</v>
      </c>
      <c r="Z160" s="158">
        <f>SUMIF('Historical Opex'!$G$260:$G$293,$C160,'Historical Opex'!Z$260:Z$293)</f>
        <v>0</v>
      </c>
      <c r="AA160" s="158">
        <f>SUMIF('Historical Opex'!$G$260:$G$293,$C160,'Historical Opex'!AA$260:AA$293)</f>
        <v>0</v>
      </c>
      <c r="AB160" s="158">
        <f>SUMIF('Historical Opex'!$G$260:$G$293,$C160,'Historical Opex'!AB$260:AB$293)</f>
        <v>0</v>
      </c>
      <c r="AC160" s="158">
        <f>SUMIF('Historical Opex'!$G$260:$G$293,$C160,'Historical Opex'!AC$260:AC$293)</f>
        <v>0</v>
      </c>
      <c r="AD160" s="158">
        <f>SUMIF('Historical Opex'!$G$260:$G$293,$C160,'Historical Opex'!AD$260:AD$293)</f>
        <v>0</v>
      </c>
      <c r="AE160" s="158">
        <f>SUMIF('Historical Opex'!$G$260:$G$293,$C160,'Historical Opex'!AE$260:AE$293)</f>
        <v>0</v>
      </c>
      <c r="AF160" s="158">
        <f>SUMIF('Historical Opex'!$G$260:$G$293,$C160,'Historical Opex'!AF$260:AF$293)</f>
        <v>0</v>
      </c>
      <c r="AG160" s="158">
        <f>SUMIF('Historical Opex'!$G$260:$G$293,$C160,'Historical Opex'!AG$260:AG$293)</f>
        <v>0</v>
      </c>
      <c r="AH160" s="158">
        <f>SUMIF('Historical Opex'!$G$260:$G$293,$C160,'Historical Opex'!AH$260:AH$293)</f>
        <v>0.02</v>
      </c>
      <c r="AI160" s="158">
        <f>SUMIF('Historical Opex'!$G$260:$G$293,$C160,'Historical Opex'!AI$260:AI$293)</f>
        <v>0</v>
      </c>
      <c r="AJ160" s="158">
        <f>SUMIF('Historical Opex'!$G$260:$G$293,$C160,'Historical Opex'!AJ$260:AJ$293)</f>
        <v>0</v>
      </c>
      <c r="AK160" s="158">
        <f>SUMIF('Historical Opex'!$G$260:$G$293,$C160,'Historical Opex'!AK$260:AK$293)</f>
        <v>0</v>
      </c>
      <c r="AL160" s="158">
        <f>SUMIF('Historical Opex'!$G$260:$G$293,$C160,'Historical Opex'!AL$260:AL$293)</f>
        <v>0</v>
      </c>
      <c r="AM160" s="158">
        <f>SUMIF('Historical Opex'!$G$260:$G$293,$C160,'Historical Opex'!AM$260:AM$293)</f>
        <v>0</v>
      </c>
      <c r="AN160" s="158">
        <f>SUMIF('Historical Opex'!$G$260:$G$293,$C160,'Historical Opex'!AN$260:AN$293)</f>
        <v>0</v>
      </c>
      <c r="AO160" s="158">
        <f>SUMIF('Historical Opex'!$G$260:$G$293,$C160,'Historical Opex'!AO$260:AO$293)</f>
        <v>0</v>
      </c>
      <c r="AP160" s="158">
        <f>SUMIF('Historical Opex'!$G$260:$G$293,$C160,'Historical Opex'!AP$260:AP$293)</f>
        <v>0</v>
      </c>
      <c r="AQ160" s="158">
        <f>SUMIF('Historical Opex'!$G$260:$G$293,$C160,'Historical Opex'!AQ$260:AQ$293)</f>
        <v>0</v>
      </c>
      <c r="AR160" s="158">
        <f>SUMIF('Historical Opex'!$G$260:$G$293,$C160,'Historical Opex'!AR$260:AR$293)</f>
        <v>0</v>
      </c>
      <c r="AS160" s="158">
        <f>SUMIF('Historical Opex'!$G$260:$G$293,$C160,'Historical Opex'!AS$260:AS$293)</f>
        <v>0</v>
      </c>
      <c r="AT160" s="158">
        <f>SUMIF('Historical Opex'!$G$260:$G$293,$C160,'Historical Opex'!AT$260:AT$293)</f>
        <v>0</v>
      </c>
      <c r="AU160" s="158"/>
      <c r="AV160" s="158"/>
      <c r="AW160" s="158"/>
      <c r="AX160" s="158"/>
      <c r="AY160" s="158"/>
      <c r="AZ160" s="158"/>
      <c r="BA160" s="158"/>
      <c r="BB160" s="158"/>
      <c r="BC160" s="158"/>
      <c r="BD160" s="158"/>
      <c r="BE160" s="158"/>
      <c r="BF160" s="158"/>
      <c r="BG160" s="158"/>
      <c r="BH160" s="158"/>
      <c r="BI160" s="158"/>
      <c r="BJ160" s="158"/>
      <c r="BK160" s="158"/>
      <c r="BL160" s="158"/>
      <c r="BM160" s="158"/>
      <c r="BN160" s="158"/>
      <c r="BO160" s="158"/>
      <c r="BP160" s="158"/>
      <c r="BQ160" s="158"/>
      <c r="BR160" s="158"/>
      <c r="BS160" s="158"/>
      <c r="BT160" s="158"/>
      <c r="BU160" s="158"/>
      <c r="BV160" s="158"/>
      <c r="BW160" s="158"/>
      <c r="BX160" s="158"/>
      <c r="BY160" s="158"/>
      <c r="BZ160" s="158"/>
      <c r="CA160" s="158"/>
      <c r="CB160" s="158"/>
      <c r="CC160" s="158"/>
      <c r="CE160" s="251">
        <f t="shared" si="109"/>
        <v>0</v>
      </c>
      <c r="CF160" s="251">
        <f t="shared" si="109"/>
        <v>0.02</v>
      </c>
      <c r="CG160" s="251">
        <f t="shared" si="109"/>
        <v>0</v>
      </c>
      <c r="CH160" s="251">
        <f t="shared" si="109"/>
        <v>0</v>
      </c>
      <c r="CI160" s="251">
        <f t="shared" si="109"/>
        <v>0</v>
      </c>
      <c r="CJ160" s="251">
        <f t="shared" si="109"/>
        <v>0</v>
      </c>
    </row>
    <row r="161" spans="2:88" x14ac:dyDescent="0.2">
      <c r="B161" s="279"/>
      <c r="C161" s="24" t="s">
        <v>225</v>
      </c>
      <c r="D161" s="279"/>
      <c r="E161" s="279"/>
      <c r="F161" s="279"/>
      <c r="G161" s="279"/>
      <c r="H161" s="279"/>
      <c r="I161" s="279"/>
      <c r="J161" s="279"/>
      <c r="K161" s="158">
        <f>SUMIF('Historical Opex'!$G$260:$G$293,$C161,'Historical Opex'!K$260:K$293)</f>
        <v>0</v>
      </c>
      <c r="L161" s="158">
        <f>SUMIF('Historical Opex'!$G$260:$G$293,$C161,'Historical Opex'!L$260:L$293)</f>
        <v>0</v>
      </c>
      <c r="M161" s="158">
        <f>SUMIF('Historical Opex'!$G$260:$G$293,$C161,'Historical Opex'!M$260:M$293)</f>
        <v>0</v>
      </c>
      <c r="N161" s="158">
        <f>SUMIF('Historical Opex'!$G$260:$G$293,$C161,'Historical Opex'!N$260:N$293)</f>
        <v>0</v>
      </c>
      <c r="O161" s="158">
        <f>SUMIF('Historical Opex'!$G$260:$G$293,$C161,'Historical Opex'!O$260:O$293)</f>
        <v>0</v>
      </c>
      <c r="P161" s="158">
        <f>SUMIF('Historical Opex'!$G$260:$G$293,$C161,'Historical Opex'!P$260:P$293)</f>
        <v>0</v>
      </c>
      <c r="Q161" s="158">
        <f>SUMIF('Historical Opex'!$G$260:$G$293,$C161,'Historical Opex'!Q$260:Q$293)</f>
        <v>0</v>
      </c>
      <c r="R161" s="158">
        <f>SUMIF('Historical Opex'!$G$260:$G$293,$C161,'Historical Opex'!R$260:R$293)</f>
        <v>0</v>
      </c>
      <c r="S161" s="158">
        <f>SUMIF('Historical Opex'!$G$260:$G$293,$C161,'Historical Opex'!S$260:S$293)</f>
        <v>0</v>
      </c>
      <c r="T161" s="158">
        <f>SUMIF('Historical Opex'!$G$260:$G$293,$C161,'Historical Opex'!T$260:T$293)</f>
        <v>0</v>
      </c>
      <c r="U161" s="158">
        <f>SUMIF('Historical Opex'!$G$260:$G$293,$C161,'Historical Opex'!U$260:U$293)</f>
        <v>0</v>
      </c>
      <c r="V161" s="158">
        <f>SUMIF('Historical Opex'!$G$260:$G$293,$C161,'Historical Opex'!V$260:V$293)</f>
        <v>0</v>
      </c>
      <c r="W161" s="158">
        <f>SUMIF('Historical Opex'!$G$260:$G$293,$C161,'Historical Opex'!W$260:W$293)</f>
        <v>0</v>
      </c>
      <c r="X161" s="158">
        <f>SUMIF('Historical Opex'!$G$260:$G$293,$C161,'Historical Opex'!X$260:X$293)</f>
        <v>0</v>
      </c>
      <c r="Y161" s="158">
        <f>SUMIF('Historical Opex'!$G$260:$G$293,$C161,'Historical Opex'!Y$260:Y$293)</f>
        <v>0</v>
      </c>
      <c r="Z161" s="158">
        <f>SUMIF('Historical Opex'!$G$260:$G$293,$C161,'Historical Opex'!Z$260:Z$293)</f>
        <v>0</v>
      </c>
      <c r="AA161" s="158">
        <f>SUMIF('Historical Opex'!$G$260:$G$293,$C161,'Historical Opex'!AA$260:AA$293)</f>
        <v>0</v>
      </c>
      <c r="AB161" s="158">
        <f>SUMIF('Historical Opex'!$G$260:$G$293,$C161,'Historical Opex'!AB$260:AB$293)</f>
        <v>0</v>
      </c>
      <c r="AC161" s="158">
        <f>SUMIF('Historical Opex'!$G$260:$G$293,$C161,'Historical Opex'!AC$260:AC$293)</f>
        <v>0</v>
      </c>
      <c r="AD161" s="158">
        <f>SUMIF('Historical Opex'!$G$260:$G$293,$C161,'Historical Opex'!AD$260:AD$293)</f>
        <v>0</v>
      </c>
      <c r="AE161" s="158">
        <f>SUMIF('Historical Opex'!$G$260:$G$293,$C161,'Historical Opex'!AE$260:AE$293)</f>
        <v>0</v>
      </c>
      <c r="AF161" s="158">
        <f>SUMIF('Historical Opex'!$G$260:$G$293,$C161,'Historical Opex'!AF$260:AF$293)</f>
        <v>0</v>
      </c>
      <c r="AG161" s="158">
        <f>SUMIF('Historical Opex'!$G$260:$G$293,$C161,'Historical Opex'!AG$260:AG$293)</f>
        <v>0</v>
      </c>
      <c r="AH161" s="158">
        <f>SUMIF('Historical Opex'!$G$260:$G$293,$C161,'Historical Opex'!AH$260:AH$293)</f>
        <v>0</v>
      </c>
      <c r="AI161" s="158">
        <f>SUMIF('Historical Opex'!$G$260:$G$293,$C161,'Historical Opex'!AI$260:AI$293)</f>
        <v>0</v>
      </c>
      <c r="AJ161" s="158">
        <f>SUMIF('Historical Opex'!$G$260:$G$293,$C161,'Historical Opex'!AJ$260:AJ$293)</f>
        <v>0</v>
      </c>
      <c r="AK161" s="158">
        <f>SUMIF('Historical Opex'!$G$260:$G$293,$C161,'Historical Opex'!AK$260:AK$293)</f>
        <v>0</v>
      </c>
      <c r="AL161" s="158">
        <f>SUMIF('Historical Opex'!$G$260:$G$293,$C161,'Historical Opex'!AL$260:AL$293)</f>
        <v>0</v>
      </c>
      <c r="AM161" s="158">
        <f>SUMIF('Historical Opex'!$G$260:$G$293,$C161,'Historical Opex'!AM$260:AM$293)</f>
        <v>0</v>
      </c>
      <c r="AN161" s="158">
        <f>SUMIF('Historical Opex'!$G$260:$G$293,$C161,'Historical Opex'!AN$260:AN$293)</f>
        <v>0</v>
      </c>
      <c r="AO161" s="158">
        <f>SUMIF('Historical Opex'!$G$260:$G$293,$C161,'Historical Opex'!AO$260:AO$293)</f>
        <v>0</v>
      </c>
      <c r="AP161" s="158">
        <f>SUMIF('Historical Opex'!$G$260:$G$293,$C161,'Historical Opex'!AP$260:AP$293)</f>
        <v>0</v>
      </c>
      <c r="AQ161" s="158">
        <f>SUMIF('Historical Opex'!$G$260:$G$293,$C161,'Historical Opex'!AQ$260:AQ$293)</f>
        <v>0</v>
      </c>
      <c r="AR161" s="158">
        <f>SUMIF('Historical Opex'!$G$260:$G$293,$C161,'Historical Opex'!AR$260:AR$293)</f>
        <v>0</v>
      </c>
      <c r="AS161" s="158">
        <f>SUMIF('Historical Opex'!$G$260:$G$293,$C161,'Historical Opex'!AS$260:AS$293)</f>
        <v>0</v>
      </c>
      <c r="AT161" s="158">
        <f>SUMIF('Historical Opex'!$G$260:$G$293,$C161,'Historical Opex'!AT$260:AT$293)</f>
        <v>0</v>
      </c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E161" s="251">
        <f t="shared" si="109"/>
        <v>0</v>
      </c>
      <c r="CF161" s="251">
        <f t="shared" si="109"/>
        <v>0</v>
      </c>
      <c r="CG161" s="251">
        <f t="shared" si="109"/>
        <v>0</v>
      </c>
      <c r="CH161" s="251">
        <f t="shared" si="109"/>
        <v>0</v>
      </c>
      <c r="CI161" s="251">
        <f t="shared" si="109"/>
        <v>0</v>
      </c>
      <c r="CJ161" s="251">
        <f t="shared" si="109"/>
        <v>0</v>
      </c>
    </row>
    <row r="162" spans="2:88" x14ac:dyDescent="0.2">
      <c r="B162" s="279"/>
      <c r="C162" s="24" t="s">
        <v>909</v>
      </c>
      <c r="D162" s="279"/>
      <c r="E162" s="279"/>
      <c r="F162" s="279"/>
      <c r="G162" s="279"/>
      <c r="H162" s="279"/>
      <c r="I162" s="279"/>
      <c r="J162" s="279"/>
      <c r="K162" s="158">
        <f>SUMIF('Historical Opex'!$G$260:$G$293,$C162,'Historical Opex'!K$260:K$293)</f>
        <v>279.78532200000001</v>
      </c>
      <c r="L162" s="158">
        <f>SUMIF('Historical Opex'!$G$260:$G$293,$C162,'Historical Opex'!L$260:L$293)</f>
        <v>292.36851200000001</v>
      </c>
      <c r="M162" s="158">
        <f>SUMIF('Historical Opex'!$G$260:$G$293,$C162,'Historical Opex'!M$260:M$293)</f>
        <v>260.05313799999999</v>
      </c>
      <c r="N162" s="158">
        <f>SUMIF('Historical Opex'!$G$260:$G$293,$C162,'Historical Opex'!N$260:N$293)</f>
        <v>269.97972499999997</v>
      </c>
      <c r="O162" s="158">
        <f>SUMIF('Historical Opex'!$G$260:$G$293,$C162,'Historical Opex'!O$260:O$293)</f>
        <v>264.27775899999995</v>
      </c>
      <c r="P162" s="158">
        <f>SUMIF('Historical Opex'!$G$260:$G$293,$C162,'Historical Opex'!P$260:P$293)</f>
        <v>276.81198600000005</v>
      </c>
      <c r="Q162" s="158">
        <f>SUMIF('Historical Opex'!$G$260:$G$293,$C162,'Historical Opex'!Q$260:Q$293)</f>
        <v>294.86112500000002</v>
      </c>
      <c r="R162" s="158">
        <f>SUMIF('Historical Opex'!$G$260:$G$293,$C162,'Historical Opex'!R$260:R$293)</f>
        <v>272.16579000000002</v>
      </c>
      <c r="S162" s="158">
        <f>SUMIF('Historical Opex'!$G$260:$G$293,$C162,'Historical Opex'!S$260:S$293)</f>
        <v>318.77419500000002</v>
      </c>
      <c r="T162" s="158">
        <f>SUMIF('Historical Opex'!$G$260:$G$293,$C162,'Historical Opex'!T$260:T$293)</f>
        <v>349.98511899999994</v>
      </c>
      <c r="U162" s="158">
        <f>SUMIF('Historical Opex'!$G$260:$G$293,$C162,'Historical Opex'!U$260:U$293)</f>
        <v>291.166541</v>
      </c>
      <c r="V162" s="158">
        <f>SUMIF('Historical Opex'!$G$260:$G$293,$C162,'Historical Opex'!V$260:V$293)</f>
        <v>321.319367</v>
      </c>
      <c r="W162" s="158">
        <f>SUMIF('Historical Opex'!$G$260:$G$293,$C162,'Historical Opex'!W$260:W$293)</f>
        <v>380.99413499999997</v>
      </c>
      <c r="X162" s="158">
        <f>SUMIF('Historical Opex'!$G$260:$G$293,$C162,'Historical Opex'!X$260:X$293)</f>
        <v>374.75566600000002</v>
      </c>
      <c r="Y162" s="158">
        <f>SUMIF('Historical Opex'!$G$260:$G$293,$C162,'Historical Opex'!Y$260:Y$293)</f>
        <v>313.647445</v>
      </c>
      <c r="Z162" s="158">
        <f>SUMIF('Historical Opex'!$G$260:$G$293,$C162,'Historical Opex'!Z$260:Z$293)</f>
        <v>322.18360100000001</v>
      </c>
      <c r="AA162" s="158">
        <f>SUMIF('Historical Opex'!$G$260:$G$293,$C162,'Historical Opex'!AA$260:AA$293)</f>
        <v>344.383781</v>
      </c>
      <c r="AB162" s="158">
        <f>SUMIF('Historical Opex'!$G$260:$G$293,$C162,'Historical Opex'!AB$260:AB$293)</f>
        <v>371.10287099999999</v>
      </c>
      <c r="AC162" s="158">
        <f>SUMIF('Historical Opex'!$G$260:$G$293,$C162,'Historical Opex'!AC$260:AC$293)</f>
        <v>331.75106799999998</v>
      </c>
      <c r="AD162" s="158">
        <f>SUMIF('Historical Opex'!$G$260:$G$293,$C162,'Historical Opex'!AD$260:AD$293)</f>
        <v>335.93913900000001</v>
      </c>
      <c r="AE162" s="158">
        <f>SUMIF('Historical Opex'!$G$260:$G$293,$C162,'Historical Opex'!AE$260:AE$293)</f>
        <v>390.20149099999998</v>
      </c>
      <c r="AF162" s="158">
        <f>SUMIF('Historical Opex'!$G$260:$G$293,$C162,'Historical Opex'!AF$260:AF$293)</f>
        <v>394.68968900000004</v>
      </c>
      <c r="AG162" s="158">
        <f>SUMIF('Historical Opex'!$G$260:$G$293,$C162,'Historical Opex'!AG$260:AG$293)</f>
        <v>353.26190300000002</v>
      </c>
      <c r="AH162" s="158">
        <f>SUMIF('Historical Opex'!$G$260:$G$293,$C162,'Historical Opex'!AH$260:AH$293)</f>
        <v>384.17073499999998</v>
      </c>
      <c r="AI162" s="158">
        <f>SUMIF('Historical Opex'!$G$260:$G$293,$C162,'Historical Opex'!AI$260:AI$293)</f>
        <v>361.91245800000002</v>
      </c>
      <c r="AJ162" s="158">
        <f>SUMIF('Historical Opex'!$G$260:$G$293,$C162,'Historical Opex'!AJ$260:AJ$293)</f>
        <v>354.70318400000002</v>
      </c>
      <c r="AK162" s="158">
        <f>SUMIF('Historical Opex'!$G$260:$G$293,$C162,'Historical Opex'!AK$260:AK$293)</f>
        <v>349.88259199999999</v>
      </c>
      <c r="AL162" s="158">
        <f>SUMIF('Historical Opex'!$G$260:$G$293,$C162,'Historical Opex'!AL$260:AL$293)</f>
        <v>323.53224699999998</v>
      </c>
      <c r="AM162" s="158">
        <f>SUMIF('Historical Opex'!$G$260:$G$293,$C162,'Historical Opex'!AM$260:AM$293)</f>
        <v>338.57585699999993</v>
      </c>
      <c r="AN162" s="158">
        <f>SUMIF('Historical Opex'!$G$260:$G$293,$C162,'Historical Opex'!AN$260:AN$293)</f>
        <v>320.47961299999997</v>
      </c>
      <c r="AO162" s="158">
        <f>SUMIF('Historical Opex'!$G$260:$G$293,$C162,'Historical Opex'!AO$260:AO$293)</f>
        <v>349.97049700000002</v>
      </c>
      <c r="AP162" s="158">
        <f>SUMIF('Historical Opex'!$G$260:$G$293,$C162,'Historical Opex'!AP$260:AP$293)</f>
        <v>336.598252</v>
      </c>
      <c r="AQ162" s="158">
        <f>SUMIF('Historical Opex'!$G$260:$G$293,$C162,'Historical Opex'!AQ$260:AQ$293)</f>
        <v>475.21282299999996</v>
      </c>
      <c r="AR162" s="158">
        <f>SUMIF('Historical Opex'!$G$260:$G$293,$C162,'Historical Opex'!AR$260:AR$293)</f>
        <v>433.62298499999997</v>
      </c>
      <c r="AS162" s="158">
        <f>SUMIF('Historical Opex'!$G$260:$G$293,$C162,'Historical Opex'!AS$260:AS$293)</f>
        <v>537.48747700000001</v>
      </c>
      <c r="AT162" s="158">
        <f>SUMIF('Historical Opex'!$G$260:$G$293,$C162,'Historical Opex'!AT$260:AT$293)</f>
        <v>641.96058700000003</v>
      </c>
      <c r="AU162" s="158"/>
      <c r="AV162" s="158"/>
      <c r="AW162" s="158"/>
      <c r="AX162" s="158"/>
      <c r="AY162" s="158"/>
      <c r="AZ162" s="158"/>
      <c r="BA162" s="158"/>
      <c r="BB162" s="158"/>
      <c r="BC162" s="158"/>
      <c r="BD162" s="158"/>
      <c r="BE162" s="158"/>
      <c r="BF162" s="158"/>
      <c r="BG162" s="158"/>
      <c r="BH162" s="158"/>
      <c r="BI162" s="158"/>
      <c r="BJ162" s="158"/>
      <c r="BK162" s="158"/>
      <c r="BL162" s="158"/>
      <c r="BM162" s="158"/>
      <c r="BN162" s="158"/>
      <c r="BO162" s="158"/>
      <c r="BP162" s="158"/>
      <c r="BQ162" s="158"/>
      <c r="BR162" s="158"/>
      <c r="BS162" s="158"/>
      <c r="BT162" s="158"/>
      <c r="BU162" s="158"/>
      <c r="BV162" s="158"/>
      <c r="BW162" s="158"/>
      <c r="BX162" s="158"/>
      <c r="BY162" s="158"/>
      <c r="BZ162" s="158"/>
      <c r="CA162" s="158"/>
      <c r="CB162" s="158"/>
      <c r="CC162" s="158"/>
      <c r="CE162" s="251">
        <f t="shared" si="109"/>
        <v>3491.5485789999998</v>
      </c>
      <c r="CF162" s="251">
        <f t="shared" si="109"/>
        <v>4297.0815240000002</v>
      </c>
      <c r="CG162" s="251">
        <f t="shared" si="109"/>
        <v>4823.9385719999991</v>
      </c>
      <c r="CH162" s="251">
        <f t="shared" si="109"/>
        <v>0</v>
      </c>
      <c r="CI162" s="251">
        <f t="shared" si="109"/>
        <v>0</v>
      </c>
      <c r="CJ162" s="251">
        <f t="shared" si="109"/>
        <v>0</v>
      </c>
    </row>
    <row r="163" spans="2:88" x14ac:dyDescent="0.2">
      <c r="B163" s="279"/>
      <c r="C163" s="24" t="s">
        <v>910</v>
      </c>
      <c r="D163" s="279"/>
      <c r="E163" s="279"/>
      <c r="F163" s="279"/>
      <c r="G163" s="279"/>
      <c r="H163" s="279"/>
      <c r="I163" s="279"/>
      <c r="J163" s="279"/>
      <c r="K163" s="158">
        <f>SUMIF('Historical Opex'!$G$260:$G$293,$C163,'Historical Opex'!K$260:K$293)</f>
        <v>2.70126</v>
      </c>
      <c r="L163" s="158">
        <f>SUMIF('Historical Opex'!$G$260:$G$293,$C163,'Historical Opex'!L$260:L$293)</f>
        <v>6.4833819999999998</v>
      </c>
      <c r="M163" s="158">
        <f>SUMIF('Historical Opex'!$G$260:$G$293,$C163,'Historical Opex'!M$260:M$293)</f>
        <v>5.0365260000000003</v>
      </c>
      <c r="N163" s="158">
        <f>SUMIF('Historical Opex'!$G$260:$G$293,$C163,'Historical Opex'!N$260:N$293)</f>
        <v>5.1718130000000002</v>
      </c>
      <c r="O163" s="158">
        <f>SUMIF('Historical Opex'!$G$260:$G$293,$C163,'Historical Opex'!O$260:O$293)</f>
        <v>6.7851210000000002</v>
      </c>
      <c r="P163" s="158">
        <f>SUMIF('Historical Opex'!$G$260:$G$293,$C163,'Historical Opex'!P$260:P$293)</f>
        <v>4.5015179999999999</v>
      </c>
      <c r="Q163" s="158">
        <f>SUMIF('Historical Opex'!$G$260:$G$293,$C163,'Historical Opex'!Q$260:Q$293)</f>
        <v>5.3080829999999999</v>
      </c>
      <c r="R163" s="158">
        <f>SUMIF('Historical Opex'!$G$260:$G$293,$C163,'Historical Opex'!R$260:R$293)</f>
        <v>5.062557</v>
      </c>
      <c r="S163" s="158">
        <f>SUMIF('Historical Opex'!$G$260:$G$293,$C163,'Historical Opex'!S$260:S$293)</f>
        <v>5.2972939999999999</v>
      </c>
      <c r="T163" s="158">
        <f>SUMIF('Historical Opex'!$G$260:$G$293,$C163,'Historical Opex'!T$260:T$293)</f>
        <v>6.7527659999999994</v>
      </c>
      <c r="U163" s="158">
        <f>SUMIF('Historical Opex'!$G$260:$G$293,$C163,'Historical Opex'!U$260:U$293)</f>
        <v>6.6728959999999997</v>
      </c>
      <c r="V163" s="158">
        <f>SUMIF('Historical Opex'!$G$260:$G$293,$C163,'Historical Opex'!V$260:V$293)</f>
        <v>6.6884540000000001</v>
      </c>
      <c r="W163" s="158">
        <f>SUMIF('Historical Opex'!$G$260:$G$293,$C163,'Historical Opex'!W$260:W$293)</f>
        <v>5.6254340000000003</v>
      </c>
      <c r="X163" s="158">
        <f>SUMIF('Historical Opex'!$G$260:$G$293,$C163,'Historical Opex'!X$260:X$293)</f>
        <v>7.7925149999999999</v>
      </c>
      <c r="Y163" s="158">
        <f>SUMIF('Historical Opex'!$G$260:$G$293,$C163,'Historical Opex'!Y$260:Y$293)</f>
        <v>7.6040360000000007</v>
      </c>
      <c r="Z163" s="158">
        <f>SUMIF('Historical Opex'!$G$260:$G$293,$C163,'Historical Opex'!Z$260:Z$293)</f>
        <v>7.1662030000000003</v>
      </c>
      <c r="AA163" s="158">
        <f>SUMIF('Historical Opex'!$G$260:$G$293,$C163,'Historical Opex'!AA$260:AA$293)</f>
        <v>9.9499659999999999</v>
      </c>
      <c r="AB163" s="158">
        <f>SUMIF('Historical Opex'!$G$260:$G$293,$C163,'Historical Opex'!AB$260:AB$293)</f>
        <v>8.1999139999999997</v>
      </c>
      <c r="AC163" s="158">
        <f>SUMIF('Historical Opex'!$G$260:$G$293,$C163,'Historical Opex'!AC$260:AC$293)</f>
        <v>9.3172730000000001</v>
      </c>
      <c r="AD163" s="158">
        <f>SUMIF('Historical Opex'!$G$260:$G$293,$C163,'Historical Opex'!AD$260:AD$293)</f>
        <v>11.653268000000001</v>
      </c>
      <c r="AE163" s="158">
        <f>SUMIF('Historical Opex'!$G$260:$G$293,$C163,'Historical Opex'!AE$260:AE$293)</f>
        <v>9.5095120000000009</v>
      </c>
      <c r="AF163" s="158">
        <f>SUMIF('Historical Opex'!$G$260:$G$293,$C163,'Historical Opex'!AF$260:AF$293)</f>
        <v>9.0149030000000003</v>
      </c>
      <c r="AG163" s="158">
        <f>SUMIF('Historical Opex'!$G$260:$G$293,$C163,'Historical Opex'!AG$260:AG$293)</f>
        <v>7.4904930000000007</v>
      </c>
      <c r="AH163" s="158">
        <f>SUMIF('Historical Opex'!$G$260:$G$293,$C163,'Historical Opex'!AH$260:AH$293)</f>
        <v>5.1989859999999997</v>
      </c>
      <c r="AI163" s="158">
        <f>SUMIF('Historical Opex'!$G$260:$G$293,$C163,'Historical Opex'!AI$260:AI$293)</f>
        <v>7.4641299999999999</v>
      </c>
      <c r="AJ163" s="158">
        <f>SUMIF('Historical Opex'!$G$260:$G$293,$C163,'Historical Opex'!AJ$260:AJ$293)</f>
        <v>8.8583630000000007</v>
      </c>
      <c r="AK163" s="158">
        <f>SUMIF('Historical Opex'!$G$260:$G$293,$C163,'Historical Opex'!AK$260:AK$293)</f>
        <v>7.7092360000000006</v>
      </c>
      <c r="AL163" s="158">
        <f>SUMIF('Historical Opex'!$G$260:$G$293,$C163,'Historical Opex'!AL$260:AL$293)</f>
        <v>9.8680470000000007</v>
      </c>
      <c r="AM163" s="158">
        <f>SUMIF('Historical Opex'!$G$260:$G$293,$C163,'Historical Opex'!AM$260:AM$293)</f>
        <v>8.704301000000001</v>
      </c>
      <c r="AN163" s="158">
        <f>SUMIF('Historical Opex'!$G$260:$G$293,$C163,'Historical Opex'!AN$260:AN$293)</f>
        <v>9.7491950000000003</v>
      </c>
      <c r="AO163" s="158">
        <f>SUMIF('Historical Opex'!$G$260:$G$293,$C163,'Historical Opex'!AO$260:AO$293)</f>
        <v>10.202483000000001</v>
      </c>
      <c r="AP163" s="158">
        <f>SUMIF('Historical Opex'!$G$260:$G$293,$C163,'Historical Opex'!AP$260:AP$293)</f>
        <v>11.790745000000001</v>
      </c>
      <c r="AQ163" s="158">
        <f>SUMIF('Historical Opex'!$G$260:$G$293,$C163,'Historical Opex'!AQ$260:AQ$293)</f>
        <v>31.164833000000002</v>
      </c>
      <c r="AR163" s="158">
        <f>SUMIF('Historical Opex'!$G$260:$G$293,$C163,'Historical Opex'!AR$260:AR$293)</f>
        <v>38.193946999999994</v>
      </c>
      <c r="AS163" s="158">
        <f>SUMIF('Historical Opex'!$G$260:$G$293,$C163,'Historical Opex'!AS$260:AS$293)</f>
        <v>96.348220999999995</v>
      </c>
      <c r="AT163" s="158">
        <f>SUMIF('Historical Opex'!$G$260:$G$293,$C163,'Historical Opex'!AT$260:AT$293)</f>
        <v>80.017458000000005</v>
      </c>
      <c r="AU163" s="158"/>
      <c r="AV163" s="158"/>
      <c r="AW163" s="158"/>
      <c r="AX163" s="158"/>
      <c r="AY163" s="158"/>
      <c r="AZ163" s="158"/>
      <c r="BA163" s="158"/>
      <c r="BB163" s="158"/>
      <c r="BC163" s="158"/>
      <c r="BD163" s="158"/>
      <c r="BE163" s="158"/>
      <c r="BF163" s="158"/>
      <c r="BG163" s="158"/>
      <c r="BH163" s="158"/>
      <c r="BI163" s="158"/>
      <c r="BJ163" s="158"/>
      <c r="BK163" s="158"/>
      <c r="BL163" s="158"/>
      <c r="BM163" s="158"/>
      <c r="BN163" s="158"/>
      <c r="BO163" s="158"/>
      <c r="BP163" s="158"/>
      <c r="BQ163" s="158"/>
      <c r="BR163" s="158"/>
      <c r="BS163" s="158"/>
      <c r="BT163" s="158"/>
      <c r="BU163" s="158"/>
      <c r="BV163" s="158"/>
      <c r="BW163" s="158"/>
      <c r="BX163" s="158"/>
      <c r="BY163" s="158"/>
      <c r="BZ163" s="158"/>
      <c r="CA163" s="158"/>
      <c r="CB163" s="158"/>
      <c r="CC163" s="158"/>
      <c r="CE163" s="251">
        <f t="shared" si="109"/>
        <v>66.461669999999998</v>
      </c>
      <c r="CF163" s="251">
        <f t="shared" si="109"/>
        <v>98.522503000000015</v>
      </c>
      <c r="CG163" s="251">
        <f t="shared" si="109"/>
        <v>320.07095900000002</v>
      </c>
      <c r="CH163" s="251">
        <f t="shared" si="109"/>
        <v>0</v>
      </c>
      <c r="CI163" s="251">
        <f t="shared" si="109"/>
        <v>0</v>
      </c>
      <c r="CJ163" s="251">
        <f t="shared" si="109"/>
        <v>0</v>
      </c>
    </row>
    <row r="164" spans="2:88" x14ac:dyDescent="0.2">
      <c r="B164" s="279"/>
      <c r="C164" s="24" t="s">
        <v>911</v>
      </c>
      <c r="D164" s="279"/>
      <c r="E164" s="279"/>
      <c r="F164" s="279"/>
      <c r="G164" s="279"/>
      <c r="H164" s="279"/>
      <c r="I164" s="279"/>
      <c r="J164" s="279"/>
      <c r="K164" s="158">
        <f>SUMIF('Historical Opex'!$G$260:$G$293,$C164,'Historical Opex'!K$260:K$293)</f>
        <v>26.461986</v>
      </c>
      <c r="L164" s="158">
        <f>SUMIF('Historical Opex'!$G$260:$G$293,$C164,'Historical Opex'!L$260:L$293)</f>
        <v>26.842545999999999</v>
      </c>
      <c r="M164" s="158">
        <f>SUMIF('Historical Opex'!$G$260:$G$293,$C164,'Historical Opex'!M$260:M$293)</f>
        <v>28.392262000000002</v>
      </c>
      <c r="N164" s="158">
        <f>SUMIF('Historical Opex'!$G$260:$G$293,$C164,'Historical Opex'!N$260:N$293)</f>
        <v>28.892698000000003</v>
      </c>
      <c r="O164" s="158">
        <f>SUMIF('Historical Opex'!$G$260:$G$293,$C164,'Historical Opex'!O$260:O$293)</f>
        <v>28.716113</v>
      </c>
      <c r="P164" s="158">
        <f>SUMIF('Historical Opex'!$G$260:$G$293,$C164,'Historical Opex'!P$260:P$293)</f>
        <v>28.948116999999996</v>
      </c>
      <c r="Q164" s="158">
        <f>SUMIF('Historical Opex'!$G$260:$G$293,$C164,'Historical Opex'!Q$260:Q$293)</f>
        <v>28.129728999999998</v>
      </c>
      <c r="R164" s="158">
        <f>SUMIF('Historical Opex'!$G$260:$G$293,$C164,'Historical Opex'!R$260:R$293)</f>
        <v>27.274042000000001</v>
      </c>
      <c r="S164" s="158">
        <f>SUMIF('Historical Opex'!$G$260:$G$293,$C164,'Historical Opex'!S$260:S$293)</f>
        <v>27.232149</v>
      </c>
      <c r="T164" s="158">
        <f>SUMIF('Historical Opex'!$G$260:$G$293,$C164,'Historical Opex'!T$260:T$293)</f>
        <v>25.862360000000002</v>
      </c>
      <c r="U164" s="158">
        <f>SUMIF('Historical Opex'!$G$260:$G$293,$C164,'Historical Opex'!U$260:U$293)</f>
        <v>22.070461999999999</v>
      </c>
      <c r="V164" s="158">
        <f>SUMIF('Historical Opex'!$G$260:$G$293,$C164,'Historical Opex'!V$260:V$293)</f>
        <v>23.468541999999999</v>
      </c>
      <c r="W164" s="158">
        <f>SUMIF('Historical Opex'!$G$260:$G$293,$C164,'Historical Opex'!W$260:W$293)</f>
        <v>22.661380999999999</v>
      </c>
      <c r="X164" s="158">
        <f>SUMIF('Historical Opex'!$G$260:$G$293,$C164,'Historical Opex'!X$260:X$293)</f>
        <v>22.252634</v>
      </c>
      <c r="Y164" s="158">
        <f>SUMIF('Historical Opex'!$G$260:$G$293,$C164,'Historical Opex'!Y$260:Y$293)</f>
        <v>21.021939</v>
      </c>
      <c r="Z164" s="158">
        <f>SUMIF('Historical Opex'!$G$260:$G$293,$C164,'Historical Opex'!Z$260:Z$293)</f>
        <v>20.275905999999999</v>
      </c>
      <c r="AA164" s="158">
        <f>SUMIF('Historical Opex'!$G$260:$G$293,$C164,'Historical Opex'!AA$260:AA$293)</f>
        <v>23.300001999999999</v>
      </c>
      <c r="AB164" s="158">
        <f>SUMIF('Historical Opex'!$G$260:$G$293,$C164,'Historical Opex'!AB$260:AB$293)</f>
        <v>30.961978000000002</v>
      </c>
      <c r="AC164" s="158">
        <f>SUMIF('Historical Opex'!$G$260:$G$293,$C164,'Historical Opex'!AC$260:AC$293)</f>
        <v>32.745547999999999</v>
      </c>
      <c r="AD164" s="158">
        <f>SUMIF('Historical Opex'!$G$260:$G$293,$C164,'Historical Opex'!AD$260:AD$293)</f>
        <v>31.300085000000003</v>
      </c>
      <c r="AE164" s="158">
        <f>SUMIF('Historical Opex'!$G$260:$G$293,$C164,'Historical Opex'!AE$260:AE$293)</f>
        <v>32.814127999999997</v>
      </c>
      <c r="AF164" s="158">
        <f>SUMIF('Historical Opex'!$G$260:$G$293,$C164,'Historical Opex'!AF$260:AF$293)</f>
        <v>31.598560999999997</v>
      </c>
      <c r="AG164" s="158">
        <f>SUMIF('Historical Opex'!$G$260:$G$293,$C164,'Historical Opex'!AG$260:AG$293)</f>
        <v>27.768473999999998</v>
      </c>
      <c r="AH164" s="158">
        <f>SUMIF('Historical Opex'!$G$260:$G$293,$C164,'Historical Opex'!AH$260:AH$293)</f>
        <v>28.912171999999998</v>
      </c>
      <c r="AI164" s="158">
        <f>SUMIF('Historical Opex'!$G$260:$G$293,$C164,'Historical Opex'!AI$260:AI$293)</f>
        <v>22.401828999999999</v>
      </c>
      <c r="AJ164" s="158">
        <f>SUMIF('Historical Opex'!$G$260:$G$293,$C164,'Historical Opex'!AJ$260:AJ$293)</f>
        <v>21.676470999999999</v>
      </c>
      <c r="AK164" s="158">
        <f>SUMIF('Historical Opex'!$G$260:$G$293,$C164,'Historical Opex'!AK$260:AK$293)</f>
        <v>24.094987000000003</v>
      </c>
      <c r="AL164" s="158">
        <f>SUMIF('Historical Opex'!$G$260:$G$293,$C164,'Historical Opex'!AL$260:AL$293)</f>
        <v>19.501156000000002</v>
      </c>
      <c r="AM164" s="158">
        <f>SUMIF('Historical Opex'!$G$260:$G$293,$C164,'Historical Opex'!AM$260:AM$293)</f>
        <v>21.653766000000001</v>
      </c>
      <c r="AN164" s="158">
        <f>SUMIF('Historical Opex'!$G$260:$G$293,$C164,'Historical Opex'!AN$260:AN$293)</f>
        <v>19.697302999999998</v>
      </c>
      <c r="AO164" s="158">
        <f>SUMIF('Historical Opex'!$G$260:$G$293,$C164,'Historical Opex'!AO$260:AO$293)</f>
        <v>21.702618999999999</v>
      </c>
      <c r="AP164" s="158">
        <f>SUMIF('Historical Opex'!$G$260:$G$293,$C164,'Historical Opex'!AP$260:AP$293)</f>
        <v>22.587395000000001</v>
      </c>
      <c r="AQ164" s="158">
        <f>SUMIF('Historical Opex'!$G$260:$G$293,$C164,'Historical Opex'!AQ$260:AQ$293)</f>
        <v>29.165801999999999</v>
      </c>
      <c r="AR164" s="158">
        <f>SUMIF('Historical Opex'!$G$260:$G$293,$C164,'Historical Opex'!AR$260:AR$293)</f>
        <v>27.311612</v>
      </c>
      <c r="AS164" s="158">
        <f>SUMIF('Historical Opex'!$G$260:$G$293,$C164,'Historical Opex'!AS$260:AS$293)</f>
        <v>30.805467</v>
      </c>
      <c r="AT164" s="158">
        <f>SUMIF('Historical Opex'!$G$260:$G$293,$C164,'Historical Opex'!AT$260:AT$293)</f>
        <v>39.460363999999998</v>
      </c>
      <c r="AU164" s="158"/>
      <c r="AV164" s="158"/>
      <c r="AW164" s="158"/>
      <c r="AX164" s="158"/>
      <c r="AY164" s="158"/>
      <c r="AZ164" s="158"/>
      <c r="BA164" s="158"/>
      <c r="BB164" s="158"/>
      <c r="BC164" s="158"/>
      <c r="BD164" s="158"/>
      <c r="BE164" s="158"/>
      <c r="BF164" s="158"/>
      <c r="BG164" s="158"/>
      <c r="BH164" s="158"/>
      <c r="BI164" s="158"/>
      <c r="BJ164" s="158"/>
      <c r="BK164" s="158"/>
      <c r="BL164" s="158"/>
      <c r="BM164" s="158"/>
      <c r="BN164" s="158"/>
      <c r="BO164" s="158"/>
      <c r="BP164" s="158"/>
      <c r="BQ164" s="158"/>
      <c r="BR164" s="158"/>
      <c r="BS164" s="158"/>
      <c r="BT164" s="158"/>
      <c r="BU164" s="158"/>
      <c r="BV164" s="158"/>
      <c r="BW164" s="158"/>
      <c r="BX164" s="158"/>
      <c r="BY164" s="158"/>
      <c r="BZ164" s="158"/>
      <c r="CA164" s="158"/>
      <c r="CB164" s="158"/>
      <c r="CC164" s="158"/>
      <c r="CE164" s="251">
        <f t="shared" si="109"/>
        <v>322.29100600000004</v>
      </c>
      <c r="CF164" s="251">
        <f t="shared" si="109"/>
        <v>325.61280800000003</v>
      </c>
      <c r="CG164" s="251">
        <f t="shared" si="109"/>
        <v>300.05877099999998</v>
      </c>
      <c r="CH164" s="251">
        <f t="shared" si="109"/>
        <v>0</v>
      </c>
      <c r="CI164" s="251">
        <f t="shared" si="109"/>
        <v>0</v>
      </c>
      <c r="CJ164" s="251">
        <f t="shared" si="109"/>
        <v>0</v>
      </c>
    </row>
    <row r="165" spans="2:88" x14ac:dyDescent="0.2">
      <c r="B165" s="280" t="s">
        <v>1275</v>
      </c>
      <c r="C165" s="280"/>
      <c r="D165" s="280"/>
      <c r="E165" s="280"/>
      <c r="F165" s="280"/>
      <c r="G165" s="280"/>
      <c r="H165" s="280"/>
      <c r="I165" s="280"/>
      <c r="J165" s="280"/>
      <c r="K165" s="161">
        <v>326.57978100000003</v>
      </c>
      <c r="L165" s="161">
        <v>337.81161500000002</v>
      </c>
      <c r="M165" s="161">
        <v>309.29603300000002</v>
      </c>
      <c r="N165" s="161">
        <v>318.57143000000002</v>
      </c>
      <c r="O165" s="161">
        <v>314.25822899999997</v>
      </c>
      <c r="P165" s="161">
        <v>324.607078</v>
      </c>
      <c r="Q165" s="161">
        <v>342.81165399999998</v>
      </c>
      <c r="R165" s="161">
        <v>321.26871299999999</v>
      </c>
      <c r="S165" s="161">
        <v>366.98293699999999</v>
      </c>
      <c r="T165" s="161">
        <v>402.056307</v>
      </c>
      <c r="U165" s="161">
        <v>334.420074</v>
      </c>
      <c r="V165" s="161">
        <v>367.39775700000001</v>
      </c>
      <c r="W165" s="161">
        <v>426.33319799999998</v>
      </c>
      <c r="X165" s="161">
        <v>422.40655099999998</v>
      </c>
      <c r="Y165" s="161">
        <v>359.842896</v>
      </c>
      <c r="Z165" s="161">
        <v>370.61785600000002</v>
      </c>
      <c r="AA165" s="161">
        <v>403.31518</v>
      </c>
      <c r="AB165" s="161">
        <v>426.26527299999998</v>
      </c>
      <c r="AC165" s="161">
        <v>389.48020200000002</v>
      </c>
      <c r="AD165" s="161">
        <v>393.642608</v>
      </c>
      <c r="AE165" s="161">
        <v>448.34234900000001</v>
      </c>
      <c r="AF165" s="161">
        <v>451.96917000000002</v>
      </c>
      <c r="AG165" s="161">
        <v>404.63995499999999</v>
      </c>
      <c r="AH165" s="161">
        <v>443.46446500000002</v>
      </c>
      <c r="AI165" s="161">
        <v>394.77996100000001</v>
      </c>
      <c r="AJ165" s="161">
        <v>416.98010900000003</v>
      </c>
      <c r="AK165" s="161">
        <v>397.81602099999998</v>
      </c>
      <c r="AL165" s="161">
        <v>368.945629</v>
      </c>
      <c r="AM165" s="161">
        <v>393.05986999999999</v>
      </c>
      <c r="AN165" s="161">
        <v>366.86925400000001</v>
      </c>
      <c r="AO165" s="161">
        <v>399.427753</v>
      </c>
      <c r="AP165" s="161">
        <v>391.99222500000002</v>
      </c>
      <c r="AQ165" s="161">
        <v>552.33776999999998</v>
      </c>
      <c r="AR165" s="161">
        <v>522.59148500000003</v>
      </c>
      <c r="AS165" s="161">
        <v>681.23234000000002</v>
      </c>
      <c r="AT165" s="161">
        <v>787.06937600000003</v>
      </c>
      <c r="AU165" s="161"/>
      <c r="AV165" s="161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  <c r="BG165" s="161"/>
      <c r="BH165" s="161"/>
      <c r="BI165" s="161"/>
      <c r="BJ165" s="161"/>
      <c r="BK165" s="161"/>
      <c r="BL165" s="161"/>
      <c r="BM165" s="161"/>
      <c r="BN165" s="161"/>
      <c r="BO165" s="161"/>
      <c r="BP165" s="161"/>
      <c r="BQ165" s="161"/>
      <c r="BR165" s="161"/>
      <c r="BS165" s="161"/>
      <c r="BT165" s="161"/>
      <c r="BU165" s="161"/>
      <c r="BV165" s="161"/>
      <c r="BW165" s="161"/>
      <c r="BX165" s="161"/>
      <c r="BY165" s="161"/>
      <c r="BZ165" s="161"/>
      <c r="CA165" s="161"/>
      <c r="CB165" s="161"/>
      <c r="CC165" s="161"/>
      <c r="CE165" s="280">
        <f t="shared" ref="CE165:CJ165" si="110">CE138+CE142</f>
        <v>4066.061608</v>
      </c>
      <c r="CF165" s="280">
        <f t="shared" si="110"/>
        <v>4940.3197030000001</v>
      </c>
      <c r="CG165" s="280">
        <f t="shared" si="110"/>
        <v>5673.1017929999989</v>
      </c>
      <c r="CH165" s="280">
        <f t="shared" si="110"/>
        <v>0</v>
      </c>
      <c r="CI165" s="280">
        <f t="shared" si="110"/>
        <v>0</v>
      </c>
      <c r="CJ165" s="280">
        <f t="shared" si="110"/>
        <v>0</v>
      </c>
    </row>
    <row r="166" spans="2:88" x14ac:dyDescent="0.2">
      <c r="B166" s="284" t="s">
        <v>537</v>
      </c>
      <c r="C166" s="284"/>
      <c r="D166" s="284"/>
      <c r="E166" s="284"/>
      <c r="F166" s="284"/>
      <c r="G166" s="284"/>
      <c r="H166" s="284"/>
      <c r="I166" s="284"/>
      <c r="J166" s="284"/>
      <c r="K166" s="284">
        <f t="shared" ref="K166:BD166" si="111">K165-K33</f>
        <v>0</v>
      </c>
      <c r="L166" s="284">
        <f t="shared" si="111"/>
        <v>0</v>
      </c>
      <c r="M166" s="284">
        <f t="shared" si="111"/>
        <v>0</v>
      </c>
      <c r="N166" s="284">
        <f t="shared" si="111"/>
        <v>0</v>
      </c>
      <c r="O166" s="284">
        <f t="shared" si="111"/>
        <v>0</v>
      </c>
      <c r="P166" s="284">
        <f t="shared" si="111"/>
        <v>0</v>
      </c>
      <c r="Q166" s="284">
        <f t="shared" si="111"/>
        <v>0</v>
      </c>
      <c r="R166" s="284">
        <f t="shared" si="111"/>
        <v>0</v>
      </c>
      <c r="S166" s="284">
        <f t="shared" si="111"/>
        <v>0</v>
      </c>
      <c r="T166" s="284">
        <f t="shared" si="111"/>
        <v>0</v>
      </c>
      <c r="U166" s="284">
        <f t="shared" si="111"/>
        <v>0</v>
      </c>
      <c r="V166" s="284">
        <f t="shared" si="111"/>
        <v>0</v>
      </c>
      <c r="W166" s="284">
        <f t="shared" si="111"/>
        <v>0</v>
      </c>
      <c r="X166" s="284">
        <f t="shared" si="111"/>
        <v>0</v>
      </c>
      <c r="Y166" s="284">
        <f t="shared" si="111"/>
        <v>0</v>
      </c>
      <c r="Z166" s="284">
        <f t="shared" si="111"/>
        <v>0</v>
      </c>
      <c r="AA166" s="284">
        <f t="shared" si="111"/>
        <v>0</v>
      </c>
      <c r="AB166" s="284">
        <f t="shared" si="111"/>
        <v>0</v>
      </c>
      <c r="AC166" s="284">
        <f t="shared" si="111"/>
        <v>0</v>
      </c>
      <c r="AD166" s="284">
        <f t="shared" si="111"/>
        <v>0</v>
      </c>
      <c r="AE166" s="284">
        <f t="shared" si="111"/>
        <v>0</v>
      </c>
      <c r="AF166" s="284">
        <f t="shared" si="111"/>
        <v>0</v>
      </c>
      <c r="AG166" s="284">
        <f t="shared" si="111"/>
        <v>0</v>
      </c>
      <c r="AH166" s="284">
        <f t="shared" si="111"/>
        <v>0</v>
      </c>
      <c r="AI166" s="284">
        <f t="shared" si="111"/>
        <v>0</v>
      </c>
      <c r="AJ166" s="284">
        <f t="shared" si="111"/>
        <v>0</v>
      </c>
      <c r="AK166" s="284">
        <f t="shared" si="111"/>
        <v>0</v>
      </c>
      <c r="AL166" s="284">
        <f t="shared" si="111"/>
        <v>0</v>
      </c>
      <c r="AM166" s="284">
        <f t="shared" si="111"/>
        <v>0</v>
      </c>
      <c r="AN166" s="284">
        <f t="shared" si="111"/>
        <v>0</v>
      </c>
      <c r="AO166" s="284">
        <f t="shared" si="111"/>
        <v>0</v>
      </c>
      <c r="AP166" s="284">
        <f t="shared" si="111"/>
        <v>0</v>
      </c>
      <c r="AQ166" s="284">
        <f t="shared" si="111"/>
        <v>0</v>
      </c>
      <c r="AR166" s="284">
        <f t="shared" si="111"/>
        <v>0</v>
      </c>
      <c r="AS166" s="284">
        <f t="shared" si="111"/>
        <v>0</v>
      </c>
      <c r="AT166" s="284">
        <f t="shared" si="111"/>
        <v>0</v>
      </c>
      <c r="AU166" s="284">
        <f t="shared" si="111"/>
        <v>0</v>
      </c>
      <c r="AV166" s="284">
        <f t="shared" si="111"/>
        <v>0</v>
      </c>
      <c r="AW166" s="284">
        <f t="shared" si="111"/>
        <v>0</v>
      </c>
      <c r="AX166" s="284">
        <f t="shared" si="111"/>
        <v>0</v>
      </c>
      <c r="AY166" s="284">
        <f t="shared" si="111"/>
        <v>0</v>
      </c>
      <c r="AZ166" s="284">
        <f t="shared" si="111"/>
        <v>0</v>
      </c>
      <c r="BA166" s="284"/>
      <c r="BB166" s="284">
        <f>BB165-BB33</f>
        <v>0</v>
      </c>
      <c r="BC166" s="284">
        <f>BC165-BC33</f>
        <v>0</v>
      </c>
      <c r="BD166" s="284">
        <f t="shared" si="111"/>
        <v>0</v>
      </c>
      <c r="BE166" s="284">
        <f t="shared" ref="BE166:BX166" si="112">BE165-BE33</f>
        <v>0</v>
      </c>
      <c r="BF166" s="284">
        <f t="shared" si="112"/>
        <v>0</v>
      </c>
      <c r="BG166" s="284">
        <f t="shared" si="112"/>
        <v>0</v>
      </c>
      <c r="BH166" s="284">
        <f t="shared" si="112"/>
        <v>0</v>
      </c>
      <c r="BI166" s="284">
        <f t="shared" si="112"/>
        <v>0</v>
      </c>
      <c r="BJ166" s="284">
        <f t="shared" si="112"/>
        <v>0</v>
      </c>
      <c r="BK166" s="284">
        <f t="shared" si="112"/>
        <v>0</v>
      </c>
      <c r="BL166" s="284">
        <f t="shared" si="112"/>
        <v>0</v>
      </c>
      <c r="BM166" s="284">
        <f t="shared" si="112"/>
        <v>0</v>
      </c>
      <c r="BN166" s="284">
        <f t="shared" si="112"/>
        <v>0</v>
      </c>
      <c r="BO166" s="284">
        <f t="shared" si="112"/>
        <v>0</v>
      </c>
      <c r="BP166" s="284">
        <f t="shared" ref="BP166" si="113">BP165-BP33</f>
        <v>0</v>
      </c>
      <c r="BQ166" s="284"/>
      <c r="BR166" s="284"/>
      <c r="BS166" s="284"/>
      <c r="BT166" s="284"/>
      <c r="BU166" s="284"/>
      <c r="BV166" s="284"/>
      <c r="BW166" s="284"/>
      <c r="BX166" s="284">
        <f t="shared" si="112"/>
        <v>0</v>
      </c>
      <c r="BY166" s="284">
        <f t="shared" ref="BY166:CC166" si="114">BY165-BY33</f>
        <v>0</v>
      </c>
      <c r="BZ166" s="284">
        <f t="shared" si="114"/>
        <v>0</v>
      </c>
      <c r="CA166" s="284">
        <f t="shared" si="114"/>
        <v>0</v>
      </c>
      <c r="CB166" s="284">
        <f t="shared" si="114"/>
        <v>0</v>
      </c>
      <c r="CC166" s="284">
        <f t="shared" si="114"/>
        <v>0</v>
      </c>
      <c r="CE166" s="284">
        <f t="shared" ref="CE166:CJ166" si="115">CE165-CE33</f>
        <v>0</v>
      </c>
      <c r="CF166" s="284">
        <f t="shared" si="115"/>
        <v>0</v>
      </c>
      <c r="CG166" s="284">
        <f t="shared" si="115"/>
        <v>0</v>
      </c>
      <c r="CH166" s="284">
        <f t="shared" si="115"/>
        <v>0</v>
      </c>
      <c r="CI166" s="284">
        <f t="shared" si="115"/>
        <v>0</v>
      </c>
      <c r="CJ166" s="284">
        <f t="shared" si="115"/>
        <v>0</v>
      </c>
    </row>
    <row r="168" spans="2:88" x14ac:dyDescent="0.2">
      <c r="B168" s="30" t="s">
        <v>1276</v>
      </c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E168" s="30"/>
      <c r="CF168" s="30"/>
      <c r="CG168" s="30"/>
      <c r="CH168" s="30"/>
      <c r="CI168" s="30"/>
      <c r="CJ168" s="30"/>
    </row>
    <row r="170" spans="2:88" s="35" customFormat="1" x14ac:dyDescent="0.2">
      <c r="B170" s="35" t="s">
        <v>129</v>
      </c>
    </row>
    <row r="171" spans="2:88" s="35" customFormat="1" x14ac:dyDescent="0.2">
      <c r="B171" s="35" t="s">
        <v>1277</v>
      </c>
      <c r="G171" s="181"/>
      <c r="K171" s="35">
        <f t="shared" ref="K171:AP171" si="116">K172+K183</f>
        <v>0</v>
      </c>
      <c r="L171" s="35">
        <f t="shared" si="116"/>
        <v>0</v>
      </c>
      <c r="M171" s="35">
        <f t="shared" si="116"/>
        <v>0</v>
      </c>
      <c r="N171" s="35">
        <f t="shared" si="116"/>
        <v>0</v>
      </c>
      <c r="O171" s="35">
        <f t="shared" si="116"/>
        <v>0</v>
      </c>
      <c r="P171" s="35">
        <f t="shared" si="116"/>
        <v>0</v>
      </c>
      <c r="Q171" s="35">
        <f t="shared" si="116"/>
        <v>0</v>
      </c>
      <c r="R171" s="35">
        <f t="shared" si="116"/>
        <v>0</v>
      </c>
      <c r="S171" s="35">
        <f t="shared" si="116"/>
        <v>0</v>
      </c>
      <c r="T171" s="35">
        <f t="shared" si="116"/>
        <v>0</v>
      </c>
      <c r="U171" s="35">
        <f t="shared" si="116"/>
        <v>0</v>
      </c>
      <c r="V171" s="35">
        <f t="shared" si="116"/>
        <v>0</v>
      </c>
      <c r="W171" s="35">
        <f t="shared" si="116"/>
        <v>0</v>
      </c>
      <c r="X171" s="35">
        <f t="shared" si="116"/>
        <v>0</v>
      </c>
      <c r="Y171" s="35">
        <f t="shared" si="116"/>
        <v>0</v>
      </c>
      <c r="Z171" s="35">
        <f t="shared" si="116"/>
        <v>0</v>
      </c>
      <c r="AA171" s="35">
        <f t="shared" si="116"/>
        <v>0</v>
      </c>
      <c r="AB171" s="35">
        <f t="shared" si="116"/>
        <v>0</v>
      </c>
      <c r="AC171" s="35">
        <f t="shared" si="116"/>
        <v>0</v>
      </c>
      <c r="AD171" s="35">
        <f t="shared" si="116"/>
        <v>0</v>
      </c>
      <c r="AE171" s="35">
        <f t="shared" si="116"/>
        <v>0</v>
      </c>
      <c r="AF171" s="35">
        <f t="shared" si="116"/>
        <v>0</v>
      </c>
      <c r="AG171" s="35">
        <f t="shared" si="116"/>
        <v>0</v>
      </c>
      <c r="AH171" s="35">
        <f t="shared" si="116"/>
        <v>0</v>
      </c>
      <c r="AI171" s="35">
        <f t="shared" si="116"/>
        <v>0</v>
      </c>
      <c r="AJ171" s="35">
        <f t="shared" si="116"/>
        <v>0</v>
      </c>
      <c r="AK171" s="35">
        <f t="shared" si="116"/>
        <v>0</v>
      </c>
      <c r="AL171" s="35">
        <f t="shared" si="116"/>
        <v>0</v>
      </c>
      <c r="AM171" s="35">
        <f t="shared" si="116"/>
        <v>0</v>
      </c>
      <c r="AN171" s="35">
        <f t="shared" si="116"/>
        <v>0</v>
      </c>
      <c r="AO171" s="35">
        <f t="shared" si="116"/>
        <v>0</v>
      </c>
      <c r="AP171" s="35">
        <f t="shared" si="116"/>
        <v>0</v>
      </c>
      <c r="AQ171" s="35">
        <f t="shared" ref="AQ171:BV171" si="117">AQ172+AQ183</f>
        <v>0</v>
      </c>
      <c r="AR171" s="35">
        <f t="shared" si="117"/>
        <v>0</v>
      </c>
      <c r="AS171" s="35">
        <f t="shared" si="117"/>
        <v>0</v>
      </c>
      <c r="AT171" s="35">
        <f t="shared" si="117"/>
        <v>0</v>
      </c>
      <c r="AU171" s="35">
        <f t="shared" si="117"/>
        <v>0</v>
      </c>
      <c r="AV171" s="35">
        <f t="shared" si="117"/>
        <v>0</v>
      </c>
      <c r="AW171" s="35">
        <f t="shared" si="117"/>
        <v>0</v>
      </c>
      <c r="AX171" s="35">
        <f t="shared" si="117"/>
        <v>0</v>
      </c>
      <c r="AY171" s="35">
        <f t="shared" si="117"/>
        <v>0</v>
      </c>
      <c r="AZ171" s="35">
        <f t="shared" si="117"/>
        <v>0</v>
      </c>
      <c r="BA171" s="35">
        <f t="shared" si="117"/>
        <v>0</v>
      </c>
      <c r="BB171" s="35">
        <f t="shared" si="117"/>
        <v>0</v>
      </c>
      <c r="BC171" s="35">
        <f t="shared" si="117"/>
        <v>0</v>
      </c>
      <c r="BD171" s="35">
        <f t="shared" si="117"/>
        <v>0</v>
      </c>
      <c r="BE171" s="35">
        <f t="shared" si="117"/>
        <v>0</v>
      </c>
      <c r="BF171" s="35">
        <f t="shared" si="117"/>
        <v>0</v>
      </c>
      <c r="BG171" s="35">
        <f t="shared" si="117"/>
        <v>0</v>
      </c>
      <c r="BH171" s="35">
        <f t="shared" si="117"/>
        <v>0</v>
      </c>
      <c r="BI171" s="35">
        <f t="shared" si="117"/>
        <v>0</v>
      </c>
      <c r="BJ171" s="35">
        <f t="shared" si="117"/>
        <v>0</v>
      </c>
      <c r="BK171" s="35">
        <f t="shared" si="117"/>
        <v>0</v>
      </c>
      <c r="BL171" s="35">
        <f t="shared" si="117"/>
        <v>0</v>
      </c>
      <c r="BM171" s="35">
        <f t="shared" si="117"/>
        <v>0</v>
      </c>
      <c r="BN171" s="35">
        <f t="shared" si="117"/>
        <v>0</v>
      </c>
      <c r="BO171" s="35">
        <f t="shared" si="117"/>
        <v>0</v>
      </c>
      <c r="BP171" s="35">
        <f t="shared" si="117"/>
        <v>0</v>
      </c>
      <c r="BQ171" s="35">
        <f t="shared" si="117"/>
        <v>0</v>
      </c>
      <c r="BR171" s="35">
        <f t="shared" si="117"/>
        <v>0</v>
      </c>
      <c r="BS171" s="35">
        <f t="shared" si="117"/>
        <v>0</v>
      </c>
      <c r="BT171" s="35">
        <f t="shared" si="117"/>
        <v>0</v>
      </c>
      <c r="BU171" s="35">
        <f t="shared" si="117"/>
        <v>0</v>
      </c>
      <c r="BV171" s="35">
        <f t="shared" si="117"/>
        <v>0</v>
      </c>
      <c r="BW171" s="35">
        <f t="shared" ref="BW171:BX171" si="118">BW172+BW183</f>
        <v>0</v>
      </c>
      <c r="BX171" s="35">
        <f t="shared" si="118"/>
        <v>0</v>
      </c>
      <c r="BY171" s="35">
        <f t="shared" ref="BY171:CC171" si="119">BY172+BY183</f>
        <v>0</v>
      </c>
      <c r="BZ171" s="35">
        <f t="shared" si="119"/>
        <v>0</v>
      </c>
      <c r="CA171" s="35">
        <f t="shared" si="119"/>
        <v>0</v>
      </c>
      <c r="CB171" s="35">
        <f t="shared" si="119"/>
        <v>0</v>
      </c>
      <c r="CC171" s="35">
        <f t="shared" si="119"/>
        <v>0</v>
      </c>
      <c r="CE171" s="35">
        <f t="shared" ref="CE171:CJ171" si="120">CE172+CE183</f>
        <v>21555.134013000003</v>
      </c>
      <c r="CF171" s="35">
        <f t="shared" si="120"/>
        <v>27392.544716</v>
      </c>
      <c r="CG171" s="35">
        <f t="shared" si="120"/>
        <v>265359.84441000002</v>
      </c>
      <c r="CH171" s="35">
        <f t="shared" si="120"/>
        <v>237662.77028200004</v>
      </c>
      <c r="CI171" s="35">
        <f t="shared" si="120"/>
        <v>254417.38539399995</v>
      </c>
      <c r="CJ171" s="35">
        <f t="shared" si="120"/>
        <v>147194.45947900001</v>
      </c>
    </row>
    <row r="172" spans="2:88" s="35" customFormat="1" x14ac:dyDescent="0.2">
      <c r="C172" s="35" t="s">
        <v>1278</v>
      </c>
      <c r="G172" s="181"/>
      <c r="K172" s="35">
        <f t="shared" ref="K172:AP172" si="121">SUM(K173:K182)</f>
        <v>0</v>
      </c>
      <c r="L172" s="35">
        <f t="shared" si="121"/>
        <v>0</v>
      </c>
      <c r="M172" s="35">
        <f t="shared" si="121"/>
        <v>0</v>
      </c>
      <c r="N172" s="35">
        <f t="shared" si="121"/>
        <v>0</v>
      </c>
      <c r="O172" s="35">
        <f t="shared" si="121"/>
        <v>0</v>
      </c>
      <c r="P172" s="35">
        <f t="shared" si="121"/>
        <v>0</v>
      </c>
      <c r="Q172" s="35">
        <f t="shared" si="121"/>
        <v>0</v>
      </c>
      <c r="R172" s="35">
        <f t="shared" si="121"/>
        <v>0</v>
      </c>
      <c r="S172" s="35">
        <f t="shared" si="121"/>
        <v>0</v>
      </c>
      <c r="T172" s="35">
        <f t="shared" si="121"/>
        <v>0</v>
      </c>
      <c r="U172" s="35">
        <f t="shared" si="121"/>
        <v>0</v>
      </c>
      <c r="V172" s="35">
        <f t="shared" si="121"/>
        <v>0</v>
      </c>
      <c r="W172" s="35">
        <f t="shared" si="121"/>
        <v>0</v>
      </c>
      <c r="X172" s="35">
        <f t="shared" si="121"/>
        <v>0</v>
      </c>
      <c r="Y172" s="35">
        <f t="shared" si="121"/>
        <v>0</v>
      </c>
      <c r="Z172" s="35">
        <f t="shared" si="121"/>
        <v>0</v>
      </c>
      <c r="AA172" s="35">
        <f t="shared" si="121"/>
        <v>0</v>
      </c>
      <c r="AB172" s="35">
        <f t="shared" si="121"/>
        <v>0</v>
      </c>
      <c r="AC172" s="35">
        <f t="shared" si="121"/>
        <v>0</v>
      </c>
      <c r="AD172" s="35">
        <f t="shared" si="121"/>
        <v>0</v>
      </c>
      <c r="AE172" s="35">
        <f t="shared" si="121"/>
        <v>0</v>
      </c>
      <c r="AF172" s="35">
        <f t="shared" si="121"/>
        <v>0</v>
      </c>
      <c r="AG172" s="35">
        <f t="shared" si="121"/>
        <v>0</v>
      </c>
      <c r="AH172" s="35">
        <f t="shared" si="121"/>
        <v>0</v>
      </c>
      <c r="AI172" s="35">
        <f t="shared" si="121"/>
        <v>0</v>
      </c>
      <c r="AJ172" s="35">
        <f t="shared" si="121"/>
        <v>0</v>
      </c>
      <c r="AK172" s="35">
        <f t="shared" si="121"/>
        <v>0</v>
      </c>
      <c r="AL172" s="35">
        <f t="shared" si="121"/>
        <v>0</v>
      </c>
      <c r="AM172" s="35">
        <f t="shared" si="121"/>
        <v>0</v>
      </c>
      <c r="AN172" s="35">
        <f t="shared" si="121"/>
        <v>0</v>
      </c>
      <c r="AO172" s="35">
        <f t="shared" si="121"/>
        <v>0</v>
      </c>
      <c r="AP172" s="35">
        <f t="shared" si="121"/>
        <v>0</v>
      </c>
      <c r="AQ172" s="35">
        <f t="shared" ref="AQ172:BV172" si="122">SUM(AQ173:AQ182)</f>
        <v>0</v>
      </c>
      <c r="AR172" s="35">
        <f t="shared" si="122"/>
        <v>0</v>
      </c>
      <c r="AS172" s="35">
        <f t="shared" si="122"/>
        <v>0</v>
      </c>
      <c r="AT172" s="35">
        <f t="shared" si="122"/>
        <v>0</v>
      </c>
      <c r="AU172" s="35">
        <f t="shared" si="122"/>
        <v>0</v>
      </c>
      <c r="AV172" s="35">
        <f t="shared" si="122"/>
        <v>0</v>
      </c>
      <c r="AW172" s="35">
        <f t="shared" si="122"/>
        <v>0</v>
      </c>
      <c r="AX172" s="35">
        <f t="shared" si="122"/>
        <v>0</v>
      </c>
      <c r="AY172" s="35">
        <f t="shared" si="122"/>
        <v>0</v>
      </c>
      <c r="AZ172" s="35">
        <f t="shared" si="122"/>
        <v>0</v>
      </c>
      <c r="BA172" s="35">
        <f t="shared" si="122"/>
        <v>0</v>
      </c>
      <c r="BB172" s="35">
        <f t="shared" si="122"/>
        <v>0</v>
      </c>
      <c r="BC172" s="35">
        <f t="shared" si="122"/>
        <v>0</v>
      </c>
      <c r="BD172" s="35">
        <f t="shared" si="122"/>
        <v>0</v>
      </c>
      <c r="BE172" s="35">
        <f t="shared" si="122"/>
        <v>0</v>
      </c>
      <c r="BF172" s="35">
        <f t="shared" si="122"/>
        <v>0</v>
      </c>
      <c r="BG172" s="35">
        <f t="shared" si="122"/>
        <v>0</v>
      </c>
      <c r="BH172" s="35">
        <f t="shared" si="122"/>
        <v>0</v>
      </c>
      <c r="BI172" s="35">
        <f t="shared" si="122"/>
        <v>0</v>
      </c>
      <c r="BJ172" s="35">
        <f t="shared" si="122"/>
        <v>0</v>
      </c>
      <c r="BK172" s="35">
        <f t="shared" si="122"/>
        <v>0</v>
      </c>
      <c r="BL172" s="35">
        <f t="shared" si="122"/>
        <v>0</v>
      </c>
      <c r="BM172" s="35">
        <f t="shared" si="122"/>
        <v>0</v>
      </c>
      <c r="BN172" s="35">
        <f t="shared" si="122"/>
        <v>0</v>
      </c>
      <c r="BO172" s="35">
        <f t="shared" si="122"/>
        <v>0</v>
      </c>
      <c r="BP172" s="35">
        <f t="shared" si="122"/>
        <v>0</v>
      </c>
      <c r="BQ172" s="35">
        <f t="shared" si="122"/>
        <v>0</v>
      </c>
      <c r="BR172" s="35">
        <f t="shared" si="122"/>
        <v>0</v>
      </c>
      <c r="BS172" s="35">
        <f t="shared" si="122"/>
        <v>0</v>
      </c>
      <c r="BT172" s="35">
        <f t="shared" si="122"/>
        <v>0</v>
      </c>
      <c r="BU172" s="35">
        <f t="shared" si="122"/>
        <v>0</v>
      </c>
      <c r="BV172" s="35">
        <f t="shared" si="122"/>
        <v>0</v>
      </c>
      <c r="BW172" s="35">
        <f t="shared" ref="BW172:BX172" si="123">SUM(BW173:BW182)</f>
        <v>0</v>
      </c>
      <c r="BX172" s="35">
        <f t="shared" si="123"/>
        <v>0</v>
      </c>
      <c r="BY172" s="35">
        <f t="shared" ref="BY172:CC172" si="124">SUM(BY173:BY182)</f>
        <v>0</v>
      </c>
      <c r="BZ172" s="35">
        <f t="shared" si="124"/>
        <v>0</v>
      </c>
      <c r="CA172" s="35">
        <f t="shared" si="124"/>
        <v>0</v>
      </c>
      <c r="CB172" s="35">
        <f t="shared" si="124"/>
        <v>0</v>
      </c>
      <c r="CC172" s="35">
        <f t="shared" si="124"/>
        <v>0</v>
      </c>
      <c r="CE172" s="35">
        <f t="shared" ref="CE172:CJ172" si="125">SUM(CE173:CE182)</f>
        <v>21555.134013000003</v>
      </c>
      <c r="CF172" s="35">
        <f t="shared" si="125"/>
        <v>27392.544716</v>
      </c>
      <c r="CG172" s="35">
        <f t="shared" si="125"/>
        <v>265359.84441000002</v>
      </c>
      <c r="CH172" s="35">
        <f t="shared" si="125"/>
        <v>237662.77028200004</v>
      </c>
      <c r="CI172" s="35">
        <f t="shared" si="125"/>
        <v>254417.38539399995</v>
      </c>
      <c r="CJ172" s="35">
        <f t="shared" si="125"/>
        <v>147194.45947900001</v>
      </c>
    </row>
    <row r="173" spans="2:88" x14ac:dyDescent="0.2">
      <c r="D173" s="154" t="s">
        <v>1279</v>
      </c>
      <c r="E173" s="154"/>
      <c r="F173" s="154"/>
      <c r="G173" s="168" t="s">
        <v>130</v>
      </c>
      <c r="H173" s="154"/>
      <c r="I173" s="154"/>
      <c r="J173" s="154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2"/>
      <c r="BE173" s="172"/>
      <c r="BF173" s="172"/>
      <c r="BG173" s="172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72"/>
      <c r="BR173" s="172"/>
      <c r="BS173" s="172"/>
      <c r="BT173" s="172"/>
      <c r="BU173" s="172"/>
      <c r="BV173" s="172"/>
      <c r="BW173" s="172"/>
      <c r="BX173" s="172"/>
      <c r="BY173" s="172"/>
      <c r="BZ173" s="172"/>
      <c r="CA173" s="172"/>
      <c r="CB173" s="172"/>
      <c r="CC173" s="172"/>
      <c r="CE173" s="172">
        <v>2714.068127</v>
      </c>
      <c r="CF173" s="172">
        <v>6707.7522840000001</v>
      </c>
      <c r="CG173" s="172">
        <v>158638.592065</v>
      </c>
      <c r="CH173" s="172">
        <v>121799.64550100001</v>
      </c>
      <c r="CI173" s="172">
        <v>150781.83913099999</v>
      </c>
      <c r="CJ173" s="172">
        <v>27957.287208999998</v>
      </c>
    </row>
    <row r="174" spans="2:88" x14ac:dyDescent="0.2">
      <c r="D174" s="24" t="s">
        <v>461</v>
      </c>
      <c r="G174" s="151" t="s">
        <v>461</v>
      </c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58"/>
      <c r="BB174" s="158"/>
      <c r="BC174" s="158"/>
      <c r="BD174" s="158"/>
      <c r="BE174" s="158"/>
      <c r="BF174" s="158"/>
      <c r="BG174" s="158"/>
      <c r="BH174" s="158"/>
      <c r="BI174" s="158"/>
      <c r="BJ174" s="158"/>
      <c r="BK174" s="158"/>
      <c r="BL174" s="158"/>
      <c r="BM174" s="158"/>
      <c r="BN174" s="158"/>
      <c r="BO174" s="158"/>
      <c r="BP174" s="158"/>
      <c r="BQ174" s="158"/>
      <c r="BR174" s="158"/>
      <c r="BS174" s="158"/>
      <c r="BT174" s="158"/>
      <c r="BU174" s="158"/>
      <c r="BV174" s="158"/>
      <c r="BW174" s="158"/>
      <c r="BX174" s="158"/>
      <c r="BY174" s="158"/>
      <c r="BZ174" s="158"/>
      <c r="CA174" s="158"/>
      <c r="CB174" s="158"/>
      <c r="CC174" s="158"/>
      <c r="CE174" s="158">
        <v>7740</v>
      </c>
      <c r="CF174" s="158">
        <v>10000</v>
      </c>
      <c r="CG174" s="158">
        <v>80000</v>
      </c>
      <c r="CH174" s="158">
        <v>65395.301372000002</v>
      </c>
      <c r="CI174" s="158">
        <v>39713.195927000001</v>
      </c>
      <c r="CJ174" s="158">
        <v>70252.602740000002</v>
      </c>
    </row>
    <row r="175" spans="2:88" x14ac:dyDescent="0.2">
      <c r="D175" s="24" t="s">
        <v>131</v>
      </c>
      <c r="G175" s="151" t="s">
        <v>1280</v>
      </c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/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E175" s="158">
        <v>8633.5305709999993</v>
      </c>
      <c r="CF175" s="158">
        <v>8375.491763</v>
      </c>
      <c r="CG175" s="158">
        <v>20190.302965999999</v>
      </c>
      <c r="CH175" s="158">
        <v>32878.351694999998</v>
      </c>
      <c r="CI175" s="158">
        <v>35602.792864000003</v>
      </c>
      <c r="CJ175" s="158">
        <v>23161.238100999999</v>
      </c>
    </row>
    <row r="176" spans="2:88" x14ac:dyDescent="0.2">
      <c r="D176" s="24" t="s">
        <v>1281</v>
      </c>
      <c r="G176" s="151" t="s">
        <v>1280</v>
      </c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E176" s="158">
        <v>0</v>
      </c>
      <c r="CF176" s="158">
        <v>-100.14176399999999</v>
      </c>
      <c r="CG176" s="158">
        <v>-168.62820300000001</v>
      </c>
      <c r="CH176" s="158">
        <v>-512.16625199999999</v>
      </c>
      <c r="CI176" s="158">
        <v>-542.200019</v>
      </c>
      <c r="CJ176" s="158">
        <v>-555.67381599999999</v>
      </c>
    </row>
    <row r="177" spans="2:88" x14ac:dyDescent="0.2">
      <c r="D177" s="24" t="s">
        <v>996</v>
      </c>
      <c r="G177" s="151" t="s">
        <v>132</v>
      </c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E177" s="158">
        <v>27.794367000000001</v>
      </c>
      <c r="CF177" s="158">
        <v>38.828766000000002</v>
      </c>
      <c r="CG177" s="158">
        <v>310.89184</v>
      </c>
      <c r="CH177" s="158">
        <v>0.132328</v>
      </c>
      <c r="CI177" s="158">
        <v>0</v>
      </c>
      <c r="CJ177" s="158">
        <v>0</v>
      </c>
    </row>
    <row r="178" spans="2:88" x14ac:dyDescent="0.2">
      <c r="D178" s="24" t="s">
        <v>621</v>
      </c>
      <c r="G178" s="151" t="s">
        <v>133</v>
      </c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E178" s="158">
        <v>321.20945799999998</v>
      </c>
      <c r="CF178" s="158">
        <v>508.23196000000002</v>
      </c>
      <c r="CG178" s="158">
        <v>473.19575300000002</v>
      </c>
      <c r="CH178" s="158">
        <v>2105.3243389999998</v>
      </c>
      <c r="CI178" s="158">
        <v>2709.6430169999999</v>
      </c>
      <c r="CJ178" s="158">
        <v>2774.6556730000002</v>
      </c>
    </row>
    <row r="179" spans="2:88" x14ac:dyDescent="0.2">
      <c r="D179" s="24" t="s">
        <v>997</v>
      </c>
      <c r="G179" s="151" t="s">
        <v>1282</v>
      </c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E179" s="158">
        <v>2108.4153550000001</v>
      </c>
      <c r="CF179" s="158">
        <v>1840.354593</v>
      </c>
      <c r="CG179" s="158">
        <v>35.700190999999997</v>
      </c>
      <c r="CH179" s="158">
        <v>3105.774504</v>
      </c>
      <c r="CI179" s="158">
        <v>8219.1881030000004</v>
      </c>
      <c r="CJ179" s="158">
        <v>2650.2832210000001</v>
      </c>
    </row>
    <row r="180" spans="2:88" x14ac:dyDescent="0.2">
      <c r="D180" s="24" t="s">
        <v>622</v>
      </c>
      <c r="G180" s="151" t="s">
        <v>134</v>
      </c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E180" s="158">
        <v>0</v>
      </c>
      <c r="CF180" s="158">
        <v>0</v>
      </c>
      <c r="CG180" s="158">
        <v>5875.2377930000002</v>
      </c>
      <c r="CH180" s="158">
        <v>12254.123820000001</v>
      </c>
      <c r="CI180" s="158">
        <v>17357.602271</v>
      </c>
      <c r="CJ180" s="158">
        <v>19989.669902000001</v>
      </c>
    </row>
    <row r="181" spans="2:88" x14ac:dyDescent="0.2">
      <c r="D181" s="24" t="s">
        <v>1000</v>
      </c>
      <c r="G181" s="151" t="s">
        <v>1283</v>
      </c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E181" s="158">
        <v>0</v>
      </c>
      <c r="CF181" s="158">
        <v>0</v>
      </c>
      <c r="CG181" s="158">
        <v>0</v>
      </c>
      <c r="CH181" s="158">
        <v>636.28297499999996</v>
      </c>
      <c r="CI181" s="158">
        <v>575.32410000000004</v>
      </c>
      <c r="CJ181" s="158">
        <v>964.39644899999996</v>
      </c>
    </row>
    <row r="182" spans="2:88" x14ac:dyDescent="0.2">
      <c r="D182" s="155" t="s">
        <v>1284</v>
      </c>
      <c r="E182" s="155"/>
      <c r="F182" s="155"/>
      <c r="G182" s="169"/>
      <c r="H182" s="155"/>
      <c r="I182" s="155"/>
      <c r="J182" s="155"/>
      <c r="K182" s="173"/>
      <c r="L182" s="173"/>
      <c r="M182" s="173"/>
      <c r="N182" s="173"/>
      <c r="O182" s="173"/>
      <c r="P182" s="173"/>
      <c r="Q182" s="173"/>
      <c r="R182" s="173"/>
      <c r="S182" s="173"/>
      <c r="T182" s="173"/>
      <c r="U182" s="173"/>
      <c r="V182" s="173"/>
      <c r="W182" s="173"/>
      <c r="X182" s="173"/>
      <c r="Y182" s="173"/>
      <c r="Z182" s="173"/>
      <c r="AA182" s="173"/>
      <c r="AB182" s="173"/>
      <c r="AC182" s="173"/>
      <c r="AD182" s="173"/>
      <c r="AE182" s="173"/>
      <c r="AF182" s="173"/>
      <c r="AG182" s="173"/>
      <c r="AH182" s="173"/>
      <c r="AI182" s="173"/>
      <c r="AJ182" s="173"/>
      <c r="AK182" s="173"/>
      <c r="AL182" s="173"/>
      <c r="AM182" s="173"/>
      <c r="AN182" s="173"/>
      <c r="AO182" s="173"/>
      <c r="AP182" s="173"/>
      <c r="AQ182" s="173"/>
      <c r="AR182" s="173"/>
      <c r="AS182" s="173"/>
      <c r="AT182" s="173"/>
      <c r="AU182" s="173"/>
      <c r="AV182" s="173"/>
      <c r="AW182" s="173"/>
      <c r="AX182" s="173"/>
      <c r="AY182" s="173"/>
      <c r="AZ182" s="173"/>
      <c r="BA182" s="173"/>
      <c r="BB182" s="173"/>
      <c r="BC182" s="173"/>
      <c r="BD182" s="173"/>
      <c r="BE182" s="173"/>
      <c r="BF182" s="173"/>
      <c r="BG182" s="173"/>
      <c r="BH182" s="173"/>
      <c r="BI182" s="173"/>
      <c r="BJ182" s="173"/>
      <c r="BK182" s="173"/>
      <c r="BL182" s="173"/>
      <c r="BM182" s="173"/>
      <c r="BN182" s="173"/>
      <c r="BO182" s="173"/>
      <c r="BP182" s="173"/>
      <c r="BQ182" s="173"/>
      <c r="BR182" s="173"/>
      <c r="BS182" s="173"/>
      <c r="BT182" s="173"/>
      <c r="BU182" s="173"/>
      <c r="BV182" s="173"/>
      <c r="BW182" s="173"/>
      <c r="BX182" s="173"/>
      <c r="BY182" s="173"/>
      <c r="BZ182" s="173"/>
      <c r="CA182" s="173"/>
      <c r="CB182" s="173"/>
      <c r="CC182" s="173"/>
      <c r="CE182" s="173">
        <v>10.116135</v>
      </c>
      <c r="CF182" s="173">
        <v>22.027114000000001</v>
      </c>
      <c r="CG182" s="173">
        <v>4.5520050000000003</v>
      </c>
      <c r="CH182" s="173">
        <v>0</v>
      </c>
      <c r="CI182" s="173">
        <v>0</v>
      </c>
      <c r="CJ182" s="173">
        <v>0</v>
      </c>
    </row>
    <row r="183" spans="2:88" s="35" customFormat="1" x14ac:dyDescent="0.2">
      <c r="C183" s="35" t="s">
        <v>1285</v>
      </c>
      <c r="G183" s="181"/>
      <c r="K183" s="257"/>
      <c r="L183" s="257"/>
      <c r="M183" s="257"/>
      <c r="N183" s="257"/>
      <c r="O183" s="257"/>
      <c r="P183" s="257"/>
      <c r="Q183" s="257"/>
      <c r="R183" s="257"/>
      <c r="S183" s="257"/>
      <c r="T183" s="257"/>
      <c r="U183" s="257"/>
      <c r="V183" s="257"/>
      <c r="W183" s="257"/>
      <c r="X183" s="257"/>
      <c r="Y183" s="257"/>
      <c r="Z183" s="257"/>
      <c r="AA183" s="257"/>
      <c r="AB183" s="257"/>
      <c r="AC183" s="257"/>
      <c r="AD183" s="257"/>
      <c r="AE183" s="257"/>
      <c r="AF183" s="257"/>
      <c r="AG183" s="257"/>
      <c r="AH183" s="257"/>
      <c r="AI183" s="257"/>
      <c r="AJ183" s="257"/>
      <c r="AK183" s="257"/>
      <c r="AL183" s="257"/>
      <c r="AM183" s="257"/>
      <c r="AN183" s="257"/>
      <c r="AO183" s="257"/>
      <c r="AP183" s="257"/>
      <c r="AQ183" s="257"/>
      <c r="AR183" s="257"/>
      <c r="AS183" s="257"/>
      <c r="AT183" s="257"/>
      <c r="AU183" s="257"/>
      <c r="AV183" s="257"/>
      <c r="AW183" s="257"/>
      <c r="AX183" s="257"/>
      <c r="AY183" s="257"/>
      <c r="AZ183" s="257"/>
      <c r="BA183" s="257"/>
      <c r="BB183" s="257"/>
      <c r="BC183" s="257"/>
      <c r="BD183" s="257"/>
      <c r="BE183" s="257"/>
      <c r="BF183" s="257"/>
      <c r="BG183" s="257"/>
      <c r="BH183" s="257"/>
      <c r="BI183" s="257"/>
      <c r="BJ183" s="257"/>
      <c r="BK183" s="257"/>
      <c r="BL183" s="257"/>
      <c r="BM183" s="257"/>
      <c r="BN183" s="257"/>
      <c r="BO183" s="257"/>
      <c r="BP183" s="257"/>
      <c r="BQ183" s="257"/>
      <c r="BR183" s="257"/>
      <c r="BS183" s="257"/>
      <c r="BT183" s="257"/>
      <c r="BU183" s="257"/>
      <c r="BV183" s="257"/>
      <c r="BW183" s="257"/>
      <c r="BX183" s="257"/>
      <c r="BY183" s="257"/>
      <c r="BZ183" s="257"/>
      <c r="CA183" s="257"/>
      <c r="CB183" s="257"/>
      <c r="CC183" s="257"/>
      <c r="CE183" s="257">
        <v>0</v>
      </c>
      <c r="CF183" s="257">
        <v>0</v>
      </c>
      <c r="CG183" s="257">
        <v>0</v>
      </c>
      <c r="CH183" s="257">
        <v>0</v>
      </c>
      <c r="CI183" s="257">
        <v>0</v>
      </c>
      <c r="CJ183" s="257">
        <v>0</v>
      </c>
    </row>
    <row r="184" spans="2:88" s="35" customFormat="1" x14ac:dyDescent="0.2">
      <c r="B184" s="35" t="s">
        <v>1286</v>
      </c>
      <c r="G184" s="181"/>
      <c r="K184" s="35">
        <f t="shared" ref="K184:BD184" si="126">K185+K190+K204+K214</f>
        <v>0</v>
      </c>
      <c r="L184" s="35">
        <f t="shared" si="126"/>
        <v>0</v>
      </c>
      <c r="M184" s="35">
        <f t="shared" si="126"/>
        <v>0</v>
      </c>
      <c r="N184" s="35">
        <f t="shared" si="126"/>
        <v>0</v>
      </c>
      <c r="O184" s="35">
        <f t="shared" si="126"/>
        <v>0</v>
      </c>
      <c r="P184" s="35">
        <f t="shared" si="126"/>
        <v>0</v>
      </c>
      <c r="Q184" s="35">
        <f t="shared" si="126"/>
        <v>0</v>
      </c>
      <c r="R184" s="35">
        <f t="shared" si="126"/>
        <v>0</v>
      </c>
      <c r="S184" s="35">
        <f t="shared" si="126"/>
        <v>0</v>
      </c>
      <c r="T184" s="35">
        <f t="shared" si="126"/>
        <v>0</v>
      </c>
      <c r="U184" s="35">
        <f t="shared" si="126"/>
        <v>0</v>
      </c>
      <c r="V184" s="35">
        <f t="shared" si="126"/>
        <v>0</v>
      </c>
      <c r="W184" s="35">
        <f t="shared" si="126"/>
        <v>0</v>
      </c>
      <c r="X184" s="35">
        <f t="shared" si="126"/>
        <v>0</v>
      </c>
      <c r="Y184" s="35">
        <f t="shared" si="126"/>
        <v>0</v>
      </c>
      <c r="Z184" s="35">
        <f t="shared" si="126"/>
        <v>0</v>
      </c>
      <c r="AA184" s="35">
        <f t="shared" si="126"/>
        <v>0</v>
      </c>
      <c r="AB184" s="35">
        <f t="shared" si="126"/>
        <v>0</v>
      </c>
      <c r="AC184" s="35">
        <f t="shared" si="126"/>
        <v>0</v>
      </c>
      <c r="AD184" s="35">
        <f t="shared" si="126"/>
        <v>0</v>
      </c>
      <c r="AE184" s="35">
        <f t="shared" si="126"/>
        <v>0</v>
      </c>
      <c r="AF184" s="35">
        <f t="shared" si="126"/>
        <v>0</v>
      </c>
      <c r="AG184" s="35">
        <f t="shared" si="126"/>
        <v>0</v>
      </c>
      <c r="AH184" s="35">
        <f t="shared" si="126"/>
        <v>0</v>
      </c>
      <c r="AI184" s="35">
        <f t="shared" si="126"/>
        <v>0</v>
      </c>
      <c r="AJ184" s="35">
        <f t="shared" si="126"/>
        <v>0</v>
      </c>
      <c r="AK184" s="35">
        <f t="shared" si="126"/>
        <v>0</v>
      </c>
      <c r="AL184" s="35">
        <f t="shared" si="126"/>
        <v>0</v>
      </c>
      <c r="AM184" s="35">
        <f t="shared" si="126"/>
        <v>0</v>
      </c>
      <c r="AN184" s="35">
        <f t="shared" si="126"/>
        <v>0</v>
      </c>
      <c r="AO184" s="35">
        <f t="shared" si="126"/>
        <v>0</v>
      </c>
      <c r="AP184" s="35">
        <f t="shared" si="126"/>
        <v>0</v>
      </c>
      <c r="AQ184" s="35">
        <f t="shared" si="126"/>
        <v>0</v>
      </c>
      <c r="AR184" s="35">
        <f t="shared" si="126"/>
        <v>0</v>
      </c>
      <c r="AS184" s="35">
        <f t="shared" si="126"/>
        <v>0</v>
      </c>
      <c r="AT184" s="35">
        <f t="shared" si="126"/>
        <v>0</v>
      </c>
      <c r="AU184" s="35">
        <f t="shared" si="126"/>
        <v>0</v>
      </c>
      <c r="AV184" s="35">
        <f t="shared" si="126"/>
        <v>0</v>
      </c>
      <c r="AW184" s="35">
        <f t="shared" si="126"/>
        <v>0</v>
      </c>
      <c r="AX184" s="35">
        <f t="shared" si="126"/>
        <v>0</v>
      </c>
      <c r="AY184" s="35">
        <f t="shared" si="126"/>
        <v>0</v>
      </c>
      <c r="AZ184" s="35">
        <f t="shared" si="126"/>
        <v>0</v>
      </c>
      <c r="BA184" s="35">
        <f t="shared" si="126"/>
        <v>0</v>
      </c>
      <c r="BB184" s="35">
        <f t="shared" si="126"/>
        <v>0</v>
      </c>
      <c r="BC184" s="35">
        <f t="shared" si="126"/>
        <v>0</v>
      </c>
      <c r="BD184" s="35">
        <f t="shared" si="126"/>
        <v>0</v>
      </c>
      <c r="BE184" s="35">
        <f t="shared" ref="BE184:BO184" si="127">BE185+BE190+BE204+BE214</f>
        <v>0</v>
      </c>
      <c r="BF184" s="35">
        <f t="shared" si="127"/>
        <v>0</v>
      </c>
      <c r="BG184" s="35">
        <f t="shared" si="127"/>
        <v>0</v>
      </c>
      <c r="BH184" s="35">
        <f t="shared" si="127"/>
        <v>0</v>
      </c>
      <c r="BI184" s="35">
        <f t="shared" si="127"/>
        <v>0</v>
      </c>
      <c r="BJ184" s="35">
        <f t="shared" si="127"/>
        <v>0</v>
      </c>
      <c r="BK184" s="35">
        <f t="shared" si="127"/>
        <v>0</v>
      </c>
      <c r="BL184" s="35">
        <f t="shared" si="127"/>
        <v>0</v>
      </c>
      <c r="BM184" s="35">
        <f t="shared" si="127"/>
        <v>0</v>
      </c>
      <c r="BN184" s="35">
        <f t="shared" si="127"/>
        <v>0</v>
      </c>
      <c r="BO184" s="35">
        <f t="shared" si="127"/>
        <v>0</v>
      </c>
      <c r="BP184" s="35">
        <f t="shared" ref="BP184:BX184" si="128">BP185+BP190+BP204+BP214</f>
        <v>0</v>
      </c>
      <c r="BQ184" s="35">
        <f t="shared" si="128"/>
        <v>0</v>
      </c>
      <c r="BR184" s="35">
        <f t="shared" si="128"/>
        <v>0</v>
      </c>
      <c r="BS184" s="35">
        <f t="shared" si="128"/>
        <v>0</v>
      </c>
      <c r="BT184" s="35">
        <f t="shared" si="128"/>
        <v>0</v>
      </c>
      <c r="BU184" s="35">
        <f t="shared" si="128"/>
        <v>0</v>
      </c>
      <c r="BV184" s="35">
        <f t="shared" si="128"/>
        <v>0</v>
      </c>
      <c r="BW184" s="35">
        <f t="shared" si="128"/>
        <v>0</v>
      </c>
      <c r="BX184" s="35">
        <f t="shared" si="128"/>
        <v>0</v>
      </c>
      <c r="BY184" s="35">
        <f t="shared" ref="BY184:CC184" si="129">BY185+BY190+BY204+BY214</f>
        <v>0</v>
      </c>
      <c r="BZ184" s="35">
        <f t="shared" si="129"/>
        <v>0</v>
      </c>
      <c r="CA184" s="35">
        <f t="shared" si="129"/>
        <v>0</v>
      </c>
      <c r="CB184" s="35">
        <f t="shared" si="129"/>
        <v>0</v>
      </c>
      <c r="CC184" s="35">
        <f t="shared" si="129"/>
        <v>0</v>
      </c>
      <c r="CE184" s="35">
        <f t="shared" ref="CE184:CJ184" si="130">CE185+CE190+CE204+CE214</f>
        <v>3907.9160190000002</v>
      </c>
      <c r="CF184" s="35">
        <f t="shared" si="130"/>
        <v>5656.1967519999998</v>
      </c>
      <c r="CG184" s="35">
        <f t="shared" si="130"/>
        <v>49361.386104000005</v>
      </c>
      <c r="CH184" s="35">
        <f t="shared" si="130"/>
        <v>77453.147842000006</v>
      </c>
      <c r="CI184" s="35">
        <f t="shared" si="130"/>
        <v>129569.82917899999</v>
      </c>
      <c r="CJ184" s="35">
        <f t="shared" si="130"/>
        <v>142934.21105300001</v>
      </c>
    </row>
    <row r="185" spans="2:88" s="35" customFormat="1" x14ac:dyDescent="0.2">
      <c r="C185" s="35" t="s">
        <v>1287</v>
      </c>
      <c r="G185" s="181"/>
      <c r="K185" s="35">
        <f t="shared" ref="K185:BO185" si="131">SUM(K186:K189)</f>
        <v>0</v>
      </c>
      <c r="L185" s="35">
        <f t="shared" si="131"/>
        <v>0</v>
      </c>
      <c r="M185" s="35">
        <f t="shared" si="131"/>
        <v>0</v>
      </c>
      <c r="N185" s="35">
        <f t="shared" si="131"/>
        <v>0</v>
      </c>
      <c r="O185" s="35">
        <f t="shared" si="131"/>
        <v>0</v>
      </c>
      <c r="P185" s="35">
        <f t="shared" si="131"/>
        <v>0</v>
      </c>
      <c r="Q185" s="35">
        <f t="shared" si="131"/>
        <v>0</v>
      </c>
      <c r="R185" s="35">
        <f t="shared" si="131"/>
        <v>0</v>
      </c>
      <c r="S185" s="35">
        <f t="shared" si="131"/>
        <v>0</v>
      </c>
      <c r="T185" s="35">
        <f t="shared" si="131"/>
        <v>0</v>
      </c>
      <c r="U185" s="35">
        <f t="shared" si="131"/>
        <v>0</v>
      </c>
      <c r="V185" s="35">
        <f t="shared" si="131"/>
        <v>0</v>
      </c>
      <c r="W185" s="35">
        <f t="shared" si="131"/>
        <v>0</v>
      </c>
      <c r="X185" s="35">
        <f t="shared" si="131"/>
        <v>0</v>
      </c>
      <c r="Y185" s="35">
        <f t="shared" si="131"/>
        <v>0</v>
      </c>
      <c r="Z185" s="35">
        <f t="shared" si="131"/>
        <v>0</v>
      </c>
      <c r="AA185" s="35">
        <f t="shared" si="131"/>
        <v>0</v>
      </c>
      <c r="AB185" s="35">
        <f t="shared" si="131"/>
        <v>0</v>
      </c>
      <c r="AC185" s="35">
        <f t="shared" si="131"/>
        <v>0</v>
      </c>
      <c r="AD185" s="35">
        <f t="shared" si="131"/>
        <v>0</v>
      </c>
      <c r="AE185" s="35">
        <f t="shared" si="131"/>
        <v>0</v>
      </c>
      <c r="AF185" s="35">
        <f t="shared" si="131"/>
        <v>0</v>
      </c>
      <c r="AG185" s="35">
        <f t="shared" si="131"/>
        <v>0</v>
      </c>
      <c r="AH185" s="35">
        <f t="shared" si="131"/>
        <v>0</v>
      </c>
      <c r="AI185" s="35">
        <f t="shared" si="131"/>
        <v>0</v>
      </c>
      <c r="AJ185" s="35">
        <f t="shared" si="131"/>
        <v>0</v>
      </c>
      <c r="AK185" s="35">
        <f t="shared" si="131"/>
        <v>0</v>
      </c>
      <c r="AL185" s="35">
        <f t="shared" si="131"/>
        <v>0</v>
      </c>
      <c r="AM185" s="35">
        <f t="shared" si="131"/>
        <v>0</v>
      </c>
      <c r="AN185" s="35">
        <f t="shared" si="131"/>
        <v>0</v>
      </c>
      <c r="AO185" s="35">
        <f t="shared" si="131"/>
        <v>0</v>
      </c>
      <c r="AP185" s="35">
        <f t="shared" si="131"/>
        <v>0</v>
      </c>
      <c r="AQ185" s="35">
        <f t="shared" si="131"/>
        <v>0</v>
      </c>
      <c r="AR185" s="35">
        <f t="shared" si="131"/>
        <v>0</v>
      </c>
      <c r="AS185" s="35">
        <f t="shared" si="131"/>
        <v>0</v>
      </c>
      <c r="AT185" s="35">
        <f t="shared" si="131"/>
        <v>0</v>
      </c>
      <c r="AU185" s="35">
        <f t="shared" si="131"/>
        <v>0</v>
      </c>
      <c r="AV185" s="35">
        <f t="shared" si="131"/>
        <v>0</v>
      </c>
      <c r="AW185" s="35">
        <f t="shared" si="131"/>
        <v>0</v>
      </c>
      <c r="AX185" s="35">
        <f t="shared" si="131"/>
        <v>0</v>
      </c>
      <c r="AY185" s="35">
        <f t="shared" si="131"/>
        <v>0</v>
      </c>
      <c r="AZ185" s="35">
        <f t="shared" si="131"/>
        <v>0</v>
      </c>
      <c r="BA185" s="35">
        <f t="shared" si="131"/>
        <v>0</v>
      </c>
      <c r="BB185" s="35">
        <f t="shared" si="131"/>
        <v>0</v>
      </c>
      <c r="BC185" s="35">
        <f t="shared" si="131"/>
        <v>0</v>
      </c>
      <c r="BD185" s="35">
        <f t="shared" si="131"/>
        <v>0</v>
      </c>
      <c r="BE185" s="35">
        <f t="shared" si="131"/>
        <v>0</v>
      </c>
      <c r="BF185" s="35">
        <f t="shared" si="131"/>
        <v>0</v>
      </c>
      <c r="BG185" s="35">
        <f t="shared" si="131"/>
        <v>0</v>
      </c>
      <c r="BH185" s="35">
        <f t="shared" si="131"/>
        <v>0</v>
      </c>
      <c r="BI185" s="35">
        <f t="shared" si="131"/>
        <v>0</v>
      </c>
      <c r="BJ185" s="35">
        <f t="shared" si="131"/>
        <v>0</v>
      </c>
      <c r="BK185" s="35">
        <f t="shared" si="131"/>
        <v>0</v>
      </c>
      <c r="BL185" s="35">
        <f t="shared" si="131"/>
        <v>0</v>
      </c>
      <c r="BM185" s="35">
        <f t="shared" si="131"/>
        <v>0</v>
      </c>
      <c r="BN185" s="35">
        <f t="shared" si="131"/>
        <v>0</v>
      </c>
      <c r="BO185" s="35">
        <f t="shared" si="131"/>
        <v>0</v>
      </c>
      <c r="BP185" s="35">
        <f>SUM(BP186:BP189)</f>
        <v>0</v>
      </c>
      <c r="BQ185" s="35">
        <f t="shared" ref="BQ185:BX185" si="132">SUM(BQ186:BQ189)</f>
        <v>0</v>
      </c>
      <c r="BR185" s="35">
        <f t="shared" si="132"/>
        <v>0</v>
      </c>
      <c r="BS185" s="35">
        <f t="shared" si="132"/>
        <v>0</v>
      </c>
      <c r="BT185" s="35">
        <f t="shared" si="132"/>
        <v>0</v>
      </c>
      <c r="BU185" s="35">
        <f t="shared" si="132"/>
        <v>0</v>
      </c>
      <c r="BV185" s="35">
        <f t="shared" si="132"/>
        <v>0</v>
      </c>
      <c r="BW185" s="35">
        <f t="shared" si="132"/>
        <v>0</v>
      </c>
      <c r="BX185" s="35">
        <f t="shared" si="132"/>
        <v>0</v>
      </c>
      <c r="BY185" s="35">
        <f t="shared" ref="BY185:CC185" si="133">SUM(BY186:BY189)</f>
        <v>0</v>
      </c>
      <c r="BZ185" s="35">
        <f t="shared" si="133"/>
        <v>0</v>
      </c>
      <c r="CA185" s="35">
        <f t="shared" si="133"/>
        <v>0</v>
      </c>
      <c r="CB185" s="35">
        <f t="shared" si="133"/>
        <v>0</v>
      </c>
      <c r="CC185" s="35">
        <f t="shared" si="133"/>
        <v>0</v>
      </c>
      <c r="CE185" s="35">
        <f t="shared" ref="CE185:CI185" si="134">SUM(CE186:CE189)</f>
        <v>0</v>
      </c>
      <c r="CF185" s="35">
        <f t="shared" si="134"/>
        <v>66.894278</v>
      </c>
      <c r="CG185" s="35">
        <f t="shared" si="134"/>
        <v>254.05330599999999</v>
      </c>
      <c r="CH185" s="35">
        <f t="shared" si="134"/>
        <v>266.281901</v>
      </c>
      <c r="CI185" s="35">
        <f t="shared" si="134"/>
        <v>8922.9921749999994</v>
      </c>
      <c r="CJ185" s="35">
        <f t="shared" ref="CJ185" si="135">SUM(CJ186:CJ189)</f>
        <v>17828.617044999999</v>
      </c>
    </row>
    <row r="186" spans="2:88" x14ac:dyDescent="0.2">
      <c r="D186" s="154" t="s">
        <v>1288</v>
      </c>
      <c r="E186" s="154"/>
      <c r="F186" s="154"/>
      <c r="G186" s="168" t="s">
        <v>1289</v>
      </c>
      <c r="H186" s="154"/>
      <c r="I186" s="154"/>
      <c r="J186" s="154"/>
      <c r="K186" s="172">
        <v>0</v>
      </c>
      <c r="L186" s="172">
        <v>0</v>
      </c>
      <c r="M186" s="172">
        <v>0</v>
      </c>
      <c r="N186" s="172">
        <v>0</v>
      </c>
      <c r="O186" s="172">
        <v>0</v>
      </c>
      <c r="P186" s="172">
        <v>0</v>
      </c>
      <c r="Q186" s="172">
        <v>0</v>
      </c>
      <c r="R186" s="172">
        <v>0</v>
      </c>
      <c r="S186" s="172">
        <v>0</v>
      </c>
      <c r="T186" s="172">
        <v>0</v>
      </c>
      <c r="U186" s="172">
        <v>0</v>
      </c>
      <c r="V186" s="172">
        <v>0</v>
      </c>
      <c r="W186" s="172">
        <v>0</v>
      </c>
      <c r="X186" s="172">
        <v>0</v>
      </c>
      <c r="Y186" s="172">
        <v>0</v>
      </c>
      <c r="Z186" s="172">
        <v>0</v>
      </c>
      <c r="AA186" s="172">
        <v>0</v>
      </c>
      <c r="AB186" s="172">
        <v>0</v>
      </c>
      <c r="AC186" s="172">
        <v>0</v>
      </c>
      <c r="AD186" s="172">
        <v>0</v>
      </c>
      <c r="AE186" s="172">
        <v>0</v>
      </c>
      <c r="AF186" s="172">
        <v>0</v>
      </c>
      <c r="AG186" s="172">
        <v>0</v>
      </c>
      <c r="AH186" s="172">
        <v>0</v>
      </c>
      <c r="AI186" s="172">
        <v>0</v>
      </c>
      <c r="AJ186" s="172">
        <v>0</v>
      </c>
      <c r="AK186" s="172">
        <v>0</v>
      </c>
      <c r="AL186" s="172">
        <v>0</v>
      </c>
      <c r="AM186" s="172">
        <v>0</v>
      </c>
      <c r="AN186" s="172">
        <v>0</v>
      </c>
      <c r="AO186" s="172">
        <v>0</v>
      </c>
      <c r="AP186" s="172">
        <v>0</v>
      </c>
      <c r="AQ186" s="172">
        <v>0</v>
      </c>
      <c r="AR186" s="172">
        <v>0</v>
      </c>
      <c r="AS186" s="172">
        <v>0</v>
      </c>
      <c r="AT186" s="172">
        <v>0</v>
      </c>
      <c r="AU186" s="172">
        <v>0</v>
      </c>
      <c r="AV186" s="172">
        <v>0</v>
      </c>
      <c r="AW186" s="172">
        <v>0</v>
      </c>
      <c r="AX186" s="172">
        <v>0</v>
      </c>
      <c r="AY186" s="172">
        <v>0</v>
      </c>
      <c r="AZ186" s="172">
        <v>0</v>
      </c>
      <c r="BA186" s="172">
        <v>0</v>
      </c>
      <c r="BB186" s="172">
        <v>0</v>
      </c>
      <c r="BC186" s="172">
        <v>0</v>
      </c>
      <c r="BD186" s="172">
        <v>0</v>
      </c>
      <c r="BE186" s="172">
        <v>0</v>
      </c>
      <c r="BF186" s="172">
        <v>0</v>
      </c>
      <c r="BG186" s="172">
        <v>0</v>
      </c>
      <c r="BH186" s="172">
        <v>0</v>
      </c>
      <c r="BI186" s="172">
        <v>0</v>
      </c>
      <c r="BJ186" s="172">
        <v>0</v>
      </c>
      <c r="BK186" s="172">
        <v>0</v>
      </c>
      <c r="BL186" s="172">
        <v>0</v>
      </c>
      <c r="BM186" s="172">
        <v>0</v>
      </c>
      <c r="BN186" s="172">
        <v>0</v>
      </c>
      <c r="BO186" s="172">
        <v>0</v>
      </c>
      <c r="BP186" s="172">
        <v>0</v>
      </c>
      <c r="BQ186" s="172">
        <v>0</v>
      </c>
      <c r="BR186" s="172">
        <v>0</v>
      </c>
      <c r="BS186" s="172">
        <v>0</v>
      </c>
      <c r="BT186" s="172">
        <v>0</v>
      </c>
      <c r="BU186" s="172">
        <v>0</v>
      </c>
      <c r="BV186" s="172">
        <v>0</v>
      </c>
      <c r="BW186" s="172">
        <v>0</v>
      </c>
      <c r="BX186" s="172">
        <v>0</v>
      </c>
      <c r="BY186" s="172">
        <v>0</v>
      </c>
      <c r="BZ186" s="172">
        <v>0</v>
      </c>
      <c r="CA186" s="172">
        <v>0</v>
      </c>
      <c r="CB186" s="172">
        <v>0</v>
      </c>
      <c r="CC186" s="172">
        <v>0</v>
      </c>
      <c r="CE186" s="172">
        <v>0</v>
      </c>
      <c r="CF186" s="172">
        <v>66.894278</v>
      </c>
      <c r="CG186" s="172">
        <v>254.05330599999999</v>
      </c>
      <c r="CH186" s="172">
        <v>266.281901</v>
      </c>
      <c r="CI186" s="172">
        <v>290.37513000000001</v>
      </c>
      <c r="CJ186" s="172">
        <v>0</v>
      </c>
    </row>
    <row r="187" spans="2:88" x14ac:dyDescent="0.2">
      <c r="D187" s="24" t="s">
        <v>463</v>
      </c>
      <c r="G187" s="151" t="s">
        <v>463</v>
      </c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E187" s="158">
        <v>0</v>
      </c>
      <c r="CF187" s="158">
        <v>0</v>
      </c>
      <c r="CG187" s="158">
        <v>0</v>
      </c>
      <c r="CH187" s="158">
        <v>0</v>
      </c>
      <c r="CI187" s="158">
        <v>1000</v>
      </c>
      <c r="CJ187" s="158">
        <v>1000</v>
      </c>
    </row>
    <row r="188" spans="2:88" x14ac:dyDescent="0.2">
      <c r="D188" s="24" t="s">
        <v>465</v>
      </c>
      <c r="G188" s="151" t="s">
        <v>465</v>
      </c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E188" s="158">
        <v>0</v>
      </c>
      <c r="CF188" s="158">
        <v>0</v>
      </c>
      <c r="CG188" s="158">
        <v>0</v>
      </c>
      <c r="CH188" s="158">
        <v>0</v>
      </c>
      <c r="CI188" s="158">
        <v>7038.617045</v>
      </c>
      <c r="CJ188" s="158">
        <v>15038.617045000001</v>
      </c>
    </row>
    <row r="189" spans="2:88" x14ac:dyDescent="0.2">
      <c r="D189" s="155" t="s">
        <v>464</v>
      </c>
      <c r="E189" s="155"/>
      <c r="F189" s="155"/>
      <c r="G189" s="169" t="s">
        <v>464</v>
      </c>
      <c r="H189" s="155"/>
      <c r="I189" s="155"/>
      <c r="J189" s="155"/>
      <c r="K189" s="173"/>
      <c r="L189" s="173"/>
      <c r="M189" s="173"/>
      <c r="N189" s="173"/>
      <c r="O189" s="173"/>
      <c r="P189" s="173"/>
      <c r="Q189" s="173"/>
      <c r="R189" s="173"/>
      <c r="S189" s="173"/>
      <c r="T189" s="173"/>
      <c r="U189" s="173"/>
      <c r="V189" s="173"/>
      <c r="W189" s="173"/>
      <c r="X189" s="173"/>
      <c r="Y189" s="173"/>
      <c r="Z189" s="173"/>
      <c r="AA189" s="173"/>
      <c r="AB189" s="173"/>
      <c r="AC189" s="173"/>
      <c r="AD189" s="173"/>
      <c r="AE189" s="173"/>
      <c r="AF189" s="173"/>
      <c r="AG189" s="173"/>
      <c r="AH189" s="173"/>
      <c r="AI189" s="173"/>
      <c r="AJ189" s="173"/>
      <c r="AK189" s="173"/>
      <c r="AL189" s="173"/>
      <c r="AM189" s="173"/>
      <c r="AN189" s="173"/>
      <c r="AO189" s="173"/>
      <c r="AP189" s="173"/>
      <c r="AQ189" s="173"/>
      <c r="AR189" s="173"/>
      <c r="AS189" s="173"/>
      <c r="AT189" s="173"/>
      <c r="AU189" s="173"/>
      <c r="AV189" s="173"/>
      <c r="AW189" s="173"/>
      <c r="AX189" s="173"/>
      <c r="AY189" s="173"/>
      <c r="AZ189" s="173"/>
      <c r="BA189" s="173"/>
      <c r="BB189" s="173"/>
      <c r="BC189" s="173"/>
      <c r="BD189" s="173"/>
      <c r="BE189" s="173"/>
      <c r="BF189" s="173"/>
      <c r="BG189" s="173"/>
      <c r="BH189" s="173"/>
      <c r="BI189" s="173"/>
      <c r="BJ189" s="173"/>
      <c r="BK189" s="173"/>
      <c r="BL189" s="173"/>
      <c r="BM189" s="173"/>
      <c r="BN189" s="173"/>
      <c r="BO189" s="173"/>
      <c r="BP189" s="173"/>
      <c r="BQ189" s="173"/>
      <c r="BR189" s="173"/>
      <c r="BS189" s="173"/>
      <c r="BT189" s="173"/>
      <c r="BU189" s="173"/>
      <c r="BV189" s="173"/>
      <c r="BW189" s="173"/>
      <c r="BX189" s="173"/>
      <c r="BY189" s="173"/>
      <c r="BZ189" s="173"/>
      <c r="CA189" s="173"/>
      <c r="CB189" s="173"/>
      <c r="CC189" s="173"/>
      <c r="CE189" s="173">
        <v>0</v>
      </c>
      <c r="CF189" s="173">
        <v>0</v>
      </c>
      <c r="CG189" s="173">
        <v>0</v>
      </c>
      <c r="CH189" s="173">
        <v>0</v>
      </c>
      <c r="CI189" s="173">
        <v>594</v>
      </c>
      <c r="CJ189" s="173">
        <v>1790</v>
      </c>
    </row>
    <row r="190" spans="2:88" s="35" customFormat="1" x14ac:dyDescent="0.2">
      <c r="C190" s="35" t="s">
        <v>1290</v>
      </c>
      <c r="G190" s="181"/>
      <c r="K190" s="35">
        <f t="shared" ref="K190:BD190" si="136">SUM(K191:K203)</f>
        <v>0</v>
      </c>
      <c r="L190" s="35">
        <f t="shared" si="136"/>
        <v>0</v>
      </c>
      <c r="M190" s="35">
        <f t="shared" si="136"/>
        <v>0</v>
      </c>
      <c r="N190" s="35">
        <f t="shared" si="136"/>
        <v>0</v>
      </c>
      <c r="O190" s="35">
        <f t="shared" si="136"/>
        <v>0</v>
      </c>
      <c r="P190" s="35">
        <f t="shared" si="136"/>
        <v>0</v>
      </c>
      <c r="Q190" s="35">
        <f t="shared" si="136"/>
        <v>0</v>
      </c>
      <c r="R190" s="35">
        <f t="shared" si="136"/>
        <v>0</v>
      </c>
      <c r="S190" s="35">
        <f t="shared" si="136"/>
        <v>0</v>
      </c>
      <c r="T190" s="35">
        <f t="shared" si="136"/>
        <v>0</v>
      </c>
      <c r="U190" s="35">
        <f t="shared" si="136"/>
        <v>0</v>
      </c>
      <c r="V190" s="35">
        <f t="shared" si="136"/>
        <v>0</v>
      </c>
      <c r="W190" s="35">
        <f t="shared" si="136"/>
        <v>0</v>
      </c>
      <c r="X190" s="35">
        <f t="shared" si="136"/>
        <v>0</v>
      </c>
      <c r="Y190" s="35">
        <f t="shared" si="136"/>
        <v>0</v>
      </c>
      <c r="Z190" s="35">
        <f t="shared" si="136"/>
        <v>0</v>
      </c>
      <c r="AA190" s="35">
        <f t="shared" si="136"/>
        <v>0</v>
      </c>
      <c r="AB190" s="35">
        <f t="shared" si="136"/>
        <v>0</v>
      </c>
      <c r="AC190" s="35">
        <f t="shared" si="136"/>
        <v>0</v>
      </c>
      <c r="AD190" s="35">
        <f t="shared" si="136"/>
        <v>0</v>
      </c>
      <c r="AE190" s="35">
        <f t="shared" si="136"/>
        <v>0</v>
      </c>
      <c r="AF190" s="35">
        <f t="shared" si="136"/>
        <v>0</v>
      </c>
      <c r="AG190" s="35">
        <f t="shared" si="136"/>
        <v>0</v>
      </c>
      <c r="AH190" s="35">
        <f t="shared" si="136"/>
        <v>0</v>
      </c>
      <c r="AI190" s="35">
        <f t="shared" si="136"/>
        <v>0</v>
      </c>
      <c r="AJ190" s="35">
        <f t="shared" si="136"/>
        <v>0</v>
      </c>
      <c r="AK190" s="35">
        <f t="shared" si="136"/>
        <v>0</v>
      </c>
      <c r="AL190" s="35">
        <f t="shared" si="136"/>
        <v>0</v>
      </c>
      <c r="AM190" s="35">
        <f t="shared" si="136"/>
        <v>0</v>
      </c>
      <c r="AN190" s="35">
        <f t="shared" si="136"/>
        <v>0</v>
      </c>
      <c r="AO190" s="35">
        <f t="shared" si="136"/>
        <v>0</v>
      </c>
      <c r="AP190" s="35">
        <f t="shared" si="136"/>
        <v>0</v>
      </c>
      <c r="AQ190" s="35">
        <f t="shared" si="136"/>
        <v>0</v>
      </c>
      <c r="AR190" s="35">
        <f t="shared" si="136"/>
        <v>0</v>
      </c>
      <c r="AS190" s="35">
        <f t="shared" si="136"/>
        <v>0</v>
      </c>
      <c r="AT190" s="35">
        <f t="shared" si="136"/>
        <v>0</v>
      </c>
      <c r="AU190" s="35">
        <f t="shared" si="136"/>
        <v>0</v>
      </c>
      <c r="AV190" s="35">
        <f t="shared" si="136"/>
        <v>0</v>
      </c>
      <c r="AW190" s="35">
        <f t="shared" si="136"/>
        <v>0</v>
      </c>
      <c r="AX190" s="35">
        <f t="shared" si="136"/>
        <v>0</v>
      </c>
      <c r="AY190" s="35">
        <f t="shared" si="136"/>
        <v>0</v>
      </c>
      <c r="AZ190" s="35">
        <f t="shared" si="136"/>
        <v>0</v>
      </c>
      <c r="BA190" s="35">
        <f t="shared" si="136"/>
        <v>0</v>
      </c>
      <c r="BB190" s="35">
        <f t="shared" si="136"/>
        <v>0</v>
      </c>
      <c r="BC190" s="35">
        <f t="shared" si="136"/>
        <v>0</v>
      </c>
      <c r="BD190" s="35">
        <f t="shared" si="136"/>
        <v>0</v>
      </c>
      <c r="BE190" s="35">
        <f t="shared" ref="BE190:BO190" si="137">SUM(BE191:BE203)</f>
        <v>0</v>
      </c>
      <c r="BF190" s="35">
        <f t="shared" si="137"/>
        <v>0</v>
      </c>
      <c r="BG190" s="35">
        <f t="shared" si="137"/>
        <v>0</v>
      </c>
      <c r="BH190" s="35">
        <f t="shared" si="137"/>
        <v>0</v>
      </c>
      <c r="BI190" s="35">
        <f t="shared" si="137"/>
        <v>0</v>
      </c>
      <c r="BJ190" s="35">
        <f t="shared" si="137"/>
        <v>0</v>
      </c>
      <c r="BK190" s="35">
        <f t="shared" si="137"/>
        <v>0</v>
      </c>
      <c r="BL190" s="35">
        <f t="shared" si="137"/>
        <v>0</v>
      </c>
      <c r="BM190" s="35">
        <f t="shared" si="137"/>
        <v>0</v>
      </c>
      <c r="BN190" s="35">
        <f t="shared" si="137"/>
        <v>0</v>
      </c>
      <c r="BO190" s="35">
        <f t="shared" si="137"/>
        <v>0</v>
      </c>
      <c r="BP190" s="35">
        <f t="shared" ref="BP190:BX190" si="138">SUM(BP191:BP203)</f>
        <v>0</v>
      </c>
      <c r="BQ190" s="35">
        <f t="shared" si="138"/>
        <v>0</v>
      </c>
      <c r="BR190" s="35">
        <f t="shared" si="138"/>
        <v>0</v>
      </c>
      <c r="BS190" s="35">
        <f t="shared" si="138"/>
        <v>0</v>
      </c>
      <c r="BT190" s="35">
        <f t="shared" si="138"/>
        <v>0</v>
      </c>
      <c r="BU190" s="35">
        <f t="shared" si="138"/>
        <v>0</v>
      </c>
      <c r="BV190" s="35">
        <f t="shared" si="138"/>
        <v>0</v>
      </c>
      <c r="BW190" s="35">
        <f t="shared" si="138"/>
        <v>0</v>
      </c>
      <c r="BX190" s="35">
        <f t="shared" si="138"/>
        <v>0</v>
      </c>
      <c r="BY190" s="35">
        <f t="shared" ref="BY190:CC190" si="139">SUM(BY191:BY203)</f>
        <v>0</v>
      </c>
      <c r="BZ190" s="35">
        <f t="shared" si="139"/>
        <v>0</v>
      </c>
      <c r="CA190" s="35">
        <f t="shared" si="139"/>
        <v>0</v>
      </c>
      <c r="CB190" s="35">
        <f t="shared" si="139"/>
        <v>0</v>
      </c>
      <c r="CC190" s="35">
        <f t="shared" si="139"/>
        <v>0</v>
      </c>
      <c r="CE190" s="35">
        <f t="shared" ref="CE190:CJ190" si="140">SUM(CE191:CE203)</f>
        <v>375.61020699999995</v>
      </c>
      <c r="CF190" s="35">
        <f t="shared" si="140"/>
        <v>579.23803599999997</v>
      </c>
      <c r="CG190" s="35">
        <f t="shared" si="140"/>
        <v>8191.9054320000005</v>
      </c>
      <c r="CH190" s="35">
        <f t="shared" si="140"/>
        <v>2144.785476</v>
      </c>
      <c r="CI190" s="35">
        <f t="shared" si="140"/>
        <v>2177.037793</v>
      </c>
      <c r="CJ190" s="35">
        <f t="shared" si="140"/>
        <v>2672.7480539999992</v>
      </c>
    </row>
    <row r="191" spans="2:88" x14ac:dyDescent="0.2">
      <c r="D191" s="154" t="s">
        <v>607</v>
      </c>
      <c r="E191" s="154"/>
      <c r="F191" s="154"/>
      <c r="G191" s="168" t="s">
        <v>1291</v>
      </c>
      <c r="H191" s="154"/>
      <c r="I191" s="154"/>
      <c r="J191" s="154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2"/>
      <c r="BE191" s="172"/>
      <c r="BF191" s="172"/>
      <c r="BG191" s="172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72"/>
      <c r="BR191" s="172"/>
      <c r="BS191" s="172"/>
      <c r="BT191" s="172"/>
      <c r="BU191" s="172"/>
      <c r="BV191" s="172"/>
      <c r="BW191" s="172"/>
      <c r="BX191" s="172"/>
      <c r="BY191" s="172"/>
      <c r="BZ191" s="172"/>
      <c r="CA191" s="172"/>
      <c r="CB191" s="172"/>
      <c r="CC191" s="172"/>
      <c r="CE191" s="172">
        <v>0</v>
      </c>
      <c r="CF191" s="172">
        <v>0</v>
      </c>
      <c r="CG191" s="172">
        <v>10092.619000000001</v>
      </c>
      <c r="CH191" s="172">
        <v>8649.5194499999998</v>
      </c>
      <c r="CI191" s="172">
        <v>5729.5967520000004</v>
      </c>
      <c r="CJ191" s="172">
        <v>0</v>
      </c>
    </row>
    <row r="192" spans="2:88" x14ac:dyDescent="0.2">
      <c r="D192" s="24" t="s">
        <v>1292</v>
      </c>
      <c r="G192" s="151" t="s">
        <v>607</v>
      </c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E192" s="158">
        <v>0</v>
      </c>
      <c r="CF192" s="158">
        <v>0</v>
      </c>
      <c r="CG192" s="158">
        <v>-3308.7204470000001</v>
      </c>
      <c r="CH192" s="158">
        <v>-6307.9500669999998</v>
      </c>
      <c r="CI192" s="158">
        <v>-4305.4370600000002</v>
      </c>
      <c r="CJ192" s="158">
        <v>0</v>
      </c>
    </row>
    <row r="193" spans="3:88" x14ac:dyDescent="0.2">
      <c r="D193" s="24" t="s">
        <v>1293</v>
      </c>
      <c r="G193" s="151" t="s">
        <v>607</v>
      </c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E193" s="158">
        <v>0</v>
      </c>
      <c r="CF193" s="158">
        <v>0</v>
      </c>
      <c r="CG193" s="158">
        <v>-841.05141000000003</v>
      </c>
      <c r="CH193" s="158">
        <v>-2341.569383</v>
      </c>
      <c r="CI193" s="158">
        <v>-1424.1596919999999</v>
      </c>
      <c r="CJ193" s="158">
        <v>0</v>
      </c>
    </row>
    <row r="194" spans="3:88" x14ac:dyDescent="0.2">
      <c r="D194" s="24" t="s">
        <v>610</v>
      </c>
      <c r="G194" s="151" t="s">
        <v>1294</v>
      </c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  <c r="BM194" s="158"/>
      <c r="BN194" s="158"/>
      <c r="BO194" s="158"/>
      <c r="BP194" s="158"/>
      <c r="BQ194" s="158"/>
      <c r="BR194" s="158"/>
      <c r="BS194" s="158"/>
      <c r="BT194" s="158"/>
      <c r="BU194" s="158"/>
      <c r="BV194" s="158"/>
      <c r="BW194" s="158"/>
      <c r="BX194" s="158"/>
      <c r="BY194" s="158"/>
      <c r="BZ194" s="158"/>
      <c r="CA194" s="158"/>
      <c r="CB194" s="158"/>
      <c r="CC194" s="158"/>
      <c r="CE194" s="158">
        <v>43.820999999999998</v>
      </c>
      <c r="CF194" s="158">
        <v>61.191000000000003</v>
      </c>
      <c r="CG194" s="158">
        <v>1618.0862</v>
      </c>
      <c r="CH194" s="158">
        <v>1687.5862</v>
      </c>
      <c r="CI194" s="158">
        <v>1661.385</v>
      </c>
      <c r="CJ194" s="158">
        <v>1661.385</v>
      </c>
    </row>
    <row r="195" spans="3:88" x14ac:dyDescent="0.2">
      <c r="D195" s="24" t="s">
        <v>1293</v>
      </c>
      <c r="G195" s="151" t="s">
        <v>1294</v>
      </c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58"/>
      <c r="AX195" s="158"/>
      <c r="AY195" s="158"/>
      <c r="AZ195" s="158"/>
      <c r="BA195" s="158"/>
      <c r="BB195" s="158"/>
      <c r="BC195" s="158"/>
      <c r="BD195" s="158"/>
      <c r="BE195" s="158"/>
      <c r="BF195" s="158"/>
      <c r="BG195" s="158"/>
      <c r="BH195" s="158"/>
      <c r="BI195" s="158"/>
      <c r="BJ195" s="158"/>
      <c r="BK195" s="158"/>
      <c r="BL195" s="158"/>
      <c r="BM195" s="158"/>
      <c r="BN195" s="158"/>
      <c r="BO195" s="158"/>
      <c r="BP195" s="158"/>
      <c r="BQ195" s="158"/>
      <c r="BR195" s="158"/>
      <c r="BS195" s="158"/>
      <c r="BT195" s="158"/>
      <c r="BU195" s="158"/>
      <c r="BV195" s="158"/>
      <c r="BW195" s="158"/>
      <c r="BX195" s="158"/>
      <c r="BY195" s="158"/>
      <c r="BZ195" s="158"/>
      <c r="CA195" s="158"/>
      <c r="CB195" s="158"/>
      <c r="CC195" s="158"/>
      <c r="CE195" s="158">
        <v>-17.399522000000001</v>
      </c>
      <c r="CF195" s="158">
        <v>-30.758934</v>
      </c>
      <c r="CG195" s="158">
        <v>-204.63660899999999</v>
      </c>
      <c r="CH195" s="158">
        <v>-616.00924199999997</v>
      </c>
      <c r="CI195" s="158">
        <v>-1010.449945</v>
      </c>
      <c r="CJ195" s="158">
        <v>-1379.386375</v>
      </c>
    </row>
    <row r="196" spans="3:88" x14ac:dyDescent="0.2">
      <c r="D196" s="24" t="s">
        <v>612</v>
      </c>
      <c r="G196" s="151" t="s">
        <v>1295</v>
      </c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58"/>
      <c r="AX196" s="158"/>
      <c r="AY196" s="158"/>
      <c r="AZ196" s="158"/>
      <c r="BA196" s="158"/>
      <c r="BB196" s="158"/>
      <c r="BC196" s="158"/>
      <c r="BD196" s="158"/>
      <c r="BE196" s="158"/>
      <c r="BF196" s="158"/>
      <c r="BG196" s="158"/>
      <c r="BH196" s="158"/>
      <c r="BI196" s="158"/>
      <c r="BJ196" s="158"/>
      <c r="BK196" s="158"/>
      <c r="BL196" s="158"/>
      <c r="BM196" s="158"/>
      <c r="BN196" s="158"/>
      <c r="BO196" s="158"/>
      <c r="BP196" s="158"/>
      <c r="BQ196" s="158"/>
      <c r="BR196" s="158"/>
      <c r="BS196" s="158"/>
      <c r="BT196" s="158"/>
      <c r="BU196" s="158"/>
      <c r="BV196" s="158"/>
      <c r="BW196" s="158"/>
      <c r="BX196" s="158"/>
      <c r="BY196" s="158"/>
      <c r="BZ196" s="158"/>
      <c r="CA196" s="158"/>
      <c r="CB196" s="158"/>
      <c r="CC196" s="158"/>
      <c r="CE196" s="158">
        <v>119.4442</v>
      </c>
      <c r="CF196" s="158">
        <v>224.60220000000001</v>
      </c>
      <c r="CG196" s="158">
        <v>324.63139999999999</v>
      </c>
      <c r="CH196" s="158">
        <v>489.10140000000001</v>
      </c>
      <c r="CI196" s="158">
        <v>1190.3471999999999</v>
      </c>
      <c r="CJ196" s="158">
        <v>2018.4773</v>
      </c>
    </row>
    <row r="197" spans="3:88" x14ac:dyDescent="0.2">
      <c r="D197" s="24" t="s">
        <v>1292</v>
      </c>
      <c r="G197" s="151" t="s">
        <v>1295</v>
      </c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58"/>
      <c r="AX197" s="158"/>
      <c r="AY197" s="158"/>
      <c r="AZ197" s="158"/>
      <c r="BA197" s="158"/>
      <c r="BB197" s="158"/>
      <c r="BC197" s="158"/>
      <c r="BD197" s="158"/>
      <c r="BE197" s="158"/>
      <c r="BF197" s="158"/>
      <c r="BG197" s="158"/>
      <c r="BH197" s="158"/>
      <c r="BI197" s="158"/>
      <c r="BJ197" s="158"/>
      <c r="BK197" s="158"/>
      <c r="BL197" s="158"/>
      <c r="BM197" s="158"/>
      <c r="BN197" s="158"/>
      <c r="BO197" s="158"/>
      <c r="BP197" s="158"/>
      <c r="BQ197" s="158"/>
      <c r="BR197" s="158"/>
      <c r="BS197" s="158"/>
      <c r="BT197" s="158"/>
      <c r="BU197" s="158"/>
      <c r="BV197" s="158"/>
      <c r="BW197" s="158"/>
      <c r="BX197" s="158"/>
      <c r="BY197" s="158"/>
      <c r="BZ197" s="158"/>
      <c r="CA197" s="158"/>
      <c r="CB197" s="158"/>
      <c r="CC197" s="158"/>
      <c r="CE197" s="158">
        <v>0</v>
      </c>
      <c r="CF197" s="158">
        <v>0</v>
      </c>
      <c r="CG197" s="158">
        <v>0</v>
      </c>
      <c r="CH197" s="158">
        <v>-217.374807</v>
      </c>
      <c r="CI197" s="158">
        <v>-217.374807</v>
      </c>
      <c r="CJ197" s="158">
        <v>-217.374807</v>
      </c>
    </row>
    <row r="198" spans="3:88" x14ac:dyDescent="0.2">
      <c r="D198" s="24" t="s">
        <v>1293</v>
      </c>
      <c r="G198" s="151" t="s">
        <v>1295</v>
      </c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  <c r="BD198" s="158"/>
      <c r="BE198" s="158"/>
      <c r="BF198" s="158"/>
      <c r="BG198" s="158"/>
      <c r="BH198" s="158"/>
      <c r="BI198" s="158"/>
      <c r="BJ198" s="158"/>
      <c r="BK198" s="158"/>
      <c r="BL198" s="158"/>
      <c r="BM198" s="158"/>
      <c r="BN198" s="158"/>
      <c r="BO198" s="158"/>
      <c r="BP198" s="158"/>
      <c r="BQ198" s="158"/>
      <c r="BR198" s="158"/>
      <c r="BS198" s="158"/>
      <c r="BT198" s="158"/>
      <c r="BU198" s="158"/>
      <c r="BV198" s="158"/>
      <c r="BW198" s="158"/>
      <c r="BX198" s="158"/>
      <c r="BY198" s="158"/>
      <c r="BZ198" s="158"/>
      <c r="CA198" s="158"/>
      <c r="CB198" s="158"/>
      <c r="CC198" s="158"/>
      <c r="CE198" s="158">
        <v>-28.681357999999999</v>
      </c>
      <c r="CF198" s="158">
        <v>-71.348811999999995</v>
      </c>
      <c r="CG198" s="158">
        <v>-139.47591299999999</v>
      </c>
      <c r="CH198" s="158">
        <v>-224.862865</v>
      </c>
      <c r="CI198" s="158">
        <v>-366.74320399999999</v>
      </c>
      <c r="CJ198" s="158">
        <v>-700.094515</v>
      </c>
    </row>
    <row r="199" spans="3:88" x14ac:dyDescent="0.2">
      <c r="D199" s="24" t="s">
        <v>613</v>
      </c>
      <c r="G199" s="151" t="s">
        <v>613</v>
      </c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  <c r="BA199" s="158"/>
      <c r="BB199" s="158"/>
      <c r="BC199" s="158"/>
      <c r="BD199" s="158"/>
      <c r="BE199" s="158"/>
      <c r="BF199" s="158"/>
      <c r="BG199" s="158"/>
      <c r="BH199" s="158"/>
      <c r="BI199" s="158"/>
      <c r="BJ199" s="158"/>
      <c r="BK199" s="158"/>
      <c r="BL199" s="158"/>
      <c r="BM199" s="158"/>
      <c r="BN199" s="158"/>
      <c r="BO199" s="158"/>
      <c r="BP199" s="158"/>
      <c r="BQ199" s="158"/>
      <c r="BR199" s="158"/>
      <c r="BS199" s="158"/>
      <c r="BT199" s="158"/>
      <c r="BU199" s="158"/>
      <c r="BV199" s="158"/>
      <c r="BW199" s="158"/>
      <c r="BX199" s="158"/>
      <c r="BY199" s="158"/>
      <c r="BZ199" s="158"/>
      <c r="CA199" s="158"/>
      <c r="CB199" s="158"/>
      <c r="CC199" s="158"/>
      <c r="CE199" s="158">
        <v>0</v>
      </c>
      <c r="CF199" s="158">
        <v>0</v>
      </c>
      <c r="CG199" s="158">
        <v>0</v>
      </c>
      <c r="CH199" s="158">
        <v>0</v>
      </c>
      <c r="CI199" s="158">
        <v>288.67031300000002</v>
      </c>
      <c r="CJ199" s="158">
        <v>383.07154500000001</v>
      </c>
    </row>
    <row r="200" spans="3:88" x14ac:dyDescent="0.2">
      <c r="D200" s="24" t="s">
        <v>1293</v>
      </c>
      <c r="G200" s="151" t="s">
        <v>613</v>
      </c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  <c r="BM200" s="158"/>
      <c r="BN200" s="158"/>
      <c r="BO200" s="158"/>
      <c r="BP200" s="158"/>
      <c r="BQ200" s="158"/>
      <c r="BR200" s="158"/>
      <c r="BS200" s="158"/>
      <c r="BT200" s="158"/>
      <c r="BU200" s="158"/>
      <c r="BV200" s="158"/>
      <c r="BW200" s="158"/>
      <c r="BX200" s="158"/>
      <c r="BY200" s="158"/>
      <c r="BZ200" s="158"/>
      <c r="CA200" s="158"/>
      <c r="CB200" s="158"/>
      <c r="CC200" s="158"/>
      <c r="CE200" s="158">
        <v>0</v>
      </c>
      <c r="CF200" s="158">
        <v>0</v>
      </c>
      <c r="CG200" s="158">
        <v>0</v>
      </c>
      <c r="CH200" s="158">
        <v>0</v>
      </c>
      <c r="CI200" s="158">
        <v>-57.873942999999997</v>
      </c>
      <c r="CJ200" s="158">
        <v>-132.95260400000001</v>
      </c>
    </row>
    <row r="201" spans="3:88" x14ac:dyDescent="0.2">
      <c r="D201" s="24" t="s">
        <v>599</v>
      </c>
      <c r="G201" s="151" t="s">
        <v>965</v>
      </c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  <c r="BM201" s="158"/>
      <c r="BN201" s="158"/>
      <c r="BO201" s="158"/>
      <c r="BP201" s="158"/>
      <c r="BQ201" s="158"/>
      <c r="BR201" s="158"/>
      <c r="BS201" s="158"/>
      <c r="BT201" s="158"/>
      <c r="BU201" s="158"/>
      <c r="BV201" s="158"/>
      <c r="BW201" s="158"/>
      <c r="BX201" s="158"/>
      <c r="BY201" s="158"/>
      <c r="BZ201" s="158"/>
      <c r="CA201" s="158"/>
      <c r="CB201" s="158"/>
      <c r="CC201" s="158"/>
      <c r="CE201" s="158">
        <v>444.87469299999998</v>
      </c>
      <c r="CF201" s="158">
        <v>710.12712699999997</v>
      </c>
      <c r="CG201" s="158">
        <v>959.78449999999998</v>
      </c>
      <c r="CH201" s="158">
        <v>1242.996414</v>
      </c>
      <c r="CI201" s="158">
        <v>1473.756271</v>
      </c>
      <c r="CJ201" s="158">
        <v>2080.0958169999999</v>
      </c>
    </row>
    <row r="202" spans="3:88" x14ac:dyDescent="0.2">
      <c r="D202" s="24" t="s">
        <v>1293</v>
      </c>
      <c r="G202" s="151" t="s">
        <v>965</v>
      </c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  <c r="BM202" s="158"/>
      <c r="BN202" s="158"/>
      <c r="BO202" s="158"/>
      <c r="BP202" s="158"/>
      <c r="BQ202" s="158"/>
      <c r="BR202" s="158"/>
      <c r="BS202" s="158"/>
      <c r="BT202" s="158"/>
      <c r="BU202" s="158"/>
      <c r="BV202" s="158"/>
      <c r="BW202" s="158"/>
      <c r="BX202" s="158"/>
      <c r="BY202" s="158"/>
      <c r="BZ202" s="158"/>
      <c r="CA202" s="158"/>
      <c r="CB202" s="158"/>
      <c r="CC202" s="158"/>
      <c r="CE202" s="158">
        <v>-186.44880599999999</v>
      </c>
      <c r="CF202" s="158">
        <v>-314.574545</v>
      </c>
      <c r="CG202" s="158">
        <v>-499.231289</v>
      </c>
      <c r="CH202" s="158">
        <v>-709.61162400000001</v>
      </c>
      <c r="CI202" s="158">
        <v>-855.47909200000004</v>
      </c>
      <c r="CJ202" s="158">
        <v>-1174.8733070000001</v>
      </c>
    </row>
    <row r="203" spans="3:88" x14ac:dyDescent="0.2">
      <c r="D203" s="155" t="s">
        <v>969</v>
      </c>
      <c r="E203" s="155"/>
      <c r="F203" s="155"/>
      <c r="G203" s="169" t="s">
        <v>961</v>
      </c>
      <c r="H203" s="155"/>
      <c r="I203" s="155"/>
      <c r="J203" s="155"/>
      <c r="K203" s="173"/>
      <c r="L203" s="173"/>
      <c r="M203" s="173"/>
      <c r="N203" s="173"/>
      <c r="O203" s="173"/>
      <c r="P203" s="173"/>
      <c r="Q203" s="173"/>
      <c r="R203" s="173"/>
      <c r="S203" s="173"/>
      <c r="T203" s="173"/>
      <c r="U203" s="173"/>
      <c r="V203" s="173"/>
      <c r="W203" s="173"/>
      <c r="X203" s="173"/>
      <c r="Y203" s="173"/>
      <c r="Z203" s="173"/>
      <c r="AA203" s="173"/>
      <c r="AB203" s="173"/>
      <c r="AC203" s="17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E203" s="173">
        <v>0</v>
      </c>
      <c r="CF203" s="173">
        <v>0</v>
      </c>
      <c r="CG203" s="173">
        <v>189.9</v>
      </c>
      <c r="CH203" s="173">
        <v>492.96</v>
      </c>
      <c r="CI203" s="173">
        <v>70.8</v>
      </c>
      <c r="CJ203" s="173">
        <v>134.4</v>
      </c>
    </row>
    <row r="204" spans="3:88" s="35" customFormat="1" x14ac:dyDescent="0.2">
      <c r="C204" s="35" t="s">
        <v>1296</v>
      </c>
      <c r="G204" s="181"/>
      <c r="K204" s="35">
        <f>SUM(K205:K213)</f>
        <v>0</v>
      </c>
      <c r="L204" s="35">
        <f>SUM(L205:L213)</f>
        <v>0</v>
      </c>
      <c r="M204" s="35">
        <f t="shared" ref="M204:AZ204" si="141">SUM(M205:M213)</f>
        <v>0</v>
      </c>
      <c r="N204" s="35">
        <f t="shared" si="141"/>
        <v>0</v>
      </c>
      <c r="O204" s="35">
        <f t="shared" si="141"/>
        <v>0</v>
      </c>
      <c r="P204" s="35">
        <f t="shared" si="141"/>
        <v>0</v>
      </c>
      <c r="Q204" s="35">
        <f t="shared" si="141"/>
        <v>0</v>
      </c>
      <c r="R204" s="35">
        <f t="shared" si="141"/>
        <v>0</v>
      </c>
      <c r="S204" s="35">
        <f t="shared" si="141"/>
        <v>0</v>
      </c>
      <c r="T204" s="35">
        <f t="shared" si="141"/>
        <v>0</v>
      </c>
      <c r="U204" s="35">
        <f t="shared" si="141"/>
        <v>0</v>
      </c>
      <c r="V204" s="35">
        <f t="shared" si="141"/>
        <v>0</v>
      </c>
      <c r="W204" s="35">
        <f t="shared" si="141"/>
        <v>0</v>
      </c>
      <c r="X204" s="35">
        <f t="shared" si="141"/>
        <v>0</v>
      </c>
      <c r="Y204" s="35">
        <f t="shared" si="141"/>
        <v>0</v>
      </c>
      <c r="Z204" s="35">
        <f t="shared" si="141"/>
        <v>0</v>
      </c>
      <c r="AA204" s="35">
        <f t="shared" si="141"/>
        <v>0</v>
      </c>
      <c r="AB204" s="35">
        <f t="shared" si="141"/>
        <v>0</v>
      </c>
      <c r="AC204" s="35">
        <f t="shared" si="141"/>
        <v>0</v>
      </c>
      <c r="AD204" s="35">
        <f t="shared" si="141"/>
        <v>0</v>
      </c>
      <c r="AE204" s="35">
        <f t="shared" si="141"/>
        <v>0</v>
      </c>
      <c r="AF204" s="35">
        <f t="shared" si="141"/>
        <v>0</v>
      </c>
      <c r="AG204" s="35">
        <f t="shared" si="141"/>
        <v>0</v>
      </c>
      <c r="AH204" s="35">
        <f t="shared" si="141"/>
        <v>0</v>
      </c>
      <c r="AI204" s="35">
        <f t="shared" si="141"/>
        <v>0</v>
      </c>
      <c r="AJ204" s="35">
        <f t="shared" si="141"/>
        <v>0</v>
      </c>
      <c r="AK204" s="35">
        <f t="shared" si="141"/>
        <v>0</v>
      </c>
      <c r="AL204" s="35">
        <f t="shared" si="141"/>
        <v>0</v>
      </c>
      <c r="AM204" s="35">
        <f t="shared" si="141"/>
        <v>0</v>
      </c>
      <c r="AN204" s="35">
        <f t="shared" si="141"/>
        <v>0</v>
      </c>
      <c r="AO204" s="35">
        <f t="shared" si="141"/>
        <v>0</v>
      </c>
      <c r="AP204" s="35">
        <f t="shared" si="141"/>
        <v>0</v>
      </c>
      <c r="AQ204" s="35">
        <f t="shared" si="141"/>
        <v>0</v>
      </c>
      <c r="AR204" s="35">
        <f t="shared" si="141"/>
        <v>0</v>
      </c>
      <c r="AS204" s="35">
        <f t="shared" si="141"/>
        <v>0</v>
      </c>
      <c r="AT204" s="35">
        <f t="shared" si="141"/>
        <v>0</v>
      </c>
      <c r="AU204" s="35">
        <f t="shared" si="141"/>
        <v>0</v>
      </c>
      <c r="AV204" s="35">
        <f t="shared" si="141"/>
        <v>0</v>
      </c>
      <c r="AW204" s="35">
        <f t="shared" si="141"/>
        <v>0</v>
      </c>
      <c r="AX204" s="35">
        <f t="shared" si="141"/>
        <v>0</v>
      </c>
      <c r="AY204" s="35">
        <f t="shared" si="141"/>
        <v>0</v>
      </c>
      <c r="AZ204" s="35">
        <f t="shared" si="141"/>
        <v>0</v>
      </c>
      <c r="BA204" s="35">
        <f>SUM(BA205:BA213)</f>
        <v>0</v>
      </c>
      <c r="BB204" s="35">
        <f>SUM(BB205:BB213)</f>
        <v>0</v>
      </c>
      <c r="BC204" s="35">
        <f>SUM(BC205:BC213)</f>
        <v>0</v>
      </c>
      <c r="BD204" s="35">
        <f>SUM(BD205:BD213)</f>
        <v>0</v>
      </c>
      <c r="BE204" s="35">
        <f t="shared" ref="BE204:BO204" si="142">SUM(BE205:BE213)</f>
        <v>0</v>
      </c>
      <c r="BF204" s="35">
        <f t="shared" si="142"/>
        <v>0</v>
      </c>
      <c r="BG204" s="35">
        <f t="shared" si="142"/>
        <v>0</v>
      </c>
      <c r="BH204" s="35">
        <f t="shared" si="142"/>
        <v>0</v>
      </c>
      <c r="BI204" s="35">
        <f t="shared" si="142"/>
        <v>0</v>
      </c>
      <c r="BJ204" s="35">
        <f t="shared" si="142"/>
        <v>0</v>
      </c>
      <c r="BK204" s="35">
        <f t="shared" si="142"/>
        <v>0</v>
      </c>
      <c r="BL204" s="35">
        <f t="shared" si="142"/>
        <v>0</v>
      </c>
      <c r="BM204" s="35">
        <f t="shared" si="142"/>
        <v>0</v>
      </c>
      <c r="BN204" s="35">
        <f t="shared" si="142"/>
        <v>0</v>
      </c>
      <c r="BO204" s="35">
        <f t="shared" si="142"/>
        <v>0</v>
      </c>
      <c r="BP204" s="35">
        <f t="shared" ref="BP204:BX204" si="143">SUM(BP205:BP213)</f>
        <v>0</v>
      </c>
      <c r="BQ204" s="35">
        <f t="shared" si="143"/>
        <v>0</v>
      </c>
      <c r="BR204" s="35">
        <f t="shared" si="143"/>
        <v>0</v>
      </c>
      <c r="BS204" s="35">
        <f t="shared" si="143"/>
        <v>0</v>
      </c>
      <c r="BT204" s="35">
        <f t="shared" si="143"/>
        <v>0</v>
      </c>
      <c r="BU204" s="35">
        <f t="shared" si="143"/>
        <v>0</v>
      </c>
      <c r="BV204" s="35">
        <f t="shared" si="143"/>
        <v>0</v>
      </c>
      <c r="BW204" s="35">
        <f t="shared" si="143"/>
        <v>0</v>
      </c>
      <c r="BX204" s="35">
        <f t="shared" si="143"/>
        <v>0</v>
      </c>
      <c r="BY204" s="35">
        <f t="shared" ref="BY204:CC204" si="144">SUM(BY205:BY213)</f>
        <v>0</v>
      </c>
      <c r="BZ204" s="35">
        <f t="shared" si="144"/>
        <v>0</v>
      </c>
      <c r="CA204" s="35">
        <f t="shared" si="144"/>
        <v>0</v>
      </c>
      <c r="CB204" s="35">
        <f t="shared" si="144"/>
        <v>0</v>
      </c>
      <c r="CC204" s="35">
        <f t="shared" si="144"/>
        <v>0</v>
      </c>
      <c r="CE204" s="35">
        <f t="shared" ref="CE204:CJ204" si="145">SUM(CE205:CE213)</f>
        <v>724.39919699999996</v>
      </c>
      <c r="CF204" s="35">
        <f t="shared" si="145"/>
        <v>2396.9791150000001</v>
      </c>
      <c r="CG204" s="35">
        <f t="shared" si="145"/>
        <v>30007.170344999999</v>
      </c>
      <c r="CH204" s="35">
        <f t="shared" si="145"/>
        <v>66147.470405</v>
      </c>
      <c r="CI204" s="35">
        <f t="shared" si="145"/>
        <v>113030.258953</v>
      </c>
      <c r="CJ204" s="35">
        <f t="shared" si="145"/>
        <v>117270.50569599999</v>
      </c>
    </row>
    <row r="205" spans="3:88" x14ac:dyDescent="0.2">
      <c r="D205" s="154" t="s">
        <v>615</v>
      </c>
      <c r="E205" s="154"/>
      <c r="F205" s="154"/>
      <c r="G205" s="168" t="s">
        <v>615</v>
      </c>
      <c r="H205" s="154"/>
      <c r="I205" s="154"/>
      <c r="J205" s="154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72"/>
      <c r="BR205" s="172"/>
      <c r="BS205" s="172"/>
      <c r="BT205" s="172"/>
      <c r="BU205" s="172"/>
      <c r="BV205" s="172"/>
      <c r="BW205" s="172"/>
      <c r="BX205" s="172"/>
      <c r="BY205" s="172"/>
      <c r="BZ205" s="172"/>
      <c r="CA205" s="172"/>
      <c r="CB205" s="172"/>
      <c r="CC205" s="172"/>
      <c r="CE205" s="172">
        <v>0</v>
      </c>
      <c r="CF205" s="172">
        <v>0</v>
      </c>
      <c r="CG205" s="172">
        <v>9348.2622269999993</v>
      </c>
      <c r="CH205" s="172">
        <v>6798.7361659999997</v>
      </c>
      <c r="CI205" s="172">
        <v>4249.2101039999998</v>
      </c>
      <c r="CJ205" s="172">
        <v>1912.1445490000001</v>
      </c>
    </row>
    <row r="206" spans="3:88" x14ac:dyDescent="0.2">
      <c r="D206" s="24" t="s">
        <v>616</v>
      </c>
      <c r="G206" s="151" t="s">
        <v>616</v>
      </c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58"/>
      <c r="AX206" s="158"/>
      <c r="AY206" s="158"/>
      <c r="AZ206" s="158"/>
      <c r="BA206" s="158"/>
      <c r="BB206" s="158"/>
      <c r="BC206" s="158"/>
      <c r="BD206" s="158"/>
      <c r="BE206" s="158"/>
      <c r="BF206" s="158"/>
      <c r="BG206" s="158"/>
      <c r="BH206" s="158"/>
      <c r="BI206" s="158"/>
      <c r="BJ206" s="158"/>
      <c r="BK206" s="158"/>
      <c r="BL206" s="158"/>
      <c r="BM206" s="158"/>
      <c r="BN206" s="158"/>
      <c r="BO206" s="158"/>
      <c r="BP206" s="158"/>
      <c r="BQ206" s="158"/>
      <c r="BR206" s="158"/>
      <c r="BS206" s="158"/>
      <c r="BT206" s="158"/>
      <c r="BU206" s="158"/>
      <c r="BV206" s="158"/>
      <c r="BW206" s="158"/>
      <c r="BX206" s="158"/>
      <c r="BY206" s="158"/>
      <c r="BZ206" s="158"/>
      <c r="CA206" s="158"/>
      <c r="CB206" s="158"/>
      <c r="CC206" s="158"/>
      <c r="CE206" s="158">
        <v>1.3545</v>
      </c>
      <c r="CF206" s="158">
        <v>3.187557</v>
      </c>
      <c r="CG206" s="158">
        <v>25.828903</v>
      </c>
      <c r="CH206" s="158">
        <v>19.833779</v>
      </c>
      <c r="CI206" s="158">
        <v>6.6774560000000003</v>
      </c>
      <c r="CJ206" s="158">
        <v>8.4365699999999997</v>
      </c>
    </row>
    <row r="207" spans="3:88" x14ac:dyDescent="0.2">
      <c r="D207" s="24" t="s">
        <v>617</v>
      </c>
      <c r="G207" s="151" t="s">
        <v>617</v>
      </c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58"/>
      <c r="AX207" s="158"/>
      <c r="AY207" s="158"/>
      <c r="AZ207" s="158"/>
      <c r="BA207" s="158"/>
      <c r="BB207" s="158"/>
      <c r="BC207" s="158"/>
      <c r="BD207" s="158"/>
      <c r="BE207" s="158"/>
      <c r="BF207" s="158"/>
      <c r="BG207" s="158"/>
      <c r="BH207" s="158"/>
      <c r="BI207" s="158"/>
      <c r="BJ207" s="158"/>
      <c r="BK207" s="158"/>
      <c r="BL207" s="158"/>
      <c r="BM207" s="158"/>
      <c r="BN207" s="158"/>
      <c r="BO207" s="158"/>
      <c r="BP207" s="158"/>
      <c r="BQ207" s="158"/>
      <c r="BR207" s="158"/>
      <c r="BS207" s="158"/>
      <c r="BT207" s="158"/>
      <c r="BU207" s="158"/>
      <c r="BV207" s="158"/>
      <c r="BW207" s="158"/>
      <c r="BX207" s="158"/>
      <c r="BY207" s="158"/>
      <c r="BZ207" s="158"/>
      <c r="CA207" s="158"/>
      <c r="CB207" s="158"/>
      <c r="CC207" s="158"/>
      <c r="CE207" s="158">
        <v>1E-3</v>
      </c>
      <c r="CF207" s="158">
        <v>1E-3</v>
      </c>
      <c r="CG207" s="158">
        <v>1E-3</v>
      </c>
      <c r="CH207" s="158">
        <v>1E-3</v>
      </c>
      <c r="CI207" s="158">
        <v>1E-3</v>
      </c>
      <c r="CJ207" s="158">
        <v>1E-3</v>
      </c>
    </row>
    <row r="208" spans="3:88" x14ac:dyDescent="0.2">
      <c r="D208" s="24" t="s">
        <v>600</v>
      </c>
      <c r="G208" s="151" t="s">
        <v>600</v>
      </c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58"/>
      <c r="AX208" s="158"/>
      <c r="AY208" s="158"/>
      <c r="AZ208" s="158"/>
      <c r="BA208" s="158"/>
      <c r="BB208" s="158"/>
      <c r="BC208" s="158"/>
      <c r="BD208" s="158"/>
      <c r="BE208" s="158"/>
      <c r="BF208" s="158"/>
      <c r="BG208" s="158"/>
      <c r="BH208" s="158"/>
      <c r="BI208" s="158"/>
      <c r="BJ208" s="158"/>
      <c r="BK208" s="158"/>
      <c r="BL208" s="158"/>
      <c r="BM208" s="158"/>
      <c r="BN208" s="158"/>
      <c r="BO208" s="158"/>
      <c r="BP208" s="158"/>
      <c r="BQ208" s="158"/>
      <c r="BR208" s="158"/>
      <c r="BS208" s="158"/>
      <c r="BT208" s="158"/>
      <c r="BU208" s="158"/>
      <c r="BV208" s="158"/>
      <c r="BW208" s="158"/>
      <c r="BX208" s="158"/>
      <c r="BY208" s="158"/>
      <c r="BZ208" s="158"/>
      <c r="CA208" s="158"/>
      <c r="CB208" s="158"/>
      <c r="CC208" s="158"/>
      <c r="CE208" s="158">
        <v>723.04369699999995</v>
      </c>
      <c r="CF208" s="158">
        <v>2393.7905580000001</v>
      </c>
      <c r="CG208" s="158">
        <v>1646.6674949999999</v>
      </c>
      <c r="CH208" s="158">
        <v>2175.2070060000001</v>
      </c>
      <c r="CI208" s="158">
        <v>1935.565055</v>
      </c>
      <c r="CJ208" s="158">
        <v>1473.910838</v>
      </c>
    </row>
    <row r="209" spans="2:88" x14ac:dyDescent="0.2">
      <c r="D209" s="24" t="s">
        <v>601</v>
      </c>
      <c r="G209" s="151" t="s">
        <v>601</v>
      </c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  <c r="AZ209" s="158"/>
      <c r="BA209" s="158"/>
      <c r="BB209" s="158"/>
      <c r="BC209" s="158"/>
      <c r="BD209" s="158"/>
      <c r="BE209" s="158"/>
      <c r="BF209" s="158"/>
      <c r="BG209" s="158"/>
      <c r="BH209" s="158"/>
      <c r="BI209" s="158"/>
      <c r="BJ209" s="158"/>
      <c r="BK209" s="158"/>
      <c r="BL209" s="158"/>
      <c r="BM209" s="158"/>
      <c r="BN209" s="158"/>
      <c r="BO209" s="158"/>
      <c r="BP209" s="158"/>
      <c r="BQ209" s="158"/>
      <c r="BR209" s="158"/>
      <c r="BS209" s="158"/>
      <c r="BT209" s="158"/>
      <c r="BU209" s="158"/>
      <c r="BV209" s="158"/>
      <c r="BW209" s="158"/>
      <c r="BX209" s="158"/>
      <c r="BY209" s="158"/>
      <c r="BZ209" s="158"/>
      <c r="CA209" s="158"/>
      <c r="CB209" s="158"/>
      <c r="CC209" s="158"/>
      <c r="CE209" s="158">
        <v>0</v>
      </c>
      <c r="CF209" s="158">
        <v>0</v>
      </c>
      <c r="CG209" s="158">
        <v>8800</v>
      </c>
      <c r="CH209" s="158">
        <v>53293.713453999997</v>
      </c>
      <c r="CI209" s="158">
        <v>81347.952160999994</v>
      </c>
      <c r="CJ209" s="158">
        <v>64120.448243999999</v>
      </c>
    </row>
    <row r="210" spans="2:88" x14ac:dyDescent="0.2">
      <c r="D210" s="24" t="s">
        <v>592</v>
      </c>
      <c r="G210" s="151" t="s">
        <v>592</v>
      </c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58"/>
      <c r="BB210" s="158"/>
      <c r="BC210" s="158"/>
      <c r="BD210" s="158"/>
      <c r="BE210" s="158"/>
      <c r="BF210" s="158"/>
      <c r="BG210" s="158"/>
      <c r="BH210" s="158"/>
      <c r="BI210" s="158"/>
      <c r="BJ210" s="158"/>
      <c r="BK210" s="158"/>
      <c r="BL210" s="158"/>
      <c r="BM210" s="158"/>
      <c r="BN210" s="158"/>
      <c r="BO210" s="158"/>
      <c r="BP210" s="158"/>
      <c r="BQ210" s="158"/>
      <c r="BR210" s="158"/>
      <c r="BS210" s="158"/>
      <c r="BT210" s="158"/>
      <c r="BU210" s="158"/>
      <c r="BV210" s="158"/>
      <c r="BW210" s="158"/>
      <c r="BX210" s="158"/>
      <c r="BY210" s="158"/>
      <c r="BZ210" s="158"/>
      <c r="CA210" s="158"/>
      <c r="CB210" s="158"/>
      <c r="CC210" s="158"/>
      <c r="CE210" s="158">
        <v>0</v>
      </c>
      <c r="CF210" s="158">
        <v>0</v>
      </c>
      <c r="CG210" s="158">
        <v>0</v>
      </c>
      <c r="CH210" s="158">
        <v>0</v>
      </c>
      <c r="CI210" s="158">
        <v>5290.0148959999997</v>
      </c>
      <c r="CJ210" s="158">
        <v>33083.535119</v>
      </c>
    </row>
    <row r="211" spans="2:88" x14ac:dyDescent="0.2">
      <c r="D211" s="24" t="s">
        <v>618</v>
      </c>
      <c r="G211" s="151" t="s">
        <v>618</v>
      </c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  <c r="BJ211" s="158"/>
      <c r="BK211" s="158"/>
      <c r="BL211" s="158"/>
      <c r="BM211" s="158"/>
      <c r="BN211" s="158"/>
      <c r="BO211" s="158"/>
      <c r="BP211" s="158"/>
      <c r="BQ211" s="158"/>
      <c r="BR211" s="158"/>
      <c r="BS211" s="158"/>
      <c r="BT211" s="158"/>
      <c r="BU211" s="158"/>
      <c r="BV211" s="158"/>
      <c r="BW211" s="158"/>
      <c r="BX211" s="158"/>
      <c r="BY211" s="158"/>
      <c r="BZ211" s="158"/>
      <c r="CA211" s="158"/>
      <c r="CB211" s="158"/>
      <c r="CC211" s="158"/>
      <c r="CE211" s="158">
        <v>0</v>
      </c>
      <c r="CF211" s="158">
        <v>0</v>
      </c>
      <c r="CG211" s="158">
        <v>9134.0607199999995</v>
      </c>
      <c r="CH211" s="158">
        <v>70.778999999999996</v>
      </c>
      <c r="CI211" s="158">
        <v>72.028091000000003</v>
      </c>
      <c r="CJ211" s="158">
        <v>71.019000000000005</v>
      </c>
    </row>
    <row r="212" spans="2:88" x14ac:dyDescent="0.2">
      <c r="D212" s="24" t="s">
        <v>1297</v>
      </c>
      <c r="G212" s="151" t="s">
        <v>1297</v>
      </c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  <c r="BJ212" s="158"/>
      <c r="BK212" s="158"/>
      <c r="BL212" s="158"/>
      <c r="BM212" s="158"/>
      <c r="BN212" s="158"/>
      <c r="BO212" s="158"/>
      <c r="BP212" s="158"/>
      <c r="BQ212" s="158"/>
      <c r="BR212" s="158"/>
      <c r="BS212" s="158"/>
      <c r="BT212" s="158"/>
      <c r="BU212" s="158"/>
      <c r="BV212" s="158"/>
      <c r="BW212" s="158"/>
      <c r="BX212" s="158"/>
      <c r="BY212" s="158"/>
      <c r="BZ212" s="158"/>
      <c r="CA212" s="158"/>
      <c r="CB212" s="158"/>
      <c r="CC212" s="158"/>
      <c r="CE212" s="158">
        <v>0</v>
      </c>
      <c r="CF212" s="158">
        <v>0</v>
      </c>
      <c r="CG212" s="158">
        <v>817.6</v>
      </c>
      <c r="CH212" s="158">
        <v>817.6</v>
      </c>
      <c r="CI212" s="158">
        <v>817.6</v>
      </c>
      <c r="CJ212" s="158">
        <v>1054.6017999999999</v>
      </c>
    </row>
    <row r="213" spans="2:88" x14ac:dyDescent="0.2">
      <c r="D213" s="155" t="s">
        <v>969</v>
      </c>
      <c r="E213" s="155"/>
      <c r="F213" s="155"/>
      <c r="G213" s="169" t="s">
        <v>593</v>
      </c>
      <c r="H213" s="155"/>
      <c r="I213" s="155"/>
      <c r="J213" s="155"/>
      <c r="K213" s="173"/>
      <c r="L213" s="173"/>
      <c r="M213" s="173"/>
      <c r="N213" s="173"/>
      <c r="O213" s="173"/>
      <c r="P213" s="173"/>
      <c r="Q213" s="173"/>
      <c r="R213" s="173"/>
      <c r="S213" s="173"/>
      <c r="T213" s="173"/>
      <c r="U213" s="173"/>
      <c r="V213" s="173"/>
      <c r="W213" s="173"/>
      <c r="X213" s="173"/>
      <c r="Y213" s="173"/>
      <c r="Z213" s="173"/>
      <c r="AA213" s="173"/>
      <c r="AB213" s="173"/>
      <c r="AC213" s="173"/>
      <c r="AD213" s="173"/>
      <c r="AE213" s="173"/>
      <c r="AF213" s="173"/>
      <c r="AG213" s="173"/>
      <c r="AH213" s="173"/>
      <c r="AI213" s="173"/>
      <c r="AJ213" s="173"/>
      <c r="AK213" s="173"/>
      <c r="AL213" s="173"/>
      <c r="AM213" s="173"/>
      <c r="AN213" s="173"/>
      <c r="AO213" s="173"/>
      <c r="AP213" s="173"/>
      <c r="AQ213" s="173"/>
      <c r="AR213" s="173"/>
      <c r="AS213" s="173"/>
      <c r="AT213" s="173"/>
      <c r="AU213" s="173"/>
      <c r="AV213" s="173"/>
      <c r="AW213" s="173"/>
      <c r="AX213" s="173"/>
      <c r="AY213" s="173"/>
      <c r="AZ213" s="173"/>
      <c r="BA213" s="173"/>
      <c r="BB213" s="173"/>
      <c r="BC213" s="173"/>
      <c r="BD213" s="173"/>
      <c r="BE213" s="173"/>
      <c r="BF213" s="173"/>
      <c r="BG213" s="173"/>
      <c r="BH213" s="173"/>
      <c r="BI213" s="173"/>
      <c r="BJ213" s="173"/>
      <c r="BK213" s="173"/>
      <c r="BL213" s="173"/>
      <c r="BM213" s="173"/>
      <c r="BN213" s="173"/>
      <c r="BO213" s="173"/>
      <c r="BP213" s="173"/>
      <c r="BQ213" s="173"/>
      <c r="BR213" s="173"/>
      <c r="BS213" s="173"/>
      <c r="BT213" s="173"/>
      <c r="BU213" s="173"/>
      <c r="BV213" s="173"/>
      <c r="BW213" s="173"/>
      <c r="BX213" s="173"/>
      <c r="BY213" s="173"/>
      <c r="BZ213" s="173"/>
      <c r="CA213" s="173"/>
      <c r="CB213" s="173"/>
      <c r="CC213" s="173"/>
      <c r="CE213" s="173">
        <v>0</v>
      </c>
      <c r="CF213" s="173">
        <v>0</v>
      </c>
      <c r="CG213" s="173">
        <v>234.75</v>
      </c>
      <c r="CH213" s="173">
        <v>2971.6</v>
      </c>
      <c r="CI213" s="173">
        <v>19311.210190000002</v>
      </c>
      <c r="CJ213" s="173">
        <v>15546.408576</v>
      </c>
    </row>
    <row r="214" spans="2:88" s="35" customFormat="1" x14ac:dyDescent="0.2">
      <c r="C214" s="35" t="s">
        <v>1298</v>
      </c>
      <c r="G214" s="181"/>
      <c r="K214" s="35">
        <f>SUM(K215:K217)</f>
        <v>0</v>
      </c>
      <c r="L214" s="35">
        <f>SUM(L215:L217)</f>
        <v>0</v>
      </c>
      <c r="M214" s="35">
        <f t="shared" ref="M214:AZ214" si="146">SUM(M215:M217)</f>
        <v>0</v>
      </c>
      <c r="N214" s="35">
        <f t="shared" si="146"/>
        <v>0</v>
      </c>
      <c r="O214" s="35">
        <f t="shared" si="146"/>
        <v>0</v>
      </c>
      <c r="P214" s="35">
        <f t="shared" si="146"/>
        <v>0</v>
      </c>
      <c r="Q214" s="35">
        <f t="shared" si="146"/>
        <v>0</v>
      </c>
      <c r="R214" s="35">
        <f t="shared" si="146"/>
        <v>0</v>
      </c>
      <c r="S214" s="35">
        <f t="shared" si="146"/>
        <v>0</v>
      </c>
      <c r="T214" s="35">
        <f t="shared" si="146"/>
        <v>0</v>
      </c>
      <c r="U214" s="35">
        <f t="shared" si="146"/>
        <v>0</v>
      </c>
      <c r="V214" s="35">
        <f t="shared" si="146"/>
        <v>0</v>
      </c>
      <c r="W214" s="35">
        <f t="shared" si="146"/>
        <v>0</v>
      </c>
      <c r="X214" s="35">
        <f t="shared" si="146"/>
        <v>0</v>
      </c>
      <c r="Y214" s="35">
        <f t="shared" si="146"/>
        <v>0</v>
      </c>
      <c r="Z214" s="35">
        <f t="shared" si="146"/>
        <v>0</v>
      </c>
      <c r="AA214" s="35">
        <f t="shared" si="146"/>
        <v>0</v>
      </c>
      <c r="AB214" s="35">
        <f t="shared" si="146"/>
        <v>0</v>
      </c>
      <c r="AC214" s="35">
        <f t="shared" si="146"/>
        <v>0</v>
      </c>
      <c r="AD214" s="35">
        <f t="shared" si="146"/>
        <v>0</v>
      </c>
      <c r="AE214" s="35">
        <f t="shared" si="146"/>
        <v>0</v>
      </c>
      <c r="AF214" s="35">
        <f t="shared" si="146"/>
        <v>0</v>
      </c>
      <c r="AG214" s="35">
        <f t="shared" si="146"/>
        <v>0</v>
      </c>
      <c r="AH214" s="35">
        <f t="shared" si="146"/>
        <v>0</v>
      </c>
      <c r="AI214" s="35">
        <f t="shared" si="146"/>
        <v>0</v>
      </c>
      <c r="AJ214" s="35">
        <f t="shared" si="146"/>
        <v>0</v>
      </c>
      <c r="AK214" s="35">
        <f t="shared" si="146"/>
        <v>0</v>
      </c>
      <c r="AL214" s="35">
        <f t="shared" si="146"/>
        <v>0</v>
      </c>
      <c r="AM214" s="35">
        <f t="shared" si="146"/>
        <v>0</v>
      </c>
      <c r="AN214" s="35">
        <f t="shared" si="146"/>
        <v>0</v>
      </c>
      <c r="AO214" s="35">
        <f t="shared" si="146"/>
        <v>0</v>
      </c>
      <c r="AP214" s="35">
        <f t="shared" si="146"/>
        <v>0</v>
      </c>
      <c r="AQ214" s="35">
        <f t="shared" si="146"/>
        <v>0</v>
      </c>
      <c r="AR214" s="35">
        <f t="shared" si="146"/>
        <v>0</v>
      </c>
      <c r="AS214" s="35">
        <f t="shared" si="146"/>
        <v>0</v>
      </c>
      <c r="AT214" s="35">
        <f t="shared" si="146"/>
        <v>0</v>
      </c>
      <c r="AU214" s="35">
        <f t="shared" si="146"/>
        <v>0</v>
      </c>
      <c r="AV214" s="35">
        <f t="shared" si="146"/>
        <v>0</v>
      </c>
      <c r="AW214" s="35">
        <f t="shared" si="146"/>
        <v>0</v>
      </c>
      <c r="AX214" s="35">
        <f t="shared" si="146"/>
        <v>0</v>
      </c>
      <c r="AY214" s="35">
        <f t="shared" si="146"/>
        <v>0</v>
      </c>
      <c r="AZ214" s="35">
        <f t="shared" si="146"/>
        <v>0</v>
      </c>
      <c r="BA214" s="35">
        <f>SUM(BA215:BA217)</f>
        <v>0</v>
      </c>
      <c r="BB214" s="35">
        <f>SUM(BB215:BB217)</f>
        <v>0</v>
      </c>
      <c r="BC214" s="35">
        <f>SUM(BC215:BC217)</f>
        <v>0</v>
      </c>
      <c r="BD214" s="35">
        <f>SUM(BD215:BD217)</f>
        <v>0</v>
      </c>
      <c r="BE214" s="35">
        <f t="shared" ref="BE214:BO214" si="147">SUM(BE215:BE217)</f>
        <v>0</v>
      </c>
      <c r="BF214" s="35">
        <f t="shared" si="147"/>
        <v>0</v>
      </c>
      <c r="BG214" s="35">
        <f t="shared" si="147"/>
        <v>0</v>
      </c>
      <c r="BH214" s="35">
        <f t="shared" si="147"/>
        <v>0</v>
      </c>
      <c r="BI214" s="35">
        <f t="shared" si="147"/>
        <v>0</v>
      </c>
      <c r="BJ214" s="35">
        <f t="shared" si="147"/>
        <v>0</v>
      </c>
      <c r="BK214" s="35">
        <f t="shared" si="147"/>
        <v>0</v>
      </c>
      <c r="BL214" s="35">
        <f t="shared" si="147"/>
        <v>0</v>
      </c>
      <c r="BM214" s="35">
        <f t="shared" si="147"/>
        <v>0</v>
      </c>
      <c r="BN214" s="35">
        <f t="shared" si="147"/>
        <v>0</v>
      </c>
      <c r="BO214" s="35">
        <f t="shared" si="147"/>
        <v>0</v>
      </c>
      <c r="BP214" s="35">
        <f t="shared" ref="BP214:BX214" si="148">SUM(BP215:BP217)</f>
        <v>0</v>
      </c>
      <c r="BQ214" s="35">
        <f t="shared" si="148"/>
        <v>0</v>
      </c>
      <c r="BR214" s="35">
        <f t="shared" si="148"/>
        <v>0</v>
      </c>
      <c r="BS214" s="35">
        <f t="shared" si="148"/>
        <v>0</v>
      </c>
      <c r="BT214" s="35">
        <f t="shared" si="148"/>
        <v>0</v>
      </c>
      <c r="BU214" s="35">
        <f t="shared" si="148"/>
        <v>0</v>
      </c>
      <c r="BV214" s="35">
        <f t="shared" si="148"/>
        <v>0</v>
      </c>
      <c r="BW214" s="35">
        <f t="shared" si="148"/>
        <v>0</v>
      </c>
      <c r="BX214" s="35">
        <f t="shared" si="148"/>
        <v>0</v>
      </c>
      <c r="BY214" s="35">
        <f t="shared" ref="BY214:CC214" si="149">SUM(BY215:BY217)</f>
        <v>0</v>
      </c>
      <c r="BZ214" s="35">
        <f t="shared" si="149"/>
        <v>0</v>
      </c>
      <c r="CA214" s="35">
        <f t="shared" si="149"/>
        <v>0</v>
      </c>
      <c r="CB214" s="35">
        <f t="shared" si="149"/>
        <v>0</v>
      </c>
      <c r="CC214" s="35">
        <f t="shared" si="149"/>
        <v>0</v>
      </c>
      <c r="CE214" s="35">
        <f t="shared" ref="CE214:CJ214" si="150">SUM(CE215:CE217)</f>
        <v>2807.9066150000003</v>
      </c>
      <c r="CF214" s="35">
        <f t="shared" si="150"/>
        <v>2613.0853230000002</v>
      </c>
      <c r="CG214" s="35">
        <f t="shared" si="150"/>
        <v>10908.257021000001</v>
      </c>
      <c r="CH214" s="35">
        <f t="shared" si="150"/>
        <v>8894.6100600000009</v>
      </c>
      <c r="CI214" s="35">
        <f t="shared" si="150"/>
        <v>5439.540258</v>
      </c>
      <c r="CJ214" s="35">
        <f t="shared" si="150"/>
        <v>5162.3402580000002</v>
      </c>
    </row>
    <row r="215" spans="2:88" x14ac:dyDescent="0.2">
      <c r="D215" s="154" t="s">
        <v>1299</v>
      </c>
      <c r="E215" s="154"/>
      <c r="F215" s="154"/>
      <c r="G215" s="168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  <c r="AC215" s="154"/>
      <c r="AD215" s="154"/>
      <c r="AE215" s="154"/>
      <c r="AF215" s="154"/>
      <c r="AG215" s="154"/>
      <c r="AH215" s="154"/>
      <c r="AI215" s="154"/>
      <c r="AJ215" s="154"/>
      <c r="AK215" s="154"/>
      <c r="AL215" s="154"/>
      <c r="AM215" s="154"/>
      <c r="AN215" s="154"/>
      <c r="AO215" s="154"/>
      <c r="AP215" s="154"/>
      <c r="AQ215" s="154"/>
      <c r="AR215" s="154"/>
      <c r="AS215" s="154"/>
      <c r="AT215" s="154"/>
      <c r="AU215" s="154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154"/>
      <c r="BI215" s="154"/>
      <c r="BJ215" s="154"/>
      <c r="BK215" s="154"/>
      <c r="BL215" s="154"/>
      <c r="BM215" s="154"/>
      <c r="BN215" s="154"/>
      <c r="BO215" s="154"/>
      <c r="BP215" s="154"/>
      <c r="BQ215" s="154"/>
      <c r="BR215" s="154"/>
      <c r="BS215" s="154"/>
      <c r="BT215" s="154"/>
      <c r="BU215" s="154"/>
      <c r="BV215" s="154"/>
      <c r="BW215" s="154"/>
      <c r="BX215" s="154"/>
      <c r="BY215" s="154"/>
      <c r="BZ215" s="154"/>
      <c r="CA215" s="154"/>
      <c r="CB215" s="154"/>
      <c r="CC215" s="154"/>
      <c r="CE215" s="172">
        <v>1883.88</v>
      </c>
      <c r="CF215" s="172">
        <v>1888.77</v>
      </c>
      <c r="CG215" s="172">
        <v>1931.3006</v>
      </c>
      <c r="CH215" s="172">
        <v>1931.3006</v>
      </c>
      <c r="CI215" s="172">
        <v>819.22</v>
      </c>
      <c r="CJ215" s="172">
        <v>542.02</v>
      </c>
    </row>
    <row r="216" spans="2:88" x14ac:dyDescent="0.2">
      <c r="D216" s="24" t="s">
        <v>1300</v>
      </c>
      <c r="G216" s="151" t="s">
        <v>998</v>
      </c>
      <c r="CE216" s="158">
        <v>0.4</v>
      </c>
      <c r="CF216" s="158">
        <v>0</v>
      </c>
      <c r="CG216" s="158">
        <v>7349.6566000000003</v>
      </c>
      <c r="CH216" s="158">
        <v>6963.3094600000004</v>
      </c>
      <c r="CI216" s="158">
        <v>4620.3202579999997</v>
      </c>
      <c r="CJ216" s="158">
        <v>4620.3202579999997</v>
      </c>
    </row>
    <row r="217" spans="2:88" x14ac:dyDescent="0.2">
      <c r="D217" s="24" t="s">
        <v>1284</v>
      </c>
      <c r="G217" s="151"/>
      <c r="CE217" s="158">
        <v>923.62661500000002</v>
      </c>
      <c r="CF217" s="158">
        <v>724.31532300000003</v>
      </c>
      <c r="CG217" s="158">
        <v>1627.2998210000001</v>
      </c>
      <c r="CH217" s="158">
        <v>0</v>
      </c>
      <c r="CI217" s="158">
        <v>0</v>
      </c>
      <c r="CJ217" s="158">
        <v>0</v>
      </c>
    </row>
    <row r="218" spans="2:88" s="35" customFormat="1" ht="12.75" thickBot="1" x14ac:dyDescent="0.25">
      <c r="B218" s="221" t="s">
        <v>1301</v>
      </c>
      <c r="C218" s="221"/>
      <c r="D218" s="221"/>
      <c r="E218" s="221"/>
      <c r="F218" s="221"/>
      <c r="G218" s="735"/>
      <c r="H218" s="221"/>
      <c r="I218" s="221"/>
      <c r="J218" s="221"/>
      <c r="K218" s="221">
        <f t="shared" ref="K218:AP218" si="151">K171+K184</f>
        <v>0</v>
      </c>
      <c r="L218" s="221">
        <f t="shared" si="151"/>
        <v>0</v>
      </c>
      <c r="M218" s="221">
        <f t="shared" si="151"/>
        <v>0</v>
      </c>
      <c r="N218" s="221">
        <f t="shared" si="151"/>
        <v>0</v>
      </c>
      <c r="O218" s="221">
        <f t="shared" si="151"/>
        <v>0</v>
      </c>
      <c r="P218" s="221">
        <f t="shared" si="151"/>
        <v>0</v>
      </c>
      <c r="Q218" s="221">
        <f t="shared" si="151"/>
        <v>0</v>
      </c>
      <c r="R218" s="221">
        <f t="shared" si="151"/>
        <v>0</v>
      </c>
      <c r="S218" s="221">
        <f t="shared" si="151"/>
        <v>0</v>
      </c>
      <c r="T218" s="221">
        <f t="shared" si="151"/>
        <v>0</v>
      </c>
      <c r="U218" s="221">
        <f t="shared" si="151"/>
        <v>0</v>
      </c>
      <c r="V218" s="221">
        <f t="shared" si="151"/>
        <v>0</v>
      </c>
      <c r="W218" s="221">
        <f t="shared" si="151"/>
        <v>0</v>
      </c>
      <c r="X218" s="221">
        <f t="shared" si="151"/>
        <v>0</v>
      </c>
      <c r="Y218" s="221">
        <f t="shared" si="151"/>
        <v>0</v>
      </c>
      <c r="Z218" s="221">
        <f t="shared" si="151"/>
        <v>0</v>
      </c>
      <c r="AA218" s="221">
        <f t="shared" si="151"/>
        <v>0</v>
      </c>
      <c r="AB218" s="221">
        <f t="shared" si="151"/>
        <v>0</v>
      </c>
      <c r="AC218" s="221">
        <f t="shared" si="151"/>
        <v>0</v>
      </c>
      <c r="AD218" s="221">
        <f t="shared" si="151"/>
        <v>0</v>
      </c>
      <c r="AE218" s="221">
        <f t="shared" si="151"/>
        <v>0</v>
      </c>
      <c r="AF218" s="221">
        <f t="shared" si="151"/>
        <v>0</v>
      </c>
      <c r="AG218" s="221">
        <f t="shared" si="151"/>
        <v>0</v>
      </c>
      <c r="AH218" s="221">
        <f t="shared" si="151"/>
        <v>0</v>
      </c>
      <c r="AI218" s="221">
        <f t="shared" si="151"/>
        <v>0</v>
      </c>
      <c r="AJ218" s="221">
        <f t="shared" si="151"/>
        <v>0</v>
      </c>
      <c r="AK218" s="221">
        <f t="shared" si="151"/>
        <v>0</v>
      </c>
      <c r="AL218" s="221">
        <f t="shared" si="151"/>
        <v>0</v>
      </c>
      <c r="AM218" s="221">
        <f t="shared" si="151"/>
        <v>0</v>
      </c>
      <c r="AN218" s="221">
        <f t="shared" si="151"/>
        <v>0</v>
      </c>
      <c r="AO218" s="221">
        <f t="shared" si="151"/>
        <v>0</v>
      </c>
      <c r="AP218" s="221">
        <f t="shared" si="151"/>
        <v>0</v>
      </c>
      <c r="AQ218" s="221">
        <f t="shared" ref="AQ218:BX218" si="152">AQ171+AQ184</f>
        <v>0</v>
      </c>
      <c r="AR218" s="221">
        <f t="shared" si="152"/>
        <v>0</v>
      </c>
      <c r="AS218" s="221">
        <f t="shared" si="152"/>
        <v>0</v>
      </c>
      <c r="AT218" s="221">
        <f t="shared" si="152"/>
        <v>0</v>
      </c>
      <c r="AU218" s="221">
        <f t="shared" si="152"/>
        <v>0</v>
      </c>
      <c r="AV218" s="221">
        <f t="shared" si="152"/>
        <v>0</v>
      </c>
      <c r="AW218" s="221">
        <f t="shared" si="152"/>
        <v>0</v>
      </c>
      <c r="AX218" s="221">
        <f t="shared" si="152"/>
        <v>0</v>
      </c>
      <c r="AY218" s="221">
        <f t="shared" si="152"/>
        <v>0</v>
      </c>
      <c r="AZ218" s="221">
        <f t="shared" si="152"/>
        <v>0</v>
      </c>
      <c r="BA218" s="221">
        <f t="shared" si="152"/>
        <v>0</v>
      </c>
      <c r="BB218" s="221">
        <f t="shared" si="152"/>
        <v>0</v>
      </c>
      <c r="BC218" s="221">
        <f t="shared" si="152"/>
        <v>0</v>
      </c>
      <c r="BD218" s="221">
        <f t="shared" si="152"/>
        <v>0</v>
      </c>
      <c r="BE218" s="221">
        <f t="shared" si="152"/>
        <v>0</v>
      </c>
      <c r="BF218" s="221">
        <f t="shared" si="152"/>
        <v>0</v>
      </c>
      <c r="BG218" s="221">
        <f t="shared" si="152"/>
        <v>0</v>
      </c>
      <c r="BH218" s="221">
        <f t="shared" si="152"/>
        <v>0</v>
      </c>
      <c r="BI218" s="221">
        <f t="shared" si="152"/>
        <v>0</v>
      </c>
      <c r="BJ218" s="221">
        <f t="shared" si="152"/>
        <v>0</v>
      </c>
      <c r="BK218" s="221">
        <f t="shared" si="152"/>
        <v>0</v>
      </c>
      <c r="BL218" s="221">
        <f t="shared" si="152"/>
        <v>0</v>
      </c>
      <c r="BM218" s="221">
        <f t="shared" si="152"/>
        <v>0</v>
      </c>
      <c r="BN218" s="221">
        <f t="shared" si="152"/>
        <v>0</v>
      </c>
      <c r="BO218" s="221">
        <f t="shared" si="152"/>
        <v>0</v>
      </c>
      <c r="BP218" s="221">
        <f t="shared" si="152"/>
        <v>0</v>
      </c>
      <c r="BQ218" s="221">
        <f t="shared" si="152"/>
        <v>0</v>
      </c>
      <c r="BR218" s="221">
        <f t="shared" si="152"/>
        <v>0</v>
      </c>
      <c r="BS218" s="221">
        <f t="shared" si="152"/>
        <v>0</v>
      </c>
      <c r="BT218" s="221">
        <f t="shared" si="152"/>
        <v>0</v>
      </c>
      <c r="BU218" s="221">
        <f t="shared" si="152"/>
        <v>0</v>
      </c>
      <c r="BV218" s="221">
        <f t="shared" si="152"/>
        <v>0</v>
      </c>
      <c r="BW218" s="221">
        <f t="shared" si="152"/>
        <v>0</v>
      </c>
      <c r="BX218" s="221">
        <f t="shared" si="152"/>
        <v>0</v>
      </c>
      <c r="BY218" s="221">
        <f t="shared" ref="BY218:CC218" si="153">BY171+BY184</f>
        <v>0</v>
      </c>
      <c r="BZ218" s="221">
        <f t="shared" si="153"/>
        <v>0</v>
      </c>
      <c r="CA218" s="221">
        <f t="shared" si="153"/>
        <v>0</v>
      </c>
      <c r="CB218" s="221">
        <f t="shared" si="153"/>
        <v>0</v>
      </c>
      <c r="CC218" s="221">
        <f t="shared" si="153"/>
        <v>0</v>
      </c>
      <c r="CE218" s="221">
        <f t="shared" ref="CE218:CJ218" si="154">CE171+CE184</f>
        <v>25463.050032000003</v>
      </c>
      <c r="CF218" s="221">
        <f t="shared" si="154"/>
        <v>33048.741468</v>
      </c>
      <c r="CG218" s="221">
        <f t="shared" si="154"/>
        <v>314721.23051400005</v>
      </c>
      <c r="CH218" s="221">
        <f t="shared" si="154"/>
        <v>315115.91812400008</v>
      </c>
      <c r="CI218" s="221">
        <f t="shared" si="154"/>
        <v>383987.21457299998</v>
      </c>
      <c r="CJ218" s="221">
        <f t="shared" si="154"/>
        <v>290128.67053200002</v>
      </c>
    </row>
    <row r="219" spans="2:88" s="35" customFormat="1" ht="12.75" thickTop="1" x14ac:dyDescent="0.2">
      <c r="B219" s="35" t="s">
        <v>139</v>
      </c>
    </row>
    <row r="220" spans="2:88" s="35" customFormat="1" x14ac:dyDescent="0.2">
      <c r="B220" s="35" t="s">
        <v>1302</v>
      </c>
      <c r="K220" s="35">
        <f>SUM(K221:K230)</f>
        <v>0</v>
      </c>
      <c r="L220" s="35">
        <f>SUM(L221:L230)</f>
        <v>0</v>
      </c>
      <c r="M220" s="35">
        <f t="shared" ref="M220:AZ220" si="155">SUM(M221:M230)</f>
        <v>0</v>
      </c>
      <c r="N220" s="35">
        <f t="shared" si="155"/>
        <v>0</v>
      </c>
      <c r="O220" s="35">
        <f t="shared" si="155"/>
        <v>0</v>
      </c>
      <c r="P220" s="35">
        <f t="shared" si="155"/>
        <v>0</v>
      </c>
      <c r="Q220" s="35">
        <f t="shared" si="155"/>
        <v>0</v>
      </c>
      <c r="R220" s="35">
        <f t="shared" si="155"/>
        <v>0</v>
      </c>
      <c r="S220" s="35">
        <f t="shared" si="155"/>
        <v>0</v>
      </c>
      <c r="T220" s="35">
        <f t="shared" si="155"/>
        <v>0</v>
      </c>
      <c r="U220" s="35">
        <f t="shared" si="155"/>
        <v>0</v>
      </c>
      <c r="V220" s="35">
        <f t="shared" si="155"/>
        <v>0</v>
      </c>
      <c r="W220" s="35">
        <f t="shared" si="155"/>
        <v>0</v>
      </c>
      <c r="X220" s="35">
        <f t="shared" si="155"/>
        <v>0</v>
      </c>
      <c r="Y220" s="35">
        <f t="shared" si="155"/>
        <v>0</v>
      </c>
      <c r="Z220" s="35">
        <f t="shared" si="155"/>
        <v>0</v>
      </c>
      <c r="AA220" s="35">
        <f t="shared" si="155"/>
        <v>0</v>
      </c>
      <c r="AB220" s="35">
        <f t="shared" si="155"/>
        <v>0</v>
      </c>
      <c r="AC220" s="35">
        <f t="shared" si="155"/>
        <v>0</v>
      </c>
      <c r="AD220" s="35">
        <f t="shared" si="155"/>
        <v>0</v>
      </c>
      <c r="AE220" s="35">
        <f t="shared" si="155"/>
        <v>0</v>
      </c>
      <c r="AF220" s="35">
        <f t="shared" si="155"/>
        <v>0</v>
      </c>
      <c r="AG220" s="35">
        <f t="shared" si="155"/>
        <v>0</v>
      </c>
      <c r="AH220" s="35">
        <f t="shared" si="155"/>
        <v>0</v>
      </c>
      <c r="AI220" s="35">
        <f t="shared" si="155"/>
        <v>0</v>
      </c>
      <c r="AJ220" s="35">
        <f t="shared" si="155"/>
        <v>0</v>
      </c>
      <c r="AK220" s="35">
        <f t="shared" si="155"/>
        <v>0</v>
      </c>
      <c r="AL220" s="35">
        <f t="shared" si="155"/>
        <v>0</v>
      </c>
      <c r="AM220" s="35">
        <f t="shared" si="155"/>
        <v>0</v>
      </c>
      <c r="AN220" s="35">
        <f t="shared" si="155"/>
        <v>0</v>
      </c>
      <c r="AO220" s="35">
        <f t="shared" si="155"/>
        <v>0</v>
      </c>
      <c r="AP220" s="35">
        <f t="shared" si="155"/>
        <v>0</v>
      </c>
      <c r="AQ220" s="35">
        <f t="shared" si="155"/>
        <v>0</v>
      </c>
      <c r="AR220" s="35">
        <f t="shared" si="155"/>
        <v>0</v>
      </c>
      <c r="AS220" s="35">
        <f t="shared" si="155"/>
        <v>0</v>
      </c>
      <c r="AT220" s="35">
        <f t="shared" si="155"/>
        <v>0</v>
      </c>
      <c r="AU220" s="35">
        <f t="shared" si="155"/>
        <v>0</v>
      </c>
      <c r="AV220" s="35">
        <f t="shared" si="155"/>
        <v>0</v>
      </c>
      <c r="AW220" s="35">
        <f t="shared" si="155"/>
        <v>0</v>
      </c>
      <c r="AX220" s="35">
        <f t="shared" si="155"/>
        <v>0</v>
      </c>
      <c r="AY220" s="35">
        <f t="shared" si="155"/>
        <v>0</v>
      </c>
      <c r="AZ220" s="35">
        <f t="shared" si="155"/>
        <v>0</v>
      </c>
      <c r="BA220" s="35">
        <f>SUM(BA221:BA230)</f>
        <v>0</v>
      </c>
      <c r="BB220" s="35">
        <f>SUM(BB221:BB230)</f>
        <v>0</v>
      </c>
      <c r="BC220" s="35">
        <f>SUM(BC221:BC230)</f>
        <v>0</v>
      </c>
      <c r="BD220" s="35">
        <f>SUM(BD221:BD230)</f>
        <v>0</v>
      </c>
      <c r="BE220" s="35">
        <f t="shared" ref="BE220:BO220" si="156">SUM(BE221:BE230)</f>
        <v>0</v>
      </c>
      <c r="BF220" s="35">
        <f t="shared" si="156"/>
        <v>0</v>
      </c>
      <c r="BG220" s="35">
        <f t="shared" si="156"/>
        <v>0</v>
      </c>
      <c r="BH220" s="35">
        <f t="shared" si="156"/>
        <v>0</v>
      </c>
      <c r="BI220" s="35">
        <f t="shared" si="156"/>
        <v>0</v>
      </c>
      <c r="BJ220" s="35">
        <f t="shared" si="156"/>
        <v>0</v>
      </c>
      <c r="BK220" s="35">
        <f t="shared" si="156"/>
        <v>0</v>
      </c>
      <c r="BL220" s="35">
        <f t="shared" si="156"/>
        <v>0</v>
      </c>
      <c r="BM220" s="35">
        <f t="shared" si="156"/>
        <v>0</v>
      </c>
      <c r="BN220" s="35">
        <f t="shared" si="156"/>
        <v>0</v>
      </c>
      <c r="BO220" s="35">
        <f t="shared" si="156"/>
        <v>0</v>
      </c>
      <c r="BP220" s="35">
        <f t="shared" ref="BP220:BX220" si="157">SUM(BP221:BP230)</f>
        <v>0</v>
      </c>
      <c r="BQ220" s="35">
        <f t="shared" si="157"/>
        <v>0</v>
      </c>
      <c r="BR220" s="35">
        <f t="shared" si="157"/>
        <v>0</v>
      </c>
      <c r="BS220" s="35">
        <f t="shared" si="157"/>
        <v>0</v>
      </c>
      <c r="BT220" s="35">
        <f t="shared" si="157"/>
        <v>0</v>
      </c>
      <c r="BU220" s="35">
        <f t="shared" si="157"/>
        <v>0</v>
      </c>
      <c r="BV220" s="35">
        <f t="shared" si="157"/>
        <v>0</v>
      </c>
      <c r="BW220" s="35">
        <f t="shared" si="157"/>
        <v>0</v>
      </c>
      <c r="BX220" s="35">
        <f t="shared" si="157"/>
        <v>0</v>
      </c>
      <c r="BY220" s="35">
        <f t="shared" ref="BY220:CC220" si="158">SUM(BY221:BY230)</f>
        <v>0</v>
      </c>
      <c r="BZ220" s="35">
        <f t="shared" si="158"/>
        <v>0</v>
      </c>
      <c r="CA220" s="35">
        <f t="shared" si="158"/>
        <v>0</v>
      </c>
      <c r="CB220" s="35">
        <f t="shared" si="158"/>
        <v>0</v>
      </c>
      <c r="CC220" s="35">
        <f t="shared" si="158"/>
        <v>0</v>
      </c>
      <c r="CE220" s="35">
        <f t="shared" ref="CE220:CJ220" si="159">SUM(CE221:CE230)</f>
        <v>12509.280623999999</v>
      </c>
      <c r="CF220" s="35">
        <f t="shared" si="159"/>
        <v>21023.688038000004</v>
      </c>
      <c r="CG220" s="35">
        <f t="shared" si="159"/>
        <v>36696.544167</v>
      </c>
      <c r="CH220" s="35">
        <f t="shared" si="159"/>
        <v>56862.188184999999</v>
      </c>
      <c r="CI220" s="35">
        <f t="shared" si="159"/>
        <v>80551.653336000003</v>
      </c>
      <c r="CJ220" s="35">
        <f t="shared" si="159"/>
        <v>98223.251193000004</v>
      </c>
    </row>
    <row r="221" spans="2:88" x14ac:dyDescent="0.2">
      <c r="C221" s="154" t="s">
        <v>140</v>
      </c>
      <c r="D221" s="154"/>
      <c r="E221" s="154"/>
      <c r="F221" s="154"/>
      <c r="G221" s="168" t="s">
        <v>140</v>
      </c>
      <c r="H221" s="154"/>
      <c r="I221" s="154"/>
      <c r="J221" s="154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E221" s="172">
        <v>8918.3450979999998</v>
      </c>
      <c r="CF221" s="172">
        <v>14143.25438</v>
      </c>
      <c r="CG221" s="172">
        <v>20776.126972999999</v>
      </c>
      <c r="CH221" s="172">
        <v>21615.750370000002</v>
      </c>
      <c r="CI221" s="172">
        <v>31792.488541999999</v>
      </c>
      <c r="CJ221" s="172">
        <v>41472.475099000003</v>
      </c>
    </row>
    <row r="222" spans="2:88" x14ac:dyDescent="0.2">
      <c r="C222" s="24" t="s">
        <v>623</v>
      </c>
      <c r="G222" s="151" t="s">
        <v>623</v>
      </c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  <c r="AW222" s="158"/>
      <c r="AX222" s="158"/>
      <c r="AY222" s="158"/>
      <c r="AZ222" s="158"/>
      <c r="BA222" s="158"/>
      <c r="BB222" s="158"/>
      <c r="BC222" s="158"/>
      <c r="BD222" s="158"/>
      <c r="BE222" s="158"/>
      <c r="BF222" s="158"/>
      <c r="BG222" s="158"/>
      <c r="BH222" s="158"/>
      <c r="BI222" s="158"/>
      <c r="BJ222" s="158"/>
      <c r="BK222" s="158"/>
      <c r="BL222" s="158"/>
      <c r="BM222" s="158"/>
      <c r="BN222" s="158"/>
      <c r="BO222" s="158"/>
      <c r="BP222" s="158"/>
      <c r="BQ222" s="158"/>
      <c r="BR222" s="158"/>
      <c r="BS222" s="158"/>
      <c r="BT222" s="158"/>
      <c r="BU222" s="158"/>
      <c r="BV222" s="158"/>
      <c r="BW222" s="158"/>
      <c r="BX222" s="158"/>
      <c r="BY222" s="158"/>
      <c r="BZ222" s="158"/>
      <c r="CA222" s="158"/>
      <c r="CB222" s="158"/>
      <c r="CC222" s="158"/>
      <c r="CE222" s="158">
        <v>1626.5247609999999</v>
      </c>
      <c r="CF222" s="158">
        <v>708.31924000000004</v>
      </c>
      <c r="CG222" s="158">
        <v>5067.3803969999999</v>
      </c>
      <c r="CH222" s="158">
        <v>17216.077883999998</v>
      </c>
      <c r="CI222" s="158">
        <v>26520.214856999999</v>
      </c>
      <c r="CJ222" s="158">
        <v>25614.016617000001</v>
      </c>
    </row>
    <row r="223" spans="2:88" x14ac:dyDescent="0.2">
      <c r="C223" s="24" t="s">
        <v>624</v>
      </c>
      <c r="G223" s="151" t="s">
        <v>624</v>
      </c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  <c r="AW223" s="158"/>
      <c r="AX223" s="158"/>
      <c r="AY223" s="158"/>
      <c r="AZ223" s="158"/>
      <c r="BA223" s="158"/>
      <c r="BB223" s="158"/>
      <c r="BC223" s="158"/>
      <c r="BD223" s="158"/>
      <c r="BE223" s="158"/>
      <c r="BF223" s="158"/>
      <c r="BG223" s="158"/>
      <c r="BH223" s="158"/>
      <c r="BI223" s="158"/>
      <c r="BJ223" s="158"/>
      <c r="BK223" s="158"/>
      <c r="BL223" s="158"/>
      <c r="BM223" s="158"/>
      <c r="BN223" s="158"/>
      <c r="BO223" s="158"/>
      <c r="BP223" s="158"/>
      <c r="BQ223" s="158"/>
      <c r="BR223" s="158"/>
      <c r="BS223" s="158"/>
      <c r="BT223" s="158"/>
      <c r="BU223" s="158"/>
      <c r="BV223" s="158"/>
      <c r="BW223" s="158"/>
      <c r="BX223" s="158"/>
      <c r="BY223" s="158"/>
      <c r="BZ223" s="158"/>
      <c r="CA223" s="158"/>
      <c r="CB223" s="158"/>
      <c r="CC223" s="158"/>
      <c r="CE223" s="158">
        <v>41.514802000000003</v>
      </c>
      <c r="CF223" s="158">
        <v>86.665661</v>
      </c>
      <c r="CG223" s="158">
        <v>196.299218</v>
      </c>
      <c r="CH223" s="158">
        <v>159.982505</v>
      </c>
      <c r="CI223" s="158">
        <v>3.5152450000000002</v>
      </c>
      <c r="CJ223" s="158">
        <v>-1.7763</v>
      </c>
    </row>
    <row r="224" spans="2:88" x14ac:dyDescent="0.2">
      <c r="C224" s="24" t="s">
        <v>1303</v>
      </c>
      <c r="G224" s="151" t="s">
        <v>1303</v>
      </c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  <c r="AW224" s="158"/>
      <c r="AX224" s="158"/>
      <c r="AY224" s="158"/>
      <c r="AZ224" s="158"/>
      <c r="BA224" s="158"/>
      <c r="BB224" s="158"/>
      <c r="BC224" s="158"/>
      <c r="BD224" s="158"/>
      <c r="BE224" s="158"/>
      <c r="BF224" s="158"/>
      <c r="BG224" s="158"/>
      <c r="BH224" s="158"/>
      <c r="BI224" s="158"/>
      <c r="BJ224" s="158"/>
      <c r="BK224" s="158"/>
      <c r="BL224" s="158"/>
      <c r="BM224" s="158"/>
      <c r="BN224" s="158"/>
      <c r="BO224" s="158"/>
      <c r="BP224" s="158"/>
      <c r="BQ224" s="158"/>
      <c r="BR224" s="158"/>
      <c r="BS224" s="158"/>
      <c r="BT224" s="158"/>
      <c r="BU224" s="158"/>
      <c r="BV224" s="158"/>
      <c r="BW224" s="158"/>
      <c r="BX224" s="158"/>
      <c r="BY224" s="158"/>
      <c r="BZ224" s="158"/>
      <c r="CA224" s="158"/>
      <c r="CB224" s="158"/>
      <c r="CC224" s="158"/>
      <c r="CE224" s="158">
        <v>34.148373999999997</v>
      </c>
      <c r="CF224" s="158">
        <v>7.08</v>
      </c>
      <c r="CG224" s="158">
        <v>0</v>
      </c>
      <c r="CH224" s="158">
        <v>0</v>
      </c>
      <c r="CI224" s="158">
        <v>0</v>
      </c>
      <c r="CJ224" s="158">
        <v>0</v>
      </c>
    </row>
    <row r="225" spans="2:88" x14ac:dyDescent="0.2">
      <c r="C225" s="24" t="s">
        <v>625</v>
      </c>
      <c r="G225" s="151" t="s">
        <v>625</v>
      </c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58"/>
      <c r="AX225" s="158"/>
      <c r="AY225" s="158"/>
      <c r="AZ225" s="158"/>
      <c r="BA225" s="158"/>
      <c r="BB225" s="158"/>
      <c r="BC225" s="158"/>
      <c r="BD225" s="158"/>
      <c r="BE225" s="158"/>
      <c r="BF225" s="158"/>
      <c r="BG225" s="158"/>
      <c r="BH225" s="158"/>
      <c r="BI225" s="158"/>
      <c r="BJ225" s="158"/>
      <c r="BK225" s="158"/>
      <c r="BL225" s="158"/>
      <c r="BM225" s="158"/>
      <c r="BN225" s="158"/>
      <c r="BO225" s="158"/>
      <c r="BP225" s="158"/>
      <c r="BQ225" s="158"/>
      <c r="BR225" s="158"/>
      <c r="BS225" s="158"/>
      <c r="BT225" s="158"/>
      <c r="BU225" s="158"/>
      <c r="BV225" s="158"/>
      <c r="BW225" s="158"/>
      <c r="BX225" s="158"/>
      <c r="BY225" s="158"/>
      <c r="BZ225" s="158"/>
      <c r="CA225" s="158"/>
      <c r="CB225" s="158"/>
      <c r="CC225" s="158"/>
      <c r="CE225" s="158">
        <v>303.36656299999999</v>
      </c>
      <c r="CF225" s="158">
        <v>750.49764900000002</v>
      </c>
      <c r="CG225" s="158">
        <v>2097.5926290000002</v>
      </c>
      <c r="CH225" s="158">
        <v>4616.48758</v>
      </c>
      <c r="CI225" s="158">
        <v>2234.6354110000002</v>
      </c>
      <c r="CJ225" s="158">
        <v>2856.5758150000001</v>
      </c>
    </row>
    <row r="226" spans="2:88" x14ac:dyDescent="0.2">
      <c r="C226" s="24" t="s">
        <v>626</v>
      </c>
      <c r="G226" s="151" t="s">
        <v>626</v>
      </c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  <c r="AW226" s="158"/>
      <c r="AX226" s="158"/>
      <c r="AY226" s="158"/>
      <c r="AZ226" s="158"/>
      <c r="BA226" s="158"/>
      <c r="BB226" s="158"/>
      <c r="BC226" s="158"/>
      <c r="BD226" s="158"/>
      <c r="BE226" s="158"/>
      <c r="BF226" s="158"/>
      <c r="BG226" s="158"/>
      <c r="BH226" s="158"/>
      <c r="BI226" s="158"/>
      <c r="BJ226" s="158"/>
      <c r="BK226" s="158"/>
      <c r="BL226" s="158"/>
      <c r="BM226" s="158"/>
      <c r="BN226" s="158"/>
      <c r="BO226" s="158"/>
      <c r="BP226" s="158"/>
      <c r="BQ226" s="158"/>
      <c r="BR226" s="158"/>
      <c r="BS226" s="158"/>
      <c r="BT226" s="158"/>
      <c r="BU226" s="158"/>
      <c r="BV226" s="158"/>
      <c r="BW226" s="158"/>
      <c r="BX226" s="158"/>
      <c r="BY226" s="158"/>
      <c r="BZ226" s="158"/>
      <c r="CA226" s="158"/>
      <c r="CB226" s="158"/>
      <c r="CC226" s="158"/>
      <c r="CE226" s="158">
        <v>1585.381026</v>
      </c>
      <c r="CF226" s="158">
        <v>3449.118336</v>
      </c>
      <c r="CG226" s="158">
        <v>8559.1449499999999</v>
      </c>
      <c r="CH226" s="158">
        <v>9914.7292620000007</v>
      </c>
      <c r="CI226" s="158">
        <v>15780.269654</v>
      </c>
      <c r="CJ226" s="158">
        <v>18316.144869</v>
      </c>
    </row>
    <row r="227" spans="2:88" x14ac:dyDescent="0.2">
      <c r="C227" s="24" t="s">
        <v>627</v>
      </c>
      <c r="G227" s="151" t="s">
        <v>627</v>
      </c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58"/>
      <c r="AX227" s="158"/>
      <c r="AY227" s="158"/>
      <c r="AZ227" s="158"/>
      <c r="BA227" s="158"/>
      <c r="BB227" s="158"/>
      <c r="BC227" s="158"/>
      <c r="BD227" s="158"/>
      <c r="BE227" s="158"/>
      <c r="BF227" s="158"/>
      <c r="BG227" s="158"/>
      <c r="BH227" s="158"/>
      <c r="BI227" s="158"/>
      <c r="BJ227" s="158"/>
      <c r="BK227" s="158"/>
      <c r="BL227" s="158"/>
      <c r="BM227" s="158"/>
      <c r="BN227" s="158"/>
      <c r="BO227" s="158"/>
      <c r="BP227" s="158"/>
      <c r="BQ227" s="158"/>
      <c r="BR227" s="158"/>
      <c r="BS227" s="158"/>
      <c r="BT227" s="158"/>
      <c r="BU227" s="158"/>
      <c r="BV227" s="158"/>
      <c r="BW227" s="158"/>
      <c r="BX227" s="158"/>
      <c r="BY227" s="158"/>
      <c r="BZ227" s="158"/>
      <c r="CA227" s="158"/>
      <c r="CB227" s="158"/>
      <c r="CC227" s="158"/>
      <c r="CE227" s="158">
        <v>0</v>
      </c>
      <c r="CF227" s="158">
        <v>0</v>
      </c>
      <c r="CG227" s="158">
        <v>0</v>
      </c>
      <c r="CH227" s="158">
        <v>3339.1605840000002</v>
      </c>
      <c r="CI227" s="158">
        <v>4220.5296269999999</v>
      </c>
      <c r="CJ227" s="158">
        <v>9965.8150929999993</v>
      </c>
    </row>
    <row r="228" spans="2:88" x14ac:dyDescent="0.2">
      <c r="C228" s="24" t="s">
        <v>1304</v>
      </c>
      <c r="G228" s="151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58"/>
      <c r="BB228" s="158"/>
      <c r="BC228" s="158"/>
      <c r="BD228" s="158"/>
      <c r="BE228" s="158"/>
      <c r="BF228" s="158"/>
      <c r="BG228" s="158"/>
      <c r="BH228" s="158"/>
      <c r="BI228" s="158"/>
      <c r="BJ228" s="158"/>
      <c r="BK228" s="158"/>
      <c r="BL228" s="158"/>
      <c r="BM228" s="158"/>
      <c r="BN228" s="158"/>
      <c r="BO228" s="158"/>
      <c r="BP228" s="158"/>
      <c r="BQ228" s="158"/>
      <c r="BR228" s="158"/>
      <c r="BS228" s="158"/>
      <c r="BT228" s="158"/>
      <c r="BU228" s="158"/>
      <c r="BV228" s="158"/>
      <c r="BW228" s="158"/>
      <c r="BX228" s="158"/>
      <c r="BY228" s="158"/>
      <c r="BZ228" s="158"/>
      <c r="CA228" s="158"/>
      <c r="CB228" s="158"/>
      <c r="CC228" s="158"/>
      <c r="CE228" s="158">
        <v>0</v>
      </c>
      <c r="CF228" s="158">
        <v>0</v>
      </c>
      <c r="CG228" s="158">
        <v>0</v>
      </c>
      <c r="CH228" s="158">
        <v>0</v>
      </c>
      <c r="CI228" s="158">
        <v>0</v>
      </c>
      <c r="CJ228" s="158">
        <v>0</v>
      </c>
    </row>
    <row r="229" spans="2:88" x14ac:dyDescent="0.2">
      <c r="C229" s="24" t="s">
        <v>1305</v>
      </c>
      <c r="G229" s="151" t="s">
        <v>146</v>
      </c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58"/>
      <c r="AX229" s="158"/>
      <c r="AY229" s="158"/>
      <c r="AZ229" s="158"/>
      <c r="BA229" s="158"/>
      <c r="BB229" s="158"/>
      <c r="BC229" s="158"/>
      <c r="BD229" s="158"/>
      <c r="BE229" s="158"/>
      <c r="BF229" s="158"/>
      <c r="BG229" s="158"/>
      <c r="BH229" s="158"/>
      <c r="BI229" s="158"/>
      <c r="BJ229" s="158"/>
      <c r="BK229" s="158"/>
      <c r="BL229" s="158"/>
      <c r="BM229" s="158"/>
      <c r="BN229" s="158"/>
      <c r="BO229" s="158"/>
      <c r="BP229" s="158"/>
      <c r="BQ229" s="158"/>
      <c r="BR229" s="158"/>
      <c r="BS229" s="158"/>
      <c r="BT229" s="158"/>
      <c r="BU229" s="158"/>
      <c r="BV229" s="158"/>
      <c r="BW229" s="158"/>
      <c r="BX229" s="158"/>
      <c r="BY229" s="158"/>
      <c r="BZ229" s="158"/>
      <c r="CA229" s="158"/>
      <c r="CB229" s="158"/>
      <c r="CC229" s="158"/>
      <c r="CE229" s="158">
        <v>0</v>
      </c>
      <c r="CF229" s="158">
        <v>2000</v>
      </c>
      <c r="CG229" s="158">
        <v>0</v>
      </c>
      <c r="CH229" s="158">
        <v>0</v>
      </c>
      <c r="CI229" s="158">
        <v>0</v>
      </c>
      <c r="CJ229" s="158">
        <v>0</v>
      </c>
    </row>
    <row r="230" spans="2:88" x14ac:dyDescent="0.2">
      <c r="C230" s="155" t="s">
        <v>1306</v>
      </c>
      <c r="D230" s="155"/>
      <c r="E230" s="155"/>
      <c r="F230" s="155"/>
      <c r="G230" s="169" t="s">
        <v>146</v>
      </c>
      <c r="H230" s="155"/>
      <c r="I230" s="155"/>
      <c r="J230" s="155"/>
      <c r="K230" s="173"/>
      <c r="L230" s="173"/>
      <c r="M230" s="173"/>
      <c r="N230" s="173"/>
      <c r="O230" s="173"/>
      <c r="P230" s="173"/>
      <c r="Q230" s="173"/>
      <c r="R230" s="173"/>
      <c r="S230" s="173"/>
      <c r="T230" s="173"/>
      <c r="U230" s="173"/>
      <c r="V230" s="173"/>
      <c r="W230" s="173"/>
      <c r="X230" s="173"/>
      <c r="Y230" s="173"/>
      <c r="Z230" s="173"/>
      <c r="AA230" s="173"/>
      <c r="AB230" s="173"/>
      <c r="AC230" s="173"/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E230" s="173">
        <v>0</v>
      </c>
      <c r="CF230" s="173">
        <v>-121.24722800000001</v>
      </c>
      <c r="CG230" s="173">
        <v>0</v>
      </c>
      <c r="CH230" s="173">
        <v>0</v>
      </c>
      <c r="CI230" s="173">
        <v>0</v>
      </c>
      <c r="CJ230" s="173">
        <v>0</v>
      </c>
    </row>
    <row r="231" spans="2:88" s="35" customFormat="1" x14ac:dyDescent="0.2">
      <c r="B231" s="35" t="s">
        <v>1307</v>
      </c>
      <c r="K231" s="35">
        <f>SUM(K232:K241)</f>
        <v>0</v>
      </c>
      <c r="L231" s="35">
        <f>SUM(L232:L241)</f>
        <v>0</v>
      </c>
      <c r="M231" s="35">
        <f t="shared" ref="M231:AZ231" si="160">SUM(M232:M241)</f>
        <v>0</v>
      </c>
      <c r="N231" s="35">
        <f t="shared" si="160"/>
        <v>0</v>
      </c>
      <c r="O231" s="35">
        <f t="shared" si="160"/>
        <v>0</v>
      </c>
      <c r="P231" s="35">
        <f t="shared" si="160"/>
        <v>0</v>
      </c>
      <c r="Q231" s="35">
        <f t="shared" si="160"/>
        <v>0</v>
      </c>
      <c r="R231" s="35">
        <f t="shared" si="160"/>
        <v>0</v>
      </c>
      <c r="S231" s="35">
        <f t="shared" si="160"/>
        <v>0</v>
      </c>
      <c r="T231" s="35">
        <f t="shared" si="160"/>
        <v>0</v>
      </c>
      <c r="U231" s="35">
        <f t="shared" si="160"/>
        <v>0</v>
      </c>
      <c r="V231" s="35">
        <f t="shared" si="160"/>
        <v>0</v>
      </c>
      <c r="W231" s="35">
        <f t="shared" si="160"/>
        <v>0</v>
      </c>
      <c r="X231" s="35">
        <f t="shared" si="160"/>
        <v>0</v>
      </c>
      <c r="Y231" s="35">
        <f t="shared" si="160"/>
        <v>0</v>
      </c>
      <c r="Z231" s="35">
        <f t="shared" si="160"/>
        <v>0</v>
      </c>
      <c r="AA231" s="35">
        <f t="shared" si="160"/>
        <v>0</v>
      </c>
      <c r="AB231" s="35">
        <f t="shared" si="160"/>
        <v>0</v>
      </c>
      <c r="AC231" s="35">
        <f t="shared" si="160"/>
        <v>0</v>
      </c>
      <c r="AD231" s="35">
        <f t="shared" si="160"/>
        <v>0</v>
      </c>
      <c r="AE231" s="35">
        <f t="shared" si="160"/>
        <v>0</v>
      </c>
      <c r="AF231" s="35">
        <f t="shared" si="160"/>
        <v>0</v>
      </c>
      <c r="AG231" s="35">
        <f t="shared" si="160"/>
        <v>0</v>
      </c>
      <c r="AH231" s="35">
        <f t="shared" si="160"/>
        <v>0</v>
      </c>
      <c r="AI231" s="35">
        <f t="shared" si="160"/>
        <v>0</v>
      </c>
      <c r="AJ231" s="35">
        <f t="shared" si="160"/>
        <v>0</v>
      </c>
      <c r="AK231" s="35">
        <f t="shared" si="160"/>
        <v>0</v>
      </c>
      <c r="AL231" s="35">
        <f t="shared" si="160"/>
        <v>0</v>
      </c>
      <c r="AM231" s="35">
        <f t="shared" si="160"/>
        <v>0</v>
      </c>
      <c r="AN231" s="35">
        <f t="shared" si="160"/>
        <v>0</v>
      </c>
      <c r="AO231" s="35">
        <f t="shared" si="160"/>
        <v>0</v>
      </c>
      <c r="AP231" s="35">
        <f t="shared" si="160"/>
        <v>0</v>
      </c>
      <c r="AQ231" s="35">
        <f t="shared" si="160"/>
        <v>0</v>
      </c>
      <c r="AR231" s="35">
        <f t="shared" si="160"/>
        <v>0</v>
      </c>
      <c r="AS231" s="35">
        <f t="shared" si="160"/>
        <v>0</v>
      </c>
      <c r="AT231" s="35">
        <f t="shared" si="160"/>
        <v>0</v>
      </c>
      <c r="AU231" s="35">
        <f t="shared" si="160"/>
        <v>0</v>
      </c>
      <c r="AV231" s="35">
        <f t="shared" si="160"/>
        <v>0</v>
      </c>
      <c r="AW231" s="35">
        <f t="shared" si="160"/>
        <v>0</v>
      </c>
      <c r="AX231" s="35">
        <f t="shared" si="160"/>
        <v>0</v>
      </c>
      <c r="AY231" s="35">
        <f t="shared" si="160"/>
        <v>0</v>
      </c>
      <c r="AZ231" s="35">
        <f t="shared" si="160"/>
        <v>0</v>
      </c>
      <c r="BA231" s="35">
        <f>SUM(BA232:BA241)</f>
        <v>0</v>
      </c>
      <c r="BB231" s="35">
        <f>SUM(BB232:BB241)</f>
        <v>0</v>
      </c>
      <c r="BC231" s="35">
        <f>SUM(BC232:BC241)</f>
        <v>0</v>
      </c>
      <c r="BD231" s="35">
        <f>SUM(BD232:BD241)</f>
        <v>0</v>
      </c>
      <c r="BE231" s="35">
        <f t="shared" ref="BE231:BO231" si="161">SUM(BE232:BE241)</f>
        <v>0</v>
      </c>
      <c r="BF231" s="35">
        <f t="shared" si="161"/>
        <v>0</v>
      </c>
      <c r="BG231" s="35">
        <f t="shared" si="161"/>
        <v>0</v>
      </c>
      <c r="BH231" s="35">
        <f t="shared" si="161"/>
        <v>0</v>
      </c>
      <c r="BI231" s="35">
        <f t="shared" si="161"/>
        <v>0</v>
      </c>
      <c r="BJ231" s="35">
        <f t="shared" si="161"/>
        <v>0</v>
      </c>
      <c r="BK231" s="35">
        <f t="shared" si="161"/>
        <v>0</v>
      </c>
      <c r="BL231" s="35">
        <f t="shared" si="161"/>
        <v>0</v>
      </c>
      <c r="BM231" s="35">
        <f t="shared" si="161"/>
        <v>0</v>
      </c>
      <c r="BN231" s="35">
        <f t="shared" si="161"/>
        <v>0</v>
      </c>
      <c r="BO231" s="35">
        <f t="shared" si="161"/>
        <v>0</v>
      </c>
      <c r="BP231" s="35">
        <f t="shared" ref="BP231:BX231" si="162">SUM(BP232:BP241)</f>
        <v>0</v>
      </c>
      <c r="BQ231" s="35">
        <f t="shared" si="162"/>
        <v>0</v>
      </c>
      <c r="BR231" s="35">
        <f t="shared" si="162"/>
        <v>0</v>
      </c>
      <c r="BS231" s="35">
        <f t="shared" si="162"/>
        <v>0</v>
      </c>
      <c r="BT231" s="35">
        <f t="shared" si="162"/>
        <v>0</v>
      </c>
      <c r="BU231" s="35">
        <f t="shared" si="162"/>
        <v>0</v>
      </c>
      <c r="BV231" s="35">
        <f t="shared" si="162"/>
        <v>0</v>
      </c>
      <c r="BW231" s="35">
        <f t="shared" si="162"/>
        <v>0</v>
      </c>
      <c r="BX231" s="35">
        <f t="shared" si="162"/>
        <v>0</v>
      </c>
      <c r="BY231" s="35">
        <f t="shared" ref="BY231:CC231" si="163">SUM(BY232:BY241)</f>
        <v>0</v>
      </c>
      <c r="BZ231" s="35">
        <f t="shared" si="163"/>
        <v>0</v>
      </c>
      <c r="CA231" s="35">
        <f t="shared" si="163"/>
        <v>0</v>
      </c>
      <c r="CB231" s="35">
        <f t="shared" si="163"/>
        <v>0</v>
      </c>
      <c r="CC231" s="35">
        <f t="shared" si="163"/>
        <v>0</v>
      </c>
      <c r="CE231" s="35">
        <f t="shared" ref="CE231:CJ231" si="164">SUM(CE232:CE241)</f>
        <v>2440.1367220000006</v>
      </c>
      <c r="CF231" s="35">
        <f t="shared" si="164"/>
        <v>623.41510300000004</v>
      </c>
      <c r="CG231" s="35">
        <f t="shared" si="164"/>
        <v>176345.667472</v>
      </c>
      <c r="CH231" s="35">
        <f t="shared" si="164"/>
        <v>187690.64477100002</v>
      </c>
      <c r="CI231" s="35">
        <f t="shared" si="164"/>
        <v>199337.22899900001</v>
      </c>
      <c r="CJ231" s="35">
        <f t="shared" si="164"/>
        <v>213920.01314600001</v>
      </c>
    </row>
    <row r="232" spans="2:88" x14ac:dyDescent="0.2">
      <c r="C232" s="154" t="s">
        <v>145</v>
      </c>
      <c r="D232" s="154"/>
      <c r="E232" s="154"/>
      <c r="F232" s="154"/>
      <c r="G232" s="168"/>
      <c r="H232" s="154"/>
      <c r="I232" s="154"/>
      <c r="J232" s="154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  <c r="BT232" s="172"/>
      <c r="BU232" s="172"/>
      <c r="BV232" s="172"/>
      <c r="BW232" s="172"/>
      <c r="BX232" s="172"/>
      <c r="BY232" s="172"/>
      <c r="BZ232" s="172"/>
      <c r="CA232" s="172"/>
      <c r="CB232" s="172"/>
      <c r="CC232" s="172"/>
      <c r="CE232" s="172">
        <v>578.55750499999999</v>
      </c>
      <c r="CF232" s="172">
        <v>700.17030199999999</v>
      </c>
      <c r="CG232" s="172">
        <v>1016.187684</v>
      </c>
      <c r="CH232" s="172">
        <v>1773.22335</v>
      </c>
      <c r="CI232" s="172">
        <v>2273.8134300000002</v>
      </c>
      <c r="CJ232" s="172">
        <v>3484.4472059999998</v>
      </c>
    </row>
    <row r="233" spans="2:88" x14ac:dyDescent="0.2">
      <c r="C233" s="24" t="s">
        <v>1288</v>
      </c>
      <c r="G233" s="151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  <c r="AW233" s="158"/>
      <c r="AX233" s="158"/>
      <c r="AY233" s="158"/>
      <c r="AZ233" s="158"/>
      <c r="BA233" s="158"/>
      <c r="BB233" s="158"/>
      <c r="BC233" s="158"/>
      <c r="BD233" s="158"/>
      <c r="BE233" s="158"/>
      <c r="BF233" s="158"/>
      <c r="BG233" s="158"/>
      <c r="BH233" s="158"/>
      <c r="BI233" s="158"/>
      <c r="BJ233" s="158"/>
      <c r="BK233" s="158"/>
      <c r="BL233" s="158"/>
      <c r="BM233" s="158"/>
      <c r="BN233" s="158"/>
      <c r="BO233" s="158"/>
      <c r="BP233" s="158"/>
      <c r="BQ233" s="158"/>
      <c r="BR233" s="158"/>
      <c r="BS233" s="158"/>
      <c r="BT233" s="158"/>
      <c r="BU233" s="158"/>
      <c r="BV233" s="158"/>
      <c r="BW233" s="158"/>
      <c r="BX233" s="158"/>
      <c r="BY233" s="158"/>
      <c r="BZ233" s="158"/>
      <c r="CA233" s="158"/>
      <c r="CB233" s="158"/>
      <c r="CC233" s="158"/>
      <c r="CE233" s="158">
        <v>-499.99232999999998</v>
      </c>
      <c r="CF233" s="158">
        <v>-700.17030199999999</v>
      </c>
      <c r="CG233" s="158">
        <v>-1016.187684</v>
      </c>
      <c r="CH233" s="158">
        <v>-1773.22335</v>
      </c>
      <c r="CI233" s="158">
        <v>-2273.8134300000002</v>
      </c>
      <c r="CJ233" s="158">
        <v>-1913.760536</v>
      </c>
    </row>
    <row r="234" spans="2:88" x14ac:dyDescent="0.2">
      <c r="C234" s="24" t="s">
        <v>1308</v>
      </c>
      <c r="G234" s="151" t="s">
        <v>146</v>
      </c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  <c r="AW234" s="158"/>
      <c r="AX234" s="158"/>
      <c r="AY234" s="158"/>
      <c r="AZ234" s="158"/>
      <c r="BA234" s="158"/>
      <c r="BB234" s="158"/>
      <c r="BC234" s="158"/>
      <c r="BD234" s="158"/>
      <c r="BE234" s="158"/>
      <c r="BF234" s="158"/>
      <c r="BG234" s="158"/>
      <c r="BH234" s="158"/>
      <c r="BI234" s="158"/>
      <c r="BJ234" s="158"/>
      <c r="BK234" s="158"/>
      <c r="BL234" s="158"/>
      <c r="BM234" s="158"/>
      <c r="BN234" s="158"/>
      <c r="BO234" s="158"/>
      <c r="BP234" s="158"/>
      <c r="BQ234" s="158"/>
      <c r="BR234" s="158"/>
      <c r="BS234" s="158"/>
      <c r="BT234" s="158"/>
      <c r="BU234" s="158"/>
      <c r="BV234" s="158"/>
      <c r="BW234" s="158"/>
      <c r="BX234" s="158"/>
      <c r="BY234" s="158"/>
      <c r="BZ234" s="158"/>
      <c r="CA234" s="158"/>
      <c r="CB234" s="158"/>
      <c r="CC234" s="158"/>
      <c r="CE234" s="158">
        <v>2540</v>
      </c>
      <c r="CF234" s="158">
        <v>540</v>
      </c>
      <c r="CG234" s="158">
        <v>200000.195538</v>
      </c>
      <c r="CH234" s="158">
        <v>200000.195538</v>
      </c>
      <c r="CI234" s="158">
        <v>200000.195538</v>
      </c>
      <c r="CJ234" s="158">
        <v>200000.195538</v>
      </c>
    </row>
    <row r="235" spans="2:88" x14ac:dyDescent="0.2">
      <c r="C235" s="24" t="s">
        <v>1309</v>
      </c>
      <c r="G235" s="151" t="s">
        <v>146</v>
      </c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58"/>
      <c r="AX235" s="158"/>
      <c r="AY235" s="158"/>
      <c r="AZ235" s="158"/>
      <c r="BA235" s="158"/>
      <c r="BB235" s="158"/>
      <c r="BC235" s="158"/>
      <c r="BD235" s="158"/>
      <c r="BE235" s="158"/>
      <c r="BF235" s="158"/>
      <c r="BG235" s="158"/>
      <c r="BH235" s="158"/>
      <c r="BI235" s="158"/>
      <c r="BJ235" s="158"/>
      <c r="BK235" s="158"/>
      <c r="BL235" s="158"/>
      <c r="BM235" s="158"/>
      <c r="BN235" s="158"/>
      <c r="BO235" s="158"/>
      <c r="BP235" s="158"/>
      <c r="BQ235" s="158"/>
      <c r="BR235" s="158"/>
      <c r="BS235" s="158"/>
      <c r="BT235" s="158"/>
      <c r="BU235" s="158"/>
      <c r="BV235" s="158"/>
      <c r="BW235" s="158"/>
      <c r="BX235" s="158"/>
      <c r="BY235" s="158"/>
      <c r="BZ235" s="158"/>
      <c r="CA235" s="158"/>
      <c r="CB235" s="158"/>
      <c r="CC235" s="158"/>
      <c r="CE235" s="158">
        <v>0</v>
      </c>
      <c r="CF235" s="158">
        <v>0</v>
      </c>
      <c r="CG235" s="158">
        <v>35605.163349000002</v>
      </c>
      <c r="CH235" s="158">
        <v>35605.163349000002</v>
      </c>
      <c r="CI235" s="158">
        <v>35605.163349000002</v>
      </c>
      <c r="CJ235" s="158">
        <v>35605.163349000002</v>
      </c>
    </row>
    <row r="236" spans="2:88" x14ac:dyDescent="0.2">
      <c r="C236" s="24" t="s">
        <v>1310</v>
      </c>
      <c r="G236" s="151" t="s">
        <v>146</v>
      </c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  <c r="AW236" s="158"/>
      <c r="AX236" s="158"/>
      <c r="AY236" s="158"/>
      <c r="AZ236" s="158"/>
      <c r="BA236" s="158"/>
      <c r="BB236" s="158"/>
      <c r="BC236" s="158"/>
      <c r="BD236" s="158"/>
      <c r="BE236" s="158"/>
      <c r="BF236" s="158"/>
      <c r="BG236" s="158"/>
      <c r="BH236" s="158"/>
      <c r="BI236" s="158"/>
      <c r="BJ236" s="158"/>
      <c r="BK236" s="158"/>
      <c r="BL236" s="158"/>
      <c r="BM236" s="158"/>
      <c r="BN236" s="158"/>
      <c r="BO236" s="158"/>
      <c r="BP236" s="158"/>
      <c r="BQ236" s="158"/>
      <c r="BR236" s="158"/>
      <c r="BS236" s="158"/>
      <c r="BT236" s="158"/>
      <c r="BU236" s="158"/>
      <c r="BV236" s="158"/>
      <c r="BW236" s="158"/>
      <c r="BX236" s="158"/>
      <c r="BY236" s="158"/>
      <c r="BZ236" s="158"/>
      <c r="CA236" s="158"/>
      <c r="CB236" s="158"/>
      <c r="CC236" s="158"/>
      <c r="CE236" s="158">
        <v>-0.73234200000000005</v>
      </c>
      <c r="CF236" s="158">
        <v>-0.60464399999999996</v>
      </c>
      <c r="CG236" s="158">
        <v>-10.311109999999999</v>
      </c>
      <c r="CH236" s="158">
        <v>-8.4640140000000006</v>
      </c>
      <c r="CI236" s="158">
        <v>-6.4957510000000003</v>
      </c>
      <c r="CJ236" s="158">
        <v>-4.5927860000000003</v>
      </c>
    </row>
    <row r="237" spans="2:88" x14ac:dyDescent="0.2">
      <c r="C237" s="24" t="s">
        <v>1306</v>
      </c>
      <c r="G237" s="151" t="s">
        <v>146</v>
      </c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  <c r="AW237" s="158"/>
      <c r="AX237" s="158"/>
      <c r="AY237" s="158"/>
      <c r="AZ237" s="158"/>
      <c r="BA237" s="158"/>
      <c r="BB237" s="158"/>
      <c r="BC237" s="158"/>
      <c r="BD237" s="158"/>
      <c r="BE237" s="158"/>
      <c r="BF237" s="158"/>
      <c r="BG237" s="158"/>
      <c r="BH237" s="158"/>
      <c r="BI237" s="158"/>
      <c r="BJ237" s="158"/>
      <c r="BK237" s="158"/>
      <c r="BL237" s="158"/>
      <c r="BM237" s="158"/>
      <c r="BN237" s="158"/>
      <c r="BO237" s="158"/>
      <c r="BP237" s="158"/>
      <c r="BQ237" s="158"/>
      <c r="BR237" s="158"/>
      <c r="BS237" s="158"/>
      <c r="BT237" s="158"/>
      <c r="BU237" s="158"/>
      <c r="BV237" s="158"/>
      <c r="BW237" s="158"/>
      <c r="BX237" s="158"/>
      <c r="BY237" s="158"/>
      <c r="BZ237" s="158"/>
      <c r="CA237" s="158"/>
      <c r="CB237" s="158"/>
      <c r="CC237" s="158"/>
      <c r="CE237" s="158">
        <v>-399.03861599999999</v>
      </c>
      <c r="CF237" s="158">
        <v>-123.964242</v>
      </c>
      <c r="CG237" s="158">
        <v>-59249.380304999999</v>
      </c>
      <c r="CH237" s="158">
        <v>-48635.668842999999</v>
      </c>
      <c r="CI237" s="158">
        <v>-37325.707814000001</v>
      </c>
      <c r="CJ237" s="158">
        <v>-26390.939538999999</v>
      </c>
    </row>
    <row r="238" spans="2:88" x14ac:dyDescent="0.2">
      <c r="C238" s="24" t="s">
        <v>1311</v>
      </c>
      <c r="G238" s="151" t="s">
        <v>1001</v>
      </c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58"/>
      <c r="AN238" s="158"/>
      <c r="AO238" s="158"/>
      <c r="AP238" s="158"/>
      <c r="AQ238" s="158"/>
      <c r="AR238" s="158"/>
      <c r="AS238" s="158"/>
      <c r="AT238" s="158"/>
      <c r="AU238" s="158"/>
      <c r="AV238" s="158"/>
      <c r="AW238" s="158"/>
      <c r="AX238" s="158"/>
      <c r="AY238" s="158"/>
      <c r="AZ238" s="158"/>
      <c r="BA238" s="158"/>
      <c r="BB238" s="158"/>
      <c r="BC238" s="158"/>
      <c r="BD238" s="158"/>
      <c r="BE238" s="158"/>
      <c r="BF238" s="158"/>
      <c r="BG238" s="158"/>
      <c r="BH238" s="158"/>
      <c r="BI238" s="158"/>
      <c r="BJ238" s="158"/>
      <c r="BK238" s="158"/>
      <c r="BL238" s="158"/>
      <c r="BM238" s="158"/>
      <c r="BN238" s="158"/>
      <c r="BO238" s="158"/>
      <c r="BP238" s="158"/>
      <c r="BQ238" s="158"/>
      <c r="BR238" s="158"/>
      <c r="BS238" s="158"/>
      <c r="BT238" s="158"/>
      <c r="BU238" s="158"/>
      <c r="BV238" s="158"/>
      <c r="BW238" s="158"/>
      <c r="BX238" s="158"/>
      <c r="BY238" s="158"/>
      <c r="BZ238" s="158"/>
      <c r="CA238" s="158"/>
      <c r="CB238" s="158"/>
      <c r="CC238" s="158"/>
      <c r="CE238" s="158">
        <v>0</v>
      </c>
      <c r="CF238" s="158">
        <v>0</v>
      </c>
      <c r="CG238" s="158">
        <v>0</v>
      </c>
      <c r="CH238" s="158">
        <v>623.69874100000004</v>
      </c>
      <c r="CI238" s="158">
        <v>759.401205</v>
      </c>
      <c r="CJ238" s="158">
        <v>2718.7762050000001</v>
      </c>
    </row>
    <row r="239" spans="2:88" x14ac:dyDescent="0.2">
      <c r="C239" s="24" t="s">
        <v>1312</v>
      </c>
      <c r="G239" s="151" t="s">
        <v>1313</v>
      </c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  <c r="AW239" s="158"/>
      <c r="AX239" s="158"/>
      <c r="AY239" s="158"/>
      <c r="AZ239" s="158"/>
      <c r="BA239" s="158"/>
      <c r="BB239" s="158"/>
      <c r="BC239" s="158"/>
      <c r="BD239" s="158"/>
      <c r="BE239" s="158"/>
      <c r="BF239" s="158"/>
      <c r="BG239" s="158"/>
      <c r="BH239" s="158"/>
      <c r="BI239" s="158"/>
      <c r="BJ239" s="158"/>
      <c r="BK239" s="158"/>
      <c r="BL239" s="158"/>
      <c r="BM239" s="158"/>
      <c r="BN239" s="158"/>
      <c r="BO239" s="158"/>
      <c r="BP239" s="158"/>
      <c r="BQ239" s="158"/>
      <c r="BR239" s="158"/>
      <c r="BS239" s="158"/>
      <c r="BT239" s="158"/>
      <c r="BU239" s="158"/>
      <c r="BV239" s="158"/>
      <c r="BW239" s="158"/>
      <c r="BX239" s="158"/>
      <c r="BY239" s="158"/>
      <c r="BZ239" s="158"/>
      <c r="CA239" s="158"/>
      <c r="CB239" s="158"/>
      <c r="CC239" s="158"/>
      <c r="CE239" s="158">
        <v>23.555997000000001</v>
      </c>
      <c r="CF239" s="158">
        <v>0</v>
      </c>
      <c r="CG239" s="158">
        <v>0</v>
      </c>
      <c r="CH239" s="158">
        <v>0</v>
      </c>
      <c r="CI239" s="158">
        <v>0</v>
      </c>
      <c r="CJ239" s="158">
        <v>0</v>
      </c>
    </row>
    <row r="240" spans="2:88" x14ac:dyDescent="0.2">
      <c r="C240" s="24" t="s">
        <v>1314</v>
      </c>
      <c r="G240" s="151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58"/>
      <c r="AN240" s="158"/>
      <c r="AO240" s="158"/>
      <c r="AP240" s="158"/>
      <c r="AQ240" s="158"/>
      <c r="AR240" s="158"/>
      <c r="AS240" s="158"/>
      <c r="AT240" s="158"/>
      <c r="AU240" s="158"/>
      <c r="AV240" s="158"/>
      <c r="AW240" s="158"/>
      <c r="AX240" s="158"/>
      <c r="AY240" s="158"/>
      <c r="AZ240" s="158"/>
      <c r="BA240" s="158"/>
      <c r="BB240" s="158"/>
      <c r="BC240" s="158"/>
      <c r="BD240" s="158"/>
      <c r="BE240" s="158"/>
      <c r="BF240" s="158"/>
      <c r="BG240" s="158"/>
      <c r="BH240" s="158"/>
      <c r="BI240" s="158"/>
      <c r="BJ240" s="158"/>
      <c r="BK240" s="158"/>
      <c r="BL240" s="158"/>
      <c r="BM240" s="158"/>
      <c r="BN240" s="158"/>
      <c r="BO240" s="158"/>
      <c r="BP240" s="158"/>
      <c r="BQ240" s="158"/>
      <c r="BR240" s="158"/>
      <c r="BS240" s="158"/>
      <c r="BT240" s="158"/>
      <c r="BU240" s="158"/>
      <c r="BV240" s="158"/>
      <c r="BW240" s="158"/>
      <c r="BX240" s="158"/>
      <c r="BY240" s="158"/>
      <c r="BZ240" s="158"/>
      <c r="CA240" s="158"/>
      <c r="CB240" s="158"/>
      <c r="CC240" s="158"/>
      <c r="CE240" s="158">
        <v>0</v>
      </c>
      <c r="CF240" s="158">
        <v>0</v>
      </c>
      <c r="CG240" s="158">
        <v>0</v>
      </c>
      <c r="CH240" s="158">
        <v>105.72</v>
      </c>
      <c r="CI240" s="158">
        <v>304.67247200000003</v>
      </c>
      <c r="CJ240" s="158">
        <v>420.72370899999999</v>
      </c>
    </row>
    <row r="241" spans="2:88" x14ac:dyDescent="0.2">
      <c r="C241" s="24" t="s">
        <v>1315</v>
      </c>
      <c r="G241" s="151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  <c r="AW241" s="158"/>
      <c r="AX241" s="158"/>
      <c r="AY241" s="158"/>
      <c r="AZ241" s="158"/>
      <c r="BA241" s="158"/>
      <c r="BB241" s="158"/>
      <c r="BC241" s="158"/>
      <c r="BD241" s="158"/>
      <c r="BE241" s="158"/>
      <c r="BF241" s="158"/>
      <c r="BG241" s="158"/>
      <c r="BH241" s="158"/>
      <c r="BI241" s="158"/>
      <c r="BJ241" s="158"/>
      <c r="BK241" s="158"/>
      <c r="BL241" s="158"/>
      <c r="BM241" s="158"/>
      <c r="BN241" s="158"/>
      <c r="BO241" s="158"/>
      <c r="BP241" s="158"/>
      <c r="BQ241" s="158"/>
      <c r="BR241" s="158"/>
      <c r="BS241" s="158"/>
      <c r="BT241" s="158"/>
      <c r="BU241" s="158"/>
      <c r="BV241" s="158"/>
      <c r="BW241" s="158"/>
      <c r="BX241" s="158"/>
      <c r="BY241" s="158"/>
      <c r="BZ241" s="158"/>
      <c r="CA241" s="158"/>
      <c r="CB241" s="158"/>
      <c r="CC241" s="158"/>
      <c r="CE241" s="158">
        <v>197.786508</v>
      </c>
      <c r="CF241" s="158">
        <v>207.98398900000001</v>
      </c>
      <c r="CG241" s="158">
        <v>0</v>
      </c>
      <c r="CH241" s="158">
        <v>0</v>
      </c>
      <c r="CI241" s="158">
        <v>0</v>
      </c>
      <c r="CJ241" s="158">
        <v>0</v>
      </c>
    </row>
    <row r="242" spans="2:88" s="35" customFormat="1" x14ac:dyDescent="0.2">
      <c r="B242" s="258" t="s">
        <v>1316</v>
      </c>
      <c r="C242" s="258"/>
      <c r="D242" s="258"/>
      <c r="E242" s="258"/>
      <c r="F242" s="258"/>
      <c r="G242" s="258"/>
      <c r="H242" s="258"/>
      <c r="I242" s="258"/>
      <c r="J242" s="258"/>
      <c r="K242" s="258">
        <f>K220+K231</f>
        <v>0</v>
      </c>
      <c r="L242" s="258">
        <f>L220+L231</f>
        <v>0</v>
      </c>
      <c r="M242" s="258">
        <f t="shared" ref="M242:AZ242" si="165">M220+M231</f>
        <v>0</v>
      </c>
      <c r="N242" s="258">
        <f t="shared" si="165"/>
        <v>0</v>
      </c>
      <c r="O242" s="258">
        <f t="shared" si="165"/>
        <v>0</v>
      </c>
      <c r="P242" s="258">
        <f t="shared" si="165"/>
        <v>0</v>
      </c>
      <c r="Q242" s="258">
        <f t="shared" si="165"/>
        <v>0</v>
      </c>
      <c r="R242" s="258">
        <f t="shared" si="165"/>
        <v>0</v>
      </c>
      <c r="S242" s="258">
        <f t="shared" si="165"/>
        <v>0</v>
      </c>
      <c r="T242" s="258">
        <f t="shared" si="165"/>
        <v>0</v>
      </c>
      <c r="U242" s="258">
        <f t="shared" si="165"/>
        <v>0</v>
      </c>
      <c r="V242" s="258">
        <f t="shared" si="165"/>
        <v>0</v>
      </c>
      <c r="W242" s="258">
        <f t="shared" si="165"/>
        <v>0</v>
      </c>
      <c r="X242" s="258">
        <f t="shared" si="165"/>
        <v>0</v>
      </c>
      <c r="Y242" s="258">
        <f t="shared" si="165"/>
        <v>0</v>
      </c>
      <c r="Z242" s="258">
        <f t="shared" si="165"/>
        <v>0</v>
      </c>
      <c r="AA242" s="258">
        <f t="shared" si="165"/>
        <v>0</v>
      </c>
      <c r="AB242" s="258">
        <f t="shared" si="165"/>
        <v>0</v>
      </c>
      <c r="AC242" s="258">
        <f t="shared" si="165"/>
        <v>0</v>
      </c>
      <c r="AD242" s="258">
        <f t="shared" si="165"/>
        <v>0</v>
      </c>
      <c r="AE242" s="258">
        <f t="shared" si="165"/>
        <v>0</v>
      </c>
      <c r="AF242" s="258">
        <f t="shared" si="165"/>
        <v>0</v>
      </c>
      <c r="AG242" s="258">
        <f t="shared" si="165"/>
        <v>0</v>
      </c>
      <c r="AH242" s="258">
        <f t="shared" si="165"/>
        <v>0</v>
      </c>
      <c r="AI242" s="258">
        <f t="shared" si="165"/>
        <v>0</v>
      </c>
      <c r="AJ242" s="258">
        <f t="shared" si="165"/>
        <v>0</v>
      </c>
      <c r="AK242" s="258">
        <f t="shared" si="165"/>
        <v>0</v>
      </c>
      <c r="AL242" s="258">
        <f t="shared" si="165"/>
        <v>0</v>
      </c>
      <c r="AM242" s="258">
        <f t="shared" si="165"/>
        <v>0</v>
      </c>
      <c r="AN242" s="258">
        <f t="shared" si="165"/>
        <v>0</v>
      </c>
      <c r="AO242" s="258">
        <f t="shared" si="165"/>
        <v>0</v>
      </c>
      <c r="AP242" s="258">
        <f t="shared" si="165"/>
        <v>0</v>
      </c>
      <c r="AQ242" s="258">
        <f t="shared" si="165"/>
        <v>0</v>
      </c>
      <c r="AR242" s="258">
        <f t="shared" si="165"/>
        <v>0</v>
      </c>
      <c r="AS242" s="258">
        <f t="shared" si="165"/>
        <v>0</v>
      </c>
      <c r="AT242" s="258">
        <f t="shared" si="165"/>
        <v>0</v>
      </c>
      <c r="AU242" s="258">
        <f t="shared" si="165"/>
        <v>0</v>
      </c>
      <c r="AV242" s="258">
        <f t="shared" si="165"/>
        <v>0</v>
      </c>
      <c r="AW242" s="258">
        <f t="shared" si="165"/>
        <v>0</v>
      </c>
      <c r="AX242" s="258">
        <f t="shared" si="165"/>
        <v>0</v>
      </c>
      <c r="AY242" s="258">
        <f t="shared" si="165"/>
        <v>0</v>
      </c>
      <c r="AZ242" s="258">
        <f t="shared" si="165"/>
        <v>0</v>
      </c>
      <c r="BA242" s="258">
        <f>BA220+BA231</f>
        <v>0</v>
      </c>
      <c r="BB242" s="258">
        <f>BB220+BB231</f>
        <v>0</v>
      </c>
      <c r="BC242" s="258">
        <f>BC220+BC231</f>
        <v>0</v>
      </c>
      <c r="BD242" s="258">
        <f>BD220+BD231</f>
        <v>0</v>
      </c>
      <c r="BE242" s="258">
        <f t="shared" ref="BE242:BO242" si="166">BE220+BE231</f>
        <v>0</v>
      </c>
      <c r="BF242" s="258">
        <f t="shared" si="166"/>
        <v>0</v>
      </c>
      <c r="BG242" s="258">
        <f t="shared" si="166"/>
        <v>0</v>
      </c>
      <c r="BH242" s="258">
        <f t="shared" si="166"/>
        <v>0</v>
      </c>
      <c r="BI242" s="258">
        <f t="shared" si="166"/>
        <v>0</v>
      </c>
      <c r="BJ242" s="258">
        <f t="shared" si="166"/>
        <v>0</v>
      </c>
      <c r="BK242" s="258">
        <f t="shared" si="166"/>
        <v>0</v>
      </c>
      <c r="BL242" s="258">
        <f t="shared" si="166"/>
        <v>0</v>
      </c>
      <c r="BM242" s="258">
        <f t="shared" si="166"/>
        <v>0</v>
      </c>
      <c r="BN242" s="258">
        <f t="shared" si="166"/>
        <v>0</v>
      </c>
      <c r="BO242" s="258">
        <f t="shared" si="166"/>
        <v>0</v>
      </c>
      <c r="BP242" s="258">
        <f t="shared" ref="BP242:BX242" si="167">BP220+BP231</f>
        <v>0</v>
      </c>
      <c r="BQ242" s="258">
        <f t="shared" si="167"/>
        <v>0</v>
      </c>
      <c r="BR242" s="258">
        <f t="shared" si="167"/>
        <v>0</v>
      </c>
      <c r="BS242" s="258">
        <f t="shared" si="167"/>
        <v>0</v>
      </c>
      <c r="BT242" s="258">
        <f t="shared" si="167"/>
        <v>0</v>
      </c>
      <c r="BU242" s="258">
        <f t="shared" si="167"/>
        <v>0</v>
      </c>
      <c r="BV242" s="258">
        <f t="shared" si="167"/>
        <v>0</v>
      </c>
      <c r="BW242" s="258">
        <f t="shared" si="167"/>
        <v>0</v>
      </c>
      <c r="BX242" s="258">
        <f t="shared" si="167"/>
        <v>0</v>
      </c>
      <c r="BY242" s="258">
        <f t="shared" ref="BY242:CC242" si="168">BY220+BY231</f>
        <v>0</v>
      </c>
      <c r="BZ242" s="258">
        <f t="shared" si="168"/>
        <v>0</v>
      </c>
      <c r="CA242" s="258">
        <f t="shared" si="168"/>
        <v>0</v>
      </c>
      <c r="CB242" s="258">
        <f t="shared" si="168"/>
        <v>0</v>
      </c>
      <c r="CC242" s="258">
        <f t="shared" si="168"/>
        <v>0</v>
      </c>
      <c r="CE242" s="258">
        <f t="shared" ref="CE242:CJ242" si="169">CE220+CE231</f>
        <v>14949.417346</v>
      </c>
      <c r="CF242" s="258">
        <f t="shared" si="169"/>
        <v>21647.103141000003</v>
      </c>
      <c r="CG242" s="258">
        <f t="shared" si="169"/>
        <v>213042.21163899999</v>
      </c>
      <c r="CH242" s="258">
        <f t="shared" si="169"/>
        <v>244552.83295600003</v>
      </c>
      <c r="CI242" s="258">
        <f t="shared" si="169"/>
        <v>279888.88233500003</v>
      </c>
      <c r="CJ242" s="258">
        <f t="shared" si="169"/>
        <v>312143.26433899999</v>
      </c>
    </row>
    <row r="243" spans="2:88" s="35" customFormat="1" x14ac:dyDescent="0.2">
      <c r="B243" s="35" t="s">
        <v>1317</v>
      </c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E243" s="24"/>
      <c r="CF243" s="24"/>
      <c r="CG243" s="24"/>
      <c r="CH243" s="24"/>
      <c r="CI243" s="24"/>
      <c r="CJ243" s="24"/>
    </row>
    <row r="244" spans="2:88" s="35" customFormat="1" x14ac:dyDescent="0.2">
      <c r="B244" s="35" t="s">
        <v>1318</v>
      </c>
      <c r="K244" s="35">
        <f>SUM(K245)</f>
        <v>0</v>
      </c>
      <c r="L244" s="35">
        <f t="shared" ref="L244:BY244" si="170">SUM(L245)</f>
        <v>0</v>
      </c>
      <c r="M244" s="35">
        <f t="shared" si="170"/>
        <v>0</v>
      </c>
      <c r="N244" s="35">
        <f t="shared" si="170"/>
        <v>0</v>
      </c>
      <c r="O244" s="35">
        <f t="shared" si="170"/>
        <v>0</v>
      </c>
      <c r="P244" s="35">
        <f t="shared" si="170"/>
        <v>0</v>
      </c>
      <c r="Q244" s="35">
        <f t="shared" si="170"/>
        <v>0</v>
      </c>
      <c r="R244" s="35">
        <f t="shared" si="170"/>
        <v>0</v>
      </c>
      <c r="S244" s="35">
        <f t="shared" si="170"/>
        <v>0</v>
      </c>
      <c r="T244" s="35">
        <f t="shared" si="170"/>
        <v>0</v>
      </c>
      <c r="U244" s="35">
        <f t="shared" si="170"/>
        <v>0</v>
      </c>
      <c r="V244" s="35">
        <f t="shared" si="170"/>
        <v>0</v>
      </c>
      <c r="W244" s="35">
        <f t="shared" si="170"/>
        <v>0</v>
      </c>
      <c r="X244" s="35">
        <f t="shared" si="170"/>
        <v>0</v>
      </c>
      <c r="Y244" s="35">
        <f t="shared" si="170"/>
        <v>0</v>
      </c>
      <c r="Z244" s="35">
        <f t="shared" si="170"/>
        <v>0</v>
      </c>
      <c r="AA244" s="35">
        <f t="shared" si="170"/>
        <v>0</v>
      </c>
      <c r="AB244" s="35">
        <f t="shared" si="170"/>
        <v>0</v>
      </c>
      <c r="AC244" s="35">
        <f t="shared" si="170"/>
        <v>0</v>
      </c>
      <c r="AD244" s="35">
        <f t="shared" si="170"/>
        <v>0</v>
      </c>
      <c r="AE244" s="35">
        <f t="shared" si="170"/>
        <v>0</v>
      </c>
      <c r="AF244" s="35">
        <f t="shared" si="170"/>
        <v>0</v>
      </c>
      <c r="AG244" s="35">
        <f t="shared" si="170"/>
        <v>0</v>
      </c>
      <c r="AH244" s="35">
        <f t="shared" si="170"/>
        <v>0</v>
      </c>
      <c r="AI244" s="35">
        <f t="shared" si="170"/>
        <v>0</v>
      </c>
      <c r="AJ244" s="35">
        <f t="shared" si="170"/>
        <v>0</v>
      </c>
      <c r="AK244" s="35">
        <f t="shared" si="170"/>
        <v>0</v>
      </c>
      <c r="AL244" s="35">
        <f t="shared" si="170"/>
        <v>0</v>
      </c>
      <c r="AM244" s="35">
        <f t="shared" si="170"/>
        <v>0</v>
      </c>
      <c r="AN244" s="35">
        <f t="shared" si="170"/>
        <v>0</v>
      </c>
      <c r="AO244" s="35">
        <f t="shared" si="170"/>
        <v>0</v>
      </c>
      <c r="AP244" s="35">
        <f t="shared" si="170"/>
        <v>0</v>
      </c>
      <c r="AQ244" s="35">
        <f t="shared" si="170"/>
        <v>0</v>
      </c>
      <c r="AR244" s="35">
        <f t="shared" si="170"/>
        <v>0</v>
      </c>
      <c r="AS244" s="35">
        <f t="shared" si="170"/>
        <v>0</v>
      </c>
      <c r="AT244" s="35">
        <f t="shared" si="170"/>
        <v>0</v>
      </c>
      <c r="AU244" s="35">
        <f t="shared" si="170"/>
        <v>0</v>
      </c>
      <c r="AV244" s="35">
        <f t="shared" si="170"/>
        <v>0</v>
      </c>
      <c r="AW244" s="35">
        <f t="shared" si="170"/>
        <v>0</v>
      </c>
      <c r="AX244" s="35">
        <f t="shared" si="170"/>
        <v>0</v>
      </c>
      <c r="AY244" s="35">
        <f t="shared" si="170"/>
        <v>0</v>
      </c>
      <c r="AZ244" s="35">
        <f t="shared" si="170"/>
        <v>0</v>
      </c>
      <c r="BA244" s="35">
        <f t="shared" si="170"/>
        <v>0</v>
      </c>
      <c r="BB244" s="35">
        <f t="shared" si="170"/>
        <v>0</v>
      </c>
      <c r="BC244" s="35">
        <f t="shared" si="170"/>
        <v>0</v>
      </c>
      <c r="BD244" s="35">
        <f t="shared" si="170"/>
        <v>0</v>
      </c>
      <c r="BE244" s="35">
        <f t="shared" si="170"/>
        <v>0</v>
      </c>
      <c r="BF244" s="35">
        <f t="shared" si="170"/>
        <v>0</v>
      </c>
      <c r="BG244" s="35">
        <f t="shared" si="170"/>
        <v>0</v>
      </c>
      <c r="BH244" s="35">
        <f t="shared" si="170"/>
        <v>0</v>
      </c>
      <c r="BI244" s="35">
        <f t="shared" si="170"/>
        <v>0</v>
      </c>
      <c r="BJ244" s="35">
        <f t="shared" si="170"/>
        <v>0</v>
      </c>
      <c r="BK244" s="35">
        <f t="shared" si="170"/>
        <v>0</v>
      </c>
      <c r="BL244" s="35">
        <f t="shared" si="170"/>
        <v>0</v>
      </c>
      <c r="BM244" s="35">
        <f t="shared" si="170"/>
        <v>0</v>
      </c>
      <c r="BN244" s="35">
        <f t="shared" si="170"/>
        <v>0</v>
      </c>
      <c r="BO244" s="35">
        <f t="shared" si="170"/>
        <v>0</v>
      </c>
      <c r="BP244" s="35">
        <f t="shared" si="170"/>
        <v>0</v>
      </c>
      <c r="BQ244" s="35">
        <f t="shared" si="170"/>
        <v>0</v>
      </c>
      <c r="BR244" s="35">
        <f t="shared" si="170"/>
        <v>0</v>
      </c>
      <c r="BS244" s="35">
        <f t="shared" si="170"/>
        <v>0</v>
      </c>
      <c r="BT244" s="35">
        <f t="shared" si="170"/>
        <v>0</v>
      </c>
      <c r="BU244" s="35">
        <f t="shared" si="170"/>
        <v>0</v>
      </c>
      <c r="BV244" s="35">
        <f t="shared" si="170"/>
        <v>0</v>
      </c>
      <c r="BW244" s="35">
        <f t="shared" si="170"/>
        <v>0</v>
      </c>
      <c r="BX244" s="35">
        <f t="shared" si="170"/>
        <v>0</v>
      </c>
      <c r="BY244" s="35">
        <f t="shared" si="170"/>
        <v>0</v>
      </c>
      <c r="BZ244" s="35">
        <f t="shared" ref="BZ244:CC244" si="171">SUM(BZ245)</f>
        <v>0</v>
      </c>
      <c r="CA244" s="35">
        <f t="shared" si="171"/>
        <v>0</v>
      </c>
      <c r="CB244" s="35">
        <f t="shared" si="171"/>
        <v>0</v>
      </c>
      <c r="CC244" s="35">
        <f t="shared" si="171"/>
        <v>0</v>
      </c>
      <c r="CE244" s="35">
        <f t="shared" ref="CE244:CJ244" si="172">SUM(CE245:CE246)</f>
        <v>12700</v>
      </c>
      <c r="CF244" s="35">
        <f t="shared" si="172"/>
        <v>12700</v>
      </c>
      <c r="CG244" s="35">
        <f t="shared" si="172"/>
        <v>21771.43</v>
      </c>
      <c r="CH244" s="35">
        <f t="shared" si="172"/>
        <v>21771.43</v>
      </c>
      <c r="CI244" s="35">
        <f t="shared" si="172"/>
        <v>23948.584999999999</v>
      </c>
      <c r="CJ244" s="35">
        <f t="shared" si="172"/>
        <v>23948.584999999999</v>
      </c>
    </row>
    <row r="245" spans="2:88" x14ac:dyDescent="0.2">
      <c r="C245" s="154" t="s">
        <v>1319</v>
      </c>
      <c r="D245" s="154"/>
      <c r="E245" s="154"/>
      <c r="F245" s="154"/>
      <c r="G245" s="154"/>
      <c r="H245" s="154"/>
      <c r="I245" s="154"/>
      <c r="J245" s="154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72"/>
      <c r="BR245" s="172"/>
      <c r="BS245" s="172"/>
      <c r="BT245" s="172"/>
      <c r="BU245" s="172"/>
      <c r="BV245" s="172"/>
      <c r="BW245" s="172"/>
      <c r="BX245" s="172"/>
      <c r="BY245" s="172"/>
      <c r="BZ245" s="172"/>
      <c r="CA245" s="172"/>
      <c r="CB245" s="172"/>
      <c r="CC245" s="172"/>
      <c r="CE245" s="172">
        <v>12700</v>
      </c>
      <c r="CF245" s="172">
        <v>12700</v>
      </c>
      <c r="CG245" s="172">
        <v>15240</v>
      </c>
      <c r="CH245" s="172">
        <v>15240</v>
      </c>
      <c r="CI245" s="172">
        <v>17417.154999999999</v>
      </c>
      <c r="CJ245" s="172">
        <v>17417.154999999999</v>
      </c>
    </row>
    <row r="246" spans="2:88" x14ac:dyDescent="0.2">
      <c r="C246" s="155" t="s">
        <v>1320</v>
      </c>
      <c r="D246" s="155"/>
      <c r="E246" s="155"/>
      <c r="F246" s="155"/>
      <c r="G246" s="155"/>
      <c r="H246" s="155"/>
      <c r="I246" s="155"/>
      <c r="J246" s="155"/>
      <c r="K246" s="173"/>
      <c r="L246" s="173"/>
      <c r="M246" s="173"/>
      <c r="N246" s="173"/>
      <c r="O246" s="173"/>
      <c r="P246" s="173"/>
      <c r="Q246" s="173"/>
      <c r="R246" s="173"/>
      <c r="S246" s="173"/>
      <c r="T246" s="173"/>
      <c r="U246" s="173"/>
      <c r="V246" s="173"/>
      <c r="W246" s="173"/>
      <c r="X246" s="173"/>
      <c r="Y246" s="173"/>
      <c r="Z246" s="173"/>
      <c r="AA246" s="173"/>
      <c r="AB246" s="173"/>
      <c r="AC246" s="173"/>
      <c r="AD246" s="173"/>
      <c r="AE246" s="173"/>
      <c r="AF246" s="173"/>
      <c r="AG246" s="173"/>
      <c r="AH246" s="173"/>
      <c r="AI246" s="173"/>
      <c r="AJ246" s="173"/>
      <c r="AK246" s="173"/>
      <c r="AL246" s="173"/>
      <c r="AM246" s="173"/>
      <c r="AN246" s="173"/>
      <c r="AO246" s="173"/>
      <c r="AP246" s="173"/>
      <c r="AQ246" s="173"/>
      <c r="AR246" s="173"/>
      <c r="AS246" s="173"/>
      <c r="AT246" s="173"/>
      <c r="AU246" s="173"/>
      <c r="AV246" s="173"/>
      <c r="AW246" s="173"/>
      <c r="AX246" s="173"/>
      <c r="AY246" s="173"/>
      <c r="AZ246" s="173"/>
      <c r="BA246" s="173"/>
      <c r="BB246" s="173"/>
      <c r="BC246" s="173"/>
      <c r="BD246" s="173"/>
      <c r="BE246" s="173"/>
      <c r="BF246" s="173"/>
      <c r="BG246" s="173"/>
      <c r="BH246" s="173"/>
      <c r="BI246" s="173"/>
      <c r="BJ246" s="173"/>
      <c r="BK246" s="173"/>
      <c r="BL246" s="173"/>
      <c r="BM246" s="173"/>
      <c r="BN246" s="173"/>
      <c r="BO246" s="173"/>
      <c r="BP246" s="173"/>
      <c r="BQ246" s="173"/>
      <c r="BR246" s="173"/>
      <c r="BS246" s="173"/>
      <c r="BT246" s="173"/>
      <c r="BU246" s="173"/>
      <c r="BV246" s="173"/>
      <c r="BW246" s="173"/>
      <c r="BX246" s="173"/>
      <c r="BY246" s="173"/>
      <c r="BZ246" s="173"/>
      <c r="CA246" s="173"/>
      <c r="CB246" s="173"/>
      <c r="CC246" s="173"/>
      <c r="CE246" s="173">
        <v>0</v>
      </c>
      <c r="CF246" s="173">
        <v>0</v>
      </c>
      <c r="CG246" s="173">
        <v>6531.43</v>
      </c>
      <c r="CH246" s="173">
        <v>6531.43</v>
      </c>
      <c r="CI246" s="173">
        <v>6531.43</v>
      </c>
      <c r="CJ246" s="173">
        <v>6531.43</v>
      </c>
    </row>
    <row r="247" spans="2:88" s="35" customFormat="1" x14ac:dyDescent="0.2">
      <c r="B247" s="35" t="s">
        <v>1321</v>
      </c>
      <c r="K247" s="174">
        <v>0</v>
      </c>
      <c r="L247" s="174">
        <v>0</v>
      </c>
      <c r="M247" s="174">
        <v>0</v>
      </c>
      <c r="N247" s="174">
        <v>0</v>
      </c>
      <c r="O247" s="174">
        <v>0</v>
      </c>
      <c r="P247" s="174">
        <v>0</v>
      </c>
      <c r="Q247" s="174">
        <v>0</v>
      </c>
      <c r="R247" s="174">
        <v>0</v>
      </c>
      <c r="S247" s="174">
        <v>0</v>
      </c>
      <c r="T247" s="174">
        <v>0</v>
      </c>
      <c r="U247" s="174">
        <v>0</v>
      </c>
      <c r="V247" s="174">
        <v>0</v>
      </c>
      <c r="W247" s="174">
        <v>0</v>
      </c>
      <c r="X247" s="174">
        <v>0</v>
      </c>
      <c r="Y247" s="174">
        <v>0</v>
      </c>
      <c r="Z247" s="174">
        <v>0</v>
      </c>
      <c r="AA247" s="174">
        <v>0</v>
      </c>
      <c r="AB247" s="174">
        <v>0</v>
      </c>
      <c r="AC247" s="174">
        <v>0</v>
      </c>
      <c r="AD247" s="174">
        <v>0</v>
      </c>
      <c r="AE247" s="174">
        <v>0</v>
      </c>
      <c r="AF247" s="174">
        <v>0</v>
      </c>
      <c r="AG247" s="174">
        <v>0</v>
      </c>
      <c r="AH247" s="174">
        <v>0</v>
      </c>
      <c r="AI247" s="174">
        <v>0</v>
      </c>
      <c r="AJ247" s="174">
        <v>0</v>
      </c>
      <c r="AK247" s="174">
        <v>0</v>
      </c>
      <c r="AL247" s="174">
        <v>0</v>
      </c>
      <c r="AM247" s="174">
        <v>0</v>
      </c>
      <c r="AN247" s="174">
        <v>0</v>
      </c>
      <c r="AO247" s="174">
        <v>0</v>
      </c>
      <c r="AP247" s="174">
        <v>0</v>
      </c>
      <c r="AQ247" s="174">
        <v>0</v>
      </c>
      <c r="AR247" s="174">
        <v>0</v>
      </c>
      <c r="AS247" s="174">
        <v>0</v>
      </c>
      <c r="AT247" s="174">
        <v>0</v>
      </c>
      <c r="AU247" s="174">
        <v>0</v>
      </c>
      <c r="AV247" s="174">
        <v>0</v>
      </c>
      <c r="AW247" s="174">
        <v>0</v>
      </c>
      <c r="AX247" s="174">
        <v>0</v>
      </c>
      <c r="AY247" s="174">
        <v>0</v>
      </c>
      <c r="AZ247" s="174">
        <v>0</v>
      </c>
      <c r="BA247" s="174">
        <v>0</v>
      </c>
      <c r="BB247" s="174">
        <v>0</v>
      </c>
      <c r="BC247" s="174">
        <v>0</v>
      </c>
      <c r="BD247" s="174">
        <v>0</v>
      </c>
      <c r="BE247" s="174">
        <v>0</v>
      </c>
      <c r="BF247" s="174">
        <v>0</v>
      </c>
      <c r="BG247" s="174">
        <v>0</v>
      </c>
      <c r="BH247" s="174">
        <v>0</v>
      </c>
      <c r="BI247" s="174">
        <v>0</v>
      </c>
      <c r="BJ247" s="174">
        <v>0</v>
      </c>
      <c r="BK247" s="174">
        <v>0</v>
      </c>
      <c r="BL247" s="174">
        <v>0</v>
      </c>
      <c r="BM247" s="174">
        <v>0</v>
      </c>
      <c r="BN247" s="174">
        <v>0</v>
      </c>
      <c r="BO247" s="174">
        <v>0</v>
      </c>
      <c r="BP247" s="174">
        <v>0</v>
      </c>
      <c r="BQ247" s="174">
        <v>0</v>
      </c>
      <c r="BR247" s="174">
        <v>0</v>
      </c>
      <c r="BS247" s="174">
        <v>0</v>
      </c>
      <c r="BT247" s="174">
        <v>0</v>
      </c>
      <c r="BU247" s="174">
        <v>0</v>
      </c>
      <c r="BV247" s="174">
        <v>0</v>
      </c>
      <c r="BW247" s="174">
        <v>0</v>
      </c>
      <c r="BX247" s="174">
        <v>0</v>
      </c>
      <c r="BY247" s="174">
        <v>0</v>
      </c>
      <c r="BZ247" s="174">
        <v>0</v>
      </c>
      <c r="CA247" s="174">
        <v>0</v>
      </c>
      <c r="CB247" s="174">
        <v>0</v>
      </c>
      <c r="CC247" s="174">
        <v>0</v>
      </c>
      <c r="CE247" s="35">
        <f t="shared" ref="CE247:CJ247" si="173">SUM(CE248:CE249)</f>
        <v>744.97983299999999</v>
      </c>
      <c r="CF247" s="35">
        <f t="shared" si="173"/>
        <v>744.97983299999999</v>
      </c>
      <c r="CG247" s="35">
        <f t="shared" si="173"/>
        <v>103146.60700799999</v>
      </c>
      <c r="CH247" s="35">
        <f t="shared" si="173"/>
        <v>103146.60700799999</v>
      </c>
      <c r="CI247" s="35">
        <f t="shared" si="173"/>
        <v>200954.17226600001</v>
      </c>
      <c r="CJ247" s="35">
        <f t="shared" si="173"/>
        <v>200954.17226600001</v>
      </c>
    </row>
    <row r="248" spans="2:88" x14ac:dyDescent="0.2">
      <c r="C248" s="154" t="s">
        <v>1322</v>
      </c>
      <c r="D248" s="154"/>
      <c r="E248" s="154"/>
      <c r="F248" s="154"/>
      <c r="G248" s="154"/>
      <c r="H248" s="154"/>
      <c r="I248" s="154"/>
      <c r="J248" s="154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72"/>
      <c r="BR248" s="172"/>
      <c r="BS248" s="172"/>
      <c r="BT248" s="172"/>
      <c r="BU248" s="172"/>
      <c r="BV248" s="172"/>
      <c r="BW248" s="172"/>
      <c r="BX248" s="172"/>
      <c r="BY248" s="172"/>
      <c r="BZ248" s="172"/>
      <c r="CA248" s="172"/>
      <c r="CB248" s="172"/>
      <c r="CC248" s="172"/>
      <c r="CE248" s="172">
        <v>0</v>
      </c>
      <c r="CF248" s="172">
        <v>0</v>
      </c>
      <c r="CG248" s="172">
        <v>83984.623733999993</v>
      </c>
      <c r="CH248" s="172">
        <v>83984.623733999993</v>
      </c>
      <c r="CI248" s="172">
        <v>181792.18899200001</v>
      </c>
      <c r="CJ248" s="172">
        <v>181792.18899200001</v>
      </c>
    </row>
    <row r="249" spans="2:88" x14ac:dyDescent="0.2">
      <c r="C249" s="155" t="s">
        <v>1323</v>
      </c>
      <c r="D249" s="155"/>
      <c r="E249" s="155"/>
      <c r="F249" s="155"/>
      <c r="G249" s="155"/>
      <c r="H249" s="155"/>
      <c r="I249" s="155"/>
      <c r="J249" s="155"/>
      <c r="K249" s="173"/>
      <c r="L249" s="173"/>
      <c r="M249" s="173"/>
      <c r="N249" s="173"/>
      <c r="O249" s="173"/>
      <c r="P249" s="173"/>
      <c r="Q249" s="173"/>
      <c r="R249" s="173"/>
      <c r="S249" s="173"/>
      <c r="T249" s="173"/>
      <c r="U249" s="173"/>
      <c r="V249" s="173"/>
      <c r="W249" s="173"/>
      <c r="X249" s="173"/>
      <c r="Y249" s="173"/>
      <c r="Z249" s="173"/>
      <c r="AA249" s="173"/>
      <c r="AB249" s="173"/>
      <c r="AC249" s="173"/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E249" s="173">
        <v>744.97983299999999</v>
      </c>
      <c r="CF249" s="173">
        <v>744.97983299999999</v>
      </c>
      <c r="CG249" s="173">
        <v>19161.983273999998</v>
      </c>
      <c r="CH249" s="173">
        <v>19161.983273999998</v>
      </c>
      <c r="CI249" s="173">
        <v>19161.983273999998</v>
      </c>
      <c r="CJ249" s="173">
        <v>19161.983273999998</v>
      </c>
    </row>
    <row r="250" spans="2:88" s="35" customFormat="1" x14ac:dyDescent="0.2">
      <c r="B250" s="35" t="s">
        <v>1324</v>
      </c>
      <c r="K250" s="174">
        <v>0</v>
      </c>
      <c r="L250" s="174">
        <v>0</v>
      </c>
      <c r="M250" s="174">
        <v>0</v>
      </c>
      <c r="N250" s="174">
        <v>0</v>
      </c>
      <c r="O250" s="174">
        <v>0</v>
      </c>
      <c r="P250" s="174">
        <v>0</v>
      </c>
      <c r="Q250" s="174">
        <v>0</v>
      </c>
      <c r="R250" s="174">
        <v>0</v>
      </c>
      <c r="S250" s="174">
        <v>0</v>
      </c>
      <c r="T250" s="174">
        <v>0</v>
      </c>
      <c r="U250" s="174">
        <v>0</v>
      </c>
      <c r="V250" s="174">
        <v>0</v>
      </c>
      <c r="W250" s="174">
        <v>0</v>
      </c>
      <c r="X250" s="174">
        <v>0</v>
      </c>
      <c r="Y250" s="174">
        <v>0</v>
      </c>
      <c r="Z250" s="174">
        <v>0</v>
      </c>
      <c r="AA250" s="174">
        <v>0</v>
      </c>
      <c r="AB250" s="174">
        <v>0</v>
      </c>
      <c r="AC250" s="174">
        <v>0</v>
      </c>
      <c r="AD250" s="174">
        <v>0</v>
      </c>
      <c r="AE250" s="174">
        <v>0</v>
      </c>
      <c r="AF250" s="174">
        <v>0</v>
      </c>
      <c r="AG250" s="174">
        <v>0</v>
      </c>
      <c r="AH250" s="174">
        <v>0</v>
      </c>
      <c r="AI250" s="174">
        <v>0</v>
      </c>
      <c r="AJ250" s="174">
        <v>0</v>
      </c>
      <c r="AK250" s="174">
        <v>0</v>
      </c>
      <c r="AL250" s="174">
        <v>0</v>
      </c>
      <c r="AM250" s="174">
        <v>0</v>
      </c>
      <c r="AN250" s="174">
        <v>0</v>
      </c>
      <c r="AO250" s="174">
        <v>0</v>
      </c>
      <c r="AP250" s="174">
        <v>0</v>
      </c>
      <c r="AQ250" s="174">
        <v>0</v>
      </c>
      <c r="AR250" s="174">
        <v>0</v>
      </c>
      <c r="AS250" s="174">
        <v>0</v>
      </c>
      <c r="AT250" s="174">
        <v>0</v>
      </c>
      <c r="AU250" s="174">
        <v>0</v>
      </c>
      <c r="AV250" s="174">
        <v>0</v>
      </c>
      <c r="AW250" s="174">
        <v>0</v>
      </c>
      <c r="AX250" s="174">
        <v>0</v>
      </c>
      <c r="AY250" s="174">
        <v>0</v>
      </c>
      <c r="AZ250" s="174">
        <v>0</v>
      </c>
      <c r="BA250" s="174">
        <v>0</v>
      </c>
      <c r="BB250" s="174">
        <v>0</v>
      </c>
      <c r="BC250" s="174">
        <v>0</v>
      </c>
      <c r="BD250" s="174">
        <v>0</v>
      </c>
      <c r="BE250" s="174">
        <v>0</v>
      </c>
      <c r="BF250" s="174">
        <v>0</v>
      </c>
      <c r="BG250" s="174">
        <v>0</v>
      </c>
      <c r="BH250" s="174">
        <v>0</v>
      </c>
      <c r="BI250" s="174">
        <v>0</v>
      </c>
      <c r="BJ250" s="174">
        <v>0</v>
      </c>
      <c r="BK250" s="174">
        <v>0</v>
      </c>
      <c r="BL250" s="174">
        <v>0</v>
      </c>
      <c r="BM250" s="174">
        <v>0</v>
      </c>
      <c r="BN250" s="174">
        <v>0</v>
      </c>
      <c r="BO250" s="174">
        <v>0</v>
      </c>
      <c r="BP250" s="174">
        <v>0</v>
      </c>
      <c r="BQ250" s="174">
        <v>0</v>
      </c>
      <c r="BR250" s="174">
        <v>0</v>
      </c>
      <c r="BS250" s="174">
        <v>0</v>
      </c>
      <c r="BT250" s="174">
        <v>0</v>
      </c>
      <c r="BU250" s="174">
        <v>0</v>
      </c>
      <c r="BV250" s="174">
        <v>0</v>
      </c>
      <c r="BW250" s="174">
        <v>0</v>
      </c>
      <c r="BX250" s="174">
        <v>0</v>
      </c>
      <c r="BY250" s="174">
        <v>0</v>
      </c>
      <c r="BZ250" s="174">
        <v>0</v>
      </c>
      <c r="CA250" s="174">
        <v>0</v>
      </c>
      <c r="CB250" s="174">
        <v>0</v>
      </c>
      <c r="CC250" s="174">
        <v>0</v>
      </c>
      <c r="CE250" s="257">
        <v>-45.034999999999997</v>
      </c>
      <c r="CF250" s="257">
        <v>-45.034999999999997</v>
      </c>
      <c r="CG250" s="257">
        <v>0</v>
      </c>
      <c r="CH250" s="257">
        <v>0</v>
      </c>
      <c r="CI250" s="257">
        <v>0</v>
      </c>
      <c r="CJ250" s="257">
        <v>0</v>
      </c>
    </row>
    <row r="251" spans="2:88" s="35" customFormat="1" x14ac:dyDescent="0.2">
      <c r="B251" s="35" t="s">
        <v>1325</v>
      </c>
      <c r="CE251" s="257">
        <v>0</v>
      </c>
      <c r="CF251" s="257">
        <v>0</v>
      </c>
      <c r="CG251" s="257">
        <v>0</v>
      </c>
      <c r="CH251" s="257">
        <v>0</v>
      </c>
      <c r="CI251" s="257">
        <v>0</v>
      </c>
      <c r="CJ251" s="257">
        <v>0</v>
      </c>
    </row>
    <row r="252" spans="2:88" s="35" customFormat="1" x14ac:dyDescent="0.2">
      <c r="B252" s="35" t="s">
        <v>1326</v>
      </c>
      <c r="CE252" s="257">
        <v>-2886.3121470000001</v>
      </c>
      <c r="CF252" s="257">
        <v>-1998.3065059999999</v>
      </c>
      <c r="CG252" s="257">
        <v>-23239.018133000001</v>
      </c>
      <c r="CH252" s="257">
        <v>-54354.951840000002</v>
      </c>
      <c r="CI252" s="257">
        <v>-120804.425028</v>
      </c>
      <c r="CJ252" s="257">
        <v>-246917.351073</v>
      </c>
    </row>
    <row r="253" spans="2:88" x14ac:dyDescent="0.2">
      <c r="B253" s="258" t="s">
        <v>1327</v>
      </c>
      <c r="C253" s="258"/>
      <c r="D253" s="258"/>
      <c r="E253" s="258"/>
      <c r="F253" s="258"/>
      <c r="G253" s="258"/>
      <c r="H253" s="258"/>
      <c r="I253" s="258"/>
      <c r="J253" s="258"/>
      <c r="K253" s="258">
        <f>SUM(K244,K247:K251,K252)</f>
        <v>0</v>
      </c>
      <c r="L253" s="258">
        <f>SUM(L244,L247:L251,L252)</f>
        <v>0</v>
      </c>
      <c r="M253" s="258">
        <f t="shared" ref="M253:AZ253" si="174">SUM(M244,M247:M251,M252)</f>
        <v>0</v>
      </c>
      <c r="N253" s="258">
        <f t="shared" si="174"/>
        <v>0</v>
      </c>
      <c r="O253" s="258">
        <f t="shared" si="174"/>
        <v>0</v>
      </c>
      <c r="P253" s="258">
        <f t="shared" si="174"/>
        <v>0</v>
      </c>
      <c r="Q253" s="258">
        <f t="shared" si="174"/>
        <v>0</v>
      </c>
      <c r="R253" s="258">
        <f t="shared" si="174"/>
        <v>0</v>
      </c>
      <c r="S253" s="258">
        <f t="shared" si="174"/>
        <v>0</v>
      </c>
      <c r="T253" s="258">
        <f t="shared" si="174"/>
        <v>0</v>
      </c>
      <c r="U253" s="258">
        <f t="shared" si="174"/>
        <v>0</v>
      </c>
      <c r="V253" s="258">
        <f t="shared" si="174"/>
        <v>0</v>
      </c>
      <c r="W253" s="258">
        <f t="shared" si="174"/>
        <v>0</v>
      </c>
      <c r="X253" s="258">
        <f t="shared" si="174"/>
        <v>0</v>
      </c>
      <c r="Y253" s="258">
        <f t="shared" si="174"/>
        <v>0</v>
      </c>
      <c r="Z253" s="258">
        <f t="shared" si="174"/>
        <v>0</v>
      </c>
      <c r="AA253" s="258">
        <f t="shared" si="174"/>
        <v>0</v>
      </c>
      <c r="AB253" s="258">
        <f t="shared" si="174"/>
        <v>0</v>
      </c>
      <c r="AC253" s="258">
        <f t="shared" si="174"/>
        <v>0</v>
      </c>
      <c r="AD253" s="258">
        <f t="shared" si="174"/>
        <v>0</v>
      </c>
      <c r="AE253" s="258">
        <f t="shared" si="174"/>
        <v>0</v>
      </c>
      <c r="AF253" s="258">
        <f t="shared" si="174"/>
        <v>0</v>
      </c>
      <c r="AG253" s="258">
        <f t="shared" si="174"/>
        <v>0</v>
      </c>
      <c r="AH253" s="258">
        <f t="shared" si="174"/>
        <v>0</v>
      </c>
      <c r="AI253" s="258">
        <f t="shared" si="174"/>
        <v>0</v>
      </c>
      <c r="AJ253" s="258">
        <f t="shared" si="174"/>
        <v>0</v>
      </c>
      <c r="AK253" s="258">
        <f t="shared" si="174"/>
        <v>0</v>
      </c>
      <c r="AL253" s="258">
        <f t="shared" si="174"/>
        <v>0</v>
      </c>
      <c r="AM253" s="258">
        <f t="shared" si="174"/>
        <v>0</v>
      </c>
      <c r="AN253" s="258">
        <f t="shared" si="174"/>
        <v>0</v>
      </c>
      <c r="AO253" s="258">
        <f t="shared" si="174"/>
        <v>0</v>
      </c>
      <c r="AP253" s="258">
        <f t="shared" si="174"/>
        <v>0</v>
      </c>
      <c r="AQ253" s="258">
        <f t="shared" si="174"/>
        <v>0</v>
      </c>
      <c r="AR253" s="258">
        <f t="shared" si="174"/>
        <v>0</v>
      </c>
      <c r="AS253" s="258">
        <f t="shared" si="174"/>
        <v>0</v>
      </c>
      <c r="AT253" s="258">
        <f t="shared" si="174"/>
        <v>0</v>
      </c>
      <c r="AU253" s="258">
        <f t="shared" si="174"/>
        <v>0</v>
      </c>
      <c r="AV253" s="258">
        <f t="shared" si="174"/>
        <v>0</v>
      </c>
      <c r="AW253" s="258">
        <f t="shared" si="174"/>
        <v>0</v>
      </c>
      <c r="AX253" s="258">
        <f t="shared" si="174"/>
        <v>0</v>
      </c>
      <c r="AY253" s="258">
        <f t="shared" si="174"/>
        <v>0</v>
      </c>
      <c r="AZ253" s="258">
        <f t="shared" si="174"/>
        <v>0</v>
      </c>
      <c r="BA253" s="258">
        <f>SUM(BA244,BA247:BA251,BA252)</f>
        <v>0</v>
      </c>
      <c r="BB253" s="258">
        <f>SUM(BB244,BB247:BB251,BB252)</f>
        <v>0</v>
      </c>
      <c r="BC253" s="258">
        <f>SUM(BC244,BC247:BC251,BC252)</f>
        <v>0</v>
      </c>
      <c r="BD253" s="258">
        <f>SUM(BD244,BD247:BD251,BD252)</f>
        <v>0</v>
      </c>
      <c r="BE253" s="258">
        <f t="shared" ref="BE253:BO253" si="175">SUM(BE244,BE247:BE251,BE252)</f>
        <v>0</v>
      </c>
      <c r="BF253" s="258">
        <f t="shared" si="175"/>
        <v>0</v>
      </c>
      <c r="BG253" s="258">
        <f t="shared" si="175"/>
        <v>0</v>
      </c>
      <c r="BH253" s="258">
        <f t="shared" si="175"/>
        <v>0</v>
      </c>
      <c r="BI253" s="258">
        <f t="shared" si="175"/>
        <v>0</v>
      </c>
      <c r="BJ253" s="258">
        <f t="shared" si="175"/>
        <v>0</v>
      </c>
      <c r="BK253" s="258">
        <f t="shared" si="175"/>
        <v>0</v>
      </c>
      <c r="BL253" s="258">
        <f t="shared" si="175"/>
        <v>0</v>
      </c>
      <c r="BM253" s="258">
        <f t="shared" si="175"/>
        <v>0</v>
      </c>
      <c r="BN253" s="258">
        <f t="shared" si="175"/>
        <v>0</v>
      </c>
      <c r="BO253" s="258">
        <f t="shared" si="175"/>
        <v>0</v>
      </c>
      <c r="BP253" s="258">
        <f t="shared" ref="BP253:BX253" si="176">SUM(BP244,BP247:BP251,BP252)</f>
        <v>0</v>
      </c>
      <c r="BQ253" s="258">
        <f t="shared" si="176"/>
        <v>0</v>
      </c>
      <c r="BR253" s="258">
        <f t="shared" si="176"/>
        <v>0</v>
      </c>
      <c r="BS253" s="258">
        <f t="shared" si="176"/>
        <v>0</v>
      </c>
      <c r="BT253" s="258">
        <f t="shared" si="176"/>
        <v>0</v>
      </c>
      <c r="BU253" s="258">
        <f t="shared" si="176"/>
        <v>0</v>
      </c>
      <c r="BV253" s="258">
        <f t="shared" si="176"/>
        <v>0</v>
      </c>
      <c r="BW253" s="258">
        <f t="shared" si="176"/>
        <v>0</v>
      </c>
      <c r="BX253" s="258">
        <f t="shared" si="176"/>
        <v>0</v>
      </c>
      <c r="BY253" s="258">
        <f t="shared" ref="BY253:CC253" si="177">SUM(BY244,BY247:BY251,BY252)</f>
        <v>0</v>
      </c>
      <c r="BZ253" s="258">
        <f t="shared" si="177"/>
        <v>0</v>
      </c>
      <c r="CA253" s="258">
        <f t="shared" si="177"/>
        <v>0</v>
      </c>
      <c r="CB253" s="258">
        <f t="shared" si="177"/>
        <v>0</v>
      </c>
      <c r="CC253" s="258">
        <f t="shared" si="177"/>
        <v>0</v>
      </c>
      <c r="CE253" s="258">
        <f t="shared" ref="CE253:CJ253" si="178">SUM(CE244,CE247,CE250:CE252)</f>
        <v>10513.632685999999</v>
      </c>
      <c r="CF253" s="258">
        <f t="shared" si="178"/>
        <v>11401.638327000001</v>
      </c>
      <c r="CG253" s="258">
        <f t="shared" si="178"/>
        <v>101679.01887499998</v>
      </c>
      <c r="CH253" s="258">
        <f t="shared" si="178"/>
        <v>70563.085167999991</v>
      </c>
      <c r="CI253" s="258">
        <f t="shared" si="178"/>
        <v>104098.332238</v>
      </c>
      <c r="CJ253" s="258">
        <f t="shared" si="178"/>
        <v>-22014.593806999997</v>
      </c>
    </row>
    <row r="254" spans="2:88" ht="12.75" thickBot="1" x14ac:dyDescent="0.25">
      <c r="B254" s="221" t="s">
        <v>1328</v>
      </c>
      <c r="C254" s="221"/>
      <c r="D254" s="221"/>
      <c r="E254" s="221"/>
      <c r="F254" s="221"/>
      <c r="G254" s="221"/>
      <c r="H254" s="221"/>
      <c r="I254" s="221"/>
      <c r="J254" s="221"/>
      <c r="K254" s="221">
        <f>K242+K253</f>
        <v>0</v>
      </c>
      <c r="L254" s="221">
        <f>L242+L253</f>
        <v>0</v>
      </c>
      <c r="M254" s="221">
        <f t="shared" ref="M254:AZ254" si="179">M242+M253</f>
        <v>0</v>
      </c>
      <c r="N254" s="221">
        <f t="shared" si="179"/>
        <v>0</v>
      </c>
      <c r="O254" s="221">
        <f t="shared" si="179"/>
        <v>0</v>
      </c>
      <c r="P254" s="221">
        <f t="shared" si="179"/>
        <v>0</v>
      </c>
      <c r="Q254" s="221">
        <f t="shared" si="179"/>
        <v>0</v>
      </c>
      <c r="R254" s="221">
        <f t="shared" si="179"/>
        <v>0</v>
      </c>
      <c r="S254" s="221">
        <f t="shared" si="179"/>
        <v>0</v>
      </c>
      <c r="T254" s="221">
        <f t="shared" si="179"/>
        <v>0</v>
      </c>
      <c r="U254" s="221">
        <f t="shared" si="179"/>
        <v>0</v>
      </c>
      <c r="V254" s="221">
        <f t="shared" si="179"/>
        <v>0</v>
      </c>
      <c r="W254" s="221">
        <f t="shared" si="179"/>
        <v>0</v>
      </c>
      <c r="X254" s="221">
        <f t="shared" si="179"/>
        <v>0</v>
      </c>
      <c r="Y254" s="221">
        <f t="shared" si="179"/>
        <v>0</v>
      </c>
      <c r="Z254" s="221">
        <f t="shared" si="179"/>
        <v>0</v>
      </c>
      <c r="AA254" s="221">
        <f t="shared" si="179"/>
        <v>0</v>
      </c>
      <c r="AB254" s="221">
        <f t="shared" si="179"/>
        <v>0</v>
      </c>
      <c r="AC254" s="221">
        <f t="shared" si="179"/>
        <v>0</v>
      </c>
      <c r="AD254" s="221">
        <f t="shared" si="179"/>
        <v>0</v>
      </c>
      <c r="AE254" s="221">
        <f t="shared" si="179"/>
        <v>0</v>
      </c>
      <c r="AF254" s="221">
        <f t="shared" si="179"/>
        <v>0</v>
      </c>
      <c r="AG254" s="221">
        <f t="shared" si="179"/>
        <v>0</v>
      </c>
      <c r="AH254" s="221">
        <f t="shared" si="179"/>
        <v>0</v>
      </c>
      <c r="AI254" s="221">
        <f t="shared" si="179"/>
        <v>0</v>
      </c>
      <c r="AJ254" s="221">
        <f t="shared" si="179"/>
        <v>0</v>
      </c>
      <c r="AK254" s="221">
        <f t="shared" si="179"/>
        <v>0</v>
      </c>
      <c r="AL254" s="221">
        <f t="shared" si="179"/>
        <v>0</v>
      </c>
      <c r="AM254" s="221">
        <f t="shared" si="179"/>
        <v>0</v>
      </c>
      <c r="AN254" s="221">
        <f t="shared" si="179"/>
        <v>0</v>
      </c>
      <c r="AO254" s="221">
        <f t="shared" si="179"/>
        <v>0</v>
      </c>
      <c r="AP254" s="221">
        <f t="shared" si="179"/>
        <v>0</v>
      </c>
      <c r="AQ254" s="221">
        <f t="shared" si="179"/>
        <v>0</v>
      </c>
      <c r="AR254" s="221">
        <f t="shared" si="179"/>
        <v>0</v>
      </c>
      <c r="AS254" s="221">
        <f t="shared" si="179"/>
        <v>0</v>
      </c>
      <c r="AT254" s="221">
        <f t="shared" si="179"/>
        <v>0</v>
      </c>
      <c r="AU254" s="221">
        <f t="shared" si="179"/>
        <v>0</v>
      </c>
      <c r="AV254" s="221">
        <f t="shared" si="179"/>
        <v>0</v>
      </c>
      <c r="AW254" s="221">
        <f t="shared" si="179"/>
        <v>0</v>
      </c>
      <c r="AX254" s="221">
        <f t="shared" si="179"/>
        <v>0</v>
      </c>
      <c r="AY254" s="221">
        <f t="shared" si="179"/>
        <v>0</v>
      </c>
      <c r="AZ254" s="221">
        <f t="shared" si="179"/>
        <v>0</v>
      </c>
      <c r="BA254" s="221">
        <f>BA242+BA253</f>
        <v>0</v>
      </c>
      <c r="BB254" s="221">
        <f>BB242+BB253</f>
        <v>0</v>
      </c>
      <c r="BC254" s="221">
        <f>BC242+BC253</f>
        <v>0</v>
      </c>
      <c r="BD254" s="221">
        <f>BD242+BD253</f>
        <v>0</v>
      </c>
      <c r="BE254" s="221">
        <f t="shared" ref="BE254:BO254" si="180">BE242+BE253</f>
        <v>0</v>
      </c>
      <c r="BF254" s="221">
        <f t="shared" si="180"/>
        <v>0</v>
      </c>
      <c r="BG254" s="221">
        <f t="shared" si="180"/>
        <v>0</v>
      </c>
      <c r="BH254" s="221">
        <f t="shared" si="180"/>
        <v>0</v>
      </c>
      <c r="BI254" s="221">
        <f t="shared" si="180"/>
        <v>0</v>
      </c>
      <c r="BJ254" s="221">
        <f t="shared" si="180"/>
        <v>0</v>
      </c>
      <c r="BK254" s="221">
        <f t="shared" si="180"/>
        <v>0</v>
      </c>
      <c r="BL254" s="221">
        <f t="shared" si="180"/>
        <v>0</v>
      </c>
      <c r="BM254" s="221">
        <f t="shared" si="180"/>
        <v>0</v>
      </c>
      <c r="BN254" s="221">
        <f t="shared" si="180"/>
        <v>0</v>
      </c>
      <c r="BO254" s="221">
        <f t="shared" si="180"/>
        <v>0</v>
      </c>
      <c r="BP254" s="221">
        <f t="shared" ref="BP254:BX254" si="181">BP242+BP253</f>
        <v>0</v>
      </c>
      <c r="BQ254" s="221">
        <f t="shared" si="181"/>
        <v>0</v>
      </c>
      <c r="BR254" s="221">
        <f t="shared" si="181"/>
        <v>0</v>
      </c>
      <c r="BS254" s="221">
        <f t="shared" si="181"/>
        <v>0</v>
      </c>
      <c r="BT254" s="221">
        <f t="shared" si="181"/>
        <v>0</v>
      </c>
      <c r="BU254" s="221">
        <f t="shared" si="181"/>
        <v>0</v>
      </c>
      <c r="BV254" s="221">
        <f t="shared" si="181"/>
        <v>0</v>
      </c>
      <c r="BW254" s="221">
        <f t="shared" si="181"/>
        <v>0</v>
      </c>
      <c r="BX254" s="221">
        <f t="shared" si="181"/>
        <v>0</v>
      </c>
      <c r="BY254" s="221">
        <f t="shared" ref="BY254:CC254" si="182">BY242+BY253</f>
        <v>0</v>
      </c>
      <c r="BZ254" s="221">
        <f t="shared" si="182"/>
        <v>0</v>
      </c>
      <c r="CA254" s="221">
        <f t="shared" si="182"/>
        <v>0</v>
      </c>
      <c r="CB254" s="221">
        <f t="shared" si="182"/>
        <v>0</v>
      </c>
      <c r="CC254" s="221">
        <f t="shared" si="182"/>
        <v>0</v>
      </c>
      <c r="CE254" s="221">
        <f t="shared" ref="CE254:CJ254" si="183">CE242+CE253</f>
        <v>25463.050031999999</v>
      </c>
      <c r="CF254" s="221">
        <f t="shared" si="183"/>
        <v>33048.741468000007</v>
      </c>
      <c r="CG254" s="221">
        <f t="shared" si="183"/>
        <v>314721.23051399994</v>
      </c>
      <c r="CH254" s="221">
        <f t="shared" si="183"/>
        <v>315115.91812400002</v>
      </c>
      <c r="CI254" s="221">
        <f t="shared" si="183"/>
        <v>383987.21457300003</v>
      </c>
      <c r="CJ254" s="221">
        <f t="shared" si="183"/>
        <v>290128.67053200002</v>
      </c>
    </row>
    <row r="255" spans="2:88" ht="12.75" thickTop="1" x14ac:dyDescent="0.2">
      <c r="B255" s="259" t="s">
        <v>537</v>
      </c>
      <c r="C255" s="259"/>
      <c r="D255" s="259"/>
      <c r="E255" s="259"/>
      <c r="F255" s="259"/>
      <c r="G255" s="259"/>
      <c r="H255" s="259"/>
      <c r="I255" s="259"/>
      <c r="J255" s="259"/>
      <c r="K255" s="259">
        <f>K218-K254</f>
        <v>0</v>
      </c>
      <c r="L255" s="259">
        <f>L218-L254</f>
        <v>0</v>
      </c>
      <c r="M255" s="259">
        <f t="shared" ref="M255:AZ255" si="184">M218-M254</f>
        <v>0</v>
      </c>
      <c r="N255" s="259">
        <f t="shared" si="184"/>
        <v>0</v>
      </c>
      <c r="O255" s="259">
        <f t="shared" si="184"/>
        <v>0</v>
      </c>
      <c r="P255" s="259">
        <f t="shared" si="184"/>
        <v>0</v>
      </c>
      <c r="Q255" s="259">
        <f t="shared" si="184"/>
        <v>0</v>
      </c>
      <c r="R255" s="259">
        <f t="shared" si="184"/>
        <v>0</v>
      </c>
      <c r="S255" s="259">
        <f t="shared" si="184"/>
        <v>0</v>
      </c>
      <c r="T255" s="259">
        <f t="shared" si="184"/>
        <v>0</v>
      </c>
      <c r="U255" s="259">
        <f t="shared" si="184"/>
        <v>0</v>
      </c>
      <c r="V255" s="259">
        <f t="shared" si="184"/>
        <v>0</v>
      </c>
      <c r="W255" s="259">
        <f t="shared" si="184"/>
        <v>0</v>
      </c>
      <c r="X255" s="259">
        <f t="shared" si="184"/>
        <v>0</v>
      </c>
      <c r="Y255" s="259">
        <f t="shared" si="184"/>
        <v>0</v>
      </c>
      <c r="Z255" s="259">
        <f t="shared" si="184"/>
        <v>0</v>
      </c>
      <c r="AA255" s="259">
        <f t="shared" si="184"/>
        <v>0</v>
      </c>
      <c r="AB255" s="259">
        <f t="shared" si="184"/>
        <v>0</v>
      </c>
      <c r="AC255" s="259">
        <f t="shared" si="184"/>
        <v>0</v>
      </c>
      <c r="AD255" s="259">
        <f t="shared" si="184"/>
        <v>0</v>
      </c>
      <c r="AE255" s="259">
        <f t="shared" si="184"/>
        <v>0</v>
      </c>
      <c r="AF255" s="259">
        <f t="shared" si="184"/>
        <v>0</v>
      </c>
      <c r="AG255" s="259">
        <f t="shared" si="184"/>
        <v>0</v>
      </c>
      <c r="AH255" s="259">
        <f t="shared" si="184"/>
        <v>0</v>
      </c>
      <c r="AI255" s="259">
        <f t="shared" si="184"/>
        <v>0</v>
      </c>
      <c r="AJ255" s="259">
        <f t="shared" si="184"/>
        <v>0</v>
      </c>
      <c r="AK255" s="259">
        <f t="shared" si="184"/>
        <v>0</v>
      </c>
      <c r="AL255" s="259">
        <f t="shared" si="184"/>
        <v>0</v>
      </c>
      <c r="AM255" s="259">
        <f t="shared" si="184"/>
        <v>0</v>
      </c>
      <c r="AN255" s="259">
        <f t="shared" si="184"/>
        <v>0</v>
      </c>
      <c r="AO255" s="259">
        <f t="shared" si="184"/>
        <v>0</v>
      </c>
      <c r="AP255" s="259">
        <f t="shared" si="184"/>
        <v>0</v>
      </c>
      <c r="AQ255" s="259">
        <f t="shared" si="184"/>
        <v>0</v>
      </c>
      <c r="AR255" s="259">
        <f t="shared" si="184"/>
        <v>0</v>
      </c>
      <c r="AS255" s="259">
        <f t="shared" si="184"/>
        <v>0</v>
      </c>
      <c r="AT255" s="259">
        <f t="shared" si="184"/>
        <v>0</v>
      </c>
      <c r="AU255" s="259">
        <f t="shared" si="184"/>
        <v>0</v>
      </c>
      <c r="AV255" s="259">
        <f t="shared" si="184"/>
        <v>0</v>
      </c>
      <c r="AW255" s="259">
        <f t="shared" si="184"/>
        <v>0</v>
      </c>
      <c r="AX255" s="259">
        <f t="shared" si="184"/>
        <v>0</v>
      </c>
      <c r="AY255" s="259">
        <f t="shared" si="184"/>
        <v>0</v>
      </c>
      <c r="AZ255" s="259">
        <f t="shared" si="184"/>
        <v>0</v>
      </c>
      <c r="BA255" s="259">
        <f>BA218-BA254</f>
        <v>0</v>
      </c>
      <c r="BB255" s="259">
        <f>BB218-BB254</f>
        <v>0</v>
      </c>
      <c r="BC255" s="259">
        <f>BC218-BC254</f>
        <v>0</v>
      </c>
      <c r="BD255" s="259">
        <f>BD218-BD254</f>
        <v>0</v>
      </c>
      <c r="BE255" s="259">
        <f t="shared" ref="BE255:BO255" si="185">BE218-BE254</f>
        <v>0</v>
      </c>
      <c r="BF255" s="259">
        <f t="shared" si="185"/>
        <v>0</v>
      </c>
      <c r="BG255" s="259">
        <f t="shared" si="185"/>
        <v>0</v>
      </c>
      <c r="BH255" s="259">
        <f t="shared" si="185"/>
        <v>0</v>
      </c>
      <c r="BI255" s="259">
        <f t="shared" si="185"/>
        <v>0</v>
      </c>
      <c r="BJ255" s="259">
        <f t="shared" si="185"/>
        <v>0</v>
      </c>
      <c r="BK255" s="259">
        <f t="shared" si="185"/>
        <v>0</v>
      </c>
      <c r="BL255" s="259">
        <f t="shared" si="185"/>
        <v>0</v>
      </c>
      <c r="BM255" s="259">
        <f t="shared" si="185"/>
        <v>0</v>
      </c>
      <c r="BN255" s="259">
        <f t="shared" si="185"/>
        <v>0</v>
      </c>
      <c r="BO255" s="259">
        <f t="shared" si="185"/>
        <v>0</v>
      </c>
      <c r="BP255" s="259">
        <f t="shared" ref="BP255:BX255" si="186">BP218-BP254</f>
        <v>0</v>
      </c>
      <c r="BQ255" s="259">
        <f t="shared" si="186"/>
        <v>0</v>
      </c>
      <c r="BR255" s="259">
        <f t="shared" si="186"/>
        <v>0</v>
      </c>
      <c r="BS255" s="259">
        <f t="shared" si="186"/>
        <v>0</v>
      </c>
      <c r="BT255" s="259">
        <f t="shared" si="186"/>
        <v>0</v>
      </c>
      <c r="BU255" s="259">
        <f t="shared" si="186"/>
        <v>0</v>
      </c>
      <c r="BV255" s="259">
        <f t="shared" si="186"/>
        <v>0</v>
      </c>
      <c r="BW255" s="259">
        <f t="shared" si="186"/>
        <v>0</v>
      </c>
      <c r="BX255" s="259">
        <f t="shared" si="186"/>
        <v>0</v>
      </c>
      <c r="BY255" s="259">
        <f t="shared" ref="BY255:CC255" si="187">BY218-BY254</f>
        <v>0</v>
      </c>
      <c r="BZ255" s="259">
        <f t="shared" si="187"/>
        <v>0</v>
      </c>
      <c r="CA255" s="259">
        <f t="shared" si="187"/>
        <v>0</v>
      </c>
      <c r="CB255" s="259">
        <f t="shared" si="187"/>
        <v>0</v>
      </c>
      <c r="CC255" s="259">
        <f t="shared" si="187"/>
        <v>0</v>
      </c>
      <c r="CE255" s="259">
        <f t="shared" ref="CE255:CJ255" si="188">CE218-CE254</f>
        <v>0</v>
      </c>
      <c r="CF255" s="259">
        <f t="shared" si="188"/>
        <v>0</v>
      </c>
      <c r="CG255" s="259">
        <f t="shared" si="188"/>
        <v>0</v>
      </c>
      <c r="CH255" s="259">
        <f t="shared" si="188"/>
        <v>0</v>
      </c>
      <c r="CI255" s="259">
        <f t="shared" si="188"/>
        <v>0</v>
      </c>
      <c r="CJ255" s="259">
        <f t="shared" si="188"/>
        <v>0</v>
      </c>
    </row>
  </sheetData>
  <phoneticPr fontId="30" type="noConversion"/>
  <pageMargins left="0.6" right="0.6" top="1" bottom="1" header="0.5" footer="0.5"/>
  <pageSetup paperSize="9" scale="14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66ABC-5814-4E9D-A3EC-6BA6E78AA3EC}">
  <sheetPr>
    <tabColor theme="0" tint="-0.34998626667073579"/>
    <pageSetUpPr fitToPage="1"/>
  </sheetPr>
  <dimension ref="B1:CL295"/>
  <sheetViews>
    <sheetView showGridLines="0" topLeftCell="A2" zoomScaleNormal="100" workbookViewId="0">
      <pane xSplit="10" ySplit="6" topLeftCell="BW8" activePane="bottomRight" state="frozen"/>
      <selection pane="topRight" activeCell="N24" sqref="N24"/>
      <selection pane="bottomLeft" activeCell="N24" sqref="N24"/>
      <selection pane="bottomRight" activeCell="CH38" sqref="CH38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81" width="12.42578125" style="24" customWidth="1"/>
    <col min="82" max="82" width="2.85546875" style="24" customWidth="1"/>
    <col min="83" max="88" width="12.42578125" style="24" customWidth="1"/>
    <col min="89" max="89" width="2.85546875" style="24" customWidth="1"/>
    <col min="90" max="91" width="13.42578125" style="24" customWidth="1"/>
    <col min="92" max="93" width="0" style="24" hidden="1" customWidth="1"/>
    <col min="94" max="16384" width="0" style="24" hidden="1"/>
  </cols>
  <sheetData>
    <row r="1" spans="2:88" hidden="1" x14ac:dyDescent="0.2">
      <c r="B1" s="24" t="str">
        <f>B3</f>
        <v>Historical Operating Expenses</v>
      </c>
    </row>
    <row r="2" spans="2:88" ht="16.5" x14ac:dyDescent="0.3">
      <c r="B2" s="31" t="str">
        <f>Index!$B$1</f>
        <v>Project Wandflower</v>
      </c>
    </row>
    <row r="3" spans="2:88" x14ac:dyDescent="0.2">
      <c r="B3" s="32" t="s">
        <v>1329</v>
      </c>
    </row>
    <row r="5" spans="2:88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f>YEAR(K6)</f>
        <v>2017</v>
      </c>
      <c r="L5" s="26">
        <f t="shared" ref="L5:CF5" si="0">YEAR(L6)</f>
        <v>2017</v>
      </c>
      <c r="M5" s="26">
        <f t="shared" si="0"/>
        <v>2017</v>
      </c>
      <c r="N5" s="26">
        <f t="shared" si="0"/>
        <v>2017</v>
      </c>
      <c r="O5" s="26">
        <f t="shared" si="0"/>
        <v>2017</v>
      </c>
      <c r="P5" s="26">
        <f t="shared" si="0"/>
        <v>2017</v>
      </c>
      <c r="Q5" s="26">
        <f t="shared" si="0"/>
        <v>2017</v>
      </c>
      <c r="R5" s="26">
        <f t="shared" si="0"/>
        <v>2017</v>
      </c>
      <c r="S5" s="26">
        <f t="shared" si="0"/>
        <v>2017</v>
      </c>
      <c r="T5" s="26">
        <f t="shared" si="0"/>
        <v>2017</v>
      </c>
      <c r="U5" s="26">
        <f t="shared" si="0"/>
        <v>2017</v>
      </c>
      <c r="V5" s="26">
        <f t="shared" si="0"/>
        <v>2017</v>
      </c>
      <c r="W5" s="26">
        <f t="shared" si="0"/>
        <v>2018</v>
      </c>
      <c r="X5" s="26">
        <f t="shared" si="0"/>
        <v>2018</v>
      </c>
      <c r="Y5" s="26">
        <f t="shared" si="0"/>
        <v>2018</v>
      </c>
      <c r="Z5" s="26">
        <f t="shared" si="0"/>
        <v>2018</v>
      </c>
      <c r="AA5" s="26">
        <f t="shared" si="0"/>
        <v>2018</v>
      </c>
      <c r="AB5" s="26">
        <f t="shared" si="0"/>
        <v>2018</v>
      </c>
      <c r="AC5" s="26">
        <f t="shared" si="0"/>
        <v>2018</v>
      </c>
      <c r="AD5" s="26">
        <f t="shared" si="0"/>
        <v>2018</v>
      </c>
      <c r="AE5" s="26">
        <f t="shared" si="0"/>
        <v>2018</v>
      </c>
      <c r="AF5" s="26">
        <f t="shared" si="0"/>
        <v>2018</v>
      </c>
      <c r="AG5" s="26">
        <f t="shared" si="0"/>
        <v>2018</v>
      </c>
      <c r="AH5" s="26">
        <f t="shared" si="0"/>
        <v>2018</v>
      </c>
      <c r="AI5" s="26">
        <f t="shared" si="0"/>
        <v>2019</v>
      </c>
      <c r="AJ5" s="26">
        <f t="shared" si="0"/>
        <v>2019</v>
      </c>
      <c r="AK5" s="26">
        <f t="shared" si="0"/>
        <v>2019</v>
      </c>
      <c r="AL5" s="26">
        <f t="shared" si="0"/>
        <v>2019</v>
      </c>
      <c r="AM5" s="26">
        <f t="shared" si="0"/>
        <v>2019</v>
      </c>
      <c r="AN5" s="26">
        <f t="shared" si="0"/>
        <v>2019</v>
      </c>
      <c r="AO5" s="26">
        <f t="shared" si="0"/>
        <v>2019</v>
      </c>
      <c r="AP5" s="26">
        <f t="shared" si="0"/>
        <v>2019</v>
      </c>
      <c r="AQ5" s="26">
        <f t="shared" si="0"/>
        <v>2019</v>
      </c>
      <c r="AR5" s="26">
        <f t="shared" si="0"/>
        <v>2019</v>
      </c>
      <c r="AS5" s="26">
        <f t="shared" si="0"/>
        <v>2019</v>
      </c>
      <c r="AT5" s="26">
        <f t="shared" si="0"/>
        <v>2019</v>
      </c>
      <c r="AU5" s="26">
        <f t="shared" si="0"/>
        <v>2020</v>
      </c>
      <c r="AV5" s="26">
        <f t="shared" si="0"/>
        <v>2020</v>
      </c>
      <c r="AW5" s="26">
        <f t="shared" si="0"/>
        <v>2020</v>
      </c>
      <c r="AX5" s="26">
        <f t="shared" si="0"/>
        <v>2020</v>
      </c>
      <c r="AY5" s="26">
        <f t="shared" si="0"/>
        <v>2020</v>
      </c>
      <c r="AZ5" s="26">
        <f t="shared" si="0"/>
        <v>2020</v>
      </c>
      <c r="BA5" s="26">
        <f t="shared" si="0"/>
        <v>2020</v>
      </c>
      <c r="BB5" s="26">
        <f t="shared" si="0"/>
        <v>2020</v>
      </c>
      <c r="BC5" s="26">
        <f t="shared" si="0"/>
        <v>2020</v>
      </c>
      <c r="BD5" s="26">
        <f t="shared" si="0"/>
        <v>2020</v>
      </c>
      <c r="BE5" s="26">
        <f t="shared" si="0"/>
        <v>2020</v>
      </c>
      <c r="BF5" s="26">
        <f t="shared" si="0"/>
        <v>2020</v>
      </c>
      <c r="BG5" s="26">
        <f t="shared" si="0"/>
        <v>2021</v>
      </c>
      <c r="BH5" s="26">
        <f t="shared" si="0"/>
        <v>2021</v>
      </c>
      <c r="BI5" s="26">
        <f t="shared" si="0"/>
        <v>2021</v>
      </c>
      <c r="BJ5" s="26">
        <f t="shared" si="0"/>
        <v>2021</v>
      </c>
      <c r="BK5" s="26">
        <f t="shared" si="0"/>
        <v>2021</v>
      </c>
      <c r="BL5" s="26">
        <f t="shared" si="0"/>
        <v>2021</v>
      </c>
      <c r="BM5" s="26">
        <f t="shared" si="0"/>
        <v>2021</v>
      </c>
      <c r="BN5" s="26">
        <f t="shared" si="0"/>
        <v>2021</v>
      </c>
      <c r="BO5" s="26">
        <f t="shared" si="0"/>
        <v>2021</v>
      </c>
      <c r="BP5" s="26">
        <f t="shared" si="0"/>
        <v>2021</v>
      </c>
      <c r="BQ5" s="26">
        <f t="shared" si="0"/>
        <v>2021</v>
      </c>
      <c r="BR5" s="26">
        <f t="shared" si="0"/>
        <v>2021</v>
      </c>
      <c r="BS5" s="26">
        <f t="shared" si="0"/>
        <v>2022</v>
      </c>
      <c r="BT5" s="26">
        <f t="shared" si="0"/>
        <v>2022</v>
      </c>
      <c r="BU5" s="26">
        <f t="shared" si="0"/>
        <v>2022</v>
      </c>
      <c r="BV5" s="26">
        <f t="shared" si="0"/>
        <v>2022</v>
      </c>
      <c r="BW5" s="26">
        <f t="shared" si="0"/>
        <v>2022</v>
      </c>
      <c r="BX5" s="26">
        <f t="shared" si="0"/>
        <v>2022</v>
      </c>
      <c r="BY5" s="26">
        <f t="shared" si="0"/>
        <v>2022</v>
      </c>
      <c r="BZ5" s="26">
        <f t="shared" si="0"/>
        <v>2022</v>
      </c>
      <c r="CA5" s="26">
        <f t="shared" si="0"/>
        <v>2022</v>
      </c>
      <c r="CB5" s="26">
        <f t="shared" si="0"/>
        <v>2022</v>
      </c>
      <c r="CC5" s="26">
        <f t="shared" si="0"/>
        <v>2022</v>
      </c>
      <c r="CE5" s="26">
        <f t="shared" si="0"/>
        <v>2017</v>
      </c>
      <c r="CF5" s="26">
        <f t="shared" si="0"/>
        <v>2018</v>
      </c>
      <c r="CG5" s="26">
        <f>YEAR(CG6)</f>
        <v>2019</v>
      </c>
      <c r="CH5" s="26">
        <f>YEAR(CH6)</f>
        <v>2020</v>
      </c>
      <c r="CI5" s="26">
        <f>YEAR(CI6)</f>
        <v>2021</v>
      </c>
      <c r="CJ5" s="26">
        <f>YEAR(CJ6)</f>
        <v>2022</v>
      </c>
    </row>
    <row r="6" spans="2:88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42766</v>
      </c>
      <c r="L6" s="157">
        <f>EOMONTH(K6,1)</f>
        <v>42794</v>
      </c>
      <c r="M6" s="157">
        <f t="shared" ref="M6:AZ6" si="1">EOMONTH(L6,1)</f>
        <v>42825</v>
      </c>
      <c r="N6" s="157">
        <f t="shared" si="1"/>
        <v>42855</v>
      </c>
      <c r="O6" s="157">
        <f t="shared" si="1"/>
        <v>42886</v>
      </c>
      <c r="P6" s="157">
        <f t="shared" si="1"/>
        <v>42916</v>
      </c>
      <c r="Q6" s="157">
        <f t="shared" si="1"/>
        <v>42947</v>
      </c>
      <c r="R6" s="157">
        <f t="shared" si="1"/>
        <v>42978</v>
      </c>
      <c r="S6" s="157">
        <f t="shared" si="1"/>
        <v>43008</v>
      </c>
      <c r="T6" s="157">
        <f t="shared" si="1"/>
        <v>43039</v>
      </c>
      <c r="U6" s="157">
        <f t="shared" si="1"/>
        <v>43069</v>
      </c>
      <c r="V6" s="157">
        <f t="shared" si="1"/>
        <v>43100</v>
      </c>
      <c r="W6" s="157">
        <f t="shared" si="1"/>
        <v>43131</v>
      </c>
      <c r="X6" s="157">
        <f t="shared" si="1"/>
        <v>43159</v>
      </c>
      <c r="Y6" s="157">
        <f t="shared" si="1"/>
        <v>43190</v>
      </c>
      <c r="Z6" s="157">
        <f t="shared" si="1"/>
        <v>43220</v>
      </c>
      <c r="AA6" s="157">
        <f t="shared" si="1"/>
        <v>43251</v>
      </c>
      <c r="AB6" s="157">
        <f t="shared" si="1"/>
        <v>43281</v>
      </c>
      <c r="AC6" s="157">
        <f t="shared" si="1"/>
        <v>43312</v>
      </c>
      <c r="AD6" s="157">
        <f t="shared" si="1"/>
        <v>43343</v>
      </c>
      <c r="AE6" s="157">
        <f t="shared" si="1"/>
        <v>43373</v>
      </c>
      <c r="AF6" s="157">
        <f t="shared" si="1"/>
        <v>43404</v>
      </c>
      <c r="AG6" s="157">
        <f t="shared" si="1"/>
        <v>43434</v>
      </c>
      <c r="AH6" s="157">
        <f t="shared" si="1"/>
        <v>43465</v>
      </c>
      <c r="AI6" s="157">
        <f t="shared" si="1"/>
        <v>43496</v>
      </c>
      <c r="AJ6" s="157">
        <f t="shared" si="1"/>
        <v>43524</v>
      </c>
      <c r="AK6" s="157">
        <f t="shared" si="1"/>
        <v>43555</v>
      </c>
      <c r="AL6" s="157">
        <f t="shared" si="1"/>
        <v>43585</v>
      </c>
      <c r="AM6" s="157">
        <f t="shared" si="1"/>
        <v>43616</v>
      </c>
      <c r="AN6" s="157">
        <f t="shared" si="1"/>
        <v>43646</v>
      </c>
      <c r="AO6" s="157">
        <f t="shared" si="1"/>
        <v>43677</v>
      </c>
      <c r="AP6" s="157">
        <f t="shared" si="1"/>
        <v>43708</v>
      </c>
      <c r="AQ6" s="157">
        <f t="shared" si="1"/>
        <v>43738</v>
      </c>
      <c r="AR6" s="157">
        <f t="shared" si="1"/>
        <v>43769</v>
      </c>
      <c r="AS6" s="157">
        <f t="shared" si="1"/>
        <v>43799</v>
      </c>
      <c r="AT6" s="157">
        <f t="shared" si="1"/>
        <v>43830</v>
      </c>
      <c r="AU6" s="157">
        <f t="shared" si="1"/>
        <v>43861</v>
      </c>
      <c r="AV6" s="157">
        <f t="shared" si="1"/>
        <v>43890</v>
      </c>
      <c r="AW6" s="157">
        <f t="shared" si="1"/>
        <v>43921</v>
      </c>
      <c r="AX6" s="157">
        <f t="shared" si="1"/>
        <v>43951</v>
      </c>
      <c r="AY6" s="157">
        <f t="shared" si="1"/>
        <v>43982</v>
      </c>
      <c r="AZ6" s="157">
        <f t="shared" si="1"/>
        <v>44012</v>
      </c>
      <c r="BA6" s="157">
        <f>EOMONTH(AZ6,1)</f>
        <v>44043</v>
      </c>
      <c r="BB6" s="157">
        <f>EOMONTH(BA6,1)</f>
        <v>44074</v>
      </c>
      <c r="BC6" s="157">
        <f>EOMONTH(BB6,1)</f>
        <v>44104</v>
      </c>
      <c r="BD6" s="157">
        <f>EOMONTH(BC6,1)</f>
        <v>44135</v>
      </c>
      <c r="BE6" s="157">
        <f t="shared" ref="BE6:BO6" si="2">EOMONTH(BD6,1)</f>
        <v>44165</v>
      </c>
      <c r="BF6" s="157">
        <f t="shared" si="2"/>
        <v>44196</v>
      </c>
      <c r="BG6" s="157">
        <f t="shared" si="2"/>
        <v>44227</v>
      </c>
      <c r="BH6" s="157">
        <f t="shared" si="2"/>
        <v>44255</v>
      </c>
      <c r="BI6" s="157">
        <f t="shared" si="2"/>
        <v>44286</v>
      </c>
      <c r="BJ6" s="157">
        <f t="shared" si="2"/>
        <v>44316</v>
      </c>
      <c r="BK6" s="157">
        <f t="shared" si="2"/>
        <v>44347</v>
      </c>
      <c r="BL6" s="157">
        <f t="shared" si="2"/>
        <v>44377</v>
      </c>
      <c r="BM6" s="157">
        <f t="shared" si="2"/>
        <v>44408</v>
      </c>
      <c r="BN6" s="157">
        <f t="shared" si="2"/>
        <v>44439</v>
      </c>
      <c r="BO6" s="157">
        <f t="shared" si="2"/>
        <v>44469</v>
      </c>
      <c r="BP6" s="157">
        <f t="shared" ref="BP6" si="3">EOMONTH(BO6,1)</f>
        <v>44500</v>
      </c>
      <c r="BQ6" s="157">
        <f t="shared" ref="BQ6" si="4">EOMONTH(BP6,1)</f>
        <v>44530</v>
      </c>
      <c r="BR6" s="157">
        <f t="shared" ref="BR6" si="5">EOMONTH(BQ6,1)</f>
        <v>44561</v>
      </c>
      <c r="BS6" s="157">
        <f t="shared" ref="BS6" si="6">EOMONTH(BR6,1)</f>
        <v>44592</v>
      </c>
      <c r="BT6" s="157">
        <f t="shared" ref="BT6" si="7">EOMONTH(BS6,1)</f>
        <v>44620</v>
      </c>
      <c r="BU6" s="157">
        <f t="shared" ref="BU6" si="8">EOMONTH(BT6,1)</f>
        <v>44651</v>
      </c>
      <c r="BV6" s="157">
        <f t="shared" ref="BV6" si="9">EOMONTH(BU6,1)</f>
        <v>44681</v>
      </c>
      <c r="BW6" s="157">
        <f t="shared" ref="BW6" si="10">EOMONTH(BV6,1)</f>
        <v>44712</v>
      </c>
      <c r="BX6" s="157">
        <f t="shared" ref="BX6" si="11">EOMONTH(BW6,1)</f>
        <v>44742</v>
      </c>
      <c r="BY6" s="157">
        <f t="shared" ref="BY6" si="12">EOMONTH(BX6,1)</f>
        <v>44773</v>
      </c>
      <c r="BZ6" s="157">
        <f t="shared" ref="BZ6" si="13">EOMONTH(BY6,1)</f>
        <v>44804</v>
      </c>
      <c r="CA6" s="157">
        <f t="shared" ref="CA6" si="14">EOMONTH(BZ6,1)</f>
        <v>44834</v>
      </c>
      <c r="CB6" s="157">
        <f t="shared" ref="CB6" si="15">EOMONTH(CA6,1)</f>
        <v>44865</v>
      </c>
      <c r="CC6" s="157">
        <f t="shared" ref="CC6" si="16">EOMONTH(CB6,1)</f>
        <v>44895</v>
      </c>
      <c r="CE6" s="157">
        <v>43100</v>
      </c>
      <c r="CF6" s="157">
        <f>EOMONTH(CE6,12)</f>
        <v>43465</v>
      </c>
      <c r="CG6" s="157">
        <f>EOMONTH(CF6,12)</f>
        <v>43830</v>
      </c>
      <c r="CH6" s="157">
        <f>EOMONTH(CG6,12)</f>
        <v>44196</v>
      </c>
      <c r="CI6" s="157">
        <f>EOMONTH(CH6,12)</f>
        <v>44561</v>
      </c>
      <c r="CJ6" s="157">
        <f>EOMONTH(CI6,11)</f>
        <v>44895</v>
      </c>
    </row>
    <row r="7" spans="2:88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9" t="s">
        <v>55</v>
      </c>
      <c r="O7" s="29" t="s">
        <v>55</v>
      </c>
      <c r="P7" s="29" t="s">
        <v>55</v>
      </c>
      <c r="Q7" s="29" t="s">
        <v>55</v>
      </c>
      <c r="R7" s="29" t="s">
        <v>55</v>
      </c>
      <c r="S7" s="29" t="s">
        <v>55</v>
      </c>
      <c r="T7" s="29" t="s">
        <v>55</v>
      </c>
      <c r="U7" s="29" t="s">
        <v>55</v>
      </c>
      <c r="V7" s="29" t="s">
        <v>55</v>
      </c>
      <c r="W7" s="29" t="s">
        <v>55</v>
      </c>
      <c r="X7" s="29" t="s">
        <v>55</v>
      </c>
      <c r="Y7" s="29" t="s">
        <v>55</v>
      </c>
      <c r="Z7" s="29" t="s">
        <v>55</v>
      </c>
      <c r="AA7" s="29" t="s">
        <v>55</v>
      </c>
      <c r="AB7" s="29" t="s">
        <v>55</v>
      </c>
      <c r="AC7" s="29" t="s">
        <v>55</v>
      </c>
      <c r="AD7" s="29" t="s">
        <v>55</v>
      </c>
      <c r="AE7" s="29" t="s">
        <v>55</v>
      </c>
      <c r="AF7" s="29" t="s">
        <v>55</v>
      </c>
      <c r="AG7" s="29" t="s">
        <v>55</v>
      </c>
      <c r="AH7" s="29" t="s">
        <v>55</v>
      </c>
      <c r="AI7" s="29" t="s">
        <v>55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55</v>
      </c>
      <c r="AO7" s="29" t="s">
        <v>55</v>
      </c>
      <c r="AP7" s="29" t="s">
        <v>55</v>
      </c>
      <c r="AQ7" s="29" t="s">
        <v>55</v>
      </c>
      <c r="AR7" s="29" t="s">
        <v>55</v>
      </c>
      <c r="AS7" s="29" t="s">
        <v>55</v>
      </c>
      <c r="AT7" s="29" t="s">
        <v>55</v>
      </c>
      <c r="AU7" s="29" t="s">
        <v>55</v>
      </c>
      <c r="AV7" s="29" t="s">
        <v>55</v>
      </c>
      <c r="AW7" s="29" t="s">
        <v>55</v>
      </c>
      <c r="AX7" s="29" t="s">
        <v>55</v>
      </c>
      <c r="AY7" s="29" t="s">
        <v>55</v>
      </c>
      <c r="AZ7" s="29" t="s">
        <v>55</v>
      </c>
      <c r="BA7" s="29" t="s">
        <v>55</v>
      </c>
      <c r="BB7" s="29" t="s">
        <v>55</v>
      </c>
      <c r="BC7" s="29" t="s">
        <v>55</v>
      </c>
      <c r="BD7" s="29" t="s">
        <v>55</v>
      </c>
      <c r="BE7" s="29" t="s">
        <v>55</v>
      </c>
      <c r="BF7" s="29" t="s">
        <v>55</v>
      </c>
      <c r="BG7" s="29" t="s">
        <v>55</v>
      </c>
      <c r="BH7" s="29" t="s">
        <v>55</v>
      </c>
      <c r="BI7" s="29" t="s">
        <v>55</v>
      </c>
      <c r="BJ7" s="29" t="s">
        <v>55</v>
      </c>
      <c r="BK7" s="29" t="s">
        <v>55</v>
      </c>
      <c r="BL7" s="29" t="s">
        <v>55</v>
      </c>
      <c r="BM7" s="29" t="s">
        <v>55</v>
      </c>
      <c r="BN7" s="29" t="s">
        <v>55</v>
      </c>
      <c r="BO7" s="29" t="s">
        <v>55</v>
      </c>
      <c r="BP7" s="29" t="s">
        <v>55</v>
      </c>
      <c r="BQ7" s="29" t="s">
        <v>55</v>
      </c>
      <c r="BR7" s="29" t="s">
        <v>55</v>
      </c>
      <c r="BS7" s="29" t="s">
        <v>55</v>
      </c>
      <c r="BT7" s="29" t="s">
        <v>55</v>
      </c>
      <c r="BU7" s="29" t="s">
        <v>55</v>
      </c>
      <c r="BV7" s="29" t="s">
        <v>55</v>
      </c>
      <c r="BW7" s="29" t="s">
        <v>55</v>
      </c>
      <c r="BX7" s="29" t="s">
        <v>55</v>
      </c>
      <c r="BY7" s="29" t="s">
        <v>55</v>
      </c>
      <c r="BZ7" s="29" t="s">
        <v>55</v>
      </c>
      <c r="CA7" s="29" t="s">
        <v>55</v>
      </c>
      <c r="CB7" s="29" t="s">
        <v>55</v>
      </c>
      <c r="CC7" s="29" t="s">
        <v>55</v>
      </c>
      <c r="CE7" s="29" t="s">
        <v>55</v>
      </c>
      <c r="CF7" s="29" t="s">
        <v>55</v>
      </c>
      <c r="CG7" s="29" t="s">
        <v>55</v>
      </c>
      <c r="CH7" s="29" t="s">
        <v>55</v>
      </c>
      <c r="CI7" s="29" t="s">
        <v>55</v>
      </c>
      <c r="CJ7" s="29" t="s">
        <v>55</v>
      </c>
    </row>
    <row r="8" spans="2:88" ht="4.9000000000000004" customHeight="1" x14ac:dyDescent="0.2"/>
    <row r="9" spans="2:88" x14ac:dyDescent="0.2">
      <c r="B9" s="30" t="s">
        <v>403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E9" s="30"/>
      <c r="CF9" s="30"/>
      <c r="CG9" s="30"/>
      <c r="CH9" s="30"/>
      <c r="CI9" s="30"/>
      <c r="CJ9" s="30"/>
    </row>
    <row r="11" spans="2:88" s="35" customFormat="1" x14ac:dyDescent="0.2">
      <c r="B11" s="35" t="s">
        <v>1330</v>
      </c>
      <c r="G11" s="174"/>
      <c r="H11" s="174"/>
      <c r="K11" s="174">
        <v>4114.0859790000004</v>
      </c>
      <c r="L11" s="174">
        <v>3993.4173900000001</v>
      </c>
      <c r="M11" s="174">
        <v>4047.3189969999999</v>
      </c>
      <c r="N11" s="174">
        <v>4097.2737649999999</v>
      </c>
      <c r="O11" s="174">
        <v>4157.1297089999998</v>
      </c>
      <c r="P11" s="174">
        <v>4151.9143590000003</v>
      </c>
      <c r="Q11" s="174">
        <v>4410.2232320000003</v>
      </c>
      <c r="R11" s="174">
        <v>4289.2536449999998</v>
      </c>
      <c r="S11" s="174">
        <v>4634.9459559999996</v>
      </c>
      <c r="T11" s="174">
        <v>4737.2580159999998</v>
      </c>
      <c r="U11" s="174">
        <v>4663.4954879999996</v>
      </c>
      <c r="V11" s="174">
        <v>4948.9774870000001</v>
      </c>
      <c r="W11" s="174">
        <v>4698.5208599999996</v>
      </c>
      <c r="X11" s="174">
        <v>5233.5911990000004</v>
      </c>
      <c r="Y11" s="174">
        <v>4939.2316680000004</v>
      </c>
      <c r="Z11" s="174">
        <v>4940.8038859999997</v>
      </c>
      <c r="AA11" s="174">
        <v>5181.8016289999996</v>
      </c>
      <c r="AB11" s="174">
        <v>5201.427925</v>
      </c>
      <c r="AC11" s="174">
        <v>5482.2524450000001</v>
      </c>
      <c r="AD11" s="174">
        <v>5176.3557600000004</v>
      </c>
      <c r="AE11" s="174">
        <v>5426.5713960000003</v>
      </c>
      <c r="AF11" s="174">
        <v>5299.9342829999996</v>
      </c>
      <c r="AG11" s="174">
        <v>5270.594556</v>
      </c>
      <c r="AH11" s="174">
        <v>5036.5131300000003</v>
      </c>
      <c r="AI11" s="174">
        <v>5362.7400889999999</v>
      </c>
      <c r="AJ11" s="174">
        <v>5394.9050349999998</v>
      </c>
      <c r="AK11" s="174">
        <v>5395.223422</v>
      </c>
      <c r="AL11" s="174">
        <v>5975.0309630000002</v>
      </c>
      <c r="AM11" s="174">
        <v>5683.793345</v>
      </c>
      <c r="AN11" s="174">
        <v>5591.3034930000003</v>
      </c>
      <c r="AO11" s="174">
        <v>5944.5248979999997</v>
      </c>
      <c r="AP11" s="174">
        <v>6348.3349019999996</v>
      </c>
      <c r="AQ11" s="174">
        <v>11185.422868</v>
      </c>
      <c r="AR11" s="174">
        <v>13959.662946</v>
      </c>
      <c r="AS11" s="174">
        <v>14483.511328000001</v>
      </c>
      <c r="AT11" s="174">
        <v>15920.106856</v>
      </c>
      <c r="AU11" s="174">
        <v>0</v>
      </c>
      <c r="AV11" s="174">
        <v>0</v>
      </c>
      <c r="AW11" s="174">
        <v>0</v>
      </c>
      <c r="AX11" s="174">
        <v>0</v>
      </c>
      <c r="AY11" s="174">
        <v>0</v>
      </c>
      <c r="AZ11" s="174">
        <v>0</v>
      </c>
      <c r="BA11" s="174">
        <v>0</v>
      </c>
      <c r="BB11" s="174">
        <v>0</v>
      </c>
      <c r="BC11" s="174">
        <v>0</v>
      </c>
      <c r="BD11" s="174">
        <v>0</v>
      </c>
      <c r="BE11" s="174">
        <v>0</v>
      </c>
      <c r="BF11" s="174">
        <v>0</v>
      </c>
      <c r="BG11" s="174">
        <v>0</v>
      </c>
      <c r="BH11" s="174">
        <v>0</v>
      </c>
      <c r="BI11" s="174">
        <v>0</v>
      </c>
      <c r="BJ11" s="174">
        <v>0</v>
      </c>
      <c r="BK11" s="174">
        <v>0</v>
      </c>
      <c r="BL11" s="174">
        <v>0</v>
      </c>
      <c r="BM11" s="174">
        <v>0</v>
      </c>
      <c r="BN11" s="174">
        <v>0</v>
      </c>
      <c r="BO11" s="174">
        <v>0</v>
      </c>
      <c r="BP11" s="174">
        <v>0</v>
      </c>
      <c r="BQ11" s="174">
        <v>0</v>
      </c>
      <c r="BR11" s="174">
        <v>0</v>
      </c>
      <c r="BS11" s="174">
        <v>0</v>
      </c>
      <c r="BT11" s="174">
        <v>0</v>
      </c>
      <c r="BU11" s="174">
        <v>0</v>
      </c>
      <c r="BV11" s="174">
        <v>0</v>
      </c>
      <c r="BW11" s="174">
        <v>0</v>
      </c>
      <c r="BX11" s="174">
        <v>0</v>
      </c>
      <c r="BY11" s="174">
        <v>0</v>
      </c>
      <c r="BZ11" s="174">
        <v>0</v>
      </c>
      <c r="CA11" s="174">
        <v>0</v>
      </c>
      <c r="CB11" s="174">
        <v>0</v>
      </c>
      <c r="CC11" s="174">
        <v>0</v>
      </c>
      <c r="CE11" s="257">
        <f t="shared" ref="CE11:CJ11" si="17">SUM(CE12:CE14)</f>
        <v>52245.294022999995</v>
      </c>
      <c r="CF11" s="257">
        <f t="shared" si="17"/>
        <v>61887.598737</v>
      </c>
      <c r="CG11" s="257">
        <f t="shared" si="17"/>
        <v>101244.560145</v>
      </c>
      <c r="CH11" s="257">
        <f t="shared" si="17"/>
        <v>0</v>
      </c>
      <c r="CI11" s="257">
        <f t="shared" si="17"/>
        <v>0</v>
      </c>
      <c r="CJ11" s="257">
        <f t="shared" si="17"/>
        <v>0</v>
      </c>
    </row>
    <row r="12" spans="2:88" x14ac:dyDescent="0.2">
      <c r="C12" s="154" t="s">
        <v>1226</v>
      </c>
      <c r="D12" s="154"/>
      <c r="E12" s="154"/>
      <c r="F12" s="154"/>
      <c r="G12" s="172"/>
      <c r="H12" s="172"/>
      <c r="I12" s="154"/>
      <c r="J12" s="154"/>
      <c r="K12" s="172">
        <v>3787.506198</v>
      </c>
      <c r="L12" s="172">
        <v>3655.605775</v>
      </c>
      <c r="M12" s="172">
        <v>3737.0872439999998</v>
      </c>
      <c r="N12" s="172">
        <v>3778.7023349999999</v>
      </c>
      <c r="O12" s="172">
        <v>3842.8714799999998</v>
      </c>
      <c r="P12" s="172">
        <v>3826.9788400000002</v>
      </c>
      <c r="Q12" s="172">
        <v>4067.4115780000002</v>
      </c>
      <c r="R12" s="172">
        <v>3967.9849319999998</v>
      </c>
      <c r="S12" s="172">
        <v>4257.5310200000004</v>
      </c>
      <c r="T12" s="172">
        <v>4224.4704229999998</v>
      </c>
      <c r="U12" s="172">
        <v>4261.8438319999996</v>
      </c>
      <c r="V12" s="172">
        <v>4496.7890010000001</v>
      </c>
      <c r="W12" s="172">
        <v>4237.3291909999998</v>
      </c>
      <c r="X12" s="172">
        <v>4735.4872100000002</v>
      </c>
      <c r="Y12" s="172">
        <v>4513.4800439999999</v>
      </c>
      <c r="Z12" s="172">
        <v>4494.4131909999996</v>
      </c>
      <c r="AA12" s="172">
        <v>4732.7028890000001</v>
      </c>
      <c r="AB12" s="172">
        <v>4715.7717110000003</v>
      </c>
      <c r="AC12" s="172">
        <v>5030.6077800000003</v>
      </c>
      <c r="AD12" s="172">
        <v>4733.0702739999997</v>
      </c>
      <c r="AE12" s="172">
        <v>4931.1914489999999</v>
      </c>
      <c r="AF12" s="172">
        <v>4790.3777550000004</v>
      </c>
      <c r="AG12" s="172">
        <v>4743.8732250000003</v>
      </c>
      <c r="AH12" s="172">
        <v>4528.203399</v>
      </c>
      <c r="AI12" s="172">
        <v>4923.897172</v>
      </c>
      <c r="AJ12" s="172">
        <v>4945.2859980000003</v>
      </c>
      <c r="AK12" s="172">
        <v>4966.0700559999996</v>
      </c>
      <c r="AL12" s="172">
        <v>5556.69686</v>
      </c>
      <c r="AM12" s="172">
        <v>5222.9526589999996</v>
      </c>
      <c r="AN12" s="172">
        <v>5149.1108649999996</v>
      </c>
      <c r="AO12" s="172">
        <v>5468.4165380000004</v>
      </c>
      <c r="AP12" s="172">
        <v>5898.3533459999999</v>
      </c>
      <c r="AQ12" s="172">
        <v>10561.628795000001</v>
      </c>
      <c r="AR12" s="172">
        <v>13268.118984000001</v>
      </c>
      <c r="AS12" s="172">
        <v>13668.312453</v>
      </c>
      <c r="AT12" s="172">
        <v>14994.171909000001</v>
      </c>
      <c r="AU12" s="172">
        <v>0</v>
      </c>
      <c r="AV12" s="172">
        <v>0</v>
      </c>
      <c r="AW12" s="172">
        <v>0</v>
      </c>
      <c r="AX12" s="172">
        <v>0</v>
      </c>
      <c r="AY12" s="172">
        <v>0</v>
      </c>
      <c r="AZ12" s="172">
        <v>0</v>
      </c>
      <c r="BA12" s="172">
        <v>0</v>
      </c>
      <c r="BB12" s="172">
        <v>0</v>
      </c>
      <c r="BC12" s="172">
        <v>0</v>
      </c>
      <c r="BD12" s="172">
        <v>0</v>
      </c>
      <c r="BE12" s="172">
        <v>0</v>
      </c>
      <c r="BF12" s="172">
        <v>0</v>
      </c>
      <c r="BG12" s="172">
        <v>0</v>
      </c>
      <c r="BH12" s="172">
        <v>0</v>
      </c>
      <c r="BI12" s="172">
        <v>0</v>
      </c>
      <c r="BJ12" s="172">
        <v>0</v>
      </c>
      <c r="BK12" s="172">
        <v>0</v>
      </c>
      <c r="BL12" s="172">
        <v>0</v>
      </c>
      <c r="BM12" s="172">
        <v>0</v>
      </c>
      <c r="BN12" s="172">
        <v>0</v>
      </c>
      <c r="BO12" s="172">
        <v>0</v>
      </c>
      <c r="BP12" s="172">
        <v>0</v>
      </c>
      <c r="BQ12" s="172">
        <v>0</v>
      </c>
      <c r="BR12" s="172">
        <v>0</v>
      </c>
      <c r="BS12" s="172">
        <v>0</v>
      </c>
      <c r="BT12" s="172">
        <v>0</v>
      </c>
      <c r="BU12" s="172">
        <v>0</v>
      </c>
      <c r="BV12" s="172">
        <v>0</v>
      </c>
      <c r="BW12" s="172">
        <v>0</v>
      </c>
      <c r="BX12" s="172">
        <v>0</v>
      </c>
      <c r="BY12" s="172">
        <v>0</v>
      </c>
      <c r="BZ12" s="172">
        <v>0</v>
      </c>
      <c r="CA12" s="172">
        <v>0</v>
      </c>
      <c r="CB12" s="172">
        <v>0</v>
      </c>
      <c r="CC12" s="172">
        <v>0</v>
      </c>
      <c r="CE12" s="281">
        <f t="shared" ref="CE12:CJ14" si="18">SUMIF($K$5:$CC$5,CE$5,$K12:$CC12)</f>
        <v>47904.782657999989</v>
      </c>
      <c r="CF12" s="281">
        <f t="shared" si="18"/>
        <v>56186.508117999998</v>
      </c>
      <c r="CG12" s="281">
        <f t="shared" si="18"/>
        <v>94623.015635000003</v>
      </c>
      <c r="CH12" s="281">
        <f t="shared" si="18"/>
        <v>0</v>
      </c>
      <c r="CI12" s="281">
        <f t="shared" si="18"/>
        <v>0</v>
      </c>
      <c r="CJ12" s="281">
        <f t="shared" si="18"/>
        <v>0</v>
      </c>
    </row>
    <row r="13" spans="2:88" x14ac:dyDescent="0.2">
      <c r="C13" s="24" t="s">
        <v>1227</v>
      </c>
      <c r="G13" s="158"/>
      <c r="H13" s="158"/>
      <c r="K13" s="158">
        <v>0</v>
      </c>
      <c r="L13" s="158">
        <v>0</v>
      </c>
      <c r="M13" s="158">
        <v>0.93572</v>
      </c>
      <c r="N13" s="158">
        <v>0</v>
      </c>
      <c r="O13" s="158">
        <v>0</v>
      </c>
      <c r="P13" s="158">
        <v>0.32844099999999998</v>
      </c>
      <c r="Q13" s="158">
        <v>0</v>
      </c>
      <c r="R13" s="158">
        <v>0</v>
      </c>
      <c r="S13" s="158">
        <v>10.431998999999999</v>
      </c>
      <c r="T13" s="158">
        <v>110.731286</v>
      </c>
      <c r="U13" s="158">
        <v>67.231582000000003</v>
      </c>
      <c r="V13" s="158">
        <v>84.790728999999999</v>
      </c>
      <c r="W13" s="158">
        <v>34.858471000000002</v>
      </c>
      <c r="X13" s="158">
        <v>75.697438000000005</v>
      </c>
      <c r="Y13" s="158">
        <v>65.908727999999996</v>
      </c>
      <c r="Z13" s="158">
        <v>75.772839000000005</v>
      </c>
      <c r="AA13" s="158">
        <v>45.783560000000001</v>
      </c>
      <c r="AB13" s="158">
        <v>59.390940999999998</v>
      </c>
      <c r="AC13" s="158">
        <v>62.164462999999998</v>
      </c>
      <c r="AD13" s="158">
        <v>49.642878000000003</v>
      </c>
      <c r="AE13" s="158">
        <v>47.037598000000003</v>
      </c>
      <c r="AF13" s="158">
        <v>57.587358000000002</v>
      </c>
      <c r="AG13" s="158">
        <v>122.08137600000001</v>
      </c>
      <c r="AH13" s="158">
        <v>64.845265999999995</v>
      </c>
      <c r="AI13" s="158">
        <v>44.062956</v>
      </c>
      <c r="AJ13" s="158">
        <v>32.638928</v>
      </c>
      <c r="AK13" s="158">
        <v>31.337344999999999</v>
      </c>
      <c r="AL13" s="158">
        <v>49.388474000000002</v>
      </c>
      <c r="AM13" s="158">
        <v>67.780816000000002</v>
      </c>
      <c r="AN13" s="158">
        <v>75.323374000000001</v>
      </c>
      <c r="AO13" s="158">
        <v>76.680606999999995</v>
      </c>
      <c r="AP13" s="158">
        <v>57.989331</v>
      </c>
      <c r="AQ13" s="158">
        <v>71.456303000000005</v>
      </c>
      <c r="AR13" s="158">
        <v>168.95247699999999</v>
      </c>
      <c r="AS13" s="158">
        <v>133.96653499999999</v>
      </c>
      <c r="AT13" s="158">
        <v>138.86557099999999</v>
      </c>
      <c r="AU13" s="158">
        <v>0</v>
      </c>
      <c r="AV13" s="158">
        <v>0</v>
      </c>
      <c r="AW13" s="158">
        <v>0</v>
      </c>
      <c r="AX13" s="158"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E13" s="251">
        <f t="shared" si="18"/>
        <v>274.44975699999998</v>
      </c>
      <c r="CF13" s="251">
        <f t="shared" si="18"/>
        <v>760.77091600000006</v>
      </c>
      <c r="CG13" s="251">
        <f t="shared" si="18"/>
        <v>948.44271700000013</v>
      </c>
      <c r="CH13" s="251">
        <f t="shared" si="18"/>
        <v>0</v>
      </c>
      <c r="CI13" s="251">
        <f t="shared" si="18"/>
        <v>0</v>
      </c>
      <c r="CJ13" s="251">
        <f t="shared" si="18"/>
        <v>0</v>
      </c>
    </row>
    <row r="14" spans="2:88" x14ac:dyDescent="0.2">
      <c r="C14" s="155" t="s">
        <v>1228</v>
      </c>
      <c r="D14" s="155"/>
      <c r="E14" s="155"/>
      <c r="F14" s="155"/>
      <c r="G14" s="173"/>
      <c r="H14" s="173"/>
      <c r="I14" s="155"/>
      <c r="J14" s="155"/>
      <c r="K14" s="173">
        <v>326.57978100000003</v>
      </c>
      <c r="L14" s="173">
        <v>337.81161500000002</v>
      </c>
      <c r="M14" s="173">
        <v>309.29603300000002</v>
      </c>
      <c r="N14" s="173">
        <v>318.57143000000002</v>
      </c>
      <c r="O14" s="173">
        <v>314.25822899999997</v>
      </c>
      <c r="P14" s="173">
        <v>324.607078</v>
      </c>
      <c r="Q14" s="173">
        <v>342.81165399999998</v>
      </c>
      <c r="R14" s="173">
        <v>321.26871299999999</v>
      </c>
      <c r="S14" s="173">
        <v>366.98293699999999</v>
      </c>
      <c r="T14" s="173">
        <v>402.056307</v>
      </c>
      <c r="U14" s="173">
        <v>334.420074</v>
      </c>
      <c r="V14" s="173">
        <v>367.39775700000001</v>
      </c>
      <c r="W14" s="173">
        <v>426.33319799999998</v>
      </c>
      <c r="X14" s="173">
        <v>422.40655099999998</v>
      </c>
      <c r="Y14" s="173">
        <v>359.842896</v>
      </c>
      <c r="Z14" s="173">
        <v>370.61785600000002</v>
      </c>
      <c r="AA14" s="173">
        <v>403.31518</v>
      </c>
      <c r="AB14" s="173">
        <v>426.26527299999998</v>
      </c>
      <c r="AC14" s="173">
        <v>389.48020200000002</v>
      </c>
      <c r="AD14" s="173">
        <v>393.642608</v>
      </c>
      <c r="AE14" s="173">
        <v>448.34234900000001</v>
      </c>
      <c r="AF14" s="173">
        <v>451.96917000000002</v>
      </c>
      <c r="AG14" s="173">
        <v>404.63995499999999</v>
      </c>
      <c r="AH14" s="173">
        <v>443.46446500000002</v>
      </c>
      <c r="AI14" s="173">
        <v>394.77996100000001</v>
      </c>
      <c r="AJ14" s="173">
        <v>416.98010900000003</v>
      </c>
      <c r="AK14" s="173">
        <v>397.81602099999998</v>
      </c>
      <c r="AL14" s="173">
        <v>368.945629</v>
      </c>
      <c r="AM14" s="173">
        <v>393.05986999999999</v>
      </c>
      <c r="AN14" s="173">
        <v>366.86925400000001</v>
      </c>
      <c r="AO14" s="173">
        <v>399.427753</v>
      </c>
      <c r="AP14" s="173">
        <v>391.99222500000002</v>
      </c>
      <c r="AQ14" s="173">
        <v>552.33776999999998</v>
      </c>
      <c r="AR14" s="173">
        <v>522.59148500000003</v>
      </c>
      <c r="AS14" s="173">
        <v>681.23234000000002</v>
      </c>
      <c r="AT14" s="173">
        <v>787.06937600000003</v>
      </c>
      <c r="AU14" s="173">
        <v>0</v>
      </c>
      <c r="AV14" s="173">
        <v>0</v>
      </c>
      <c r="AW14" s="173">
        <v>0</v>
      </c>
      <c r="AX14" s="173">
        <v>0</v>
      </c>
      <c r="AY14" s="173">
        <v>0</v>
      </c>
      <c r="AZ14" s="173">
        <v>0</v>
      </c>
      <c r="BA14" s="173">
        <v>0</v>
      </c>
      <c r="BB14" s="173">
        <v>0</v>
      </c>
      <c r="BC14" s="173">
        <v>0</v>
      </c>
      <c r="BD14" s="173">
        <v>0</v>
      </c>
      <c r="BE14" s="173">
        <v>0</v>
      </c>
      <c r="BF14" s="173">
        <v>0</v>
      </c>
      <c r="BG14" s="173">
        <v>0</v>
      </c>
      <c r="BH14" s="173">
        <v>0</v>
      </c>
      <c r="BI14" s="173">
        <v>0</v>
      </c>
      <c r="BJ14" s="173">
        <v>0</v>
      </c>
      <c r="BK14" s="173">
        <v>0</v>
      </c>
      <c r="BL14" s="173">
        <v>0</v>
      </c>
      <c r="BM14" s="173">
        <v>0</v>
      </c>
      <c r="BN14" s="173">
        <v>0</v>
      </c>
      <c r="BO14" s="173">
        <v>0</v>
      </c>
      <c r="BP14" s="173">
        <v>0</v>
      </c>
      <c r="BQ14" s="173">
        <v>0</v>
      </c>
      <c r="BR14" s="173">
        <v>0</v>
      </c>
      <c r="BS14" s="173">
        <v>0</v>
      </c>
      <c r="BT14" s="173">
        <v>0</v>
      </c>
      <c r="BU14" s="173">
        <v>0</v>
      </c>
      <c r="BV14" s="173">
        <v>0</v>
      </c>
      <c r="BW14" s="173">
        <v>0</v>
      </c>
      <c r="BX14" s="173">
        <v>0</v>
      </c>
      <c r="BY14" s="173">
        <v>0</v>
      </c>
      <c r="BZ14" s="173">
        <v>0</v>
      </c>
      <c r="CA14" s="173">
        <v>0</v>
      </c>
      <c r="CB14" s="173">
        <v>0</v>
      </c>
      <c r="CC14" s="173">
        <v>0</v>
      </c>
      <c r="CE14" s="282">
        <f t="shared" si="18"/>
        <v>4066.061608</v>
      </c>
      <c r="CF14" s="282">
        <f t="shared" si="18"/>
        <v>4940.3197030000001</v>
      </c>
      <c r="CG14" s="282">
        <f t="shared" si="18"/>
        <v>5673.1017930000007</v>
      </c>
      <c r="CH14" s="282">
        <f t="shared" si="18"/>
        <v>0</v>
      </c>
      <c r="CI14" s="282">
        <f t="shared" si="18"/>
        <v>0</v>
      </c>
      <c r="CJ14" s="282">
        <f t="shared" si="18"/>
        <v>0</v>
      </c>
    </row>
    <row r="15" spans="2:88" s="35" customFormat="1" x14ac:dyDescent="0.2">
      <c r="B15" s="35" t="s">
        <v>1331</v>
      </c>
      <c r="G15" s="174"/>
      <c r="H15" s="174"/>
      <c r="K15" s="174">
        <v>102.014602</v>
      </c>
      <c r="L15" s="174">
        <v>92.236925999999997</v>
      </c>
      <c r="M15" s="174">
        <v>84.232771999999997</v>
      </c>
      <c r="N15" s="174">
        <v>122.80979000000001</v>
      </c>
      <c r="O15" s="174">
        <v>262.35413699999998</v>
      </c>
      <c r="P15" s="174">
        <v>123.45736599999999</v>
      </c>
      <c r="Q15" s="174">
        <v>273.10857399999998</v>
      </c>
      <c r="R15" s="174">
        <v>187.79880499999999</v>
      </c>
      <c r="S15" s="174">
        <v>464.34238299999998</v>
      </c>
      <c r="T15" s="174">
        <v>164.03261699999999</v>
      </c>
      <c r="U15" s="174">
        <v>166.13848200000001</v>
      </c>
      <c r="V15" s="174">
        <v>172.47432699999999</v>
      </c>
      <c r="W15" s="174">
        <v>150.014565</v>
      </c>
      <c r="X15" s="174">
        <v>181.43634</v>
      </c>
      <c r="Y15" s="174">
        <v>177.53514200000001</v>
      </c>
      <c r="Z15" s="174">
        <v>227.10547199999999</v>
      </c>
      <c r="AA15" s="174">
        <v>172.21941000000001</v>
      </c>
      <c r="AB15" s="174">
        <v>182.292292</v>
      </c>
      <c r="AC15" s="174">
        <v>188.301232</v>
      </c>
      <c r="AD15" s="174">
        <v>265.52887399999997</v>
      </c>
      <c r="AE15" s="174">
        <v>187.73652300000001</v>
      </c>
      <c r="AF15" s="174">
        <v>180.61546899999999</v>
      </c>
      <c r="AG15" s="174">
        <v>182.54532499999999</v>
      </c>
      <c r="AH15" s="174">
        <v>-197.62578199999999</v>
      </c>
      <c r="AI15" s="174">
        <v>188.51304099999999</v>
      </c>
      <c r="AJ15" s="174">
        <v>212.230053</v>
      </c>
      <c r="AK15" s="174">
        <v>195.30458400000001</v>
      </c>
      <c r="AL15" s="174">
        <v>208.35131000000001</v>
      </c>
      <c r="AM15" s="174">
        <v>251.77433099999999</v>
      </c>
      <c r="AN15" s="174">
        <v>258.926875</v>
      </c>
      <c r="AO15" s="174">
        <v>210.01118099999999</v>
      </c>
      <c r="AP15" s="174">
        <v>226.98861600000001</v>
      </c>
      <c r="AQ15" s="174">
        <v>2248.742706</v>
      </c>
      <c r="AR15" s="174">
        <v>2719.1246510000001</v>
      </c>
      <c r="AS15" s="174">
        <v>1698.1264329999999</v>
      </c>
      <c r="AT15" s="174">
        <v>1329.730855</v>
      </c>
      <c r="AU15" s="174">
        <v>13419.705937000001</v>
      </c>
      <c r="AV15" s="174">
        <v>16371.747203000001</v>
      </c>
      <c r="AW15" s="174">
        <v>15271.971181000001</v>
      </c>
      <c r="AX15" s="174">
        <v>14257.436829</v>
      </c>
      <c r="AY15" s="174">
        <v>16913.204011999998</v>
      </c>
      <c r="AZ15" s="174">
        <v>19683.061487999999</v>
      </c>
      <c r="BA15" s="174">
        <v>17353.717834999999</v>
      </c>
      <c r="BB15" s="174">
        <v>16266.613461000001</v>
      </c>
      <c r="BC15" s="174">
        <v>17147.44385</v>
      </c>
      <c r="BD15" s="174">
        <v>14414.956794</v>
      </c>
      <c r="BE15" s="174">
        <v>15449.738759</v>
      </c>
      <c r="BF15" s="174">
        <v>20604.588327000001</v>
      </c>
      <c r="BG15" s="174">
        <v>18095.036325000001</v>
      </c>
      <c r="BH15" s="174">
        <v>20739.325885999999</v>
      </c>
      <c r="BI15" s="174">
        <v>22156.219655000001</v>
      </c>
      <c r="BJ15" s="174">
        <v>21688.686829999999</v>
      </c>
      <c r="BK15" s="174">
        <v>20094.474773999998</v>
      </c>
      <c r="BL15" s="174">
        <v>24350.751488999998</v>
      </c>
      <c r="BM15" s="174">
        <v>24209.512284</v>
      </c>
      <c r="BN15" s="174">
        <v>29681.792922000001</v>
      </c>
      <c r="BO15" s="174">
        <v>26582.190447000001</v>
      </c>
      <c r="BP15" s="174">
        <v>24334.996261</v>
      </c>
      <c r="BQ15" s="174">
        <v>25367.253152000001</v>
      </c>
      <c r="BR15" s="174">
        <v>28669.394641999999</v>
      </c>
      <c r="BS15" s="174">
        <v>28427.262755</v>
      </c>
      <c r="BT15" s="174">
        <v>29702.070395999999</v>
      </c>
      <c r="BU15" s="174">
        <v>32151.720375000001</v>
      </c>
      <c r="BV15" s="174">
        <v>30226.228991</v>
      </c>
      <c r="BW15" s="174">
        <v>29239.103585000001</v>
      </c>
      <c r="BX15" s="174">
        <v>33230.267134000002</v>
      </c>
      <c r="BY15" s="174">
        <v>32298.030106999999</v>
      </c>
      <c r="BZ15" s="174">
        <v>32744.733637000001</v>
      </c>
      <c r="CA15" s="174">
        <v>33930.495738999998</v>
      </c>
      <c r="CB15" s="174">
        <v>34744.035695999999</v>
      </c>
      <c r="CC15" s="174">
        <v>33715.447831999998</v>
      </c>
      <c r="CE15" s="257">
        <f t="shared" ref="CE15:CJ15" si="19">SUM(CE16:CE124)</f>
        <v>2215.0007810000002</v>
      </c>
      <c r="CF15" s="257">
        <f t="shared" si="19"/>
        <v>1897.7048619999996</v>
      </c>
      <c r="CG15" s="257">
        <f t="shared" si="19"/>
        <v>9747.8246359999994</v>
      </c>
      <c r="CH15" s="257">
        <f t="shared" si="19"/>
        <v>197154.18567599996</v>
      </c>
      <c r="CI15" s="257">
        <f t="shared" si="19"/>
        <v>285969.63466699998</v>
      </c>
      <c r="CJ15" s="257">
        <f t="shared" si="19"/>
        <v>350409.39624700003</v>
      </c>
    </row>
    <row r="16" spans="2:88" x14ac:dyDescent="0.2">
      <c r="C16" s="154" t="s">
        <v>1332</v>
      </c>
      <c r="D16" s="154"/>
      <c r="E16" s="154"/>
      <c r="F16" s="154"/>
      <c r="G16" s="168" t="s">
        <v>889</v>
      </c>
      <c r="H16" s="168"/>
      <c r="I16" s="154"/>
      <c r="J16" s="154"/>
      <c r="K16" s="172">
        <v>15.274165999999999</v>
      </c>
      <c r="L16" s="172">
        <v>15.274165999999999</v>
      </c>
      <c r="M16" s="172">
        <v>15.274168</v>
      </c>
      <c r="N16" s="172">
        <v>15.274165999999999</v>
      </c>
      <c r="O16" s="172">
        <v>22.258037000000002</v>
      </c>
      <c r="P16" s="172">
        <v>11.728979000000001</v>
      </c>
      <c r="Q16" s="172">
        <v>14.433332999999999</v>
      </c>
      <c r="R16" s="172">
        <v>14.433332999999999</v>
      </c>
      <c r="S16" s="172">
        <v>8.5453740000000007</v>
      </c>
      <c r="T16" s="172">
        <v>12.404013000000001</v>
      </c>
      <c r="U16" s="172">
        <v>12.404013000000001</v>
      </c>
      <c r="V16" s="172">
        <v>19.774704</v>
      </c>
      <c r="W16" s="172">
        <v>14.860910000000001</v>
      </c>
      <c r="X16" s="172">
        <v>14.860910000000001</v>
      </c>
      <c r="Y16" s="172">
        <v>21.19914</v>
      </c>
      <c r="Z16" s="172">
        <v>14.860910000000001</v>
      </c>
      <c r="AA16" s="172">
        <v>14.860910000000001</v>
      </c>
      <c r="AB16" s="172">
        <v>9.2688950000000006</v>
      </c>
      <c r="AC16" s="172">
        <v>14.860910000000001</v>
      </c>
      <c r="AD16" s="172">
        <v>14.860910000000001</v>
      </c>
      <c r="AE16" s="172">
        <v>8.5485199999999999</v>
      </c>
      <c r="AF16" s="172">
        <v>14.242445999999999</v>
      </c>
      <c r="AG16" s="172">
        <v>11.271114000000001</v>
      </c>
      <c r="AH16" s="172">
        <v>34.193779999999997</v>
      </c>
      <c r="AI16" s="172">
        <v>14.878446</v>
      </c>
      <c r="AJ16" s="172">
        <v>14.878446</v>
      </c>
      <c r="AK16" s="172">
        <v>17.450752000000001</v>
      </c>
      <c r="AL16" s="172">
        <v>15.735880999999999</v>
      </c>
      <c r="AM16" s="172">
        <v>30.421911999999999</v>
      </c>
      <c r="AN16" s="172">
        <v>13.966666</v>
      </c>
      <c r="AO16" s="172">
        <v>13.966666</v>
      </c>
      <c r="AP16" s="172">
        <v>13.966666</v>
      </c>
      <c r="AQ16" s="172">
        <v>24.886666000000002</v>
      </c>
      <c r="AR16" s="172">
        <v>20.753831999999999</v>
      </c>
      <c r="AS16" s="172">
        <v>26.503333000000001</v>
      </c>
      <c r="AT16" s="172">
        <v>26.624658</v>
      </c>
      <c r="AU16" s="172">
        <v>25.2</v>
      </c>
      <c r="AV16" s="172">
        <v>25.2</v>
      </c>
      <c r="AW16" s="172">
        <v>25.2</v>
      </c>
      <c r="AX16" s="172">
        <v>25.2</v>
      </c>
      <c r="AY16" s="172">
        <v>25.2</v>
      </c>
      <c r="AZ16" s="172">
        <v>25.2</v>
      </c>
      <c r="BA16" s="172">
        <v>25.2</v>
      </c>
      <c r="BB16" s="172">
        <v>25.2</v>
      </c>
      <c r="BC16" s="172">
        <v>25.2</v>
      </c>
      <c r="BD16" s="172">
        <v>25.2</v>
      </c>
      <c r="BE16" s="172">
        <v>25.2</v>
      </c>
      <c r="BF16" s="172">
        <v>25.2</v>
      </c>
      <c r="BG16" s="172">
        <v>25.2</v>
      </c>
      <c r="BH16" s="172">
        <v>25.2</v>
      </c>
      <c r="BI16" s="172">
        <v>25.2</v>
      </c>
      <c r="BJ16" s="172">
        <v>25.2</v>
      </c>
      <c r="BK16" s="172">
        <v>20.52</v>
      </c>
      <c r="BL16" s="172">
        <v>20.52</v>
      </c>
      <c r="BM16" s="172">
        <v>25.2</v>
      </c>
      <c r="BN16" s="172">
        <v>25.2</v>
      </c>
      <c r="BO16" s="172">
        <v>25.2</v>
      </c>
      <c r="BP16" s="172">
        <v>25.2</v>
      </c>
      <c r="BQ16" s="172">
        <v>25.2</v>
      </c>
      <c r="BR16" s="172">
        <v>25.2</v>
      </c>
      <c r="BS16" s="172">
        <v>25.2</v>
      </c>
      <c r="BT16" s="172">
        <v>25.2</v>
      </c>
      <c r="BU16" s="172">
        <v>25.2</v>
      </c>
      <c r="BV16" s="172">
        <v>25.2</v>
      </c>
      <c r="BW16" s="172">
        <v>25.2</v>
      </c>
      <c r="BX16" s="172">
        <v>25.2</v>
      </c>
      <c r="BY16" s="172">
        <v>25.2</v>
      </c>
      <c r="BZ16" s="172">
        <v>25.2</v>
      </c>
      <c r="CA16" s="172">
        <v>25.2</v>
      </c>
      <c r="CB16" s="172">
        <v>25.2</v>
      </c>
      <c r="CC16" s="172">
        <v>92.673124000000001</v>
      </c>
      <c r="CE16" s="281">
        <f t="shared" ref="CE16:CJ25" si="20">SUMIF($K$5:$CC$5,CE$5,$K16:$CC16)</f>
        <v>177.07845199999997</v>
      </c>
      <c r="CF16" s="281">
        <f t="shared" si="20"/>
        <v>187.88935500000002</v>
      </c>
      <c r="CG16" s="281">
        <f t="shared" si="20"/>
        <v>234.03392399999998</v>
      </c>
      <c r="CH16" s="281">
        <f t="shared" si="20"/>
        <v>302.39999999999992</v>
      </c>
      <c r="CI16" s="281">
        <f t="shared" si="20"/>
        <v>293.03999999999996</v>
      </c>
      <c r="CJ16" s="281">
        <f t="shared" si="20"/>
        <v>344.67312399999992</v>
      </c>
    </row>
    <row r="17" spans="3:88" x14ac:dyDescent="0.2">
      <c r="C17" s="24" t="s">
        <v>1333</v>
      </c>
      <c r="G17" s="151" t="s">
        <v>1231</v>
      </c>
      <c r="H17" s="151"/>
      <c r="K17" s="158">
        <v>18.304915000000001</v>
      </c>
      <c r="L17" s="158">
        <v>17.580148000000001</v>
      </c>
      <c r="M17" s="158">
        <v>18.424579000000001</v>
      </c>
      <c r="N17" s="158">
        <v>17.952165999999998</v>
      </c>
      <c r="O17" s="158">
        <v>17.989837999999999</v>
      </c>
      <c r="P17" s="158">
        <v>20.021863</v>
      </c>
      <c r="Q17" s="158">
        <v>18.313334000000001</v>
      </c>
      <c r="R17" s="158">
        <v>22.249984999999999</v>
      </c>
      <c r="S17" s="158">
        <v>18.077742000000001</v>
      </c>
      <c r="T17" s="158">
        <v>20.338768000000002</v>
      </c>
      <c r="U17" s="158">
        <v>21.550222999999999</v>
      </c>
      <c r="V17" s="158">
        <v>20.763501999999999</v>
      </c>
      <c r="W17" s="158">
        <v>22.190391000000002</v>
      </c>
      <c r="X17" s="158">
        <v>21.228296</v>
      </c>
      <c r="Y17" s="158">
        <v>21.102357999999999</v>
      </c>
      <c r="Z17" s="158">
        <v>21.435749000000001</v>
      </c>
      <c r="AA17" s="158">
        <v>19.288191000000001</v>
      </c>
      <c r="AB17" s="158">
        <v>23.626488999999999</v>
      </c>
      <c r="AC17" s="158">
        <v>21.150721000000001</v>
      </c>
      <c r="AD17" s="158">
        <v>23.992972000000002</v>
      </c>
      <c r="AE17" s="158">
        <v>20.914002</v>
      </c>
      <c r="AF17" s="158">
        <v>21.690868999999999</v>
      </c>
      <c r="AG17" s="158">
        <v>20.494824000000001</v>
      </c>
      <c r="AH17" s="158">
        <v>43.927815000000002</v>
      </c>
      <c r="AI17" s="158">
        <v>23.607676999999999</v>
      </c>
      <c r="AJ17" s="158">
        <v>23.028666999999999</v>
      </c>
      <c r="AK17" s="158">
        <v>22.816109999999998</v>
      </c>
      <c r="AL17" s="158">
        <v>23.028666999999999</v>
      </c>
      <c r="AM17" s="158">
        <v>30.912333</v>
      </c>
      <c r="AN17" s="158">
        <v>35.059353999999999</v>
      </c>
      <c r="AO17" s="158">
        <v>35.646721999999997</v>
      </c>
      <c r="AP17" s="158">
        <v>35.201383</v>
      </c>
      <c r="AQ17" s="158">
        <v>122.676036</v>
      </c>
      <c r="AR17" s="158">
        <v>216.98366799999999</v>
      </c>
      <c r="AS17" s="158">
        <v>215.777106</v>
      </c>
      <c r="AT17" s="158">
        <v>241.057593</v>
      </c>
      <c r="AU17" s="158">
        <v>452.94104800000002</v>
      </c>
      <c r="AV17" s="158">
        <v>481.33754299999998</v>
      </c>
      <c r="AW17" s="158">
        <v>475.73547000000002</v>
      </c>
      <c r="AX17" s="158">
        <v>514.25748599999997</v>
      </c>
      <c r="AY17" s="158">
        <v>515.61778600000002</v>
      </c>
      <c r="AZ17" s="158">
        <v>538.01289999999995</v>
      </c>
      <c r="BA17" s="158">
        <v>550.96099900000002</v>
      </c>
      <c r="BB17" s="158">
        <v>563.47877400000004</v>
      </c>
      <c r="BC17" s="158">
        <v>572.55422599999997</v>
      </c>
      <c r="BD17" s="158">
        <v>586.76193599999999</v>
      </c>
      <c r="BE17" s="158">
        <v>587.78859</v>
      </c>
      <c r="BF17" s="158">
        <v>591.60787500000004</v>
      </c>
      <c r="BG17" s="158">
        <v>596.12955399999998</v>
      </c>
      <c r="BH17" s="158">
        <v>609.74988699999994</v>
      </c>
      <c r="BI17" s="158">
        <v>617.57087999999999</v>
      </c>
      <c r="BJ17" s="158">
        <v>640.98289299999999</v>
      </c>
      <c r="BK17" s="158">
        <v>658.23225500000001</v>
      </c>
      <c r="BL17" s="158">
        <v>676.48083899999995</v>
      </c>
      <c r="BM17" s="158">
        <v>669.26918499999999</v>
      </c>
      <c r="BN17" s="158">
        <v>1019.566433</v>
      </c>
      <c r="BO17" s="158">
        <v>760.75810799999999</v>
      </c>
      <c r="BP17" s="158">
        <v>800.68670799999995</v>
      </c>
      <c r="BQ17" s="158">
        <v>772.268101</v>
      </c>
      <c r="BR17" s="158">
        <v>796.06467099999998</v>
      </c>
      <c r="BS17" s="158">
        <v>816.77936599999998</v>
      </c>
      <c r="BT17" s="158">
        <v>840.88113299999998</v>
      </c>
      <c r="BU17" s="158">
        <v>1136.2937999999999</v>
      </c>
      <c r="BV17" s="158">
        <v>952.94703000000004</v>
      </c>
      <c r="BW17" s="158">
        <v>994.49011399999995</v>
      </c>
      <c r="BX17" s="158">
        <v>943.57056699999998</v>
      </c>
      <c r="BY17" s="158">
        <v>984.71165599999995</v>
      </c>
      <c r="BZ17" s="158">
        <v>1011.172386</v>
      </c>
      <c r="CA17" s="158">
        <v>941.51457500000004</v>
      </c>
      <c r="CB17" s="158">
        <v>1032.710118</v>
      </c>
      <c r="CC17" s="158">
        <v>1016.609024</v>
      </c>
      <c r="CE17" s="251">
        <f t="shared" si="20"/>
        <v>231.56706299999996</v>
      </c>
      <c r="CF17" s="251">
        <f t="shared" si="20"/>
        <v>281.04267700000003</v>
      </c>
      <c r="CG17" s="251">
        <f t="shared" si="20"/>
        <v>1025.795316</v>
      </c>
      <c r="CH17" s="251">
        <f t="shared" si="20"/>
        <v>6431.0546329999997</v>
      </c>
      <c r="CI17" s="251">
        <f t="shared" si="20"/>
        <v>8617.7595139999994</v>
      </c>
      <c r="CJ17" s="251">
        <f t="shared" si="20"/>
        <v>10671.679769</v>
      </c>
    </row>
    <row r="18" spans="3:88" x14ac:dyDescent="0.2">
      <c r="C18" s="24" t="s">
        <v>1334</v>
      </c>
      <c r="G18" s="151" t="s">
        <v>1231</v>
      </c>
      <c r="H18" s="151"/>
      <c r="K18" s="158">
        <v>0</v>
      </c>
      <c r="L18" s="158">
        <v>0</v>
      </c>
      <c r="M18" s="158">
        <v>0</v>
      </c>
      <c r="N18" s="158">
        <v>0</v>
      </c>
      <c r="O18" s="158">
        <v>0</v>
      </c>
      <c r="P18" s="158">
        <v>0</v>
      </c>
      <c r="Q18" s="158">
        <v>0</v>
      </c>
      <c r="R18" s="158">
        <v>0</v>
      </c>
      <c r="S18" s="158">
        <v>0</v>
      </c>
      <c r="T18" s="158">
        <v>0</v>
      </c>
      <c r="U18" s="158">
        <v>0</v>
      </c>
      <c r="V18" s="158">
        <v>0</v>
      </c>
      <c r="W18" s="158">
        <v>0</v>
      </c>
      <c r="X18" s="158">
        <v>0</v>
      </c>
      <c r="Y18" s="158">
        <v>0</v>
      </c>
      <c r="Z18" s="158">
        <v>0</v>
      </c>
      <c r="AA18" s="158">
        <v>0</v>
      </c>
      <c r="AB18" s="158">
        <v>0</v>
      </c>
      <c r="AC18" s="158">
        <v>0</v>
      </c>
      <c r="AD18" s="158">
        <v>0</v>
      </c>
      <c r="AE18" s="158">
        <v>0</v>
      </c>
      <c r="AF18" s="158">
        <v>0</v>
      </c>
      <c r="AG18" s="158">
        <v>0</v>
      </c>
      <c r="AH18" s="158">
        <v>0</v>
      </c>
      <c r="AI18" s="158">
        <v>0</v>
      </c>
      <c r="AJ18" s="158">
        <v>0</v>
      </c>
      <c r="AK18" s="158">
        <v>0</v>
      </c>
      <c r="AL18" s="158">
        <v>0</v>
      </c>
      <c r="AM18" s="158">
        <v>0</v>
      </c>
      <c r="AN18" s="158">
        <v>0</v>
      </c>
      <c r="AO18" s="158">
        <v>0</v>
      </c>
      <c r="AP18" s="158">
        <v>0</v>
      </c>
      <c r="AQ18" s="158">
        <v>0</v>
      </c>
      <c r="AR18" s="158">
        <v>0</v>
      </c>
      <c r="AS18" s="158">
        <v>0</v>
      </c>
      <c r="AT18" s="158">
        <v>0</v>
      </c>
      <c r="AU18" s="158">
        <v>56.715693000000002</v>
      </c>
      <c r="AV18" s="158">
        <v>-45.407043000000002</v>
      </c>
      <c r="AW18" s="158">
        <v>29.266400000000001</v>
      </c>
      <c r="AX18" s="158">
        <v>3.5271309999999998</v>
      </c>
      <c r="AY18" s="158">
        <v>10.416240999999999</v>
      </c>
      <c r="AZ18" s="158">
        <v>7.7643649999999997</v>
      </c>
      <c r="BA18" s="158">
        <v>4.7119739999999997</v>
      </c>
      <c r="BB18" s="158">
        <v>68.379273999999995</v>
      </c>
      <c r="BC18" s="158">
        <v>24.113085999999999</v>
      </c>
      <c r="BD18" s="158">
        <v>-8.0594389999999994</v>
      </c>
      <c r="BE18" s="158">
        <v>4.7217099999999999</v>
      </c>
      <c r="BF18" s="158">
        <v>6.2995799999999997</v>
      </c>
      <c r="BG18" s="158">
        <v>23.572053</v>
      </c>
      <c r="BH18" s="158">
        <v>3.8305709999999999</v>
      </c>
      <c r="BI18" s="158">
        <v>-10.418027</v>
      </c>
      <c r="BJ18" s="158">
        <v>-8.7469490000000008</v>
      </c>
      <c r="BK18" s="158">
        <v>-12.025062999999999</v>
      </c>
      <c r="BL18" s="158">
        <v>1.9935039999999999</v>
      </c>
      <c r="BM18" s="158">
        <v>-8.9087320000000005</v>
      </c>
      <c r="BN18" s="158">
        <v>7.2508949999999999</v>
      </c>
      <c r="BO18" s="158">
        <v>1.394911</v>
      </c>
      <c r="BP18" s="158">
        <v>38.513652999999998</v>
      </c>
      <c r="BQ18" s="158">
        <v>-8.4538969999999996</v>
      </c>
      <c r="BR18" s="158">
        <v>-7.8499980000000003</v>
      </c>
      <c r="BS18" s="158">
        <v>35.332093999999998</v>
      </c>
      <c r="BT18" s="158">
        <v>180.22491099999999</v>
      </c>
      <c r="BU18" s="158">
        <v>49.089906999999997</v>
      </c>
      <c r="BV18" s="158">
        <v>-18.042406</v>
      </c>
      <c r="BW18" s="158">
        <v>-130.78152</v>
      </c>
      <c r="BX18" s="158">
        <v>20.744277</v>
      </c>
      <c r="BY18" s="158">
        <v>2.8068080000000002</v>
      </c>
      <c r="BZ18" s="158">
        <v>17.555199000000002</v>
      </c>
      <c r="CA18" s="158">
        <v>30.348305</v>
      </c>
      <c r="CB18" s="158">
        <v>8.1840460000000004</v>
      </c>
      <c r="CC18" s="158">
        <v>6.1037359999999996</v>
      </c>
      <c r="CE18" s="251">
        <f t="shared" si="20"/>
        <v>0</v>
      </c>
      <c r="CF18" s="251">
        <f t="shared" si="20"/>
        <v>0</v>
      </c>
      <c r="CG18" s="251">
        <f t="shared" si="20"/>
        <v>0</v>
      </c>
      <c r="CH18" s="251">
        <f t="shared" si="20"/>
        <v>162.448972</v>
      </c>
      <c r="CI18" s="251">
        <f t="shared" si="20"/>
        <v>20.152920999999999</v>
      </c>
      <c r="CJ18" s="251">
        <f t="shared" si="20"/>
        <v>201.56535699999998</v>
      </c>
    </row>
    <row r="19" spans="3:88" x14ac:dyDescent="0.2">
      <c r="C19" s="24" t="s">
        <v>1335</v>
      </c>
      <c r="G19" s="151" t="s">
        <v>1231</v>
      </c>
      <c r="H19" s="151"/>
      <c r="K19" s="158">
        <v>0</v>
      </c>
      <c r="L19" s="158">
        <v>0</v>
      </c>
      <c r="M19" s="158">
        <v>0</v>
      </c>
      <c r="N19" s="158">
        <v>0</v>
      </c>
      <c r="O19" s="158">
        <v>0</v>
      </c>
      <c r="P19" s="158">
        <v>0</v>
      </c>
      <c r="Q19" s="158">
        <v>0</v>
      </c>
      <c r="R19" s="158">
        <v>0</v>
      </c>
      <c r="S19" s="158">
        <v>0</v>
      </c>
      <c r="T19" s="158">
        <v>0</v>
      </c>
      <c r="U19" s="158">
        <v>0</v>
      </c>
      <c r="V19" s="158">
        <v>0</v>
      </c>
      <c r="W19" s="158">
        <v>0</v>
      </c>
      <c r="X19" s="158">
        <v>0</v>
      </c>
      <c r="Y19" s="158">
        <v>0</v>
      </c>
      <c r="Z19" s="158">
        <v>0</v>
      </c>
      <c r="AA19" s="158">
        <v>0</v>
      </c>
      <c r="AB19" s="158">
        <v>0</v>
      </c>
      <c r="AC19" s="158">
        <v>0</v>
      </c>
      <c r="AD19" s="158">
        <v>0</v>
      </c>
      <c r="AE19" s="158">
        <v>0</v>
      </c>
      <c r="AF19" s="158">
        <v>0</v>
      </c>
      <c r="AG19" s="158">
        <v>0</v>
      </c>
      <c r="AH19" s="158">
        <v>0</v>
      </c>
      <c r="AI19" s="158">
        <v>0</v>
      </c>
      <c r="AJ19" s="158">
        <v>0</v>
      </c>
      <c r="AK19" s="158">
        <v>0</v>
      </c>
      <c r="AL19" s="158">
        <v>0</v>
      </c>
      <c r="AM19" s="158">
        <v>0</v>
      </c>
      <c r="AN19" s="158">
        <v>0</v>
      </c>
      <c r="AO19" s="158">
        <v>0</v>
      </c>
      <c r="AP19" s="158">
        <v>0</v>
      </c>
      <c r="AQ19" s="158">
        <v>0</v>
      </c>
      <c r="AR19" s="158">
        <v>0</v>
      </c>
      <c r="AS19" s="158">
        <v>0</v>
      </c>
      <c r="AT19" s="158">
        <v>0</v>
      </c>
      <c r="AU19" s="158">
        <v>0</v>
      </c>
      <c r="AV19" s="158">
        <v>0</v>
      </c>
      <c r="AW19" s="158">
        <v>64.005482999999998</v>
      </c>
      <c r="AX19" s="158">
        <v>0</v>
      </c>
      <c r="AY19" s="158">
        <v>0</v>
      </c>
      <c r="AZ19" s="158">
        <v>0</v>
      </c>
      <c r="BA19" s="158">
        <v>0.6</v>
      </c>
      <c r="BB19" s="158">
        <v>0</v>
      </c>
      <c r="BC19" s="158">
        <v>18.899999999999999</v>
      </c>
      <c r="BD19" s="158">
        <v>0</v>
      </c>
      <c r="BE19" s="158">
        <v>0</v>
      </c>
      <c r="BF19" s="158">
        <v>596.45570699999996</v>
      </c>
      <c r="BG19" s="158">
        <v>0.6</v>
      </c>
      <c r="BH19" s="158">
        <v>2.7</v>
      </c>
      <c r="BI19" s="158">
        <v>6</v>
      </c>
      <c r="BJ19" s="158">
        <v>12.160994000000001</v>
      </c>
      <c r="BK19" s="158">
        <v>3</v>
      </c>
      <c r="BL19" s="158">
        <v>0.9</v>
      </c>
      <c r="BM19" s="158">
        <v>0</v>
      </c>
      <c r="BN19" s="158">
        <v>-26.835989999999999</v>
      </c>
      <c r="BO19" s="158">
        <v>0.6</v>
      </c>
      <c r="BP19" s="158">
        <v>0</v>
      </c>
      <c r="BQ19" s="158">
        <v>2.4</v>
      </c>
      <c r="BR19" s="158">
        <v>841.14457800000002</v>
      </c>
      <c r="BS19" s="158">
        <v>17.5</v>
      </c>
      <c r="BT19" s="158">
        <v>-93.084711999999996</v>
      </c>
      <c r="BU19" s="158">
        <v>19.5</v>
      </c>
      <c r="BV19" s="158">
        <v>0</v>
      </c>
      <c r="BW19" s="158">
        <v>0</v>
      </c>
      <c r="BX19" s="158">
        <v>0.767123</v>
      </c>
      <c r="BY19" s="158">
        <v>3.3972600000000002</v>
      </c>
      <c r="BZ19" s="158">
        <v>3.3972600000000002</v>
      </c>
      <c r="CA19" s="158">
        <v>3.287671</v>
      </c>
      <c r="CB19" s="158">
        <v>3.3972600000000002</v>
      </c>
      <c r="CC19" s="158">
        <v>15.287671</v>
      </c>
      <c r="CE19" s="251">
        <f t="shared" si="20"/>
        <v>0</v>
      </c>
      <c r="CF19" s="251">
        <f t="shared" si="20"/>
        <v>0</v>
      </c>
      <c r="CG19" s="251">
        <f t="shared" si="20"/>
        <v>0</v>
      </c>
      <c r="CH19" s="251">
        <f t="shared" si="20"/>
        <v>679.96118999999999</v>
      </c>
      <c r="CI19" s="251">
        <f t="shared" si="20"/>
        <v>842.66958199999999</v>
      </c>
      <c r="CJ19" s="251">
        <f t="shared" si="20"/>
        <v>-26.550466999999987</v>
      </c>
    </row>
    <row r="20" spans="3:88" x14ac:dyDescent="0.2">
      <c r="C20" s="24" t="s">
        <v>1336</v>
      </c>
      <c r="G20" s="151" t="s">
        <v>1231</v>
      </c>
      <c r="H20" s="151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>
        <v>0</v>
      </c>
      <c r="AD20" s="158">
        <v>0</v>
      </c>
      <c r="AE20" s="158">
        <v>0</v>
      </c>
      <c r="AF20" s="158">
        <v>0</v>
      </c>
      <c r="AG20" s="158">
        <v>0</v>
      </c>
      <c r="AH20" s="158">
        <v>0</v>
      </c>
      <c r="AI20" s="158">
        <v>0</v>
      </c>
      <c r="AJ20" s="158">
        <v>0</v>
      </c>
      <c r="AK20" s="158">
        <v>0</v>
      </c>
      <c r="AL20" s="158">
        <v>0</v>
      </c>
      <c r="AM20" s="158">
        <v>0</v>
      </c>
      <c r="AN20" s="158">
        <v>0</v>
      </c>
      <c r="AO20" s="158">
        <v>0</v>
      </c>
      <c r="AP20" s="158">
        <v>0</v>
      </c>
      <c r="AQ20" s="158">
        <v>0</v>
      </c>
      <c r="AR20" s="158">
        <v>0</v>
      </c>
      <c r="AS20" s="158">
        <v>0</v>
      </c>
      <c r="AT20" s="158">
        <v>0</v>
      </c>
      <c r="AU20" s="158">
        <v>0</v>
      </c>
      <c r="AV20" s="158">
        <v>0</v>
      </c>
      <c r="AW20" s="158">
        <v>0</v>
      </c>
      <c r="AX20" s="158">
        <v>0</v>
      </c>
      <c r="AY20" s="158">
        <v>0</v>
      </c>
      <c r="AZ20" s="158">
        <v>0</v>
      </c>
      <c r="BA20" s="158">
        <v>0</v>
      </c>
      <c r="BB20" s="158">
        <v>0</v>
      </c>
      <c r="BC20" s="158">
        <v>12.078340000000001</v>
      </c>
      <c r="BD20" s="158">
        <v>13.901211999999999</v>
      </c>
      <c r="BE20" s="158">
        <v>9.2805719999999994</v>
      </c>
      <c r="BF20" s="158">
        <v>11.194925</v>
      </c>
      <c r="BG20" s="158">
        <v>12.992492</v>
      </c>
      <c r="BH20" s="158">
        <v>39.744976000000001</v>
      </c>
      <c r="BI20" s="158">
        <v>32.142843999999997</v>
      </c>
      <c r="BJ20" s="158">
        <v>19.321213</v>
      </c>
      <c r="BK20" s="158">
        <v>13.408740999999999</v>
      </c>
      <c r="BL20" s="158">
        <v>11.763458</v>
      </c>
      <c r="BM20" s="158">
        <v>17.982738000000001</v>
      </c>
      <c r="BN20" s="158">
        <v>35.399096</v>
      </c>
      <c r="BO20" s="158">
        <v>39.856983</v>
      </c>
      <c r="BP20" s="158">
        <v>27.268214</v>
      </c>
      <c r="BQ20" s="158">
        <v>28.768491999999998</v>
      </c>
      <c r="BR20" s="158">
        <v>26.433250999999998</v>
      </c>
      <c r="BS20" s="158">
        <v>28.575023999999999</v>
      </c>
      <c r="BT20" s="158">
        <v>39.956031000000003</v>
      </c>
      <c r="BU20" s="158">
        <v>38.453412999999998</v>
      </c>
      <c r="BV20" s="158">
        <v>31.658034000000001</v>
      </c>
      <c r="BW20" s="158">
        <v>39.538564000000001</v>
      </c>
      <c r="BX20" s="158">
        <v>47.001424</v>
      </c>
      <c r="BY20" s="158">
        <v>50.272626000000002</v>
      </c>
      <c r="BZ20" s="158">
        <v>42.376410999999997</v>
      </c>
      <c r="CA20" s="158">
        <v>58.312770999999998</v>
      </c>
      <c r="CB20" s="158">
        <v>58.377602000000003</v>
      </c>
      <c r="CC20" s="158">
        <v>77.117474999999999</v>
      </c>
      <c r="CE20" s="251">
        <f t="shared" si="20"/>
        <v>0</v>
      </c>
      <c r="CF20" s="251">
        <f t="shared" si="20"/>
        <v>0</v>
      </c>
      <c r="CG20" s="251">
        <f t="shared" si="20"/>
        <v>0</v>
      </c>
      <c r="CH20" s="251">
        <f t="shared" si="20"/>
        <v>46.455048999999995</v>
      </c>
      <c r="CI20" s="251">
        <f t="shared" si="20"/>
        <v>305.08249799999999</v>
      </c>
      <c r="CJ20" s="251">
        <f t="shared" si="20"/>
        <v>511.63937500000009</v>
      </c>
    </row>
    <row r="21" spans="3:88" x14ac:dyDescent="0.2">
      <c r="C21" s="24" t="s">
        <v>1337</v>
      </c>
      <c r="G21" s="151" t="s">
        <v>1232</v>
      </c>
      <c r="H21" s="151"/>
      <c r="K21" s="158">
        <v>0</v>
      </c>
      <c r="L21" s="158">
        <v>0</v>
      </c>
      <c r="M21" s="158">
        <v>0</v>
      </c>
      <c r="N21" s="158">
        <v>0</v>
      </c>
      <c r="O21" s="158">
        <v>0</v>
      </c>
      <c r="P21" s="158">
        <v>0</v>
      </c>
      <c r="Q21" s="158">
        <v>0</v>
      </c>
      <c r="R21" s="158">
        <v>0</v>
      </c>
      <c r="S21" s="158">
        <v>0</v>
      </c>
      <c r="T21" s="158">
        <v>0</v>
      </c>
      <c r="U21" s="158">
        <v>0</v>
      </c>
      <c r="V21" s="158">
        <v>0</v>
      </c>
      <c r="W21" s="158">
        <v>0</v>
      </c>
      <c r="X21" s="158">
        <v>0</v>
      </c>
      <c r="Y21" s="158">
        <v>0</v>
      </c>
      <c r="Z21" s="158">
        <v>0</v>
      </c>
      <c r="AA21" s="158">
        <v>0</v>
      </c>
      <c r="AB21" s="158">
        <v>0</v>
      </c>
      <c r="AC21" s="158">
        <v>0</v>
      </c>
      <c r="AD21" s="158">
        <v>0</v>
      </c>
      <c r="AE21" s="158">
        <v>0</v>
      </c>
      <c r="AF21" s="158">
        <v>0</v>
      </c>
      <c r="AG21" s="158">
        <v>0</v>
      </c>
      <c r="AH21" s="158">
        <v>0</v>
      </c>
      <c r="AI21" s="158">
        <v>0</v>
      </c>
      <c r="AJ21" s="158">
        <v>0</v>
      </c>
      <c r="AK21" s="158">
        <v>0</v>
      </c>
      <c r="AL21" s="158">
        <v>0</v>
      </c>
      <c r="AM21" s="158">
        <v>0</v>
      </c>
      <c r="AN21" s="158">
        <v>0</v>
      </c>
      <c r="AO21" s="158">
        <v>0</v>
      </c>
      <c r="AP21" s="158">
        <v>0</v>
      </c>
      <c r="AQ21" s="158">
        <v>0</v>
      </c>
      <c r="AR21" s="158">
        <v>0</v>
      </c>
      <c r="AS21" s="158">
        <v>0</v>
      </c>
      <c r="AT21" s="158">
        <v>0</v>
      </c>
      <c r="AU21" s="158">
        <v>178.125</v>
      </c>
      <c r="AV21" s="158">
        <v>178.125</v>
      </c>
      <c r="AW21" s="158">
        <v>178.125</v>
      </c>
      <c r="AX21" s="158">
        <v>178.125</v>
      </c>
      <c r="AY21" s="158">
        <v>178.125</v>
      </c>
      <c r="AZ21" s="158">
        <v>178.125</v>
      </c>
      <c r="BA21" s="158">
        <v>178.125</v>
      </c>
      <c r="BB21" s="158">
        <v>178.125</v>
      </c>
      <c r="BC21" s="158">
        <v>178.125</v>
      </c>
      <c r="BD21" s="158">
        <v>178.125</v>
      </c>
      <c r="BE21" s="158">
        <v>178.125</v>
      </c>
      <c r="BF21" s="158">
        <v>-1888.2170759999999</v>
      </c>
      <c r="BG21" s="158">
        <v>178.125</v>
      </c>
      <c r="BH21" s="158">
        <v>178.125</v>
      </c>
      <c r="BI21" s="158">
        <v>178.125</v>
      </c>
      <c r="BJ21" s="158">
        <v>178.125</v>
      </c>
      <c r="BK21" s="158">
        <v>178.125</v>
      </c>
      <c r="BL21" s="158">
        <v>178.125</v>
      </c>
      <c r="BM21" s="158">
        <v>178.125</v>
      </c>
      <c r="BN21" s="158">
        <v>178.125</v>
      </c>
      <c r="BO21" s="158">
        <v>178.125</v>
      </c>
      <c r="BP21" s="158">
        <v>178.125</v>
      </c>
      <c r="BQ21" s="158">
        <v>178.125</v>
      </c>
      <c r="BR21" s="158">
        <v>-1823.672536</v>
      </c>
      <c r="BS21" s="158">
        <v>178.125</v>
      </c>
      <c r="BT21" s="158">
        <v>178.125</v>
      </c>
      <c r="BU21" s="158">
        <v>178.125</v>
      </c>
      <c r="BV21" s="158">
        <v>178.125</v>
      </c>
      <c r="BW21" s="158">
        <v>178.125</v>
      </c>
      <c r="BX21" s="158">
        <v>178.125</v>
      </c>
      <c r="BY21" s="158">
        <v>178.125</v>
      </c>
      <c r="BZ21" s="158">
        <v>178.125</v>
      </c>
      <c r="CA21" s="158">
        <v>178.125</v>
      </c>
      <c r="CB21" s="158">
        <v>178.125</v>
      </c>
      <c r="CC21" s="158">
        <v>178.125</v>
      </c>
      <c r="CE21" s="251">
        <f t="shared" si="20"/>
        <v>0</v>
      </c>
      <c r="CF21" s="251">
        <f t="shared" si="20"/>
        <v>0</v>
      </c>
      <c r="CG21" s="251">
        <f t="shared" si="20"/>
        <v>0</v>
      </c>
      <c r="CH21" s="251">
        <f t="shared" si="20"/>
        <v>71.157924000000094</v>
      </c>
      <c r="CI21" s="251">
        <f t="shared" si="20"/>
        <v>135.70246399999996</v>
      </c>
      <c r="CJ21" s="251">
        <f t="shared" si="20"/>
        <v>1959.375</v>
      </c>
    </row>
    <row r="22" spans="3:88" x14ac:dyDescent="0.2">
      <c r="C22" s="24" t="s">
        <v>1233</v>
      </c>
      <c r="G22" s="151" t="s">
        <v>1233</v>
      </c>
      <c r="H22" s="151"/>
      <c r="K22" s="158">
        <v>0</v>
      </c>
      <c r="L22" s="158">
        <v>0</v>
      </c>
      <c r="M22" s="158">
        <v>0</v>
      </c>
      <c r="N22" s="158">
        <v>0</v>
      </c>
      <c r="O22" s="158">
        <v>0</v>
      </c>
      <c r="P22" s="158">
        <v>0</v>
      </c>
      <c r="Q22" s="158">
        <v>1.5</v>
      </c>
      <c r="R22" s="158">
        <v>1.5</v>
      </c>
      <c r="S22" s="158">
        <v>3</v>
      </c>
      <c r="T22" s="158">
        <v>0</v>
      </c>
      <c r="U22" s="158">
        <v>0</v>
      </c>
      <c r="V22" s="158">
        <v>0</v>
      </c>
      <c r="W22" s="158">
        <v>0</v>
      </c>
      <c r="X22" s="158">
        <v>0</v>
      </c>
      <c r="Y22" s="158">
        <v>0</v>
      </c>
      <c r="Z22" s="158">
        <v>0</v>
      </c>
      <c r="AA22" s="158">
        <v>0</v>
      </c>
      <c r="AB22" s="158">
        <v>0</v>
      </c>
      <c r="AC22" s="158">
        <v>0</v>
      </c>
      <c r="AD22" s="158">
        <v>0</v>
      </c>
      <c r="AE22" s="158">
        <v>0</v>
      </c>
      <c r="AF22" s="158">
        <v>0</v>
      </c>
      <c r="AG22" s="158">
        <v>0</v>
      </c>
      <c r="AH22" s="158">
        <v>0</v>
      </c>
      <c r="AI22" s="158">
        <v>0</v>
      </c>
      <c r="AJ22" s="158">
        <v>0</v>
      </c>
      <c r="AK22" s="158">
        <v>0</v>
      </c>
      <c r="AL22" s="158">
        <v>0</v>
      </c>
      <c r="AM22" s="158">
        <v>0</v>
      </c>
      <c r="AN22" s="158">
        <v>0</v>
      </c>
      <c r="AO22" s="158">
        <v>0</v>
      </c>
      <c r="AP22" s="158">
        <v>0</v>
      </c>
      <c r="AQ22" s="158">
        <v>0</v>
      </c>
      <c r="AR22" s="158">
        <v>0</v>
      </c>
      <c r="AS22" s="158">
        <v>0</v>
      </c>
      <c r="AT22" s="158">
        <v>0</v>
      </c>
      <c r="AU22" s="158">
        <v>1.5096769999999999</v>
      </c>
      <c r="AV22" s="158">
        <v>1.8</v>
      </c>
      <c r="AW22" s="158">
        <v>0</v>
      </c>
      <c r="AX22" s="158">
        <v>3.8322579999999999</v>
      </c>
      <c r="AY22" s="158">
        <v>3.6</v>
      </c>
      <c r="AZ22" s="158">
        <v>0</v>
      </c>
      <c r="BA22" s="158">
        <v>0</v>
      </c>
      <c r="BB22" s="158">
        <v>0</v>
      </c>
      <c r="BC22" s="158">
        <v>0</v>
      </c>
      <c r="BD22" s="158">
        <v>0</v>
      </c>
      <c r="BE22" s="158">
        <v>0</v>
      </c>
      <c r="BF22" s="158">
        <v>0</v>
      </c>
      <c r="BG22" s="158">
        <v>0.20531199999999999</v>
      </c>
      <c r="BH22" s="158">
        <v>0</v>
      </c>
      <c r="BI22" s="158">
        <v>0</v>
      </c>
      <c r="BJ22" s="158">
        <v>0</v>
      </c>
      <c r="BK22" s="158">
        <v>0</v>
      </c>
      <c r="BL22" s="158">
        <v>0</v>
      </c>
      <c r="BM22" s="158">
        <v>0.6976</v>
      </c>
      <c r="BN22" s="158">
        <v>0</v>
      </c>
      <c r="BO22" s="158">
        <v>0</v>
      </c>
      <c r="BP22" s="158">
        <v>0</v>
      </c>
      <c r="BQ22" s="158">
        <v>0</v>
      </c>
      <c r="BR22" s="158">
        <v>0</v>
      </c>
      <c r="BS22" s="158">
        <v>0</v>
      </c>
      <c r="BT22" s="158">
        <v>0</v>
      </c>
      <c r="BU22" s="158">
        <v>0</v>
      </c>
      <c r="BV22" s="158">
        <v>0</v>
      </c>
      <c r="BW22" s="158">
        <v>0</v>
      </c>
      <c r="BX22" s="158">
        <v>0</v>
      </c>
      <c r="BY22" s="158">
        <v>0</v>
      </c>
      <c r="BZ22" s="158">
        <v>0</v>
      </c>
      <c r="CA22" s="158">
        <v>0</v>
      </c>
      <c r="CB22" s="158">
        <v>0</v>
      </c>
      <c r="CC22" s="158">
        <v>0</v>
      </c>
      <c r="CE22" s="251">
        <f t="shared" si="20"/>
        <v>6</v>
      </c>
      <c r="CF22" s="251">
        <f t="shared" si="20"/>
        <v>0</v>
      </c>
      <c r="CG22" s="251">
        <f t="shared" si="20"/>
        <v>0</v>
      </c>
      <c r="CH22" s="251">
        <f t="shared" si="20"/>
        <v>10.741935</v>
      </c>
      <c r="CI22" s="251">
        <f t="shared" si="20"/>
        <v>0.90291199999999994</v>
      </c>
      <c r="CJ22" s="251">
        <f t="shared" si="20"/>
        <v>0</v>
      </c>
    </row>
    <row r="23" spans="3:88" x14ac:dyDescent="0.2">
      <c r="C23" s="24" t="s">
        <v>1338</v>
      </c>
      <c r="G23" s="151" t="s">
        <v>1270</v>
      </c>
      <c r="H23" s="151"/>
      <c r="K23" s="158">
        <v>2.6013199999999999</v>
      </c>
      <c r="L23" s="158">
        <v>3.6732119999999999</v>
      </c>
      <c r="M23" s="158">
        <v>2.942936</v>
      </c>
      <c r="N23" s="158">
        <v>2.0114610000000002</v>
      </c>
      <c r="O23" s="158">
        <v>-2.8268000000000001E-2</v>
      </c>
      <c r="P23" s="158">
        <v>1.9889159999999999</v>
      </c>
      <c r="Q23" s="158">
        <v>0.97267000000000003</v>
      </c>
      <c r="R23" s="158">
        <v>1.271647</v>
      </c>
      <c r="S23" s="158">
        <v>1.302354</v>
      </c>
      <c r="T23" s="158">
        <v>1.2716460000000001</v>
      </c>
      <c r="U23" s="158">
        <v>1.7018770000000001</v>
      </c>
      <c r="V23" s="158">
        <v>1.2435769999999999</v>
      </c>
      <c r="W23" s="158">
        <v>2.160946</v>
      </c>
      <c r="X23" s="158">
        <v>3.1654969999999998</v>
      </c>
      <c r="Y23" s="158">
        <v>2.3046250000000001</v>
      </c>
      <c r="Z23" s="158">
        <v>1.9435039999999999</v>
      </c>
      <c r="AA23" s="158">
        <v>-0.41039500000000001</v>
      </c>
      <c r="AB23" s="158">
        <v>1.917562</v>
      </c>
      <c r="AC23" s="158">
        <v>0.75097499999999995</v>
      </c>
      <c r="AD23" s="158">
        <v>4.6199599999999998</v>
      </c>
      <c r="AE23" s="158">
        <v>1.563458</v>
      </c>
      <c r="AF23" s="158">
        <v>1.6155710000000001</v>
      </c>
      <c r="AG23" s="158">
        <v>2.2864049999999998</v>
      </c>
      <c r="AH23" s="158">
        <v>0.89262699999999995</v>
      </c>
      <c r="AI23" s="158">
        <v>2.5844049999999998</v>
      </c>
      <c r="AJ23" s="158">
        <v>4.0808730000000004</v>
      </c>
      <c r="AK23" s="158">
        <v>2.7353139999999998</v>
      </c>
      <c r="AL23" s="158">
        <v>2.5496259999999999</v>
      </c>
      <c r="AM23" s="158">
        <v>1.8420730000000001</v>
      </c>
      <c r="AN23" s="158">
        <v>2.7642739999999999</v>
      </c>
      <c r="AO23" s="158">
        <v>1.000678</v>
      </c>
      <c r="AP23" s="158">
        <v>1.9133359999999999</v>
      </c>
      <c r="AQ23" s="158">
        <v>1.8516159999999999</v>
      </c>
      <c r="AR23" s="158">
        <v>1.913335</v>
      </c>
      <c r="AS23" s="158">
        <v>2.8680460000000001</v>
      </c>
      <c r="AT23" s="158">
        <v>0.89690599999999998</v>
      </c>
      <c r="AU23" s="158">
        <v>46.282916</v>
      </c>
      <c r="AV23" s="158">
        <v>47.518210000000003</v>
      </c>
      <c r="AW23" s="158">
        <v>204.30109999999999</v>
      </c>
      <c r="AX23" s="158">
        <v>81.987200000000001</v>
      </c>
      <c r="AY23" s="158">
        <v>-74.350944999999996</v>
      </c>
      <c r="AZ23" s="158">
        <v>16.862680000000001</v>
      </c>
      <c r="BA23" s="158">
        <v>17.318670000000001</v>
      </c>
      <c r="BB23" s="158">
        <v>47.951560000000001</v>
      </c>
      <c r="BC23" s="158">
        <v>214.523</v>
      </c>
      <c r="BD23" s="158">
        <v>65.689229999999995</v>
      </c>
      <c r="BE23" s="158">
        <v>74.956159999999997</v>
      </c>
      <c r="BF23" s="158">
        <v>40.837730000000001</v>
      </c>
      <c r="BG23" s="158">
        <v>67.341560000000001</v>
      </c>
      <c r="BH23" s="158">
        <v>131.59913</v>
      </c>
      <c r="BI23" s="158">
        <v>77.318830000000005</v>
      </c>
      <c r="BJ23" s="158">
        <v>1.69804</v>
      </c>
      <c r="BK23" s="158">
        <v>92.268879999999996</v>
      </c>
      <c r="BL23" s="158">
        <v>82.614410000000007</v>
      </c>
      <c r="BM23" s="158">
        <v>20.045622999999999</v>
      </c>
      <c r="BN23" s="158">
        <v>271.67930999999999</v>
      </c>
      <c r="BO23" s="158">
        <v>102.304399</v>
      </c>
      <c r="BP23" s="158">
        <v>70.704221000000004</v>
      </c>
      <c r="BQ23" s="158">
        <v>65.883923999999993</v>
      </c>
      <c r="BR23" s="158">
        <v>54.485492999999998</v>
      </c>
      <c r="BS23" s="158">
        <v>374.942612</v>
      </c>
      <c r="BT23" s="158">
        <v>15.170665</v>
      </c>
      <c r="BU23" s="158">
        <v>386.47429799999998</v>
      </c>
      <c r="BV23" s="158">
        <v>73.574455999999998</v>
      </c>
      <c r="BW23" s="158">
        <v>130.09920099999999</v>
      </c>
      <c r="BX23" s="158">
        <v>122.80184800000001</v>
      </c>
      <c r="BY23" s="158">
        <v>136.69888599999999</v>
      </c>
      <c r="BZ23" s="158">
        <v>43.542492000000003</v>
      </c>
      <c r="CA23" s="158">
        <v>108.033866</v>
      </c>
      <c r="CB23" s="158">
        <v>139.55440400000001</v>
      </c>
      <c r="CC23" s="158">
        <v>372.26268900000002</v>
      </c>
      <c r="CE23" s="251">
        <f t="shared" si="20"/>
        <v>20.953347999999998</v>
      </c>
      <c r="CF23" s="251">
        <f t="shared" si="20"/>
        <v>22.810735000000001</v>
      </c>
      <c r="CG23" s="251">
        <f t="shared" si="20"/>
        <v>27.000482000000002</v>
      </c>
      <c r="CH23" s="251">
        <f t="shared" si="20"/>
        <v>783.87751099999991</v>
      </c>
      <c r="CI23" s="251">
        <f t="shared" si="20"/>
        <v>1037.94382</v>
      </c>
      <c r="CJ23" s="251">
        <f t="shared" si="20"/>
        <v>1903.1554169999999</v>
      </c>
    </row>
    <row r="24" spans="3:88" x14ac:dyDescent="0.2">
      <c r="C24" s="24" t="s">
        <v>1339</v>
      </c>
      <c r="G24" s="151" t="s">
        <v>1340</v>
      </c>
      <c r="H24" s="151"/>
      <c r="K24" s="158">
        <v>1.5781000000000001</v>
      </c>
      <c r="L24" s="158">
        <v>1.88696</v>
      </c>
      <c r="M24" s="158">
        <v>1.46713</v>
      </c>
      <c r="N24" s="158">
        <v>1.4510700000000001</v>
      </c>
      <c r="O24" s="158">
        <v>7.6348000000000003</v>
      </c>
      <c r="P24" s="158">
        <v>1.45326</v>
      </c>
      <c r="Q24" s="158">
        <v>1.4810099999999999</v>
      </c>
      <c r="R24" s="158">
        <v>1.61911</v>
      </c>
      <c r="S24" s="158">
        <v>1.41167</v>
      </c>
      <c r="T24" s="158">
        <v>1.67581</v>
      </c>
      <c r="U24" s="158">
        <v>1.70139</v>
      </c>
      <c r="V24" s="158">
        <v>1.7165600000000001</v>
      </c>
      <c r="W24" s="158">
        <v>1.7165600000000001</v>
      </c>
      <c r="X24" s="158">
        <v>1.7588299999999999</v>
      </c>
      <c r="Y24" s="158">
        <v>1.8632200000000001</v>
      </c>
      <c r="Z24" s="158">
        <v>1.82504</v>
      </c>
      <c r="AA24" s="158">
        <v>1.88852</v>
      </c>
      <c r="AB24" s="158">
        <v>1.64395</v>
      </c>
      <c r="AC24" s="158">
        <v>1.8891800000000001</v>
      </c>
      <c r="AD24" s="158">
        <v>1.9169400000000001</v>
      </c>
      <c r="AE24" s="158">
        <v>1.9169400000000001</v>
      </c>
      <c r="AF24" s="158">
        <v>1.9397599999999999</v>
      </c>
      <c r="AG24" s="158">
        <v>1.9169400000000001</v>
      </c>
      <c r="AH24" s="158">
        <v>1.9169400000000001</v>
      </c>
      <c r="AI24" s="158">
        <v>0</v>
      </c>
      <c r="AJ24" s="158">
        <v>0</v>
      </c>
      <c r="AK24" s="158">
        <v>0</v>
      </c>
      <c r="AL24" s="158">
        <v>0</v>
      </c>
      <c r="AM24" s="158">
        <v>0</v>
      </c>
      <c r="AN24" s="158">
        <v>0</v>
      </c>
      <c r="AO24" s="158">
        <v>0</v>
      </c>
      <c r="AP24" s="158">
        <v>0</v>
      </c>
      <c r="AQ24" s="158">
        <v>0</v>
      </c>
      <c r="AR24" s="158">
        <v>0</v>
      </c>
      <c r="AS24" s="158">
        <v>0</v>
      </c>
      <c r="AT24" s="158">
        <v>0</v>
      </c>
      <c r="AU24" s="158">
        <v>0</v>
      </c>
      <c r="AV24" s="158">
        <v>0</v>
      </c>
      <c r="AW24" s="158">
        <v>0</v>
      </c>
      <c r="AX24" s="158">
        <v>0</v>
      </c>
      <c r="AY24" s="158">
        <v>0</v>
      </c>
      <c r="AZ24" s="158">
        <v>0</v>
      </c>
      <c r="BA24" s="158">
        <v>0</v>
      </c>
      <c r="BB24" s="158">
        <v>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E24" s="251">
        <f t="shared" si="20"/>
        <v>25.07687</v>
      </c>
      <c r="CF24" s="251">
        <f t="shared" si="20"/>
        <v>22.192820000000001</v>
      </c>
      <c r="CG24" s="251">
        <f t="shared" si="20"/>
        <v>0</v>
      </c>
      <c r="CH24" s="251">
        <f t="shared" si="20"/>
        <v>0</v>
      </c>
      <c r="CI24" s="251">
        <f t="shared" si="20"/>
        <v>0</v>
      </c>
      <c r="CJ24" s="251">
        <f t="shared" si="20"/>
        <v>0</v>
      </c>
    </row>
    <row r="25" spans="3:88" x14ac:dyDescent="0.2">
      <c r="C25" s="24" t="s">
        <v>1341</v>
      </c>
      <c r="G25" s="151" t="s">
        <v>1340</v>
      </c>
      <c r="H25" s="151"/>
      <c r="K25" s="158">
        <v>0</v>
      </c>
      <c r="L25" s="158">
        <v>0</v>
      </c>
      <c r="M25" s="158">
        <v>0</v>
      </c>
      <c r="N25" s="158">
        <v>0</v>
      </c>
      <c r="O25" s="158">
        <v>0</v>
      </c>
      <c r="P25" s="158">
        <v>0</v>
      </c>
      <c r="Q25" s="158">
        <v>0</v>
      </c>
      <c r="R25" s="158">
        <v>0</v>
      </c>
      <c r="S25" s="158">
        <v>0</v>
      </c>
      <c r="T25" s="158">
        <v>0</v>
      </c>
      <c r="U25" s="158">
        <v>0</v>
      </c>
      <c r="V25" s="158">
        <v>0</v>
      </c>
      <c r="W25" s="158">
        <v>0</v>
      </c>
      <c r="X25" s="158">
        <v>0</v>
      </c>
      <c r="Y25" s="158">
        <v>0</v>
      </c>
      <c r="Z25" s="158">
        <v>0</v>
      </c>
      <c r="AA25" s="158">
        <v>0</v>
      </c>
      <c r="AB25" s="158">
        <v>0</v>
      </c>
      <c r="AC25" s="158">
        <v>0</v>
      </c>
      <c r="AD25" s="158">
        <v>0</v>
      </c>
      <c r="AE25" s="158">
        <v>0</v>
      </c>
      <c r="AF25" s="158">
        <v>0</v>
      </c>
      <c r="AG25" s="158">
        <v>0</v>
      </c>
      <c r="AH25" s="158">
        <v>0</v>
      </c>
      <c r="AI25" s="158">
        <v>1.7851999999999999</v>
      </c>
      <c r="AJ25" s="158">
        <v>1.93055</v>
      </c>
      <c r="AK25" s="158">
        <v>2.02786</v>
      </c>
      <c r="AL25" s="158">
        <v>1.9916199999999999</v>
      </c>
      <c r="AM25" s="158">
        <v>2.6137700000000001</v>
      </c>
      <c r="AN25" s="158">
        <v>1.98525</v>
      </c>
      <c r="AO25" s="158">
        <v>2.3300399999999999</v>
      </c>
      <c r="AP25" s="158">
        <v>2.8662999999999998</v>
      </c>
      <c r="AQ25" s="158">
        <v>2.8662999999999998</v>
      </c>
      <c r="AR25" s="158">
        <v>7.06881</v>
      </c>
      <c r="AS25" s="158">
        <v>3.9887800000000002</v>
      </c>
      <c r="AT25" s="158">
        <v>0</v>
      </c>
      <c r="AU25" s="158">
        <v>32.409210000000002</v>
      </c>
      <c r="AV25" s="158">
        <v>18.163329999999998</v>
      </c>
      <c r="AW25" s="158">
        <v>18.12453</v>
      </c>
      <c r="AX25" s="158">
        <v>18.1661</v>
      </c>
      <c r="AY25" s="158">
        <v>17.991579999999999</v>
      </c>
      <c r="AZ25" s="158">
        <v>19.877179999999999</v>
      </c>
      <c r="BA25" s="158">
        <v>20.2974</v>
      </c>
      <c r="BB25" s="158">
        <v>20.971270000000001</v>
      </c>
      <c r="BC25" s="158">
        <v>20.636800000000001</v>
      </c>
      <c r="BD25" s="158">
        <v>21.559709999999999</v>
      </c>
      <c r="BE25" s="158">
        <v>22.073440000000002</v>
      </c>
      <c r="BF25" s="158">
        <v>21.961670000000002</v>
      </c>
      <c r="BG25" s="158">
        <v>22.503240000000002</v>
      </c>
      <c r="BH25" s="158">
        <v>22.184419999999999</v>
      </c>
      <c r="BI25" s="158">
        <v>22.604659999999999</v>
      </c>
      <c r="BJ25" s="158">
        <v>23.167200000000001</v>
      </c>
      <c r="BK25" s="158">
        <v>23.3858</v>
      </c>
      <c r="BL25" s="158">
        <v>24.122229999999998</v>
      </c>
      <c r="BM25" s="158">
        <v>28.153400000000001</v>
      </c>
      <c r="BN25" s="158">
        <v>26.033159999999999</v>
      </c>
      <c r="BO25" s="158">
        <v>30.554120000000001</v>
      </c>
      <c r="BP25" s="158">
        <v>29.118870000000001</v>
      </c>
      <c r="BQ25" s="158">
        <v>28.768550000000001</v>
      </c>
      <c r="BR25" s="158">
        <v>29.574424</v>
      </c>
      <c r="BS25" s="158">
        <v>29.725069999999999</v>
      </c>
      <c r="BT25" s="158">
        <v>30.87895</v>
      </c>
      <c r="BU25" s="158">
        <v>31.605467000000001</v>
      </c>
      <c r="BV25" s="158">
        <v>31.68139</v>
      </c>
      <c r="BW25" s="158">
        <v>32.060380000000002</v>
      </c>
      <c r="BX25" s="158">
        <v>31.576536000000001</v>
      </c>
      <c r="BY25" s="158">
        <v>34.368369999999999</v>
      </c>
      <c r="BZ25" s="158">
        <v>35.684739999999998</v>
      </c>
      <c r="CA25" s="158">
        <v>35.283830000000002</v>
      </c>
      <c r="CB25" s="158">
        <v>38.499760000000002</v>
      </c>
      <c r="CC25" s="158">
        <v>37.214930000000003</v>
      </c>
      <c r="CE25" s="251">
        <f t="shared" si="20"/>
        <v>0</v>
      </c>
      <c r="CF25" s="251">
        <f t="shared" si="20"/>
        <v>0</v>
      </c>
      <c r="CG25" s="251">
        <f t="shared" si="20"/>
        <v>31.454479999999997</v>
      </c>
      <c r="CH25" s="251">
        <f t="shared" si="20"/>
        <v>252.23221999999998</v>
      </c>
      <c r="CI25" s="251">
        <f t="shared" si="20"/>
        <v>310.17007400000006</v>
      </c>
      <c r="CJ25" s="251">
        <f t="shared" si="20"/>
        <v>368.57942299999996</v>
      </c>
    </row>
    <row r="26" spans="3:88" x14ac:dyDescent="0.2">
      <c r="C26" s="24" t="s">
        <v>1342</v>
      </c>
      <c r="G26" s="151" t="s">
        <v>1340</v>
      </c>
      <c r="H26" s="151"/>
      <c r="K26" s="158">
        <v>0</v>
      </c>
      <c r="L26" s="158">
        <v>0</v>
      </c>
      <c r="M26" s="158">
        <v>0</v>
      </c>
      <c r="N26" s="158">
        <v>0</v>
      </c>
      <c r="O26" s="158">
        <v>0</v>
      </c>
      <c r="P26" s="158">
        <v>0</v>
      </c>
      <c r="Q26" s="158">
        <v>0</v>
      </c>
      <c r="R26" s="158">
        <v>0</v>
      </c>
      <c r="S26" s="158">
        <v>0</v>
      </c>
      <c r="T26" s="158">
        <v>0</v>
      </c>
      <c r="U26" s="158">
        <v>0</v>
      </c>
      <c r="V26" s="158">
        <v>0</v>
      </c>
      <c r="W26" s="158">
        <v>0</v>
      </c>
      <c r="X26" s="158">
        <v>0</v>
      </c>
      <c r="Y26" s="158">
        <v>0</v>
      </c>
      <c r="Z26" s="158">
        <v>0</v>
      </c>
      <c r="AA26" s="158">
        <v>0</v>
      </c>
      <c r="AB26" s="158">
        <v>0</v>
      </c>
      <c r="AC26" s="158">
        <v>0</v>
      </c>
      <c r="AD26" s="158">
        <v>0</v>
      </c>
      <c r="AE26" s="158">
        <v>0</v>
      </c>
      <c r="AF26" s="158">
        <v>0</v>
      </c>
      <c r="AG26" s="158">
        <v>0</v>
      </c>
      <c r="AH26" s="158">
        <v>0</v>
      </c>
      <c r="AI26" s="158">
        <v>0</v>
      </c>
      <c r="AJ26" s="158">
        <v>0</v>
      </c>
      <c r="AK26" s="158">
        <v>0</v>
      </c>
      <c r="AL26" s="158">
        <v>0</v>
      </c>
      <c r="AM26" s="158">
        <v>0</v>
      </c>
      <c r="AN26" s="158">
        <v>0</v>
      </c>
      <c r="AO26" s="158">
        <v>0</v>
      </c>
      <c r="AP26" s="158">
        <v>0</v>
      </c>
      <c r="AQ26" s="158">
        <v>0</v>
      </c>
      <c r="AR26" s="158">
        <v>0</v>
      </c>
      <c r="AS26" s="158">
        <v>0</v>
      </c>
      <c r="AT26" s="158">
        <v>0</v>
      </c>
      <c r="AU26" s="158">
        <v>30.925509999999999</v>
      </c>
      <c r="AV26" s="158">
        <v>17.81757</v>
      </c>
      <c r="AW26" s="158">
        <v>37.392890000000001</v>
      </c>
      <c r="AX26" s="158">
        <v>20.100850000000001</v>
      </c>
      <c r="AY26" s="158">
        <v>19.609220000000001</v>
      </c>
      <c r="AZ26" s="158">
        <v>21.140619999999998</v>
      </c>
      <c r="BA26" s="158">
        <v>21.821179999999998</v>
      </c>
      <c r="BB26" s="158">
        <v>22.483730000000001</v>
      </c>
      <c r="BC26" s="158">
        <v>18.45185</v>
      </c>
      <c r="BD26" s="158">
        <v>19.30132</v>
      </c>
      <c r="BE26" s="158">
        <v>22.13466</v>
      </c>
      <c r="BF26" s="158">
        <v>41.722434</v>
      </c>
      <c r="BG26" s="158">
        <v>23.555050000000001</v>
      </c>
      <c r="BH26" s="158">
        <v>21.507899999999999</v>
      </c>
      <c r="BI26" s="158">
        <v>23.244610000000002</v>
      </c>
      <c r="BJ26" s="158">
        <v>67.678870000000003</v>
      </c>
      <c r="BK26" s="158">
        <v>28.017890000000001</v>
      </c>
      <c r="BL26" s="158">
        <v>29.893969999999999</v>
      </c>
      <c r="BM26" s="158">
        <v>31.043420000000001</v>
      </c>
      <c r="BN26" s="158">
        <v>14.75576</v>
      </c>
      <c r="BO26" s="158">
        <v>28.75066</v>
      </c>
      <c r="BP26" s="158">
        <v>50.032919999999997</v>
      </c>
      <c r="BQ26" s="158">
        <v>31.28031</v>
      </c>
      <c r="BR26" s="158">
        <v>11.567022</v>
      </c>
      <c r="BS26" s="158">
        <v>32.436309999999999</v>
      </c>
      <c r="BT26" s="158">
        <v>32.935749999999999</v>
      </c>
      <c r="BU26" s="158">
        <v>24.025628000000001</v>
      </c>
      <c r="BV26" s="158">
        <v>14.453720000000001</v>
      </c>
      <c r="BW26" s="158">
        <v>53.381849000000003</v>
      </c>
      <c r="BX26" s="158">
        <v>54.440823000000002</v>
      </c>
      <c r="BY26" s="158">
        <v>44.044989999999999</v>
      </c>
      <c r="BZ26" s="158">
        <v>45.265149999999998</v>
      </c>
      <c r="CA26" s="158">
        <v>39.313600000000001</v>
      </c>
      <c r="CB26" s="158">
        <v>41.085439999999998</v>
      </c>
      <c r="CC26" s="158">
        <v>45.049340000000001</v>
      </c>
      <c r="CE26" s="251">
        <f t="shared" ref="CE26:CJ35" si="21">SUMIF($K$5:$CC$5,CE$5,$K26:$CC26)</f>
        <v>0</v>
      </c>
      <c r="CF26" s="251">
        <f t="shared" si="21"/>
        <v>0</v>
      </c>
      <c r="CG26" s="251">
        <f t="shared" si="21"/>
        <v>0</v>
      </c>
      <c r="CH26" s="251">
        <f t="shared" si="21"/>
        <v>292.90183400000001</v>
      </c>
      <c r="CI26" s="251">
        <f t="shared" si="21"/>
        <v>361.32838199999998</v>
      </c>
      <c r="CJ26" s="251">
        <f t="shared" si="21"/>
        <v>426.43259999999998</v>
      </c>
    </row>
    <row r="27" spans="3:88" x14ac:dyDescent="0.2">
      <c r="C27" s="24" t="s">
        <v>1343</v>
      </c>
      <c r="G27" s="151" t="s">
        <v>1340</v>
      </c>
      <c r="H27" s="151"/>
      <c r="K27" s="158">
        <v>0</v>
      </c>
      <c r="L27" s="158">
        <v>0</v>
      </c>
      <c r="M27" s="158">
        <v>0</v>
      </c>
      <c r="N27" s="158">
        <v>0</v>
      </c>
      <c r="O27" s="158">
        <v>0</v>
      </c>
      <c r="P27" s="158">
        <v>0</v>
      </c>
      <c r="Q27" s="158">
        <v>0</v>
      </c>
      <c r="R27" s="158">
        <v>0</v>
      </c>
      <c r="S27" s="158">
        <v>0</v>
      </c>
      <c r="T27" s="158">
        <v>0</v>
      </c>
      <c r="U27" s="158">
        <v>0</v>
      </c>
      <c r="V27" s="158">
        <v>0</v>
      </c>
      <c r="W27" s="158">
        <v>0</v>
      </c>
      <c r="X27" s="158">
        <v>0</v>
      </c>
      <c r="Y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8">
        <v>0</v>
      </c>
      <c r="AE27" s="158">
        <v>0</v>
      </c>
      <c r="AF27" s="158">
        <v>0</v>
      </c>
      <c r="AG27" s="158">
        <v>0</v>
      </c>
      <c r="AH27" s="158">
        <v>0</v>
      </c>
      <c r="AI27" s="158">
        <v>0</v>
      </c>
      <c r="AJ27" s="158">
        <v>0</v>
      </c>
      <c r="AK27" s="158">
        <v>0</v>
      </c>
      <c r="AL27" s="158">
        <v>0</v>
      </c>
      <c r="AM27" s="158">
        <v>0</v>
      </c>
      <c r="AN27" s="158">
        <v>0</v>
      </c>
      <c r="AO27" s="158">
        <v>0</v>
      </c>
      <c r="AP27" s="158">
        <v>0</v>
      </c>
      <c r="AQ27" s="158">
        <v>0</v>
      </c>
      <c r="AR27" s="158">
        <v>0</v>
      </c>
      <c r="AS27" s="158">
        <v>0</v>
      </c>
      <c r="AT27" s="158">
        <v>0</v>
      </c>
      <c r="AU27" s="158">
        <v>8.7709499999999991</v>
      </c>
      <c r="AV27" s="158">
        <v>5.0435499999999998</v>
      </c>
      <c r="AW27" s="158">
        <v>10.414529999999999</v>
      </c>
      <c r="AX27" s="158">
        <v>5.9564899999999996</v>
      </c>
      <c r="AY27" s="158">
        <v>5.17706</v>
      </c>
      <c r="AZ27" s="158">
        <v>5.6627400000000003</v>
      </c>
      <c r="BA27" s="158">
        <v>5.7046599999999996</v>
      </c>
      <c r="BB27" s="158">
        <v>5.8652899999999999</v>
      </c>
      <c r="BC27" s="158">
        <v>4.6964600000000001</v>
      </c>
      <c r="BD27" s="158">
        <v>5.3402799999999999</v>
      </c>
      <c r="BE27" s="158">
        <v>5.8363899999999997</v>
      </c>
      <c r="BF27" s="158">
        <v>11.372204999999999</v>
      </c>
      <c r="BG27" s="158">
        <v>6.111307</v>
      </c>
      <c r="BH27" s="158">
        <v>5.8712600000000004</v>
      </c>
      <c r="BI27" s="158">
        <v>6.2913600000000001</v>
      </c>
      <c r="BJ27" s="158">
        <v>11.27633</v>
      </c>
      <c r="BK27" s="158">
        <v>15.65995</v>
      </c>
      <c r="BL27" s="158">
        <v>8.4909099999999995</v>
      </c>
      <c r="BM27" s="158">
        <v>8.1837289999999996</v>
      </c>
      <c r="BN27" s="158">
        <v>4.9779600000000004</v>
      </c>
      <c r="BO27" s="158">
        <v>8.4738600000000002</v>
      </c>
      <c r="BP27" s="158">
        <v>12.546939999999999</v>
      </c>
      <c r="BQ27" s="158">
        <v>7.4840400000000002</v>
      </c>
      <c r="BR27" s="158">
        <v>5.206302</v>
      </c>
      <c r="BS27" s="158">
        <v>8.2565600000000003</v>
      </c>
      <c r="BT27" s="158">
        <v>9.0055800000000001</v>
      </c>
      <c r="BU27" s="158">
        <v>6.9614950000000002</v>
      </c>
      <c r="BV27" s="158">
        <v>20.31108</v>
      </c>
      <c r="BW27" s="158">
        <v>8.5869400000000002</v>
      </c>
      <c r="BX27" s="158">
        <v>11.916195</v>
      </c>
      <c r="BY27" s="158">
        <v>11.01526</v>
      </c>
      <c r="BZ27" s="158">
        <v>12.142569999999999</v>
      </c>
      <c r="CA27" s="158">
        <v>9.7568199999999994</v>
      </c>
      <c r="CB27" s="158">
        <v>10.86894</v>
      </c>
      <c r="CC27" s="158">
        <v>12.241009999999999</v>
      </c>
      <c r="CE27" s="251">
        <f t="shared" si="21"/>
        <v>0</v>
      </c>
      <c r="CF27" s="251">
        <f t="shared" si="21"/>
        <v>0</v>
      </c>
      <c r="CG27" s="251">
        <f t="shared" si="21"/>
        <v>0</v>
      </c>
      <c r="CH27" s="251">
        <f t="shared" si="21"/>
        <v>79.840604999999982</v>
      </c>
      <c r="CI27" s="251">
        <f t="shared" si="21"/>
        <v>100.573948</v>
      </c>
      <c r="CJ27" s="251">
        <f t="shared" si="21"/>
        <v>121.06245000000001</v>
      </c>
    </row>
    <row r="28" spans="3:88" x14ac:dyDescent="0.2">
      <c r="C28" s="24" t="s">
        <v>1344</v>
      </c>
      <c r="G28" s="151" t="s">
        <v>1340</v>
      </c>
      <c r="H28" s="151"/>
      <c r="K28" s="158">
        <v>0</v>
      </c>
      <c r="L28" s="158">
        <v>0</v>
      </c>
      <c r="M28" s="158">
        <v>0</v>
      </c>
      <c r="N28" s="158">
        <v>0</v>
      </c>
      <c r="O28" s="158">
        <v>0</v>
      </c>
      <c r="P28" s="158">
        <v>0</v>
      </c>
      <c r="Q28" s="158">
        <v>0</v>
      </c>
      <c r="R28" s="158">
        <v>0</v>
      </c>
      <c r="S28" s="158">
        <v>0</v>
      </c>
      <c r="T28" s="158">
        <v>0</v>
      </c>
      <c r="U28" s="158">
        <v>0</v>
      </c>
      <c r="V28" s="158">
        <v>0</v>
      </c>
      <c r="W28" s="158">
        <v>0</v>
      </c>
      <c r="X28" s="158">
        <v>0</v>
      </c>
      <c r="Y28" s="158">
        <v>0</v>
      </c>
      <c r="Z28" s="158">
        <v>0</v>
      </c>
      <c r="AA28" s="158">
        <v>0</v>
      </c>
      <c r="AB28" s="158">
        <v>0</v>
      </c>
      <c r="AC28" s="158">
        <v>0</v>
      </c>
      <c r="AD28" s="158">
        <v>0</v>
      </c>
      <c r="AE28" s="158">
        <v>0</v>
      </c>
      <c r="AF28" s="158">
        <v>0</v>
      </c>
      <c r="AG28" s="158">
        <v>0</v>
      </c>
      <c r="AH28" s="158">
        <v>0</v>
      </c>
      <c r="AI28" s="158">
        <v>0</v>
      </c>
      <c r="AJ28" s="158">
        <v>0</v>
      </c>
      <c r="AK28" s="158">
        <v>0</v>
      </c>
      <c r="AL28" s="158">
        <v>0</v>
      </c>
      <c r="AM28" s="158">
        <v>0</v>
      </c>
      <c r="AN28" s="158">
        <v>0</v>
      </c>
      <c r="AO28" s="158">
        <v>0</v>
      </c>
      <c r="AP28" s="158">
        <v>0</v>
      </c>
      <c r="AQ28" s="158">
        <v>0</v>
      </c>
      <c r="AR28" s="158">
        <v>0</v>
      </c>
      <c r="AS28" s="158">
        <v>0</v>
      </c>
      <c r="AT28" s="158">
        <v>0</v>
      </c>
      <c r="AU28" s="158">
        <v>6.5201700000000002</v>
      </c>
      <c r="AV28" s="158">
        <v>3.2254299999999998</v>
      </c>
      <c r="AW28" s="158">
        <v>3.1795599999999999</v>
      </c>
      <c r="AX28" s="158">
        <v>4.0030900000000003</v>
      </c>
      <c r="AY28" s="158">
        <v>3.3639600000000001</v>
      </c>
      <c r="AZ28" s="158">
        <v>3.5931000000000002</v>
      </c>
      <c r="BA28" s="158">
        <v>3.6532399999999998</v>
      </c>
      <c r="BB28" s="158">
        <v>3.75604</v>
      </c>
      <c r="BC28" s="158">
        <v>3.76288</v>
      </c>
      <c r="BD28" s="158">
        <v>3.8589500000000001</v>
      </c>
      <c r="BE28" s="158">
        <v>3.8484600000000002</v>
      </c>
      <c r="BF28" s="158">
        <v>7.598503</v>
      </c>
      <c r="BG28" s="158">
        <v>3.8</v>
      </c>
      <c r="BH28" s="158">
        <v>3.7883399999999998</v>
      </c>
      <c r="BI28" s="158">
        <v>3.9645299999999999</v>
      </c>
      <c r="BJ28" s="158">
        <v>7.7591999999999999</v>
      </c>
      <c r="BK28" s="158">
        <v>7.4925800000000002</v>
      </c>
      <c r="BL28" s="158">
        <v>4.8662099999999997</v>
      </c>
      <c r="BM28" s="158">
        <v>4.7662800000000001</v>
      </c>
      <c r="BN28" s="158">
        <v>4.66805</v>
      </c>
      <c r="BO28" s="158">
        <v>5.23278</v>
      </c>
      <c r="BP28" s="158">
        <v>6.7328900000000003</v>
      </c>
      <c r="BQ28" s="158">
        <v>4.9596799999999996</v>
      </c>
      <c r="BR28" s="158">
        <v>5.1572589999999998</v>
      </c>
      <c r="BS28" s="158">
        <v>5.4863799999999996</v>
      </c>
      <c r="BT28" s="158">
        <v>5.6445299999999996</v>
      </c>
      <c r="BU28" s="158">
        <v>5.6579220000000001</v>
      </c>
      <c r="BV28" s="158">
        <v>11.94483</v>
      </c>
      <c r="BW28" s="158">
        <v>5.3660779999999999</v>
      </c>
      <c r="BX28" s="158">
        <v>6.9948160000000001</v>
      </c>
      <c r="BY28" s="158">
        <v>6.4195799999999998</v>
      </c>
      <c r="BZ28" s="158">
        <v>6.85039</v>
      </c>
      <c r="CA28" s="158">
        <v>6.6094999999999997</v>
      </c>
      <c r="CB28" s="158">
        <v>7.1271300000000002</v>
      </c>
      <c r="CC28" s="158">
        <v>7.0474100000000002</v>
      </c>
      <c r="CE28" s="251">
        <f t="shared" si="21"/>
        <v>0</v>
      </c>
      <c r="CF28" s="251">
        <f t="shared" si="21"/>
        <v>0</v>
      </c>
      <c r="CG28" s="251">
        <f t="shared" si="21"/>
        <v>0</v>
      </c>
      <c r="CH28" s="251">
        <f t="shared" si="21"/>
        <v>50.363382999999999</v>
      </c>
      <c r="CI28" s="251">
        <f t="shared" si="21"/>
        <v>63.187798999999998</v>
      </c>
      <c r="CJ28" s="251">
        <f t="shared" si="21"/>
        <v>75.148565999999988</v>
      </c>
    </row>
    <row r="29" spans="3:88" x14ac:dyDescent="0.2">
      <c r="C29" s="24" t="s">
        <v>1345</v>
      </c>
      <c r="G29" s="151" t="s">
        <v>1340</v>
      </c>
      <c r="H29" s="151"/>
      <c r="K29" s="158">
        <v>0.37155100000000002</v>
      </c>
      <c r="L29" s="158">
        <v>0.41946099999999997</v>
      </c>
      <c r="M29" s="158">
        <v>0.432641</v>
      </c>
      <c r="N29" s="158">
        <v>0.28891299999999998</v>
      </c>
      <c r="O29" s="158">
        <v>0.14136599999999999</v>
      </c>
      <c r="P29" s="158">
        <v>0.13036700000000001</v>
      </c>
      <c r="Q29" s="158">
        <v>0.18441299999999999</v>
      </c>
      <c r="R29" s="158">
        <v>0.19636300000000001</v>
      </c>
      <c r="S29" s="158">
        <v>0.126364</v>
      </c>
      <c r="T29" s="158">
        <v>0.18729599999999999</v>
      </c>
      <c r="U29" s="158">
        <v>0.158549</v>
      </c>
      <c r="V29" s="158">
        <v>0.10872999999999999</v>
      </c>
      <c r="W29" s="158">
        <v>0.154948</v>
      </c>
      <c r="X29" s="158">
        <v>0.162275</v>
      </c>
      <c r="Y29" s="158">
        <v>0.24754899999999999</v>
      </c>
      <c r="Z29" s="158">
        <v>0.29877799999999999</v>
      </c>
      <c r="AA29" s="158">
        <v>0.23386799999999999</v>
      </c>
      <c r="AB29" s="158">
        <v>5.8819000000000003E-2</v>
      </c>
      <c r="AC29" s="158">
        <v>0.167821</v>
      </c>
      <c r="AD29" s="158">
        <v>0.247368</v>
      </c>
      <c r="AE29" s="158">
        <v>0.12623000000000001</v>
      </c>
      <c r="AF29" s="158">
        <v>0.22073300000000001</v>
      </c>
      <c r="AG29" s="158">
        <v>0.172957</v>
      </c>
      <c r="AH29" s="158">
        <v>0.19272900000000001</v>
      </c>
      <c r="AI29" s="158">
        <v>0.39364500000000002</v>
      </c>
      <c r="AJ29" s="158">
        <v>0.244504</v>
      </c>
      <c r="AK29" s="158">
        <v>0.20154900000000001</v>
      </c>
      <c r="AL29" s="158">
        <v>0.33759899999999998</v>
      </c>
      <c r="AM29" s="158">
        <v>0.33579599999999998</v>
      </c>
      <c r="AN29" s="158">
        <v>0.337142</v>
      </c>
      <c r="AO29" s="158">
        <v>0.167186</v>
      </c>
      <c r="AP29" s="158">
        <v>0.27432600000000001</v>
      </c>
      <c r="AQ29" s="158">
        <v>0.106276</v>
      </c>
      <c r="AR29" s="158">
        <v>0.15212999999999999</v>
      </c>
      <c r="AS29" s="158">
        <v>6.6001000000000004E-2</v>
      </c>
      <c r="AT29" s="158">
        <v>9.0012999999999996E-2</v>
      </c>
      <c r="AU29" s="158">
        <v>2.4483290000000002</v>
      </c>
      <c r="AV29" s="158">
        <v>2.3677630000000001</v>
      </c>
      <c r="AW29" s="158">
        <v>0.70036699999999996</v>
      </c>
      <c r="AX29" s="158">
        <v>0.96232600000000001</v>
      </c>
      <c r="AY29" s="158">
        <v>1.3095779999999999</v>
      </c>
      <c r="AZ29" s="158">
        <v>1.594195</v>
      </c>
      <c r="BA29" s="158">
        <v>1.8203290000000001</v>
      </c>
      <c r="BB29" s="158">
        <v>1.2640990000000001</v>
      </c>
      <c r="BC29" s="158">
        <v>1.202825</v>
      </c>
      <c r="BD29" s="158">
        <v>1.6944840000000001</v>
      </c>
      <c r="BE29" s="158">
        <v>1.8950309999999999</v>
      </c>
      <c r="BF29" s="158">
        <v>0.76718399999999998</v>
      </c>
      <c r="BG29" s="158">
        <v>0.87278999999999995</v>
      </c>
      <c r="BH29" s="158">
        <v>2.9153660000000001</v>
      </c>
      <c r="BI29" s="158">
        <v>3.5196360000000002</v>
      </c>
      <c r="BJ29" s="158">
        <v>3.8529520000000002</v>
      </c>
      <c r="BK29" s="158">
        <v>2.974707</v>
      </c>
      <c r="BL29" s="158">
        <v>4.1825469999999996</v>
      </c>
      <c r="BM29" s="158">
        <v>0.82542599999999999</v>
      </c>
      <c r="BN29" s="158">
        <v>0.83466700000000005</v>
      </c>
      <c r="BO29" s="158">
        <v>0.71830700000000003</v>
      </c>
      <c r="BP29" s="158">
        <v>1.1421220000000001</v>
      </c>
      <c r="BQ29" s="158">
        <v>1.6618440000000001</v>
      </c>
      <c r="BR29" s="158">
        <v>1.42296</v>
      </c>
      <c r="BS29" s="158">
        <v>1.8270029999999999</v>
      </c>
      <c r="BT29" s="158">
        <v>0.88931199999999999</v>
      </c>
      <c r="BU29" s="158">
        <v>0.69844700000000004</v>
      </c>
      <c r="BV29" s="158">
        <v>1.097831</v>
      </c>
      <c r="BW29" s="158">
        <v>1.763493</v>
      </c>
      <c r="BX29" s="158">
        <v>2.1024949999999998</v>
      </c>
      <c r="BY29" s="158">
        <v>2.2674829999999999</v>
      </c>
      <c r="BZ29" s="158">
        <v>2.75576</v>
      </c>
      <c r="CA29" s="158">
        <v>2.7527439999999999</v>
      </c>
      <c r="CB29" s="158">
        <v>2.5534910000000002</v>
      </c>
      <c r="CC29" s="158">
        <v>3.4113310000000001</v>
      </c>
      <c r="CE29" s="251">
        <f t="shared" si="21"/>
        <v>2.7460140000000002</v>
      </c>
      <c r="CF29" s="251">
        <f t="shared" si="21"/>
        <v>2.2840750000000001</v>
      </c>
      <c r="CG29" s="251">
        <f t="shared" si="21"/>
        <v>2.7061669999999998</v>
      </c>
      <c r="CH29" s="251">
        <f t="shared" si="21"/>
        <v>18.026510000000002</v>
      </c>
      <c r="CI29" s="251">
        <f t="shared" si="21"/>
        <v>24.923324000000001</v>
      </c>
      <c r="CJ29" s="251">
        <f t="shared" si="21"/>
        <v>22.119389999999999</v>
      </c>
    </row>
    <row r="30" spans="3:88" x14ac:dyDescent="0.2">
      <c r="C30" s="24" t="s">
        <v>1346</v>
      </c>
      <c r="G30" s="151" t="s">
        <v>1340</v>
      </c>
      <c r="H30" s="151"/>
      <c r="K30" s="158">
        <v>0</v>
      </c>
      <c r="L30" s="158">
        <v>0</v>
      </c>
      <c r="M30" s="158">
        <v>0</v>
      </c>
      <c r="N30" s="158">
        <v>0</v>
      </c>
      <c r="O30" s="158">
        <v>0</v>
      </c>
      <c r="P30" s="158">
        <v>0</v>
      </c>
      <c r="Q30" s="158">
        <v>0</v>
      </c>
      <c r="R30" s="158">
        <v>0</v>
      </c>
      <c r="S30" s="158">
        <v>0</v>
      </c>
      <c r="T30" s="158">
        <v>0</v>
      </c>
      <c r="U30" s="158">
        <v>0</v>
      </c>
      <c r="V30" s="158">
        <v>0</v>
      </c>
      <c r="W30" s="158">
        <v>7.7279999999999996E-3</v>
      </c>
      <c r="X30" s="158">
        <v>9.0919999999999994E-3</v>
      </c>
      <c r="Y30" s="158">
        <v>3.2728E-2</v>
      </c>
      <c r="Z30" s="158">
        <v>0</v>
      </c>
      <c r="AA30" s="158">
        <v>3.8545999999999997E-2</v>
      </c>
      <c r="AB30" s="158">
        <v>9.4549999999999999E-3</v>
      </c>
      <c r="AC30" s="158">
        <v>2.1455999999999999E-2</v>
      </c>
      <c r="AD30" s="158">
        <v>2.7272999999999999E-2</v>
      </c>
      <c r="AE30" s="158">
        <v>0</v>
      </c>
      <c r="AF30" s="158">
        <v>2.8319E-2</v>
      </c>
      <c r="AG30" s="158">
        <v>0</v>
      </c>
      <c r="AH30" s="158">
        <v>2.0272999999999999E-2</v>
      </c>
      <c r="AI30" s="158">
        <v>0</v>
      </c>
      <c r="AJ30" s="158">
        <v>0</v>
      </c>
      <c r="AK30" s="158">
        <v>1.5819E-2</v>
      </c>
      <c r="AL30" s="158">
        <v>0</v>
      </c>
      <c r="AM30" s="158">
        <v>1.0364E-2</v>
      </c>
      <c r="AN30" s="158">
        <v>8.5459999999999998E-3</v>
      </c>
      <c r="AO30" s="158">
        <v>0</v>
      </c>
      <c r="AP30" s="158">
        <v>0</v>
      </c>
      <c r="AQ30" s="158">
        <v>3.0273999999999999E-2</v>
      </c>
      <c r="AR30" s="158">
        <v>0</v>
      </c>
      <c r="AS30" s="158">
        <v>1.8090999999999999E-2</v>
      </c>
      <c r="AT30" s="158">
        <v>1.7545999999999999E-2</v>
      </c>
      <c r="AU30" s="158">
        <v>7.7279999999999996E-3</v>
      </c>
      <c r="AV30" s="158">
        <v>1.7273E-2</v>
      </c>
      <c r="AW30" s="158">
        <v>9.0910000000000001E-3</v>
      </c>
      <c r="AX30" s="158">
        <v>2.6727999999999998E-2</v>
      </c>
      <c r="AY30" s="158">
        <v>0.23623</v>
      </c>
      <c r="AZ30" s="158">
        <v>5.3637999999999998E-2</v>
      </c>
      <c r="BA30" s="158">
        <v>2.4091999999999999E-2</v>
      </c>
      <c r="BB30" s="158">
        <v>8.3638000000000004E-2</v>
      </c>
      <c r="BC30" s="158">
        <v>7.6366000000000003E-2</v>
      </c>
      <c r="BD30" s="158">
        <v>2.3637999999999999E-2</v>
      </c>
      <c r="BE30" s="158">
        <v>2.1819000000000002E-2</v>
      </c>
      <c r="BF30" s="158">
        <v>1.4546E-2</v>
      </c>
      <c r="BG30" s="158">
        <v>1.0172730000000001</v>
      </c>
      <c r="BH30" s="158">
        <v>5.4727999999999999E-2</v>
      </c>
      <c r="BI30" s="158">
        <v>-0.99318099999999998</v>
      </c>
      <c r="BJ30" s="158">
        <v>8.8190000000000004E-3</v>
      </c>
      <c r="BK30" s="158">
        <v>7.9091999999999996E-2</v>
      </c>
      <c r="BL30" s="158">
        <v>1.6819000000000001E-2</v>
      </c>
      <c r="BM30" s="158">
        <v>6.1456999999999998E-2</v>
      </c>
      <c r="BN30" s="158">
        <v>3.3637E-2</v>
      </c>
      <c r="BO30" s="158">
        <v>5.4545999999999997E-2</v>
      </c>
      <c r="BP30" s="158">
        <v>0.10809199999999999</v>
      </c>
      <c r="BQ30" s="158">
        <v>3.6183E-2</v>
      </c>
      <c r="BR30" s="158">
        <v>3.6364E-2</v>
      </c>
      <c r="BS30" s="158">
        <v>8.6093000000000003E-2</v>
      </c>
      <c r="BT30" s="158">
        <v>0.109001</v>
      </c>
      <c r="BU30" s="158">
        <v>1.1364000000000001E-2</v>
      </c>
      <c r="BV30" s="158">
        <v>6.3365000000000005E-2</v>
      </c>
      <c r="BW30" s="158">
        <v>4.5455000000000002E-2</v>
      </c>
      <c r="BX30" s="158">
        <v>5.1091999999999999E-2</v>
      </c>
      <c r="BY30" s="158">
        <v>2.7272999999999999E-2</v>
      </c>
      <c r="BZ30" s="158">
        <v>2.6365E-2</v>
      </c>
      <c r="CA30" s="158">
        <v>5.3727999999999998E-2</v>
      </c>
      <c r="CB30" s="158">
        <v>2.7182000000000001E-2</v>
      </c>
      <c r="CC30" s="158">
        <v>5.2000999999999999E-2</v>
      </c>
      <c r="CE30" s="251">
        <f t="shared" si="21"/>
        <v>0</v>
      </c>
      <c r="CF30" s="251">
        <f t="shared" si="21"/>
        <v>0.19486999999999999</v>
      </c>
      <c r="CG30" s="251">
        <f t="shared" si="21"/>
        <v>0.10063999999999998</v>
      </c>
      <c r="CH30" s="251">
        <f t="shared" si="21"/>
        <v>0.59478700000000007</v>
      </c>
      <c r="CI30" s="251">
        <f t="shared" si="21"/>
        <v>0.5138290000000002</v>
      </c>
      <c r="CJ30" s="251">
        <f t="shared" si="21"/>
        <v>0.55291900000000005</v>
      </c>
    </row>
    <row r="31" spans="3:88" x14ac:dyDescent="0.2">
      <c r="C31" s="24" t="s">
        <v>1347</v>
      </c>
      <c r="G31" s="151" t="s">
        <v>1340</v>
      </c>
      <c r="H31" s="151"/>
      <c r="K31" s="158">
        <v>1.6507039999999999</v>
      </c>
      <c r="L31" s="158">
        <v>0</v>
      </c>
      <c r="M31" s="158">
        <v>0.08</v>
      </c>
      <c r="N31" s="158">
        <v>0</v>
      </c>
      <c r="O31" s="158">
        <v>1.6</v>
      </c>
      <c r="P31" s="158">
        <v>0</v>
      </c>
      <c r="Q31" s="158">
        <v>0</v>
      </c>
      <c r="R31" s="158">
        <v>0</v>
      </c>
      <c r="S31" s="158">
        <v>1.98</v>
      </c>
      <c r="T31" s="158">
        <v>0</v>
      </c>
      <c r="U31" s="158">
        <v>0</v>
      </c>
      <c r="V31" s="158">
        <v>2</v>
      </c>
      <c r="W31" s="158">
        <v>0.79200000000000004</v>
      </c>
      <c r="X31" s="158">
        <v>1.5</v>
      </c>
      <c r="Y31" s="158">
        <v>0</v>
      </c>
      <c r="Z31" s="158">
        <v>0.78200000000000003</v>
      </c>
      <c r="AA31" s="158">
        <v>2</v>
      </c>
      <c r="AB31" s="158">
        <v>0</v>
      </c>
      <c r="AC31" s="158">
        <v>0</v>
      </c>
      <c r="AD31" s="158">
        <v>0</v>
      </c>
      <c r="AE31" s="158">
        <v>1.8</v>
      </c>
      <c r="AF31" s="158">
        <v>0</v>
      </c>
      <c r="AG31" s="158">
        <v>0</v>
      </c>
      <c r="AH31" s="158">
        <v>0</v>
      </c>
      <c r="AI31" s="158">
        <v>1.8</v>
      </c>
      <c r="AJ31" s="158">
        <v>0</v>
      </c>
      <c r="AK31" s="158">
        <v>0</v>
      </c>
      <c r="AL31" s="158">
        <v>0</v>
      </c>
      <c r="AM31" s="158">
        <v>0</v>
      </c>
      <c r="AN31" s="158">
        <v>0</v>
      </c>
      <c r="AO31" s="158">
        <v>0</v>
      </c>
      <c r="AP31" s="158">
        <v>5.1243420000000004</v>
      </c>
      <c r="AQ31" s="158">
        <v>0</v>
      </c>
      <c r="AR31" s="158">
        <v>0</v>
      </c>
      <c r="AS31" s="158">
        <v>0</v>
      </c>
      <c r="AT31" s="158">
        <v>0</v>
      </c>
      <c r="AU31" s="158">
        <v>54.363545999999999</v>
      </c>
      <c r="AV31" s="158">
        <v>0</v>
      </c>
      <c r="AW31" s="158">
        <v>0</v>
      </c>
      <c r="AX31" s="158">
        <v>0</v>
      </c>
      <c r="AY31" s="158">
        <v>0</v>
      </c>
      <c r="AZ31" s="158">
        <v>0</v>
      </c>
      <c r="BA31" s="158">
        <v>0</v>
      </c>
      <c r="BB31" s="158">
        <v>0</v>
      </c>
      <c r="BC31" s="158">
        <v>145.44499999999999</v>
      </c>
      <c r="BD31" s="158">
        <v>3.4001000000000001</v>
      </c>
      <c r="BE31" s="158">
        <v>0</v>
      </c>
      <c r="BF31" s="158">
        <v>0</v>
      </c>
      <c r="BG31" s="158">
        <v>39.101999999999997</v>
      </c>
      <c r="BH31" s="158">
        <v>38.890999999999998</v>
      </c>
      <c r="BI31" s="158">
        <v>0</v>
      </c>
      <c r="BJ31" s="158">
        <v>0</v>
      </c>
      <c r="BK31" s="158">
        <v>0</v>
      </c>
      <c r="BL31" s="158">
        <v>0</v>
      </c>
      <c r="BM31" s="158">
        <v>0</v>
      </c>
      <c r="BN31" s="158">
        <v>0</v>
      </c>
      <c r="BO31" s="158">
        <v>155.691</v>
      </c>
      <c r="BP31" s="158">
        <v>0</v>
      </c>
      <c r="BQ31" s="158">
        <v>0</v>
      </c>
      <c r="BR31" s="158">
        <v>0</v>
      </c>
      <c r="BS31" s="158">
        <v>50.567999999999998</v>
      </c>
      <c r="BT31" s="158">
        <v>55.96</v>
      </c>
      <c r="BU31" s="158">
        <v>0</v>
      </c>
      <c r="BV31" s="158">
        <v>0</v>
      </c>
      <c r="BW31" s="158">
        <v>0</v>
      </c>
      <c r="BX31" s="158">
        <v>0</v>
      </c>
      <c r="BY31" s="158">
        <v>0</v>
      </c>
      <c r="BZ31" s="158">
        <v>172.6</v>
      </c>
      <c r="CA31" s="158">
        <v>157.32749999999999</v>
      </c>
      <c r="CB31" s="158">
        <v>0</v>
      </c>
      <c r="CC31" s="158">
        <v>0</v>
      </c>
      <c r="CE31" s="251">
        <f t="shared" si="21"/>
        <v>7.3107039999999994</v>
      </c>
      <c r="CF31" s="251">
        <f t="shared" si="21"/>
        <v>6.8739999999999997</v>
      </c>
      <c r="CG31" s="251">
        <f t="shared" si="21"/>
        <v>6.9243420000000002</v>
      </c>
      <c r="CH31" s="251">
        <f t="shared" si="21"/>
        <v>203.20864599999999</v>
      </c>
      <c r="CI31" s="251">
        <f t="shared" si="21"/>
        <v>233.684</v>
      </c>
      <c r="CJ31" s="251">
        <f t="shared" si="21"/>
        <v>436.45549999999997</v>
      </c>
    </row>
    <row r="32" spans="3:88" x14ac:dyDescent="0.2">
      <c r="C32" s="24" t="s">
        <v>1348</v>
      </c>
      <c r="G32" s="151" t="s">
        <v>1340</v>
      </c>
      <c r="H32" s="151"/>
      <c r="K32" s="158">
        <v>0</v>
      </c>
      <c r="L32" s="158">
        <v>0</v>
      </c>
      <c r="M32" s="158">
        <v>0</v>
      </c>
      <c r="N32" s="158">
        <v>0</v>
      </c>
      <c r="O32" s="158">
        <v>0</v>
      </c>
      <c r="P32" s="158">
        <v>0</v>
      </c>
      <c r="Q32" s="158">
        <v>0</v>
      </c>
      <c r="R32" s="158">
        <v>0</v>
      </c>
      <c r="S32" s="158">
        <v>0</v>
      </c>
      <c r="T32" s="158">
        <v>0</v>
      </c>
      <c r="U32" s="158">
        <v>0</v>
      </c>
      <c r="V32" s="158">
        <v>0</v>
      </c>
      <c r="W32" s="158">
        <v>0</v>
      </c>
      <c r="X32" s="158">
        <v>0</v>
      </c>
      <c r="Y32" s="158">
        <v>0</v>
      </c>
      <c r="Z32" s="158">
        <v>0</v>
      </c>
      <c r="AA32" s="158">
        <v>0</v>
      </c>
      <c r="AB32" s="158">
        <v>0</v>
      </c>
      <c r="AC32" s="158">
        <v>0</v>
      </c>
      <c r="AD32" s="158">
        <v>0</v>
      </c>
      <c r="AE32" s="158">
        <v>0</v>
      </c>
      <c r="AF32" s="158">
        <v>0</v>
      </c>
      <c r="AG32" s="158">
        <v>0</v>
      </c>
      <c r="AH32" s="158">
        <v>0</v>
      </c>
      <c r="AI32" s="158">
        <v>0</v>
      </c>
      <c r="AJ32" s="158">
        <v>0</v>
      </c>
      <c r="AK32" s="158">
        <v>0</v>
      </c>
      <c r="AL32" s="158">
        <v>0</v>
      </c>
      <c r="AM32" s="158">
        <v>0</v>
      </c>
      <c r="AN32" s="158">
        <v>0</v>
      </c>
      <c r="AO32" s="158">
        <v>0</v>
      </c>
      <c r="AP32" s="158">
        <v>0</v>
      </c>
      <c r="AQ32" s="158">
        <v>0</v>
      </c>
      <c r="AR32" s="158">
        <v>0</v>
      </c>
      <c r="AS32" s="158">
        <v>0</v>
      </c>
      <c r="AT32" s="158">
        <v>0</v>
      </c>
      <c r="AU32" s="158">
        <v>11.523147</v>
      </c>
      <c r="AV32" s="158">
        <v>9.5212660000000007</v>
      </c>
      <c r="AW32" s="158">
        <v>4.0224710000000004</v>
      </c>
      <c r="AX32" s="158">
        <v>5.6152899999999999</v>
      </c>
      <c r="AY32" s="158">
        <v>5.8388439999999999</v>
      </c>
      <c r="AZ32" s="158">
        <v>6.9994909999999999</v>
      </c>
      <c r="BA32" s="158">
        <v>10.628254</v>
      </c>
      <c r="BB32" s="158">
        <v>6.2377089999999997</v>
      </c>
      <c r="BC32" s="158">
        <v>4.7295439999999997</v>
      </c>
      <c r="BD32" s="158">
        <v>7.3526210000000001</v>
      </c>
      <c r="BE32" s="158">
        <v>7.2887149999999998</v>
      </c>
      <c r="BF32" s="158">
        <v>4.7608129999999997</v>
      </c>
      <c r="BG32" s="158">
        <v>6.0087950000000001</v>
      </c>
      <c r="BH32" s="158">
        <v>7.9752010000000002</v>
      </c>
      <c r="BI32" s="158">
        <v>10.173462000000001</v>
      </c>
      <c r="BJ32" s="158">
        <v>9.8576119999999996</v>
      </c>
      <c r="BK32" s="158">
        <v>8.2773380000000003</v>
      </c>
      <c r="BL32" s="158">
        <v>9.7683169999999997</v>
      </c>
      <c r="BM32" s="158">
        <v>4.739242</v>
      </c>
      <c r="BN32" s="158">
        <v>10.183576</v>
      </c>
      <c r="BO32" s="158">
        <v>5.2366859999999997</v>
      </c>
      <c r="BP32" s="158">
        <v>5.5484359999999997</v>
      </c>
      <c r="BQ32" s="158">
        <v>9.8092220000000001</v>
      </c>
      <c r="BR32" s="158">
        <v>9.8108810000000002</v>
      </c>
      <c r="BS32" s="158">
        <v>7.9105239999999997</v>
      </c>
      <c r="BT32" s="158">
        <v>7.1974559999999999</v>
      </c>
      <c r="BU32" s="158">
        <v>8.4227509999999999</v>
      </c>
      <c r="BV32" s="158">
        <v>10.519342999999999</v>
      </c>
      <c r="BW32" s="158">
        <v>11.431092</v>
      </c>
      <c r="BX32" s="158">
        <v>13.23517</v>
      </c>
      <c r="BY32" s="158">
        <v>14.55381</v>
      </c>
      <c r="BZ32" s="158">
        <v>12.855950999999999</v>
      </c>
      <c r="CA32" s="158">
        <v>13.698406</v>
      </c>
      <c r="CB32" s="158">
        <v>10.338003</v>
      </c>
      <c r="CC32" s="158">
        <v>9.1219640000000002</v>
      </c>
      <c r="CE32" s="251">
        <f t="shared" si="21"/>
        <v>0</v>
      </c>
      <c r="CF32" s="251">
        <f t="shared" si="21"/>
        <v>0</v>
      </c>
      <c r="CG32" s="251">
        <f t="shared" si="21"/>
        <v>0</v>
      </c>
      <c r="CH32" s="251">
        <f t="shared" si="21"/>
        <v>84.518164999999996</v>
      </c>
      <c r="CI32" s="251">
        <f t="shared" si="21"/>
        <v>97.388767999999999</v>
      </c>
      <c r="CJ32" s="251">
        <f t="shared" si="21"/>
        <v>119.28447000000001</v>
      </c>
    </row>
    <row r="33" spans="3:90" x14ac:dyDescent="0.2">
      <c r="C33" s="24" t="s">
        <v>1349</v>
      </c>
      <c r="G33" s="151" t="s">
        <v>1340</v>
      </c>
      <c r="H33" s="151"/>
      <c r="K33" s="158">
        <v>0</v>
      </c>
      <c r="L33" s="158">
        <v>0</v>
      </c>
      <c r="M33" s="158">
        <v>0.39</v>
      </c>
      <c r="N33" s="158">
        <v>0.52500000000000002</v>
      </c>
      <c r="O33" s="158">
        <v>0.315</v>
      </c>
      <c r="P33" s="158">
        <v>0</v>
      </c>
      <c r="Q33" s="158">
        <v>0</v>
      </c>
      <c r="R33" s="158">
        <v>0</v>
      </c>
      <c r="S33" s="158">
        <v>0</v>
      </c>
      <c r="T33" s="158">
        <v>0</v>
      </c>
      <c r="U33" s="158">
        <v>0</v>
      </c>
      <c r="V33" s="158">
        <v>1.75</v>
      </c>
      <c r="W33" s="158">
        <v>0</v>
      </c>
      <c r="X33" s="158">
        <v>0</v>
      </c>
      <c r="Y33" s="158">
        <v>0</v>
      </c>
      <c r="Z33" s="158">
        <v>0</v>
      </c>
      <c r="AA33" s="158">
        <v>0</v>
      </c>
      <c r="AB33" s="158">
        <v>0.03</v>
      </c>
      <c r="AC33" s="158">
        <v>0</v>
      </c>
      <c r="AD33" s="158">
        <v>0</v>
      </c>
      <c r="AE33" s="158">
        <v>0</v>
      </c>
      <c r="AF33" s="158">
        <v>0</v>
      </c>
      <c r="AG33" s="158">
        <v>0</v>
      </c>
      <c r="AH33" s="158">
        <v>0</v>
      </c>
      <c r="AI33" s="158">
        <v>0</v>
      </c>
      <c r="AJ33" s="158">
        <v>0</v>
      </c>
      <c r="AK33" s="158">
        <v>0</v>
      </c>
      <c r="AL33" s="158">
        <v>0</v>
      </c>
      <c r="AM33" s="158">
        <v>0</v>
      </c>
      <c r="AN33" s="158">
        <v>0</v>
      </c>
      <c r="AO33" s="158">
        <v>0</v>
      </c>
      <c r="AP33" s="158">
        <v>0</v>
      </c>
      <c r="AQ33" s="158">
        <v>0</v>
      </c>
      <c r="AR33" s="158">
        <v>0</v>
      </c>
      <c r="AS33" s="158">
        <v>0</v>
      </c>
      <c r="AT33" s="158">
        <v>0</v>
      </c>
      <c r="AU33" s="158">
        <v>0</v>
      </c>
      <c r="AV33" s="158">
        <v>0</v>
      </c>
      <c r="AW33" s="158">
        <v>2.5000000000000001E-3</v>
      </c>
      <c r="AX33" s="158">
        <v>0</v>
      </c>
      <c r="AY33" s="158">
        <v>0</v>
      </c>
      <c r="AZ33" s="158">
        <v>0</v>
      </c>
      <c r="BA33" s="158">
        <v>0.19336300000000001</v>
      </c>
      <c r="BB33" s="158">
        <v>0</v>
      </c>
      <c r="BC33" s="158">
        <v>0.45058999999999999</v>
      </c>
      <c r="BD33" s="158">
        <v>2.8363649999999998</v>
      </c>
      <c r="BE33" s="158">
        <v>0</v>
      </c>
      <c r="BF33" s="158">
        <v>37.0715</v>
      </c>
      <c r="BG33" s="158">
        <v>0</v>
      </c>
      <c r="BH33" s="158">
        <v>2.7E-2</v>
      </c>
      <c r="BI33" s="158">
        <v>8.7999999999999995E-2</v>
      </c>
      <c r="BJ33" s="158">
        <v>0</v>
      </c>
      <c r="BK33" s="158">
        <v>0</v>
      </c>
      <c r="BL33" s="158">
        <v>0</v>
      </c>
      <c r="BM33" s="158">
        <v>1.6E-2</v>
      </c>
      <c r="BN33" s="158">
        <v>0</v>
      </c>
      <c r="BO33" s="158">
        <v>0</v>
      </c>
      <c r="BP33" s="158">
        <v>0</v>
      </c>
      <c r="BQ33" s="158">
        <v>2.83</v>
      </c>
      <c r="BR33" s="158">
        <v>53.84</v>
      </c>
      <c r="BS33" s="158">
        <v>0</v>
      </c>
      <c r="BT33" s="158">
        <v>0.19322800000000001</v>
      </c>
      <c r="BU33" s="158">
        <v>0</v>
      </c>
      <c r="BV33" s="158">
        <v>0</v>
      </c>
      <c r="BW33" s="158">
        <v>0.158</v>
      </c>
      <c r="BX33" s="158">
        <v>0.158</v>
      </c>
      <c r="BY33" s="158">
        <v>0.82</v>
      </c>
      <c r="BZ33" s="158">
        <v>0.80800000000000005</v>
      </c>
      <c r="CA33" s="158">
        <v>0.13</v>
      </c>
      <c r="CB33" s="158">
        <v>0.61581900000000001</v>
      </c>
      <c r="CC33" s="158">
        <v>4.4000000000000004</v>
      </c>
      <c r="CE33" s="251">
        <f t="shared" si="21"/>
        <v>2.98</v>
      </c>
      <c r="CF33" s="251">
        <f t="shared" si="21"/>
        <v>0.03</v>
      </c>
      <c r="CG33" s="251">
        <f t="shared" si="21"/>
        <v>0</v>
      </c>
      <c r="CH33" s="251">
        <f t="shared" si="21"/>
        <v>40.554318000000002</v>
      </c>
      <c r="CI33" s="251">
        <f t="shared" si="21"/>
        <v>56.801000000000002</v>
      </c>
      <c r="CJ33" s="251">
        <f t="shared" si="21"/>
        <v>7.2830470000000007</v>
      </c>
      <c r="CL33" s="24" t="s">
        <v>1350</v>
      </c>
    </row>
    <row r="34" spans="3:90" x14ac:dyDescent="0.2">
      <c r="C34" s="24" t="s">
        <v>1351</v>
      </c>
      <c r="G34" s="151" t="s">
        <v>1340</v>
      </c>
      <c r="H34" s="151"/>
      <c r="K34" s="158">
        <v>0</v>
      </c>
      <c r="L34" s="158">
        <v>0</v>
      </c>
      <c r="M34" s="158">
        <v>0</v>
      </c>
      <c r="N34" s="158">
        <v>0</v>
      </c>
      <c r="O34" s="158">
        <v>0</v>
      </c>
      <c r="P34" s="158">
        <v>1</v>
      </c>
      <c r="Q34" s="158">
        <v>0</v>
      </c>
      <c r="R34" s="158">
        <v>0</v>
      </c>
      <c r="S34" s="158">
        <v>0</v>
      </c>
      <c r="T34" s="158">
        <v>3</v>
      </c>
      <c r="U34" s="158">
        <v>0</v>
      </c>
      <c r="V34" s="158">
        <v>0</v>
      </c>
      <c r="W34" s="158">
        <v>0</v>
      </c>
      <c r="X34" s="158">
        <v>0</v>
      </c>
      <c r="Y34" s="158">
        <v>0</v>
      </c>
      <c r="Z34" s="158">
        <v>0</v>
      </c>
      <c r="AA34" s="158">
        <v>0.6</v>
      </c>
      <c r="AB34" s="158">
        <v>0.51</v>
      </c>
      <c r="AC34" s="158">
        <v>0.12</v>
      </c>
      <c r="AD34" s="158">
        <v>0</v>
      </c>
      <c r="AE34" s="158">
        <v>0</v>
      </c>
      <c r="AF34" s="158">
        <v>0</v>
      </c>
      <c r="AG34" s="158">
        <v>0</v>
      </c>
      <c r="AH34" s="158">
        <v>0</v>
      </c>
      <c r="AI34" s="158">
        <v>0</v>
      </c>
      <c r="AJ34" s="158">
        <v>0</v>
      </c>
      <c r="AK34" s="158">
        <v>0</v>
      </c>
      <c r="AL34" s="158">
        <v>0</v>
      </c>
      <c r="AM34" s="158">
        <v>0</v>
      </c>
      <c r="AN34" s="158">
        <v>0.3</v>
      </c>
      <c r="AO34" s="158">
        <v>0</v>
      </c>
      <c r="AP34" s="158">
        <v>0</v>
      </c>
      <c r="AQ34" s="158">
        <v>0</v>
      </c>
      <c r="AR34" s="158">
        <v>0</v>
      </c>
      <c r="AS34" s="158">
        <v>0</v>
      </c>
      <c r="AT34" s="158">
        <v>0</v>
      </c>
      <c r="AU34" s="158">
        <v>0.09</v>
      </c>
      <c r="AV34" s="158">
        <v>2.09</v>
      </c>
      <c r="AW34" s="158">
        <v>0.59</v>
      </c>
      <c r="AX34" s="158">
        <v>1.0900000000000001</v>
      </c>
      <c r="AY34" s="158">
        <v>0.2</v>
      </c>
      <c r="AZ34" s="158">
        <v>0.09</v>
      </c>
      <c r="BA34" s="158">
        <v>2.37</v>
      </c>
      <c r="BB34" s="158">
        <v>0.6</v>
      </c>
      <c r="BC34" s="158">
        <v>0</v>
      </c>
      <c r="BD34" s="158">
        <v>0.78</v>
      </c>
      <c r="BE34" s="158">
        <v>2.1</v>
      </c>
      <c r="BF34" s="158">
        <v>0</v>
      </c>
      <c r="BG34" s="158">
        <v>0.890455</v>
      </c>
      <c r="BH34" s="158">
        <v>0.99</v>
      </c>
      <c r="BI34" s="158">
        <v>2</v>
      </c>
      <c r="BJ34" s="158">
        <v>1.6749000000000001</v>
      </c>
      <c r="BK34" s="158">
        <v>1.47</v>
      </c>
      <c r="BL34" s="158">
        <v>1.19</v>
      </c>
      <c r="BM34" s="158">
        <v>1.38</v>
      </c>
      <c r="BN34" s="158">
        <v>0.68</v>
      </c>
      <c r="BO34" s="158">
        <v>2.97</v>
      </c>
      <c r="BP34" s="158">
        <v>0.38</v>
      </c>
      <c r="BQ34" s="158">
        <v>5.86</v>
      </c>
      <c r="BR34" s="158">
        <v>0.39</v>
      </c>
      <c r="BS34" s="158">
        <v>1.27</v>
      </c>
      <c r="BT34" s="158">
        <v>1.23</v>
      </c>
      <c r="BU34" s="158">
        <v>1.4536370000000001</v>
      </c>
      <c r="BV34" s="158">
        <v>2.17</v>
      </c>
      <c r="BW34" s="158">
        <v>4.07</v>
      </c>
      <c r="BX34" s="158">
        <v>2.2650000000000001</v>
      </c>
      <c r="BY34" s="158">
        <v>1.9339</v>
      </c>
      <c r="BZ34" s="158">
        <v>2.0299</v>
      </c>
      <c r="CA34" s="158">
        <v>3.31</v>
      </c>
      <c r="CB34" s="158">
        <v>1.5</v>
      </c>
      <c r="CC34" s="158">
        <v>1.58</v>
      </c>
      <c r="CE34" s="251">
        <f t="shared" si="21"/>
        <v>4</v>
      </c>
      <c r="CF34" s="251">
        <f t="shared" si="21"/>
        <v>1.23</v>
      </c>
      <c r="CG34" s="251">
        <f t="shared" si="21"/>
        <v>0.3</v>
      </c>
      <c r="CH34" s="251">
        <f t="shared" si="21"/>
        <v>10</v>
      </c>
      <c r="CI34" s="251">
        <f t="shared" si="21"/>
        <v>19.875355000000003</v>
      </c>
      <c r="CJ34" s="251">
        <f t="shared" si="21"/>
        <v>22.812437000000003</v>
      </c>
    </row>
    <row r="35" spans="3:90" x14ac:dyDescent="0.2">
      <c r="C35" s="24" t="s">
        <v>1352</v>
      </c>
      <c r="G35" s="151" t="s">
        <v>1340</v>
      </c>
      <c r="H35" s="151"/>
      <c r="K35" s="158">
        <v>0</v>
      </c>
      <c r="L35" s="158">
        <v>0</v>
      </c>
      <c r="M35" s="158">
        <v>0</v>
      </c>
      <c r="N35" s="158">
        <v>0</v>
      </c>
      <c r="O35" s="158">
        <v>0</v>
      </c>
      <c r="P35" s="158">
        <v>0</v>
      </c>
      <c r="Q35" s="158">
        <v>0</v>
      </c>
      <c r="R35" s="158">
        <v>0</v>
      </c>
      <c r="S35" s="158">
        <v>0</v>
      </c>
      <c r="T35" s="158">
        <v>0</v>
      </c>
      <c r="U35" s="158">
        <v>0</v>
      </c>
      <c r="V35" s="158">
        <v>0</v>
      </c>
      <c r="W35" s="158">
        <v>0</v>
      </c>
      <c r="X35" s="158">
        <v>0</v>
      </c>
      <c r="Y35" s="158">
        <v>0</v>
      </c>
      <c r="Z35" s="158">
        <v>0</v>
      </c>
      <c r="AA35" s="158">
        <v>0</v>
      </c>
      <c r="AB35" s="158">
        <v>0</v>
      </c>
      <c r="AC35" s="158">
        <v>0</v>
      </c>
      <c r="AD35" s="158">
        <v>0</v>
      </c>
      <c r="AE35" s="158">
        <v>0</v>
      </c>
      <c r="AF35" s="158">
        <v>0</v>
      </c>
      <c r="AG35" s="158">
        <v>0</v>
      </c>
      <c r="AH35" s="158">
        <v>0</v>
      </c>
      <c r="AI35" s="158">
        <v>0</v>
      </c>
      <c r="AJ35" s="158">
        <v>0</v>
      </c>
      <c r="AK35" s="158">
        <v>0</v>
      </c>
      <c r="AL35" s="158">
        <v>0</v>
      </c>
      <c r="AM35" s="158">
        <v>0</v>
      </c>
      <c r="AN35" s="158">
        <v>0</v>
      </c>
      <c r="AO35" s="158">
        <v>0</v>
      </c>
      <c r="AP35" s="158">
        <v>0</v>
      </c>
      <c r="AQ35" s="158">
        <v>0</v>
      </c>
      <c r="AR35" s="158">
        <v>0</v>
      </c>
      <c r="AS35" s="158">
        <v>0</v>
      </c>
      <c r="AT35" s="158">
        <v>0</v>
      </c>
      <c r="AU35" s="158">
        <v>1.551212</v>
      </c>
      <c r="AV35" s="158">
        <v>1.5225299999999999</v>
      </c>
      <c r="AW35" s="158">
        <v>1.585577</v>
      </c>
      <c r="AX35" s="158">
        <v>1.4517899999999999</v>
      </c>
      <c r="AY35" s="158">
        <v>1.209255</v>
      </c>
      <c r="AZ35" s="158">
        <v>1.1458759999999999</v>
      </c>
      <c r="BA35" s="158">
        <v>0.83884099999999995</v>
      </c>
      <c r="BB35" s="158">
        <v>1.077367</v>
      </c>
      <c r="BC35" s="158">
        <v>1.313142</v>
      </c>
      <c r="BD35" s="158">
        <v>1.3539509999999999</v>
      </c>
      <c r="BE35" s="158">
        <v>1.35307</v>
      </c>
      <c r="BF35" s="158">
        <v>1.467014</v>
      </c>
      <c r="BG35" s="158">
        <v>1.5101659999999999</v>
      </c>
      <c r="BH35" s="158">
        <v>1.3657049999999999</v>
      </c>
      <c r="BI35" s="158">
        <v>1.1333549999999999</v>
      </c>
      <c r="BJ35" s="158">
        <v>1.393883</v>
      </c>
      <c r="BK35" s="158">
        <v>1.4418759999999999</v>
      </c>
      <c r="BL35" s="158">
        <v>1.418391</v>
      </c>
      <c r="BM35" s="158">
        <v>1.4487950000000001</v>
      </c>
      <c r="BN35" s="158">
        <v>1.523622</v>
      </c>
      <c r="BO35" s="158">
        <v>1.615367</v>
      </c>
      <c r="BP35" s="158">
        <v>1.5461320000000001</v>
      </c>
      <c r="BQ35" s="158">
        <v>1.1913929999999999</v>
      </c>
      <c r="BR35" s="158">
        <v>1.0791489999999999</v>
      </c>
      <c r="BS35" s="158">
        <v>1.725042</v>
      </c>
      <c r="BT35" s="158">
        <v>2.0588549999999999</v>
      </c>
      <c r="BU35" s="158">
        <v>2.0082939999999998</v>
      </c>
      <c r="BV35" s="158">
        <v>1.6668540000000001</v>
      </c>
      <c r="BW35" s="158">
        <v>1.2210510000000001</v>
      </c>
      <c r="BX35" s="158">
        <v>1.4704550000000001</v>
      </c>
      <c r="BY35" s="158">
        <v>1.149311</v>
      </c>
      <c r="BZ35" s="158">
        <v>1.3268800000000001</v>
      </c>
      <c r="CA35" s="158">
        <v>1.3986229999999999</v>
      </c>
      <c r="CB35" s="158">
        <v>1.946283</v>
      </c>
      <c r="CC35" s="158">
        <v>1.2944169999999999</v>
      </c>
      <c r="CE35" s="251">
        <f t="shared" si="21"/>
        <v>0</v>
      </c>
      <c r="CF35" s="251">
        <f t="shared" si="21"/>
        <v>0</v>
      </c>
      <c r="CG35" s="251">
        <f t="shared" si="21"/>
        <v>0</v>
      </c>
      <c r="CH35" s="251">
        <f t="shared" si="21"/>
        <v>15.869625000000001</v>
      </c>
      <c r="CI35" s="251">
        <f t="shared" si="21"/>
        <v>16.667833999999999</v>
      </c>
      <c r="CJ35" s="251">
        <f t="shared" si="21"/>
        <v>17.266064999999998</v>
      </c>
    </row>
    <row r="36" spans="3:90" x14ac:dyDescent="0.2">
      <c r="C36" s="24" t="s">
        <v>1353</v>
      </c>
      <c r="G36" s="151" t="s">
        <v>1340</v>
      </c>
      <c r="H36" s="151"/>
      <c r="K36" s="158">
        <v>0</v>
      </c>
      <c r="L36" s="158">
        <v>0</v>
      </c>
      <c r="M36" s="158">
        <v>0</v>
      </c>
      <c r="N36" s="158">
        <v>0</v>
      </c>
      <c r="O36" s="158">
        <v>0</v>
      </c>
      <c r="P36" s="158">
        <v>0.15143799999999999</v>
      </c>
      <c r="Q36" s="158">
        <v>0</v>
      </c>
      <c r="R36" s="158">
        <v>0</v>
      </c>
      <c r="S36" s="158">
        <v>0</v>
      </c>
      <c r="T36" s="158">
        <v>0</v>
      </c>
      <c r="U36" s="158">
        <v>0</v>
      </c>
      <c r="V36" s="158">
        <v>0</v>
      </c>
      <c r="W36" s="158">
        <v>0</v>
      </c>
      <c r="X36" s="158">
        <v>0</v>
      </c>
      <c r="Y36" s="158">
        <v>0</v>
      </c>
      <c r="Z36" s="158">
        <v>1.527091</v>
      </c>
      <c r="AA36" s="158">
        <v>0</v>
      </c>
      <c r="AB36" s="158">
        <v>0</v>
      </c>
      <c r="AC36" s="158">
        <v>0</v>
      </c>
      <c r="AD36" s="158">
        <v>0</v>
      </c>
      <c r="AE36" s="158">
        <v>0</v>
      </c>
      <c r="AF36" s="158">
        <v>0</v>
      </c>
      <c r="AG36" s="158">
        <v>0</v>
      </c>
      <c r="AH36" s="158">
        <v>0</v>
      </c>
      <c r="AI36" s="158">
        <v>0</v>
      </c>
      <c r="AJ36" s="158">
        <v>0</v>
      </c>
      <c r="AK36" s="158">
        <v>0</v>
      </c>
      <c r="AL36" s="158">
        <v>0</v>
      </c>
      <c r="AM36" s="158">
        <v>0</v>
      </c>
      <c r="AN36" s="158">
        <v>0</v>
      </c>
      <c r="AO36" s="158">
        <v>0</v>
      </c>
      <c r="AP36" s="158">
        <v>0</v>
      </c>
      <c r="AQ36" s="158">
        <v>1.650547</v>
      </c>
      <c r="AR36" s="158">
        <v>0</v>
      </c>
      <c r="AS36" s="158">
        <v>0</v>
      </c>
      <c r="AT36" s="158">
        <v>0</v>
      </c>
      <c r="AU36" s="158">
        <v>0.33</v>
      </c>
      <c r="AV36" s="158">
        <v>0</v>
      </c>
      <c r="AW36" s="158">
        <v>0</v>
      </c>
      <c r="AX36" s="158">
        <v>0.897729</v>
      </c>
      <c r="AY36" s="158">
        <v>0.72000200000000003</v>
      </c>
      <c r="AZ36" s="158">
        <v>0</v>
      </c>
      <c r="BA36" s="158">
        <v>1.2604569999999999</v>
      </c>
      <c r="BB36" s="158">
        <v>1.1431849999999999</v>
      </c>
      <c r="BC36" s="158">
        <v>0</v>
      </c>
      <c r="BD36" s="158">
        <v>0.67555799999999999</v>
      </c>
      <c r="BE36" s="158">
        <v>8.3056809999999999</v>
      </c>
      <c r="BF36" s="158">
        <v>0</v>
      </c>
      <c r="BG36" s="158">
        <v>0</v>
      </c>
      <c r="BH36" s="158">
        <v>0</v>
      </c>
      <c r="BI36" s="158">
        <v>0</v>
      </c>
      <c r="BJ36" s="158">
        <v>0</v>
      </c>
      <c r="BK36" s="158">
        <v>0</v>
      </c>
      <c r="BL36" s="158">
        <v>0</v>
      </c>
      <c r="BM36" s="158">
        <v>0</v>
      </c>
      <c r="BN36" s="158">
        <v>0</v>
      </c>
      <c r="BO36" s="158">
        <v>0</v>
      </c>
      <c r="BP36" s="158">
        <v>0</v>
      </c>
      <c r="BQ36" s="158">
        <v>2.207986</v>
      </c>
      <c r="BR36" s="158">
        <v>0.54323999999999995</v>
      </c>
      <c r="BS36" s="158">
        <v>0</v>
      </c>
      <c r="BT36" s="158">
        <v>0</v>
      </c>
      <c r="BU36" s="158">
        <v>0</v>
      </c>
      <c r="BV36" s="158">
        <v>0.79591299999999998</v>
      </c>
      <c r="BW36" s="158">
        <v>1.139365</v>
      </c>
      <c r="BX36" s="158">
        <v>0</v>
      </c>
      <c r="BY36" s="158">
        <v>11.627955</v>
      </c>
      <c r="BZ36" s="158">
        <v>18.577984000000001</v>
      </c>
      <c r="CA36" s="158">
        <v>0</v>
      </c>
      <c r="CB36" s="158">
        <v>17.619471999999998</v>
      </c>
      <c r="CC36" s="158">
        <v>5.5031610000000004</v>
      </c>
      <c r="CE36" s="251">
        <f t="shared" ref="CE36:CJ45" si="22">SUMIF($K$5:$CC$5,CE$5,$K36:$CC36)</f>
        <v>0.15143799999999999</v>
      </c>
      <c r="CF36" s="251">
        <f t="shared" si="22"/>
        <v>1.527091</v>
      </c>
      <c r="CG36" s="251">
        <f t="shared" si="22"/>
        <v>1.650547</v>
      </c>
      <c r="CH36" s="251">
        <f t="shared" si="22"/>
        <v>13.332611999999999</v>
      </c>
      <c r="CI36" s="251">
        <f t="shared" si="22"/>
        <v>2.7512259999999999</v>
      </c>
      <c r="CJ36" s="251">
        <f t="shared" si="22"/>
        <v>55.263849999999998</v>
      </c>
      <c r="CL36" s="24" t="s">
        <v>1354</v>
      </c>
    </row>
    <row r="37" spans="3:90" x14ac:dyDescent="0.2">
      <c r="C37" s="24" t="s">
        <v>1355</v>
      </c>
      <c r="G37" s="151" t="s">
        <v>1340</v>
      </c>
      <c r="H37" s="151"/>
      <c r="K37" s="158">
        <v>0</v>
      </c>
      <c r="L37" s="158">
        <v>0</v>
      </c>
      <c r="M37" s="158">
        <v>0</v>
      </c>
      <c r="N37" s="158">
        <v>0</v>
      </c>
      <c r="O37" s="158">
        <v>0</v>
      </c>
      <c r="P37" s="158">
        <v>0</v>
      </c>
      <c r="Q37" s="158">
        <v>0</v>
      </c>
      <c r="R37" s="158">
        <v>0</v>
      </c>
      <c r="S37" s="158">
        <v>0</v>
      </c>
      <c r="T37" s="158">
        <v>0</v>
      </c>
      <c r="U37" s="158">
        <v>0</v>
      </c>
      <c r="V37" s="158">
        <v>0</v>
      </c>
      <c r="W37" s="158">
        <v>0</v>
      </c>
      <c r="X37" s="158">
        <v>0</v>
      </c>
      <c r="Y37" s="158">
        <v>0</v>
      </c>
      <c r="Z37" s="158">
        <v>0</v>
      </c>
      <c r="AA37" s="158">
        <v>0</v>
      </c>
      <c r="AB37" s="158">
        <v>0</v>
      </c>
      <c r="AC37" s="158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18.272193000000001</v>
      </c>
      <c r="AZ37" s="158">
        <v>16.813742000000001</v>
      </c>
      <c r="BA37" s="158">
        <v>8.0966880000000003</v>
      </c>
      <c r="BB37" s="158">
        <v>32.947454</v>
      </c>
      <c r="BC37" s="158">
        <v>17.218662999999999</v>
      </c>
      <c r="BD37" s="158">
        <v>11.077355000000001</v>
      </c>
      <c r="BE37" s="158">
        <v>12.601891999999999</v>
      </c>
      <c r="BF37" s="158">
        <v>8.6566039999999997</v>
      </c>
      <c r="BG37" s="158">
        <v>37.434641999999997</v>
      </c>
      <c r="BH37" s="158">
        <v>36.940219999999997</v>
      </c>
      <c r="BI37" s="158">
        <v>-13.254298</v>
      </c>
      <c r="BJ37" s="158">
        <v>7.2866350000000004</v>
      </c>
      <c r="BK37" s="158">
        <v>7.8360830000000004</v>
      </c>
      <c r="BL37" s="158">
        <v>2.0326209999999998</v>
      </c>
      <c r="BM37" s="158">
        <v>36.448056999999999</v>
      </c>
      <c r="BN37" s="158">
        <v>18.539538</v>
      </c>
      <c r="BO37" s="158">
        <v>15.682130000000001</v>
      </c>
      <c r="BP37" s="158">
        <v>13.141572</v>
      </c>
      <c r="BQ37" s="158">
        <v>11.566125</v>
      </c>
      <c r="BR37" s="158">
        <v>16.896888000000001</v>
      </c>
      <c r="BS37" s="158">
        <v>44.847115000000002</v>
      </c>
      <c r="BT37" s="158">
        <v>-0.90354800000000002</v>
      </c>
      <c r="BU37" s="158">
        <v>24.010026</v>
      </c>
      <c r="BV37" s="158">
        <v>30.522660999999999</v>
      </c>
      <c r="BW37" s="158">
        <v>18.153452999999999</v>
      </c>
      <c r="BX37" s="158">
        <v>7.7375860000000003</v>
      </c>
      <c r="BY37" s="158">
        <v>73.497336000000004</v>
      </c>
      <c r="BZ37" s="158">
        <v>33.761780999999999</v>
      </c>
      <c r="CA37" s="158">
        <v>32.481690999999998</v>
      </c>
      <c r="CB37" s="158">
        <v>27.206108</v>
      </c>
      <c r="CC37" s="158">
        <v>12.811997</v>
      </c>
      <c r="CE37" s="251">
        <f t="shared" si="22"/>
        <v>0</v>
      </c>
      <c r="CF37" s="251">
        <f t="shared" si="22"/>
        <v>0</v>
      </c>
      <c r="CG37" s="251">
        <f t="shared" si="22"/>
        <v>0</v>
      </c>
      <c r="CH37" s="251">
        <f t="shared" si="22"/>
        <v>125.684591</v>
      </c>
      <c r="CI37" s="251">
        <f t="shared" si="22"/>
        <v>190.55021299999999</v>
      </c>
      <c r="CJ37" s="251">
        <f t="shared" si="22"/>
        <v>304.12620600000002</v>
      </c>
    </row>
    <row r="38" spans="3:90" x14ac:dyDescent="0.2">
      <c r="C38" s="24" t="s">
        <v>1356</v>
      </c>
      <c r="G38" s="151" t="s">
        <v>1340</v>
      </c>
      <c r="H38" s="151"/>
      <c r="K38" s="158">
        <v>0.45363700000000001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  <c r="R38" s="158">
        <v>0</v>
      </c>
      <c r="S38" s="158">
        <v>0</v>
      </c>
      <c r="T38" s="158">
        <v>0</v>
      </c>
      <c r="U38" s="158">
        <v>0</v>
      </c>
      <c r="V38" s="158">
        <v>0</v>
      </c>
      <c r="W38" s="158">
        <v>0</v>
      </c>
      <c r="X38" s="158">
        <v>0</v>
      </c>
      <c r="Y38" s="158">
        <v>0</v>
      </c>
      <c r="Z38" s="158">
        <v>0</v>
      </c>
      <c r="AA38" s="158">
        <v>0</v>
      </c>
      <c r="AB38" s="158">
        <v>0</v>
      </c>
      <c r="AC38" s="158">
        <v>0</v>
      </c>
      <c r="AD38" s="158">
        <v>0</v>
      </c>
      <c r="AE38" s="158">
        <v>0</v>
      </c>
      <c r="AF38" s="158">
        <v>0</v>
      </c>
      <c r="AG38" s="158">
        <v>0</v>
      </c>
      <c r="AH38" s="158">
        <v>0</v>
      </c>
      <c r="AI38" s="158">
        <v>0</v>
      </c>
      <c r="AJ38" s="158">
        <v>0</v>
      </c>
      <c r="AK38" s="158">
        <v>0</v>
      </c>
      <c r="AL38" s="158">
        <v>0</v>
      </c>
      <c r="AM38" s="158">
        <v>0</v>
      </c>
      <c r="AN38" s="158">
        <v>0</v>
      </c>
      <c r="AO38" s="158">
        <v>0</v>
      </c>
      <c r="AP38" s="158">
        <v>0</v>
      </c>
      <c r="AQ38" s="158">
        <v>0</v>
      </c>
      <c r="AR38" s="158">
        <v>0</v>
      </c>
      <c r="AS38" s="158">
        <v>0</v>
      </c>
      <c r="AT38" s="158">
        <v>0</v>
      </c>
      <c r="AU38" s="158">
        <v>12.996193</v>
      </c>
      <c r="AV38" s="158">
        <v>15.199827000000001</v>
      </c>
      <c r="AW38" s="158">
        <v>15.92334</v>
      </c>
      <c r="AX38" s="158">
        <v>10.817481000000001</v>
      </c>
      <c r="AY38" s="158">
        <v>10.880855</v>
      </c>
      <c r="AZ38" s="158">
        <v>21.616468000000001</v>
      </c>
      <c r="BA38" s="158">
        <v>16.538270000000001</v>
      </c>
      <c r="BB38" s="158">
        <v>14.012710999999999</v>
      </c>
      <c r="BC38" s="158">
        <v>23.684118999999999</v>
      </c>
      <c r="BD38" s="158">
        <v>20.292808000000001</v>
      </c>
      <c r="BE38" s="158">
        <v>15.525814</v>
      </c>
      <c r="BF38" s="158">
        <v>22.543286999999999</v>
      </c>
      <c r="BG38" s="158">
        <v>14.502492999999999</v>
      </c>
      <c r="BH38" s="158">
        <v>23.234347</v>
      </c>
      <c r="BI38" s="158">
        <v>38.575802000000003</v>
      </c>
      <c r="BJ38" s="158">
        <v>24.809638</v>
      </c>
      <c r="BK38" s="158">
        <v>23.742042999999999</v>
      </c>
      <c r="BL38" s="158">
        <v>25.491349</v>
      </c>
      <c r="BM38" s="158">
        <v>15.014955</v>
      </c>
      <c r="BN38" s="158">
        <v>19.214016999999998</v>
      </c>
      <c r="BO38" s="158">
        <v>26.952926000000001</v>
      </c>
      <c r="BP38" s="158">
        <v>25.544477000000001</v>
      </c>
      <c r="BQ38" s="158">
        <v>28.775956999999998</v>
      </c>
      <c r="BR38" s="158">
        <v>25.989564999999999</v>
      </c>
      <c r="BS38" s="158">
        <v>23.03886</v>
      </c>
      <c r="BT38" s="158">
        <v>17.304860999999999</v>
      </c>
      <c r="BU38" s="158">
        <v>28.763082000000001</v>
      </c>
      <c r="BV38" s="158">
        <v>28.709472000000002</v>
      </c>
      <c r="BW38" s="158">
        <v>29.146771999999999</v>
      </c>
      <c r="BX38" s="158">
        <v>28.726513000000001</v>
      </c>
      <c r="BY38" s="158">
        <v>29.973928000000001</v>
      </c>
      <c r="BZ38" s="158">
        <v>37.527538</v>
      </c>
      <c r="CA38" s="158">
        <v>36.926138000000002</v>
      </c>
      <c r="CB38" s="158">
        <v>34.673560999999999</v>
      </c>
      <c r="CC38" s="158">
        <v>32.588839</v>
      </c>
      <c r="CE38" s="251">
        <f t="shared" si="22"/>
        <v>0.45363700000000001</v>
      </c>
      <c r="CF38" s="251">
        <f t="shared" si="22"/>
        <v>0</v>
      </c>
      <c r="CG38" s="251">
        <f t="shared" si="22"/>
        <v>0</v>
      </c>
      <c r="CH38" s="251">
        <f t="shared" si="22"/>
        <v>200.031173</v>
      </c>
      <c r="CI38" s="251">
        <f t="shared" si="22"/>
        <v>291.84756900000002</v>
      </c>
      <c r="CJ38" s="251">
        <f t="shared" si="22"/>
        <v>327.37956400000002</v>
      </c>
    </row>
    <row r="39" spans="3:90" x14ac:dyDescent="0.2">
      <c r="C39" s="24" t="s">
        <v>1357</v>
      </c>
      <c r="G39" s="151" t="s">
        <v>1340</v>
      </c>
      <c r="H39" s="151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>
        <v>0</v>
      </c>
      <c r="AD39" s="158">
        <v>0</v>
      </c>
      <c r="AE39" s="158">
        <v>0</v>
      </c>
      <c r="AF39" s="158">
        <v>0</v>
      </c>
      <c r="AG39" s="158">
        <v>0</v>
      </c>
      <c r="AH39" s="158">
        <v>0</v>
      </c>
      <c r="AI39" s="158">
        <v>0</v>
      </c>
      <c r="AJ39" s="158">
        <v>0</v>
      </c>
      <c r="AK39" s="158">
        <v>0</v>
      </c>
      <c r="AL39" s="158">
        <v>0</v>
      </c>
      <c r="AM39" s="158">
        <v>0</v>
      </c>
      <c r="AN39" s="158">
        <v>0</v>
      </c>
      <c r="AO39" s="158">
        <v>0</v>
      </c>
      <c r="AP39" s="158">
        <v>0</v>
      </c>
      <c r="AQ39" s="158">
        <v>0</v>
      </c>
      <c r="AR39" s="158">
        <v>0</v>
      </c>
      <c r="AS39" s="158">
        <v>0</v>
      </c>
      <c r="AT39" s="158">
        <v>0</v>
      </c>
      <c r="AU39" s="158">
        <v>0</v>
      </c>
      <c r="AV39" s="158">
        <v>0</v>
      </c>
      <c r="AW39" s="158">
        <v>0</v>
      </c>
      <c r="AX39" s="158">
        <v>0</v>
      </c>
      <c r="AY39" s="158">
        <v>0</v>
      </c>
      <c r="AZ39" s="158">
        <v>0</v>
      </c>
      <c r="BA39" s="158">
        <v>0</v>
      </c>
      <c r="BB39" s="158">
        <v>0</v>
      </c>
      <c r="BC39" s="158">
        <v>1.5</v>
      </c>
      <c r="BD39" s="158">
        <v>0</v>
      </c>
      <c r="BE39" s="158">
        <v>0</v>
      </c>
      <c r="BF39" s="158">
        <v>0</v>
      </c>
      <c r="BG39" s="158">
        <v>0</v>
      </c>
      <c r="BH39" s="158">
        <v>0</v>
      </c>
      <c r="BI39" s="158">
        <v>0</v>
      </c>
      <c r="BJ39" s="158">
        <v>0</v>
      </c>
      <c r="BK39" s="158">
        <v>0</v>
      </c>
      <c r="BL39" s="158">
        <v>0</v>
      </c>
      <c r="BM39" s="158">
        <v>0</v>
      </c>
      <c r="BN39" s="158">
        <v>0</v>
      </c>
      <c r="BO39" s="158">
        <v>0</v>
      </c>
      <c r="BP39" s="158">
        <v>0</v>
      </c>
      <c r="BQ39" s="158">
        <v>0</v>
      </c>
      <c r="BR39" s="158">
        <v>4.3079999999999998</v>
      </c>
      <c r="BS39" s="158">
        <v>0</v>
      </c>
      <c r="BT39" s="158">
        <v>0</v>
      </c>
      <c r="BU39" s="158">
        <v>0</v>
      </c>
      <c r="BV39" s="158">
        <v>1.6</v>
      </c>
      <c r="BW39" s="158">
        <v>0</v>
      </c>
      <c r="BX39" s="158">
        <v>0.2</v>
      </c>
      <c r="BY39" s="158">
        <v>0</v>
      </c>
      <c r="BZ39" s="158">
        <v>0</v>
      </c>
      <c r="CA39" s="158">
        <v>0.3</v>
      </c>
      <c r="CB39" s="158">
        <v>0</v>
      </c>
      <c r="CC39" s="158">
        <v>1</v>
      </c>
      <c r="CE39" s="251">
        <f t="shared" si="22"/>
        <v>0</v>
      </c>
      <c r="CF39" s="251">
        <f t="shared" si="22"/>
        <v>0</v>
      </c>
      <c r="CG39" s="251">
        <f t="shared" si="22"/>
        <v>0</v>
      </c>
      <c r="CH39" s="251">
        <f t="shared" si="22"/>
        <v>1.5</v>
      </c>
      <c r="CI39" s="251">
        <f t="shared" si="22"/>
        <v>4.3079999999999998</v>
      </c>
      <c r="CJ39" s="251">
        <f t="shared" si="22"/>
        <v>3.1</v>
      </c>
    </row>
    <row r="40" spans="3:90" x14ac:dyDescent="0.2">
      <c r="C40" s="24" t="s">
        <v>1358</v>
      </c>
      <c r="G40" s="151" t="s">
        <v>1340</v>
      </c>
      <c r="H40" s="151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>
        <v>0</v>
      </c>
      <c r="AD40" s="158">
        <v>0</v>
      </c>
      <c r="AE40" s="158">
        <v>0</v>
      </c>
      <c r="AF40" s="158">
        <v>0</v>
      </c>
      <c r="AG40" s="158">
        <v>0</v>
      </c>
      <c r="AH40" s="158">
        <v>0</v>
      </c>
      <c r="AI40" s="158">
        <v>0</v>
      </c>
      <c r="AJ40" s="158">
        <v>0</v>
      </c>
      <c r="AK40" s="158">
        <v>0</v>
      </c>
      <c r="AL40" s="158">
        <v>0</v>
      </c>
      <c r="AM40" s="158">
        <v>0</v>
      </c>
      <c r="AN40" s="158">
        <v>0</v>
      </c>
      <c r="AO40" s="158">
        <v>0</v>
      </c>
      <c r="AP40" s="158">
        <v>0</v>
      </c>
      <c r="AQ40" s="158">
        <v>0</v>
      </c>
      <c r="AR40" s="158">
        <v>0</v>
      </c>
      <c r="AS40" s="158">
        <v>0</v>
      </c>
      <c r="AT40" s="158">
        <v>0</v>
      </c>
      <c r="AU40" s="158">
        <v>0</v>
      </c>
      <c r="AV40" s="158">
        <v>0</v>
      </c>
      <c r="AW40" s="158">
        <v>0</v>
      </c>
      <c r="AX40" s="158">
        <v>0</v>
      </c>
      <c r="AY40" s="158">
        <v>0</v>
      </c>
      <c r="AZ40" s="158">
        <v>0</v>
      </c>
      <c r="BA40" s="158">
        <v>0</v>
      </c>
      <c r="BB40" s="158">
        <v>0</v>
      </c>
      <c r="BC40" s="158">
        <v>0</v>
      </c>
      <c r="BD40" s="158">
        <v>0</v>
      </c>
      <c r="BE40" s="158">
        <v>0</v>
      </c>
      <c r="BF40" s="158">
        <v>0</v>
      </c>
      <c r="BG40" s="158">
        <v>0</v>
      </c>
      <c r="BH40" s="158">
        <v>0</v>
      </c>
      <c r="BI40" s="158">
        <v>0</v>
      </c>
      <c r="BJ40" s="158">
        <v>0</v>
      </c>
      <c r="BK40" s="158">
        <v>0</v>
      </c>
      <c r="BL40" s="158">
        <v>0</v>
      </c>
      <c r="BM40" s="158">
        <v>0</v>
      </c>
      <c r="BN40" s="158">
        <v>0</v>
      </c>
      <c r="BO40" s="158">
        <v>0</v>
      </c>
      <c r="BP40" s="158">
        <v>0</v>
      </c>
      <c r="BQ40" s="158">
        <v>0</v>
      </c>
      <c r="BR40" s="158">
        <v>0</v>
      </c>
      <c r="BS40" s="158">
        <v>0</v>
      </c>
      <c r="BT40" s="158">
        <v>0</v>
      </c>
      <c r="BU40" s="158">
        <v>0</v>
      </c>
      <c r="BV40" s="158">
        <v>0</v>
      </c>
      <c r="BW40" s="158">
        <v>0</v>
      </c>
      <c r="BX40" s="158">
        <v>0</v>
      </c>
      <c r="BY40" s="158">
        <v>1.6157999999999999</v>
      </c>
      <c r="BZ40" s="158">
        <v>1.3858699999999999</v>
      </c>
      <c r="CA40" s="158">
        <v>0.77010000000000001</v>
      </c>
      <c r="CB40" s="158">
        <v>0.93425000000000002</v>
      </c>
      <c r="CC40" s="158">
        <v>1.43682</v>
      </c>
      <c r="CE40" s="251">
        <f t="shared" si="22"/>
        <v>0</v>
      </c>
      <c r="CF40" s="251">
        <f t="shared" si="22"/>
        <v>0</v>
      </c>
      <c r="CG40" s="251">
        <f t="shared" si="22"/>
        <v>0</v>
      </c>
      <c r="CH40" s="251">
        <f t="shared" si="22"/>
        <v>0</v>
      </c>
      <c r="CI40" s="251">
        <f t="shared" si="22"/>
        <v>0</v>
      </c>
      <c r="CJ40" s="251">
        <f t="shared" si="22"/>
        <v>6.1428400000000005</v>
      </c>
    </row>
    <row r="41" spans="3:90" x14ac:dyDescent="0.2">
      <c r="C41" s="24" t="s">
        <v>1359</v>
      </c>
      <c r="G41" s="151" t="s">
        <v>1340</v>
      </c>
      <c r="H41" s="151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>
        <v>0</v>
      </c>
      <c r="AD41" s="158">
        <v>0</v>
      </c>
      <c r="AE41" s="158">
        <v>0</v>
      </c>
      <c r="AF41" s="158">
        <v>0</v>
      </c>
      <c r="AG41" s="158">
        <v>0</v>
      </c>
      <c r="AH41" s="158">
        <v>0</v>
      </c>
      <c r="AI41" s="158">
        <v>0</v>
      </c>
      <c r="AJ41" s="158">
        <v>0</v>
      </c>
      <c r="AK41" s="158">
        <v>0</v>
      </c>
      <c r="AL41" s="158">
        <v>0</v>
      </c>
      <c r="AM41" s="158">
        <v>0</v>
      </c>
      <c r="AN41" s="158">
        <v>0</v>
      </c>
      <c r="AO41" s="158">
        <v>0</v>
      </c>
      <c r="AP41" s="158">
        <v>0</v>
      </c>
      <c r="AQ41" s="158">
        <v>0</v>
      </c>
      <c r="AR41" s="158">
        <v>0</v>
      </c>
      <c r="AS41" s="158">
        <v>0</v>
      </c>
      <c r="AT41" s="158">
        <v>0</v>
      </c>
      <c r="AU41" s="158">
        <v>0</v>
      </c>
      <c r="AV41" s="158">
        <v>0</v>
      </c>
      <c r="AW41" s="158">
        <v>0</v>
      </c>
      <c r="AX41" s="158">
        <v>0</v>
      </c>
      <c r="AY41" s="158">
        <v>0</v>
      </c>
      <c r="AZ41" s="158">
        <v>0</v>
      </c>
      <c r="BA41" s="158">
        <v>0</v>
      </c>
      <c r="BB41" s="158">
        <v>0</v>
      </c>
      <c r="BC41" s="158">
        <v>0</v>
      </c>
      <c r="BD41" s="158">
        <v>0</v>
      </c>
      <c r="BE41" s="158">
        <v>0</v>
      </c>
      <c r="BF41" s="158">
        <v>0</v>
      </c>
      <c r="BG41" s="158">
        <v>0</v>
      </c>
      <c r="BH41" s="158">
        <v>0</v>
      </c>
      <c r="BI41" s="158">
        <v>0</v>
      </c>
      <c r="BJ41" s="158">
        <v>0</v>
      </c>
      <c r="BK41" s="158">
        <v>0</v>
      </c>
      <c r="BL41" s="158">
        <v>0</v>
      </c>
      <c r="BM41" s="158">
        <v>0</v>
      </c>
      <c r="BN41" s="158">
        <v>0</v>
      </c>
      <c r="BO41" s="158">
        <v>0</v>
      </c>
      <c r="BP41" s="158">
        <v>0</v>
      </c>
      <c r="BQ41" s="158">
        <v>0</v>
      </c>
      <c r="BR41" s="158">
        <v>0</v>
      </c>
      <c r="BS41" s="158">
        <v>0</v>
      </c>
      <c r="BT41" s="158">
        <v>0</v>
      </c>
      <c r="BU41" s="158">
        <v>0</v>
      </c>
      <c r="BV41" s="158">
        <v>0</v>
      </c>
      <c r="BW41" s="158">
        <v>0</v>
      </c>
      <c r="BX41" s="158">
        <v>2.9306999999999999</v>
      </c>
      <c r="BY41" s="158">
        <v>16.970855</v>
      </c>
      <c r="BZ41" s="158">
        <v>7.2706</v>
      </c>
      <c r="CA41" s="158">
        <v>6.1931000000000003</v>
      </c>
      <c r="CB41" s="158">
        <v>3.6107999999999998</v>
      </c>
      <c r="CC41" s="158">
        <v>4.2220000000000004</v>
      </c>
      <c r="CE41" s="251">
        <f t="shared" si="22"/>
        <v>0</v>
      </c>
      <c r="CF41" s="251">
        <f t="shared" si="22"/>
        <v>0</v>
      </c>
      <c r="CG41" s="251">
        <f t="shared" si="22"/>
        <v>0</v>
      </c>
      <c r="CH41" s="251">
        <f t="shared" si="22"/>
        <v>0</v>
      </c>
      <c r="CI41" s="251">
        <f t="shared" si="22"/>
        <v>0</v>
      </c>
      <c r="CJ41" s="251">
        <f t="shared" si="22"/>
        <v>41.198055000000004</v>
      </c>
    </row>
    <row r="42" spans="3:90" x14ac:dyDescent="0.2">
      <c r="C42" s="24" t="s">
        <v>1360</v>
      </c>
      <c r="G42" s="151" t="s">
        <v>1340</v>
      </c>
      <c r="H42" s="151"/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0.38564399999999999</v>
      </c>
      <c r="AV42" s="158">
        <v>0.52081900000000003</v>
      </c>
      <c r="AW42" s="158">
        <v>9.8500000000000004E-2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0.76727299999999998</v>
      </c>
      <c r="BE42" s="158">
        <v>0</v>
      </c>
      <c r="BF42" s="158">
        <v>0</v>
      </c>
      <c r="BG42" s="158">
        <v>0</v>
      </c>
      <c r="BH42" s="158">
        <v>0</v>
      </c>
      <c r="BI42" s="158">
        <v>0.80400000000000005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0.877</v>
      </c>
      <c r="BV42" s="158">
        <v>0</v>
      </c>
      <c r="BW42" s="158">
        <v>1.258928</v>
      </c>
      <c r="BX42" s="158">
        <v>3.083345</v>
      </c>
      <c r="BY42" s="158">
        <v>1.44</v>
      </c>
      <c r="BZ42" s="158">
        <v>0</v>
      </c>
      <c r="CA42" s="158">
        <v>0</v>
      </c>
      <c r="CB42" s="158">
        <v>0</v>
      </c>
      <c r="CC42" s="158">
        <v>0</v>
      </c>
      <c r="CE42" s="251">
        <f t="shared" si="22"/>
        <v>0</v>
      </c>
      <c r="CF42" s="251">
        <f t="shared" si="22"/>
        <v>0</v>
      </c>
      <c r="CG42" s="251">
        <f t="shared" si="22"/>
        <v>0</v>
      </c>
      <c r="CH42" s="251">
        <f t="shared" si="22"/>
        <v>1.7722359999999999</v>
      </c>
      <c r="CI42" s="251">
        <f t="shared" si="22"/>
        <v>0.80400000000000005</v>
      </c>
      <c r="CJ42" s="251">
        <f t="shared" si="22"/>
        <v>6.6592729999999989</v>
      </c>
    </row>
    <row r="43" spans="3:90" x14ac:dyDescent="0.2">
      <c r="C43" s="24" t="s">
        <v>1361</v>
      </c>
      <c r="G43" s="151" t="s">
        <v>1362</v>
      </c>
      <c r="H43" s="151"/>
      <c r="K43" s="158">
        <v>1.2281200000000001</v>
      </c>
      <c r="L43" s="158">
        <v>1.4096599999999999</v>
      </c>
      <c r="M43" s="158">
        <v>1.47418</v>
      </c>
      <c r="N43" s="158">
        <v>1.1359399999999999</v>
      </c>
      <c r="O43" s="158">
        <v>1.6607799999999999</v>
      </c>
      <c r="P43" s="158">
        <v>1.3063640000000001</v>
      </c>
      <c r="Q43" s="158">
        <v>0.65076000000000001</v>
      </c>
      <c r="R43" s="158">
        <v>1.0714999999999999</v>
      </c>
      <c r="S43" s="158">
        <v>0.79457999999999995</v>
      </c>
      <c r="T43" s="158">
        <v>0.61539999999999995</v>
      </c>
      <c r="U43" s="158">
        <v>0.87065999999999999</v>
      </c>
      <c r="V43" s="158">
        <v>0.75294000000000005</v>
      </c>
      <c r="W43" s="158">
        <v>0.86099999999999999</v>
      </c>
      <c r="X43" s="158">
        <v>0.83399999999999996</v>
      </c>
      <c r="Y43" s="158">
        <v>1.0854999999999999</v>
      </c>
      <c r="Z43" s="158">
        <v>1.0595000000000001</v>
      </c>
      <c r="AA43" s="158">
        <v>0.64649999999999996</v>
      </c>
      <c r="AB43" s="158">
        <v>0.82099999999999995</v>
      </c>
      <c r="AC43" s="158">
        <v>1.1345000000000001</v>
      </c>
      <c r="AD43" s="158">
        <v>0.61750000000000005</v>
      </c>
      <c r="AE43" s="158">
        <v>0.67649999999999999</v>
      </c>
      <c r="AF43" s="158">
        <v>1.1429</v>
      </c>
      <c r="AG43" s="158">
        <v>0.84109999999999996</v>
      </c>
      <c r="AH43" s="158">
        <v>1.2629999999999999</v>
      </c>
      <c r="AI43" s="158">
        <v>0.98970000000000002</v>
      </c>
      <c r="AJ43" s="158">
        <v>0.60850000000000004</v>
      </c>
      <c r="AK43" s="158">
        <v>0.57809999999999995</v>
      </c>
      <c r="AL43" s="158">
        <v>0.5323</v>
      </c>
      <c r="AM43" s="158">
        <v>2.2063999999999999</v>
      </c>
      <c r="AN43" s="158">
        <v>2.8593999999999999</v>
      </c>
      <c r="AO43" s="158">
        <v>3.5091999999999999</v>
      </c>
      <c r="AP43" s="158">
        <v>3.64975</v>
      </c>
      <c r="AQ43" s="158">
        <v>3.2786</v>
      </c>
      <c r="AR43" s="158">
        <v>3.6775000000000002</v>
      </c>
      <c r="AS43" s="158">
        <v>3.7653500000000002</v>
      </c>
      <c r="AT43" s="158">
        <v>3.5771000000000002</v>
      </c>
      <c r="AU43" s="158">
        <v>5.6727920000000003</v>
      </c>
      <c r="AV43" s="158">
        <v>6.0807010000000004</v>
      </c>
      <c r="AW43" s="158">
        <v>5.5007999999999999</v>
      </c>
      <c r="AX43" s="158">
        <v>7.3495150000000002</v>
      </c>
      <c r="AY43" s="158">
        <v>6.5080499999999999</v>
      </c>
      <c r="AZ43" s="158">
        <v>8.7864500000000003</v>
      </c>
      <c r="BA43" s="158">
        <v>9.2431199999999993</v>
      </c>
      <c r="BB43" s="158">
        <v>6.3116099999999999</v>
      </c>
      <c r="BC43" s="158">
        <v>6.7825139999999999</v>
      </c>
      <c r="BD43" s="158">
        <v>8.0747479999999996</v>
      </c>
      <c r="BE43" s="158">
        <v>4.9792930000000002</v>
      </c>
      <c r="BF43" s="158">
        <v>4.2630499999999998</v>
      </c>
      <c r="BG43" s="158">
        <v>5.1356999999999999</v>
      </c>
      <c r="BH43" s="158">
        <v>4.4880500000000003</v>
      </c>
      <c r="BI43" s="158">
        <v>5.6817440000000001</v>
      </c>
      <c r="BJ43" s="158">
        <v>5.21645</v>
      </c>
      <c r="BK43" s="158">
        <v>5.8536450000000002</v>
      </c>
      <c r="BL43" s="158">
        <v>8.4678400000000007</v>
      </c>
      <c r="BM43" s="158">
        <v>5.0142499999999997</v>
      </c>
      <c r="BN43" s="158">
        <v>8.4812759999999994</v>
      </c>
      <c r="BO43" s="158">
        <v>8.2030999999999992</v>
      </c>
      <c r="BP43" s="158">
        <v>13.854471</v>
      </c>
      <c r="BQ43" s="158">
        <v>7.9228899999999998</v>
      </c>
      <c r="BR43" s="158">
        <v>6.8201000000000001</v>
      </c>
      <c r="BS43" s="158">
        <v>5.2024999999999997</v>
      </c>
      <c r="BT43" s="158">
        <v>3.98841</v>
      </c>
      <c r="BU43" s="158">
        <v>5.6923500000000002</v>
      </c>
      <c r="BV43" s="158">
        <v>6.8750099999999996</v>
      </c>
      <c r="BW43" s="158">
        <v>4.3379099999999999</v>
      </c>
      <c r="BX43" s="158">
        <v>6.6099500000000004</v>
      </c>
      <c r="BY43" s="158">
        <v>7.8265000000000002</v>
      </c>
      <c r="BZ43" s="158">
        <v>10.429081999999999</v>
      </c>
      <c r="CA43" s="158">
        <v>10.012829</v>
      </c>
      <c r="CB43" s="158">
        <v>11.23235</v>
      </c>
      <c r="CC43" s="158">
        <v>9.5803689999999992</v>
      </c>
      <c r="CE43" s="251">
        <f t="shared" si="22"/>
        <v>12.970884</v>
      </c>
      <c r="CF43" s="251">
        <f t="shared" si="22"/>
        <v>10.982999999999999</v>
      </c>
      <c r="CG43" s="251">
        <f t="shared" si="22"/>
        <v>29.231900000000007</v>
      </c>
      <c r="CH43" s="251">
        <f t="shared" si="22"/>
        <v>79.552642999999989</v>
      </c>
      <c r="CI43" s="251">
        <f t="shared" si="22"/>
        <v>85.139515999999986</v>
      </c>
      <c r="CJ43" s="251">
        <f t="shared" si="22"/>
        <v>81.787260000000003</v>
      </c>
      <c r="CL43" s="24" t="s">
        <v>1363</v>
      </c>
    </row>
    <row r="44" spans="3:90" x14ac:dyDescent="0.2">
      <c r="C44" s="24" t="s">
        <v>1364</v>
      </c>
      <c r="G44" s="151" t="s">
        <v>1362</v>
      </c>
      <c r="H44" s="151"/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1.1374</v>
      </c>
      <c r="S44" s="158">
        <v>0</v>
      </c>
      <c r="T44" s="158">
        <v>0</v>
      </c>
      <c r="U44" s="158">
        <v>0</v>
      </c>
      <c r="V44" s="158">
        <v>0</v>
      </c>
      <c r="W44" s="158">
        <v>1.2182379999999999</v>
      </c>
      <c r="X44" s="158">
        <v>-0.53288000000000002</v>
      </c>
      <c r="Y44" s="158">
        <v>0</v>
      </c>
      <c r="Z44" s="158">
        <v>0</v>
      </c>
      <c r="AA44" s="158">
        <v>0</v>
      </c>
      <c r="AB44" s="158">
        <v>0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0.35599999999999998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0.111</v>
      </c>
      <c r="AV44" s="158">
        <v>0</v>
      </c>
      <c r="AW44" s="158">
        <v>0</v>
      </c>
      <c r="AX44" s="158">
        <v>0</v>
      </c>
      <c r="AY44" s="158">
        <v>1.8499999999999999E-2</v>
      </c>
      <c r="AZ44" s="158">
        <v>2.7046320000000001</v>
      </c>
      <c r="BA44" s="158">
        <v>7.3700000000000002E-2</v>
      </c>
      <c r="BB44" s="158">
        <v>0.31793700000000003</v>
      </c>
      <c r="BC44" s="158">
        <v>7.6410000000000006E-2</v>
      </c>
      <c r="BD44" s="158">
        <v>0</v>
      </c>
      <c r="BE44" s="158">
        <v>0.84316800000000003</v>
      </c>
      <c r="BF44" s="158">
        <v>0</v>
      </c>
      <c r="BG44" s="158">
        <v>0</v>
      </c>
      <c r="BH44" s="158">
        <v>7.714E-2</v>
      </c>
      <c r="BI44" s="158">
        <v>0</v>
      </c>
      <c r="BJ44" s="158">
        <v>0.331737</v>
      </c>
      <c r="BK44" s="158">
        <v>0.49627300000000002</v>
      </c>
      <c r="BL44" s="158">
        <v>1.618814</v>
      </c>
      <c r="BM44" s="158">
        <v>0</v>
      </c>
      <c r="BN44" s="158">
        <v>0.408252</v>
      </c>
      <c r="BO44" s="158">
        <v>0.40821000000000002</v>
      </c>
      <c r="BP44" s="158">
        <v>0.59592100000000003</v>
      </c>
      <c r="BQ44" s="158">
        <v>1.3882479999999999</v>
      </c>
      <c r="BR44" s="158">
        <v>0.51636000000000004</v>
      </c>
      <c r="BS44" s="158">
        <v>0</v>
      </c>
      <c r="BT44" s="158">
        <v>0.85872999999999999</v>
      </c>
      <c r="BU44" s="158">
        <v>0.63919999999999999</v>
      </c>
      <c r="BV44" s="158">
        <v>2.0691269999999999</v>
      </c>
      <c r="BW44" s="158">
        <v>0.15127599999999999</v>
      </c>
      <c r="BX44" s="158">
        <v>4.6004670000000001</v>
      </c>
      <c r="BY44" s="158">
        <v>1.038492</v>
      </c>
      <c r="BZ44" s="158">
        <v>0.69123000000000001</v>
      </c>
      <c r="CA44" s="158">
        <v>6.9626659999999996</v>
      </c>
      <c r="CB44" s="158">
        <v>11.129578</v>
      </c>
      <c r="CC44" s="158">
        <v>0.21781200000000001</v>
      </c>
      <c r="CE44" s="251">
        <f t="shared" si="22"/>
        <v>1.1374</v>
      </c>
      <c r="CF44" s="251">
        <f t="shared" si="22"/>
        <v>0.68535799999999991</v>
      </c>
      <c r="CG44" s="251">
        <f t="shared" si="22"/>
        <v>0.35599999999999998</v>
      </c>
      <c r="CH44" s="251">
        <f t="shared" si="22"/>
        <v>4.145347000000001</v>
      </c>
      <c r="CI44" s="251">
        <f t="shared" si="22"/>
        <v>5.8409550000000001</v>
      </c>
      <c r="CJ44" s="251">
        <f t="shared" si="22"/>
        <v>28.358577999999998</v>
      </c>
      <c r="CL44" s="24" t="s">
        <v>1365</v>
      </c>
    </row>
    <row r="45" spans="3:90" x14ac:dyDescent="0.2">
      <c r="C45" s="24" t="s">
        <v>1366</v>
      </c>
      <c r="G45" s="151" t="s">
        <v>1362</v>
      </c>
      <c r="H45" s="151"/>
      <c r="K45" s="158">
        <v>0</v>
      </c>
      <c r="L45" s="158">
        <v>0</v>
      </c>
      <c r="M45" s="158">
        <v>0.13</v>
      </c>
      <c r="N45" s="158">
        <v>0</v>
      </c>
      <c r="O45" s="158">
        <v>0</v>
      </c>
      <c r="P45" s="158">
        <v>0</v>
      </c>
      <c r="Q45" s="158">
        <v>0.15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0.95</v>
      </c>
      <c r="AE45" s="158">
        <v>0.59091000000000005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9.0005000000000002E-2</v>
      </c>
      <c r="AR45" s="158">
        <v>-0.66700000000000004</v>
      </c>
      <c r="AS45" s="158">
        <v>3.4961989999999998</v>
      </c>
      <c r="AT45" s="158">
        <v>14.483594</v>
      </c>
      <c r="AU45" s="158">
        <v>3.2274229999999999</v>
      </c>
      <c r="AV45" s="158">
        <v>21.607603000000001</v>
      </c>
      <c r="AW45" s="158">
        <v>-5.1076269999999999</v>
      </c>
      <c r="AX45" s="158">
        <v>-3.25359</v>
      </c>
      <c r="AY45" s="158">
        <v>-13.76609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7.5331789999999996</v>
      </c>
      <c r="BW45" s="158">
        <v>2.0859169999999998</v>
      </c>
      <c r="BX45" s="158">
        <v>0</v>
      </c>
      <c r="BY45" s="158">
        <v>1.84432</v>
      </c>
      <c r="BZ45" s="158">
        <v>17.789676</v>
      </c>
      <c r="CA45" s="158">
        <v>8.5590259999999994</v>
      </c>
      <c r="CB45" s="158">
        <v>2.815715</v>
      </c>
      <c r="CC45" s="158">
        <v>5.3627799999999999</v>
      </c>
      <c r="CE45" s="251">
        <f t="shared" si="22"/>
        <v>0.28000000000000003</v>
      </c>
      <c r="CF45" s="251">
        <f t="shared" si="22"/>
        <v>1.54091</v>
      </c>
      <c r="CG45" s="251">
        <f t="shared" si="22"/>
        <v>17.402798000000001</v>
      </c>
      <c r="CH45" s="251">
        <f t="shared" si="22"/>
        <v>2.7077189999999991</v>
      </c>
      <c r="CI45" s="251">
        <f t="shared" si="22"/>
        <v>0</v>
      </c>
      <c r="CJ45" s="251">
        <f t="shared" si="22"/>
        <v>45.990612999999996</v>
      </c>
    </row>
    <row r="46" spans="3:90" x14ac:dyDescent="0.2">
      <c r="C46" s="24" t="s">
        <v>1367</v>
      </c>
      <c r="G46" s="151" t="s">
        <v>1362</v>
      </c>
      <c r="H46" s="151"/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9.0800000000000006E-2</v>
      </c>
      <c r="X46" s="158">
        <v>6.6919999999999993E-2</v>
      </c>
      <c r="Y46" s="158">
        <v>1.9480000000000001E-2</v>
      </c>
      <c r="Z46" s="158">
        <v>0.11062</v>
      </c>
      <c r="AA46" s="158">
        <v>4.9239999999999999E-2</v>
      </c>
      <c r="AB46" s="158">
        <v>7.1660000000000001E-2</v>
      </c>
      <c r="AC46" s="158">
        <v>4.1099999999999998E-2</v>
      </c>
      <c r="AD46" s="158">
        <v>0.10038</v>
      </c>
      <c r="AE46" s="158">
        <v>0.12292</v>
      </c>
      <c r="AF46" s="158">
        <v>4.1619999999999997E-2</v>
      </c>
      <c r="AG46" s="158">
        <v>6.0679999999999998E-2</v>
      </c>
      <c r="AH46" s="158">
        <v>3.5560000000000001E-2</v>
      </c>
      <c r="AI46" s="158">
        <v>8.1320000000000003E-2</v>
      </c>
      <c r="AJ46" s="158">
        <v>3.9399999999999998E-2</v>
      </c>
      <c r="AK46" s="158">
        <v>9.4000000000000004E-3</v>
      </c>
      <c r="AL46" s="158">
        <v>1.7399999999999999E-2</v>
      </c>
      <c r="AM46" s="158">
        <v>7.5999999999999998E-2</v>
      </c>
      <c r="AN46" s="158">
        <v>2.07E-2</v>
      </c>
      <c r="AO46" s="158">
        <v>4.9099999999999998E-2</v>
      </c>
      <c r="AP46" s="158">
        <v>0.10390000000000001</v>
      </c>
      <c r="AQ46" s="158">
        <v>6.1400000000000003E-2</v>
      </c>
      <c r="AR46" s="158">
        <v>0.220828</v>
      </c>
      <c r="AS46" s="158">
        <v>4.2099999999999999E-2</v>
      </c>
      <c r="AT46" s="158">
        <v>5.45E-2</v>
      </c>
      <c r="AU46" s="158">
        <v>2.5931169999999999</v>
      </c>
      <c r="AV46" s="158">
        <v>2.1482070000000002</v>
      </c>
      <c r="AW46" s="158">
        <v>1.265056</v>
      </c>
      <c r="AX46" s="158">
        <v>1.12452</v>
      </c>
      <c r="AY46" s="158">
        <v>1.2425200000000001</v>
      </c>
      <c r="AZ46" s="158">
        <v>1.6720600000000001</v>
      </c>
      <c r="BA46" s="158">
        <v>2.0581800000000001</v>
      </c>
      <c r="BB46" s="158">
        <v>1.1294</v>
      </c>
      <c r="BC46" s="158">
        <v>1.690955</v>
      </c>
      <c r="BD46" s="158">
        <v>1.4712449999999999</v>
      </c>
      <c r="BE46" s="158">
        <v>1.36764</v>
      </c>
      <c r="BF46" s="158">
        <v>0.98350000000000004</v>
      </c>
      <c r="BG46" s="158">
        <v>1.3486</v>
      </c>
      <c r="BH46" s="158">
        <v>2.9032</v>
      </c>
      <c r="BI46" s="158">
        <v>2.4807199999999998</v>
      </c>
      <c r="BJ46" s="158">
        <v>2.6073400000000002</v>
      </c>
      <c r="BK46" s="158">
        <v>1.8887799999999999</v>
      </c>
      <c r="BL46" s="158">
        <v>2.3418199999999998</v>
      </c>
      <c r="BM46" s="158">
        <v>1.1569910000000001</v>
      </c>
      <c r="BN46" s="158">
        <v>1.0598639999999999</v>
      </c>
      <c r="BO46" s="158">
        <v>2.3534000000000002</v>
      </c>
      <c r="BP46" s="158">
        <v>1.8422000000000001</v>
      </c>
      <c r="BQ46" s="158">
        <v>3.5095999999999998</v>
      </c>
      <c r="BR46" s="158">
        <v>2.2161</v>
      </c>
      <c r="BS46" s="158">
        <v>2.02536</v>
      </c>
      <c r="BT46" s="158">
        <v>2.0339999999999998</v>
      </c>
      <c r="BU46" s="158">
        <v>1.8238399999999999</v>
      </c>
      <c r="BV46" s="158">
        <v>2.7398289999999998</v>
      </c>
      <c r="BW46" s="158">
        <v>3.0920000000000001</v>
      </c>
      <c r="BX46" s="158">
        <v>3.7629000000000001</v>
      </c>
      <c r="BY46" s="158">
        <v>4.4005000000000001</v>
      </c>
      <c r="BZ46" s="158">
        <v>4.5380820000000002</v>
      </c>
      <c r="CA46" s="158">
        <v>4.9033800000000003</v>
      </c>
      <c r="CB46" s="158">
        <v>6.1091730000000002</v>
      </c>
      <c r="CC46" s="158">
        <v>6.5985139999999998</v>
      </c>
      <c r="CE46" s="251">
        <f t="shared" ref="CE46:CJ55" si="23">SUMIF($K$5:$CC$5,CE$5,$K46:$CC46)</f>
        <v>0</v>
      </c>
      <c r="CF46" s="251">
        <f t="shared" si="23"/>
        <v>0.81098000000000003</v>
      </c>
      <c r="CG46" s="251">
        <f t="shared" si="23"/>
        <v>0.77604799999999996</v>
      </c>
      <c r="CH46" s="251">
        <f t="shared" si="23"/>
        <v>18.746400000000005</v>
      </c>
      <c r="CI46" s="251">
        <f t="shared" si="23"/>
        <v>25.708614999999998</v>
      </c>
      <c r="CJ46" s="251">
        <f t="shared" si="23"/>
        <v>42.027577999999998</v>
      </c>
    </row>
    <row r="47" spans="3:90" x14ac:dyDescent="0.2">
      <c r="C47" s="24" t="s">
        <v>1368</v>
      </c>
      <c r="G47" s="151" t="s">
        <v>1362</v>
      </c>
      <c r="H47" s="151"/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2.427</v>
      </c>
      <c r="AV47" s="158">
        <v>0.8155</v>
      </c>
      <c r="AW47" s="158">
        <v>3.9015</v>
      </c>
      <c r="AX47" s="158">
        <v>2.2879999999999998</v>
      </c>
      <c r="AY47" s="158">
        <v>2.3969550000000002</v>
      </c>
      <c r="AZ47" s="158">
        <v>4.2164999999999999</v>
      </c>
      <c r="BA47" s="158">
        <v>3.7330000000000001</v>
      </c>
      <c r="BB47" s="158">
        <v>2.9382999999999999</v>
      </c>
      <c r="BC47" s="158">
        <v>3.1924999999999999</v>
      </c>
      <c r="BD47" s="158">
        <v>3.0234999999999999</v>
      </c>
      <c r="BE47" s="158">
        <v>3.3130000000000002</v>
      </c>
      <c r="BF47" s="158">
        <v>3.0859999999999999</v>
      </c>
      <c r="BG47" s="158">
        <v>1.355</v>
      </c>
      <c r="BH47" s="158">
        <v>0.95418199999999997</v>
      </c>
      <c r="BI47" s="158">
        <v>2.7979090000000002</v>
      </c>
      <c r="BJ47" s="158">
        <v>1.1439999999999999</v>
      </c>
      <c r="BK47" s="158">
        <v>3.1423000000000001</v>
      </c>
      <c r="BL47" s="158">
        <v>2.0831</v>
      </c>
      <c r="BM47" s="158">
        <v>1.292</v>
      </c>
      <c r="BN47" s="158">
        <v>2.3425549999999999</v>
      </c>
      <c r="BO47" s="158">
        <v>1.256391</v>
      </c>
      <c r="BP47" s="158">
        <v>1.581941</v>
      </c>
      <c r="BQ47" s="158">
        <v>1.972491</v>
      </c>
      <c r="BR47" s="158">
        <v>1.9348099999999999</v>
      </c>
      <c r="BS47" s="158">
        <v>2.607882</v>
      </c>
      <c r="BT47" s="158">
        <v>0.48241899999999999</v>
      </c>
      <c r="BU47" s="158">
        <v>2.1026370000000001</v>
      </c>
      <c r="BV47" s="158">
        <v>1.62121</v>
      </c>
      <c r="BW47" s="158">
        <v>2.9187289999999999</v>
      </c>
      <c r="BX47" s="158">
        <v>1.1193649999999999</v>
      </c>
      <c r="BY47" s="158">
        <v>1.472548</v>
      </c>
      <c r="BZ47" s="158">
        <v>1.363637</v>
      </c>
      <c r="CA47" s="158">
        <v>1.594549</v>
      </c>
      <c r="CB47" s="158">
        <v>1.6863649999999999</v>
      </c>
      <c r="CC47" s="158">
        <v>1.363637</v>
      </c>
      <c r="CE47" s="251">
        <f t="shared" si="23"/>
        <v>0</v>
      </c>
      <c r="CF47" s="251">
        <f t="shared" si="23"/>
        <v>0</v>
      </c>
      <c r="CG47" s="251">
        <f t="shared" si="23"/>
        <v>0</v>
      </c>
      <c r="CH47" s="251">
        <f t="shared" si="23"/>
        <v>35.331754999999994</v>
      </c>
      <c r="CI47" s="251">
        <f t="shared" si="23"/>
        <v>21.856679000000003</v>
      </c>
      <c r="CJ47" s="251">
        <f t="shared" si="23"/>
        <v>18.332978000000001</v>
      </c>
    </row>
    <row r="48" spans="3:90" x14ac:dyDescent="0.2">
      <c r="C48" s="24" t="s">
        <v>1369</v>
      </c>
      <c r="G48" s="151" t="s">
        <v>1370</v>
      </c>
      <c r="H48" s="151"/>
      <c r="K48" s="158">
        <v>0.73099999999999998</v>
      </c>
      <c r="L48" s="158">
        <v>0.36349999999999999</v>
      </c>
      <c r="M48" s="158">
        <v>2.09</v>
      </c>
      <c r="N48" s="158">
        <v>0.49625000000000002</v>
      </c>
      <c r="O48" s="158">
        <v>0.61850000000000005</v>
      </c>
      <c r="P48" s="158">
        <v>3.4575</v>
      </c>
      <c r="Q48" s="158">
        <v>1.2090000000000001</v>
      </c>
      <c r="R48" s="158">
        <v>0.21</v>
      </c>
      <c r="S48" s="158">
        <v>1.1499999999999999</v>
      </c>
      <c r="T48" s="158">
        <v>0</v>
      </c>
      <c r="U48" s="158">
        <v>0</v>
      </c>
      <c r="V48" s="158">
        <v>0</v>
      </c>
      <c r="W48" s="158">
        <v>2.20505</v>
      </c>
      <c r="X48" s="158">
        <v>0.113637</v>
      </c>
      <c r="Y48" s="158">
        <v>0.879</v>
      </c>
      <c r="Z48" s="158">
        <v>1.1075999999999999</v>
      </c>
      <c r="AA48" s="158">
        <v>0.249</v>
      </c>
      <c r="AB48" s="158">
        <v>0.26769999999999999</v>
      </c>
      <c r="AC48" s="158">
        <v>7.6750400000000001</v>
      </c>
      <c r="AD48" s="158">
        <v>9.9199999999999997E-2</v>
      </c>
      <c r="AE48" s="158">
        <v>1.8367</v>
      </c>
      <c r="AF48" s="158">
        <v>2.4157459999999999</v>
      </c>
      <c r="AG48" s="158">
        <v>1.97776</v>
      </c>
      <c r="AH48" s="158">
        <v>0.36499999999999999</v>
      </c>
      <c r="AI48" s="158">
        <v>1.610465</v>
      </c>
      <c r="AJ48" s="158">
        <v>1.234</v>
      </c>
      <c r="AK48" s="158">
        <v>1.0508</v>
      </c>
      <c r="AL48" s="158">
        <v>0.59050000000000002</v>
      </c>
      <c r="AM48" s="158">
        <v>2.8742000000000001</v>
      </c>
      <c r="AN48" s="158">
        <v>2.2867199999999999</v>
      </c>
      <c r="AO48" s="158">
        <v>0.89</v>
      </c>
      <c r="AP48" s="158">
        <v>1.5063</v>
      </c>
      <c r="AQ48" s="158">
        <v>1.768</v>
      </c>
      <c r="AR48" s="158">
        <v>3.0202399999999998</v>
      </c>
      <c r="AS48" s="158">
        <v>1.4764999999999999</v>
      </c>
      <c r="AT48" s="158">
        <v>0.58889999999999998</v>
      </c>
      <c r="AU48" s="158">
        <v>12.702299999999999</v>
      </c>
      <c r="AV48" s="158">
        <v>2.2320099999999998</v>
      </c>
      <c r="AW48" s="158">
        <v>3.5255000000000001</v>
      </c>
      <c r="AX48" s="158">
        <v>4.4707999999999997</v>
      </c>
      <c r="AY48" s="158">
        <v>3.9394999999999998</v>
      </c>
      <c r="AZ48" s="158">
        <v>5.9547400000000001</v>
      </c>
      <c r="BA48" s="158">
        <v>4.3134009999999998</v>
      </c>
      <c r="BB48" s="158">
        <v>3.1640100000000002</v>
      </c>
      <c r="BC48" s="158">
        <v>4.923</v>
      </c>
      <c r="BD48" s="158">
        <v>3.6328079999999998</v>
      </c>
      <c r="BE48" s="158">
        <v>6.6573089999999997</v>
      </c>
      <c r="BF48" s="158">
        <v>5.4717000000000002</v>
      </c>
      <c r="BG48" s="158">
        <v>1.359</v>
      </c>
      <c r="BH48" s="158">
        <v>17.148800000000001</v>
      </c>
      <c r="BI48" s="158">
        <v>6.7193300000000002</v>
      </c>
      <c r="BJ48" s="158">
        <v>5.9421419999999996</v>
      </c>
      <c r="BK48" s="158">
        <v>6.9921499999999996</v>
      </c>
      <c r="BL48" s="158">
        <v>5.1416700000000004</v>
      </c>
      <c r="BM48" s="158">
        <v>2.6736</v>
      </c>
      <c r="BN48" s="158">
        <v>4.1651999999999996</v>
      </c>
      <c r="BO48" s="158">
        <v>5.7755000000000001</v>
      </c>
      <c r="BP48" s="158">
        <v>10.055820000000001</v>
      </c>
      <c r="BQ48" s="158">
        <v>3.4658099999999998</v>
      </c>
      <c r="BR48" s="158">
        <v>7.5164</v>
      </c>
      <c r="BS48" s="158">
        <v>1.3819999999999999</v>
      </c>
      <c r="BT48" s="158">
        <v>3.0000300000000002</v>
      </c>
      <c r="BU48" s="158">
        <v>5.1613899999999999</v>
      </c>
      <c r="BV48" s="158">
        <v>4.1219900000000003</v>
      </c>
      <c r="BW48" s="158">
        <v>2.54494</v>
      </c>
      <c r="BX48" s="158">
        <v>5.5867199999999997</v>
      </c>
      <c r="BY48" s="158">
        <v>8.0266389999999994</v>
      </c>
      <c r="BZ48" s="158">
        <v>37.016530000000003</v>
      </c>
      <c r="CA48" s="158">
        <v>6.3695199999999996</v>
      </c>
      <c r="CB48" s="158">
        <v>8.4591100000000008</v>
      </c>
      <c r="CC48" s="158">
        <v>5.9760400000000002</v>
      </c>
      <c r="CE48" s="251">
        <f t="shared" si="23"/>
        <v>10.325750000000001</v>
      </c>
      <c r="CF48" s="251">
        <f t="shared" si="23"/>
        <v>19.191432999999996</v>
      </c>
      <c r="CG48" s="251">
        <f t="shared" si="23"/>
        <v>18.896625000000004</v>
      </c>
      <c r="CH48" s="251">
        <f t="shared" si="23"/>
        <v>60.98707799999999</v>
      </c>
      <c r="CI48" s="251">
        <f t="shared" si="23"/>
        <v>76.955422000000013</v>
      </c>
      <c r="CJ48" s="251">
        <f t="shared" si="23"/>
        <v>87.644908999999984</v>
      </c>
      <c r="CL48" s="24" t="s">
        <v>1371</v>
      </c>
    </row>
    <row r="49" spans="3:88" x14ac:dyDescent="0.2">
      <c r="C49" s="24" t="s">
        <v>1372</v>
      </c>
      <c r="G49" s="151" t="s">
        <v>1370</v>
      </c>
      <c r="H49" s="151"/>
      <c r="K49" s="158">
        <v>0.2</v>
      </c>
      <c r="L49" s="158">
        <v>0</v>
      </c>
      <c r="M49" s="158">
        <v>0</v>
      </c>
      <c r="N49" s="158">
        <v>0</v>
      </c>
      <c r="O49" s="158">
        <v>0.5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0.1</v>
      </c>
      <c r="W49" s="158">
        <v>0.1</v>
      </c>
      <c r="X49" s="158">
        <v>0</v>
      </c>
      <c r="Y49" s="158">
        <v>0</v>
      </c>
      <c r="Z49" s="158">
        <v>0</v>
      </c>
      <c r="AA49" s="158">
        <v>0</v>
      </c>
      <c r="AB49" s="158">
        <v>0.2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0.15</v>
      </c>
      <c r="AQ49" s="158">
        <v>0.7</v>
      </c>
      <c r="AR49" s="158">
        <v>0.1</v>
      </c>
      <c r="AS49" s="158">
        <v>0</v>
      </c>
      <c r="AT49" s="158">
        <v>0</v>
      </c>
      <c r="AU49" s="158">
        <v>0.1</v>
      </c>
      <c r="AV49" s="158">
        <v>0.1</v>
      </c>
      <c r="AW49" s="158">
        <v>0.3</v>
      </c>
      <c r="AX49" s="158">
        <v>0.1</v>
      </c>
      <c r="AY49" s="158">
        <v>0.4</v>
      </c>
      <c r="AZ49" s="158">
        <v>0.1</v>
      </c>
      <c r="BA49" s="158">
        <v>0</v>
      </c>
      <c r="BB49" s="158">
        <v>0.2</v>
      </c>
      <c r="BC49" s="158">
        <v>0</v>
      </c>
      <c r="BD49" s="158">
        <v>0.6</v>
      </c>
      <c r="BE49" s="158">
        <v>0.75</v>
      </c>
      <c r="BF49" s="158">
        <v>0.5</v>
      </c>
      <c r="BG49" s="158">
        <v>0.1</v>
      </c>
      <c r="BH49" s="158">
        <v>0.7</v>
      </c>
      <c r="BI49" s="158">
        <v>1.3</v>
      </c>
      <c r="BJ49" s="158">
        <v>0</v>
      </c>
      <c r="BK49" s="158">
        <v>1.1499999999999999</v>
      </c>
      <c r="BL49" s="158">
        <v>0.8</v>
      </c>
      <c r="BM49" s="158">
        <v>0.95</v>
      </c>
      <c r="BN49" s="158">
        <v>0.5</v>
      </c>
      <c r="BO49" s="158">
        <v>0</v>
      </c>
      <c r="BP49" s="158">
        <v>1.1499999999999999</v>
      </c>
      <c r="BQ49" s="158">
        <v>0.6</v>
      </c>
      <c r="BR49" s="158">
        <v>0.5</v>
      </c>
      <c r="BS49" s="158">
        <v>0.3</v>
      </c>
      <c r="BT49" s="158">
        <v>1.4</v>
      </c>
      <c r="BU49" s="158">
        <v>0.8</v>
      </c>
      <c r="BV49" s="158">
        <v>0.5</v>
      </c>
      <c r="BW49" s="158">
        <v>0.2</v>
      </c>
      <c r="BX49" s="158">
        <v>0.49</v>
      </c>
      <c r="BY49" s="158">
        <v>0</v>
      </c>
      <c r="BZ49" s="158">
        <v>0.4</v>
      </c>
      <c r="CA49" s="158">
        <v>0.6</v>
      </c>
      <c r="CB49" s="158">
        <v>0.6</v>
      </c>
      <c r="CC49" s="158">
        <v>0.9</v>
      </c>
      <c r="CE49" s="251">
        <f t="shared" si="23"/>
        <v>0.79999999999999993</v>
      </c>
      <c r="CF49" s="251">
        <f t="shared" si="23"/>
        <v>0.30000000000000004</v>
      </c>
      <c r="CG49" s="251">
        <f t="shared" si="23"/>
        <v>0.95</v>
      </c>
      <c r="CH49" s="251">
        <f t="shared" si="23"/>
        <v>3.15</v>
      </c>
      <c r="CI49" s="251">
        <f t="shared" si="23"/>
        <v>7.75</v>
      </c>
      <c r="CJ49" s="251">
        <f t="shared" si="23"/>
        <v>6.19</v>
      </c>
    </row>
    <row r="50" spans="3:88" x14ac:dyDescent="0.2">
      <c r="C50" s="24" t="s">
        <v>1373</v>
      </c>
      <c r="G50" s="151" t="s">
        <v>1370</v>
      </c>
      <c r="H50" s="151"/>
      <c r="K50" s="158">
        <v>0.09</v>
      </c>
      <c r="L50" s="158">
        <v>0.54</v>
      </c>
      <c r="M50" s="158">
        <v>0.18</v>
      </c>
      <c r="N50" s="158">
        <v>0.36</v>
      </c>
      <c r="O50" s="158">
        <v>0.46</v>
      </c>
      <c r="P50" s="158">
        <v>0.55000000000000004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0.36</v>
      </c>
      <c r="AV50" s="158">
        <v>0.84</v>
      </c>
      <c r="AW50" s="158">
        <v>1.05</v>
      </c>
      <c r="AX50" s="158">
        <v>0.55000000000000004</v>
      </c>
      <c r="AY50" s="158">
        <v>0.47</v>
      </c>
      <c r="AZ50" s="158">
        <v>0.27</v>
      </c>
      <c r="BA50" s="158">
        <v>0.18</v>
      </c>
      <c r="BB50" s="158">
        <v>0.27</v>
      </c>
      <c r="BC50" s="158">
        <v>0.18</v>
      </c>
      <c r="BD50" s="158">
        <v>0.73</v>
      </c>
      <c r="BE50" s="158">
        <v>0.54</v>
      </c>
      <c r="BF50" s="158">
        <v>0.36</v>
      </c>
      <c r="BG50" s="158">
        <v>0.56999999999999995</v>
      </c>
      <c r="BH50" s="158">
        <v>0.73</v>
      </c>
      <c r="BI50" s="158">
        <v>0.64</v>
      </c>
      <c r="BJ50" s="158">
        <v>0.73799999999999999</v>
      </c>
      <c r="BK50" s="158">
        <v>0.63</v>
      </c>
      <c r="BL50" s="158">
        <v>0.27</v>
      </c>
      <c r="BM50" s="158">
        <v>0.54</v>
      </c>
      <c r="BN50" s="158">
        <v>0.53</v>
      </c>
      <c r="BO50" s="158">
        <v>0.78</v>
      </c>
      <c r="BP50" s="158">
        <v>0.39300000000000002</v>
      </c>
      <c r="BQ50" s="158">
        <v>2.0070000000000001</v>
      </c>
      <c r="BR50" s="158">
        <v>0.63</v>
      </c>
      <c r="BS50" s="158">
        <v>0.28000000000000003</v>
      </c>
      <c r="BT50" s="158">
        <v>0.37</v>
      </c>
      <c r="BU50" s="158">
        <v>1.1200000000000001</v>
      </c>
      <c r="BV50" s="158">
        <v>0.82</v>
      </c>
      <c r="BW50" s="158">
        <v>0.56000000000000005</v>
      </c>
      <c r="BX50" s="158">
        <v>0</v>
      </c>
      <c r="BY50" s="158">
        <v>0.66</v>
      </c>
      <c r="BZ50" s="158">
        <v>0.47</v>
      </c>
      <c r="CA50" s="158">
        <v>0.82</v>
      </c>
      <c r="CB50" s="158">
        <v>0.56000000000000005</v>
      </c>
      <c r="CC50" s="158">
        <v>0.74</v>
      </c>
      <c r="CE50" s="251">
        <f t="shared" si="23"/>
        <v>2.1799999999999997</v>
      </c>
      <c r="CF50" s="251">
        <f t="shared" si="23"/>
        <v>0</v>
      </c>
      <c r="CG50" s="251">
        <f t="shared" si="23"/>
        <v>0</v>
      </c>
      <c r="CH50" s="251">
        <f t="shared" si="23"/>
        <v>5.8000000000000007</v>
      </c>
      <c r="CI50" s="251">
        <f t="shared" si="23"/>
        <v>8.458000000000002</v>
      </c>
      <c r="CJ50" s="251">
        <f t="shared" si="23"/>
        <v>6.4</v>
      </c>
    </row>
    <row r="51" spans="3:88" x14ac:dyDescent="0.2">
      <c r="C51" s="24" t="s">
        <v>1374</v>
      </c>
      <c r="G51" s="151" t="s">
        <v>1375</v>
      </c>
      <c r="H51" s="151"/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6.0389999999999999E-2</v>
      </c>
      <c r="W51" s="158">
        <v>6.0389999999999999E-2</v>
      </c>
      <c r="X51" s="158">
        <v>6.0389999999999999E-2</v>
      </c>
      <c r="Y51" s="158">
        <v>6.0389999999999999E-2</v>
      </c>
      <c r="Z51" s="158">
        <v>6.0389999999999999E-2</v>
      </c>
      <c r="AA51" s="158">
        <v>6.0389999999999999E-2</v>
      </c>
      <c r="AB51" s="158">
        <v>0.10409</v>
      </c>
      <c r="AC51" s="158">
        <v>6.0389999999999999E-2</v>
      </c>
      <c r="AD51" s="158">
        <v>6.0389999999999999E-2</v>
      </c>
      <c r="AE51" s="158">
        <v>6.0720000000000003E-2</v>
      </c>
      <c r="AF51" s="158">
        <v>0</v>
      </c>
      <c r="AG51" s="158">
        <v>6.0389999999999999E-2</v>
      </c>
      <c r="AH51" s="158">
        <v>6.0389999999999999E-2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13.154506</v>
      </c>
      <c r="AV51" s="158">
        <v>21.925657999999999</v>
      </c>
      <c r="AW51" s="158">
        <v>30.291630999999999</v>
      </c>
      <c r="AX51" s="158">
        <v>29.819610000000001</v>
      </c>
      <c r="AY51" s="158">
        <v>27.0947</v>
      </c>
      <c r="AZ51" s="158">
        <v>29.238239</v>
      </c>
      <c r="BA51" s="158">
        <v>28.583417000000001</v>
      </c>
      <c r="BB51" s="158">
        <v>25.087294</v>
      </c>
      <c r="BC51" s="158">
        <v>26.757552</v>
      </c>
      <c r="BD51" s="158">
        <v>26.184104000000001</v>
      </c>
      <c r="BE51" s="158">
        <v>25.950659999999999</v>
      </c>
      <c r="BF51" s="158">
        <v>28.987158999999998</v>
      </c>
      <c r="BG51" s="158">
        <v>31.777882999999999</v>
      </c>
      <c r="BH51" s="158">
        <v>34.463619999999999</v>
      </c>
      <c r="BI51" s="158">
        <v>35.174349999999997</v>
      </c>
      <c r="BJ51" s="158">
        <v>37.892015999999998</v>
      </c>
      <c r="BK51" s="158">
        <v>37.012048</v>
      </c>
      <c r="BL51" s="158">
        <v>37.659408999999997</v>
      </c>
      <c r="BM51" s="158">
        <v>37.999971000000002</v>
      </c>
      <c r="BN51" s="158">
        <v>40.987088</v>
      </c>
      <c r="BO51" s="158">
        <v>44.981166000000002</v>
      </c>
      <c r="BP51" s="158">
        <v>40.664589999999997</v>
      </c>
      <c r="BQ51" s="158">
        <v>39.796574999999997</v>
      </c>
      <c r="BR51" s="158">
        <v>38.332788000000001</v>
      </c>
      <c r="BS51" s="158">
        <v>45.238594999999997</v>
      </c>
      <c r="BT51" s="158">
        <v>37.721511999999997</v>
      </c>
      <c r="BU51" s="158">
        <v>36.892555000000002</v>
      </c>
      <c r="BV51" s="158">
        <v>37.009428999999997</v>
      </c>
      <c r="BW51" s="158">
        <v>35.969068</v>
      </c>
      <c r="BX51" s="158">
        <v>33.501359000000001</v>
      </c>
      <c r="BY51" s="158">
        <v>32.684361000000003</v>
      </c>
      <c r="BZ51" s="158">
        <v>32.619616999999998</v>
      </c>
      <c r="CA51" s="158">
        <v>32.719425999999999</v>
      </c>
      <c r="CB51" s="158">
        <v>32.666274000000001</v>
      </c>
      <c r="CC51" s="158">
        <v>32.209229999999998</v>
      </c>
      <c r="CE51" s="251">
        <f t="shared" si="23"/>
        <v>6.0389999999999999E-2</v>
      </c>
      <c r="CF51" s="251">
        <f t="shared" si="23"/>
        <v>0.70832000000000006</v>
      </c>
      <c r="CG51" s="251">
        <f t="shared" si="23"/>
        <v>0</v>
      </c>
      <c r="CH51" s="251">
        <f t="shared" si="23"/>
        <v>313.07452999999998</v>
      </c>
      <c r="CI51" s="251">
        <f t="shared" si="23"/>
        <v>456.74150399999996</v>
      </c>
      <c r="CJ51" s="251">
        <f t="shared" si="23"/>
        <v>389.231426</v>
      </c>
    </row>
    <row r="52" spans="3:88" x14ac:dyDescent="0.2">
      <c r="C52" s="24" t="s">
        <v>1376</v>
      </c>
      <c r="G52" s="151" t="s">
        <v>1375</v>
      </c>
      <c r="H52" s="151"/>
      <c r="K52" s="158">
        <v>1.268E-2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1.0736000000000001E-2</v>
      </c>
      <c r="S52" s="158">
        <v>6.1334E-2</v>
      </c>
      <c r="T52" s="158">
        <v>6.77E-3</v>
      </c>
      <c r="U52" s="158">
        <v>1.8440000000000002E-2</v>
      </c>
      <c r="V52" s="158">
        <v>7.3899999999999999E-3</v>
      </c>
      <c r="W52" s="158">
        <v>1.8030000000000001E-2</v>
      </c>
      <c r="X52" s="158">
        <v>2.5500000000000002E-3</v>
      </c>
      <c r="Y52" s="158">
        <v>3.6299999999999999E-2</v>
      </c>
      <c r="Z52" s="158">
        <v>4.4200000000000003E-3</v>
      </c>
      <c r="AA52" s="158">
        <v>3.2699999999999999E-3</v>
      </c>
      <c r="AB52" s="158">
        <v>1.7389999999999999E-2</v>
      </c>
      <c r="AC52" s="158">
        <v>9.9600000000000001E-3</v>
      </c>
      <c r="AD52" s="158">
        <v>1.8939999999999999E-2</v>
      </c>
      <c r="AE52" s="158">
        <v>4.0099999999999997E-2</v>
      </c>
      <c r="AF52" s="158">
        <v>9.7999999999999997E-3</v>
      </c>
      <c r="AG52" s="158">
        <v>1.49E-2</v>
      </c>
      <c r="AH52" s="158">
        <v>9.1800000000000007E-3</v>
      </c>
      <c r="AI52" s="158">
        <v>0.10521</v>
      </c>
      <c r="AJ52" s="158">
        <v>7.8469999999999998E-2</v>
      </c>
      <c r="AK52" s="158">
        <v>7.8270000000000006E-2</v>
      </c>
      <c r="AL52" s="158">
        <v>7.6469999999999996E-2</v>
      </c>
      <c r="AM52" s="158">
        <v>0.12409000000000001</v>
      </c>
      <c r="AN52" s="158">
        <v>6.0979999999999999E-2</v>
      </c>
      <c r="AO52" s="158">
        <v>1.481E-2</v>
      </c>
      <c r="AP52" s="158">
        <v>1.554E-2</v>
      </c>
      <c r="AQ52" s="158">
        <v>2.044E-2</v>
      </c>
      <c r="AR52" s="158">
        <v>2.6380000000000001E-2</v>
      </c>
      <c r="AS52" s="158">
        <v>1.1440000000000001E-2</v>
      </c>
      <c r="AT52" s="158">
        <v>2.8900000000000002E-3</v>
      </c>
      <c r="AU52" s="158">
        <v>0.18883</v>
      </c>
      <c r="AV52" s="158">
        <v>0.10158</v>
      </c>
      <c r="AW52" s="158">
        <v>0.19950000000000001</v>
      </c>
      <c r="AX52" s="158">
        <v>0.12164</v>
      </c>
      <c r="AY52" s="158">
        <v>0.524895</v>
      </c>
      <c r="AZ52" s="158">
        <v>0.33265</v>
      </c>
      <c r="BA52" s="158">
        <v>0.1711</v>
      </c>
      <c r="BB52" s="158">
        <v>0.41474</v>
      </c>
      <c r="BC52" s="158">
        <v>0.86221000000000003</v>
      </c>
      <c r="BD52" s="158">
        <v>0.53125999999999995</v>
      </c>
      <c r="BE52" s="158">
        <v>0.59113000000000004</v>
      </c>
      <c r="BF52" s="158">
        <v>0.33331</v>
      </c>
      <c r="BG52" s="158">
        <v>1.186221</v>
      </c>
      <c r="BH52" s="158">
        <v>0.58719399999999999</v>
      </c>
      <c r="BI52" s="158">
        <v>0.36526999999999998</v>
      </c>
      <c r="BJ52" s="158">
        <v>0.38545000000000001</v>
      </c>
      <c r="BK52" s="158">
        <v>0.69864400000000004</v>
      </c>
      <c r="BL52" s="158">
        <v>0.73335499999999998</v>
      </c>
      <c r="BM52" s="158">
        <v>0.60515399999999997</v>
      </c>
      <c r="BN52" s="158">
        <v>0.81881000000000004</v>
      </c>
      <c r="BO52" s="158">
        <v>0.82782</v>
      </c>
      <c r="BP52" s="158">
        <v>0.65830999999999995</v>
      </c>
      <c r="BQ52" s="158">
        <v>1.2936700000000001</v>
      </c>
      <c r="BR52" s="158">
        <v>1.44096</v>
      </c>
      <c r="BS52" s="158">
        <v>1.0262039999999999</v>
      </c>
      <c r="BT52" s="158">
        <v>0.83291199999999999</v>
      </c>
      <c r="BU52" s="158">
        <v>1.13609</v>
      </c>
      <c r="BV52" s="158">
        <v>0.97126000000000001</v>
      </c>
      <c r="BW52" s="158">
        <v>1.0058</v>
      </c>
      <c r="BX52" s="158">
        <v>0.70372699999999999</v>
      </c>
      <c r="BY52" s="158">
        <v>1.026267</v>
      </c>
      <c r="BZ52" s="158">
        <v>1.5544169999999999</v>
      </c>
      <c r="CA52" s="158">
        <v>1.3295630000000001</v>
      </c>
      <c r="CB52" s="158">
        <v>1.3067569999999999</v>
      </c>
      <c r="CC52" s="158">
        <v>1.590595</v>
      </c>
      <c r="CE52" s="251">
        <f t="shared" si="23"/>
        <v>0.11734999999999998</v>
      </c>
      <c r="CF52" s="251">
        <f t="shared" si="23"/>
        <v>0.18483999999999998</v>
      </c>
      <c r="CG52" s="251">
        <f t="shared" si="23"/>
        <v>0.61498999999999993</v>
      </c>
      <c r="CH52" s="251">
        <f t="shared" si="23"/>
        <v>4.3728450000000008</v>
      </c>
      <c r="CI52" s="251">
        <f t="shared" si="23"/>
        <v>9.6008580000000006</v>
      </c>
      <c r="CJ52" s="251">
        <f t="shared" si="23"/>
        <v>12.483592</v>
      </c>
    </row>
    <row r="53" spans="3:88" x14ac:dyDescent="0.2">
      <c r="C53" s="24" t="s">
        <v>1377</v>
      </c>
      <c r="G53" s="151" t="s">
        <v>1375</v>
      </c>
      <c r="H53" s="151"/>
      <c r="K53" s="158">
        <v>0</v>
      </c>
      <c r="L53" s="158">
        <v>0</v>
      </c>
      <c r="M53" s="158">
        <v>0</v>
      </c>
      <c r="N53" s="158">
        <v>0</v>
      </c>
      <c r="O53" s="158">
        <v>0</v>
      </c>
      <c r="P53" s="158">
        <v>0</v>
      </c>
      <c r="Q53" s="158">
        <v>0</v>
      </c>
      <c r="R53" s="158">
        <v>0</v>
      </c>
      <c r="S53" s="158">
        <v>0</v>
      </c>
      <c r="T53" s="158">
        <v>0</v>
      </c>
      <c r="U53" s="158">
        <v>0</v>
      </c>
      <c r="V53" s="158">
        <v>0</v>
      </c>
      <c r="W53" s="158">
        <v>0</v>
      </c>
      <c r="X53" s="158">
        <v>0</v>
      </c>
      <c r="Y53" s="158">
        <v>0</v>
      </c>
      <c r="Z53" s="158">
        <v>0</v>
      </c>
      <c r="AA53" s="158">
        <v>0</v>
      </c>
      <c r="AB53" s="158">
        <v>0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3.26</v>
      </c>
      <c r="AV53" s="158">
        <v>3.26</v>
      </c>
      <c r="AW53" s="158">
        <v>3.26</v>
      </c>
      <c r="AX53" s="158">
        <v>3.26</v>
      </c>
      <c r="AY53" s="158">
        <v>3.26</v>
      </c>
      <c r="AZ53" s="158">
        <v>3.2645</v>
      </c>
      <c r="BA53" s="158">
        <v>3.26</v>
      </c>
      <c r="BB53" s="158">
        <v>3.26</v>
      </c>
      <c r="BC53" s="158">
        <v>2.86</v>
      </c>
      <c r="BD53" s="158">
        <v>2.86</v>
      </c>
      <c r="BE53" s="158">
        <v>2.86</v>
      </c>
      <c r="BF53" s="158">
        <v>2.86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E53" s="251">
        <f t="shared" si="23"/>
        <v>0</v>
      </c>
      <c r="CF53" s="251">
        <f t="shared" si="23"/>
        <v>0</v>
      </c>
      <c r="CG53" s="251">
        <f t="shared" si="23"/>
        <v>0</v>
      </c>
      <c r="CH53" s="251">
        <f t="shared" si="23"/>
        <v>37.524499999999989</v>
      </c>
      <c r="CI53" s="251">
        <f t="shared" si="23"/>
        <v>0</v>
      </c>
      <c r="CJ53" s="251">
        <f t="shared" si="23"/>
        <v>0</v>
      </c>
    </row>
    <row r="54" spans="3:88" x14ac:dyDescent="0.2">
      <c r="C54" s="24" t="s">
        <v>1378</v>
      </c>
      <c r="G54" s="151" t="s">
        <v>1379</v>
      </c>
      <c r="H54" s="151"/>
      <c r="K54" s="158">
        <v>1.23505</v>
      </c>
      <c r="L54" s="158">
        <v>0</v>
      </c>
      <c r="M54" s="158">
        <v>2.4357000000000002</v>
      </c>
      <c r="N54" s="158">
        <v>1.1694199999999999</v>
      </c>
      <c r="O54" s="158">
        <v>1.17442</v>
      </c>
      <c r="P54" s="158">
        <v>1.21766</v>
      </c>
      <c r="Q54" s="158">
        <v>1.8204100000000001</v>
      </c>
      <c r="R54" s="158">
        <v>1.4892799999999999</v>
      </c>
      <c r="S54" s="158">
        <v>1.2488600000000001</v>
      </c>
      <c r="T54" s="158">
        <v>1.27406</v>
      </c>
      <c r="U54" s="158">
        <v>1.3246100000000001</v>
      </c>
      <c r="V54" s="158">
        <v>1.26417</v>
      </c>
      <c r="W54" s="158">
        <v>4.8178900000000002</v>
      </c>
      <c r="X54" s="158">
        <v>1.3540000000000001</v>
      </c>
      <c r="Y54" s="158">
        <v>1.3583799999999999</v>
      </c>
      <c r="Z54" s="158">
        <v>1.4128099999999999</v>
      </c>
      <c r="AA54" s="158">
        <v>1.41201</v>
      </c>
      <c r="AB54" s="158">
        <v>1.3458600000000001</v>
      </c>
      <c r="AC54" s="158">
        <v>1.3738999999999999</v>
      </c>
      <c r="AD54" s="158">
        <v>1.6062099999999999</v>
      </c>
      <c r="AE54" s="158">
        <v>1.97139</v>
      </c>
      <c r="AF54" s="158">
        <v>1.4895099999999999</v>
      </c>
      <c r="AG54" s="158">
        <v>1.40381</v>
      </c>
      <c r="AH54" s="158">
        <v>2.5444100000000001</v>
      </c>
      <c r="AI54" s="158">
        <v>1.58327</v>
      </c>
      <c r="AJ54" s="158">
        <v>1.8244800000000001</v>
      </c>
      <c r="AK54" s="158">
        <v>1.60324</v>
      </c>
      <c r="AL54" s="158">
        <v>1.5824100000000001</v>
      </c>
      <c r="AM54" s="158">
        <v>1.5464100000000001</v>
      </c>
      <c r="AN54" s="158">
        <v>1.6732199999999999</v>
      </c>
      <c r="AO54" s="158">
        <v>2.4145699999999999</v>
      </c>
      <c r="AP54" s="158">
        <v>2.1353599999999999</v>
      </c>
      <c r="AQ54" s="158">
        <v>0.41455900000000001</v>
      </c>
      <c r="AR54" s="158">
        <v>4.1669799999999997</v>
      </c>
      <c r="AS54" s="158">
        <v>2.28993</v>
      </c>
      <c r="AT54" s="158">
        <v>-0.201599</v>
      </c>
      <c r="AU54" s="158">
        <v>3.0711400000000002</v>
      </c>
      <c r="AV54" s="158">
        <v>11.407755</v>
      </c>
      <c r="AW54" s="158">
        <v>5.6787200000000002</v>
      </c>
      <c r="AX54" s="158">
        <v>-0.82665500000000003</v>
      </c>
      <c r="AY54" s="158">
        <v>4.69217</v>
      </c>
      <c r="AZ54" s="158">
        <v>7.2242699999999997</v>
      </c>
      <c r="BA54" s="158">
        <v>4.66092</v>
      </c>
      <c r="BB54" s="158">
        <v>4.7706400000000002</v>
      </c>
      <c r="BC54" s="158">
        <v>6.0594900000000003</v>
      </c>
      <c r="BD54" s="158">
        <v>3.6746599999999998</v>
      </c>
      <c r="BE54" s="158">
        <v>3.75962</v>
      </c>
      <c r="BF54" s="158">
        <v>5.0929799999999998</v>
      </c>
      <c r="BG54" s="158">
        <v>66.432820000000007</v>
      </c>
      <c r="BH54" s="158">
        <v>4.8769299999999998</v>
      </c>
      <c r="BI54" s="158">
        <v>13.19084</v>
      </c>
      <c r="BJ54" s="158">
        <v>3.9357000000000002</v>
      </c>
      <c r="BK54" s="158">
        <v>3.7267399999999999</v>
      </c>
      <c r="BL54" s="158">
        <v>4.1152300000000004</v>
      </c>
      <c r="BM54" s="158">
        <v>4.2224620000000002</v>
      </c>
      <c r="BN54" s="158">
        <v>14.965159999999999</v>
      </c>
      <c r="BO54" s="158">
        <v>5.3984300000000003</v>
      </c>
      <c r="BP54" s="158">
        <v>7.0727099999999998</v>
      </c>
      <c r="BQ54" s="158">
        <v>4.4669400000000001</v>
      </c>
      <c r="BR54" s="158">
        <v>6.0512389999999998</v>
      </c>
      <c r="BS54" s="158">
        <v>90.103549999999998</v>
      </c>
      <c r="BT54" s="158">
        <v>8.8157599999999992</v>
      </c>
      <c r="BU54" s="158">
        <v>9.0893449999999998</v>
      </c>
      <c r="BV54" s="158">
        <v>5.8608200000000004</v>
      </c>
      <c r="BW54" s="158">
        <v>8.4696700000000007</v>
      </c>
      <c r="BX54" s="158">
        <v>6.6694500000000003</v>
      </c>
      <c r="BY54" s="158">
        <v>6.1463900000000002</v>
      </c>
      <c r="BZ54" s="158">
        <v>15.39785</v>
      </c>
      <c r="CA54" s="158">
        <v>8.0824999999999996</v>
      </c>
      <c r="CB54" s="158">
        <v>1.4267700000000001</v>
      </c>
      <c r="CC54" s="158">
        <v>6.2627300000000004</v>
      </c>
      <c r="CE54" s="251">
        <f t="shared" si="23"/>
        <v>15.653640000000001</v>
      </c>
      <c r="CF54" s="251">
        <f t="shared" si="23"/>
        <v>22.09018</v>
      </c>
      <c r="CG54" s="251">
        <f t="shared" si="23"/>
        <v>21.032829999999997</v>
      </c>
      <c r="CH54" s="251">
        <f t="shared" si="23"/>
        <v>59.265709999999999</v>
      </c>
      <c r="CI54" s="251">
        <f t="shared" si="23"/>
        <v>138.45520100000002</v>
      </c>
      <c r="CJ54" s="251">
        <f t="shared" si="23"/>
        <v>166.32483500000004</v>
      </c>
    </row>
    <row r="55" spans="3:88" x14ac:dyDescent="0.2">
      <c r="C55" s="24" t="s">
        <v>1380</v>
      </c>
      <c r="G55" s="151" t="s">
        <v>1379</v>
      </c>
      <c r="H55" s="151"/>
      <c r="K55" s="158">
        <v>0</v>
      </c>
      <c r="L55" s="158">
        <v>0</v>
      </c>
      <c r="M55" s="158">
        <v>0</v>
      </c>
      <c r="N55" s="158">
        <v>0</v>
      </c>
      <c r="O55" s="158">
        <v>0</v>
      </c>
      <c r="P55" s="158">
        <v>0</v>
      </c>
      <c r="Q55" s="158">
        <v>0</v>
      </c>
      <c r="R55" s="158">
        <v>0</v>
      </c>
      <c r="S55" s="158">
        <v>0</v>
      </c>
      <c r="T55" s="158">
        <v>0</v>
      </c>
      <c r="U55" s="158">
        <v>0.114</v>
      </c>
      <c r="V55" s="158">
        <v>0</v>
      </c>
      <c r="W55" s="158">
        <v>0</v>
      </c>
      <c r="X55" s="158">
        <v>0</v>
      </c>
      <c r="Y55" s="158">
        <v>0</v>
      </c>
      <c r="Z55" s="158">
        <v>0</v>
      </c>
      <c r="AA55" s="158">
        <v>0</v>
      </c>
      <c r="AB55" s="158">
        <v>0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24.032</v>
      </c>
      <c r="AI55" s="158">
        <v>0</v>
      </c>
      <c r="AJ55" s="158">
        <v>6.6729999999999998E-2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5.4059999999999997E-2</v>
      </c>
      <c r="AT55" s="158">
        <v>0</v>
      </c>
      <c r="AU55" s="158">
        <v>24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2.1312000000000001E-2</v>
      </c>
      <c r="BL55" s="158">
        <v>24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3</v>
      </c>
      <c r="BV55" s="158">
        <v>3</v>
      </c>
      <c r="BW55" s="158">
        <v>0</v>
      </c>
      <c r="BX55" s="158">
        <v>0</v>
      </c>
      <c r="BY55" s="158">
        <v>0</v>
      </c>
      <c r="BZ55" s="158">
        <v>4.4540000000000003E-2</v>
      </c>
      <c r="CA55" s="158">
        <v>0</v>
      </c>
      <c r="CB55" s="158">
        <v>0</v>
      </c>
      <c r="CC55" s="158">
        <v>0</v>
      </c>
      <c r="CE55" s="251">
        <f t="shared" si="23"/>
        <v>0.114</v>
      </c>
      <c r="CF55" s="251">
        <f t="shared" si="23"/>
        <v>24.032</v>
      </c>
      <c r="CG55" s="251">
        <f t="shared" si="23"/>
        <v>0.12078999999999999</v>
      </c>
      <c r="CH55" s="251">
        <f t="shared" si="23"/>
        <v>24</v>
      </c>
      <c r="CI55" s="251">
        <f t="shared" si="23"/>
        <v>24.021312000000002</v>
      </c>
      <c r="CJ55" s="251">
        <f t="shared" si="23"/>
        <v>6.0445399999999996</v>
      </c>
    </row>
    <row r="56" spans="3:88" x14ac:dyDescent="0.2">
      <c r="C56" s="24" t="s">
        <v>1381</v>
      </c>
      <c r="G56" s="151" t="s">
        <v>1234</v>
      </c>
      <c r="H56" s="151" t="s">
        <v>1294</v>
      </c>
      <c r="K56" s="158">
        <v>0</v>
      </c>
      <c r="L56" s="158">
        <v>0</v>
      </c>
      <c r="M56" s="158">
        <v>0</v>
      </c>
      <c r="N56" s="158">
        <v>0</v>
      </c>
      <c r="O56" s="158">
        <v>0</v>
      </c>
      <c r="P56" s="158">
        <v>0</v>
      </c>
      <c r="Q56" s="158">
        <v>0</v>
      </c>
      <c r="R56" s="158">
        <v>0</v>
      </c>
      <c r="S56" s="158">
        <v>0</v>
      </c>
      <c r="T56" s="158">
        <v>0</v>
      </c>
      <c r="U56" s="158">
        <v>0</v>
      </c>
      <c r="V56" s="158">
        <v>0</v>
      </c>
      <c r="W56" s="158">
        <v>0</v>
      </c>
      <c r="X56" s="158">
        <v>0</v>
      </c>
      <c r="Y56" s="158">
        <v>0</v>
      </c>
      <c r="Z56" s="158">
        <v>0</v>
      </c>
      <c r="AA56" s="158">
        <v>0</v>
      </c>
      <c r="AB56" s="158">
        <v>0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33.471921000000002</v>
      </c>
      <c r="AV56" s="158">
        <v>33.471921000000002</v>
      </c>
      <c r="AW56" s="158">
        <v>33.471921000000002</v>
      </c>
      <c r="AX56" s="158">
        <v>33.471921000000002</v>
      </c>
      <c r="AY56" s="158">
        <v>34.919837000000001</v>
      </c>
      <c r="AZ56" s="158">
        <v>34.919839000000003</v>
      </c>
      <c r="BA56" s="158">
        <v>34.650004000000003</v>
      </c>
      <c r="BB56" s="158">
        <v>34.650004000000003</v>
      </c>
      <c r="BC56" s="158">
        <v>34.650008999999997</v>
      </c>
      <c r="BD56" s="158">
        <v>34.619301</v>
      </c>
      <c r="BE56" s="158">
        <v>34.619306999999999</v>
      </c>
      <c r="BF56" s="158">
        <v>34.456648000000001</v>
      </c>
      <c r="BG56" s="158">
        <v>34.456021</v>
      </c>
      <c r="BH56" s="158">
        <v>34.456021</v>
      </c>
      <c r="BI56" s="158">
        <v>34.245021000000001</v>
      </c>
      <c r="BJ56" s="158">
        <v>34.245021000000001</v>
      </c>
      <c r="BK56" s="158">
        <v>34.245021000000001</v>
      </c>
      <c r="BL56" s="158">
        <v>33.699162999999999</v>
      </c>
      <c r="BM56" s="158">
        <v>33.699162999999999</v>
      </c>
      <c r="BN56" s="158">
        <v>33.699162999999999</v>
      </c>
      <c r="BO56" s="158">
        <v>33.699162999999999</v>
      </c>
      <c r="BP56" s="158">
        <v>33.699162999999999</v>
      </c>
      <c r="BQ56" s="158">
        <v>33.699162999999999</v>
      </c>
      <c r="BR56" s="158">
        <v>33.699216</v>
      </c>
      <c r="BS56" s="158">
        <v>33.629764000000002</v>
      </c>
      <c r="BT56" s="158">
        <v>33.629764000000002</v>
      </c>
      <c r="BU56" s="158">
        <v>33.557555000000001</v>
      </c>
      <c r="BV56" s="158">
        <v>33.557555000000001</v>
      </c>
      <c r="BW56" s="158">
        <v>33.557555000000001</v>
      </c>
      <c r="BX56" s="158">
        <v>33.557555000000001</v>
      </c>
      <c r="BY56" s="158">
        <v>33.557557000000003</v>
      </c>
      <c r="BZ56" s="158">
        <v>33.472281000000002</v>
      </c>
      <c r="CA56" s="158">
        <v>33.472281000000002</v>
      </c>
      <c r="CB56" s="158">
        <v>33.472281000000002</v>
      </c>
      <c r="CC56" s="158">
        <v>33.472282</v>
      </c>
      <c r="CE56" s="251">
        <f t="shared" ref="CE56:CJ65" si="24">SUMIF($K$5:$CC$5,CE$5,$K56:$CC56)</f>
        <v>0</v>
      </c>
      <c r="CF56" s="251">
        <f t="shared" si="24"/>
        <v>0</v>
      </c>
      <c r="CG56" s="251">
        <f t="shared" si="24"/>
        <v>0</v>
      </c>
      <c r="CH56" s="251">
        <f t="shared" si="24"/>
        <v>411.37263300000006</v>
      </c>
      <c r="CI56" s="251">
        <f t="shared" si="24"/>
        <v>407.54129899999998</v>
      </c>
      <c r="CJ56" s="251">
        <f t="shared" si="24"/>
        <v>368.93643000000003</v>
      </c>
    </row>
    <row r="57" spans="3:88" x14ac:dyDescent="0.2">
      <c r="C57" s="24" t="s">
        <v>1382</v>
      </c>
      <c r="G57" s="151" t="s">
        <v>1234</v>
      </c>
      <c r="H57" s="151" t="s">
        <v>1295</v>
      </c>
      <c r="K57" s="158">
        <v>0</v>
      </c>
      <c r="L57" s="158">
        <v>0</v>
      </c>
      <c r="M57" s="158">
        <v>0</v>
      </c>
      <c r="N57" s="158">
        <v>0</v>
      </c>
      <c r="O57" s="158">
        <v>0</v>
      </c>
      <c r="P57" s="158">
        <v>0</v>
      </c>
      <c r="Q57" s="158">
        <v>0</v>
      </c>
      <c r="R57" s="158">
        <v>0</v>
      </c>
      <c r="S57" s="158">
        <v>0</v>
      </c>
      <c r="T57" s="158">
        <v>0</v>
      </c>
      <c r="U57" s="158">
        <v>0</v>
      </c>
      <c r="V57" s="158">
        <v>0</v>
      </c>
      <c r="W57" s="158">
        <v>0</v>
      </c>
      <c r="X57" s="158">
        <v>0</v>
      </c>
      <c r="Y57" s="158">
        <v>0</v>
      </c>
      <c r="Z57" s="158">
        <v>0</v>
      </c>
      <c r="AA57" s="158">
        <v>0</v>
      </c>
      <c r="AB57" s="158">
        <v>0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6.7625209999999996</v>
      </c>
      <c r="AV57" s="158">
        <v>6.8500209999999999</v>
      </c>
      <c r="AW57" s="158">
        <v>6.8500209999999999</v>
      </c>
      <c r="AX57" s="158">
        <v>6.8500209999999999</v>
      </c>
      <c r="AY57" s="158">
        <v>6.8500209999999999</v>
      </c>
      <c r="AZ57" s="158">
        <v>7.6531479999999998</v>
      </c>
      <c r="BA57" s="158">
        <v>7.5833279999999998</v>
      </c>
      <c r="BB57" s="158">
        <v>7.9166610000000004</v>
      </c>
      <c r="BC57" s="158">
        <v>7.9166689999999997</v>
      </c>
      <c r="BD57" s="158">
        <v>6.7257699999999998</v>
      </c>
      <c r="BE57" s="158">
        <v>6.7257699999999998</v>
      </c>
      <c r="BF57" s="158">
        <v>6.7030010000000004</v>
      </c>
      <c r="BG57" s="158">
        <v>2.6961900000000001</v>
      </c>
      <c r="BH57" s="158">
        <v>22.510127000000001</v>
      </c>
      <c r="BI57" s="158">
        <v>22.454711</v>
      </c>
      <c r="BJ57" s="158">
        <v>22.454711</v>
      </c>
      <c r="BK57" s="158">
        <v>22.454711</v>
      </c>
      <c r="BL57" s="158">
        <v>21.043102999999999</v>
      </c>
      <c r="BM57" s="158">
        <v>22.807561</v>
      </c>
      <c r="BN57" s="158">
        <v>22.984643999999999</v>
      </c>
      <c r="BO57" s="158">
        <v>22.984643999999999</v>
      </c>
      <c r="BP57" s="158">
        <v>22.984643999999999</v>
      </c>
      <c r="BQ57" s="158">
        <v>22.984643999999999</v>
      </c>
      <c r="BR57" s="158">
        <v>-51.769506999999997</v>
      </c>
      <c r="BS57" s="158">
        <v>16.188811000000001</v>
      </c>
      <c r="BT57" s="158">
        <v>16.188811000000001</v>
      </c>
      <c r="BU57" s="158">
        <v>33.441521000000002</v>
      </c>
      <c r="BV57" s="158">
        <v>33.441521000000002</v>
      </c>
      <c r="BW57" s="158">
        <v>33.441521000000002</v>
      </c>
      <c r="BX57" s="158">
        <v>33.441521000000002</v>
      </c>
      <c r="BY57" s="158">
        <v>33.441521000000002</v>
      </c>
      <c r="BZ57" s="158">
        <v>33.441521000000002</v>
      </c>
      <c r="CA57" s="158">
        <v>33.441521000000002</v>
      </c>
      <c r="CB57" s="158">
        <v>33.441521000000002</v>
      </c>
      <c r="CC57" s="158">
        <v>33.441521000000002</v>
      </c>
      <c r="CE57" s="251">
        <f t="shared" si="24"/>
        <v>0</v>
      </c>
      <c r="CF57" s="251">
        <f t="shared" si="24"/>
        <v>0</v>
      </c>
      <c r="CG57" s="251">
        <f t="shared" si="24"/>
        <v>0</v>
      </c>
      <c r="CH57" s="251">
        <f t="shared" si="24"/>
        <v>85.386951999999994</v>
      </c>
      <c r="CI57" s="251">
        <f t="shared" si="24"/>
        <v>176.59018300000002</v>
      </c>
      <c r="CJ57" s="251">
        <f t="shared" si="24"/>
        <v>333.35131100000001</v>
      </c>
    </row>
    <row r="58" spans="3:88" x14ac:dyDescent="0.2">
      <c r="C58" s="24" t="s">
        <v>1383</v>
      </c>
      <c r="G58" s="151" t="s">
        <v>1234</v>
      </c>
      <c r="H58" s="151" t="s">
        <v>965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  <c r="R58" s="158">
        <v>0</v>
      </c>
      <c r="S58" s="158">
        <v>0</v>
      </c>
      <c r="T58" s="158">
        <v>0</v>
      </c>
      <c r="U58" s="158">
        <v>0</v>
      </c>
      <c r="V58" s="158">
        <v>0</v>
      </c>
      <c r="W58" s="158">
        <v>0</v>
      </c>
      <c r="X58" s="158">
        <v>0</v>
      </c>
      <c r="Y58" s="158">
        <v>0</v>
      </c>
      <c r="Z58" s="158">
        <v>0</v>
      </c>
      <c r="AA58" s="158">
        <v>0</v>
      </c>
      <c r="AB58" s="158">
        <v>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17.265834000000002</v>
      </c>
      <c r="AV58" s="158">
        <v>17.341076999999999</v>
      </c>
      <c r="AW58" s="158">
        <v>17.304383999999999</v>
      </c>
      <c r="AX58" s="158">
        <v>17.018623000000002</v>
      </c>
      <c r="AY58" s="158">
        <v>17.105678999999999</v>
      </c>
      <c r="AZ58" s="158">
        <v>18.254601999999998</v>
      </c>
      <c r="BA58" s="158">
        <v>18.543945999999998</v>
      </c>
      <c r="BB58" s="158">
        <v>18.910708</v>
      </c>
      <c r="BC58" s="158">
        <v>18.694890000000001</v>
      </c>
      <c r="BD58" s="158">
        <v>18.584735999999999</v>
      </c>
      <c r="BE58" s="158">
        <v>18.976807000000001</v>
      </c>
      <c r="BF58" s="158">
        <v>19.910803000000001</v>
      </c>
      <c r="BG58" s="158">
        <v>20.530083000000001</v>
      </c>
      <c r="BH58" s="158">
        <v>22.519749999999998</v>
      </c>
      <c r="BI58" s="158">
        <v>22.645230000000002</v>
      </c>
      <c r="BJ58" s="158">
        <v>22.68318</v>
      </c>
      <c r="BK58" s="158">
        <v>21.877493000000001</v>
      </c>
      <c r="BL58" s="158">
        <v>22.711155999999999</v>
      </c>
      <c r="BM58" s="158">
        <v>22.364916999999998</v>
      </c>
      <c r="BN58" s="158">
        <v>22.570176</v>
      </c>
      <c r="BO58" s="158">
        <v>22.672114000000001</v>
      </c>
      <c r="BP58" s="158">
        <v>22.633178999999998</v>
      </c>
      <c r="BQ58" s="158">
        <v>22.741952999999999</v>
      </c>
      <c r="BR58" s="158">
        <v>23.206333000000001</v>
      </c>
      <c r="BS58" s="158">
        <v>23.058937</v>
      </c>
      <c r="BT58" s="158">
        <v>23.416155</v>
      </c>
      <c r="BU58" s="158">
        <v>28.544340999999999</v>
      </c>
      <c r="BV58" s="158">
        <v>29.623753000000001</v>
      </c>
      <c r="BW58" s="158">
        <v>29.880956999999999</v>
      </c>
      <c r="BX58" s="158">
        <v>31.730269</v>
      </c>
      <c r="BY58" s="158">
        <v>32.530543000000002</v>
      </c>
      <c r="BZ58" s="158">
        <v>30.174762999999999</v>
      </c>
      <c r="CA58" s="158">
        <v>30.586365000000001</v>
      </c>
      <c r="CB58" s="158">
        <v>30.389941</v>
      </c>
      <c r="CC58" s="158">
        <v>30.63571</v>
      </c>
      <c r="CE58" s="251">
        <f t="shared" si="24"/>
        <v>0</v>
      </c>
      <c r="CF58" s="251">
        <f t="shared" si="24"/>
        <v>0</v>
      </c>
      <c r="CG58" s="251">
        <f t="shared" si="24"/>
        <v>0</v>
      </c>
      <c r="CH58" s="251">
        <f t="shared" si="24"/>
        <v>217.91208900000004</v>
      </c>
      <c r="CI58" s="251">
        <f t="shared" si="24"/>
        <v>269.15556399999997</v>
      </c>
      <c r="CJ58" s="251">
        <f t="shared" si="24"/>
        <v>320.57173400000005</v>
      </c>
    </row>
    <row r="59" spans="3:88" x14ac:dyDescent="0.2">
      <c r="C59" s="24" t="s">
        <v>1384</v>
      </c>
      <c r="G59" s="151" t="s">
        <v>1234</v>
      </c>
      <c r="H59" s="151" t="s">
        <v>613</v>
      </c>
      <c r="K59" s="158">
        <v>0</v>
      </c>
      <c r="L59" s="158">
        <v>0</v>
      </c>
      <c r="M59" s="158">
        <v>0</v>
      </c>
      <c r="N59" s="158">
        <v>0</v>
      </c>
      <c r="O59" s="158">
        <v>0</v>
      </c>
      <c r="P59" s="158">
        <v>0</v>
      </c>
      <c r="Q59" s="158">
        <v>0</v>
      </c>
      <c r="R59" s="158">
        <v>0</v>
      </c>
      <c r="S59" s="158">
        <v>0</v>
      </c>
      <c r="T59" s="158">
        <v>0</v>
      </c>
      <c r="U59" s="158">
        <v>0</v>
      </c>
      <c r="V59" s="158">
        <v>0</v>
      </c>
      <c r="W59" s="158">
        <v>0</v>
      </c>
      <c r="X59" s="158">
        <v>0</v>
      </c>
      <c r="Y59" s="158">
        <v>0</v>
      </c>
      <c r="Z59" s="158">
        <v>0</v>
      </c>
      <c r="AA59" s="158">
        <v>0</v>
      </c>
      <c r="AB59" s="158">
        <v>0</v>
      </c>
      <c r="AC59" s="158">
        <v>0</v>
      </c>
      <c r="AD59" s="158">
        <v>0</v>
      </c>
      <c r="AE59" s="158">
        <v>0</v>
      </c>
      <c r="AF59" s="158">
        <v>0</v>
      </c>
      <c r="AG59" s="158">
        <v>0</v>
      </c>
      <c r="AH59" s="158">
        <v>0</v>
      </c>
      <c r="AI59" s="158">
        <v>0</v>
      </c>
      <c r="AJ59" s="158">
        <v>0</v>
      </c>
      <c r="AK59" s="158">
        <v>0</v>
      </c>
      <c r="AL59" s="158">
        <v>0</v>
      </c>
      <c r="AM59" s="158">
        <v>0</v>
      </c>
      <c r="AN59" s="158">
        <v>0</v>
      </c>
      <c r="AO59" s="158">
        <v>0</v>
      </c>
      <c r="AP59" s="158">
        <v>0</v>
      </c>
      <c r="AQ59" s="158">
        <v>0</v>
      </c>
      <c r="AR59" s="158">
        <v>0</v>
      </c>
      <c r="AS59" s="158">
        <v>0</v>
      </c>
      <c r="AT59" s="158">
        <v>0</v>
      </c>
      <c r="AU59" s="158">
        <v>0</v>
      </c>
      <c r="AV59" s="158">
        <v>0</v>
      </c>
      <c r="AW59" s="158">
        <v>0</v>
      </c>
      <c r="AX59" s="158">
        <v>0</v>
      </c>
      <c r="AY59" s="158">
        <v>0</v>
      </c>
      <c r="AZ59" s="158">
        <v>0</v>
      </c>
      <c r="BA59" s="158">
        <v>0</v>
      </c>
      <c r="BB59" s="158">
        <v>0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57.873942999999997</v>
      </c>
      <c r="BS59" s="158">
        <v>5.5380440000000002</v>
      </c>
      <c r="BT59" s="158">
        <v>5.5380440000000002</v>
      </c>
      <c r="BU59" s="158">
        <v>7.1113970000000002</v>
      </c>
      <c r="BV59" s="158">
        <v>7.1113970000000002</v>
      </c>
      <c r="BW59" s="158">
        <v>7.1113970000000002</v>
      </c>
      <c r="BX59" s="158">
        <v>7.1113970000000002</v>
      </c>
      <c r="BY59" s="158">
        <v>7.1113970000000002</v>
      </c>
      <c r="BZ59" s="158">
        <v>7.1113970000000002</v>
      </c>
      <c r="CA59" s="158">
        <v>7.1113970000000002</v>
      </c>
      <c r="CB59" s="158">
        <v>7.1113970000000002</v>
      </c>
      <c r="CC59" s="158">
        <v>7.1113970000000002</v>
      </c>
      <c r="CE59" s="251">
        <f t="shared" si="24"/>
        <v>0</v>
      </c>
      <c r="CF59" s="251">
        <f t="shared" si="24"/>
        <v>0</v>
      </c>
      <c r="CG59" s="251">
        <f t="shared" si="24"/>
        <v>0</v>
      </c>
      <c r="CH59" s="251">
        <f t="shared" si="24"/>
        <v>0</v>
      </c>
      <c r="CI59" s="251">
        <f t="shared" si="24"/>
        <v>57.873942999999997</v>
      </c>
      <c r="CJ59" s="251">
        <f t="shared" si="24"/>
        <v>75.078660999999983</v>
      </c>
    </row>
    <row r="60" spans="3:88" x14ac:dyDescent="0.2">
      <c r="C60" s="24" t="s">
        <v>1385</v>
      </c>
      <c r="G60" s="151" t="s">
        <v>1234</v>
      </c>
      <c r="H60" s="151" t="s">
        <v>1291</v>
      </c>
      <c r="K60" s="158">
        <v>0</v>
      </c>
      <c r="L60" s="158">
        <v>0</v>
      </c>
      <c r="M60" s="158">
        <v>0</v>
      </c>
      <c r="N60" s="158">
        <v>0</v>
      </c>
      <c r="O60" s="158">
        <v>0</v>
      </c>
      <c r="P60" s="158">
        <v>0</v>
      </c>
      <c r="Q60" s="158">
        <v>0</v>
      </c>
      <c r="R60" s="158">
        <v>0</v>
      </c>
      <c r="S60" s="158">
        <v>0</v>
      </c>
      <c r="T60" s="158">
        <v>0</v>
      </c>
      <c r="U60" s="158">
        <v>0</v>
      </c>
      <c r="V60" s="158">
        <v>0</v>
      </c>
      <c r="W60" s="158">
        <v>0</v>
      </c>
      <c r="X60" s="158">
        <v>0</v>
      </c>
      <c r="Y60" s="158">
        <v>0</v>
      </c>
      <c r="Z60" s="158">
        <v>0</v>
      </c>
      <c r="AA60" s="158">
        <v>0</v>
      </c>
      <c r="AB60" s="158">
        <v>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135.064448</v>
      </c>
      <c r="AV60" s="158">
        <v>135.064448</v>
      </c>
      <c r="AW60" s="158">
        <v>135.064448</v>
      </c>
      <c r="AX60" s="158">
        <v>135.064448</v>
      </c>
      <c r="AY60" s="158">
        <v>135.064448</v>
      </c>
      <c r="AZ60" s="158">
        <v>135.064448</v>
      </c>
      <c r="BA60" s="158">
        <v>135.064448</v>
      </c>
      <c r="BB60" s="158">
        <v>135.064448</v>
      </c>
      <c r="BC60" s="158">
        <v>135.064448</v>
      </c>
      <c r="BD60" s="158">
        <v>135.064448</v>
      </c>
      <c r="BE60" s="158">
        <v>135.064448</v>
      </c>
      <c r="BF60" s="158">
        <v>135.067319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E60" s="251">
        <f t="shared" si="24"/>
        <v>0</v>
      </c>
      <c r="CF60" s="251">
        <f t="shared" si="24"/>
        <v>0</v>
      </c>
      <c r="CG60" s="251">
        <f t="shared" si="24"/>
        <v>0</v>
      </c>
      <c r="CH60" s="251">
        <f t="shared" si="24"/>
        <v>1620.7762470000002</v>
      </c>
      <c r="CI60" s="251">
        <f t="shared" si="24"/>
        <v>0</v>
      </c>
      <c r="CJ60" s="251">
        <f t="shared" si="24"/>
        <v>0</v>
      </c>
    </row>
    <row r="61" spans="3:88" x14ac:dyDescent="0.2">
      <c r="C61" s="24" t="s">
        <v>1386</v>
      </c>
      <c r="G61" s="151" t="s">
        <v>1235</v>
      </c>
      <c r="H61" s="151" t="s">
        <v>90</v>
      </c>
      <c r="K61" s="158">
        <v>0</v>
      </c>
      <c r="L61" s="158">
        <v>0</v>
      </c>
      <c r="M61" s="158">
        <v>0</v>
      </c>
      <c r="N61" s="158">
        <v>0</v>
      </c>
      <c r="O61" s="158">
        <v>0</v>
      </c>
      <c r="P61" s="158">
        <v>0</v>
      </c>
      <c r="Q61" s="158">
        <v>0</v>
      </c>
      <c r="R61" s="158">
        <v>0</v>
      </c>
      <c r="S61" s="158">
        <v>0</v>
      </c>
      <c r="T61" s="158">
        <v>0</v>
      </c>
      <c r="U61" s="158">
        <v>0</v>
      </c>
      <c r="V61" s="158">
        <v>0</v>
      </c>
      <c r="W61" s="158">
        <v>0</v>
      </c>
      <c r="X61" s="158">
        <v>0</v>
      </c>
      <c r="Y61" s="158">
        <v>0</v>
      </c>
      <c r="Z61" s="158">
        <v>0</v>
      </c>
      <c r="AA61" s="158">
        <v>0</v>
      </c>
      <c r="AB61" s="158">
        <v>0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853.16406700000005</v>
      </c>
      <c r="AV61" s="158">
        <v>853.16406700000005</v>
      </c>
      <c r="AW61" s="158">
        <v>853.16406700000005</v>
      </c>
      <c r="AX61" s="158">
        <v>853.16406700000005</v>
      </c>
      <c r="AY61" s="158">
        <v>1163.1640669999999</v>
      </c>
      <c r="AZ61" s="158">
        <v>1163.1640669999999</v>
      </c>
      <c r="BA61" s="158">
        <v>1291.1307750000001</v>
      </c>
      <c r="BB61" s="158">
        <v>1311.9641079999999</v>
      </c>
      <c r="BC61" s="158">
        <v>1992.1307730000001</v>
      </c>
      <c r="BD61" s="158">
        <v>2612.9641059999999</v>
      </c>
      <c r="BE61" s="158">
        <v>2821.2974389999999</v>
      </c>
      <c r="BF61" s="158">
        <v>3116.2976629999998</v>
      </c>
      <c r="BG61" s="158">
        <v>3116.2922140000001</v>
      </c>
      <c r="BH61" s="158">
        <v>3221.2922140000001</v>
      </c>
      <c r="BI61" s="158">
        <v>3221.2922140000001</v>
      </c>
      <c r="BJ61" s="158">
        <v>3585.8755470000001</v>
      </c>
      <c r="BK61" s="158">
        <v>4025.8755460000002</v>
      </c>
      <c r="BL61" s="158">
        <v>4025.8755460000002</v>
      </c>
      <c r="BM61" s="158">
        <v>4144.6255460000002</v>
      </c>
      <c r="BN61" s="158">
        <v>4566.32593</v>
      </c>
      <c r="BO61" s="158">
        <v>4961.1428939999996</v>
      </c>
      <c r="BP61" s="158">
        <v>4986.1428939999996</v>
      </c>
      <c r="BQ61" s="158">
        <v>5036.4500289999996</v>
      </c>
      <c r="BR61" s="158">
        <v>5288.4328029999997</v>
      </c>
      <c r="BS61" s="158">
        <v>5868.4980580000001</v>
      </c>
      <c r="BT61" s="158">
        <v>5868.4980580000001</v>
      </c>
      <c r="BU61" s="158">
        <v>5868.4980580000001</v>
      </c>
      <c r="BV61" s="158">
        <v>5922.6647240000002</v>
      </c>
      <c r="BW61" s="158">
        <v>5612.6649740000003</v>
      </c>
      <c r="BX61" s="158">
        <v>5612.6649799999996</v>
      </c>
      <c r="BY61" s="158">
        <v>5565.364431</v>
      </c>
      <c r="BZ61" s="158">
        <v>5725.789589</v>
      </c>
      <c r="CA61" s="158">
        <v>5061.4568769999996</v>
      </c>
      <c r="CB61" s="158">
        <v>5614.0362599999999</v>
      </c>
      <c r="CC61" s="158">
        <v>5409.6720720000003</v>
      </c>
      <c r="CE61" s="251">
        <f t="shared" si="24"/>
        <v>0</v>
      </c>
      <c r="CF61" s="251">
        <f t="shared" si="24"/>
        <v>0</v>
      </c>
      <c r="CG61" s="251">
        <f t="shared" si="24"/>
        <v>0</v>
      </c>
      <c r="CH61" s="251">
        <f t="shared" si="24"/>
        <v>18884.769265999999</v>
      </c>
      <c r="CI61" s="251">
        <f t="shared" si="24"/>
        <v>50179.623376999996</v>
      </c>
      <c r="CJ61" s="251">
        <f t="shared" si="24"/>
        <v>62129.808081000003</v>
      </c>
    </row>
    <row r="62" spans="3:88" x14ac:dyDescent="0.2">
      <c r="C62" s="24" t="s">
        <v>1387</v>
      </c>
      <c r="G62" s="151" t="s">
        <v>1235</v>
      </c>
      <c r="H62" s="151" t="s">
        <v>1388</v>
      </c>
      <c r="K62" s="158">
        <v>0</v>
      </c>
      <c r="L62" s="158">
        <v>0</v>
      </c>
      <c r="M62" s="158">
        <v>0</v>
      </c>
      <c r="N62" s="158">
        <v>0</v>
      </c>
      <c r="O62" s="158">
        <v>0</v>
      </c>
      <c r="P62" s="158">
        <v>0</v>
      </c>
      <c r="Q62" s="158">
        <v>0</v>
      </c>
      <c r="R62" s="158">
        <v>0</v>
      </c>
      <c r="S62" s="158">
        <v>0</v>
      </c>
      <c r="T62" s="158">
        <v>0</v>
      </c>
      <c r="U62" s="158">
        <v>0</v>
      </c>
      <c r="V62" s="158">
        <v>0</v>
      </c>
      <c r="W62" s="158">
        <v>0</v>
      </c>
      <c r="X62" s="158">
        <v>0</v>
      </c>
      <c r="Y62" s="158">
        <v>0</v>
      </c>
      <c r="Z62" s="158">
        <v>0</v>
      </c>
      <c r="AA62" s="158">
        <v>0</v>
      </c>
      <c r="AB62" s="158">
        <v>0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0.63308900000000001</v>
      </c>
      <c r="AV62" s="158">
        <v>0.63308900000000001</v>
      </c>
      <c r="AW62" s="158">
        <v>0.63308900000000001</v>
      </c>
      <c r="AX62" s="158">
        <v>0.63308900000000001</v>
      </c>
      <c r="AY62" s="158">
        <v>0.65938699999999995</v>
      </c>
      <c r="AZ62" s="158">
        <v>0.65938699999999995</v>
      </c>
      <c r="BA62" s="158">
        <v>0.65938699999999995</v>
      </c>
      <c r="BB62" s="158">
        <v>0.65938699999999995</v>
      </c>
      <c r="BC62" s="158">
        <v>0.67188499999999995</v>
      </c>
      <c r="BD62" s="158">
        <v>0.67188499999999995</v>
      </c>
      <c r="BE62" s="158">
        <v>0.67188499999999995</v>
      </c>
      <c r="BF62" s="158">
        <v>0.67192499999999999</v>
      </c>
      <c r="BG62" s="158">
        <v>0.67171800000000004</v>
      </c>
      <c r="BH62" s="158">
        <v>0.67171800000000004</v>
      </c>
      <c r="BI62" s="158">
        <v>0.67171800000000004</v>
      </c>
      <c r="BJ62" s="158">
        <v>0.71347499999999997</v>
      </c>
      <c r="BK62" s="158">
        <v>0.73973100000000003</v>
      </c>
      <c r="BL62" s="158">
        <v>0.73973299999999997</v>
      </c>
      <c r="BM62" s="158">
        <v>0.30932700000000002</v>
      </c>
      <c r="BN62" s="158">
        <v>0.30932700000000002</v>
      </c>
      <c r="BO62" s="158">
        <v>0.30932700000000002</v>
      </c>
      <c r="BP62" s="158">
        <v>0.30932700000000002</v>
      </c>
      <c r="BQ62" s="158">
        <v>0.30932700000000002</v>
      </c>
      <c r="BR62" s="158">
        <v>0.309423</v>
      </c>
      <c r="BS62" s="158">
        <v>0.30887500000000001</v>
      </c>
      <c r="BT62" s="158">
        <v>0.30887500000000001</v>
      </c>
      <c r="BU62" s="158">
        <v>0.43561899999999998</v>
      </c>
      <c r="BV62" s="158">
        <v>0.43561899999999998</v>
      </c>
      <c r="BW62" s="158">
        <v>0.43561899999999998</v>
      </c>
      <c r="BX62" s="158">
        <v>0.43561899999999998</v>
      </c>
      <c r="BY62" s="158">
        <v>0.42745899999999998</v>
      </c>
      <c r="BZ62" s="158">
        <v>0.38423800000000002</v>
      </c>
      <c r="CA62" s="158">
        <v>0.38423800000000002</v>
      </c>
      <c r="CB62" s="158">
        <v>0.38423800000000002</v>
      </c>
      <c r="CC62" s="158">
        <v>0.38423800000000002</v>
      </c>
      <c r="CE62" s="251">
        <f t="shared" si="24"/>
        <v>0</v>
      </c>
      <c r="CF62" s="251">
        <f t="shared" si="24"/>
        <v>0</v>
      </c>
      <c r="CG62" s="251">
        <f t="shared" si="24"/>
        <v>0</v>
      </c>
      <c r="CH62" s="251">
        <f t="shared" si="24"/>
        <v>7.8574839999999977</v>
      </c>
      <c r="CI62" s="251">
        <f t="shared" si="24"/>
        <v>6.0641509999999981</v>
      </c>
      <c r="CJ62" s="251">
        <f t="shared" si="24"/>
        <v>4.3246369999999992</v>
      </c>
    </row>
    <row r="63" spans="3:88" x14ac:dyDescent="0.2">
      <c r="C63" s="24" t="s">
        <v>1389</v>
      </c>
      <c r="G63" s="151" t="s">
        <v>1235</v>
      </c>
      <c r="H63" s="151" t="s">
        <v>966</v>
      </c>
      <c r="K63" s="158">
        <v>0</v>
      </c>
      <c r="L63" s="158">
        <v>0</v>
      </c>
      <c r="M63" s="158">
        <v>0</v>
      </c>
      <c r="N63" s="158">
        <v>0</v>
      </c>
      <c r="O63" s="158">
        <v>0</v>
      </c>
      <c r="P63" s="158">
        <v>0</v>
      </c>
      <c r="Q63" s="158">
        <v>0</v>
      </c>
      <c r="R63" s="158">
        <v>0</v>
      </c>
      <c r="S63" s="158">
        <v>0</v>
      </c>
      <c r="T63" s="158">
        <v>0</v>
      </c>
      <c r="U63" s="158">
        <v>0</v>
      </c>
      <c r="V63" s="158">
        <v>0</v>
      </c>
      <c r="W63" s="158">
        <v>0</v>
      </c>
      <c r="X63" s="158">
        <v>0</v>
      </c>
      <c r="Y63" s="158">
        <v>0</v>
      </c>
      <c r="Z63" s="158">
        <v>0</v>
      </c>
      <c r="AA63" s="158">
        <v>0</v>
      </c>
      <c r="AB63" s="158">
        <v>0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73.055008999999998</v>
      </c>
      <c r="AV63" s="158">
        <v>78.690426000000002</v>
      </c>
      <c r="AW63" s="158">
        <v>79.107091999999994</v>
      </c>
      <c r="AX63" s="158">
        <v>78.982420000000005</v>
      </c>
      <c r="AY63" s="158">
        <v>79.051627999999994</v>
      </c>
      <c r="AZ63" s="158">
        <v>80.093294</v>
      </c>
      <c r="BA63" s="158">
        <v>86.276105999999999</v>
      </c>
      <c r="BB63" s="158">
        <v>86.276105999999999</v>
      </c>
      <c r="BC63" s="158">
        <v>86.276114000000007</v>
      </c>
      <c r="BD63" s="158">
        <v>86.552053000000001</v>
      </c>
      <c r="BE63" s="158">
        <v>87.681426999999999</v>
      </c>
      <c r="BF63" s="158">
        <v>88.593813999999995</v>
      </c>
      <c r="BG63" s="158">
        <v>88.435367999999997</v>
      </c>
      <c r="BH63" s="158">
        <v>88.435368999999994</v>
      </c>
      <c r="BI63" s="158">
        <v>88.392122999999998</v>
      </c>
      <c r="BJ63" s="158">
        <v>85.936869000000002</v>
      </c>
      <c r="BK63" s="158">
        <v>92.832701999999998</v>
      </c>
      <c r="BL63" s="158">
        <v>92.936868000000004</v>
      </c>
      <c r="BM63" s="158">
        <v>93.132180000000005</v>
      </c>
      <c r="BN63" s="158">
        <v>93.132180000000005</v>
      </c>
      <c r="BO63" s="158">
        <v>93.132180000000005</v>
      </c>
      <c r="BP63" s="158">
        <v>93.369680000000002</v>
      </c>
      <c r="BQ63" s="158">
        <v>91.369780000000006</v>
      </c>
      <c r="BR63" s="158">
        <v>109.911652</v>
      </c>
      <c r="BS63" s="158">
        <v>101.676466</v>
      </c>
      <c r="BT63" s="158">
        <v>106.811882</v>
      </c>
      <c r="BU63" s="158">
        <v>106.811891</v>
      </c>
      <c r="BV63" s="158">
        <v>60.969715000000001</v>
      </c>
      <c r="BW63" s="158">
        <v>60.334800000000001</v>
      </c>
      <c r="BX63" s="158">
        <v>60.907913999999998</v>
      </c>
      <c r="BY63" s="158">
        <v>61.668503999999999</v>
      </c>
      <c r="BZ63" s="158">
        <v>61.325045000000003</v>
      </c>
      <c r="CA63" s="158">
        <v>59.140124999999998</v>
      </c>
      <c r="CB63" s="158">
        <v>59.129928</v>
      </c>
      <c r="CC63" s="158">
        <v>59.077947000000002</v>
      </c>
      <c r="CE63" s="251">
        <f t="shared" si="24"/>
        <v>0</v>
      </c>
      <c r="CF63" s="251">
        <f t="shared" si="24"/>
        <v>0</v>
      </c>
      <c r="CG63" s="251">
        <f t="shared" si="24"/>
        <v>0</v>
      </c>
      <c r="CH63" s="251">
        <f t="shared" si="24"/>
        <v>990.63548900000001</v>
      </c>
      <c r="CI63" s="251">
        <f t="shared" si="24"/>
        <v>1111.0169510000001</v>
      </c>
      <c r="CJ63" s="251">
        <f t="shared" si="24"/>
        <v>797.85421700000006</v>
      </c>
    </row>
    <row r="64" spans="3:88" x14ac:dyDescent="0.2">
      <c r="C64" s="24" t="s">
        <v>1390</v>
      </c>
      <c r="G64" s="151" t="s">
        <v>1235</v>
      </c>
      <c r="H64" s="151" t="s">
        <v>1391</v>
      </c>
      <c r="K64" s="158">
        <v>0</v>
      </c>
      <c r="L64" s="158">
        <v>0</v>
      </c>
      <c r="M64" s="158">
        <v>0</v>
      </c>
      <c r="N64" s="158">
        <v>0</v>
      </c>
      <c r="O64" s="158">
        <v>0</v>
      </c>
      <c r="P64" s="158">
        <v>0</v>
      </c>
      <c r="Q64" s="158">
        <v>0</v>
      </c>
      <c r="R64" s="158">
        <v>0</v>
      </c>
      <c r="S64" s="158">
        <v>0</v>
      </c>
      <c r="T64" s="158">
        <v>0</v>
      </c>
      <c r="U64" s="158">
        <v>0</v>
      </c>
      <c r="V64" s="158">
        <v>0</v>
      </c>
      <c r="W64" s="158">
        <v>0</v>
      </c>
      <c r="X64" s="158">
        <v>0</v>
      </c>
      <c r="Y64" s="158">
        <v>0</v>
      </c>
      <c r="Z64" s="158">
        <v>0</v>
      </c>
      <c r="AA64" s="158">
        <v>0</v>
      </c>
      <c r="AB64" s="158">
        <v>0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212.46050500000001</v>
      </c>
      <c r="AV64" s="158">
        <v>212.46050500000001</v>
      </c>
      <c r="AW64" s="158">
        <v>212.46050500000001</v>
      </c>
      <c r="AX64" s="158">
        <v>212.46050500000001</v>
      </c>
      <c r="AY64" s="158">
        <v>212.46050500000001</v>
      </c>
      <c r="AZ64" s="158">
        <v>212.46050500000001</v>
      </c>
      <c r="BA64" s="158">
        <v>212.46050500000001</v>
      </c>
      <c r="BB64" s="158">
        <v>212.46050500000001</v>
      </c>
      <c r="BC64" s="158">
        <v>212.46050500000001</v>
      </c>
      <c r="BD64" s="158">
        <v>212.46050500000001</v>
      </c>
      <c r="BE64" s="158">
        <v>212.46050500000001</v>
      </c>
      <c r="BF64" s="158">
        <v>212.46050600000001</v>
      </c>
      <c r="BG64" s="158">
        <v>212.46050500000001</v>
      </c>
      <c r="BH64" s="158">
        <v>212.46050500000001</v>
      </c>
      <c r="BI64" s="158">
        <v>212.46050500000001</v>
      </c>
      <c r="BJ64" s="158">
        <v>212.46050500000001</v>
      </c>
      <c r="BK64" s="158">
        <v>212.46050500000001</v>
      </c>
      <c r="BL64" s="158">
        <v>212.46050500000001</v>
      </c>
      <c r="BM64" s="158">
        <v>212.46050500000001</v>
      </c>
      <c r="BN64" s="158">
        <v>212.46050500000001</v>
      </c>
      <c r="BO64" s="158">
        <v>212.46050500000001</v>
      </c>
      <c r="BP64" s="158">
        <v>212.46050500000001</v>
      </c>
      <c r="BQ64" s="158">
        <v>212.46050500000001</v>
      </c>
      <c r="BR64" s="158">
        <v>212.46050700000001</v>
      </c>
      <c r="BS64" s="158">
        <v>212.46050500000001</v>
      </c>
      <c r="BT64" s="158">
        <v>212.46050500000001</v>
      </c>
      <c r="BU64" s="158">
        <v>212.46050500000001</v>
      </c>
      <c r="BV64" s="158">
        <v>212.46050500000001</v>
      </c>
      <c r="BW64" s="158">
        <v>212.46050500000001</v>
      </c>
      <c r="BX64" s="158">
        <v>212.46050500000001</v>
      </c>
      <c r="BY64" s="158">
        <v>212.46050500000001</v>
      </c>
      <c r="BZ64" s="158">
        <v>212.46050500000001</v>
      </c>
      <c r="CA64" s="158">
        <v>212.46050500000001</v>
      </c>
      <c r="CB64" s="158">
        <v>212.46050500000001</v>
      </c>
      <c r="CC64" s="158">
        <v>212.46050500000001</v>
      </c>
      <c r="CE64" s="251">
        <f t="shared" si="24"/>
        <v>0</v>
      </c>
      <c r="CF64" s="251">
        <f t="shared" si="24"/>
        <v>0</v>
      </c>
      <c r="CG64" s="251">
        <f t="shared" si="24"/>
        <v>0</v>
      </c>
      <c r="CH64" s="251">
        <f t="shared" si="24"/>
        <v>2549.526061</v>
      </c>
      <c r="CI64" s="251">
        <f t="shared" si="24"/>
        <v>2549.5260619999999</v>
      </c>
      <c r="CJ64" s="251">
        <f t="shared" si="24"/>
        <v>2337.0655550000001</v>
      </c>
    </row>
    <row r="65" spans="3:90" x14ac:dyDescent="0.2">
      <c r="C65" s="24" t="s">
        <v>1392</v>
      </c>
      <c r="G65" s="151" t="s">
        <v>1235</v>
      </c>
      <c r="H65" s="151" t="s">
        <v>592</v>
      </c>
      <c r="K65" s="158">
        <v>0</v>
      </c>
      <c r="L65" s="158">
        <v>0</v>
      </c>
      <c r="M65" s="158">
        <v>0</v>
      </c>
      <c r="N65" s="158">
        <v>0</v>
      </c>
      <c r="O65" s="158">
        <v>0</v>
      </c>
      <c r="P65" s="158">
        <v>0</v>
      </c>
      <c r="Q65" s="158">
        <v>0</v>
      </c>
      <c r="R65" s="158">
        <v>0</v>
      </c>
      <c r="S65" s="158">
        <v>0</v>
      </c>
      <c r="T65" s="158">
        <v>0</v>
      </c>
      <c r="U65" s="158">
        <v>0</v>
      </c>
      <c r="V65" s="158">
        <v>0</v>
      </c>
      <c r="W65" s="158">
        <v>0</v>
      </c>
      <c r="X65" s="158">
        <v>0</v>
      </c>
      <c r="Y65" s="158">
        <v>0</v>
      </c>
      <c r="Z65" s="158">
        <v>0</v>
      </c>
      <c r="AA65" s="158">
        <v>0</v>
      </c>
      <c r="AB65" s="158">
        <v>0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62.403125000000003</v>
      </c>
      <c r="BR65" s="158">
        <v>118.669895</v>
      </c>
      <c r="BS65" s="158">
        <v>448.58766200000002</v>
      </c>
      <c r="BT65" s="158">
        <v>448.58766200000002</v>
      </c>
      <c r="BU65" s="158">
        <v>450.94415299999997</v>
      </c>
      <c r="BV65" s="158">
        <v>449.37315899999999</v>
      </c>
      <c r="BW65" s="158">
        <v>449.37315899999999</v>
      </c>
      <c r="BX65" s="158">
        <v>449.37315899999999</v>
      </c>
      <c r="BY65" s="158">
        <v>449.37315899999999</v>
      </c>
      <c r="BZ65" s="158">
        <v>451.71358400000003</v>
      </c>
      <c r="CA65" s="158">
        <v>581.97045800000001</v>
      </c>
      <c r="CB65" s="158">
        <v>615.32225700000004</v>
      </c>
      <c r="CC65" s="158">
        <v>815.58527700000002</v>
      </c>
      <c r="CE65" s="251">
        <f t="shared" si="24"/>
        <v>0</v>
      </c>
      <c r="CF65" s="251">
        <f t="shared" si="24"/>
        <v>0</v>
      </c>
      <c r="CG65" s="251">
        <f t="shared" si="24"/>
        <v>0</v>
      </c>
      <c r="CH65" s="251">
        <f t="shared" si="24"/>
        <v>0</v>
      </c>
      <c r="CI65" s="251">
        <f t="shared" si="24"/>
        <v>181.07301999999999</v>
      </c>
      <c r="CJ65" s="251">
        <f t="shared" si="24"/>
        <v>5610.203688999999</v>
      </c>
    </row>
    <row r="66" spans="3:90" x14ac:dyDescent="0.2">
      <c r="C66" s="24" t="s">
        <v>1393</v>
      </c>
      <c r="G66" s="151" t="s">
        <v>1394</v>
      </c>
      <c r="H66" s="151"/>
      <c r="K66" s="158">
        <v>0</v>
      </c>
      <c r="L66" s="158">
        <v>0</v>
      </c>
      <c r="M66" s="158">
        <v>0</v>
      </c>
      <c r="N66" s="158">
        <v>0</v>
      </c>
      <c r="O66" s="158">
        <v>0</v>
      </c>
      <c r="P66" s="158">
        <v>0</v>
      </c>
      <c r="Q66" s="158">
        <v>0</v>
      </c>
      <c r="R66" s="158">
        <v>0</v>
      </c>
      <c r="S66" s="158">
        <v>0</v>
      </c>
      <c r="T66" s="158">
        <v>0</v>
      </c>
      <c r="U66" s="158">
        <v>0</v>
      </c>
      <c r="V66" s="158">
        <v>0</v>
      </c>
      <c r="W66" s="158">
        <v>0</v>
      </c>
      <c r="X66" s="158">
        <v>0</v>
      </c>
      <c r="Y66" s="158">
        <v>0</v>
      </c>
      <c r="Z66" s="158">
        <v>0</v>
      </c>
      <c r="AA66" s="158">
        <v>0</v>
      </c>
      <c r="AB66" s="158">
        <v>0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16.342649999999999</v>
      </c>
      <c r="AV66" s="158">
        <v>16.341100000000001</v>
      </c>
      <c r="AW66" s="158">
        <v>16.346080000000001</v>
      </c>
      <c r="AX66" s="158">
        <v>16.3429</v>
      </c>
      <c r="AY66" s="158">
        <v>16.34158</v>
      </c>
      <c r="AZ66" s="158">
        <v>16.350460000000002</v>
      </c>
      <c r="BA66" s="158">
        <v>16.387879999999999</v>
      </c>
      <c r="BB66" s="158">
        <v>16.388390000000001</v>
      </c>
      <c r="BC66" s="158">
        <v>16.39134</v>
      </c>
      <c r="BD66" s="158">
        <v>16.365010000000002</v>
      </c>
      <c r="BE66" s="158">
        <v>16.353940000000001</v>
      </c>
      <c r="BF66" s="158">
        <v>16.353850000000001</v>
      </c>
      <c r="BG66" s="158">
        <v>16.352509999999999</v>
      </c>
      <c r="BH66" s="158">
        <v>16.307997</v>
      </c>
      <c r="BI66" s="158">
        <v>36.407091000000001</v>
      </c>
      <c r="BJ66" s="158">
        <v>39.683028999999998</v>
      </c>
      <c r="BK66" s="158">
        <v>66.223662000000004</v>
      </c>
      <c r="BL66" s="158">
        <v>103.54576900000001</v>
      </c>
      <c r="BM66" s="158">
        <v>104.603461</v>
      </c>
      <c r="BN66" s="158">
        <v>104.603461</v>
      </c>
      <c r="BO66" s="158">
        <v>103.54576900000001</v>
      </c>
      <c r="BP66" s="158">
        <v>104.603461</v>
      </c>
      <c r="BQ66" s="158">
        <v>103.54576900000001</v>
      </c>
      <c r="BR66" s="158">
        <v>104.603461</v>
      </c>
      <c r="BS66" s="158">
        <v>104.70006100000001</v>
      </c>
      <c r="BT66" s="158">
        <v>216.080094</v>
      </c>
      <c r="BU66" s="158">
        <v>10.349734</v>
      </c>
      <c r="BV66" s="158">
        <v>131.92711</v>
      </c>
      <c r="BW66" s="158">
        <v>133.92728</v>
      </c>
      <c r="BX66" s="158">
        <v>131.92711</v>
      </c>
      <c r="BY66" s="158">
        <v>133.92728</v>
      </c>
      <c r="BZ66" s="158">
        <v>133.92728</v>
      </c>
      <c r="CA66" s="158">
        <v>131.92711</v>
      </c>
      <c r="CB66" s="158">
        <v>133.92728</v>
      </c>
      <c r="CC66" s="158">
        <v>131.92711</v>
      </c>
      <c r="CE66" s="251">
        <f t="shared" ref="CE66:CJ75" si="25">SUMIF($K$5:$CC$5,CE$5,$K66:$CC66)</f>
        <v>0</v>
      </c>
      <c r="CF66" s="251">
        <f t="shared" si="25"/>
        <v>0</v>
      </c>
      <c r="CG66" s="251">
        <f t="shared" si="25"/>
        <v>0</v>
      </c>
      <c r="CH66" s="251">
        <f t="shared" si="25"/>
        <v>196.30518000000004</v>
      </c>
      <c r="CI66" s="251">
        <f t="shared" si="25"/>
        <v>904.02544</v>
      </c>
      <c r="CJ66" s="251">
        <f t="shared" si="25"/>
        <v>1394.5474490000001</v>
      </c>
    </row>
    <row r="67" spans="3:90" x14ac:dyDescent="0.2">
      <c r="C67" s="24" t="s">
        <v>1395</v>
      </c>
      <c r="G67" s="151" t="s">
        <v>1394</v>
      </c>
      <c r="H67" s="151"/>
      <c r="K67" s="158">
        <v>0</v>
      </c>
      <c r="L67" s="158">
        <v>0</v>
      </c>
      <c r="M67" s="158">
        <v>0</v>
      </c>
      <c r="N67" s="158">
        <v>0</v>
      </c>
      <c r="O67" s="158">
        <v>0</v>
      </c>
      <c r="P67" s="158">
        <v>0</v>
      </c>
      <c r="Q67" s="158">
        <v>0</v>
      </c>
      <c r="R67" s="158">
        <v>0</v>
      </c>
      <c r="S67" s="158">
        <v>0</v>
      </c>
      <c r="T67" s="158">
        <v>0</v>
      </c>
      <c r="U67" s="158">
        <v>0</v>
      </c>
      <c r="V67" s="158">
        <v>0</v>
      </c>
      <c r="W67" s="158">
        <v>0</v>
      </c>
      <c r="X67" s="158">
        <v>0</v>
      </c>
      <c r="Y67" s="158">
        <v>0</v>
      </c>
      <c r="Z67" s="158">
        <v>0</v>
      </c>
      <c r="AA67" s="158">
        <v>0</v>
      </c>
      <c r="AB67" s="158">
        <v>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23.80564</v>
      </c>
      <c r="AV67" s="158">
        <v>23.85896</v>
      </c>
      <c r="AW67" s="158">
        <v>24.005769999999998</v>
      </c>
      <c r="AX67" s="158">
        <v>23.905650000000001</v>
      </c>
      <c r="AY67" s="158">
        <v>23.9056</v>
      </c>
      <c r="AZ67" s="158">
        <v>23.905930000000001</v>
      </c>
      <c r="BA67" s="158">
        <v>23.907309999999999</v>
      </c>
      <c r="BB67" s="158">
        <v>23.910710000000002</v>
      </c>
      <c r="BC67" s="158">
        <v>23.907440000000001</v>
      </c>
      <c r="BD67" s="158">
        <v>23.906469999999999</v>
      </c>
      <c r="BE67" s="158">
        <v>23.90606</v>
      </c>
      <c r="BF67" s="158">
        <v>23.90606</v>
      </c>
      <c r="BG67" s="158">
        <v>34.17651</v>
      </c>
      <c r="BH67" s="158">
        <v>23.787559999999999</v>
      </c>
      <c r="BI67" s="158">
        <v>24.250769999999999</v>
      </c>
      <c r="BJ67" s="158">
        <v>24.207470000000001</v>
      </c>
      <c r="BK67" s="158">
        <v>34.246962000000003</v>
      </c>
      <c r="BL67" s="158">
        <v>34.2941</v>
      </c>
      <c r="BM67" s="158">
        <v>34.6008</v>
      </c>
      <c r="BN67" s="158">
        <v>37.105800000000002</v>
      </c>
      <c r="BO67" s="158">
        <v>36.053800000000003</v>
      </c>
      <c r="BP67" s="158">
        <v>34.526000000000003</v>
      </c>
      <c r="BQ67" s="158">
        <v>34.434100000000001</v>
      </c>
      <c r="BR67" s="158">
        <v>34.555300000000003</v>
      </c>
      <c r="BS67" s="158">
        <v>35.177599999999998</v>
      </c>
      <c r="BT67" s="158">
        <v>64.5745</v>
      </c>
      <c r="BU67" s="158">
        <v>52.880299999999998</v>
      </c>
      <c r="BV67" s="158">
        <v>52.661900000000003</v>
      </c>
      <c r="BW67" s="158">
        <v>52.602699999999999</v>
      </c>
      <c r="BX67" s="158">
        <v>52.784100000000002</v>
      </c>
      <c r="BY67" s="158">
        <v>52.993200000000002</v>
      </c>
      <c r="BZ67" s="158">
        <v>53.200699999999998</v>
      </c>
      <c r="CA67" s="158">
        <v>53.390999999999998</v>
      </c>
      <c r="CB67" s="158">
        <v>53.769799999999996</v>
      </c>
      <c r="CC67" s="158">
        <v>53.161000000000001</v>
      </c>
      <c r="CE67" s="251">
        <f t="shared" si="25"/>
        <v>0</v>
      </c>
      <c r="CF67" s="251">
        <f t="shared" si="25"/>
        <v>0</v>
      </c>
      <c r="CG67" s="251">
        <f t="shared" si="25"/>
        <v>0</v>
      </c>
      <c r="CH67" s="251">
        <f t="shared" si="25"/>
        <v>286.83160000000004</v>
      </c>
      <c r="CI67" s="251">
        <f t="shared" si="25"/>
        <v>386.239172</v>
      </c>
      <c r="CJ67" s="251">
        <f t="shared" si="25"/>
        <v>577.19679999999994</v>
      </c>
    </row>
    <row r="68" spans="3:90" x14ac:dyDescent="0.2">
      <c r="C68" s="24" t="s">
        <v>1396</v>
      </c>
      <c r="G68" s="151" t="s">
        <v>1394</v>
      </c>
      <c r="H68" s="151"/>
      <c r="K68" s="158">
        <v>0.76448000000000005</v>
      </c>
      <c r="L68" s="158">
        <v>0.74558000000000002</v>
      </c>
      <c r="M68" s="158">
        <v>0.67018</v>
      </c>
      <c r="N68" s="158">
        <v>0.67018</v>
      </c>
      <c r="O68" s="158">
        <v>0.67018</v>
      </c>
      <c r="P68" s="158">
        <v>0.77017999999999998</v>
      </c>
      <c r="Q68" s="158">
        <v>0.77017999999999998</v>
      </c>
      <c r="R68" s="158">
        <v>0.77217999999999998</v>
      </c>
      <c r="S68" s="158">
        <v>0.77017999999999998</v>
      </c>
      <c r="T68" s="158">
        <v>0.77017999999999998</v>
      </c>
      <c r="U68" s="158">
        <v>0.84807999999999995</v>
      </c>
      <c r="V68" s="158">
        <v>0.80798000000000003</v>
      </c>
      <c r="W68" s="158">
        <v>0.75774399999999997</v>
      </c>
      <c r="X68" s="158">
        <v>0.790744</v>
      </c>
      <c r="Y68" s="158">
        <v>0.74364399999999997</v>
      </c>
      <c r="Z68" s="158">
        <v>0.77534400000000003</v>
      </c>
      <c r="AA68" s="158">
        <v>0.74624400000000002</v>
      </c>
      <c r="AB68" s="158">
        <v>0.80034400000000006</v>
      </c>
      <c r="AC68" s="158">
        <v>0.75764399999999998</v>
      </c>
      <c r="AD68" s="158">
        <v>0.78684500000000002</v>
      </c>
      <c r="AE68" s="158">
        <v>0.76636300000000002</v>
      </c>
      <c r="AF68" s="158">
        <v>0.86036299999999999</v>
      </c>
      <c r="AG68" s="158">
        <v>0.85711800000000005</v>
      </c>
      <c r="AH68" s="158">
        <v>0.70881799999999995</v>
      </c>
      <c r="AI68" s="158">
        <v>0.87021800000000005</v>
      </c>
      <c r="AJ68" s="158">
        <v>0.87911799999999996</v>
      </c>
      <c r="AK68" s="158">
        <v>0.87221800000000005</v>
      </c>
      <c r="AL68" s="158">
        <v>0.88521799999999995</v>
      </c>
      <c r="AM68" s="158">
        <v>0.78753700000000004</v>
      </c>
      <c r="AN68" s="158">
        <v>0.86421800000000004</v>
      </c>
      <c r="AO68" s="158">
        <v>1.1513</v>
      </c>
      <c r="AP68" s="158">
        <v>1.1029</v>
      </c>
      <c r="AQ68" s="158">
        <v>1.247582</v>
      </c>
      <c r="AR68" s="158">
        <v>1.1594359999999999</v>
      </c>
      <c r="AS68" s="158">
        <v>1.146155</v>
      </c>
      <c r="AT68" s="158">
        <v>1.0972550000000001</v>
      </c>
      <c r="AU68" s="158">
        <v>1.2756639999999999</v>
      </c>
      <c r="AV68" s="158">
        <v>1.3728640000000001</v>
      </c>
      <c r="AW68" s="158">
        <v>1.126568</v>
      </c>
      <c r="AX68" s="158">
        <v>1.5244599999999999</v>
      </c>
      <c r="AY68" s="158">
        <v>1.5302389999999999</v>
      </c>
      <c r="AZ68" s="158">
        <v>1.5244470000000001</v>
      </c>
      <c r="BA68" s="158">
        <v>1.5244470000000001</v>
      </c>
      <c r="BB68" s="158">
        <v>1.164147</v>
      </c>
      <c r="BC68" s="158">
        <v>1.114447</v>
      </c>
      <c r="BD68" s="158">
        <v>1.114447</v>
      </c>
      <c r="BE68" s="158">
        <v>1.114447</v>
      </c>
      <c r="BF68" s="158">
        <v>1.114447</v>
      </c>
      <c r="BG68" s="158">
        <v>1.436083</v>
      </c>
      <c r="BH68" s="158">
        <v>1.069547</v>
      </c>
      <c r="BI68" s="158">
        <v>1.21078</v>
      </c>
      <c r="BJ68" s="158">
        <v>1.1811700000000001</v>
      </c>
      <c r="BK68" s="158">
        <v>1.16462</v>
      </c>
      <c r="BL68" s="158">
        <v>1.17449</v>
      </c>
      <c r="BM68" s="158">
        <v>1.1608099999999999</v>
      </c>
      <c r="BN68" s="158">
        <v>1.1608099999999999</v>
      </c>
      <c r="BO68" s="158">
        <v>1.1608099999999999</v>
      </c>
      <c r="BP68" s="158">
        <v>1.1608099999999999</v>
      </c>
      <c r="BQ68" s="158">
        <v>1.1608099999999999</v>
      </c>
      <c r="BR68" s="158">
        <v>1.1608099999999999</v>
      </c>
      <c r="BS68" s="158">
        <v>1.1608099999999999</v>
      </c>
      <c r="BT68" s="158">
        <v>1.1608229999999999</v>
      </c>
      <c r="BU68" s="158">
        <v>6.3494650000000004</v>
      </c>
      <c r="BV68" s="158">
        <v>1.877286</v>
      </c>
      <c r="BW68" s="158">
        <v>1.5163770000000001</v>
      </c>
      <c r="BX68" s="158">
        <v>1.7963769999999999</v>
      </c>
      <c r="BY68" s="158">
        <v>1.6534690000000001</v>
      </c>
      <c r="BZ68" s="158">
        <v>1.6534690000000001</v>
      </c>
      <c r="CA68" s="158">
        <v>2.8753790000000001</v>
      </c>
      <c r="CB68" s="158">
        <v>1.6505479999999999</v>
      </c>
      <c r="CC68" s="158">
        <v>2.3505479999999999</v>
      </c>
      <c r="CE68" s="251">
        <f t="shared" si="25"/>
        <v>9.02956</v>
      </c>
      <c r="CF68" s="251">
        <f t="shared" si="25"/>
        <v>9.3512149999999998</v>
      </c>
      <c r="CG68" s="251">
        <f t="shared" si="25"/>
        <v>12.063155</v>
      </c>
      <c r="CH68" s="251">
        <f t="shared" si="25"/>
        <v>15.500624</v>
      </c>
      <c r="CI68" s="251">
        <f t="shared" si="25"/>
        <v>14.201549999999997</v>
      </c>
      <c r="CJ68" s="251">
        <f t="shared" si="25"/>
        <v>24.044550999999998</v>
      </c>
      <c r="CL68" s="24" t="s">
        <v>1397</v>
      </c>
    </row>
    <row r="69" spans="3:90" x14ac:dyDescent="0.2">
      <c r="C69" s="24" t="s">
        <v>1398</v>
      </c>
      <c r="G69" s="151" t="s">
        <v>216</v>
      </c>
      <c r="H69" s="151"/>
      <c r="K69" s="158">
        <v>0</v>
      </c>
      <c r="L69" s="158">
        <v>0</v>
      </c>
      <c r="M69" s="158">
        <v>0</v>
      </c>
      <c r="N69" s="158">
        <v>0</v>
      </c>
      <c r="O69" s="158">
        <v>0</v>
      </c>
      <c r="P69" s="158">
        <v>0</v>
      </c>
      <c r="Q69" s="158">
        <v>0</v>
      </c>
      <c r="R69" s="158">
        <v>0</v>
      </c>
      <c r="S69" s="158">
        <v>0</v>
      </c>
      <c r="T69" s="158">
        <v>0</v>
      </c>
      <c r="U69" s="158">
        <v>0</v>
      </c>
      <c r="V69" s="158">
        <v>0</v>
      </c>
      <c r="W69" s="158">
        <v>0</v>
      </c>
      <c r="X69" s="158">
        <v>0</v>
      </c>
      <c r="Y69" s="158">
        <v>0</v>
      </c>
      <c r="Z69" s="158">
        <v>0</v>
      </c>
      <c r="AA69" s="158">
        <v>0</v>
      </c>
      <c r="AB69" s="158">
        <v>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0.17818200000000001</v>
      </c>
      <c r="BE69" s="158">
        <v>0</v>
      </c>
      <c r="BF69" s="158">
        <v>0</v>
      </c>
      <c r="BG69" s="158">
        <v>0</v>
      </c>
      <c r="BH69" s="158">
        <v>0.228182</v>
      </c>
      <c r="BI69" s="158">
        <v>0.16318199999999999</v>
      </c>
      <c r="BJ69" s="158">
        <v>0.26181900000000002</v>
      </c>
      <c r="BK69" s="158">
        <v>0.62136400000000003</v>
      </c>
      <c r="BL69" s="158">
        <v>0</v>
      </c>
      <c r="BM69" s="158">
        <v>0.01</v>
      </c>
      <c r="BN69" s="158">
        <v>0</v>
      </c>
      <c r="BO69" s="158">
        <v>0.18</v>
      </c>
      <c r="BP69" s="158">
        <v>0.96375599999999995</v>
      </c>
      <c r="BQ69" s="158">
        <v>0.32636399999999999</v>
      </c>
      <c r="BR69" s="158">
        <v>0</v>
      </c>
      <c r="BS69" s="158">
        <v>0.27863700000000002</v>
      </c>
      <c r="BT69" s="158">
        <v>0.17818200000000001</v>
      </c>
      <c r="BU69" s="158">
        <v>0</v>
      </c>
      <c r="BV69" s="158">
        <v>0.62800800000000001</v>
      </c>
      <c r="BW69" s="158">
        <v>0</v>
      </c>
      <c r="BX69" s="158">
        <v>0</v>
      </c>
      <c r="BY69" s="158">
        <v>0.78746499999999997</v>
      </c>
      <c r="BZ69" s="158">
        <v>0</v>
      </c>
      <c r="CA69" s="158">
        <v>0.32727400000000001</v>
      </c>
      <c r="CB69" s="158">
        <v>0</v>
      </c>
      <c r="CC69" s="158">
        <v>1.6364E-2</v>
      </c>
      <c r="CE69" s="251">
        <f t="shared" si="25"/>
        <v>0</v>
      </c>
      <c r="CF69" s="251">
        <f t="shared" si="25"/>
        <v>0</v>
      </c>
      <c r="CG69" s="251">
        <f t="shared" si="25"/>
        <v>0</v>
      </c>
      <c r="CH69" s="251">
        <f t="shared" si="25"/>
        <v>0.17818200000000001</v>
      </c>
      <c r="CI69" s="251">
        <f t="shared" si="25"/>
        <v>2.754667</v>
      </c>
      <c r="CJ69" s="251">
        <f t="shared" si="25"/>
        <v>2.2159299999999997</v>
      </c>
    </row>
    <row r="70" spans="3:90" x14ac:dyDescent="0.2">
      <c r="C70" s="24" t="s">
        <v>1399</v>
      </c>
      <c r="G70" s="151" t="s">
        <v>216</v>
      </c>
      <c r="H70" s="151"/>
      <c r="L70" s="158">
        <v>0</v>
      </c>
      <c r="M70" s="158">
        <v>0</v>
      </c>
      <c r="N70" s="158">
        <v>0</v>
      </c>
      <c r="O70" s="158">
        <v>0</v>
      </c>
      <c r="P70" s="158">
        <v>0</v>
      </c>
      <c r="Q70" s="158">
        <v>0</v>
      </c>
      <c r="R70" s="158">
        <v>0</v>
      </c>
      <c r="S70" s="158">
        <v>0</v>
      </c>
      <c r="T70" s="158">
        <v>0</v>
      </c>
      <c r="U70" s="158">
        <v>0</v>
      </c>
      <c r="V70" s="158">
        <v>0</v>
      </c>
      <c r="W70" s="158">
        <v>0</v>
      </c>
      <c r="X70" s="158">
        <v>0</v>
      </c>
      <c r="Y70" s="158">
        <v>0</v>
      </c>
      <c r="Z70" s="158">
        <v>0</v>
      </c>
      <c r="AA70" s="158">
        <v>0</v>
      </c>
      <c r="AB70" s="158">
        <v>0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0</v>
      </c>
      <c r="AV70" s="158">
        <v>0</v>
      </c>
      <c r="AW70" s="158">
        <v>0</v>
      </c>
      <c r="AX70" s="158">
        <v>0</v>
      </c>
      <c r="AY70" s="158">
        <v>0</v>
      </c>
      <c r="AZ70" s="158">
        <v>0</v>
      </c>
      <c r="BA70" s="158">
        <v>0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29.38</v>
      </c>
      <c r="BI70" s="158">
        <v>0</v>
      </c>
      <c r="BJ70" s="158">
        <v>0</v>
      </c>
      <c r="BK70" s="158">
        <v>4.07</v>
      </c>
      <c r="BL70" s="158">
        <v>5.9637000000000003E-2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E70" s="251">
        <f t="shared" si="25"/>
        <v>0</v>
      </c>
      <c r="CF70" s="251">
        <f t="shared" si="25"/>
        <v>0</v>
      </c>
      <c r="CG70" s="251">
        <f t="shared" si="25"/>
        <v>0</v>
      </c>
      <c r="CH70" s="251">
        <f t="shared" si="25"/>
        <v>0</v>
      </c>
      <c r="CI70" s="251">
        <f t="shared" si="25"/>
        <v>33.509637000000005</v>
      </c>
      <c r="CJ70" s="251">
        <f t="shared" si="25"/>
        <v>0</v>
      </c>
    </row>
    <row r="71" spans="3:90" x14ac:dyDescent="0.2">
      <c r="C71" s="24" t="s">
        <v>1400</v>
      </c>
      <c r="G71" s="151" t="s">
        <v>1401</v>
      </c>
      <c r="H71" s="151"/>
      <c r="K71" s="158">
        <v>1.8048</v>
      </c>
      <c r="L71" s="158">
        <v>1.8048</v>
      </c>
      <c r="M71" s="158">
        <v>2.08453</v>
      </c>
      <c r="N71" s="158">
        <v>1.0011000000000001</v>
      </c>
      <c r="O71" s="158">
        <v>3.3914200000000001</v>
      </c>
      <c r="P71" s="158">
        <v>2.1962600000000001</v>
      </c>
      <c r="Q71" s="158">
        <v>2.2094399999999998</v>
      </c>
      <c r="R71" s="158">
        <v>2.2094299999999998</v>
      </c>
      <c r="S71" s="158">
        <v>2.2094299999999998</v>
      </c>
      <c r="T71" s="158">
        <v>2.2289500000000002</v>
      </c>
      <c r="U71" s="158">
        <v>2.4887000000000001</v>
      </c>
      <c r="V71" s="158">
        <v>2.4889299999999999</v>
      </c>
      <c r="W71" s="158">
        <v>2.4889299999999999</v>
      </c>
      <c r="X71" s="158">
        <v>2.4889299999999999</v>
      </c>
      <c r="Y71" s="158">
        <v>2.49064</v>
      </c>
      <c r="Z71" s="158">
        <v>2.2806E-2</v>
      </c>
      <c r="AA71" s="158">
        <v>3.1863600000000001</v>
      </c>
      <c r="AB71" s="158">
        <v>3.1863600000000001</v>
      </c>
      <c r="AC71" s="158">
        <v>-0.58246200000000004</v>
      </c>
      <c r="AD71" s="158">
        <v>2.7979059999999998</v>
      </c>
      <c r="AE71" s="158">
        <v>2.9378150000000001</v>
      </c>
      <c r="AF71" s="158">
        <v>3.1293899999999999</v>
      </c>
      <c r="AG71" s="158">
        <v>3.2226180000000002</v>
      </c>
      <c r="AH71" s="158">
        <v>2.9052150000000001</v>
      </c>
      <c r="AI71" s="158">
        <v>2.9454899999999999</v>
      </c>
      <c r="AJ71" s="158">
        <v>3.0871089999999999</v>
      </c>
      <c r="AK71" s="158">
        <v>3.2898040000000002</v>
      </c>
      <c r="AL71" s="158">
        <v>3.2625150000000001</v>
      </c>
      <c r="AM71" s="158">
        <v>3.2785920000000002</v>
      </c>
      <c r="AN71" s="158">
        <v>3.4817070000000001</v>
      </c>
      <c r="AO71" s="158">
        <v>3.3890169999999999</v>
      </c>
      <c r="AP71" s="158">
        <v>3.5256340000000002</v>
      </c>
      <c r="AQ71" s="158">
        <v>0.41854599999999997</v>
      </c>
      <c r="AR71" s="158">
        <v>9.1045219999999993</v>
      </c>
      <c r="AS71" s="158">
        <v>4.9230989999999997</v>
      </c>
      <c r="AT71" s="158">
        <v>5.1687450000000004</v>
      </c>
      <c r="AU71" s="158">
        <v>4.4727040000000002</v>
      </c>
      <c r="AV71" s="158">
        <v>4.4949240000000001</v>
      </c>
      <c r="AW71" s="158">
        <v>4.4949240000000001</v>
      </c>
      <c r="AX71" s="158">
        <v>4.4949240000000001</v>
      </c>
      <c r="AY71" s="158">
        <v>4.4949240000000001</v>
      </c>
      <c r="AZ71" s="158">
        <v>4.4949240000000001</v>
      </c>
      <c r="BA71" s="158">
        <v>4.4186569999999996</v>
      </c>
      <c r="BB71" s="158">
        <v>4.9717849999999997</v>
      </c>
      <c r="BC71" s="158">
        <v>5.5291180000000004</v>
      </c>
      <c r="BD71" s="158">
        <v>5.5250700000000004</v>
      </c>
      <c r="BE71" s="158">
        <v>5.7892239999999999</v>
      </c>
      <c r="BF71" s="158">
        <v>5.7329309999999998</v>
      </c>
      <c r="BG71" s="158">
        <v>5.7329309999999998</v>
      </c>
      <c r="BH71" s="158">
        <v>5.7329309999999998</v>
      </c>
      <c r="BI71" s="158">
        <v>6.0598919999999996</v>
      </c>
      <c r="BJ71" s="158">
        <v>6.4074970000000002</v>
      </c>
      <c r="BK71" s="158">
        <v>6.3393329999999999</v>
      </c>
      <c r="BL71" s="158">
        <v>6.3393329999999999</v>
      </c>
      <c r="BM71" s="158">
        <v>6.360042</v>
      </c>
      <c r="BN71" s="158">
        <v>6.360042</v>
      </c>
      <c r="BO71" s="158">
        <v>7.6621249999999996</v>
      </c>
      <c r="BP71" s="158">
        <v>6.3726510000000003</v>
      </c>
      <c r="BQ71" s="158">
        <v>6.8772500000000001</v>
      </c>
      <c r="BR71" s="158">
        <v>6.9560430000000002</v>
      </c>
      <c r="BS71" s="158">
        <v>6.9560430000000002</v>
      </c>
      <c r="BT71" s="158">
        <v>6.9560430000000002</v>
      </c>
      <c r="BU71" s="158">
        <v>6.9560430000000002</v>
      </c>
      <c r="BV71" s="158">
        <v>7.5944820000000002</v>
      </c>
      <c r="BW71" s="158">
        <v>7.6095430000000004</v>
      </c>
      <c r="BX71" s="158">
        <v>7.6584539999999999</v>
      </c>
      <c r="BY71" s="158">
        <v>0.19986599999999999</v>
      </c>
      <c r="BZ71" s="158">
        <v>15.202828</v>
      </c>
      <c r="CA71" s="158">
        <v>8.9777489999999993</v>
      </c>
      <c r="CB71" s="158">
        <v>8.7497980000000002</v>
      </c>
      <c r="CC71" s="158">
        <v>8.7548159999999999</v>
      </c>
      <c r="CE71" s="251">
        <f t="shared" si="25"/>
        <v>26.117790000000003</v>
      </c>
      <c r="CF71" s="251">
        <f t="shared" si="25"/>
        <v>28.274508000000004</v>
      </c>
      <c r="CG71" s="251">
        <f t="shared" si="25"/>
        <v>45.874779999999994</v>
      </c>
      <c r="CH71" s="251">
        <f t="shared" si="25"/>
        <v>58.914108999999996</v>
      </c>
      <c r="CI71" s="251">
        <f t="shared" si="25"/>
        <v>77.200069999999982</v>
      </c>
      <c r="CJ71" s="251">
        <f t="shared" si="25"/>
        <v>85.615665000000007</v>
      </c>
    </row>
    <row r="72" spans="3:90" x14ac:dyDescent="0.2">
      <c r="C72" s="24" t="s">
        <v>1402</v>
      </c>
      <c r="G72" s="151" t="s">
        <v>1401</v>
      </c>
      <c r="H72" s="151"/>
      <c r="K72" s="158">
        <v>0</v>
      </c>
      <c r="L72" s="158">
        <v>0</v>
      </c>
      <c r="M72" s="158">
        <v>0</v>
      </c>
      <c r="N72" s="158">
        <v>0</v>
      </c>
      <c r="O72" s="158">
        <v>0</v>
      </c>
      <c r="P72" s="158">
        <v>0</v>
      </c>
      <c r="Q72" s="158">
        <v>0</v>
      </c>
      <c r="R72" s="158">
        <v>0</v>
      </c>
      <c r="S72" s="158">
        <v>0</v>
      </c>
      <c r="T72" s="158">
        <v>0</v>
      </c>
      <c r="U72" s="158">
        <v>0</v>
      </c>
      <c r="V72" s="158">
        <v>0</v>
      </c>
      <c r="W72" s="158">
        <v>0</v>
      </c>
      <c r="X72" s="158">
        <v>0</v>
      </c>
      <c r="Y72" s="158">
        <v>0</v>
      </c>
      <c r="Z72" s="158">
        <v>0</v>
      </c>
      <c r="AA72" s="158">
        <v>0</v>
      </c>
      <c r="AB72" s="158">
        <v>0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1.4955179999999999</v>
      </c>
      <c r="AV72" s="158">
        <v>1.4255949999999999</v>
      </c>
      <c r="AW72" s="158">
        <v>1.5239119999999999</v>
      </c>
      <c r="AX72" s="158">
        <v>1.474753</v>
      </c>
      <c r="AY72" s="158">
        <v>1.5239119999999999</v>
      </c>
      <c r="AZ72" s="158">
        <v>1.474753</v>
      </c>
      <c r="BA72" s="158">
        <v>1.5239119999999999</v>
      </c>
      <c r="BB72" s="158">
        <v>1.5239119999999999</v>
      </c>
      <c r="BC72" s="158">
        <v>1.6013040000000001</v>
      </c>
      <c r="BD72" s="158">
        <v>1.7121710000000001</v>
      </c>
      <c r="BE72" s="158">
        <v>1.6569389999999999</v>
      </c>
      <c r="BF72" s="158">
        <v>1.7121759999999999</v>
      </c>
      <c r="BG72" s="158">
        <v>1.8113669999999999</v>
      </c>
      <c r="BH72" s="158">
        <v>1.6655610000000001</v>
      </c>
      <c r="BI72" s="158">
        <v>1.844014</v>
      </c>
      <c r="BJ72" s="158">
        <v>1.784529</v>
      </c>
      <c r="BK72" s="158">
        <v>1.844014</v>
      </c>
      <c r="BL72" s="158">
        <v>1.784529</v>
      </c>
      <c r="BM72" s="158">
        <v>1.844014</v>
      </c>
      <c r="BN72" s="158">
        <v>1.844014</v>
      </c>
      <c r="BO72" s="158">
        <v>1.75109</v>
      </c>
      <c r="BP72" s="158">
        <v>1.829388</v>
      </c>
      <c r="BQ72" s="158">
        <v>1.770375</v>
      </c>
      <c r="BR72" s="158">
        <v>1.829394</v>
      </c>
      <c r="BS72" s="158">
        <v>1.688669</v>
      </c>
      <c r="BT72" s="158">
        <v>1.52525</v>
      </c>
      <c r="BU72" s="158">
        <v>1.688669</v>
      </c>
      <c r="BV72" s="158">
        <v>1.634196</v>
      </c>
      <c r="BW72" s="158">
        <v>1.688669</v>
      </c>
      <c r="BX72" s="158">
        <v>1.634196</v>
      </c>
      <c r="BY72" s="158">
        <v>1.688669</v>
      </c>
      <c r="BZ72" s="158">
        <v>1.688669</v>
      </c>
      <c r="CA72" s="158">
        <v>1.742883</v>
      </c>
      <c r="CB72" s="158">
        <v>1.9478260000000001</v>
      </c>
      <c r="CC72" s="158">
        <v>1.8849929999999999</v>
      </c>
      <c r="CE72" s="251">
        <f t="shared" si="25"/>
        <v>0</v>
      </c>
      <c r="CF72" s="251">
        <f t="shared" si="25"/>
        <v>0</v>
      </c>
      <c r="CG72" s="251">
        <f t="shared" si="25"/>
        <v>0</v>
      </c>
      <c r="CH72" s="251">
        <f t="shared" si="25"/>
        <v>18.648857</v>
      </c>
      <c r="CI72" s="251">
        <f t="shared" si="25"/>
        <v>21.602289000000006</v>
      </c>
      <c r="CJ72" s="251">
        <f t="shared" si="25"/>
        <v>18.812688999999999</v>
      </c>
    </row>
    <row r="73" spans="3:90" x14ac:dyDescent="0.2">
      <c r="C73" s="24" t="s">
        <v>1403</v>
      </c>
      <c r="G73" s="151" t="s">
        <v>1404</v>
      </c>
      <c r="H73" s="151"/>
      <c r="K73" s="158">
        <v>0.21090999999999999</v>
      </c>
      <c r="L73" s="158">
        <v>5.8000000000000003E-2</v>
      </c>
      <c r="M73" s="158">
        <v>0</v>
      </c>
      <c r="N73" s="158">
        <v>0</v>
      </c>
      <c r="O73" s="158">
        <v>0.36299999999999999</v>
      </c>
      <c r="P73" s="158">
        <v>0.63749999999999996</v>
      </c>
      <c r="Q73" s="158">
        <v>0.88579300000000005</v>
      </c>
      <c r="R73" s="158">
        <v>1.259773</v>
      </c>
      <c r="S73" s="158">
        <v>0</v>
      </c>
      <c r="T73" s="158">
        <v>0.95032099999999997</v>
      </c>
      <c r="U73" s="158">
        <v>0.52809399999999995</v>
      </c>
      <c r="V73" s="158">
        <v>6.7093E-2</v>
      </c>
      <c r="W73" s="158">
        <v>0.73699999999999999</v>
      </c>
      <c r="X73" s="158">
        <v>0</v>
      </c>
      <c r="Y73" s="158">
        <v>7.2182999999999997E-2</v>
      </c>
      <c r="Z73" s="158">
        <v>6.5002000000000004E-2</v>
      </c>
      <c r="AA73" s="158">
        <v>5.4549999999999998E-3</v>
      </c>
      <c r="AB73" s="158">
        <v>0</v>
      </c>
      <c r="AC73" s="158">
        <v>1.0697099999999999</v>
      </c>
      <c r="AD73" s="158">
        <v>0.234683</v>
      </c>
      <c r="AE73" s="158">
        <v>0.76981900000000003</v>
      </c>
      <c r="AF73" s="158">
        <v>0</v>
      </c>
      <c r="AG73" s="158">
        <v>0.21</v>
      </c>
      <c r="AH73" s="158">
        <v>7.5636999999999996E-2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2.09992</v>
      </c>
      <c r="AV73" s="158">
        <v>0.59520700000000004</v>
      </c>
      <c r="AW73" s="158">
        <v>0.152001</v>
      </c>
      <c r="AX73" s="158">
        <v>0.16026499999999999</v>
      </c>
      <c r="AY73" s="158">
        <v>0.53717199999999998</v>
      </c>
      <c r="AZ73" s="158">
        <v>0.21242900000000001</v>
      </c>
      <c r="BA73" s="158">
        <v>0.334955</v>
      </c>
      <c r="BB73" s="158">
        <v>0.13045399999999999</v>
      </c>
      <c r="BC73" s="158">
        <v>0.464702</v>
      </c>
      <c r="BD73" s="158">
        <v>0.44654500000000003</v>
      </c>
      <c r="BE73" s="158">
        <v>0.22695599999999999</v>
      </c>
      <c r="BF73" s="158">
        <v>0.106682</v>
      </c>
      <c r="BG73" s="158">
        <v>0.111957</v>
      </c>
      <c r="BH73" s="158">
        <v>0.34450399999999998</v>
      </c>
      <c r="BI73" s="158">
        <v>0.51512599999999997</v>
      </c>
      <c r="BJ73" s="158">
        <v>0.255909</v>
      </c>
      <c r="BK73" s="158">
        <v>0.70936600000000005</v>
      </c>
      <c r="BL73" s="158">
        <v>0.47499999999999998</v>
      </c>
      <c r="BM73" s="158">
        <v>9.5500000000000001E-4</v>
      </c>
      <c r="BN73" s="158">
        <v>0.22620999999999999</v>
      </c>
      <c r="BO73" s="158">
        <v>0.19218399999999999</v>
      </c>
      <c r="BP73" s="158">
        <v>0.103546</v>
      </c>
      <c r="BQ73" s="158">
        <v>1.662442</v>
      </c>
      <c r="BR73" s="158">
        <v>0.61545700000000003</v>
      </c>
      <c r="BS73" s="158">
        <v>0.19863800000000001</v>
      </c>
      <c r="BT73" s="158">
        <v>0.77411300000000005</v>
      </c>
      <c r="BU73" s="158">
        <v>1.6006899999999999</v>
      </c>
      <c r="BV73" s="158">
        <v>1.0448249999999999</v>
      </c>
      <c r="BW73" s="158">
        <v>0.89441300000000001</v>
      </c>
      <c r="BX73" s="158">
        <v>0.495147</v>
      </c>
      <c r="BY73" s="158">
        <v>0.68238500000000002</v>
      </c>
      <c r="BZ73" s="158">
        <v>0.46733000000000002</v>
      </c>
      <c r="CA73" s="158">
        <v>1.0215510000000001</v>
      </c>
      <c r="CB73" s="158">
        <v>0.56815599999999999</v>
      </c>
      <c r="CC73" s="158">
        <v>0.81803999999999999</v>
      </c>
      <c r="CE73" s="251">
        <f t="shared" si="25"/>
        <v>4.9604840000000001</v>
      </c>
      <c r="CF73" s="251">
        <f t="shared" si="25"/>
        <v>3.2394889999999998</v>
      </c>
      <c r="CG73" s="251">
        <f t="shared" si="25"/>
        <v>0</v>
      </c>
      <c r="CH73" s="251">
        <f t="shared" si="25"/>
        <v>5.4672880000000017</v>
      </c>
      <c r="CI73" s="251">
        <f t="shared" si="25"/>
        <v>5.212656</v>
      </c>
      <c r="CJ73" s="251">
        <f t="shared" si="25"/>
        <v>8.5652880000000007</v>
      </c>
    </row>
    <row r="74" spans="3:90" x14ac:dyDescent="0.2">
      <c r="C74" s="24" t="s">
        <v>1405</v>
      </c>
      <c r="G74" s="151" t="s">
        <v>1404</v>
      </c>
      <c r="H74" s="151"/>
      <c r="K74" s="158">
        <v>0</v>
      </c>
      <c r="L74" s="158">
        <v>0</v>
      </c>
      <c r="M74" s="158">
        <v>0</v>
      </c>
      <c r="N74" s="158">
        <v>0</v>
      </c>
      <c r="O74" s="158">
        <v>0</v>
      </c>
      <c r="P74" s="158">
        <v>0</v>
      </c>
      <c r="Q74" s="158">
        <v>0</v>
      </c>
      <c r="R74" s="158">
        <v>0</v>
      </c>
      <c r="S74" s="158">
        <v>0</v>
      </c>
      <c r="T74" s="158">
        <v>0</v>
      </c>
      <c r="U74" s="158">
        <v>0</v>
      </c>
      <c r="V74" s="158">
        <v>0</v>
      </c>
      <c r="W74" s="158">
        <v>0</v>
      </c>
      <c r="X74" s="158">
        <v>0</v>
      </c>
      <c r="Y74" s="158">
        <v>0</v>
      </c>
      <c r="Z74" s="158">
        <v>0</v>
      </c>
      <c r="AA74" s="158">
        <v>0</v>
      </c>
      <c r="AB74" s="158">
        <v>0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4.8520539999999999</v>
      </c>
      <c r="AV74" s="158">
        <v>-1.961249</v>
      </c>
      <c r="AW74" s="158">
        <v>3.3118460000000001</v>
      </c>
      <c r="AX74" s="158">
        <v>2.8298230000000002</v>
      </c>
      <c r="AY74" s="158">
        <v>0.162437</v>
      </c>
      <c r="AZ74" s="158">
        <v>0.83943800000000002</v>
      </c>
      <c r="BA74" s="158">
        <v>12.248991999999999</v>
      </c>
      <c r="BB74" s="158">
        <v>0.75174700000000005</v>
      </c>
      <c r="BC74" s="158">
        <v>0.90207400000000004</v>
      </c>
      <c r="BD74" s="158">
        <v>1.0699920000000001</v>
      </c>
      <c r="BE74" s="158">
        <v>0.12887499999999999</v>
      </c>
      <c r="BF74" s="158">
        <v>0.81845100000000004</v>
      </c>
      <c r="BG74" s="158">
        <v>9.5670420000000007</v>
      </c>
      <c r="BH74" s="158">
        <v>5.6134570000000004</v>
      </c>
      <c r="BI74" s="158">
        <v>1.19408</v>
      </c>
      <c r="BJ74" s="158">
        <v>1.3549059999999999</v>
      </c>
      <c r="BK74" s="158">
        <v>0.48060199999999997</v>
      </c>
      <c r="BL74" s="158">
        <v>1.0492600000000001</v>
      </c>
      <c r="BM74" s="158">
        <v>0.32770500000000002</v>
      </c>
      <c r="BN74" s="158">
        <v>1.5755939999999999</v>
      </c>
      <c r="BO74" s="158">
        <v>0.49859599999999998</v>
      </c>
      <c r="BP74" s="158">
        <v>0.11318400000000001</v>
      </c>
      <c r="BQ74" s="158">
        <v>11.300698000000001</v>
      </c>
      <c r="BR74" s="158">
        <v>1.012753</v>
      </c>
      <c r="BS74" s="158">
        <v>0.80130400000000002</v>
      </c>
      <c r="BT74" s="158">
        <v>0.48181099999999999</v>
      </c>
      <c r="BU74" s="158">
        <v>2.4805290000000002</v>
      </c>
      <c r="BV74" s="158">
        <v>5.2264670000000004</v>
      </c>
      <c r="BW74" s="158">
        <v>1.119186</v>
      </c>
      <c r="BX74" s="158">
        <v>1.034348</v>
      </c>
      <c r="BY74" s="158">
        <v>1.3228770000000001</v>
      </c>
      <c r="BZ74" s="158">
        <v>0.94491099999999995</v>
      </c>
      <c r="CA74" s="158">
        <v>1.339367</v>
      </c>
      <c r="CB74" s="158">
        <v>0.87043899999999996</v>
      </c>
      <c r="CC74" s="158">
        <v>0.89239500000000005</v>
      </c>
      <c r="CE74" s="251">
        <f t="shared" si="25"/>
        <v>0</v>
      </c>
      <c r="CF74" s="251">
        <f t="shared" si="25"/>
        <v>0</v>
      </c>
      <c r="CG74" s="251">
        <f t="shared" si="25"/>
        <v>0</v>
      </c>
      <c r="CH74" s="251">
        <f t="shared" si="25"/>
        <v>25.95448</v>
      </c>
      <c r="CI74" s="251">
        <f t="shared" si="25"/>
        <v>34.087877000000006</v>
      </c>
      <c r="CJ74" s="251">
        <f t="shared" si="25"/>
        <v>16.513634</v>
      </c>
    </row>
    <row r="75" spans="3:90" x14ac:dyDescent="0.2">
      <c r="C75" s="24" t="s">
        <v>1406</v>
      </c>
      <c r="G75" s="151" t="s">
        <v>1404</v>
      </c>
      <c r="H75" s="151"/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  <c r="R75" s="158">
        <v>0</v>
      </c>
      <c r="S75" s="158">
        <v>0</v>
      </c>
      <c r="T75" s="158">
        <v>0</v>
      </c>
      <c r="U75" s="158">
        <v>0</v>
      </c>
      <c r="V75" s="158">
        <v>0</v>
      </c>
      <c r="W75" s="158">
        <v>0</v>
      </c>
      <c r="X75" s="158">
        <v>0</v>
      </c>
      <c r="Y75" s="158">
        <v>0</v>
      </c>
      <c r="Z75" s="158">
        <v>0</v>
      </c>
      <c r="AA75" s="158">
        <v>0</v>
      </c>
      <c r="AB75" s="158">
        <v>0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2.0256400000000001</v>
      </c>
      <c r="AJ75" s="158">
        <v>0</v>
      </c>
      <c r="AK75" s="158">
        <v>3.7774000000000002E-2</v>
      </c>
      <c r="AL75" s="158">
        <v>0</v>
      </c>
      <c r="AM75" s="158">
        <v>0</v>
      </c>
      <c r="AN75" s="158">
        <v>0</v>
      </c>
      <c r="AO75" s="158">
        <v>4.7460000000000002E-3</v>
      </c>
      <c r="AP75" s="158">
        <v>0.32171</v>
      </c>
      <c r="AQ75" s="158">
        <v>0.41165499999999999</v>
      </c>
      <c r="AR75" s="158">
        <v>0.37607299999999999</v>
      </c>
      <c r="AS75" s="158">
        <v>0</v>
      </c>
      <c r="AT75" s="158">
        <v>6.0000000000000001E-3</v>
      </c>
      <c r="AU75" s="158">
        <v>0.42691000000000001</v>
      </c>
      <c r="AV75" s="158">
        <v>1.817388</v>
      </c>
      <c r="AW75" s="158">
        <v>1.2703610000000001</v>
      </c>
      <c r="AX75" s="158">
        <v>0.43959199999999998</v>
      </c>
      <c r="AY75" s="158">
        <v>0.60018000000000005</v>
      </c>
      <c r="AZ75" s="158">
        <v>1.2496449999999999</v>
      </c>
      <c r="BA75" s="158">
        <v>1.017109</v>
      </c>
      <c r="BB75" s="158">
        <v>1.0181000000000001E-2</v>
      </c>
      <c r="BC75" s="158">
        <v>0.21579100000000001</v>
      </c>
      <c r="BD75" s="158">
        <v>0.51327299999999998</v>
      </c>
      <c r="BE75" s="158">
        <v>1.3637E-2</v>
      </c>
      <c r="BF75" s="158">
        <v>4.9181999999999997E-2</v>
      </c>
      <c r="BG75" s="158">
        <v>5.7545599999999997</v>
      </c>
      <c r="BH75" s="158">
        <v>1.353297</v>
      </c>
      <c r="BI75" s="158">
        <v>0.159354</v>
      </c>
      <c r="BJ75" s="158">
        <v>0.42699900000000002</v>
      </c>
      <c r="BK75" s="158">
        <v>0.81610799999999994</v>
      </c>
      <c r="BL75" s="158">
        <v>0.92252199999999995</v>
      </c>
      <c r="BM75" s="158">
        <v>0.52718299999999996</v>
      </c>
      <c r="BN75" s="158">
        <v>0.61212200000000005</v>
      </c>
      <c r="BO75" s="158">
        <v>0.21992800000000001</v>
      </c>
      <c r="BP75" s="158">
        <v>0.26777499999999999</v>
      </c>
      <c r="BQ75" s="158">
        <v>0.32169399999999998</v>
      </c>
      <c r="BR75" s="158">
        <v>0.92741600000000002</v>
      </c>
      <c r="BS75" s="158">
        <v>2.2012960000000001</v>
      </c>
      <c r="BT75" s="158">
        <v>2.0975290000000002</v>
      </c>
      <c r="BU75" s="158">
        <v>4.2403659999999999</v>
      </c>
      <c r="BV75" s="158">
        <v>1.167535</v>
      </c>
      <c r="BW75" s="158">
        <v>0.99175899999999995</v>
      </c>
      <c r="BX75" s="158">
        <v>1.7982199999999999</v>
      </c>
      <c r="BY75" s="158">
        <v>1.484505</v>
      </c>
      <c r="BZ75" s="158">
        <v>4.1851409999999998</v>
      </c>
      <c r="CA75" s="158">
        <v>1.202491</v>
      </c>
      <c r="CB75" s="158">
        <v>1.9227939999999999</v>
      </c>
      <c r="CC75" s="158">
        <v>0.59199800000000002</v>
      </c>
      <c r="CE75" s="251">
        <f t="shared" si="25"/>
        <v>0</v>
      </c>
      <c r="CF75" s="251">
        <f t="shared" si="25"/>
        <v>0</v>
      </c>
      <c r="CG75" s="251">
        <f t="shared" si="25"/>
        <v>3.1835979999999999</v>
      </c>
      <c r="CH75" s="251">
        <f t="shared" si="25"/>
        <v>7.6232490000000004</v>
      </c>
      <c r="CI75" s="251">
        <f t="shared" si="25"/>
        <v>12.308958000000001</v>
      </c>
      <c r="CJ75" s="251">
        <f t="shared" si="25"/>
        <v>21.883633999999997</v>
      </c>
    </row>
    <row r="76" spans="3:90" x14ac:dyDescent="0.2">
      <c r="C76" s="24" t="s">
        <v>1407</v>
      </c>
      <c r="G76" s="151" t="s">
        <v>196</v>
      </c>
      <c r="H76" s="151"/>
      <c r="K76" s="158">
        <v>0</v>
      </c>
      <c r="L76" s="158">
        <v>0</v>
      </c>
      <c r="M76" s="158">
        <v>0</v>
      </c>
      <c r="N76" s="158">
        <v>0</v>
      </c>
      <c r="O76" s="158">
        <v>0</v>
      </c>
      <c r="P76" s="158">
        <v>0</v>
      </c>
      <c r="Q76" s="158">
        <v>0</v>
      </c>
      <c r="R76" s="158">
        <v>0</v>
      </c>
      <c r="S76" s="158">
        <v>0</v>
      </c>
      <c r="T76" s="158">
        <v>0</v>
      </c>
      <c r="U76" s="158">
        <v>0</v>
      </c>
      <c r="V76" s="158">
        <v>0</v>
      </c>
      <c r="W76" s="158">
        <v>0</v>
      </c>
      <c r="X76" s="158">
        <v>0</v>
      </c>
      <c r="Y76" s="158">
        <v>0</v>
      </c>
      <c r="Z76" s="158">
        <v>0</v>
      </c>
      <c r="AA76" s="158">
        <v>0</v>
      </c>
      <c r="AB76" s="158">
        <v>0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0.18181800000000001</v>
      </c>
      <c r="AI76" s="158">
        <v>0.18181800000000001</v>
      </c>
      <c r="AJ76" s="158">
        <v>0.18181800000000001</v>
      </c>
      <c r="AK76" s="158">
        <v>0.18181800000000001</v>
      </c>
      <c r="AL76" s="158">
        <v>0.18181800000000001</v>
      </c>
      <c r="AM76" s="158">
        <v>1.181818</v>
      </c>
      <c r="AN76" s="158">
        <v>0.18181800000000001</v>
      </c>
      <c r="AO76" s="158">
        <v>0</v>
      </c>
      <c r="AP76" s="158">
        <v>0</v>
      </c>
      <c r="AQ76" s="158">
        <v>0</v>
      </c>
      <c r="AR76" s="158">
        <v>0</v>
      </c>
      <c r="AS76" s="158">
        <v>1</v>
      </c>
      <c r="AT76" s="158">
        <v>0</v>
      </c>
      <c r="AU76" s="158">
        <v>147.025372</v>
      </c>
      <c r="AV76" s="158">
        <v>155.91474400000001</v>
      </c>
      <c r="AW76" s="158">
        <v>149.03952799999999</v>
      </c>
      <c r="AX76" s="158">
        <v>145.71347900000001</v>
      </c>
      <c r="AY76" s="158">
        <v>167.82355699999999</v>
      </c>
      <c r="AZ76" s="158">
        <v>160.11621099999999</v>
      </c>
      <c r="BA76" s="158">
        <v>157.365162</v>
      </c>
      <c r="BB76" s="158">
        <v>165.88399999999999</v>
      </c>
      <c r="BC76" s="158">
        <v>167.208777</v>
      </c>
      <c r="BD76" s="158">
        <v>218.84230400000001</v>
      </c>
      <c r="BE76" s="158">
        <v>213.05622500000001</v>
      </c>
      <c r="BF76" s="158">
        <v>202.039524</v>
      </c>
      <c r="BG76" s="158">
        <v>226.619438</v>
      </c>
      <c r="BH76" s="158">
        <v>178.74503899999999</v>
      </c>
      <c r="BI76" s="158">
        <v>200.068603</v>
      </c>
      <c r="BJ76" s="158">
        <v>206.377185</v>
      </c>
      <c r="BK76" s="158">
        <v>198.077</v>
      </c>
      <c r="BL76" s="158">
        <v>199.465</v>
      </c>
      <c r="BM76" s="158">
        <v>286.86566399999998</v>
      </c>
      <c r="BN76" s="158">
        <v>200.30489299999999</v>
      </c>
      <c r="BO76" s="158">
        <v>191.376</v>
      </c>
      <c r="BP76" s="158">
        <v>209.103431</v>
      </c>
      <c r="BQ76" s="158">
        <v>203.14017799999999</v>
      </c>
      <c r="BR76" s="158">
        <v>205.54611399999999</v>
      </c>
      <c r="BS76" s="158">
        <v>203.34186600000001</v>
      </c>
      <c r="BT76" s="158">
        <v>203.10949299999999</v>
      </c>
      <c r="BU76" s="158">
        <v>231.56826000000001</v>
      </c>
      <c r="BV76" s="158">
        <v>214.81621200000001</v>
      </c>
      <c r="BW76" s="158">
        <v>207.66326000000001</v>
      </c>
      <c r="BX76" s="158">
        <v>235.95482899999999</v>
      </c>
      <c r="BY76" s="158">
        <v>201.47775300000001</v>
      </c>
      <c r="BZ76" s="158">
        <v>225.37036699999999</v>
      </c>
      <c r="CA76" s="158">
        <v>233.92223799999999</v>
      </c>
      <c r="CB76" s="158">
        <v>243.54651899999999</v>
      </c>
      <c r="CC76" s="158">
        <v>241.228375</v>
      </c>
      <c r="CE76" s="251">
        <f t="shared" ref="CE76:CJ85" si="26">SUMIF($K$5:$CC$5,CE$5,$K76:$CC76)</f>
        <v>0</v>
      </c>
      <c r="CF76" s="251">
        <f t="shared" si="26"/>
        <v>0.18181800000000001</v>
      </c>
      <c r="CG76" s="251">
        <f t="shared" si="26"/>
        <v>3.0909079999999998</v>
      </c>
      <c r="CH76" s="251">
        <f t="shared" si="26"/>
        <v>2050.028883</v>
      </c>
      <c r="CI76" s="251">
        <f t="shared" si="26"/>
        <v>2505.688545</v>
      </c>
      <c r="CJ76" s="251">
        <f t="shared" si="26"/>
        <v>2441.9991720000003</v>
      </c>
      <c r="CL76" s="24" t="s">
        <v>1408</v>
      </c>
    </row>
    <row r="77" spans="3:90" x14ac:dyDescent="0.2">
      <c r="C77" s="24" t="s">
        <v>1409</v>
      </c>
      <c r="G77" s="151" t="s">
        <v>196</v>
      </c>
      <c r="H77" s="151"/>
      <c r="K77" s="158">
        <v>0</v>
      </c>
      <c r="L77" s="158">
        <v>0</v>
      </c>
      <c r="M77" s="158">
        <v>0.25700000000000001</v>
      </c>
      <c r="N77" s="158">
        <v>10.199999999999999</v>
      </c>
      <c r="O77" s="158">
        <v>0</v>
      </c>
      <c r="P77" s="158">
        <v>4.3280000000000003</v>
      </c>
      <c r="Q77" s="158">
        <v>0</v>
      </c>
      <c r="R77" s="158">
        <v>2</v>
      </c>
      <c r="S77" s="158">
        <v>0</v>
      </c>
      <c r="T77" s="158">
        <v>3.9</v>
      </c>
      <c r="U77" s="158">
        <v>0.25700000000000001</v>
      </c>
      <c r="V77" s="158">
        <v>0</v>
      </c>
      <c r="W77" s="158">
        <v>0.32945000000000002</v>
      </c>
      <c r="X77" s="158">
        <v>0</v>
      </c>
      <c r="Y77" s="158">
        <v>7.6999999999999999E-2</v>
      </c>
      <c r="Z77" s="158">
        <v>15.276999999999999</v>
      </c>
      <c r="AA77" s="158">
        <v>0.42199999999999999</v>
      </c>
      <c r="AB77" s="158">
        <v>0</v>
      </c>
      <c r="AC77" s="158">
        <v>0.4</v>
      </c>
      <c r="AD77" s="158">
        <v>0.2</v>
      </c>
      <c r="AE77" s="158">
        <v>0.2</v>
      </c>
      <c r="AF77" s="158">
        <v>6.7</v>
      </c>
      <c r="AG77" s="158">
        <v>3</v>
      </c>
      <c r="AH77" s="158">
        <v>0.2</v>
      </c>
      <c r="AI77" s="158">
        <v>0.2412</v>
      </c>
      <c r="AJ77" s="158">
        <v>26.2</v>
      </c>
      <c r="AK77" s="158">
        <v>8.8930000000000007</v>
      </c>
      <c r="AL77" s="158">
        <v>0.498</v>
      </c>
      <c r="AM77" s="158">
        <v>0.2</v>
      </c>
      <c r="AN77" s="158">
        <v>48.777999999999999</v>
      </c>
      <c r="AO77" s="158">
        <v>3.54</v>
      </c>
      <c r="AP77" s="158">
        <v>14.226000000000001</v>
      </c>
      <c r="AQ77" s="158">
        <v>4.6412000000000004</v>
      </c>
      <c r="AR77" s="158">
        <v>199.70599999999999</v>
      </c>
      <c r="AS77" s="158">
        <v>6.06</v>
      </c>
      <c r="AT77" s="158">
        <v>58.283200000000001</v>
      </c>
      <c r="AU77" s="158">
        <v>10.6</v>
      </c>
      <c r="AV77" s="158">
        <v>39.36</v>
      </c>
      <c r="AW77" s="158">
        <v>11.937799999999999</v>
      </c>
      <c r="AX77" s="158">
        <v>14.64</v>
      </c>
      <c r="AY77" s="158">
        <v>17.140080000000001</v>
      </c>
      <c r="AZ77" s="158">
        <v>26.364799999999999</v>
      </c>
      <c r="BA77" s="158">
        <v>12.7272</v>
      </c>
      <c r="BB77" s="158">
        <v>3.3</v>
      </c>
      <c r="BC77" s="158">
        <v>38.24</v>
      </c>
      <c r="BD77" s="158">
        <v>63.325600000000001</v>
      </c>
      <c r="BE77" s="158">
        <v>62.6496</v>
      </c>
      <c r="BF77" s="158">
        <v>84.3</v>
      </c>
      <c r="BG77" s="158">
        <v>9.6310549999999999</v>
      </c>
      <c r="BH77" s="158">
        <v>9.1372</v>
      </c>
      <c r="BI77" s="158">
        <v>87.555199999999999</v>
      </c>
      <c r="BJ77" s="158">
        <v>32.290799999999997</v>
      </c>
      <c r="BK77" s="158">
        <v>4.5811999999999999</v>
      </c>
      <c r="BL77" s="158">
        <v>13.53</v>
      </c>
      <c r="BM77" s="158">
        <v>6.0662000000000003</v>
      </c>
      <c r="BN77" s="158">
        <v>18.422599999999999</v>
      </c>
      <c r="BO77" s="158">
        <v>10.64</v>
      </c>
      <c r="BP77" s="158">
        <v>78.808999999999997</v>
      </c>
      <c r="BQ77" s="158">
        <v>62.603546000000001</v>
      </c>
      <c r="BR77" s="158">
        <v>152.01740000000001</v>
      </c>
      <c r="BS77" s="158">
        <v>3.1</v>
      </c>
      <c r="BT77" s="158">
        <v>20.260667999999999</v>
      </c>
      <c r="BU77" s="158">
        <v>16.614546000000001</v>
      </c>
      <c r="BV77" s="158">
        <v>46.79</v>
      </c>
      <c r="BW77" s="158">
        <v>2.5299999999999998</v>
      </c>
      <c r="BX77" s="158">
        <v>13.6388</v>
      </c>
      <c r="BY77" s="158">
        <v>39.372799999999998</v>
      </c>
      <c r="BZ77" s="158">
        <v>23.986799000000001</v>
      </c>
      <c r="CA77" s="158">
        <v>15.208</v>
      </c>
      <c r="CB77" s="158">
        <v>37.463999999999999</v>
      </c>
      <c r="CC77" s="158">
        <v>176.033378</v>
      </c>
      <c r="CE77" s="251">
        <f t="shared" si="26"/>
        <v>20.942</v>
      </c>
      <c r="CF77" s="251">
        <f t="shared" si="26"/>
        <v>26.805449999999993</v>
      </c>
      <c r="CG77" s="251">
        <f t="shared" si="26"/>
        <v>371.26660000000004</v>
      </c>
      <c r="CH77" s="251">
        <f t="shared" si="26"/>
        <v>384.58508000000006</v>
      </c>
      <c r="CI77" s="251">
        <f t="shared" si="26"/>
        <v>485.28420099999994</v>
      </c>
      <c r="CJ77" s="251">
        <f t="shared" si="26"/>
        <v>394.99899099999999</v>
      </c>
      <c r="CL77" s="24" t="s">
        <v>1410</v>
      </c>
    </row>
    <row r="78" spans="3:90" x14ac:dyDescent="0.2">
      <c r="C78" s="24" t="s">
        <v>1411</v>
      </c>
      <c r="G78" s="151" t="s">
        <v>196</v>
      </c>
      <c r="H78" s="151"/>
      <c r="K78" s="158">
        <v>0</v>
      </c>
      <c r="L78" s="158">
        <v>0</v>
      </c>
      <c r="M78" s="158">
        <v>0</v>
      </c>
      <c r="N78" s="158">
        <v>0</v>
      </c>
      <c r="O78" s="158">
        <v>0</v>
      </c>
      <c r="P78" s="158">
        <v>0</v>
      </c>
      <c r="Q78" s="158">
        <v>0</v>
      </c>
      <c r="R78" s="158">
        <v>0</v>
      </c>
      <c r="S78" s="158">
        <v>0</v>
      </c>
      <c r="T78" s="158">
        <v>0</v>
      </c>
      <c r="U78" s="158">
        <v>0</v>
      </c>
      <c r="V78" s="158">
        <v>0</v>
      </c>
      <c r="W78" s="158">
        <v>0</v>
      </c>
      <c r="X78" s="158">
        <v>0</v>
      </c>
      <c r="Y78" s="158">
        <v>0</v>
      </c>
      <c r="Z78" s="158">
        <v>0</v>
      </c>
      <c r="AA78" s="158">
        <v>0</v>
      </c>
      <c r="AB78" s="158">
        <v>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11.94</v>
      </c>
      <c r="AV78" s="158">
        <v>0</v>
      </c>
      <c r="AW78" s="158">
        <v>0</v>
      </c>
      <c r="AX78" s="158">
        <v>0</v>
      </c>
      <c r="AY78" s="158">
        <v>0.1</v>
      </c>
      <c r="AZ78" s="158">
        <v>0.72727299999999995</v>
      </c>
      <c r="BA78" s="158">
        <v>0</v>
      </c>
      <c r="BB78" s="158">
        <v>2.8</v>
      </c>
      <c r="BC78" s="158">
        <v>12.367273000000001</v>
      </c>
      <c r="BD78" s="158">
        <v>0</v>
      </c>
      <c r="BE78" s="158">
        <v>5.4545999999999997E-2</v>
      </c>
      <c r="BF78" s="158">
        <v>0</v>
      </c>
      <c r="BG78" s="158">
        <v>3.0089999999999999</v>
      </c>
      <c r="BH78" s="158">
        <v>9</v>
      </c>
      <c r="BI78" s="158">
        <v>0.72727299999999995</v>
      </c>
      <c r="BJ78" s="158">
        <v>7.2727279999999999</v>
      </c>
      <c r="BK78" s="158">
        <v>0</v>
      </c>
      <c r="BL78" s="158">
        <v>22.123273000000001</v>
      </c>
      <c r="BM78" s="158">
        <v>2.59</v>
      </c>
      <c r="BN78" s="158">
        <v>0</v>
      </c>
      <c r="BO78" s="158">
        <v>3</v>
      </c>
      <c r="BP78" s="158">
        <v>8.9545449999999995</v>
      </c>
      <c r="BQ78" s="158">
        <v>8.8000000000000007</v>
      </c>
      <c r="BR78" s="158">
        <v>9.1</v>
      </c>
      <c r="BS78" s="158">
        <v>24.4</v>
      </c>
      <c r="BT78" s="158">
        <v>16.350000000000001</v>
      </c>
      <c r="BU78" s="158">
        <v>26.25</v>
      </c>
      <c r="BV78" s="158">
        <v>0</v>
      </c>
      <c r="BW78" s="158">
        <v>65.974000000000004</v>
      </c>
      <c r="BX78" s="158">
        <v>5.8879999999999999</v>
      </c>
      <c r="BY78" s="158">
        <v>46.988</v>
      </c>
      <c r="BZ78" s="158">
        <v>1.3360000000000001</v>
      </c>
      <c r="CA78" s="158">
        <v>25.283999999999999</v>
      </c>
      <c r="CB78" s="158">
        <v>19.564</v>
      </c>
      <c r="CC78" s="158">
        <v>18.858000000000001</v>
      </c>
      <c r="CE78" s="251">
        <f t="shared" si="26"/>
        <v>0</v>
      </c>
      <c r="CF78" s="251">
        <f t="shared" si="26"/>
        <v>0</v>
      </c>
      <c r="CG78" s="251">
        <f t="shared" si="26"/>
        <v>0</v>
      </c>
      <c r="CH78" s="251">
        <f t="shared" si="26"/>
        <v>27.989091999999999</v>
      </c>
      <c r="CI78" s="251">
        <f t="shared" si="26"/>
        <v>74.576818999999986</v>
      </c>
      <c r="CJ78" s="251">
        <f t="shared" si="26"/>
        <v>250.892</v>
      </c>
    </row>
    <row r="79" spans="3:90" x14ac:dyDescent="0.2">
      <c r="C79" s="24" t="s">
        <v>1412</v>
      </c>
      <c r="G79" s="151" t="s">
        <v>196</v>
      </c>
      <c r="H79" s="151"/>
      <c r="K79" s="158">
        <v>0</v>
      </c>
      <c r="L79" s="158">
        <v>0</v>
      </c>
      <c r="M79" s="158">
        <v>0</v>
      </c>
      <c r="N79" s="158">
        <v>0</v>
      </c>
      <c r="O79" s="158">
        <v>0</v>
      </c>
      <c r="P79" s="158">
        <v>0</v>
      </c>
      <c r="Q79" s="158">
        <v>0</v>
      </c>
      <c r="R79" s="158">
        <v>0</v>
      </c>
      <c r="S79" s="158">
        <v>0</v>
      </c>
      <c r="T79" s="158">
        <v>0</v>
      </c>
      <c r="U79" s="158">
        <v>0</v>
      </c>
      <c r="V79" s="158">
        <v>0</v>
      </c>
      <c r="W79" s="158">
        <v>0</v>
      </c>
      <c r="X79" s="158">
        <v>0</v>
      </c>
      <c r="Y79" s="158">
        <v>0</v>
      </c>
      <c r="Z79" s="158">
        <v>0</v>
      </c>
      <c r="AA79" s="158">
        <v>0</v>
      </c>
      <c r="AB79" s="158">
        <v>0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0</v>
      </c>
      <c r="AI79" s="158">
        <v>0</v>
      </c>
      <c r="AJ79" s="158">
        <v>0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27.8489</v>
      </c>
      <c r="AV79" s="158">
        <v>19.986699999999999</v>
      </c>
      <c r="AW79" s="158">
        <v>18.848400000000002</v>
      </c>
      <c r="AX79" s="158">
        <v>18.463000000000001</v>
      </c>
      <c r="AY79" s="158">
        <v>15.825200000000001</v>
      </c>
      <c r="AZ79" s="158">
        <v>14.4681</v>
      </c>
      <c r="BA79" s="158">
        <v>15.4549</v>
      </c>
      <c r="BB79" s="158">
        <v>18.0914</v>
      </c>
      <c r="BC79" s="158">
        <v>19.1111</v>
      </c>
      <c r="BD79" s="158">
        <v>18.731300000000001</v>
      </c>
      <c r="BE79" s="158">
        <v>19.4862</v>
      </c>
      <c r="BF79" s="158">
        <v>34.213500000000003</v>
      </c>
      <c r="BG79" s="158">
        <v>31.147300000000001</v>
      </c>
      <c r="BH79" s="158">
        <v>28.665199999999999</v>
      </c>
      <c r="BI79" s="158">
        <v>33.025100000000002</v>
      </c>
      <c r="BJ79" s="158">
        <v>23.775400000000001</v>
      </c>
      <c r="BK79" s="158">
        <v>23.790099999999999</v>
      </c>
      <c r="BL79" s="158">
        <v>23.369700000000002</v>
      </c>
      <c r="BM79" s="158">
        <v>21.582000000000001</v>
      </c>
      <c r="BN79" s="158">
        <v>22.618400000000001</v>
      </c>
      <c r="BO79" s="158">
        <v>27.9346</v>
      </c>
      <c r="BP79" s="158">
        <v>21.0396</v>
      </c>
      <c r="BQ79" s="158">
        <v>16.976099999999999</v>
      </c>
      <c r="BR79" s="158">
        <v>19.880800000000001</v>
      </c>
      <c r="BS79" s="158">
        <v>27.869</v>
      </c>
      <c r="BT79" s="158">
        <v>22.174099999999999</v>
      </c>
      <c r="BU79" s="158">
        <v>23.0275</v>
      </c>
      <c r="BV79" s="158">
        <v>14.7096</v>
      </c>
      <c r="BW79" s="158">
        <v>15.8902</v>
      </c>
      <c r="BX79" s="158">
        <v>17.290199999999999</v>
      </c>
      <c r="BY79" s="158">
        <v>15.4107</v>
      </c>
      <c r="BZ79" s="158">
        <v>18.060400000000001</v>
      </c>
      <c r="CA79" s="158">
        <v>17.0349</v>
      </c>
      <c r="CB79" s="158">
        <v>16.139199999999999</v>
      </c>
      <c r="CC79" s="158">
        <v>28.9724</v>
      </c>
      <c r="CE79" s="251">
        <f t="shared" si="26"/>
        <v>0</v>
      </c>
      <c r="CF79" s="251">
        <f t="shared" si="26"/>
        <v>0</v>
      </c>
      <c r="CG79" s="251">
        <f t="shared" si="26"/>
        <v>0</v>
      </c>
      <c r="CH79" s="251">
        <f t="shared" si="26"/>
        <v>240.52869999999999</v>
      </c>
      <c r="CI79" s="251">
        <f t="shared" si="26"/>
        <v>293.80430000000001</v>
      </c>
      <c r="CJ79" s="251">
        <f t="shared" si="26"/>
        <v>216.57819999999995</v>
      </c>
    </row>
    <row r="80" spans="3:90" x14ac:dyDescent="0.2">
      <c r="C80" s="24" t="s">
        <v>1413</v>
      </c>
      <c r="G80" s="151" t="s">
        <v>196</v>
      </c>
      <c r="H80" s="625" t="s">
        <v>1414</v>
      </c>
      <c r="K80" s="158">
        <v>0</v>
      </c>
      <c r="L80" s="158">
        <v>0</v>
      </c>
      <c r="M80" s="158">
        <v>0</v>
      </c>
      <c r="N80" s="158">
        <v>0</v>
      </c>
      <c r="O80" s="158">
        <v>0</v>
      </c>
      <c r="P80" s="158">
        <v>0</v>
      </c>
      <c r="Q80" s="158">
        <v>0</v>
      </c>
      <c r="R80" s="158">
        <v>0</v>
      </c>
      <c r="S80" s="158">
        <v>0</v>
      </c>
      <c r="T80" s="158">
        <v>0</v>
      </c>
      <c r="U80" s="158">
        <v>0</v>
      </c>
      <c r="V80" s="158">
        <v>0</v>
      </c>
      <c r="W80" s="158">
        <v>0</v>
      </c>
      <c r="X80" s="158">
        <v>0</v>
      </c>
      <c r="Y80" s="158">
        <v>0</v>
      </c>
      <c r="Z80" s="158">
        <v>0</v>
      </c>
      <c r="AA80" s="158">
        <v>0</v>
      </c>
      <c r="AB80" s="158">
        <v>0</v>
      </c>
      <c r="AC80" s="158">
        <v>0</v>
      </c>
      <c r="AD80" s="158">
        <v>0</v>
      </c>
      <c r="AE80" s="158">
        <v>0</v>
      </c>
      <c r="AF80" s="158">
        <v>0</v>
      </c>
      <c r="AG80" s="158">
        <v>0</v>
      </c>
      <c r="AH80" s="158">
        <v>0</v>
      </c>
      <c r="AI80" s="158">
        <v>0</v>
      </c>
      <c r="AJ80" s="158">
        <v>0</v>
      </c>
      <c r="AK80" s="158">
        <v>0</v>
      </c>
      <c r="AL80" s="158">
        <v>0</v>
      </c>
      <c r="AM80" s="158">
        <v>0</v>
      </c>
      <c r="AN80" s="158">
        <v>0</v>
      </c>
      <c r="AO80" s="158">
        <v>0</v>
      </c>
      <c r="AP80" s="158">
        <v>0</v>
      </c>
      <c r="AQ80" s="158">
        <v>0</v>
      </c>
      <c r="AR80" s="158">
        <v>0</v>
      </c>
      <c r="AS80" s="158">
        <v>0</v>
      </c>
      <c r="AT80" s="158">
        <v>0</v>
      </c>
      <c r="AU80" s="158">
        <v>127.213447</v>
      </c>
      <c r="AV80" s="158">
        <v>126.80361499999999</v>
      </c>
      <c r="AW80" s="158">
        <v>134.93623700000001</v>
      </c>
      <c r="AX80" s="158">
        <v>122.14904</v>
      </c>
      <c r="AY80" s="158">
        <v>132.726067</v>
      </c>
      <c r="AZ80" s="158">
        <v>138.43135699999999</v>
      </c>
      <c r="BA80" s="158">
        <v>134.84540000000001</v>
      </c>
      <c r="BB80" s="158">
        <v>138.66335100000001</v>
      </c>
      <c r="BC80" s="158">
        <v>154.206974</v>
      </c>
      <c r="BD80" s="158">
        <v>287.01577400000002</v>
      </c>
      <c r="BE80" s="158">
        <v>300.67442</v>
      </c>
      <c r="BF80" s="158">
        <v>737.630898</v>
      </c>
      <c r="BG80" s="158">
        <v>329.34801099999999</v>
      </c>
      <c r="BH80" s="158">
        <v>333.272198</v>
      </c>
      <c r="BI80" s="158">
        <v>342.639185</v>
      </c>
      <c r="BJ80" s="158">
        <v>377.01541300000002</v>
      </c>
      <c r="BK80" s="158">
        <v>376.90070200000002</v>
      </c>
      <c r="BL80" s="158">
        <v>374.48186500000003</v>
      </c>
      <c r="BM80" s="158">
        <v>383.56349999999998</v>
      </c>
      <c r="BN80" s="158">
        <v>385.883985</v>
      </c>
      <c r="BO80" s="158">
        <v>370.856314</v>
      </c>
      <c r="BP80" s="158">
        <v>369.15835800000002</v>
      </c>
      <c r="BQ80" s="158">
        <v>412.03503699999999</v>
      </c>
      <c r="BR80" s="158">
        <v>426.73081400000001</v>
      </c>
      <c r="BS80" s="158">
        <v>368.02448299999998</v>
      </c>
      <c r="BT80" s="158">
        <v>302.40441700000002</v>
      </c>
      <c r="BU80" s="158">
        <v>305.25896599999999</v>
      </c>
      <c r="BV80" s="158">
        <v>308.808021</v>
      </c>
      <c r="BW80" s="158">
        <v>323.21636699999999</v>
      </c>
      <c r="BX80" s="158">
        <v>320.031767</v>
      </c>
      <c r="BY80" s="158">
        <v>323.62034399999999</v>
      </c>
      <c r="BZ80" s="158">
        <v>342.11906699999997</v>
      </c>
      <c r="CA80" s="158">
        <v>331.70600300000001</v>
      </c>
      <c r="CB80" s="158">
        <v>334.55704200000002</v>
      </c>
      <c r="CC80" s="158">
        <v>330.96855199999999</v>
      </c>
      <c r="CE80" s="251">
        <f t="shared" si="26"/>
        <v>0</v>
      </c>
      <c r="CF80" s="251">
        <f t="shared" si="26"/>
        <v>0</v>
      </c>
      <c r="CG80" s="251">
        <f t="shared" si="26"/>
        <v>0</v>
      </c>
      <c r="CH80" s="251">
        <f t="shared" si="26"/>
        <v>2535.2965800000002</v>
      </c>
      <c r="CI80" s="251">
        <f t="shared" si="26"/>
        <v>4481.8853820000004</v>
      </c>
      <c r="CJ80" s="251">
        <f t="shared" si="26"/>
        <v>3590.715029</v>
      </c>
    </row>
    <row r="81" spans="3:90" x14ac:dyDescent="0.2">
      <c r="C81" s="24" t="s">
        <v>1415</v>
      </c>
      <c r="G81" s="151" t="s">
        <v>196</v>
      </c>
      <c r="H81" s="151"/>
      <c r="K81" s="158">
        <v>0</v>
      </c>
      <c r="L81" s="158">
        <v>0</v>
      </c>
      <c r="M81" s="158">
        <v>0</v>
      </c>
      <c r="N81" s="158">
        <v>0</v>
      </c>
      <c r="O81" s="158">
        <v>0</v>
      </c>
      <c r="P81" s="158">
        <v>0</v>
      </c>
      <c r="Q81" s="158">
        <v>0</v>
      </c>
      <c r="R81" s="158">
        <v>0</v>
      </c>
      <c r="S81" s="158">
        <v>0</v>
      </c>
      <c r="T81" s="158">
        <v>0</v>
      </c>
      <c r="U81" s="158">
        <v>0</v>
      </c>
      <c r="V81" s="158">
        <v>0</v>
      </c>
      <c r="W81" s="158">
        <v>0</v>
      </c>
      <c r="X81" s="158">
        <v>0</v>
      </c>
      <c r="Y81" s="158">
        <v>0</v>
      </c>
      <c r="Z81" s="158">
        <v>0</v>
      </c>
      <c r="AA81" s="158">
        <v>0</v>
      </c>
      <c r="AB81" s="158">
        <v>0</v>
      </c>
      <c r="AC81" s="158">
        <v>0</v>
      </c>
      <c r="AD81" s="158">
        <v>0</v>
      </c>
      <c r="AE81" s="158">
        <v>0</v>
      </c>
      <c r="AF81" s="158">
        <v>0</v>
      </c>
      <c r="AG81" s="158">
        <v>0</v>
      </c>
      <c r="AH81" s="158">
        <v>0</v>
      </c>
      <c r="AI81" s="158">
        <v>0</v>
      </c>
      <c r="AJ81" s="158">
        <v>0</v>
      </c>
      <c r="AK81" s="158">
        <v>0</v>
      </c>
      <c r="AL81" s="158">
        <v>0</v>
      </c>
      <c r="AM81" s="158">
        <v>0</v>
      </c>
      <c r="AN81" s="158">
        <v>0</v>
      </c>
      <c r="AO81" s="158">
        <v>0</v>
      </c>
      <c r="AP81" s="158">
        <v>0</v>
      </c>
      <c r="AQ81" s="158">
        <v>0</v>
      </c>
      <c r="AR81" s="158">
        <v>0</v>
      </c>
      <c r="AS81" s="158">
        <v>0</v>
      </c>
      <c r="AT81" s="158">
        <v>0</v>
      </c>
      <c r="AU81" s="158">
        <v>0.16064999999999999</v>
      </c>
      <c r="AV81" s="158">
        <v>0.29953200000000002</v>
      </c>
      <c r="AW81" s="158">
        <v>0.22215199999999999</v>
      </c>
      <c r="AX81" s="158">
        <v>0.13780999999999999</v>
      </c>
      <c r="AY81" s="158">
        <v>0.117364</v>
      </c>
      <c r="AZ81" s="158">
        <v>6.4000000000000003E-3</v>
      </c>
      <c r="BA81" s="158">
        <v>0.22109400000000001</v>
      </c>
      <c r="BB81" s="158">
        <v>0.30416199999999999</v>
      </c>
      <c r="BC81" s="158">
        <v>0.209478</v>
      </c>
      <c r="BD81" s="158">
        <v>0.29371399999999998</v>
      </c>
      <c r="BE81" s="158">
        <v>0.108126</v>
      </c>
      <c r="BF81" s="158">
        <v>0.43358999999999998</v>
      </c>
      <c r="BG81" s="158">
        <v>0.22816400000000001</v>
      </c>
      <c r="BH81" s="158">
        <v>0.20985400000000001</v>
      </c>
      <c r="BI81" s="158">
        <v>0.19584099999999999</v>
      </c>
      <c r="BJ81" s="158">
        <v>0.24978800000000001</v>
      </c>
      <c r="BK81" s="158">
        <v>0.191828</v>
      </c>
      <c r="BL81" s="158">
        <v>0.158466</v>
      </c>
      <c r="BM81" s="158">
        <v>0.17021700000000001</v>
      </c>
      <c r="BN81" s="158">
        <v>2.3999999999999998E-3</v>
      </c>
      <c r="BO81" s="158">
        <v>0.36837799999999998</v>
      </c>
      <c r="BP81" s="158">
        <v>0.29711799999999999</v>
      </c>
      <c r="BQ81" s="158">
        <v>5.9246E-2</v>
      </c>
      <c r="BR81" s="158">
        <v>0.36148400000000003</v>
      </c>
      <c r="BS81" s="158">
        <v>0.26757799999999998</v>
      </c>
      <c r="BT81" s="158">
        <v>0.207312</v>
      </c>
      <c r="BU81" s="158">
        <v>0.45878000000000002</v>
      </c>
      <c r="BV81" s="158">
        <v>0.29779600000000001</v>
      </c>
      <c r="BW81" s="158">
        <v>0.29702299999999998</v>
      </c>
      <c r="BX81" s="158">
        <v>0.26194600000000001</v>
      </c>
      <c r="BY81" s="158">
        <v>0.16012199999999999</v>
      </c>
      <c r="BZ81" s="158">
        <v>0.20852000000000001</v>
      </c>
      <c r="CA81" s="158">
        <v>0.21595</v>
      </c>
      <c r="CB81" s="158">
        <v>0.19666400000000001</v>
      </c>
      <c r="CC81" s="158">
        <v>0.33731</v>
      </c>
      <c r="CE81" s="251">
        <f t="shared" si="26"/>
        <v>0</v>
      </c>
      <c r="CF81" s="251">
        <f t="shared" si="26"/>
        <v>0</v>
      </c>
      <c r="CG81" s="251">
        <f t="shared" si="26"/>
        <v>0</v>
      </c>
      <c r="CH81" s="251">
        <f t="shared" si="26"/>
        <v>2.5140720000000001</v>
      </c>
      <c r="CI81" s="251">
        <f t="shared" si="26"/>
        <v>2.4927839999999994</v>
      </c>
      <c r="CJ81" s="251">
        <f t="shared" si="26"/>
        <v>2.9090009999999999</v>
      </c>
    </row>
    <row r="82" spans="3:90" x14ac:dyDescent="0.2">
      <c r="C82" s="24" t="s">
        <v>1416</v>
      </c>
      <c r="G82" s="151" t="s">
        <v>196</v>
      </c>
      <c r="H82" s="151"/>
      <c r="K82" s="158">
        <v>0</v>
      </c>
      <c r="L82" s="158">
        <v>0</v>
      </c>
      <c r="M82" s="158">
        <v>0</v>
      </c>
      <c r="N82" s="158">
        <v>0</v>
      </c>
      <c r="O82" s="158">
        <v>0</v>
      </c>
      <c r="P82" s="158">
        <v>0</v>
      </c>
      <c r="Q82" s="158">
        <v>0</v>
      </c>
      <c r="R82" s="158">
        <v>0</v>
      </c>
      <c r="S82" s="158">
        <v>0</v>
      </c>
      <c r="T82" s="158">
        <v>0</v>
      </c>
      <c r="U82" s="158">
        <v>0</v>
      </c>
      <c r="V82" s="158">
        <v>0</v>
      </c>
      <c r="W82" s="158">
        <v>0</v>
      </c>
      <c r="X82" s="158">
        <v>0</v>
      </c>
      <c r="Y82" s="158">
        <v>0</v>
      </c>
      <c r="Z82" s="158">
        <v>0</v>
      </c>
      <c r="AA82" s="158">
        <v>0</v>
      </c>
      <c r="AB82" s="158">
        <v>0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18.50056</v>
      </c>
      <c r="AV82" s="158">
        <v>134.877184</v>
      </c>
      <c r="AW82" s="158">
        <v>-35.946772000000003</v>
      </c>
      <c r="AX82" s="158">
        <v>46.233466</v>
      </c>
      <c r="AY82" s="158">
        <v>18.113060000000001</v>
      </c>
      <c r="AZ82" s="158">
        <v>18.145530000000001</v>
      </c>
      <c r="BA82" s="158">
        <v>55.019891999999999</v>
      </c>
      <c r="BB82" s="158">
        <v>33.553925</v>
      </c>
      <c r="BC82" s="158">
        <v>73.664158999999998</v>
      </c>
      <c r="BD82" s="158">
        <v>8.8489979999999999</v>
      </c>
      <c r="BE82" s="158">
        <v>45.844521999999998</v>
      </c>
      <c r="BF82" s="158">
        <v>10.065528</v>
      </c>
      <c r="BG82" s="158">
        <v>12.635622</v>
      </c>
      <c r="BH82" s="158">
        <v>112.34547000000001</v>
      </c>
      <c r="BI82" s="158">
        <v>27.033833000000001</v>
      </c>
      <c r="BJ82" s="158">
        <v>35.649709000000001</v>
      </c>
      <c r="BK82" s="158">
        <v>22.173663000000001</v>
      </c>
      <c r="BL82" s="158">
        <v>188.93008</v>
      </c>
      <c r="BM82" s="158">
        <v>31.182275000000001</v>
      </c>
      <c r="BN82" s="158">
        <v>18.372012000000002</v>
      </c>
      <c r="BO82" s="158">
        <v>30.836535000000001</v>
      </c>
      <c r="BP82" s="158">
        <v>65.354406999999995</v>
      </c>
      <c r="BQ82" s="158">
        <v>37.031221000000002</v>
      </c>
      <c r="BR82" s="158">
        <v>28.717531000000001</v>
      </c>
      <c r="BS82" s="158">
        <v>88.389415999999997</v>
      </c>
      <c r="BT82" s="158">
        <v>200.73589100000001</v>
      </c>
      <c r="BU82" s="158">
        <v>24.164151</v>
      </c>
      <c r="BV82" s="158">
        <v>79.495052000000001</v>
      </c>
      <c r="BW82" s="158">
        <v>52.583373999999999</v>
      </c>
      <c r="BX82" s="158">
        <v>69.186784000000003</v>
      </c>
      <c r="BY82" s="158">
        <v>202.40905799999999</v>
      </c>
      <c r="BZ82" s="158">
        <v>219.45089100000001</v>
      </c>
      <c r="CA82" s="158">
        <v>117.096327</v>
      </c>
      <c r="CB82" s="158">
        <v>34.354677000000002</v>
      </c>
      <c r="CC82" s="158">
        <v>21.959484</v>
      </c>
      <c r="CE82" s="251">
        <f t="shared" si="26"/>
        <v>0</v>
      </c>
      <c r="CF82" s="251">
        <f t="shared" si="26"/>
        <v>0</v>
      </c>
      <c r="CG82" s="251">
        <f t="shared" si="26"/>
        <v>0</v>
      </c>
      <c r="CH82" s="251">
        <f t="shared" si="26"/>
        <v>426.92005199999994</v>
      </c>
      <c r="CI82" s="251">
        <f t="shared" si="26"/>
        <v>610.26235799999995</v>
      </c>
      <c r="CJ82" s="251">
        <f t="shared" si="26"/>
        <v>1109.8251049999999</v>
      </c>
    </row>
    <row r="83" spans="3:90" x14ac:dyDescent="0.2">
      <c r="C83" s="24" t="s">
        <v>1417</v>
      </c>
      <c r="G83" s="151" t="s">
        <v>196</v>
      </c>
      <c r="H83" s="151"/>
      <c r="K83" s="158">
        <v>0.17754500000000001</v>
      </c>
      <c r="L83" s="158">
        <v>0.83734500000000001</v>
      </c>
      <c r="M83" s="158">
        <v>0.176345</v>
      </c>
      <c r="N83" s="158">
        <v>0.175845</v>
      </c>
      <c r="O83" s="158">
        <v>0.30546699999999999</v>
      </c>
      <c r="P83" s="158">
        <v>0.22864100000000001</v>
      </c>
      <c r="Q83" s="158">
        <v>0.33532899999999999</v>
      </c>
      <c r="R83" s="158">
        <v>2.0870060000000001</v>
      </c>
      <c r="S83" s="158">
        <v>0.41272399999999998</v>
      </c>
      <c r="T83" s="158">
        <v>0.20132</v>
      </c>
      <c r="U83" s="158">
        <v>0.67421200000000003</v>
      </c>
      <c r="V83" s="158">
        <v>7.74594</v>
      </c>
      <c r="W83" s="158">
        <v>0.24251300000000001</v>
      </c>
      <c r="X83" s="158">
        <v>0.83722799999999997</v>
      </c>
      <c r="Y83" s="158">
        <v>1.259625</v>
      </c>
      <c r="Z83" s="158">
        <v>0.45144600000000001</v>
      </c>
      <c r="AA83" s="158">
        <v>0.272287</v>
      </c>
      <c r="AB83" s="158">
        <v>0.790354</v>
      </c>
      <c r="AC83" s="158">
        <v>1.0460970000000001</v>
      </c>
      <c r="AD83" s="158">
        <v>1.2792349999999999</v>
      </c>
      <c r="AE83" s="158">
        <v>0.25459100000000001</v>
      </c>
      <c r="AF83" s="158">
        <v>0.373224</v>
      </c>
      <c r="AG83" s="158">
        <v>0.112773</v>
      </c>
      <c r="AH83" s="158">
        <v>0.11572200000000001</v>
      </c>
      <c r="AI83" s="158">
        <v>5.598071</v>
      </c>
      <c r="AJ83" s="158">
        <v>0.83471700000000004</v>
      </c>
      <c r="AK83" s="158">
        <v>1.127812</v>
      </c>
      <c r="AL83" s="158">
        <v>0.881162</v>
      </c>
      <c r="AM83" s="158">
        <v>20.080608999999999</v>
      </c>
      <c r="AN83" s="158">
        <v>0.22712499999999999</v>
      </c>
      <c r="AO83" s="158">
        <v>0.39340599999999998</v>
      </c>
      <c r="AP83" s="158">
        <v>1.8479300000000001</v>
      </c>
      <c r="AQ83" s="158">
        <v>-0.310977</v>
      </c>
      <c r="AR83" s="158">
        <v>2.0538439999999998</v>
      </c>
      <c r="AS83" s="158">
        <v>0.97703700000000004</v>
      </c>
      <c r="AT83" s="158">
        <v>6.3212469999999996</v>
      </c>
      <c r="AU83" s="158">
        <v>21.058803000000001</v>
      </c>
      <c r="AV83" s="158">
        <v>5.8636460000000001</v>
      </c>
      <c r="AW83" s="158">
        <v>4.1415360000000003</v>
      </c>
      <c r="AX83" s="158">
        <v>1.8244210000000001</v>
      </c>
      <c r="AY83" s="158">
        <v>4.2996629999999998</v>
      </c>
      <c r="AZ83" s="158">
        <v>1.5229109999999999</v>
      </c>
      <c r="BA83" s="158">
        <v>34.935079000000002</v>
      </c>
      <c r="BB83" s="158">
        <v>2.8341620000000001</v>
      </c>
      <c r="BC83" s="158">
        <v>1.8003750000000001</v>
      </c>
      <c r="BD83" s="158">
        <v>0.63148599999999999</v>
      </c>
      <c r="BE83" s="158">
        <v>0.81100000000000005</v>
      </c>
      <c r="BF83" s="158">
        <v>52.415818999999999</v>
      </c>
      <c r="BG83" s="158">
        <v>6.5837289999999999</v>
      </c>
      <c r="BH83" s="158">
        <v>39.468401</v>
      </c>
      <c r="BI83" s="158">
        <v>6.9220560000000004</v>
      </c>
      <c r="BJ83" s="158">
        <v>3.276573</v>
      </c>
      <c r="BK83" s="158">
        <v>10.437624</v>
      </c>
      <c r="BL83" s="158">
        <v>5.4669059999999998</v>
      </c>
      <c r="BM83" s="158">
        <v>5.3072780000000002</v>
      </c>
      <c r="BN83" s="158">
        <v>7.371054</v>
      </c>
      <c r="BO83" s="158">
        <v>1.5994280000000001</v>
      </c>
      <c r="BP83" s="158">
        <v>31.328802</v>
      </c>
      <c r="BQ83" s="158">
        <v>13.712624999999999</v>
      </c>
      <c r="BR83" s="158">
        <v>21.047294999999998</v>
      </c>
      <c r="BS83" s="158">
        <v>42.328187</v>
      </c>
      <c r="BT83" s="158">
        <v>18.818826999999999</v>
      </c>
      <c r="BU83" s="158">
        <v>3.947711</v>
      </c>
      <c r="BV83" s="158">
        <v>6.8829399999999996</v>
      </c>
      <c r="BW83" s="158">
        <v>3.8584320000000001</v>
      </c>
      <c r="BX83" s="158">
        <v>47.611181000000002</v>
      </c>
      <c r="BY83" s="158">
        <v>6.1274040000000003</v>
      </c>
      <c r="BZ83" s="158">
        <v>26.699614</v>
      </c>
      <c r="CA83" s="158">
        <v>5.0209960000000002</v>
      </c>
      <c r="CB83" s="158">
        <v>31.754200000000001</v>
      </c>
      <c r="CC83" s="158">
        <v>4.1519919999999999</v>
      </c>
      <c r="CE83" s="251">
        <f t="shared" si="26"/>
        <v>13.357718999999999</v>
      </c>
      <c r="CF83" s="251">
        <f t="shared" si="26"/>
        <v>7.0350949999999992</v>
      </c>
      <c r="CG83" s="251">
        <f t="shared" si="26"/>
        <v>40.031983000000004</v>
      </c>
      <c r="CH83" s="251">
        <f t="shared" si="26"/>
        <v>132.13890100000003</v>
      </c>
      <c r="CI83" s="251">
        <f t="shared" si="26"/>
        <v>152.52177099999997</v>
      </c>
      <c r="CJ83" s="251">
        <f t="shared" si="26"/>
        <v>197.20148399999999</v>
      </c>
    </row>
    <row r="84" spans="3:90" x14ac:dyDescent="0.2">
      <c r="C84" s="24" t="s">
        <v>1418</v>
      </c>
      <c r="G84" s="151" t="s">
        <v>1419</v>
      </c>
      <c r="H84" s="151"/>
      <c r="K84" s="158">
        <v>15</v>
      </c>
      <c r="L84" s="158">
        <v>13.45</v>
      </c>
      <c r="M84" s="158">
        <v>8.07</v>
      </c>
      <c r="N84" s="158">
        <v>20</v>
      </c>
      <c r="O84" s="158">
        <v>90</v>
      </c>
      <c r="P84" s="158">
        <v>23</v>
      </c>
      <c r="Q84" s="158">
        <v>51.5</v>
      </c>
      <c r="R84" s="158">
        <v>10</v>
      </c>
      <c r="S84" s="158">
        <v>0</v>
      </c>
      <c r="T84" s="158">
        <v>0</v>
      </c>
      <c r="U84" s="158">
        <v>0</v>
      </c>
      <c r="V84" s="158">
        <v>0</v>
      </c>
      <c r="W84" s="158">
        <v>0</v>
      </c>
      <c r="X84" s="158">
        <v>0</v>
      </c>
      <c r="Y84" s="158">
        <v>0</v>
      </c>
      <c r="Z84" s="158">
        <v>10</v>
      </c>
      <c r="AA84" s="158">
        <v>15</v>
      </c>
      <c r="AB84" s="158">
        <v>15</v>
      </c>
      <c r="AC84" s="158">
        <v>15</v>
      </c>
      <c r="AD84" s="158">
        <v>5</v>
      </c>
      <c r="AE84" s="158">
        <v>0</v>
      </c>
      <c r="AF84" s="158">
        <v>0</v>
      </c>
      <c r="AG84" s="158">
        <v>0</v>
      </c>
      <c r="AH84" s="158">
        <v>0</v>
      </c>
      <c r="AI84" s="158">
        <v>28.191099999999999</v>
      </c>
      <c r="AJ84" s="158">
        <v>30.063576000000001</v>
      </c>
      <c r="AK84" s="158">
        <v>22.058191999999998</v>
      </c>
      <c r="AL84" s="158">
        <v>27.001567000000001</v>
      </c>
      <c r="AM84" s="158">
        <v>27.297626999999999</v>
      </c>
      <c r="AN84" s="158">
        <v>35.969586</v>
      </c>
      <c r="AO84" s="158">
        <v>32.663536999999998</v>
      </c>
      <c r="AP84" s="158">
        <v>29.487617</v>
      </c>
      <c r="AQ84" s="158">
        <v>1975.339997</v>
      </c>
      <c r="AR84" s="158">
        <v>2216.829765</v>
      </c>
      <c r="AS84" s="158">
        <v>1476.7751169999999</v>
      </c>
      <c r="AT84" s="158">
        <v>386.35023100000001</v>
      </c>
      <c r="AU84" s="158">
        <v>35.626196999999998</v>
      </c>
      <c r="AV84" s="158">
        <v>73.642150000000001</v>
      </c>
      <c r="AW84" s="158">
        <v>91</v>
      </c>
      <c r="AX84" s="158">
        <v>185.62885199999999</v>
      </c>
      <c r="AY84" s="158">
        <v>196.90367800000001</v>
      </c>
      <c r="AZ84" s="158">
        <v>655.14367600000003</v>
      </c>
      <c r="BA84" s="158">
        <v>1317.4908820000001</v>
      </c>
      <c r="BB84" s="158">
        <v>826.58459500000004</v>
      </c>
      <c r="BC84" s="158">
        <v>461.25617599999998</v>
      </c>
      <c r="BD84" s="158">
        <v>354.84165999999999</v>
      </c>
      <c r="BE84" s="158">
        <v>999.17455399999994</v>
      </c>
      <c r="BF84" s="158">
        <v>2790.9099649999998</v>
      </c>
      <c r="BG84" s="158">
        <v>1331.35106</v>
      </c>
      <c r="BH84" s="158">
        <v>214.31021899999999</v>
      </c>
      <c r="BI84" s="158">
        <v>721.28762500000005</v>
      </c>
      <c r="BJ84" s="158">
        <v>645.33948799999996</v>
      </c>
      <c r="BK84" s="158">
        <v>461.588976</v>
      </c>
      <c r="BL84" s="158">
        <v>2557.1418079999999</v>
      </c>
      <c r="BM84" s="158">
        <v>755.48612200000002</v>
      </c>
      <c r="BN84" s="158">
        <v>1751.2368389999999</v>
      </c>
      <c r="BO84" s="158">
        <v>1298.4320520000001</v>
      </c>
      <c r="BP84" s="158">
        <v>984.00336400000003</v>
      </c>
      <c r="BQ84" s="158">
        <v>947.79165699999999</v>
      </c>
      <c r="BR84" s="158">
        <v>3253.3803240000002</v>
      </c>
      <c r="BS84" s="158">
        <v>467.79928000000001</v>
      </c>
      <c r="BT84" s="158">
        <v>1141.102729</v>
      </c>
      <c r="BU84" s="158">
        <v>749.13535100000001</v>
      </c>
      <c r="BV84" s="158">
        <v>293.04572100000001</v>
      </c>
      <c r="BW84" s="158">
        <v>531.47096399999998</v>
      </c>
      <c r="BX84" s="158">
        <v>477.08840099999998</v>
      </c>
      <c r="BY84" s="158">
        <v>671.21894599999996</v>
      </c>
      <c r="BZ84" s="158">
        <v>1751.813862</v>
      </c>
      <c r="CA84" s="158">
        <v>1965.219165</v>
      </c>
      <c r="CB84" s="158">
        <v>3652.256969</v>
      </c>
      <c r="CC84" s="158">
        <v>1635.4131829999999</v>
      </c>
      <c r="CE84" s="251">
        <f t="shared" si="26"/>
        <v>231.01999999999998</v>
      </c>
      <c r="CF84" s="251">
        <f t="shared" si="26"/>
        <v>60</v>
      </c>
      <c r="CG84" s="251">
        <f t="shared" si="26"/>
        <v>6288.0279120000005</v>
      </c>
      <c r="CH84" s="251">
        <f t="shared" si="26"/>
        <v>7988.2023850000005</v>
      </c>
      <c r="CI84" s="251">
        <f t="shared" si="26"/>
        <v>14921.349533999999</v>
      </c>
      <c r="CJ84" s="251">
        <f t="shared" si="26"/>
        <v>13335.564571000001</v>
      </c>
      <c r="CL84" s="24" t="s">
        <v>1420</v>
      </c>
    </row>
    <row r="85" spans="3:90" x14ac:dyDescent="0.2">
      <c r="C85" s="24" t="s">
        <v>1421</v>
      </c>
      <c r="G85" s="151" t="s">
        <v>1419</v>
      </c>
      <c r="H85" s="151"/>
      <c r="K85" s="158">
        <v>30.742902999999998</v>
      </c>
      <c r="L85" s="158">
        <v>23.533709999999999</v>
      </c>
      <c r="M85" s="158">
        <v>17.745659</v>
      </c>
      <c r="N85" s="158">
        <v>32.658028000000002</v>
      </c>
      <c r="O85" s="158">
        <v>101.38162699999999</v>
      </c>
      <c r="P85" s="158">
        <v>41.710178999999997</v>
      </c>
      <c r="Q85" s="158">
        <v>161.57388</v>
      </c>
      <c r="R85" s="158">
        <v>112.56476000000001</v>
      </c>
      <c r="S85" s="158">
        <v>416.19718499999999</v>
      </c>
      <c r="T85" s="158">
        <v>103.307349</v>
      </c>
      <c r="U85" s="158">
        <v>109.58492699999999</v>
      </c>
      <c r="V85" s="158">
        <v>100.161079</v>
      </c>
      <c r="W85" s="158">
        <v>82.355666999999997</v>
      </c>
      <c r="X85" s="158">
        <v>122.503253</v>
      </c>
      <c r="Y85" s="158">
        <v>114.254604</v>
      </c>
      <c r="Z85" s="158">
        <v>143.62655799999999</v>
      </c>
      <c r="AA85" s="158">
        <v>102.485012</v>
      </c>
      <c r="AB85" s="158">
        <v>111.09078100000001</v>
      </c>
      <c r="AC85" s="158">
        <v>111.795616</v>
      </c>
      <c r="AD85" s="158">
        <v>192.07390699999999</v>
      </c>
      <c r="AE85" s="158">
        <v>132.72208699999999</v>
      </c>
      <c r="AF85" s="158">
        <v>113.76084400000001</v>
      </c>
      <c r="AG85" s="158">
        <v>123.521916</v>
      </c>
      <c r="AH85" s="158">
        <v>-419.479645</v>
      </c>
      <c r="AI85" s="158">
        <v>78.918154999999999</v>
      </c>
      <c r="AJ85" s="158">
        <v>83.035556999999997</v>
      </c>
      <c r="AK85" s="158">
        <v>88.040368999999998</v>
      </c>
      <c r="AL85" s="158">
        <v>88.097140999999993</v>
      </c>
      <c r="AM85" s="158">
        <v>90.984281999999993</v>
      </c>
      <c r="AN85" s="158">
        <v>83.470388999999997</v>
      </c>
      <c r="AO85" s="158">
        <v>79.950577999999993</v>
      </c>
      <c r="AP85" s="158">
        <v>78.881567000000004</v>
      </c>
      <c r="AQ85" s="158">
        <v>49.5</v>
      </c>
      <c r="AR85" s="158">
        <v>0</v>
      </c>
      <c r="AS85" s="158">
        <v>-50</v>
      </c>
      <c r="AT85" s="158">
        <v>551.71437100000003</v>
      </c>
      <c r="AU85" s="158">
        <v>-29.427049</v>
      </c>
      <c r="AV85" s="158">
        <v>103.30914</v>
      </c>
      <c r="AW85" s="158">
        <v>4.8127399999999998</v>
      </c>
      <c r="AX85" s="158">
        <v>4.8747999999999996</v>
      </c>
      <c r="AY85" s="158">
        <v>8.2403700000000004</v>
      </c>
      <c r="AZ85" s="158">
        <v>90.040356000000003</v>
      </c>
      <c r="BA85" s="158">
        <v>182.27960300000001</v>
      </c>
      <c r="BB85" s="158">
        <v>2.27502</v>
      </c>
      <c r="BC85" s="158">
        <v>94.464789999999994</v>
      </c>
      <c r="BD85" s="158">
        <v>1.86138</v>
      </c>
      <c r="BE85" s="158">
        <v>68.75797</v>
      </c>
      <c r="BF85" s="158">
        <v>98.464770000000001</v>
      </c>
      <c r="BG85" s="158">
        <v>5.8943700000000003</v>
      </c>
      <c r="BH85" s="158">
        <v>5.8943700000000003</v>
      </c>
      <c r="BI85" s="158">
        <v>42.1586</v>
      </c>
      <c r="BJ85" s="158">
        <v>41.504499000000003</v>
      </c>
      <c r="BK85" s="158">
        <v>8.1067800000000005</v>
      </c>
      <c r="BL85" s="158">
        <v>69.680408999999997</v>
      </c>
      <c r="BM85" s="158">
        <v>13.573636</v>
      </c>
      <c r="BN85" s="158">
        <v>12.552159</v>
      </c>
      <c r="BO85" s="158">
        <v>45.221012000000002</v>
      </c>
      <c r="BP85" s="158">
        <v>13.298550000000001</v>
      </c>
      <c r="BQ85" s="158">
        <v>105.73084799999999</v>
      </c>
      <c r="BR85" s="158">
        <v>54.780880000000003</v>
      </c>
      <c r="BS85" s="158">
        <v>14.243881</v>
      </c>
      <c r="BT85" s="158">
        <v>17.965024</v>
      </c>
      <c r="BU85" s="158">
        <v>84.286788999999999</v>
      </c>
      <c r="BV85" s="158">
        <v>16.754695000000002</v>
      </c>
      <c r="BW85" s="158">
        <v>38.581806999999998</v>
      </c>
      <c r="BX85" s="158">
        <v>82.875788999999997</v>
      </c>
      <c r="BY85" s="158">
        <v>26.199425000000002</v>
      </c>
      <c r="BZ85" s="158">
        <v>14.068382</v>
      </c>
      <c r="CA85" s="158">
        <v>57.923164999999997</v>
      </c>
      <c r="CB85" s="158">
        <v>9.3948180000000008</v>
      </c>
      <c r="CC85" s="158">
        <v>53.404412000000001</v>
      </c>
      <c r="CE85" s="251">
        <f t="shared" si="26"/>
        <v>1251.161286</v>
      </c>
      <c r="CF85" s="251">
        <f t="shared" si="26"/>
        <v>930.71059999999977</v>
      </c>
      <c r="CG85" s="251">
        <f t="shared" si="26"/>
        <v>1222.5924089999999</v>
      </c>
      <c r="CH85" s="251">
        <f t="shared" si="26"/>
        <v>629.95389</v>
      </c>
      <c r="CI85" s="251">
        <f t="shared" si="26"/>
        <v>418.39611300000001</v>
      </c>
      <c r="CJ85" s="251">
        <f t="shared" si="26"/>
        <v>415.69818699999996</v>
      </c>
      <c r="CL85" s="24" t="s">
        <v>1422</v>
      </c>
    </row>
    <row r="86" spans="3:90" x14ac:dyDescent="0.2">
      <c r="C86" s="24" t="s">
        <v>1423</v>
      </c>
      <c r="G86" s="151" t="s">
        <v>1419</v>
      </c>
      <c r="H86" s="151"/>
      <c r="K86" s="158">
        <v>0</v>
      </c>
      <c r="L86" s="158">
        <v>0</v>
      </c>
      <c r="M86" s="158">
        <v>0</v>
      </c>
      <c r="N86" s="158">
        <v>0</v>
      </c>
      <c r="O86" s="158">
        <v>0</v>
      </c>
      <c r="P86" s="158">
        <v>0</v>
      </c>
      <c r="Q86" s="158">
        <v>0</v>
      </c>
      <c r="R86" s="158">
        <v>0</v>
      </c>
      <c r="S86" s="158">
        <v>0</v>
      </c>
      <c r="T86" s="158">
        <v>0</v>
      </c>
      <c r="U86" s="158">
        <v>0</v>
      </c>
      <c r="V86" s="158">
        <v>0</v>
      </c>
      <c r="W86" s="158">
        <v>0</v>
      </c>
      <c r="X86" s="158">
        <v>0</v>
      </c>
      <c r="Y86" s="158">
        <v>0</v>
      </c>
      <c r="Z86" s="158">
        <v>0</v>
      </c>
      <c r="AA86" s="158">
        <v>0</v>
      </c>
      <c r="AB86" s="158">
        <v>0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2.7</v>
      </c>
      <c r="AR86" s="158">
        <v>0</v>
      </c>
      <c r="AS86" s="158">
        <v>0</v>
      </c>
      <c r="AT86" s="158">
        <v>0</v>
      </c>
      <c r="AU86" s="158">
        <v>0</v>
      </c>
      <c r="AV86" s="158">
        <v>2.46</v>
      </c>
      <c r="AW86" s="158">
        <v>0</v>
      </c>
      <c r="AX86" s="158">
        <v>30.030909000000001</v>
      </c>
      <c r="AY86" s="158">
        <v>0</v>
      </c>
      <c r="AZ86" s="158">
        <v>0</v>
      </c>
      <c r="BA86" s="158">
        <v>0</v>
      </c>
      <c r="BB86" s="158">
        <v>59.37</v>
      </c>
      <c r="BC86" s="158">
        <v>0</v>
      </c>
      <c r="BD86" s="158">
        <v>56</v>
      </c>
      <c r="BE86" s="158">
        <v>24.2485</v>
      </c>
      <c r="BF86" s="158">
        <v>6.1849999999999996</v>
      </c>
      <c r="BG86" s="158">
        <v>0</v>
      </c>
      <c r="BH86" s="158">
        <v>12.322564</v>
      </c>
      <c r="BI86" s="158">
        <v>0</v>
      </c>
      <c r="BJ86" s="158">
        <v>0.85768</v>
      </c>
      <c r="BK86" s="158">
        <v>28.36</v>
      </c>
      <c r="BL86" s="158">
        <v>1.29</v>
      </c>
      <c r="BM86" s="158">
        <v>0</v>
      </c>
      <c r="BN86" s="158">
        <v>100</v>
      </c>
      <c r="BO86" s="158">
        <v>0</v>
      </c>
      <c r="BP86" s="158">
        <v>0.72136999999999996</v>
      </c>
      <c r="BQ86" s="158">
        <v>30.395900000000001</v>
      </c>
      <c r="BR86" s="158">
        <v>4.3483289999999997</v>
      </c>
      <c r="BS86" s="158">
        <v>0.21725</v>
      </c>
      <c r="BT86" s="158">
        <v>0.23652000000000001</v>
      </c>
      <c r="BU86" s="158">
        <v>1.7435</v>
      </c>
      <c r="BV86" s="158">
        <v>0.70330000000000004</v>
      </c>
      <c r="BW86" s="158">
        <v>3.4358970000000002</v>
      </c>
      <c r="BX86" s="158">
        <v>0</v>
      </c>
      <c r="BY86" s="158">
        <v>3.3</v>
      </c>
      <c r="BZ86" s="158">
        <v>100</v>
      </c>
      <c r="CA86" s="158">
        <v>4.4421540000000004</v>
      </c>
      <c r="CB86" s="158">
        <v>0</v>
      </c>
      <c r="CC86" s="158">
        <v>0</v>
      </c>
      <c r="CE86" s="251">
        <f t="shared" ref="CE86:CJ95" si="27">SUMIF($K$5:$CC$5,CE$5,$K86:$CC86)</f>
        <v>0</v>
      </c>
      <c r="CF86" s="251">
        <f t="shared" si="27"/>
        <v>0</v>
      </c>
      <c r="CG86" s="251">
        <f t="shared" si="27"/>
        <v>2.7</v>
      </c>
      <c r="CH86" s="251">
        <f t="shared" si="27"/>
        <v>178.294409</v>
      </c>
      <c r="CI86" s="251">
        <f t="shared" si="27"/>
        <v>178.29584300000002</v>
      </c>
      <c r="CJ86" s="251">
        <f t="shared" si="27"/>
        <v>114.078621</v>
      </c>
    </row>
    <row r="87" spans="3:90" x14ac:dyDescent="0.2">
      <c r="C87" s="24" t="s">
        <v>1424</v>
      </c>
      <c r="G87" s="151" t="s">
        <v>1419</v>
      </c>
      <c r="H87" s="151"/>
      <c r="K87" s="158">
        <v>0</v>
      </c>
      <c r="L87" s="158">
        <v>0</v>
      </c>
      <c r="M87" s="158">
        <v>0</v>
      </c>
      <c r="N87" s="158">
        <v>0</v>
      </c>
      <c r="O87" s="158">
        <v>0</v>
      </c>
      <c r="P87" s="158">
        <v>0</v>
      </c>
      <c r="Q87" s="158">
        <v>0</v>
      </c>
      <c r="R87" s="158">
        <v>0</v>
      </c>
      <c r="S87" s="158">
        <v>0</v>
      </c>
      <c r="T87" s="158">
        <v>0</v>
      </c>
      <c r="U87" s="158">
        <v>0</v>
      </c>
      <c r="V87" s="158">
        <v>0</v>
      </c>
      <c r="W87" s="158">
        <v>0</v>
      </c>
      <c r="X87" s="158">
        <v>0</v>
      </c>
      <c r="Y87" s="158">
        <v>0</v>
      </c>
      <c r="Z87" s="158">
        <v>0</v>
      </c>
      <c r="AA87" s="158">
        <v>0</v>
      </c>
      <c r="AB87" s="158">
        <v>0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5.8532450000000003</v>
      </c>
      <c r="AJ87" s="158">
        <v>5.7494319999999997</v>
      </c>
      <c r="AK87" s="158">
        <v>5.9337020000000003</v>
      </c>
      <c r="AL87" s="158">
        <v>25.517129000000001</v>
      </c>
      <c r="AM87" s="158">
        <v>5.270168</v>
      </c>
      <c r="AN87" s="158">
        <v>5.5685029999999998</v>
      </c>
      <c r="AO87" s="158">
        <v>5.4881339999999996</v>
      </c>
      <c r="AP87" s="158">
        <v>5.9737140000000002</v>
      </c>
      <c r="AQ87" s="158">
        <v>34.032217000000003</v>
      </c>
      <c r="AR87" s="158">
        <v>8.3829069999999994</v>
      </c>
      <c r="AS87" s="158">
        <v>6.1042550000000002</v>
      </c>
      <c r="AT87" s="158">
        <v>8.0029520000000005</v>
      </c>
      <c r="AU87" s="158">
        <v>25.3</v>
      </c>
      <c r="AV87" s="158">
        <v>0</v>
      </c>
      <c r="AW87" s="158">
        <v>0</v>
      </c>
      <c r="AX87" s="158">
        <v>0</v>
      </c>
      <c r="AY87" s="158">
        <v>90</v>
      </c>
      <c r="AZ87" s="158">
        <v>0</v>
      </c>
      <c r="BA87" s="158">
        <v>193.846249</v>
      </c>
      <c r="BB87" s="158">
        <v>9.0909089999999999</v>
      </c>
      <c r="BC87" s="158">
        <v>4.9528160000000003</v>
      </c>
      <c r="BD87" s="158">
        <v>5.5E-2</v>
      </c>
      <c r="BE87" s="158">
        <v>2.2728000000000002E-2</v>
      </c>
      <c r="BF87" s="158">
        <v>2.5</v>
      </c>
      <c r="BG87" s="158">
        <v>0</v>
      </c>
      <c r="BH87" s="158">
        <v>0.4</v>
      </c>
      <c r="BI87" s="158">
        <v>0</v>
      </c>
      <c r="BJ87" s="158">
        <v>0</v>
      </c>
      <c r="BK87" s="158">
        <v>0</v>
      </c>
      <c r="BL87" s="158">
        <v>20</v>
      </c>
      <c r="BM87" s="158">
        <v>0</v>
      </c>
      <c r="BN87" s="158">
        <v>22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17</v>
      </c>
      <c r="BZ87" s="158">
        <v>0</v>
      </c>
      <c r="CA87" s="158">
        <v>10.4</v>
      </c>
      <c r="CB87" s="158">
        <v>0</v>
      </c>
      <c r="CC87" s="158">
        <v>0</v>
      </c>
      <c r="CE87" s="251">
        <f t="shared" si="27"/>
        <v>0</v>
      </c>
      <c r="CF87" s="251">
        <f t="shared" si="27"/>
        <v>0</v>
      </c>
      <c r="CG87" s="251">
        <f t="shared" si="27"/>
        <v>121.87635800000001</v>
      </c>
      <c r="CH87" s="251">
        <f t="shared" si="27"/>
        <v>325.76770199999999</v>
      </c>
      <c r="CI87" s="251">
        <f t="shared" si="27"/>
        <v>42.4</v>
      </c>
      <c r="CJ87" s="251">
        <f t="shared" si="27"/>
        <v>27.4</v>
      </c>
    </row>
    <row r="88" spans="3:90" x14ac:dyDescent="0.2">
      <c r="C88" s="24" t="s">
        <v>1425</v>
      </c>
      <c r="G88" s="151" t="s">
        <v>1419</v>
      </c>
      <c r="H88" s="151"/>
      <c r="K88" s="158">
        <v>0.34</v>
      </c>
      <c r="L88" s="158">
        <v>0</v>
      </c>
      <c r="M88" s="158">
        <v>0</v>
      </c>
      <c r="N88" s="158">
        <v>6.2</v>
      </c>
      <c r="O88" s="158">
        <v>0</v>
      </c>
      <c r="P88" s="158">
        <v>0</v>
      </c>
      <c r="Q88" s="158">
        <v>2.92</v>
      </c>
      <c r="R88" s="158">
        <v>0</v>
      </c>
      <c r="S88" s="158">
        <v>0</v>
      </c>
      <c r="T88" s="158">
        <v>1.8</v>
      </c>
      <c r="U88" s="158">
        <v>0</v>
      </c>
      <c r="V88" s="158">
        <v>0</v>
      </c>
      <c r="W88" s="158">
        <v>0</v>
      </c>
      <c r="X88" s="158">
        <v>0</v>
      </c>
      <c r="Y88" s="158">
        <v>0</v>
      </c>
      <c r="Z88" s="158">
        <v>0</v>
      </c>
      <c r="AA88" s="158">
        <v>0</v>
      </c>
      <c r="AB88" s="158">
        <v>0</v>
      </c>
      <c r="AC88" s="158">
        <v>0</v>
      </c>
      <c r="AD88" s="158">
        <v>2.2400000000000002</v>
      </c>
      <c r="AE88" s="158">
        <v>1.74</v>
      </c>
      <c r="AF88" s="158">
        <v>1.83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49.95</v>
      </c>
      <c r="AZ88" s="158">
        <v>0</v>
      </c>
      <c r="BA88" s="158">
        <v>0</v>
      </c>
      <c r="BB88" s="158">
        <v>15</v>
      </c>
      <c r="BC88" s="158">
        <v>49.95</v>
      </c>
      <c r="BD88" s="158">
        <v>0</v>
      </c>
      <c r="BE88" s="158">
        <v>0</v>
      </c>
      <c r="BF88" s="158">
        <v>0</v>
      </c>
      <c r="BG88" s="158">
        <v>0</v>
      </c>
      <c r="BH88" s="158">
        <v>16.100000000000001</v>
      </c>
      <c r="BI88" s="158">
        <v>0</v>
      </c>
      <c r="BJ88" s="158">
        <v>57.893715</v>
      </c>
      <c r="BK88" s="158">
        <v>33.318480000000001</v>
      </c>
      <c r="BL88" s="158">
        <v>487.59701999999999</v>
      </c>
      <c r="BM88" s="158">
        <v>13.992266000000001</v>
      </c>
      <c r="BN88" s="158">
        <v>95.511600000000001</v>
      </c>
      <c r="BO88" s="158">
        <v>0</v>
      </c>
      <c r="BP88" s="158">
        <v>5.6760000000000002</v>
      </c>
      <c r="BQ88" s="158">
        <v>7.8760000000000003</v>
      </c>
      <c r="BR88" s="158">
        <v>463.74552999999997</v>
      </c>
      <c r="BS88" s="158">
        <v>-4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0.90600000000000003</v>
      </c>
      <c r="CB88" s="158">
        <v>0</v>
      </c>
      <c r="CC88" s="158">
        <v>0</v>
      </c>
      <c r="CE88" s="251">
        <f t="shared" si="27"/>
        <v>11.260000000000002</v>
      </c>
      <c r="CF88" s="251">
        <f t="shared" si="27"/>
        <v>5.8100000000000005</v>
      </c>
      <c r="CG88" s="251">
        <f t="shared" si="27"/>
        <v>0</v>
      </c>
      <c r="CH88" s="251">
        <f t="shared" si="27"/>
        <v>114.9</v>
      </c>
      <c r="CI88" s="251">
        <f t="shared" si="27"/>
        <v>1181.710611</v>
      </c>
      <c r="CJ88" s="251">
        <f t="shared" si="27"/>
        <v>-3.0939999999999999</v>
      </c>
      <c r="CL88" s="24" t="s">
        <v>1426</v>
      </c>
    </row>
    <row r="89" spans="3:90" x14ac:dyDescent="0.2">
      <c r="C89" s="24" t="s">
        <v>1427</v>
      </c>
      <c r="G89" s="151" t="s">
        <v>199</v>
      </c>
      <c r="H89" s="151" t="s">
        <v>200</v>
      </c>
      <c r="K89" s="158">
        <v>0</v>
      </c>
      <c r="L89" s="158">
        <v>0</v>
      </c>
      <c r="M89" s="158">
        <v>0</v>
      </c>
      <c r="N89" s="158">
        <v>0</v>
      </c>
      <c r="O89" s="158">
        <v>0</v>
      </c>
      <c r="P89" s="158">
        <v>0</v>
      </c>
      <c r="Q89" s="158">
        <v>0</v>
      </c>
      <c r="R89" s="158">
        <v>0</v>
      </c>
      <c r="S89" s="158">
        <v>0</v>
      </c>
      <c r="T89" s="158">
        <v>0</v>
      </c>
      <c r="U89" s="158">
        <v>0</v>
      </c>
      <c r="V89" s="158">
        <v>0</v>
      </c>
      <c r="W89" s="158">
        <v>0</v>
      </c>
      <c r="X89" s="158">
        <v>0</v>
      </c>
      <c r="Y89" s="158">
        <v>0</v>
      </c>
      <c r="Z89" s="158">
        <v>0</v>
      </c>
      <c r="AA89" s="158">
        <v>0</v>
      </c>
      <c r="AB89" s="158">
        <v>0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29.044623999999999</v>
      </c>
      <c r="AV89" s="158">
        <v>25.691552999999999</v>
      </c>
      <c r="AW89" s="158">
        <v>19.696548</v>
      </c>
      <c r="AX89" s="158">
        <v>34.150244999999998</v>
      </c>
      <c r="AY89" s="158">
        <v>72.575945000000004</v>
      </c>
      <c r="AZ89" s="158">
        <v>106.729252</v>
      </c>
      <c r="BA89" s="158">
        <v>111.71211</v>
      </c>
      <c r="BB89" s="158">
        <v>98.756992999999994</v>
      </c>
      <c r="BC89" s="158">
        <v>89.282426999999998</v>
      </c>
      <c r="BD89" s="158">
        <v>64.757642000000004</v>
      </c>
      <c r="BE89" s="158">
        <v>85.346992</v>
      </c>
      <c r="BF89" s="158">
        <v>49.965936999999997</v>
      </c>
      <c r="BG89" s="158">
        <v>15.297681000000001</v>
      </c>
      <c r="BH89" s="158">
        <v>16.935130000000001</v>
      </c>
      <c r="BI89" s="158">
        <v>104.974037</v>
      </c>
      <c r="BJ89" s="158">
        <v>210.44018800000001</v>
      </c>
      <c r="BK89" s="158">
        <v>210.90150700000001</v>
      </c>
      <c r="BL89" s="158">
        <v>69.419893999999999</v>
      </c>
      <c r="BM89" s="158">
        <v>344.29906799999998</v>
      </c>
      <c r="BN89" s="158">
        <v>228.617796</v>
      </c>
      <c r="BO89" s="158">
        <v>113.243753</v>
      </c>
      <c r="BP89" s="158">
        <v>154.531566</v>
      </c>
      <c r="BQ89" s="158">
        <v>173.20571799999999</v>
      </c>
      <c r="BR89" s="158">
        <v>209.682605</v>
      </c>
      <c r="BS89" s="158">
        <v>177.256078</v>
      </c>
      <c r="BT89" s="158">
        <v>253.350278</v>
      </c>
      <c r="BU89" s="158">
        <v>177.46523199999999</v>
      </c>
      <c r="BV89" s="158">
        <v>165.41834900000001</v>
      </c>
      <c r="BW89" s="158">
        <v>140.99551600000001</v>
      </c>
      <c r="BX89" s="158">
        <v>100.105008</v>
      </c>
      <c r="BY89" s="158">
        <v>121.941918</v>
      </c>
      <c r="BZ89" s="158">
        <v>125.290909</v>
      </c>
      <c r="CA89" s="158">
        <v>104.781988</v>
      </c>
      <c r="CB89" s="158">
        <v>68.646411999999998</v>
      </c>
      <c r="CC89" s="158">
        <v>68.378238999999994</v>
      </c>
      <c r="CE89" s="251">
        <f t="shared" si="27"/>
        <v>0</v>
      </c>
      <c r="CF89" s="251">
        <f t="shared" si="27"/>
        <v>0</v>
      </c>
      <c r="CG89" s="251">
        <f t="shared" si="27"/>
        <v>0</v>
      </c>
      <c r="CH89" s="251">
        <f t="shared" si="27"/>
        <v>787.71026800000004</v>
      </c>
      <c r="CI89" s="251">
        <f t="shared" si="27"/>
        <v>1851.548943</v>
      </c>
      <c r="CJ89" s="251">
        <f t="shared" si="27"/>
        <v>1503.629927</v>
      </c>
      <c r="CL89" s="24" t="s">
        <v>1428</v>
      </c>
    </row>
    <row r="90" spans="3:90" x14ac:dyDescent="0.2">
      <c r="C90" s="24" t="s">
        <v>1429</v>
      </c>
      <c r="G90" s="151" t="s">
        <v>199</v>
      </c>
      <c r="H90" s="151" t="s">
        <v>201</v>
      </c>
      <c r="K90" s="158">
        <v>0</v>
      </c>
      <c r="L90" s="158">
        <v>0</v>
      </c>
      <c r="M90" s="158">
        <v>0</v>
      </c>
      <c r="N90" s="158">
        <v>0</v>
      </c>
      <c r="O90" s="158">
        <v>0</v>
      </c>
      <c r="P90" s="158">
        <v>0</v>
      </c>
      <c r="Q90" s="158">
        <v>0</v>
      </c>
      <c r="R90" s="158">
        <v>0</v>
      </c>
      <c r="S90" s="158">
        <v>0</v>
      </c>
      <c r="T90" s="158">
        <v>0</v>
      </c>
      <c r="U90" s="158">
        <v>0</v>
      </c>
      <c r="V90" s="158">
        <v>0</v>
      </c>
      <c r="W90" s="158">
        <v>0</v>
      </c>
      <c r="X90" s="158">
        <v>0</v>
      </c>
      <c r="Y90" s="158">
        <v>0</v>
      </c>
      <c r="Z90" s="158">
        <v>0</v>
      </c>
      <c r="AA90" s="158">
        <v>0</v>
      </c>
      <c r="AB90" s="158">
        <v>0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45.908077000000006</v>
      </c>
      <c r="AV90" s="158">
        <v>46.288944999999998</v>
      </c>
      <c r="AW90" s="158">
        <v>40.136291</v>
      </c>
      <c r="AX90" s="158">
        <v>39.416414000000003</v>
      </c>
      <c r="AY90" s="158">
        <v>38.652923000000001</v>
      </c>
      <c r="AZ90" s="158">
        <v>38.048317999999995</v>
      </c>
      <c r="BA90" s="158">
        <v>36.999799999999993</v>
      </c>
      <c r="BB90" s="158">
        <v>35.804877000000005</v>
      </c>
      <c r="BC90" s="158">
        <v>246.813174</v>
      </c>
      <c r="BD90" s="158">
        <v>33.52611499999999</v>
      </c>
      <c r="BE90" s="158">
        <v>10.063413999999995</v>
      </c>
      <c r="BF90" s="158">
        <v>76.122714000000002</v>
      </c>
      <c r="BG90" s="158">
        <v>29.727273</v>
      </c>
      <c r="BH90" s="158">
        <v>28.137636000000001</v>
      </c>
      <c r="BI90" s="158">
        <v>26.680909</v>
      </c>
      <c r="BJ90" s="158">
        <v>17.996217999999999</v>
      </c>
      <c r="BK90" s="158">
        <v>24.290058999999999</v>
      </c>
      <c r="BL90" s="158">
        <v>144.85828599999999</v>
      </c>
      <c r="BM90" s="158">
        <v>46.488782</v>
      </c>
      <c r="BN90" s="158">
        <v>30.951136000000002</v>
      </c>
      <c r="BO90" s="158">
        <v>69.912600999999995</v>
      </c>
      <c r="BP90" s="158">
        <v>20.767523000000001</v>
      </c>
      <c r="BQ90" s="158">
        <v>97.248095000000006</v>
      </c>
      <c r="BR90" s="158">
        <v>331.74073600000003</v>
      </c>
      <c r="BS90" s="158">
        <v>17.255832000000002</v>
      </c>
      <c r="BT90" s="158">
        <v>15.915682</v>
      </c>
      <c r="BU90" s="158">
        <v>14.981686</v>
      </c>
      <c r="BV90" s="158">
        <v>13.710955</v>
      </c>
      <c r="BW90" s="158">
        <v>13.041864</v>
      </c>
      <c r="BX90" s="158">
        <v>212.380089</v>
      </c>
      <c r="BY90" s="158">
        <v>11.101044999999999</v>
      </c>
      <c r="BZ90" s="158">
        <v>10.286682000000001</v>
      </c>
      <c r="CA90" s="158">
        <v>9.6809550000000009</v>
      </c>
      <c r="CB90" s="158">
        <v>9.2343410000000006</v>
      </c>
      <c r="CC90" s="158">
        <v>8.5240449999999992</v>
      </c>
      <c r="CE90" s="251">
        <f t="shared" si="27"/>
        <v>0</v>
      </c>
      <c r="CF90" s="251">
        <f t="shared" si="27"/>
        <v>0</v>
      </c>
      <c r="CG90" s="251">
        <f t="shared" si="27"/>
        <v>0</v>
      </c>
      <c r="CH90" s="251">
        <f t="shared" si="27"/>
        <v>687.78106199999991</v>
      </c>
      <c r="CI90" s="251">
        <f t="shared" si="27"/>
        <v>868.79925400000002</v>
      </c>
      <c r="CJ90" s="251">
        <f t="shared" si="27"/>
        <v>336.11317599999995</v>
      </c>
    </row>
    <row r="91" spans="3:90" x14ac:dyDescent="0.2">
      <c r="C91" s="24" t="s">
        <v>1430</v>
      </c>
      <c r="G91" s="151" t="s">
        <v>199</v>
      </c>
      <c r="H91" s="151" t="s">
        <v>201</v>
      </c>
      <c r="K91" s="158">
        <v>0</v>
      </c>
      <c r="L91" s="158">
        <v>0</v>
      </c>
      <c r="M91" s="158">
        <v>0</v>
      </c>
      <c r="N91" s="158">
        <v>0</v>
      </c>
      <c r="O91" s="158">
        <v>0</v>
      </c>
      <c r="P91" s="158">
        <v>0</v>
      </c>
      <c r="Q91" s="158">
        <v>0</v>
      </c>
      <c r="R91" s="158">
        <v>0</v>
      </c>
      <c r="S91" s="158">
        <v>0</v>
      </c>
      <c r="T91" s="158">
        <v>0</v>
      </c>
      <c r="U91" s="158">
        <v>0</v>
      </c>
      <c r="V91" s="158">
        <v>0</v>
      </c>
      <c r="W91" s="158">
        <v>0</v>
      </c>
      <c r="X91" s="158">
        <v>0</v>
      </c>
      <c r="Y91" s="158">
        <v>0</v>
      </c>
      <c r="Z91" s="158">
        <v>0</v>
      </c>
      <c r="AA91" s="158">
        <v>0</v>
      </c>
      <c r="AB91" s="158">
        <v>0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20</v>
      </c>
      <c r="BV91" s="158">
        <v>8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E91" s="251">
        <f t="shared" si="27"/>
        <v>0</v>
      </c>
      <c r="CF91" s="251">
        <f t="shared" si="27"/>
        <v>0</v>
      </c>
      <c r="CG91" s="251">
        <f t="shared" si="27"/>
        <v>0</v>
      </c>
      <c r="CH91" s="251">
        <f t="shared" si="27"/>
        <v>0</v>
      </c>
      <c r="CI91" s="251">
        <f t="shared" si="27"/>
        <v>0</v>
      </c>
      <c r="CJ91" s="251">
        <f t="shared" si="27"/>
        <v>28</v>
      </c>
    </row>
    <row r="92" spans="3:90" x14ac:dyDescent="0.2">
      <c r="C92" s="24" t="s">
        <v>1431</v>
      </c>
      <c r="G92" s="151" t="s">
        <v>199</v>
      </c>
      <c r="H92" s="151"/>
      <c r="K92" s="158">
        <v>0</v>
      </c>
      <c r="L92" s="158">
        <v>0</v>
      </c>
      <c r="M92" s="158">
        <v>0</v>
      </c>
      <c r="N92" s="158">
        <v>0</v>
      </c>
      <c r="O92" s="158">
        <v>0</v>
      </c>
      <c r="P92" s="158">
        <v>0</v>
      </c>
      <c r="Q92" s="158">
        <v>0</v>
      </c>
      <c r="R92" s="158">
        <v>0</v>
      </c>
      <c r="S92" s="158">
        <v>0</v>
      </c>
      <c r="T92" s="158">
        <v>0</v>
      </c>
      <c r="U92" s="158">
        <v>0</v>
      </c>
      <c r="V92" s="158">
        <v>0</v>
      </c>
      <c r="W92" s="158">
        <v>0</v>
      </c>
      <c r="X92" s="158">
        <v>0</v>
      </c>
      <c r="Y92" s="158">
        <v>0</v>
      </c>
      <c r="Z92" s="158">
        <v>0</v>
      </c>
      <c r="AA92" s="158">
        <v>0</v>
      </c>
      <c r="AB92" s="158">
        <v>0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18.749804000000001</v>
      </c>
      <c r="AV92" s="158">
        <v>7.0080739999999997</v>
      </c>
      <c r="AW92" s="158">
        <v>7.7637489999999998</v>
      </c>
      <c r="AX92" s="158">
        <v>18.330048999999999</v>
      </c>
      <c r="AY92" s="158">
        <v>6.2906690000000003</v>
      </c>
      <c r="AZ92" s="158">
        <v>6.200831</v>
      </c>
      <c r="BA92" s="158">
        <v>11.906165</v>
      </c>
      <c r="BB92" s="158">
        <v>6.285336</v>
      </c>
      <c r="BC92" s="158">
        <v>20.849291000000001</v>
      </c>
      <c r="BD92" s="158">
        <v>14.191947000000001</v>
      </c>
      <c r="BE92" s="158">
        <v>11.348024000000001</v>
      </c>
      <c r="BF92" s="158">
        <v>8.8864389999999993</v>
      </c>
      <c r="BG92" s="158">
        <v>18.064467</v>
      </c>
      <c r="BH92" s="158">
        <v>10.744421000000001</v>
      </c>
      <c r="BI92" s="158">
        <v>10.149245000000001</v>
      </c>
      <c r="BJ92" s="158">
        <v>124.758684</v>
      </c>
      <c r="BK92" s="158">
        <v>12.437393</v>
      </c>
      <c r="BL92" s="158">
        <v>12.936852</v>
      </c>
      <c r="BM92" s="158">
        <v>24.207682999999999</v>
      </c>
      <c r="BN92" s="158">
        <v>13.879716999999999</v>
      </c>
      <c r="BO92" s="158">
        <v>14.566955999999999</v>
      </c>
      <c r="BP92" s="158">
        <v>30.795499</v>
      </c>
      <c r="BQ92" s="158">
        <v>0</v>
      </c>
      <c r="BR92" s="158">
        <v>0</v>
      </c>
      <c r="BS92" s="158">
        <v>35.575175999999999</v>
      </c>
      <c r="BT92" s="158">
        <v>16.675512000000001</v>
      </c>
      <c r="BU92" s="158">
        <v>17.462337999999999</v>
      </c>
      <c r="BV92" s="158">
        <v>38.542451</v>
      </c>
      <c r="BW92" s="158">
        <v>18.360700000000001</v>
      </c>
      <c r="BX92" s="158">
        <v>19.845448000000001</v>
      </c>
      <c r="BY92" s="158">
        <v>41.710507999999997</v>
      </c>
      <c r="BZ92" s="158">
        <v>21.782219999999999</v>
      </c>
      <c r="CA92" s="158">
        <v>20.210823999999999</v>
      </c>
      <c r="CB92" s="158">
        <v>50.664656000000001</v>
      </c>
      <c r="CC92" s="158">
        <v>21.268219999999999</v>
      </c>
      <c r="CE92" s="251">
        <f t="shared" si="27"/>
        <v>0</v>
      </c>
      <c r="CF92" s="251">
        <f t="shared" si="27"/>
        <v>0</v>
      </c>
      <c r="CG92" s="251">
        <f t="shared" si="27"/>
        <v>0</v>
      </c>
      <c r="CH92" s="251">
        <f t="shared" si="27"/>
        <v>137.81037800000001</v>
      </c>
      <c r="CI92" s="251">
        <f t="shared" si="27"/>
        <v>272.54091699999998</v>
      </c>
      <c r="CJ92" s="251">
        <f t="shared" si="27"/>
        <v>302.09805299999999</v>
      </c>
    </row>
    <row r="93" spans="3:90" x14ac:dyDescent="0.2">
      <c r="C93" s="24" t="s">
        <v>220</v>
      </c>
      <c r="G93" s="151" t="s">
        <v>1432</v>
      </c>
      <c r="H93" s="151"/>
      <c r="K93" s="158">
        <v>0</v>
      </c>
      <c r="L93" s="158">
        <v>0</v>
      </c>
      <c r="M93" s="158">
        <v>0</v>
      </c>
      <c r="N93" s="158">
        <v>0</v>
      </c>
      <c r="O93" s="158">
        <v>0</v>
      </c>
      <c r="P93" s="158">
        <v>0</v>
      </c>
      <c r="Q93" s="158">
        <v>0</v>
      </c>
      <c r="R93" s="158">
        <v>0</v>
      </c>
      <c r="S93" s="158">
        <v>0</v>
      </c>
      <c r="T93" s="158">
        <v>0</v>
      </c>
      <c r="U93" s="158">
        <v>0</v>
      </c>
      <c r="V93" s="158">
        <v>0</v>
      </c>
      <c r="W93" s="158">
        <v>0</v>
      </c>
      <c r="X93" s="158">
        <v>0</v>
      </c>
      <c r="Y93" s="158">
        <v>0</v>
      </c>
      <c r="Z93" s="158">
        <v>0</v>
      </c>
      <c r="AA93" s="158">
        <v>0</v>
      </c>
      <c r="AB93" s="158">
        <v>0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100.14176399999999</v>
      </c>
      <c r="AI93" s="158">
        <v>6.4076560000000002</v>
      </c>
      <c r="AJ93" s="158">
        <v>7.1767620000000001</v>
      </c>
      <c r="AK93" s="158">
        <v>7.2476900000000004</v>
      </c>
      <c r="AL93" s="158">
        <v>6.3527149999999999</v>
      </c>
      <c r="AM93" s="158">
        <v>9.4470989999999997</v>
      </c>
      <c r="AN93" s="158">
        <v>7.7340720000000003</v>
      </c>
      <c r="AO93" s="158">
        <v>7.4013359999999997</v>
      </c>
      <c r="AP93" s="158">
        <v>7.1078999999999999</v>
      </c>
      <c r="AQ93" s="158">
        <v>7.6111490000000002</v>
      </c>
      <c r="AR93" s="158">
        <v>7.9374700000000002</v>
      </c>
      <c r="AS93" s="158">
        <v>-25.937290999999998</v>
      </c>
      <c r="AT93" s="158">
        <v>6.6466269999999996</v>
      </c>
      <c r="AU93" s="158">
        <v>5.579758</v>
      </c>
      <c r="AV93" s="158">
        <v>5.4149469999999997</v>
      </c>
      <c r="AW93" s="158">
        <v>5.8881889999999997</v>
      </c>
      <c r="AX93" s="158">
        <v>5.1591810000000002</v>
      </c>
      <c r="AY93" s="158">
        <v>4.8978960000000002</v>
      </c>
      <c r="AZ93" s="158">
        <v>5.0039470000000001</v>
      </c>
      <c r="BA93" s="158">
        <v>5.2052319999999996</v>
      </c>
      <c r="BB93" s="158">
        <v>5.2843859999999996</v>
      </c>
      <c r="BC93" s="158">
        <v>5.7760889999999998</v>
      </c>
      <c r="BD93" s="158">
        <v>4.7981179999999997</v>
      </c>
      <c r="BE93" s="158">
        <v>4.4423110000000001</v>
      </c>
      <c r="BF93" s="158">
        <v>286.08799499999998</v>
      </c>
      <c r="BG93" s="158">
        <v>2.529271</v>
      </c>
      <c r="BH93" s="158">
        <v>-12.221287</v>
      </c>
      <c r="BI93" s="158">
        <v>17.725562</v>
      </c>
      <c r="BJ93" s="158">
        <v>6.4043200000000002</v>
      </c>
      <c r="BK93" s="158">
        <v>-0.26290999999999998</v>
      </c>
      <c r="BL93" s="158">
        <v>2.0042430000000002</v>
      </c>
      <c r="BM93" s="158">
        <v>1.7033370000000001</v>
      </c>
      <c r="BN93" s="158">
        <v>4.8885719999999999</v>
      </c>
      <c r="BO93" s="158">
        <v>-4.5973629999999996</v>
      </c>
      <c r="BP93" s="158">
        <v>0.73614900000000005</v>
      </c>
      <c r="BQ93" s="158">
        <v>5.962256</v>
      </c>
      <c r="BR93" s="158">
        <v>5.1616169999999997</v>
      </c>
      <c r="BS93" s="158">
        <v>4.5641629999999997</v>
      </c>
      <c r="BT93" s="158">
        <v>-0.228377</v>
      </c>
      <c r="BU93" s="158">
        <v>0.49285600000000002</v>
      </c>
      <c r="BV93" s="158">
        <v>4.254588</v>
      </c>
      <c r="BW93" s="158">
        <v>-2.1371069999999999</v>
      </c>
      <c r="BX93" s="158">
        <v>2.376817</v>
      </c>
      <c r="BY93" s="158">
        <v>1.9777769999999999</v>
      </c>
      <c r="BZ93" s="158">
        <v>4.0690629999999999</v>
      </c>
      <c r="CA93" s="158">
        <v>7.2702479999999996</v>
      </c>
      <c r="CB93" s="158">
        <v>-0.95653100000000002</v>
      </c>
      <c r="CC93" s="158">
        <v>-8.2096999999999998</v>
      </c>
      <c r="CE93" s="251">
        <f t="shared" si="27"/>
        <v>0</v>
      </c>
      <c r="CF93" s="251">
        <f t="shared" si="27"/>
        <v>100.14176399999999</v>
      </c>
      <c r="CG93" s="251">
        <f t="shared" si="27"/>
        <v>55.133185000000005</v>
      </c>
      <c r="CH93" s="251">
        <f t="shared" si="27"/>
        <v>343.538049</v>
      </c>
      <c r="CI93" s="251">
        <f t="shared" si="27"/>
        <v>30.033767000000005</v>
      </c>
      <c r="CJ93" s="251">
        <f t="shared" si="27"/>
        <v>13.473796999999996</v>
      </c>
    </row>
    <row r="94" spans="3:90" x14ac:dyDescent="0.2">
      <c r="C94" s="24" t="s">
        <v>1433</v>
      </c>
      <c r="G94" s="151" t="s">
        <v>1434</v>
      </c>
      <c r="H94" s="151"/>
      <c r="K94" s="158">
        <v>6.9976089999999997</v>
      </c>
      <c r="L94" s="158">
        <v>8.5428840000000008</v>
      </c>
      <c r="M94" s="158">
        <v>7.5680499999999995</v>
      </c>
      <c r="N94" s="158">
        <v>8.8591329999999999</v>
      </c>
      <c r="O94" s="158">
        <v>9.2939209999999992</v>
      </c>
      <c r="P94" s="158">
        <v>5.6224059999999998</v>
      </c>
      <c r="Q94" s="158">
        <v>8.1957389999999997</v>
      </c>
      <c r="R94" s="158">
        <v>10.524065999999999</v>
      </c>
      <c r="S94" s="158">
        <v>5.7894360000000002</v>
      </c>
      <c r="T94" s="158">
        <v>8.6869340000000008</v>
      </c>
      <c r="U94" s="158">
        <v>10.294207</v>
      </c>
      <c r="V94" s="158">
        <v>10.240242</v>
      </c>
      <c r="W94" s="158">
        <v>9.6284880000000008</v>
      </c>
      <c r="X94" s="158">
        <v>6.5079770000000003</v>
      </c>
      <c r="Y94" s="158">
        <v>6.5750280000000005</v>
      </c>
      <c r="Z94" s="158">
        <v>7.724164</v>
      </c>
      <c r="AA94" s="158">
        <v>7.4010170000000004</v>
      </c>
      <c r="AB94" s="158">
        <v>7.8279070000000006</v>
      </c>
      <c r="AC94" s="158">
        <v>7.0714259999999998</v>
      </c>
      <c r="AD94" s="158">
        <v>7.9098550000000003</v>
      </c>
      <c r="AE94" s="158">
        <v>5.5950029999999993</v>
      </c>
      <c r="AF94" s="158">
        <v>7.6838240000000004</v>
      </c>
      <c r="AG94" s="158">
        <v>7.4073469999999997</v>
      </c>
      <c r="AH94" s="158">
        <v>6.941758000000001</v>
      </c>
      <c r="AI94" s="158">
        <v>5.1431290000000001</v>
      </c>
      <c r="AJ94" s="158">
        <v>5.0185000000000004</v>
      </c>
      <c r="AK94" s="158">
        <v>5.1637659999999999</v>
      </c>
      <c r="AL94" s="158">
        <v>5.9764780000000002</v>
      </c>
      <c r="AM94" s="158">
        <v>9.4469879999999993</v>
      </c>
      <c r="AN94" s="158">
        <v>8.4552329999999998</v>
      </c>
      <c r="AO94" s="158">
        <v>10.59595</v>
      </c>
      <c r="AP94" s="158">
        <v>12.927877000000001</v>
      </c>
      <c r="AQ94" s="158">
        <v>8.9198269999999997</v>
      </c>
      <c r="AR94" s="158">
        <v>8.0817990000000002</v>
      </c>
      <c r="AS94" s="158">
        <v>11.416349</v>
      </c>
      <c r="AT94" s="158">
        <v>10.482205</v>
      </c>
      <c r="AU94" s="158">
        <v>10.991334999999999</v>
      </c>
      <c r="AV94" s="158">
        <v>11.066205999999999</v>
      </c>
      <c r="AW94" s="158">
        <v>11.992915</v>
      </c>
      <c r="AX94" s="158">
        <v>11.582005000000001</v>
      </c>
      <c r="AY94" s="158">
        <v>12.560302999999999</v>
      </c>
      <c r="AZ94" s="158">
        <v>12.617760000000001</v>
      </c>
      <c r="BA94" s="158">
        <v>16.728304000000001</v>
      </c>
      <c r="BB94" s="158">
        <v>9.7620349999999991</v>
      </c>
      <c r="BC94" s="158">
        <v>10.974894000000001</v>
      </c>
      <c r="BD94" s="158">
        <v>12.190142</v>
      </c>
      <c r="BE94" s="158">
        <v>12.869773</v>
      </c>
      <c r="BF94" s="158">
        <v>12.664849999999999</v>
      </c>
      <c r="BG94" s="158">
        <v>11.040848</v>
      </c>
      <c r="BH94" s="158">
        <v>15.469752</v>
      </c>
      <c r="BI94" s="158">
        <v>21.065090000000001</v>
      </c>
      <c r="BJ94" s="158">
        <v>19.985913</v>
      </c>
      <c r="BK94" s="158">
        <v>13.840700999999999</v>
      </c>
      <c r="BL94" s="158">
        <v>22.29438</v>
      </c>
      <c r="BM94" s="158">
        <v>7.3265900000000004</v>
      </c>
      <c r="BN94" s="158">
        <v>16.103835</v>
      </c>
      <c r="BO94" s="158">
        <v>23.973261999999998</v>
      </c>
      <c r="BP94" s="158">
        <v>20.880918999999999</v>
      </c>
      <c r="BQ94" s="158">
        <v>30.29139</v>
      </c>
      <c r="BR94" s="158">
        <v>21.203339</v>
      </c>
      <c r="BS94" s="158">
        <v>20.846641000000002</v>
      </c>
      <c r="BT94" s="158">
        <v>14.739304000000001</v>
      </c>
      <c r="BU94" s="158">
        <v>21.177603000000001</v>
      </c>
      <c r="BV94" s="158">
        <v>25.049834000000001</v>
      </c>
      <c r="BW94" s="158">
        <v>23.442495999999998</v>
      </c>
      <c r="BX94" s="158">
        <v>24.829702000000001</v>
      </c>
      <c r="BY94" s="158">
        <v>28.367978000000001</v>
      </c>
      <c r="BZ94" s="158">
        <v>25.034196000000001</v>
      </c>
      <c r="CA94" s="158">
        <v>28.250729</v>
      </c>
      <c r="CB94" s="158">
        <v>27.431470000000001</v>
      </c>
      <c r="CC94" s="158">
        <v>33.276299000000002</v>
      </c>
      <c r="CE94" s="251">
        <f t="shared" si="27"/>
        <v>100.61462699999998</v>
      </c>
      <c r="CF94" s="251">
        <f t="shared" si="27"/>
        <v>88.273794000000024</v>
      </c>
      <c r="CG94" s="251">
        <f t="shared" si="27"/>
        <v>101.62810100000002</v>
      </c>
      <c r="CH94" s="251">
        <f t="shared" si="27"/>
        <v>146.00052199999999</v>
      </c>
      <c r="CI94" s="251">
        <f t="shared" si="27"/>
        <v>223.47601900000001</v>
      </c>
      <c r="CJ94" s="251">
        <f t="shared" si="27"/>
        <v>272.44625200000002</v>
      </c>
      <c r="CL94" s="24" t="s">
        <v>1435</v>
      </c>
    </row>
    <row r="95" spans="3:90" x14ac:dyDescent="0.2">
      <c r="C95" s="24" t="s">
        <v>1436</v>
      </c>
      <c r="G95" s="151" t="s">
        <v>1434</v>
      </c>
      <c r="H95" s="151"/>
      <c r="K95" s="158">
        <v>0</v>
      </c>
      <c r="L95" s="158">
        <v>0</v>
      </c>
      <c r="M95" s="158">
        <v>0</v>
      </c>
      <c r="N95" s="158">
        <v>0</v>
      </c>
      <c r="O95" s="158">
        <v>0</v>
      </c>
      <c r="P95" s="158">
        <v>0</v>
      </c>
      <c r="Q95" s="158">
        <v>0</v>
      </c>
      <c r="R95" s="158">
        <v>0</v>
      </c>
      <c r="S95" s="158">
        <v>0</v>
      </c>
      <c r="T95" s="158">
        <v>0</v>
      </c>
      <c r="U95" s="158">
        <v>0</v>
      </c>
      <c r="V95" s="158">
        <v>0</v>
      </c>
      <c r="W95" s="158">
        <v>0</v>
      </c>
      <c r="X95" s="158">
        <v>0</v>
      </c>
      <c r="Y95" s="158">
        <v>0</v>
      </c>
      <c r="Z95" s="158">
        <v>0</v>
      </c>
      <c r="AA95" s="158">
        <v>0</v>
      </c>
      <c r="AB95" s="158">
        <v>0</v>
      </c>
      <c r="AC95" s="158">
        <v>0</v>
      </c>
      <c r="AD95" s="158">
        <v>0</v>
      </c>
      <c r="AE95" s="158">
        <v>0</v>
      </c>
      <c r="AF95" s="158">
        <v>0</v>
      </c>
      <c r="AG95" s="158">
        <v>0</v>
      </c>
      <c r="AH95" s="158">
        <v>0</v>
      </c>
      <c r="AI95" s="158">
        <v>0</v>
      </c>
      <c r="AJ95" s="158">
        <v>0</v>
      </c>
      <c r="AK95" s="158">
        <v>0</v>
      </c>
      <c r="AL95" s="158">
        <v>0</v>
      </c>
      <c r="AM95" s="158">
        <v>0.726186</v>
      </c>
      <c r="AN95" s="158">
        <v>0.130357</v>
      </c>
      <c r="AO95" s="158">
        <v>0.28616599999999998</v>
      </c>
      <c r="AP95" s="158">
        <v>0.84091099999999996</v>
      </c>
      <c r="AQ95" s="158">
        <v>0.355713</v>
      </c>
      <c r="AR95" s="158">
        <v>0.44372899999999998</v>
      </c>
      <c r="AS95" s="158">
        <v>0.95962099999999995</v>
      </c>
      <c r="AT95" s="158">
        <v>0.95354700000000003</v>
      </c>
      <c r="AU95" s="158">
        <v>0.79182300000000005</v>
      </c>
      <c r="AV95" s="158">
        <v>0</v>
      </c>
      <c r="AW95" s="158">
        <v>0</v>
      </c>
      <c r="AX95" s="158">
        <v>0</v>
      </c>
      <c r="AY95" s="158">
        <v>0</v>
      </c>
      <c r="AZ95" s="158">
        <v>0</v>
      </c>
      <c r="BA95" s="158">
        <v>0</v>
      </c>
      <c r="BB95" s="158">
        <v>0</v>
      </c>
      <c r="BC95" s="158">
        <v>0</v>
      </c>
      <c r="BD95" s="158">
        <v>0</v>
      </c>
      <c r="BE95" s="158">
        <v>0</v>
      </c>
      <c r="BF95" s="158">
        <v>0</v>
      </c>
      <c r="BG95" s="158">
        <v>0</v>
      </c>
      <c r="BH95" s="158">
        <v>0.10727399999999999</v>
      </c>
      <c r="BI95" s="158">
        <v>3.3209879999999998</v>
      </c>
      <c r="BJ95" s="158">
        <v>1.63378</v>
      </c>
      <c r="BK95" s="158">
        <v>1.234531</v>
      </c>
      <c r="BL95" s="158">
        <v>1.3496539999999999</v>
      </c>
      <c r="BM95" s="158">
        <v>0.57599</v>
      </c>
      <c r="BN95" s="158">
        <v>1.87541</v>
      </c>
      <c r="BO95" s="158">
        <v>2.8604120000000002</v>
      </c>
      <c r="BP95" s="158">
        <v>0.94549300000000003</v>
      </c>
      <c r="BQ95" s="158">
        <v>3.4865430000000002</v>
      </c>
      <c r="BR95" s="158">
        <v>4.6743050000000004</v>
      </c>
      <c r="BS95" s="158">
        <v>0.71319699999999997</v>
      </c>
      <c r="BT95" s="158">
        <v>0.38544600000000001</v>
      </c>
      <c r="BU95" s="158">
        <v>1.698607</v>
      </c>
      <c r="BV95" s="158">
        <v>1.8428</v>
      </c>
      <c r="BW95" s="158">
        <v>2.700968</v>
      </c>
      <c r="BX95" s="158">
        <v>1.674747</v>
      </c>
      <c r="BY95" s="158">
        <v>1.4742010000000001</v>
      </c>
      <c r="BZ95" s="158">
        <v>1.9412160000000001</v>
      </c>
      <c r="CA95" s="158">
        <v>2.7647740000000001</v>
      </c>
      <c r="CB95" s="158">
        <v>1.518076</v>
      </c>
      <c r="CC95" s="158">
        <v>3.330721</v>
      </c>
      <c r="CE95" s="251">
        <f t="shared" si="27"/>
        <v>0</v>
      </c>
      <c r="CF95" s="251">
        <f t="shared" si="27"/>
        <v>0</v>
      </c>
      <c r="CG95" s="251">
        <f t="shared" si="27"/>
        <v>4.6962299999999999</v>
      </c>
      <c r="CH95" s="251">
        <f t="shared" si="27"/>
        <v>0.79182300000000005</v>
      </c>
      <c r="CI95" s="251">
        <f t="shared" si="27"/>
        <v>22.064380000000003</v>
      </c>
      <c r="CJ95" s="251">
        <f t="shared" si="27"/>
        <v>20.044753000000004</v>
      </c>
    </row>
    <row r="96" spans="3:90" x14ac:dyDescent="0.2">
      <c r="C96" s="24" t="s">
        <v>1437</v>
      </c>
      <c r="G96" s="151" t="s">
        <v>1434</v>
      </c>
      <c r="H96" s="151"/>
      <c r="K96" s="158">
        <v>0</v>
      </c>
      <c r="L96" s="158">
        <v>0</v>
      </c>
      <c r="M96" s="158">
        <v>0</v>
      </c>
      <c r="N96" s="158">
        <v>0</v>
      </c>
      <c r="O96" s="158">
        <v>0</v>
      </c>
      <c r="P96" s="158">
        <v>0</v>
      </c>
      <c r="Q96" s="158">
        <v>0</v>
      </c>
      <c r="R96" s="158">
        <v>0</v>
      </c>
      <c r="S96" s="158">
        <v>0</v>
      </c>
      <c r="T96" s="158">
        <v>0</v>
      </c>
      <c r="U96" s="158">
        <v>0</v>
      </c>
      <c r="V96" s="158">
        <v>0</v>
      </c>
      <c r="W96" s="158">
        <v>0</v>
      </c>
      <c r="X96" s="158">
        <v>0</v>
      </c>
      <c r="Y96" s="158">
        <v>0</v>
      </c>
      <c r="Z96" s="158">
        <v>0</v>
      </c>
      <c r="AA96" s="158">
        <v>0</v>
      </c>
      <c r="AB96" s="158">
        <v>0</v>
      </c>
      <c r="AC96" s="158">
        <v>0</v>
      </c>
      <c r="AD96" s="158">
        <v>0</v>
      </c>
      <c r="AE96" s="158">
        <v>0</v>
      </c>
      <c r="AF96" s="158">
        <v>0</v>
      </c>
      <c r="AG96" s="158">
        <v>0</v>
      </c>
      <c r="AH96" s="158">
        <v>0</v>
      </c>
      <c r="AI96" s="158">
        <v>0.68602799999999997</v>
      </c>
      <c r="AJ96" s="158">
        <v>0.47343400000000002</v>
      </c>
      <c r="AK96" s="158">
        <v>0.496508</v>
      </c>
      <c r="AL96" s="158">
        <v>0.49202899999999999</v>
      </c>
      <c r="AM96" s="158">
        <v>0.35706900000000003</v>
      </c>
      <c r="AN96" s="158">
        <v>0.51314199999999999</v>
      </c>
      <c r="AO96" s="158">
        <v>0.90750399999999998</v>
      </c>
      <c r="AP96" s="158">
        <v>0.69824399999999998</v>
      </c>
      <c r="AQ96" s="158">
        <v>0.33740700000000001</v>
      </c>
      <c r="AR96" s="158">
        <v>1.0404370000000001</v>
      </c>
      <c r="AS96" s="158">
        <v>0.69123500000000004</v>
      </c>
      <c r="AT96" s="158">
        <v>0.472916</v>
      </c>
      <c r="AU96" s="158">
        <v>6.0718769999999997</v>
      </c>
      <c r="AV96" s="158">
        <v>7.9119900000000003</v>
      </c>
      <c r="AW96" s="158">
        <v>2.9003990000000002</v>
      </c>
      <c r="AX96" s="158">
        <v>5.1820000000000004</v>
      </c>
      <c r="AY96" s="158">
        <v>5.1311609999999996</v>
      </c>
      <c r="AZ96" s="158">
        <v>6.4269040000000004</v>
      </c>
      <c r="BA96" s="158">
        <v>8.7845150000000007</v>
      </c>
      <c r="BB96" s="158">
        <v>4.0815299999999999</v>
      </c>
      <c r="BC96" s="158">
        <v>5.0787690000000003</v>
      </c>
      <c r="BD96" s="158">
        <v>6.728256</v>
      </c>
      <c r="BE96" s="158">
        <v>4.5903650000000003</v>
      </c>
      <c r="BF96" s="158">
        <v>2.4791319999999999</v>
      </c>
      <c r="BG96" s="158">
        <v>3.871051</v>
      </c>
      <c r="BH96" s="158">
        <v>7.5619699999999996</v>
      </c>
      <c r="BI96" s="158">
        <v>7.6204109999999998</v>
      </c>
      <c r="BJ96" s="158">
        <v>7.8635149999999996</v>
      </c>
      <c r="BK96" s="158">
        <v>6.6080329999999998</v>
      </c>
      <c r="BL96" s="158">
        <v>6.5332290000000004</v>
      </c>
      <c r="BM96" s="158">
        <v>2.064403</v>
      </c>
      <c r="BN96" s="158">
        <v>3.753396</v>
      </c>
      <c r="BO96" s="158">
        <v>4.9322249999999999</v>
      </c>
      <c r="BP96" s="158">
        <v>6.432823</v>
      </c>
      <c r="BQ96" s="158">
        <v>10.874014000000001</v>
      </c>
      <c r="BR96" s="158">
        <v>4.5574029999999999</v>
      </c>
      <c r="BS96" s="158">
        <v>5.653753</v>
      </c>
      <c r="BT96" s="158">
        <v>6.3308419999999996</v>
      </c>
      <c r="BU96" s="158">
        <v>5.6780619999999997</v>
      </c>
      <c r="BV96" s="158">
        <v>8.7629540000000006</v>
      </c>
      <c r="BW96" s="158">
        <v>8.3866770000000006</v>
      </c>
      <c r="BX96" s="158">
        <v>11.069508000000001</v>
      </c>
      <c r="BY96" s="158">
        <v>13.309131000000001</v>
      </c>
      <c r="BZ96" s="158">
        <v>13.832979999999999</v>
      </c>
      <c r="CA96" s="158">
        <v>12.688647</v>
      </c>
      <c r="CB96" s="158">
        <v>15.781693000000001</v>
      </c>
      <c r="CC96" s="158">
        <v>16.266528000000001</v>
      </c>
      <c r="CE96" s="251">
        <f t="shared" ref="CE96:CJ105" si="28">SUMIF($K$5:$CC$5,CE$5,$K96:$CC96)</f>
        <v>0</v>
      </c>
      <c r="CF96" s="251">
        <f t="shared" si="28"/>
        <v>0</v>
      </c>
      <c r="CG96" s="251">
        <f t="shared" si="28"/>
        <v>7.1659529999999991</v>
      </c>
      <c r="CH96" s="251">
        <f t="shared" si="28"/>
        <v>65.366897999999992</v>
      </c>
      <c r="CI96" s="251">
        <f t="shared" si="28"/>
        <v>72.672472999999997</v>
      </c>
      <c r="CJ96" s="251">
        <f t="shared" si="28"/>
        <v>117.76077500000002</v>
      </c>
    </row>
    <row r="97" spans="3:90" x14ac:dyDescent="0.2">
      <c r="C97" s="24" t="s">
        <v>1438</v>
      </c>
      <c r="G97" s="151" t="s">
        <v>1434</v>
      </c>
      <c r="H97" s="151"/>
      <c r="K97" s="158">
        <v>0</v>
      </c>
      <c r="L97" s="158">
        <v>0</v>
      </c>
      <c r="M97" s="158">
        <v>0</v>
      </c>
      <c r="N97" s="158">
        <v>0</v>
      </c>
      <c r="O97" s="158">
        <v>0</v>
      </c>
      <c r="P97" s="158">
        <v>0</v>
      </c>
      <c r="Q97" s="158">
        <v>0</v>
      </c>
      <c r="R97" s="158">
        <v>0</v>
      </c>
      <c r="S97" s="158">
        <v>0</v>
      </c>
      <c r="T97" s="158">
        <v>0</v>
      </c>
      <c r="U97" s="158">
        <v>0</v>
      </c>
      <c r="V97" s="158">
        <v>0</v>
      </c>
      <c r="W97" s="158">
        <v>0.78909200000000002</v>
      </c>
      <c r="X97" s="158">
        <v>1.827285</v>
      </c>
      <c r="Y97" s="158">
        <v>0.46954800000000002</v>
      </c>
      <c r="Z97" s="158">
        <v>0.34764</v>
      </c>
      <c r="AA97" s="158">
        <v>0.35318500000000003</v>
      </c>
      <c r="AB97" s="158">
        <v>0.689276</v>
      </c>
      <c r="AC97" s="158">
        <v>0.66354800000000003</v>
      </c>
      <c r="AD97" s="158">
        <v>0</v>
      </c>
      <c r="AE97" s="158">
        <v>0.265455</v>
      </c>
      <c r="AF97" s="158">
        <v>0</v>
      </c>
      <c r="AG97" s="158">
        <v>0</v>
      </c>
      <c r="AH97" s="158">
        <v>0</v>
      </c>
      <c r="AI97" s="158">
        <v>0.49976199999999998</v>
      </c>
      <c r="AJ97" s="158">
        <v>0.39895999999999998</v>
      </c>
      <c r="AK97" s="158">
        <v>1.173217</v>
      </c>
      <c r="AL97" s="158">
        <v>1.463265</v>
      </c>
      <c r="AM97" s="158">
        <v>0.86191300000000004</v>
      </c>
      <c r="AN97" s="158">
        <v>0.21118300000000001</v>
      </c>
      <c r="AO97" s="158">
        <v>0.74764200000000003</v>
      </c>
      <c r="AP97" s="158">
        <v>0.93273399999999995</v>
      </c>
      <c r="AQ97" s="158">
        <v>1.271001</v>
      </c>
      <c r="AR97" s="158">
        <v>1.4402999999999999</v>
      </c>
      <c r="AS97" s="158">
        <v>1.1545000000000001</v>
      </c>
      <c r="AT97" s="158">
        <v>2.5449009999999999</v>
      </c>
      <c r="AU97" s="158">
        <v>1.530192</v>
      </c>
      <c r="AV97" s="158">
        <v>1.2633760000000001</v>
      </c>
      <c r="AW97" s="158">
        <v>2.1884649999999999</v>
      </c>
      <c r="AX97" s="158">
        <v>0.96876799999999996</v>
      </c>
      <c r="AY97" s="158">
        <v>1.1509130000000001</v>
      </c>
      <c r="AZ97" s="158">
        <v>0</v>
      </c>
      <c r="BA97" s="158">
        <v>0</v>
      </c>
      <c r="BB97" s="158">
        <v>0</v>
      </c>
      <c r="BC97" s="158">
        <v>0</v>
      </c>
      <c r="BD97" s="158">
        <v>0.46972799999999998</v>
      </c>
      <c r="BE97" s="158">
        <v>1.4677039999999999</v>
      </c>
      <c r="BF97" s="158">
        <v>0</v>
      </c>
      <c r="BG97" s="158">
        <v>0</v>
      </c>
      <c r="BH97" s="158">
        <v>0</v>
      </c>
      <c r="BI97" s="158">
        <v>0</v>
      </c>
      <c r="BJ97" s="158">
        <v>0</v>
      </c>
      <c r="BK97" s="158">
        <v>0</v>
      </c>
      <c r="BL97" s="158">
        <v>0.63175000000000003</v>
      </c>
      <c r="BM97" s="158">
        <v>6.7500000000000004E-2</v>
      </c>
      <c r="BN97" s="158">
        <v>0.105</v>
      </c>
      <c r="BO97" s="158">
        <v>0.313637</v>
      </c>
      <c r="BP97" s="158">
        <v>0</v>
      </c>
      <c r="BQ97" s="158">
        <v>1.3425</v>
      </c>
      <c r="BR97" s="158">
        <v>0.82</v>
      </c>
      <c r="BS97" s="158">
        <v>0</v>
      </c>
      <c r="BT97" s="158">
        <v>0.80181899999999995</v>
      </c>
      <c r="BU97" s="158">
        <v>0.372728</v>
      </c>
      <c r="BV97" s="158">
        <v>0</v>
      </c>
      <c r="BW97" s="158">
        <v>0</v>
      </c>
      <c r="BX97" s="158">
        <v>0.91300000000000003</v>
      </c>
      <c r="BY97" s="158">
        <v>0.34250000000000003</v>
      </c>
      <c r="BZ97" s="158">
        <v>0</v>
      </c>
      <c r="CA97" s="158">
        <v>0</v>
      </c>
      <c r="CB97" s="158">
        <v>0.56999999999999995</v>
      </c>
      <c r="CC97" s="158">
        <v>0.20749999999999999</v>
      </c>
      <c r="CE97" s="251">
        <f t="shared" si="28"/>
        <v>0</v>
      </c>
      <c r="CF97" s="251">
        <f t="shared" si="28"/>
        <v>5.4050289999999999</v>
      </c>
      <c r="CG97" s="251">
        <f t="shared" si="28"/>
        <v>12.699378000000001</v>
      </c>
      <c r="CH97" s="251">
        <f t="shared" si="28"/>
        <v>9.0391459999999988</v>
      </c>
      <c r="CI97" s="251">
        <f t="shared" si="28"/>
        <v>3.2803869999999997</v>
      </c>
      <c r="CJ97" s="251">
        <f t="shared" si="28"/>
        <v>3.2075469999999999</v>
      </c>
      <c r="CL97" s="24" t="s">
        <v>1439</v>
      </c>
    </row>
    <row r="98" spans="3:90" x14ac:dyDescent="0.2">
      <c r="C98" s="24" t="s">
        <v>1440</v>
      </c>
      <c r="G98" s="151" t="s">
        <v>1237</v>
      </c>
      <c r="H98" s="151"/>
      <c r="K98" s="158">
        <v>0</v>
      </c>
      <c r="L98" s="158">
        <v>0</v>
      </c>
      <c r="M98" s="158">
        <v>0</v>
      </c>
      <c r="N98" s="158">
        <v>0</v>
      </c>
      <c r="O98" s="158">
        <v>0</v>
      </c>
      <c r="P98" s="158">
        <v>0</v>
      </c>
      <c r="Q98" s="158">
        <v>0</v>
      </c>
      <c r="R98" s="158">
        <v>0</v>
      </c>
      <c r="S98" s="158">
        <v>0</v>
      </c>
      <c r="T98" s="158">
        <v>0</v>
      </c>
      <c r="U98" s="158">
        <v>0</v>
      </c>
      <c r="V98" s="158">
        <v>0</v>
      </c>
      <c r="W98" s="158">
        <v>0</v>
      </c>
      <c r="X98" s="158">
        <v>0</v>
      </c>
      <c r="Y98" s="158">
        <v>0</v>
      </c>
      <c r="Z98" s="158">
        <v>0</v>
      </c>
      <c r="AA98" s="158">
        <v>0</v>
      </c>
      <c r="AB98" s="158">
        <v>0</v>
      </c>
      <c r="AC98" s="158">
        <v>0</v>
      </c>
      <c r="AD98" s="158">
        <v>0</v>
      </c>
      <c r="AE98" s="158">
        <v>0</v>
      </c>
      <c r="AF98" s="158">
        <v>0</v>
      </c>
      <c r="AG98" s="158">
        <v>0</v>
      </c>
      <c r="AH98" s="158">
        <v>0</v>
      </c>
      <c r="AI98" s="158">
        <v>0</v>
      </c>
      <c r="AJ98" s="158">
        <v>0</v>
      </c>
      <c r="AK98" s="158">
        <v>0</v>
      </c>
      <c r="AL98" s="158">
        <v>0</v>
      </c>
      <c r="AM98" s="158">
        <v>0</v>
      </c>
      <c r="AN98" s="158">
        <v>0</v>
      </c>
      <c r="AO98" s="158">
        <v>0</v>
      </c>
      <c r="AP98" s="158">
        <v>0</v>
      </c>
      <c r="AQ98" s="158">
        <v>0</v>
      </c>
      <c r="AR98" s="158">
        <v>0</v>
      </c>
      <c r="AS98" s="158">
        <v>0</v>
      </c>
      <c r="AT98" s="158">
        <v>0</v>
      </c>
      <c r="AU98" s="158">
        <v>200.46564499999999</v>
      </c>
      <c r="AV98" s="158">
        <v>179.361715</v>
      </c>
      <c r="AW98" s="158">
        <v>126.495</v>
      </c>
      <c r="AX98" s="158">
        <v>123.801</v>
      </c>
      <c r="AY98" s="158">
        <v>312.89582000000001</v>
      </c>
      <c r="AZ98" s="158">
        <v>139.25399999999999</v>
      </c>
      <c r="BA98" s="158">
        <v>114.154</v>
      </c>
      <c r="BB98" s="158">
        <v>107.242</v>
      </c>
      <c r="BC98" s="158">
        <v>149.02014</v>
      </c>
      <c r="BD98" s="158">
        <v>158.74542600000001</v>
      </c>
      <c r="BE98" s="158">
        <v>132.144283</v>
      </c>
      <c r="BF98" s="158">
        <v>134.13242600000001</v>
      </c>
      <c r="BG98" s="158">
        <v>139.81942599999999</v>
      </c>
      <c r="BH98" s="158">
        <v>245.49799899999999</v>
      </c>
      <c r="BI98" s="158">
        <v>394.95240000000001</v>
      </c>
      <c r="BJ98" s="158">
        <v>129.61799999999999</v>
      </c>
      <c r="BK98" s="158">
        <v>132.73099999999999</v>
      </c>
      <c r="BL98" s="158">
        <v>126.815</v>
      </c>
      <c r="BM98" s="158">
        <v>123.40300000000001</v>
      </c>
      <c r="BN98" s="158">
        <v>131.24</v>
      </c>
      <c r="BO98" s="158">
        <v>368.78199999999998</v>
      </c>
      <c r="BP98" s="158">
        <v>138.822</v>
      </c>
      <c r="BQ98" s="158">
        <v>126.039</v>
      </c>
      <c r="BR98" s="158">
        <v>137.375</v>
      </c>
      <c r="BS98" s="158">
        <v>141.387</v>
      </c>
      <c r="BT98" s="158">
        <v>146.202</v>
      </c>
      <c r="BU98" s="158">
        <v>324.36959999999999</v>
      </c>
      <c r="BV98" s="158">
        <v>180.02199999999999</v>
      </c>
      <c r="BW98" s="158">
        <v>154.5</v>
      </c>
      <c r="BX98" s="158">
        <v>149.15100000000001</v>
      </c>
      <c r="BY98" s="158">
        <v>145.06299999999999</v>
      </c>
      <c r="BZ98" s="158">
        <v>139.08000000000001</v>
      </c>
      <c r="CA98" s="158">
        <v>243.5506</v>
      </c>
      <c r="CB98" s="158">
        <v>143.482</v>
      </c>
      <c r="CC98" s="158">
        <v>139.572</v>
      </c>
      <c r="CE98" s="251">
        <f t="shared" si="28"/>
        <v>0</v>
      </c>
      <c r="CF98" s="251">
        <f t="shared" si="28"/>
        <v>0</v>
      </c>
      <c r="CG98" s="251">
        <f t="shared" si="28"/>
        <v>0</v>
      </c>
      <c r="CH98" s="251">
        <f t="shared" si="28"/>
        <v>1877.7114550000001</v>
      </c>
      <c r="CI98" s="251">
        <f t="shared" si="28"/>
        <v>2195.0948250000001</v>
      </c>
      <c r="CJ98" s="251">
        <f t="shared" si="28"/>
        <v>1906.3791999999999</v>
      </c>
    </row>
    <row r="99" spans="3:90" x14ac:dyDescent="0.2">
      <c r="C99" s="24" t="s">
        <v>1441</v>
      </c>
      <c r="G99" s="151" t="s">
        <v>1237</v>
      </c>
      <c r="H99" s="151"/>
      <c r="K99" s="158">
        <v>0</v>
      </c>
      <c r="L99" s="158">
        <v>0</v>
      </c>
      <c r="M99" s="158">
        <v>0</v>
      </c>
      <c r="N99" s="158">
        <v>0</v>
      </c>
      <c r="O99" s="158">
        <v>0</v>
      </c>
      <c r="P99" s="158">
        <v>0</v>
      </c>
      <c r="Q99" s="158">
        <v>0</v>
      </c>
      <c r="R99" s="158">
        <v>0</v>
      </c>
      <c r="S99" s="158">
        <v>0</v>
      </c>
      <c r="T99" s="158">
        <v>0</v>
      </c>
      <c r="U99" s="158">
        <v>0</v>
      </c>
      <c r="V99" s="158">
        <v>0</v>
      </c>
      <c r="W99" s="158">
        <v>0</v>
      </c>
      <c r="X99" s="158">
        <v>0</v>
      </c>
      <c r="Y99" s="158">
        <v>0</v>
      </c>
      <c r="Z99" s="158">
        <v>0</v>
      </c>
      <c r="AA99" s="158">
        <v>0</v>
      </c>
      <c r="AB99" s="158">
        <v>0</v>
      </c>
      <c r="AC99" s="158">
        <v>0</v>
      </c>
      <c r="AD99" s="158">
        <v>0</v>
      </c>
      <c r="AE99" s="158">
        <v>0</v>
      </c>
      <c r="AF99" s="158">
        <v>0</v>
      </c>
      <c r="AG99" s="158">
        <v>0</v>
      </c>
      <c r="AH99" s="158">
        <v>0</v>
      </c>
      <c r="AI99" s="158">
        <v>0</v>
      </c>
      <c r="AJ99" s="158">
        <v>0</v>
      </c>
      <c r="AK99" s="158">
        <v>0</v>
      </c>
      <c r="AL99" s="158">
        <v>0</v>
      </c>
      <c r="AM99" s="158">
        <v>0</v>
      </c>
      <c r="AN99" s="158">
        <v>0</v>
      </c>
      <c r="AO99" s="158">
        <v>0</v>
      </c>
      <c r="AP99" s="158">
        <v>0</v>
      </c>
      <c r="AQ99" s="158">
        <v>0</v>
      </c>
      <c r="AR99" s="158">
        <v>0</v>
      </c>
      <c r="AS99" s="158">
        <v>0</v>
      </c>
      <c r="AT99" s="158">
        <v>0</v>
      </c>
      <c r="AU99" s="158">
        <v>6</v>
      </c>
      <c r="AV99" s="158">
        <v>6</v>
      </c>
      <c r="AW99" s="158">
        <v>6.6</v>
      </c>
      <c r="AX99" s="158">
        <v>6.6</v>
      </c>
      <c r="AY99" s="158">
        <v>6.6</v>
      </c>
      <c r="AZ99" s="158">
        <v>6.6</v>
      </c>
      <c r="BA99" s="158">
        <v>6.6</v>
      </c>
      <c r="BB99" s="158">
        <v>6.6</v>
      </c>
      <c r="BC99" s="158">
        <v>6.6</v>
      </c>
      <c r="BD99" s="158">
        <v>6.6</v>
      </c>
      <c r="BE99" s="158">
        <v>6.6</v>
      </c>
      <c r="BF99" s="158">
        <v>6.6</v>
      </c>
      <c r="BG99" s="158">
        <v>6.6</v>
      </c>
      <c r="BH99" s="158">
        <v>6.6</v>
      </c>
      <c r="BI99" s="158">
        <v>6.6</v>
      </c>
      <c r="BJ99" s="158">
        <v>6.6</v>
      </c>
      <c r="BK99" s="158">
        <v>6.6</v>
      </c>
      <c r="BL99" s="158">
        <v>32.9</v>
      </c>
      <c r="BM99" s="158">
        <v>6.6</v>
      </c>
      <c r="BN99" s="158">
        <v>6.6</v>
      </c>
      <c r="BO99" s="158">
        <v>6.6</v>
      </c>
      <c r="BP99" s="158">
        <v>0</v>
      </c>
      <c r="BQ99" s="158">
        <v>0</v>
      </c>
      <c r="BR99" s="158">
        <v>82.5</v>
      </c>
      <c r="BS99" s="158">
        <v>63.79</v>
      </c>
      <c r="BT99" s="158">
        <v>45.79</v>
      </c>
      <c r="BU99" s="158">
        <v>45.79</v>
      </c>
      <c r="BV99" s="158">
        <v>16.190000000000001</v>
      </c>
      <c r="BW99" s="158">
        <v>98.69</v>
      </c>
      <c r="BX99" s="158">
        <v>43.19</v>
      </c>
      <c r="BY99" s="158">
        <v>16.190000000000001</v>
      </c>
      <c r="BZ99" s="158">
        <v>16.190000000000001</v>
      </c>
      <c r="CA99" s="158">
        <v>16.190000000000001</v>
      </c>
      <c r="CB99" s="158">
        <v>16.190000000000001</v>
      </c>
      <c r="CC99" s="158">
        <v>16.190000000000001</v>
      </c>
      <c r="CE99" s="251">
        <f t="shared" si="28"/>
        <v>0</v>
      </c>
      <c r="CF99" s="251">
        <f t="shared" si="28"/>
        <v>0</v>
      </c>
      <c r="CG99" s="251">
        <f t="shared" si="28"/>
        <v>0</v>
      </c>
      <c r="CH99" s="251">
        <f t="shared" si="28"/>
        <v>78</v>
      </c>
      <c r="CI99" s="251">
        <f t="shared" si="28"/>
        <v>168.2</v>
      </c>
      <c r="CJ99" s="251">
        <f t="shared" si="28"/>
        <v>394.39</v>
      </c>
    </row>
    <row r="100" spans="3:90" x14ac:dyDescent="0.2">
      <c r="C100" s="24" t="s">
        <v>1442</v>
      </c>
      <c r="G100" s="151" t="s">
        <v>1237</v>
      </c>
      <c r="H100" s="151"/>
      <c r="K100" s="158">
        <v>0</v>
      </c>
      <c r="L100" s="158">
        <v>0</v>
      </c>
      <c r="M100" s="158">
        <v>0</v>
      </c>
      <c r="N100" s="158">
        <v>0</v>
      </c>
      <c r="O100" s="158">
        <v>0</v>
      </c>
      <c r="P100" s="158">
        <v>0</v>
      </c>
      <c r="Q100" s="158">
        <v>0</v>
      </c>
      <c r="R100" s="158">
        <v>0</v>
      </c>
      <c r="S100" s="158">
        <v>0</v>
      </c>
      <c r="T100" s="158">
        <v>0</v>
      </c>
      <c r="U100" s="158">
        <v>0</v>
      </c>
      <c r="V100" s="158">
        <v>0</v>
      </c>
      <c r="W100" s="158">
        <v>0</v>
      </c>
      <c r="X100" s="158">
        <v>0</v>
      </c>
      <c r="Y100" s="158">
        <v>0</v>
      </c>
      <c r="Z100" s="158">
        <v>0</v>
      </c>
      <c r="AA100" s="158">
        <v>0</v>
      </c>
      <c r="AB100" s="158">
        <v>0</v>
      </c>
      <c r="AC100" s="158">
        <v>0</v>
      </c>
      <c r="AD100" s="158">
        <v>0</v>
      </c>
      <c r="AE100" s="158">
        <v>0</v>
      </c>
      <c r="AF100" s="158">
        <v>0</v>
      </c>
      <c r="AG100" s="158">
        <v>0</v>
      </c>
      <c r="AH100" s="158">
        <v>0</v>
      </c>
      <c r="AI100" s="158">
        <v>0</v>
      </c>
      <c r="AJ100" s="158">
        <v>0</v>
      </c>
      <c r="AK100" s="158">
        <v>0</v>
      </c>
      <c r="AL100" s="158">
        <v>0</v>
      </c>
      <c r="AM100" s="158">
        <v>0</v>
      </c>
      <c r="AN100" s="158">
        <v>0</v>
      </c>
      <c r="AO100" s="158">
        <v>0</v>
      </c>
      <c r="AP100" s="158">
        <v>0</v>
      </c>
      <c r="AQ100" s="158">
        <v>0</v>
      </c>
      <c r="AR100" s="158">
        <v>0</v>
      </c>
      <c r="AS100" s="158">
        <v>0</v>
      </c>
      <c r="AT100" s="158">
        <v>0</v>
      </c>
      <c r="AU100" s="158">
        <v>81.313798000000006</v>
      </c>
      <c r="AV100" s="158">
        <v>71.236502000000002</v>
      </c>
      <c r="AW100" s="158">
        <v>72.601770999999999</v>
      </c>
      <c r="AX100" s="158">
        <v>75.100443999999996</v>
      </c>
      <c r="AY100" s="158">
        <v>76.923289999999994</v>
      </c>
      <c r="AZ100" s="158">
        <v>73.254651999999993</v>
      </c>
      <c r="BA100" s="158">
        <v>65.739106000000007</v>
      </c>
      <c r="BB100" s="158">
        <v>65.641913000000002</v>
      </c>
      <c r="BC100" s="158">
        <v>72.583625999999995</v>
      </c>
      <c r="BD100" s="158">
        <v>79.785391000000004</v>
      </c>
      <c r="BE100" s="158">
        <v>77.690776999999997</v>
      </c>
      <c r="BF100" s="158">
        <v>83.420343000000003</v>
      </c>
      <c r="BG100" s="158">
        <v>85.660397000000003</v>
      </c>
      <c r="BH100" s="158">
        <v>88.492639999999994</v>
      </c>
      <c r="BI100" s="158">
        <v>93.187811999999994</v>
      </c>
      <c r="BJ100" s="158">
        <v>88.234673000000001</v>
      </c>
      <c r="BK100" s="158">
        <v>101.858422</v>
      </c>
      <c r="BL100" s="158">
        <v>86.253771</v>
      </c>
      <c r="BM100" s="158">
        <v>107.154837</v>
      </c>
      <c r="BN100" s="158">
        <v>110.622711</v>
      </c>
      <c r="BO100" s="158">
        <v>182.392034</v>
      </c>
      <c r="BP100" s="158">
        <v>139.819726</v>
      </c>
      <c r="BQ100" s="158">
        <v>175.29626999999999</v>
      </c>
      <c r="BR100" s="158">
        <v>172.31577300000001</v>
      </c>
      <c r="BS100" s="158">
        <v>152.88493299999999</v>
      </c>
      <c r="BT100" s="158">
        <v>162.89469700000001</v>
      </c>
      <c r="BU100" s="158">
        <v>185.59583799999999</v>
      </c>
      <c r="BV100" s="158">
        <v>176.97032799999999</v>
      </c>
      <c r="BW100" s="158">
        <v>173.24057300000001</v>
      </c>
      <c r="BX100" s="158">
        <v>192.097905</v>
      </c>
      <c r="BY100" s="158">
        <v>171.245529</v>
      </c>
      <c r="BZ100" s="158">
        <v>180.310498</v>
      </c>
      <c r="CA100" s="158">
        <v>235.76147399999999</v>
      </c>
      <c r="CB100" s="158">
        <v>205.09513999999999</v>
      </c>
      <c r="CC100" s="158">
        <v>215.78346199999999</v>
      </c>
      <c r="CE100" s="251">
        <f t="shared" si="28"/>
        <v>0</v>
      </c>
      <c r="CF100" s="251">
        <f t="shared" si="28"/>
        <v>0</v>
      </c>
      <c r="CG100" s="251">
        <f t="shared" si="28"/>
        <v>0</v>
      </c>
      <c r="CH100" s="251">
        <f t="shared" si="28"/>
        <v>895.29161299999998</v>
      </c>
      <c r="CI100" s="251">
        <f t="shared" si="28"/>
        <v>1431.289066</v>
      </c>
      <c r="CJ100" s="251">
        <f t="shared" si="28"/>
        <v>2051.880377</v>
      </c>
    </row>
    <row r="101" spans="3:90" x14ac:dyDescent="0.2">
      <c r="C101" s="24" t="s">
        <v>1443</v>
      </c>
      <c r="G101" s="151" t="s">
        <v>1237</v>
      </c>
      <c r="H101" s="151"/>
      <c r="K101" s="158">
        <v>0</v>
      </c>
      <c r="L101" s="158">
        <v>0</v>
      </c>
      <c r="M101" s="158">
        <v>0</v>
      </c>
      <c r="N101" s="158">
        <v>0</v>
      </c>
      <c r="O101" s="158">
        <v>0</v>
      </c>
      <c r="P101" s="158">
        <v>0</v>
      </c>
      <c r="Q101" s="158">
        <v>0</v>
      </c>
      <c r="R101" s="158">
        <v>0</v>
      </c>
      <c r="S101" s="158">
        <v>0</v>
      </c>
      <c r="T101" s="158">
        <v>0</v>
      </c>
      <c r="U101" s="158">
        <v>0</v>
      </c>
      <c r="V101" s="158">
        <v>0</v>
      </c>
      <c r="W101" s="158">
        <v>0</v>
      </c>
      <c r="X101" s="158">
        <v>0</v>
      </c>
      <c r="Y101" s="158">
        <v>0</v>
      </c>
      <c r="Z101" s="158">
        <v>0</v>
      </c>
      <c r="AA101" s="158">
        <v>0</v>
      </c>
      <c r="AB101" s="158">
        <v>0</v>
      </c>
      <c r="AC101" s="158">
        <v>0</v>
      </c>
      <c r="AD101" s="158">
        <v>0</v>
      </c>
      <c r="AE101" s="158">
        <v>0</v>
      </c>
      <c r="AF101" s="158">
        <v>0</v>
      </c>
      <c r="AG101" s="158">
        <v>0</v>
      </c>
      <c r="AH101" s="158">
        <v>0</v>
      </c>
      <c r="AI101" s="158">
        <v>0</v>
      </c>
      <c r="AJ101" s="158">
        <v>0</v>
      </c>
      <c r="AK101" s="158">
        <v>0</v>
      </c>
      <c r="AL101" s="158">
        <v>0</v>
      </c>
      <c r="AM101" s="158">
        <v>0</v>
      </c>
      <c r="AN101" s="158">
        <v>0</v>
      </c>
      <c r="AO101" s="158">
        <v>0</v>
      </c>
      <c r="AP101" s="158">
        <v>0</v>
      </c>
      <c r="AQ101" s="158">
        <v>0</v>
      </c>
      <c r="AR101" s="158">
        <v>0</v>
      </c>
      <c r="AS101" s="158">
        <v>0</v>
      </c>
      <c r="AT101" s="158">
        <v>0</v>
      </c>
      <c r="AU101" s="158">
        <v>0</v>
      </c>
      <c r="AV101" s="158">
        <v>0</v>
      </c>
      <c r="AW101" s="158">
        <v>0</v>
      </c>
      <c r="AX101" s="158">
        <v>0</v>
      </c>
      <c r="AY101" s="158">
        <v>16.489446000000001</v>
      </c>
      <c r="AZ101" s="158">
        <v>16.489446000000001</v>
      </c>
      <c r="BA101" s="158">
        <v>16.489446000000001</v>
      </c>
      <c r="BB101" s="158">
        <v>16.489446000000001</v>
      </c>
      <c r="BC101" s="158">
        <v>16.489446000000001</v>
      </c>
      <c r="BD101" s="158">
        <v>16.489446000000001</v>
      </c>
      <c r="BE101" s="158">
        <v>5.4933240000000003</v>
      </c>
      <c r="BF101" s="158">
        <v>0</v>
      </c>
      <c r="BG101" s="158">
        <v>0</v>
      </c>
      <c r="BH101" s="158">
        <v>81.897999999999996</v>
      </c>
      <c r="BI101" s="158">
        <v>8.4190000000000005</v>
      </c>
      <c r="BJ101" s="158">
        <v>64.060630000000003</v>
      </c>
      <c r="BK101" s="158">
        <v>67.893129999999999</v>
      </c>
      <c r="BL101" s="158">
        <v>68.450130000000001</v>
      </c>
      <c r="BM101" s="158">
        <v>87.764629999999997</v>
      </c>
      <c r="BN101" s="158">
        <v>130.05313000000001</v>
      </c>
      <c r="BO101" s="158">
        <v>141.18512999999999</v>
      </c>
      <c r="BP101" s="158">
        <v>156.33504600000001</v>
      </c>
      <c r="BQ101" s="158">
        <v>160.46009000000001</v>
      </c>
      <c r="BR101" s="158">
        <v>165.06399999999999</v>
      </c>
      <c r="BS101" s="158">
        <v>68.1815</v>
      </c>
      <c r="BT101" s="158">
        <v>53.964500000000001</v>
      </c>
      <c r="BU101" s="158">
        <v>75.961500000000001</v>
      </c>
      <c r="BV101" s="158">
        <v>46.335999999999999</v>
      </c>
      <c r="BW101" s="158">
        <v>104.02800000000001</v>
      </c>
      <c r="BX101" s="158">
        <v>95.495500000000007</v>
      </c>
      <c r="BY101" s="158">
        <v>65.722499999999997</v>
      </c>
      <c r="BZ101" s="158">
        <v>79.358999999999995</v>
      </c>
      <c r="CA101" s="158">
        <v>53.609000000000002</v>
      </c>
      <c r="CB101" s="158">
        <v>82.349500000000006</v>
      </c>
      <c r="CC101" s="158">
        <v>113.36385</v>
      </c>
      <c r="CE101" s="251">
        <f t="shared" si="28"/>
        <v>0</v>
      </c>
      <c r="CF101" s="251">
        <f t="shared" si="28"/>
        <v>0</v>
      </c>
      <c r="CG101" s="251">
        <f t="shared" si="28"/>
        <v>0</v>
      </c>
      <c r="CH101" s="251">
        <f t="shared" si="28"/>
        <v>104.43</v>
      </c>
      <c r="CI101" s="251">
        <f t="shared" si="28"/>
        <v>1131.5829160000001</v>
      </c>
      <c r="CJ101" s="251">
        <f t="shared" si="28"/>
        <v>838.37085000000013</v>
      </c>
    </row>
    <row r="102" spans="3:90" x14ac:dyDescent="0.2">
      <c r="C102" s="24" t="s">
        <v>1444</v>
      </c>
      <c r="G102" s="151" t="s">
        <v>1237</v>
      </c>
      <c r="H102" s="151"/>
      <c r="K102" s="158">
        <v>0</v>
      </c>
      <c r="L102" s="158">
        <v>0</v>
      </c>
      <c r="M102" s="158">
        <v>0</v>
      </c>
      <c r="N102" s="158">
        <v>0</v>
      </c>
      <c r="O102" s="158">
        <v>0</v>
      </c>
      <c r="P102" s="158">
        <v>0</v>
      </c>
      <c r="Q102" s="158">
        <v>0</v>
      </c>
      <c r="R102" s="158">
        <v>0</v>
      </c>
      <c r="S102" s="158">
        <v>0</v>
      </c>
      <c r="T102" s="158">
        <v>0</v>
      </c>
      <c r="U102" s="158">
        <v>0</v>
      </c>
      <c r="V102" s="158">
        <v>0</v>
      </c>
      <c r="W102" s="158">
        <v>0</v>
      </c>
      <c r="X102" s="158">
        <v>0</v>
      </c>
      <c r="Y102" s="158">
        <v>0</v>
      </c>
      <c r="Z102" s="158">
        <v>0</v>
      </c>
      <c r="AA102" s="158">
        <v>0</v>
      </c>
      <c r="AB102" s="158">
        <v>0</v>
      </c>
      <c r="AC102" s="158">
        <v>0</v>
      </c>
      <c r="AD102" s="158">
        <v>0</v>
      </c>
      <c r="AE102" s="158">
        <v>0</v>
      </c>
      <c r="AF102" s="158">
        <v>0</v>
      </c>
      <c r="AG102" s="158">
        <v>0</v>
      </c>
      <c r="AH102" s="158">
        <v>0</v>
      </c>
      <c r="AI102" s="158">
        <v>0</v>
      </c>
      <c r="AJ102" s="158">
        <v>0</v>
      </c>
      <c r="AK102" s="158">
        <v>0</v>
      </c>
      <c r="AL102" s="158">
        <v>0</v>
      </c>
      <c r="AM102" s="158">
        <v>0</v>
      </c>
      <c r="AN102" s="158">
        <v>0</v>
      </c>
      <c r="AO102" s="158">
        <v>0</v>
      </c>
      <c r="AP102" s="158">
        <v>0</v>
      </c>
      <c r="AQ102" s="158">
        <v>0</v>
      </c>
      <c r="AR102" s="158">
        <v>0</v>
      </c>
      <c r="AS102" s="158">
        <v>0</v>
      </c>
      <c r="AT102" s="158">
        <v>0</v>
      </c>
      <c r="AU102" s="158">
        <v>0</v>
      </c>
      <c r="AV102" s="158">
        <v>0</v>
      </c>
      <c r="AW102" s="158">
        <v>0</v>
      </c>
      <c r="AX102" s="158">
        <v>0</v>
      </c>
      <c r="AY102" s="158">
        <v>0</v>
      </c>
      <c r="AZ102" s="158">
        <v>0</v>
      </c>
      <c r="BA102" s="158">
        <v>0</v>
      </c>
      <c r="BB102" s="158">
        <v>0</v>
      </c>
      <c r="BC102" s="158">
        <v>0</v>
      </c>
      <c r="BD102" s="158">
        <v>0</v>
      </c>
      <c r="BE102" s="158">
        <v>0</v>
      </c>
      <c r="BF102" s="158">
        <v>0</v>
      </c>
      <c r="BG102" s="158">
        <v>0</v>
      </c>
      <c r="BH102" s="158">
        <v>0</v>
      </c>
      <c r="BI102" s="158">
        <v>0</v>
      </c>
      <c r="BJ102" s="158">
        <v>0</v>
      </c>
      <c r="BK102" s="158">
        <v>0</v>
      </c>
      <c r="BL102" s="158">
        <v>0</v>
      </c>
      <c r="BM102" s="158">
        <v>98.291540999999995</v>
      </c>
      <c r="BN102" s="158">
        <v>69.456710999999999</v>
      </c>
      <c r="BO102" s="158">
        <v>14.456405</v>
      </c>
      <c r="BP102" s="158">
        <v>80.152151000000003</v>
      </c>
      <c r="BQ102" s="158">
        <v>55.418207000000002</v>
      </c>
      <c r="BR102" s="158">
        <v>53.290205</v>
      </c>
      <c r="BS102" s="158">
        <v>77.604189000000005</v>
      </c>
      <c r="BT102" s="158">
        <v>75.294211000000004</v>
      </c>
      <c r="BU102" s="158">
        <v>64.948068000000006</v>
      </c>
      <c r="BV102" s="158">
        <v>82.870166999999995</v>
      </c>
      <c r="BW102" s="158">
        <v>91.116701000000006</v>
      </c>
      <c r="BX102" s="158">
        <v>89.089982000000006</v>
      </c>
      <c r="BY102" s="158">
        <v>77.170461000000003</v>
      </c>
      <c r="BZ102" s="158">
        <v>57.935507000000001</v>
      </c>
      <c r="CA102" s="158">
        <v>42.069943000000002</v>
      </c>
      <c r="CB102" s="158">
        <v>45.886954000000003</v>
      </c>
      <c r="CC102" s="158">
        <v>18.444846999999999</v>
      </c>
      <c r="CE102" s="251">
        <f t="shared" si="28"/>
        <v>0</v>
      </c>
      <c r="CF102" s="251">
        <f t="shared" si="28"/>
        <v>0</v>
      </c>
      <c r="CG102" s="251">
        <f t="shared" si="28"/>
        <v>0</v>
      </c>
      <c r="CH102" s="251">
        <f t="shared" si="28"/>
        <v>0</v>
      </c>
      <c r="CI102" s="251">
        <f t="shared" si="28"/>
        <v>371.06522000000001</v>
      </c>
      <c r="CJ102" s="251">
        <f t="shared" si="28"/>
        <v>722.43102999999996</v>
      </c>
    </row>
    <row r="103" spans="3:90" x14ac:dyDescent="0.2">
      <c r="C103" s="24" t="s">
        <v>1445</v>
      </c>
      <c r="G103" s="151" t="s">
        <v>1237</v>
      </c>
      <c r="H103" s="151"/>
      <c r="K103" s="158">
        <v>0</v>
      </c>
      <c r="L103" s="158">
        <v>0</v>
      </c>
      <c r="M103" s="158">
        <v>0</v>
      </c>
      <c r="N103" s="158">
        <v>0</v>
      </c>
      <c r="O103" s="158">
        <v>0</v>
      </c>
      <c r="P103" s="158">
        <v>0</v>
      </c>
      <c r="Q103" s="158">
        <v>0</v>
      </c>
      <c r="R103" s="158">
        <v>0</v>
      </c>
      <c r="S103" s="158">
        <v>0</v>
      </c>
      <c r="T103" s="158">
        <v>0</v>
      </c>
      <c r="U103" s="158">
        <v>0</v>
      </c>
      <c r="V103" s="158">
        <v>0</v>
      </c>
      <c r="W103" s="158">
        <v>0</v>
      </c>
      <c r="X103" s="158">
        <v>0</v>
      </c>
      <c r="Y103" s="158">
        <v>0</v>
      </c>
      <c r="Z103" s="158">
        <v>0</v>
      </c>
      <c r="AA103" s="158">
        <v>0</v>
      </c>
      <c r="AB103" s="158">
        <v>0</v>
      </c>
      <c r="AC103" s="158">
        <v>0</v>
      </c>
      <c r="AD103" s="158">
        <v>0</v>
      </c>
      <c r="AE103" s="158">
        <v>0</v>
      </c>
      <c r="AF103" s="158">
        <v>0</v>
      </c>
      <c r="AG103" s="158">
        <v>0</v>
      </c>
      <c r="AH103" s="158">
        <v>0</v>
      </c>
      <c r="AI103" s="158">
        <v>0</v>
      </c>
      <c r="AJ103" s="158">
        <v>0</v>
      </c>
      <c r="AK103" s="158">
        <v>0</v>
      </c>
      <c r="AL103" s="158">
        <v>0</v>
      </c>
      <c r="AM103" s="158">
        <v>0</v>
      </c>
      <c r="AN103" s="158">
        <v>0</v>
      </c>
      <c r="AO103" s="158">
        <v>0</v>
      </c>
      <c r="AP103" s="158">
        <v>0</v>
      </c>
      <c r="AQ103" s="158">
        <v>0</v>
      </c>
      <c r="AR103" s="158">
        <v>0</v>
      </c>
      <c r="AS103" s="158">
        <v>0</v>
      </c>
      <c r="AT103" s="158">
        <v>0</v>
      </c>
      <c r="AU103" s="158">
        <v>3</v>
      </c>
      <c r="AV103" s="158">
        <v>29.1</v>
      </c>
      <c r="AW103" s="158">
        <v>8.4</v>
      </c>
      <c r="AX103" s="158">
        <v>38.31</v>
      </c>
      <c r="AY103" s="158">
        <v>10</v>
      </c>
      <c r="AZ103" s="158">
        <v>76.751999999999995</v>
      </c>
      <c r="BA103" s="158">
        <v>58.057499999999997</v>
      </c>
      <c r="BB103" s="158">
        <v>107.803</v>
      </c>
      <c r="BC103" s="158">
        <v>130.05250000000001</v>
      </c>
      <c r="BD103" s="158">
        <v>80.402500000000003</v>
      </c>
      <c r="BE103" s="158">
        <v>76.295000000000002</v>
      </c>
      <c r="BF103" s="158">
        <v>17.413499999999999</v>
      </c>
      <c r="BG103" s="158">
        <v>48.354999999999997</v>
      </c>
      <c r="BH103" s="158">
        <v>1.5580000000000001</v>
      </c>
      <c r="BI103" s="158">
        <v>3.2149999999999999</v>
      </c>
      <c r="BJ103" s="158">
        <v>2.8519999999999999</v>
      </c>
      <c r="BK103" s="158">
        <v>3.105</v>
      </c>
      <c r="BL103" s="158">
        <v>71.444999999999993</v>
      </c>
      <c r="BM103" s="158">
        <v>3.16</v>
      </c>
      <c r="BN103" s="158">
        <v>72.867000000000004</v>
      </c>
      <c r="BO103" s="158">
        <v>130.150351</v>
      </c>
      <c r="BP103" s="158">
        <v>2.88</v>
      </c>
      <c r="BQ103" s="158">
        <v>-66.474999999999994</v>
      </c>
      <c r="BR103" s="158">
        <v>67.765000000000001</v>
      </c>
      <c r="BS103" s="158">
        <v>2.82</v>
      </c>
      <c r="BT103" s="158">
        <v>2.9049999999999998</v>
      </c>
      <c r="BU103" s="158">
        <v>11.919233999999999</v>
      </c>
      <c r="BV103" s="158">
        <v>20.52693</v>
      </c>
      <c r="BW103" s="158">
        <v>20.36693</v>
      </c>
      <c r="BX103" s="158">
        <v>101.61693</v>
      </c>
      <c r="BY103" s="158">
        <v>20.416930000000001</v>
      </c>
      <c r="BZ103" s="158">
        <v>28.906929999999999</v>
      </c>
      <c r="CA103" s="158">
        <v>49.611930000000001</v>
      </c>
      <c r="CB103" s="158">
        <v>58.999617999999998</v>
      </c>
      <c r="CC103" s="158">
        <v>5.0449999999999999</v>
      </c>
      <c r="CE103" s="251">
        <f t="shared" si="28"/>
        <v>0</v>
      </c>
      <c r="CF103" s="251">
        <f t="shared" si="28"/>
        <v>0</v>
      </c>
      <c r="CG103" s="251">
        <f t="shared" si="28"/>
        <v>0</v>
      </c>
      <c r="CH103" s="251">
        <f t="shared" si="28"/>
        <v>635.58600000000001</v>
      </c>
      <c r="CI103" s="251">
        <f t="shared" si="28"/>
        <v>340.87735099999998</v>
      </c>
      <c r="CJ103" s="251">
        <f t="shared" si="28"/>
        <v>323.13543200000004</v>
      </c>
    </row>
    <row r="104" spans="3:90" x14ac:dyDescent="0.2">
      <c r="C104" s="24" t="s">
        <v>1446</v>
      </c>
      <c r="G104" s="151" t="s">
        <v>1447</v>
      </c>
      <c r="H104" s="151"/>
      <c r="K104" s="158">
        <v>1.6731</v>
      </c>
      <c r="L104" s="158">
        <v>1.6731</v>
      </c>
      <c r="M104" s="158">
        <v>1.6731</v>
      </c>
      <c r="N104" s="158">
        <v>1.6731</v>
      </c>
      <c r="O104" s="158">
        <v>2.2794150000000002</v>
      </c>
      <c r="P104" s="158">
        <v>1.2</v>
      </c>
      <c r="Q104" s="158">
        <v>1.27559</v>
      </c>
      <c r="R104" s="158">
        <v>1.0427999999999999</v>
      </c>
      <c r="S104" s="158">
        <v>1.0427999999999999</v>
      </c>
      <c r="T104" s="158">
        <v>1.0427999999999999</v>
      </c>
      <c r="U104" s="158">
        <v>1.0427999999999999</v>
      </c>
      <c r="V104" s="158">
        <v>1.0427999999999999</v>
      </c>
      <c r="W104" s="158">
        <v>1.0427999999999999</v>
      </c>
      <c r="X104" s="158">
        <v>1.0427999999999999</v>
      </c>
      <c r="Y104" s="158">
        <v>1.0427999999999999</v>
      </c>
      <c r="Z104" s="158">
        <v>1.0427999999999999</v>
      </c>
      <c r="AA104" s="158">
        <v>1.0427999999999999</v>
      </c>
      <c r="AB104" s="158">
        <v>1.1528</v>
      </c>
      <c r="AC104" s="158">
        <v>1.0427999999999999</v>
      </c>
      <c r="AD104" s="158">
        <v>1.0427999999999999</v>
      </c>
      <c r="AE104" s="158">
        <v>1.0427999999999999</v>
      </c>
      <c r="AF104" s="158">
        <v>1.0427999999999999</v>
      </c>
      <c r="AG104" s="158">
        <v>1.0427999999999999</v>
      </c>
      <c r="AH104" s="158">
        <v>1.0427999999999999</v>
      </c>
      <c r="AI104" s="158">
        <v>1.0427999999999999</v>
      </c>
      <c r="AJ104" s="158">
        <v>1.0427999999999999</v>
      </c>
      <c r="AK104" s="158">
        <v>1.0427999999999999</v>
      </c>
      <c r="AL104" s="158">
        <v>1.0427999999999999</v>
      </c>
      <c r="AM104" s="158">
        <v>8.4718850000000003</v>
      </c>
      <c r="AN104" s="158">
        <v>1.36422</v>
      </c>
      <c r="AO104" s="158">
        <v>1.36422</v>
      </c>
      <c r="AP104" s="158">
        <v>1.36422</v>
      </c>
      <c r="AQ104" s="158">
        <v>1.36422</v>
      </c>
      <c r="AR104" s="158">
        <v>1.36422</v>
      </c>
      <c r="AS104" s="158">
        <v>1.36422</v>
      </c>
      <c r="AT104" s="158">
        <v>1.36422</v>
      </c>
      <c r="AU104" s="158">
        <v>1.36422</v>
      </c>
      <c r="AV104" s="158">
        <v>1.36422</v>
      </c>
      <c r="AW104" s="158">
        <v>1.36422</v>
      </c>
      <c r="AX104" s="158">
        <v>1.36422</v>
      </c>
      <c r="AY104" s="158">
        <v>1.36422</v>
      </c>
      <c r="AZ104" s="158">
        <v>1.36422</v>
      </c>
      <c r="BA104" s="158">
        <v>1.36422</v>
      </c>
      <c r="BB104" s="158">
        <v>1.36422</v>
      </c>
      <c r="BC104" s="158">
        <v>1.36422</v>
      </c>
      <c r="BD104" s="158">
        <v>1.36422</v>
      </c>
      <c r="BE104" s="158">
        <v>1.36422</v>
      </c>
      <c r="BF104" s="158">
        <v>1.36422</v>
      </c>
      <c r="BG104" s="158">
        <v>1.36422</v>
      </c>
      <c r="BH104" s="158">
        <v>1.36422</v>
      </c>
      <c r="BI104" s="158">
        <v>1.36422</v>
      </c>
      <c r="BJ104" s="158">
        <v>1.36422</v>
      </c>
      <c r="BK104" s="158">
        <v>2.1507200000000002</v>
      </c>
      <c r="BL104" s="158">
        <v>2.4240699999999999</v>
      </c>
      <c r="BM104" s="158">
        <v>2.4240699999999999</v>
      </c>
      <c r="BN104" s="158">
        <v>2.4240699999999999</v>
      </c>
      <c r="BO104" s="158">
        <v>1.36422</v>
      </c>
      <c r="BP104" s="158">
        <v>1.36422</v>
      </c>
      <c r="BQ104" s="158">
        <v>1.36422</v>
      </c>
      <c r="BR104" s="158">
        <v>-2.6018300000000001</v>
      </c>
      <c r="BS104" s="158">
        <v>1.36422</v>
      </c>
      <c r="BT104" s="158">
        <v>1.36422</v>
      </c>
      <c r="BU104" s="158">
        <v>1.36422</v>
      </c>
      <c r="BV104" s="158">
        <v>1.36422</v>
      </c>
      <c r="BW104" s="158">
        <v>1.3580829999999999</v>
      </c>
      <c r="BX104" s="158">
        <v>1.22793</v>
      </c>
      <c r="BY104" s="158">
        <v>1.22793</v>
      </c>
      <c r="BZ104" s="158">
        <v>2.2248359999999998</v>
      </c>
      <c r="CA104" s="158">
        <v>1.7556</v>
      </c>
      <c r="CB104" s="158">
        <v>1.7556</v>
      </c>
      <c r="CC104" s="158">
        <v>1.7556</v>
      </c>
      <c r="CE104" s="251">
        <f t="shared" si="28"/>
        <v>16.661404999999998</v>
      </c>
      <c r="CF104" s="251">
        <f t="shared" si="28"/>
        <v>12.623599999999998</v>
      </c>
      <c r="CG104" s="251">
        <f t="shared" si="28"/>
        <v>22.192624999999996</v>
      </c>
      <c r="CH104" s="251">
        <f t="shared" si="28"/>
        <v>16.370639999999998</v>
      </c>
      <c r="CI104" s="251">
        <f t="shared" si="28"/>
        <v>16.370640000000002</v>
      </c>
      <c r="CJ104" s="251">
        <f t="shared" si="28"/>
        <v>16.762459</v>
      </c>
    </row>
    <row r="105" spans="3:90" x14ac:dyDescent="0.2">
      <c r="C105" s="24" t="s">
        <v>1448</v>
      </c>
      <c r="G105" s="151" t="s">
        <v>1447</v>
      </c>
      <c r="H105" s="151"/>
      <c r="K105" s="158">
        <v>0.15459999999999999</v>
      </c>
      <c r="L105" s="158">
        <v>0.15459999999999999</v>
      </c>
      <c r="M105" s="158">
        <v>0.15459999999999999</v>
      </c>
      <c r="N105" s="158">
        <v>0.15459999999999999</v>
      </c>
      <c r="O105" s="158">
        <v>9.5653000000000002E-2</v>
      </c>
      <c r="P105" s="158">
        <v>0</v>
      </c>
      <c r="Q105" s="158">
        <v>8.6400000000000005E-2</v>
      </c>
      <c r="R105" s="158">
        <v>8.6400000000000005E-2</v>
      </c>
      <c r="S105" s="158">
        <v>8.6400000000000005E-2</v>
      </c>
      <c r="T105" s="158">
        <v>8.6400000000000005E-2</v>
      </c>
      <c r="U105" s="158">
        <v>8.6400000000000005E-2</v>
      </c>
      <c r="V105" s="158">
        <v>8.6400000000000005E-2</v>
      </c>
      <c r="W105" s="158">
        <v>8.6400000000000005E-2</v>
      </c>
      <c r="X105" s="158">
        <v>8.6400000000000005E-2</v>
      </c>
      <c r="Y105" s="158">
        <v>8.6400000000000005E-2</v>
      </c>
      <c r="Z105" s="158">
        <v>8.6400000000000005E-2</v>
      </c>
      <c r="AA105" s="158">
        <v>8.6400000000000005E-2</v>
      </c>
      <c r="AB105" s="158">
        <v>0.33639999999999998</v>
      </c>
      <c r="AC105" s="158">
        <v>7.0300000000000001E-2</v>
      </c>
      <c r="AD105" s="158">
        <v>7.0300000000000001E-2</v>
      </c>
      <c r="AE105" s="158">
        <v>7.0300000000000001E-2</v>
      </c>
      <c r="AF105" s="158">
        <v>7.0300000000000001E-2</v>
      </c>
      <c r="AG105" s="158">
        <v>7.0300000000000001E-2</v>
      </c>
      <c r="AH105" s="158">
        <v>7.0300000000000001E-2</v>
      </c>
      <c r="AI105" s="158">
        <v>7.0300000000000001E-2</v>
      </c>
      <c r="AJ105" s="158">
        <v>7.0300000000000001E-2</v>
      </c>
      <c r="AK105" s="158">
        <v>7.0300000000000001E-2</v>
      </c>
      <c r="AL105" s="158">
        <v>7.0300000000000001E-2</v>
      </c>
      <c r="AM105" s="158">
        <v>7.0300000000000001E-2</v>
      </c>
      <c r="AN105" s="158">
        <v>6.7970000000000003E-2</v>
      </c>
      <c r="AO105" s="158">
        <v>8.1900000000000001E-2</v>
      </c>
      <c r="AP105" s="158">
        <v>8.1900000000000001E-2</v>
      </c>
      <c r="AQ105" s="158">
        <v>8.1900000000000001E-2</v>
      </c>
      <c r="AR105" s="158">
        <v>8.1900000000000001E-2</v>
      </c>
      <c r="AS105" s="158">
        <v>8.1900000000000001E-2</v>
      </c>
      <c r="AT105" s="158">
        <v>8.1900000000000001E-2</v>
      </c>
      <c r="AU105" s="158">
        <v>8.1900000000000001E-2</v>
      </c>
      <c r="AV105" s="158">
        <v>8.1900000000000001E-2</v>
      </c>
      <c r="AW105" s="158">
        <v>8.1900000000000001E-2</v>
      </c>
      <c r="AX105" s="158">
        <v>8.1900000000000001E-2</v>
      </c>
      <c r="AY105" s="158">
        <v>8.1900000000000001E-2</v>
      </c>
      <c r="AZ105" s="158">
        <v>8.1900000000000001E-2</v>
      </c>
      <c r="BA105" s="158">
        <v>7.7899999999999997E-2</v>
      </c>
      <c r="BB105" s="158">
        <v>7.9899999999999999E-2</v>
      </c>
      <c r="BC105" s="158">
        <v>7.9899999999999999E-2</v>
      </c>
      <c r="BD105" s="158">
        <v>7.9899999999999999E-2</v>
      </c>
      <c r="BE105" s="158">
        <v>7.9899999999999999E-2</v>
      </c>
      <c r="BF105" s="158">
        <v>7.9899999999999999E-2</v>
      </c>
      <c r="BG105" s="158">
        <v>7.9899999999999999E-2</v>
      </c>
      <c r="BH105" s="158">
        <v>7.9899999999999999E-2</v>
      </c>
      <c r="BI105" s="158">
        <v>7.9899999999999999E-2</v>
      </c>
      <c r="BJ105" s="158">
        <v>7.9899999999999999E-2</v>
      </c>
      <c r="BK105" s="158">
        <v>0.158</v>
      </c>
      <c r="BL105" s="158">
        <v>0.15440000000000001</v>
      </c>
      <c r="BM105" s="158">
        <v>0.15440000000000001</v>
      </c>
      <c r="BN105" s="158">
        <v>0.15620000000000001</v>
      </c>
      <c r="BO105" s="158">
        <v>7.4499999999999997E-2</v>
      </c>
      <c r="BP105" s="158">
        <v>7.6300000000000007E-2</v>
      </c>
      <c r="BQ105" s="158">
        <v>7.6300000000000007E-2</v>
      </c>
      <c r="BR105" s="158">
        <v>-0.2361</v>
      </c>
      <c r="BS105" s="158">
        <v>7.6300000000000007E-2</v>
      </c>
      <c r="BT105" s="158">
        <v>7.6300000000000007E-2</v>
      </c>
      <c r="BU105" s="158">
        <v>7.6300000000000007E-2</v>
      </c>
      <c r="BV105" s="158">
        <v>7.6300000000000007E-2</v>
      </c>
      <c r="BW105" s="158">
        <v>7.6300000000000007E-2</v>
      </c>
      <c r="BX105" s="158">
        <v>7.2599999999999998E-2</v>
      </c>
      <c r="BY105" s="158">
        <v>7.2599999999999998E-2</v>
      </c>
      <c r="BZ105" s="158">
        <v>0.32412099999999999</v>
      </c>
      <c r="CA105" s="158">
        <v>8.9300000000000004E-2</v>
      </c>
      <c r="CB105" s="158">
        <v>-0.33379999999999999</v>
      </c>
      <c r="CC105" s="158">
        <v>8.9300000000000004E-2</v>
      </c>
      <c r="CE105" s="251">
        <f t="shared" si="28"/>
        <v>1.232453</v>
      </c>
      <c r="CF105" s="251">
        <f t="shared" si="28"/>
        <v>1.1902000000000001</v>
      </c>
      <c r="CG105" s="251">
        <f t="shared" si="28"/>
        <v>0.91086999999999985</v>
      </c>
      <c r="CH105" s="251">
        <f t="shared" si="28"/>
        <v>0.96879999999999977</v>
      </c>
      <c r="CI105" s="251">
        <f t="shared" si="28"/>
        <v>0.93359999999999999</v>
      </c>
      <c r="CJ105" s="251">
        <f t="shared" si="28"/>
        <v>0.69562100000000016</v>
      </c>
    </row>
    <row r="106" spans="3:90" x14ac:dyDescent="0.2">
      <c r="C106" s="24" t="s">
        <v>1449</v>
      </c>
      <c r="G106" s="151" t="s">
        <v>1447</v>
      </c>
      <c r="H106" s="151"/>
      <c r="K106" s="158">
        <v>0.37681199999999998</v>
      </c>
      <c r="L106" s="158">
        <v>0.2898</v>
      </c>
      <c r="M106" s="158">
        <v>0.51197400000000004</v>
      </c>
      <c r="N106" s="158">
        <v>0.403418</v>
      </c>
      <c r="O106" s="158">
        <v>0.206708</v>
      </c>
      <c r="P106" s="158">
        <v>0.37787999999999999</v>
      </c>
      <c r="Q106" s="158">
        <v>0.39101999999999998</v>
      </c>
      <c r="R106" s="158">
        <v>0.46115</v>
      </c>
      <c r="S106" s="158">
        <v>0.13594999999999999</v>
      </c>
      <c r="T106" s="158">
        <v>0.28460000000000002</v>
      </c>
      <c r="U106" s="158">
        <v>0.33029999999999998</v>
      </c>
      <c r="V106" s="158">
        <v>0.29189999999999999</v>
      </c>
      <c r="W106" s="158">
        <v>0.30159999999999998</v>
      </c>
      <c r="X106" s="158">
        <v>0.26974999999999999</v>
      </c>
      <c r="Y106" s="158">
        <v>0.27500000000000002</v>
      </c>
      <c r="Z106" s="158">
        <v>0.21790000000000001</v>
      </c>
      <c r="AA106" s="158">
        <v>0.29859999999999998</v>
      </c>
      <c r="AB106" s="158">
        <v>0.24840000000000001</v>
      </c>
      <c r="AC106" s="158">
        <v>0.21060000000000001</v>
      </c>
      <c r="AD106" s="158">
        <v>0.32529999999999998</v>
      </c>
      <c r="AE106" s="158">
        <v>0.2039</v>
      </c>
      <c r="AF106" s="158">
        <v>0.32745000000000002</v>
      </c>
      <c r="AG106" s="158">
        <v>0.32229999999999998</v>
      </c>
      <c r="AH106" s="158">
        <v>0.34360000000000002</v>
      </c>
      <c r="AI106" s="158">
        <v>0.11</v>
      </c>
      <c r="AJ106" s="158">
        <v>3.3500000000000001E-3</v>
      </c>
      <c r="AK106" s="158">
        <v>0.50839999999999996</v>
      </c>
      <c r="AL106" s="158">
        <v>0.1867</v>
      </c>
      <c r="AM106" s="158">
        <v>0.48449999999999999</v>
      </c>
      <c r="AN106" s="158">
        <v>0.33379999999999999</v>
      </c>
      <c r="AO106" s="158">
        <v>0.52949999999999997</v>
      </c>
      <c r="AP106" s="158">
        <v>0.45340000000000003</v>
      </c>
      <c r="AQ106" s="158">
        <v>0.41254999999999997</v>
      </c>
      <c r="AR106" s="158">
        <v>0.34599999999999997</v>
      </c>
      <c r="AS106" s="158">
        <v>0.56330000000000002</v>
      </c>
      <c r="AT106" s="158">
        <v>0.40479999999999999</v>
      </c>
      <c r="AU106" s="158">
        <v>0.29499999999999998</v>
      </c>
      <c r="AV106" s="158">
        <v>0.43247600000000003</v>
      </c>
      <c r="AW106" s="158">
        <v>0.35</v>
      </c>
      <c r="AX106" s="158">
        <v>0.38338499999999998</v>
      </c>
      <c r="AY106" s="158">
        <v>0.39200000000000002</v>
      </c>
      <c r="AZ106" s="158">
        <v>0.46400000000000002</v>
      </c>
      <c r="BA106" s="158">
        <v>0.44800000000000001</v>
      </c>
      <c r="BB106" s="158">
        <v>0.65400000000000003</v>
      </c>
      <c r="BC106" s="158">
        <v>0.60899999999999999</v>
      </c>
      <c r="BD106" s="158">
        <v>0.41099999999999998</v>
      </c>
      <c r="BE106" s="158">
        <v>0.56200000000000006</v>
      </c>
      <c r="BF106" s="158">
        <v>0.48599999999999999</v>
      </c>
      <c r="BG106" s="158">
        <v>0.34499999999999997</v>
      </c>
      <c r="BH106" s="158">
        <v>0.27800000000000002</v>
      </c>
      <c r="BI106" s="158">
        <v>0.56200000000000006</v>
      </c>
      <c r="BJ106" s="158">
        <v>0.45</v>
      </c>
      <c r="BK106" s="158">
        <v>0.64</v>
      </c>
      <c r="BL106" s="158">
        <v>0.53200000000000003</v>
      </c>
      <c r="BM106" s="158">
        <v>0.08</v>
      </c>
      <c r="BN106" s="158">
        <v>0.64</v>
      </c>
      <c r="BO106" s="158">
        <v>0.76300000000000001</v>
      </c>
      <c r="BP106" s="158">
        <v>0.747</v>
      </c>
      <c r="BQ106" s="158">
        <v>0.73899999999999999</v>
      </c>
      <c r="BR106" s="158">
        <v>0.51700000000000002</v>
      </c>
      <c r="BS106" s="158">
        <v>0.4</v>
      </c>
      <c r="BT106" s="158">
        <v>0.55300000000000005</v>
      </c>
      <c r="BU106" s="158">
        <v>0.624</v>
      </c>
      <c r="BV106" s="158">
        <v>0.97599999999999998</v>
      </c>
      <c r="BW106" s="158">
        <v>0.84299999999999997</v>
      </c>
      <c r="BX106" s="158">
        <v>0.96699999999999997</v>
      </c>
      <c r="BY106" s="158">
        <v>0.91200000000000003</v>
      </c>
      <c r="BZ106" s="158">
        <v>0.91600000000000004</v>
      </c>
      <c r="CA106" s="158">
        <v>0.70899999999999996</v>
      </c>
      <c r="CB106" s="158">
        <v>0.93799999999999994</v>
      </c>
      <c r="CC106" s="158">
        <v>0.93899999999999995</v>
      </c>
      <c r="CE106" s="251">
        <f t="shared" ref="CE106:CJ115" si="29">SUMIF($K$5:$CC$5,CE$5,$K106:$CC106)</f>
        <v>4.0615120000000005</v>
      </c>
      <c r="CF106" s="251">
        <f t="shared" si="29"/>
        <v>3.3443999999999994</v>
      </c>
      <c r="CG106" s="251">
        <f t="shared" si="29"/>
        <v>4.3363000000000005</v>
      </c>
      <c r="CH106" s="251">
        <f t="shared" si="29"/>
        <v>5.4868609999999993</v>
      </c>
      <c r="CI106" s="251">
        <f t="shared" si="29"/>
        <v>6.2930000000000001</v>
      </c>
      <c r="CJ106" s="251">
        <f t="shared" si="29"/>
        <v>8.7769999999999992</v>
      </c>
    </row>
    <row r="107" spans="3:90" x14ac:dyDescent="0.2">
      <c r="C107" s="24" t="s">
        <v>1450</v>
      </c>
      <c r="G107" s="151" t="s">
        <v>1447</v>
      </c>
      <c r="H107" s="151"/>
      <c r="K107" s="158">
        <v>0</v>
      </c>
      <c r="L107" s="158">
        <v>0</v>
      </c>
      <c r="M107" s="158">
        <v>0</v>
      </c>
      <c r="N107" s="158">
        <v>0</v>
      </c>
      <c r="O107" s="158">
        <v>0</v>
      </c>
      <c r="P107" s="158">
        <v>0</v>
      </c>
      <c r="Q107" s="158">
        <v>0</v>
      </c>
      <c r="R107" s="158">
        <v>0</v>
      </c>
      <c r="S107" s="158">
        <v>0</v>
      </c>
      <c r="T107" s="158">
        <v>0</v>
      </c>
      <c r="U107" s="158">
        <v>0</v>
      </c>
      <c r="V107" s="158">
        <v>0</v>
      </c>
      <c r="W107" s="158">
        <v>0</v>
      </c>
      <c r="X107" s="158">
        <v>0</v>
      </c>
      <c r="Y107" s="158">
        <v>0</v>
      </c>
      <c r="Z107" s="158">
        <v>0</v>
      </c>
      <c r="AA107" s="158">
        <v>0</v>
      </c>
      <c r="AB107" s="158">
        <v>0</v>
      </c>
      <c r="AC107" s="158">
        <v>0</v>
      </c>
      <c r="AD107" s="158">
        <v>0</v>
      </c>
      <c r="AE107" s="158">
        <v>0</v>
      </c>
      <c r="AF107" s="158">
        <v>0</v>
      </c>
      <c r="AG107" s="158">
        <v>0</v>
      </c>
      <c r="AH107" s="158">
        <v>0</v>
      </c>
      <c r="AI107" s="158">
        <v>0</v>
      </c>
      <c r="AJ107" s="158">
        <v>0</v>
      </c>
      <c r="AK107" s="158">
        <v>0</v>
      </c>
      <c r="AL107" s="158">
        <v>0</v>
      </c>
      <c r="AM107" s="158">
        <v>0</v>
      </c>
      <c r="AN107" s="158">
        <v>0</v>
      </c>
      <c r="AO107" s="158">
        <v>0</v>
      </c>
      <c r="AP107" s="158">
        <v>0</v>
      </c>
      <c r="AQ107" s="158">
        <v>0</v>
      </c>
      <c r="AR107" s="158">
        <v>0</v>
      </c>
      <c r="AS107" s="158">
        <v>0</v>
      </c>
      <c r="AT107" s="158">
        <v>0</v>
      </c>
      <c r="AU107" s="158">
        <v>0.16639999999999999</v>
      </c>
      <c r="AV107" s="158">
        <v>0.13170000000000001</v>
      </c>
      <c r="AW107" s="158">
        <v>0.15705</v>
      </c>
      <c r="AX107" s="158">
        <v>0.1394</v>
      </c>
      <c r="AY107" s="158">
        <v>0.12206</v>
      </c>
      <c r="AZ107" s="158">
        <v>0.1537</v>
      </c>
      <c r="BA107" s="158">
        <v>0.16600000000000001</v>
      </c>
      <c r="BB107" s="158">
        <v>0.1333</v>
      </c>
      <c r="BC107" s="158">
        <v>0.24829999999999999</v>
      </c>
      <c r="BD107" s="158">
        <v>0.41220000000000001</v>
      </c>
      <c r="BE107" s="158">
        <v>0.20605999999999999</v>
      </c>
      <c r="BF107" s="158">
        <v>0.17465</v>
      </c>
      <c r="BG107" s="158">
        <v>0.25141000000000002</v>
      </c>
      <c r="BH107" s="158">
        <v>0.1777</v>
      </c>
      <c r="BI107" s="158">
        <v>0.2482</v>
      </c>
      <c r="BJ107" s="158">
        <v>0.24345</v>
      </c>
      <c r="BK107" s="158">
        <v>0.2114</v>
      </c>
      <c r="BL107" s="158">
        <v>0.33119999999999999</v>
      </c>
      <c r="BM107" s="158">
        <v>0</v>
      </c>
      <c r="BN107" s="158">
        <v>0.2601</v>
      </c>
      <c r="BO107" s="158">
        <v>7.4700000000000003E-2</v>
      </c>
      <c r="BP107" s="158">
        <v>0.46750000000000003</v>
      </c>
      <c r="BQ107" s="158">
        <v>0.214</v>
      </c>
      <c r="BR107" s="158">
        <v>0.17299999999999999</v>
      </c>
      <c r="BS107" s="158">
        <v>0.55400000000000005</v>
      </c>
      <c r="BT107" s="158">
        <v>0.23880000000000001</v>
      </c>
      <c r="BU107" s="158">
        <v>7.5649999999999995E-2</v>
      </c>
      <c r="BV107" s="158">
        <v>0.37640000000000001</v>
      </c>
      <c r="BW107" s="158">
        <v>5.5399999999999998E-2</v>
      </c>
      <c r="BX107" s="158">
        <v>0.34400999999999998</v>
      </c>
      <c r="BY107" s="158">
        <v>9.0550000000000005E-2</v>
      </c>
      <c r="BZ107" s="158">
        <v>0.18038299999999999</v>
      </c>
      <c r="CA107" s="158">
        <v>0.190773</v>
      </c>
      <c r="CB107" s="158">
        <v>0.17199999999999999</v>
      </c>
      <c r="CC107" s="158">
        <v>0.20014999999999999</v>
      </c>
      <c r="CE107" s="251">
        <f t="shared" si="29"/>
        <v>0</v>
      </c>
      <c r="CF107" s="251">
        <f t="shared" si="29"/>
        <v>0</v>
      </c>
      <c r="CG107" s="251">
        <f t="shared" si="29"/>
        <v>0</v>
      </c>
      <c r="CH107" s="251">
        <f t="shared" si="29"/>
        <v>2.21082</v>
      </c>
      <c r="CI107" s="251">
        <f t="shared" si="29"/>
        <v>2.65266</v>
      </c>
      <c r="CJ107" s="251">
        <f t="shared" si="29"/>
        <v>2.4781159999999995</v>
      </c>
    </row>
    <row r="108" spans="3:90" x14ac:dyDescent="0.2">
      <c r="C108" s="24" t="s">
        <v>1451</v>
      </c>
      <c r="G108" s="151" t="s">
        <v>1452</v>
      </c>
      <c r="H108" s="151"/>
      <c r="K108" s="158">
        <v>0</v>
      </c>
      <c r="L108" s="158">
        <v>0</v>
      </c>
      <c r="M108" s="158">
        <v>0</v>
      </c>
      <c r="N108" s="158">
        <v>0</v>
      </c>
      <c r="O108" s="158">
        <v>0</v>
      </c>
      <c r="P108" s="158">
        <v>0</v>
      </c>
      <c r="Q108" s="158">
        <v>0</v>
      </c>
      <c r="R108" s="158">
        <v>0</v>
      </c>
      <c r="S108" s="158">
        <v>0</v>
      </c>
      <c r="T108" s="158">
        <v>0</v>
      </c>
      <c r="U108" s="158">
        <v>0</v>
      </c>
      <c r="V108" s="158">
        <v>0</v>
      </c>
      <c r="W108" s="158">
        <v>0</v>
      </c>
      <c r="X108" s="158">
        <v>0</v>
      </c>
      <c r="Y108" s="158">
        <v>0</v>
      </c>
      <c r="Z108" s="158">
        <v>0</v>
      </c>
      <c r="AA108" s="158">
        <v>0</v>
      </c>
      <c r="AB108" s="158">
        <v>0</v>
      </c>
      <c r="AC108" s="158">
        <v>0</v>
      </c>
      <c r="AD108" s="158">
        <v>0</v>
      </c>
      <c r="AE108" s="158">
        <v>0</v>
      </c>
      <c r="AF108" s="158">
        <v>0</v>
      </c>
      <c r="AG108" s="158">
        <v>0</v>
      </c>
      <c r="AH108" s="158">
        <v>0</v>
      </c>
      <c r="AI108" s="158">
        <v>0</v>
      </c>
      <c r="AJ108" s="158">
        <v>0</v>
      </c>
      <c r="AK108" s="158">
        <v>0</v>
      </c>
      <c r="AL108" s="158">
        <v>0</v>
      </c>
      <c r="AM108" s="158">
        <v>0</v>
      </c>
      <c r="AN108" s="158">
        <v>0</v>
      </c>
      <c r="AO108" s="158">
        <v>0</v>
      </c>
      <c r="AP108" s="158">
        <v>0</v>
      </c>
      <c r="AQ108" s="158">
        <v>0</v>
      </c>
      <c r="AR108" s="158">
        <v>0</v>
      </c>
      <c r="AS108" s="158">
        <v>0</v>
      </c>
      <c r="AT108" s="158">
        <v>0</v>
      </c>
      <c r="AU108" s="158">
        <v>0.05</v>
      </c>
      <c r="AV108" s="158">
        <v>0</v>
      </c>
      <c r="AW108" s="158">
        <v>0.51200000000000001</v>
      </c>
      <c r="AX108" s="158">
        <v>0</v>
      </c>
      <c r="AY108" s="158">
        <v>0</v>
      </c>
      <c r="AZ108" s="158">
        <v>0.54800000000000004</v>
      </c>
      <c r="BA108" s="158">
        <v>0.1</v>
      </c>
      <c r="BB108" s="158">
        <v>5.3361000000000001</v>
      </c>
      <c r="BC108" s="158">
        <v>4.0910000000000002E-2</v>
      </c>
      <c r="BD108" s="158">
        <v>1.196</v>
      </c>
      <c r="BE108" s="158">
        <v>2.452</v>
      </c>
      <c r="BF108" s="158">
        <v>8.1821999999999999</v>
      </c>
      <c r="BG108" s="158">
        <v>3.3926599999999998</v>
      </c>
      <c r="BH108" s="158">
        <v>5.8308</v>
      </c>
      <c r="BI108" s="158">
        <v>19.42456</v>
      </c>
      <c r="BJ108" s="158">
        <v>9.4452999999999996</v>
      </c>
      <c r="BK108" s="158">
        <v>10.052250000000001</v>
      </c>
      <c r="BL108" s="158">
        <v>4.5773000000000001</v>
      </c>
      <c r="BM108" s="158">
        <v>5.0223500000000003</v>
      </c>
      <c r="BN108" s="158">
        <v>2.7383700000000002</v>
      </c>
      <c r="BO108" s="158">
        <v>3.4874399999999999</v>
      </c>
      <c r="BP108" s="158">
        <v>6.2486899999999999</v>
      </c>
      <c r="BQ108" s="158">
        <v>4.1519000000000004</v>
      </c>
      <c r="BR108" s="158">
        <v>13.198460000000001</v>
      </c>
      <c r="BS108" s="158">
        <v>3.681</v>
      </c>
      <c r="BT108" s="158">
        <v>4.3561399999999999</v>
      </c>
      <c r="BU108" s="158">
        <v>3.2903799999999999</v>
      </c>
      <c r="BV108" s="158">
        <v>5.65022</v>
      </c>
      <c r="BW108" s="158">
        <v>3.8424839999999998</v>
      </c>
      <c r="BX108" s="158">
        <v>6.0848789999999999</v>
      </c>
      <c r="BY108" s="158">
        <v>2.5292490000000001</v>
      </c>
      <c r="BZ108" s="158">
        <v>23.803293</v>
      </c>
      <c r="CA108" s="158">
        <v>11.147845</v>
      </c>
      <c r="CB108" s="158">
        <v>15.689781</v>
      </c>
      <c r="CC108" s="158">
        <v>6.9664330000000003</v>
      </c>
      <c r="CE108" s="251">
        <f t="shared" si="29"/>
        <v>0</v>
      </c>
      <c r="CF108" s="251">
        <f t="shared" si="29"/>
        <v>0</v>
      </c>
      <c r="CG108" s="251">
        <f t="shared" si="29"/>
        <v>0</v>
      </c>
      <c r="CH108" s="251">
        <f t="shared" si="29"/>
        <v>18.417209999999997</v>
      </c>
      <c r="CI108" s="251">
        <f t="shared" si="29"/>
        <v>87.570080000000004</v>
      </c>
      <c r="CJ108" s="251">
        <f t="shared" si="29"/>
        <v>87.041703999999996</v>
      </c>
    </row>
    <row r="109" spans="3:90" x14ac:dyDescent="0.2">
      <c r="C109" s="24" t="s">
        <v>1453</v>
      </c>
      <c r="G109" s="151" t="s">
        <v>1452</v>
      </c>
      <c r="H109" s="151"/>
      <c r="K109" s="158">
        <v>0</v>
      </c>
      <c r="L109" s="158">
        <v>0</v>
      </c>
      <c r="M109" s="158">
        <v>0</v>
      </c>
      <c r="N109" s="158">
        <v>0</v>
      </c>
      <c r="O109" s="158">
        <v>0</v>
      </c>
      <c r="P109" s="158">
        <v>0.3</v>
      </c>
      <c r="Q109" s="158">
        <v>0</v>
      </c>
      <c r="R109" s="158">
        <v>9.7199999999999995E-2</v>
      </c>
      <c r="S109" s="158">
        <v>0</v>
      </c>
      <c r="T109" s="158">
        <v>0</v>
      </c>
      <c r="U109" s="158">
        <v>0.16</v>
      </c>
      <c r="V109" s="158">
        <v>0</v>
      </c>
      <c r="W109" s="158">
        <v>0</v>
      </c>
      <c r="X109" s="158">
        <v>0</v>
      </c>
      <c r="Y109" s="158">
        <v>0</v>
      </c>
      <c r="Z109" s="158">
        <v>0</v>
      </c>
      <c r="AA109" s="158">
        <v>0</v>
      </c>
      <c r="AB109" s="158">
        <v>1.2767999999999999</v>
      </c>
      <c r="AC109" s="158">
        <v>0.5</v>
      </c>
      <c r="AD109" s="158">
        <v>1.8</v>
      </c>
      <c r="AE109" s="158">
        <v>1</v>
      </c>
      <c r="AF109" s="158">
        <v>0</v>
      </c>
      <c r="AG109" s="158">
        <v>0.32727299999999998</v>
      </c>
      <c r="AH109" s="158">
        <v>-0.32727299999999998</v>
      </c>
      <c r="AI109" s="158">
        <v>0.309091</v>
      </c>
      <c r="AJ109" s="158">
        <v>0</v>
      </c>
      <c r="AK109" s="158">
        <v>0</v>
      </c>
      <c r="AL109" s="158">
        <v>0</v>
      </c>
      <c r="AM109" s="158">
        <v>-0.13558999999999999</v>
      </c>
      <c r="AN109" s="158">
        <v>-0.1027</v>
      </c>
      <c r="AO109" s="158">
        <v>1.2</v>
      </c>
      <c r="AP109" s="158">
        <v>0.22</v>
      </c>
      <c r="AQ109" s="158">
        <v>0</v>
      </c>
      <c r="AR109" s="158">
        <v>5.9546000000000002E-2</v>
      </c>
      <c r="AS109" s="158">
        <v>0.49</v>
      </c>
      <c r="AT109" s="158">
        <v>2.643637</v>
      </c>
      <c r="AU109" s="158">
        <v>0.55000000000000004</v>
      </c>
      <c r="AV109" s="158">
        <v>1.3163640000000001</v>
      </c>
      <c r="AW109" s="158">
        <v>0</v>
      </c>
      <c r="AX109" s="158">
        <v>0.14813000000000001</v>
      </c>
      <c r="AY109" s="158">
        <v>0.22172900000000001</v>
      </c>
      <c r="AZ109" s="158">
        <v>-0.10675999999999999</v>
      </c>
      <c r="BA109" s="158">
        <v>0.66</v>
      </c>
      <c r="BB109" s="158">
        <v>0.25</v>
      </c>
      <c r="BC109" s="158">
        <v>1.1176919999999999</v>
      </c>
      <c r="BD109" s="158">
        <v>1.6425529999999999</v>
      </c>
      <c r="BE109" s="158">
        <v>1.43</v>
      </c>
      <c r="BF109" s="158">
        <v>4.7629999999999999E-2</v>
      </c>
      <c r="BG109" s="158">
        <v>-0.11199000000000001</v>
      </c>
      <c r="BH109" s="158">
        <v>0.30513699999999999</v>
      </c>
      <c r="BI109" s="158">
        <v>0.88200000000000001</v>
      </c>
      <c r="BJ109" s="158">
        <v>0.43484299999999998</v>
      </c>
      <c r="BK109" s="158">
        <v>0.96789999999999998</v>
      </c>
      <c r="BL109" s="158">
        <v>0.2</v>
      </c>
      <c r="BM109" s="158">
        <v>0.25145499999999998</v>
      </c>
      <c r="BN109" s="158">
        <v>3.5455E-2</v>
      </c>
      <c r="BO109" s="158">
        <v>1.8090999999999999E-2</v>
      </c>
      <c r="BP109" s="158">
        <v>0.91339099999999995</v>
      </c>
      <c r="BQ109" s="158">
        <v>0.74709099999999995</v>
      </c>
      <c r="BR109" s="158">
        <v>0.51809099999999997</v>
      </c>
      <c r="BS109" s="158">
        <v>9.0910000000000005E-2</v>
      </c>
      <c r="BT109" s="158">
        <v>0</v>
      </c>
      <c r="BU109" s="158">
        <v>0.4405</v>
      </c>
      <c r="BV109" s="158">
        <v>1.33</v>
      </c>
      <c r="BW109" s="158">
        <v>0.61</v>
      </c>
      <c r="BX109" s="158">
        <v>0.25</v>
      </c>
      <c r="BY109" s="158">
        <v>2.16</v>
      </c>
      <c r="BZ109" s="158">
        <v>0</v>
      </c>
      <c r="CA109" s="158">
        <v>0.18990000000000001</v>
      </c>
      <c r="CB109" s="158">
        <v>0.33200000000000002</v>
      </c>
      <c r="CC109" s="158">
        <v>0.97440300000000002</v>
      </c>
      <c r="CE109" s="251">
        <f t="shared" si="29"/>
        <v>0.55720000000000003</v>
      </c>
      <c r="CF109" s="251">
        <f t="shared" si="29"/>
        <v>4.5768000000000004</v>
      </c>
      <c r="CG109" s="251">
        <f t="shared" si="29"/>
        <v>4.6839840000000006</v>
      </c>
      <c r="CH109" s="251">
        <f t="shared" si="29"/>
        <v>7.2773379999999985</v>
      </c>
      <c r="CI109" s="251">
        <f t="shared" si="29"/>
        <v>5.1614640000000005</v>
      </c>
      <c r="CJ109" s="251">
        <f t="shared" si="29"/>
        <v>6.377713</v>
      </c>
      <c r="CL109" s="24" t="s">
        <v>1454</v>
      </c>
    </row>
    <row r="110" spans="3:90" x14ac:dyDescent="0.2">
      <c r="C110" s="24" t="s">
        <v>1455</v>
      </c>
      <c r="G110" s="151" t="s">
        <v>1456</v>
      </c>
      <c r="H110" s="151"/>
      <c r="K110" s="158">
        <v>2.06E-2</v>
      </c>
      <c r="L110" s="158">
        <v>0</v>
      </c>
      <c r="M110" s="158">
        <v>0</v>
      </c>
      <c r="N110" s="158">
        <v>0</v>
      </c>
      <c r="O110" s="158">
        <v>0</v>
      </c>
      <c r="P110" s="158">
        <v>5.7700000000000001E-2</v>
      </c>
      <c r="Q110" s="158">
        <v>0</v>
      </c>
      <c r="R110" s="158">
        <v>-0.49531399999999998</v>
      </c>
      <c r="S110" s="158">
        <v>0</v>
      </c>
      <c r="T110" s="158">
        <v>0</v>
      </c>
      <c r="U110" s="158">
        <v>0</v>
      </c>
      <c r="V110" s="158">
        <v>0</v>
      </c>
      <c r="W110" s="158">
        <v>0</v>
      </c>
      <c r="X110" s="158">
        <v>0.49845600000000001</v>
      </c>
      <c r="Y110" s="158">
        <v>0</v>
      </c>
      <c r="Z110" s="158">
        <v>0</v>
      </c>
      <c r="AA110" s="158">
        <v>0</v>
      </c>
      <c r="AB110" s="158">
        <v>0</v>
      </c>
      <c r="AC110" s="158">
        <v>0</v>
      </c>
      <c r="AD110" s="158">
        <v>0</v>
      </c>
      <c r="AE110" s="158">
        <v>0</v>
      </c>
      <c r="AF110" s="158">
        <v>0</v>
      </c>
      <c r="AG110" s="158">
        <v>0</v>
      </c>
      <c r="AH110" s="158">
        <v>0</v>
      </c>
      <c r="AI110" s="158">
        <v>0</v>
      </c>
      <c r="AJ110" s="158">
        <v>0</v>
      </c>
      <c r="AK110" s="158">
        <v>0</v>
      </c>
      <c r="AL110" s="158">
        <v>0</v>
      </c>
      <c r="AM110" s="158">
        <v>0</v>
      </c>
      <c r="AN110" s="158">
        <v>0</v>
      </c>
      <c r="AO110" s="158">
        <v>0.32727299999999998</v>
      </c>
      <c r="AP110" s="158">
        <v>8.7154999999999996E-2</v>
      </c>
      <c r="AQ110" s="158">
        <v>0</v>
      </c>
      <c r="AR110" s="158">
        <v>0</v>
      </c>
      <c r="AS110" s="158">
        <v>0</v>
      </c>
      <c r="AT110" s="158">
        <v>0</v>
      </c>
      <c r="AU110" s="158">
        <v>0.13378200000000001</v>
      </c>
      <c r="AV110" s="158">
        <v>0.59211100000000005</v>
      </c>
      <c r="AW110" s="158">
        <v>0.15488199999999999</v>
      </c>
      <c r="AX110" s="158">
        <v>0.32504</v>
      </c>
      <c r="AY110" s="158">
        <v>0.28473999999999999</v>
      </c>
      <c r="AZ110" s="158">
        <v>0.66791</v>
      </c>
      <c r="BA110" s="158">
        <v>0.25541999999999998</v>
      </c>
      <c r="BB110" s="158">
        <v>9.0719999999999995E-2</v>
      </c>
      <c r="BC110" s="158">
        <v>0.70992</v>
      </c>
      <c r="BD110" s="158">
        <v>0.98431100000000005</v>
      </c>
      <c r="BE110" s="158">
        <v>1.01772</v>
      </c>
      <c r="BF110" s="158">
        <v>9.8909999999999998E-2</v>
      </c>
      <c r="BG110" s="158">
        <v>5.9760000000000001E-2</v>
      </c>
      <c r="BH110" s="158">
        <v>0.30198000000000003</v>
      </c>
      <c r="BI110" s="158">
        <v>0.23161999999999999</v>
      </c>
      <c r="BJ110" s="158">
        <v>0.34028999999999998</v>
      </c>
      <c r="BK110" s="158">
        <v>0.96379000000000004</v>
      </c>
      <c r="BL110" s="158">
        <v>0.13346</v>
      </c>
      <c r="BM110" s="158">
        <v>0.64273599999999997</v>
      </c>
      <c r="BN110" s="158">
        <v>7.9020000000000007E-2</v>
      </c>
      <c r="BO110" s="158">
        <v>1.35E-2</v>
      </c>
      <c r="BP110" s="158">
        <v>0.12817999999999999</v>
      </c>
      <c r="BQ110" s="158">
        <v>0.26100000000000001</v>
      </c>
      <c r="BR110" s="158">
        <v>0.43179000000000001</v>
      </c>
      <c r="BS110" s="158">
        <v>9.3420000000000003E-2</v>
      </c>
      <c r="BT110" s="158">
        <v>0.53117000000000003</v>
      </c>
      <c r="BU110" s="158">
        <v>0.13139999999999999</v>
      </c>
      <c r="BV110" s="158">
        <v>0.43441000000000002</v>
      </c>
      <c r="BW110" s="158">
        <v>0.93113000000000001</v>
      </c>
      <c r="BX110" s="158">
        <v>0.421045</v>
      </c>
      <c r="BY110" s="158">
        <v>6.8669999999999995E-2</v>
      </c>
      <c r="BZ110" s="158">
        <v>2.3206799999999999</v>
      </c>
      <c r="CA110" s="158">
        <v>0.17533000000000001</v>
      </c>
      <c r="CB110" s="158">
        <v>0.72160000000000002</v>
      </c>
      <c r="CC110" s="158">
        <v>0.65817000000000003</v>
      </c>
      <c r="CE110" s="251">
        <f t="shared" si="29"/>
        <v>-0.417014</v>
      </c>
      <c r="CF110" s="251">
        <f t="shared" si="29"/>
        <v>0.49845600000000001</v>
      </c>
      <c r="CG110" s="251">
        <f t="shared" si="29"/>
        <v>0.41442799999999996</v>
      </c>
      <c r="CH110" s="251">
        <f t="shared" si="29"/>
        <v>5.3154659999999998</v>
      </c>
      <c r="CI110" s="251">
        <f t="shared" si="29"/>
        <v>3.587126</v>
      </c>
      <c r="CJ110" s="251">
        <f t="shared" si="29"/>
        <v>6.4870249999999992</v>
      </c>
    </row>
    <row r="111" spans="3:90" x14ac:dyDescent="0.2">
      <c r="C111" s="24" t="s">
        <v>1457</v>
      </c>
      <c r="G111" s="151" t="s">
        <v>1456</v>
      </c>
      <c r="H111" s="151"/>
      <c r="K111" s="158">
        <v>0.02</v>
      </c>
      <c r="L111" s="158">
        <v>0</v>
      </c>
      <c r="M111" s="158">
        <v>0</v>
      </c>
      <c r="N111" s="158">
        <v>0.15</v>
      </c>
      <c r="O111" s="158">
        <v>4.2272999999999998E-2</v>
      </c>
      <c r="P111" s="158">
        <v>2.2273000000000001E-2</v>
      </c>
      <c r="Q111" s="158">
        <v>2.250273</v>
      </c>
      <c r="R111" s="158">
        <v>0</v>
      </c>
      <c r="S111" s="158">
        <v>0</v>
      </c>
      <c r="T111" s="158">
        <v>0</v>
      </c>
      <c r="U111" s="158">
        <v>0</v>
      </c>
      <c r="V111" s="158">
        <v>0</v>
      </c>
      <c r="W111" s="158">
        <v>0</v>
      </c>
      <c r="X111" s="158">
        <v>0</v>
      </c>
      <c r="Y111" s="158">
        <v>0</v>
      </c>
      <c r="Z111" s="158">
        <v>1.04</v>
      </c>
      <c r="AA111" s="158">
        <v>0</v>
      </c>
      <c r="AB111" s="158">
        <v>0</v>
      </c>
      <c r="AC111" s="158">
        <v>0</v>
      </c>
      <c r="AD111" s="158">
        <v>0.65</v>
      </c>
      <c r="AE111" s="158">
        <v>0</v>
      </c>
      <c r="AF111" s="158">
        <v>0</v>
      </c>
      <c r="AG111" s="158">
        <v>1.95</v>
      </c>
      <c r="AH111" s="158">
        <v>0</v>
      </c>
      <c r="AI111" s="158">
        <v>0</v>
      </c>
      <c r="AJ111" s="158">
        <v>0</v>
      </c>
      <c r="AK111" s="158">
        <v>0.6</v>
      </c>
      <c r="AL111" s="158">
        <v>0</v>
      </c>
      <c r="AM111" s="158">
        <v>0</v>
      </c>
      <c r="AN111" s="158">
        <v>0</v>
      </c>
      <c r="AO111" s="158">
        <v>0</v>
      </c>
      <c r="AP111" s="158">
        <v>0</v>
      </c>
      <c r="AQ111" s="158">
        <v>8.0000000000000002E-3</v>
      </c>
      <c r="AR111" s="158">
        <v>3.3</v>
      </c>
      <c r="AS111" s="158">
        <v>0</v>
      </c>
      <c r="AT111" s="158">
        <v>0</v>
      </c>
      <c r="AU111" s="158">
        <v>0.12800300000000001</v>
      </c>
      <c r="AV111" s="158">
        <v>0.166185</v>
      </c>
      <c r="AW111" s="158">
        <v>7.9184000000000004E-2</v>
      </c>
      <c r="AX111" s="158">
        <v>4.9729000000000002E-2</v>
      </c>
      <c r="AY111" s="158">
        <v>8.2719999999999998E-3</v>
      </c>
      <c r="AZ111" s="158">
        <v>0.121546</v>
      </c>
      <c r="BA111" s="158">
        <v>0.28882000000000002</v>
      </c>
      <c r="BB111" s="158">
        <v>0.10163800000000001</v>
      </c>
      <c r="BC111" s="158">
        <v>0.31845499999999999</v>
      </c>
      <c r="BD111" s="158">
        <v>0.10709299999999999</v>
      </c>
      <c r="BE111" s="158">
        <v>9.9093000000000001E-2</v>
      </c>
      <c r="BF111" s="158">
        <v>2.111002</v>
      </c>
      <c r="BG111" s="158">
        <v>0.38908999999999999</v>
      </c>
      <c r="BH111" s="158">
        <v>1.7254529999999999</v>
      </c>
      <c r="BI111" s="158">
        <v>0.19018399999999999</v>
      </c>
      <c r="BJ111" s="158">
        <v>0.103093</v>
      </c>
      <c r="BK111" s="158">
        <v>0.111819</v>
      </c>
      <c r="BL111" s="158">
        <v>0.20177700000000001</v>
      </c>
      <c r="BM111" s="158">
        <v>0.106365</v>
      </c>
      <c r="BN111" s="158">
        <v>0.248366</v>
      </c>
      <c r="BO111" s="158">
        <v>0.52468199999999998</v>
      </c>
      <c r="BP111" s="158">
        <v>9.4548999999999994E-2</v>
      </c>
      <c r="BQ111" s="158">
        <v>0.194051</v>
      </c>
      <c r="BR111" s="158">
        <v>4.243277</v>
      </c>
      <c r="BS111" s="158">
        <v>1.033366</v>
      </c>
      <c r="BT111" s="158">
        <v>0.25072800000000001</v>
      </c>
      <c r="BU111" s="158">
        <v>0.19029399999999999</v>
      </c>
      <c r="BV111" s="158">
        <v>0.16289999999999999</v>
      </c>
      <c r="BW111" s="158">
        <v>0.29895699999999997</v>
      </c>
      <c r="BX111" s="158">
        <v>1.334821</v>
      </c>
      <c r="BY111" s="158">
        <v>0.50512100000000004</v>
      </c>
      <c r="BZ111" s="158">
        <v>0.67064699999999999</v>
      </c>
      <c r="CA111" s="158">
        <v>1.643419</v>
      </c>
      <c r="CB111" s="158">
        <v>2.0445000000000002</v>
      </c>
      <c r="CC111" s="158">
        <v>8.4180010000000003</v>
      </c>
      <c r="CE111" s="251">
        <f t="shared" si="29"/>
        <v>2.4848189999999999</v>
      </c>
      <c r="CF111" s="251">
        <f t="shared" si="29"/>
        <v>3.6399999999999997</v>
      </c>
      <c r="CG111" s="251">
        <f t="shared" si="29"/>
        <v>3.9079999999999999</v>
      </c>
      <c r="CH111" s="251">
        <f t="shared" si="29"/>
        <v>3.5790199999999999</v>
      </c>
      <c r="CI111" s="251">
        <f t="shared" si="29"/>
        <v>8.1327059999999989</v>
      </c>
      <c r="CJ111" s="251">
        <f t="shared" si="29"/>
        <v>16.552754</v>
      </c>
      <c r="CL111" s="24" t="s">
        <v>1458</v>
      </c>
    </row>
    <row r="112" spans="3:90" x14ac:dyDescent="0.2">
      <c r="C112" s="24" t="s">
        <v>1459</v>
      </c>
      <c r="G112" s="151" t="s">
        <v>928</v>
      </c>
      <c r="H112" s="151" t="s">
        <v>922</v>
      </c>
      <c r="K112" s="158">
        <v>0</v>
      </c>
      <c r="L112" s="158">
        <v>0</v>
      </c>
      <c r="M112" s="158">
        <v>0</v>
      </c>
      <c r="N112" s="158">
        <v>0</v>
      </c>
      <c r="O112" s="158">
        <v>0</v>
      </c>
      <c r="P112" s="158">
        <v>0</v>
      </c>
      <c r="Q112" s="158">
        <v>0</v>
      </c>
      <c r="R112" s="158">
        <v>0</v>
      </c>
      <c r="S112" s="158">
        <v>0</v>
      </c>
      <c r="T112" s="158">
        <v>0</v>
      </c>
      <c r="U112" s="158">
        <v>0</v>
      </c>
      <c r="V112" s="158">
        <v>0</v>
      </c>
      <c r="W112" s="158">
        <v>0</v>
      </c>
      <c r="X112" s="158">
        <v>0</v>
      </c>
      <c r="Y112" s="158">
        <v>0</v>
      </c>
      <c r="Z112" s="158">
        <v>0</v>
      </c>
      <c r="AA112" s="158">
        <v>0</v>
      </c>
      <c r="AB112" s="158">
        <v>0</v>
      </c>
      <c r="AC112" s="158">
        <v>0</v>
      </c>
      <c r="AD112" s="158">
        <v>0</v>
      </c>
      <c r="AE112" s="158">
        <v>0</v>
      </c>
      <c r="AF112" s="158">
        <v>0</v>
      </c>
      <c r="AG112" s="158">
        <v>0</v>
      </c>
      <c r="AH112" s="158">
        <v>0</v>
      </c>
      <c r="AI112" s="158">
        <v>0</v>
      </c>
      <c r="AJ112" s="158">
        <v>0</v>
      </c>
      <c r="AK112" s="158">
        <v>0</v>
      </c>
      <c r="AL112" s="158">
        <v>0</v>
      </c>
      <c r="AM112" s="158">
        <v>0</v>
      </c>
      <c r="AN112" s="158">
        <v>0</v>
      </c>
      <c r="AO112" s="158">
        <v>0</v>
      </c>
      <c r="AP112" s="158">
        <v>0</v>
      </c>
      <c r="AQ112" s="158">
        <v>0</v>
      </c>
      <c r="AR112" s="158">
        <v>0</v>
      </c>
      <c r="AS112" s="158">
        <v>0</v>
      </c>
      <c r="AT112" s="158">
        <v>0</v>
      </c>
      <c r="AU112" s="158">
        <v>4896.6612130000003</v>
      </c>
      <c r="AV112" s="158">
        <v>4593.6045590000003</v>
      </c>
      <c r="AW112" s="158">
        <v>5034.7047309999998</v>
      </c>
      <c r="AX112" s="158">
        <v>4435.3778849999999</v>
      </c>
      <c r="AY112" s="158">
        <v>7328.7928009999996</v>
      </c>
      <c r="AZ112" s="158">
        <v>5855.9176109999999</v>
      </c>
      <c r="BA112" s="158">
        <v>6065.6990500000002</v>
      </c>
      <c r="BB112" s="158">
        <v>5582.3701540000002</v>
      </c>
      <c r="BC112" s="158">
        <v>5049.0403589999996</v>
      </c>
      <c r="BD112" s="158">
        <v>4680.6205499999996</v>
      </c>
      <c r="BE112" s="158">
        <v>5357.6174449999999</v>
      </c>
      <c r="BF112" s="158">
        <v>6135.2464630000004</v>
      </c>
      <c r="BG112" s="158">
        <v>5728.8983770000004</v>
      </c>
      <c r="BH112" s="158">
        <v>5266.8223859999998</v>
      </c>
      <c r="BI112" s="158">
        <v>6053.9866700000002</v>
      </c>
      <c r="BJ112" s="158">
        <v>7078.1929110000001</v>
      </c>
      <c r="BK112" s="158">
        <v>6053.684268</v>
      </c>
      <c r="BL112" s="158">
        <v>5842.2027589999998</v>
      </c>
      <c r="BM112" s="158">
        <v>6834.4980910000004</v>
      </c>
      <c r="BN112" s="158">
        <v>6824.2774630000004</v>
      </c>
      <c r="BO112" s="158">
        <v>6595.8921549999995</v>
      </c>
      <c r="BP112" s="158">
        <v>6940.3151850000004</v>
      </c>
      <c r="BQ112" s="158">
        <v>7500.6084730000002</v>
      </c>
      <c r="BR112" s="158">
        <v>8884.4979770000009</v>
      </c>
      <c r="BS112" s="158">
        <v>8390.0309419999994</v>
      </c>
      <c r="BT112" s="158">
        <v>7270.5681910000003</v>
      </c>
      <c r="BU112" s="158">
        <v>7777.2680339999997</v>
      </c>
      <c r="BV112" s="158">
        <v>7910.1758579999996</v>
      </c>
      <c r="BW112" s="158">
        <v>8436.9325829999998</v>
      </c>
      <c r="BX112" s="158">
        <v>9262.0158080000001</v>
      </c>
      <c r="BY112" s="158">
        <v>9078.1908079999994</v>
      </c>
      <c r="BZ112" s="158">
        <v>9396.8007959999995</v>
      </c>
      <c r="CA112" s="158">
        <v>8546.6881990000002</v>
      </c>
      <c r="CB112" s="158">
        <v>8980.5511480000005</v>
      </c>
      <c r="CC112" s="158">
        <v>8426.5346680000002</v>
      </c>
      <c r="CE112" s="251">
        <f t="shared" si="29"/>
        <v>0</v>
      </c>
      <c r="CF112" s="251">
        <f t="shared" si="29"/>
        <v>0</v>
      </c>
      <c r="CG112" s="251">
        <f t="shared" si="29"/>
        <v>0</v>
      </c>
      <c r="CH112" s="251">
        <f t="shared" si="29"/>
        <v>65015.652820999996</v>
      </c>
      <c r="CI112" s="251">
        <f t="shared" si="29"/>
        <v>79603.876715000006</v>
      </c>
      <c r="CJ112" s="251">
        <f t="shared" si="29"/>
        <v>93475.757034999988</v>
      </c>
    </row>
    <row r="113" spans="2:88" x14ac:dyDescent="0.2">
      <c r="C113" s="24" t="s">
        <v>1460</v>
      </c>
      <c r="G113" s="151" t="s">
        <v>928</v>
      </c>
      <c r="H113" s="151" t="s">
        <v>922</v>
      </c>
      <c r="K113" s="158">
        <v>0</v>
      </c>
      <c r="L113" s="158">
        <v>0</v>
      </c>
      <c r="M113" s="158">
        <v>0</v>
      </c>
      <c r="N113" s="158">
        <v>0</v>
      </c>
      <c r="O113" s="158">
        <v>0</v>
      </c>
      <c r="P113" s="158">
        <v>0</v>
      </c>
      <c r="Q113" s="158">
        <v>0</v>
      </c>
      <c r="R113" s="158">
        <v>0</v>
      </c>
      <c r="S113" s="158">
        <v>0</v>
      </c>
      <c r="T113" s="158">
        <v>0</v>
      </c>
      <c r="U113" s="158">
        <v>0</v>
      </c>
      <c r="V113" s="158">
        <v>0</v>
      </c>
      <c r="W113" s="158">
        <v>0</v>
      </c>
      <c r="X113" s="158">
        <v>0</v>
      </c>
      <c r="Y113" s="158">
        <v>0</v>
      </c>
      <c r="Z113" s="158">
        <v>0</v>
      </c>
      <c r="AA113" s="158">
        <v>0</v>
      </c>
      <c r="AB113" s="158">
        <v>0</v>
      </c>
      <c r="AC113" s="158">
        <v>0</v>
      </c>
      <c r="AD113" s="158">
        <v>0</v>
      </c>
      <c r="AE113" s="158">
        <v>0</v>
      </c>
      <c r="AF113" s="158">
        <v>0</v>
      </c>
      <c r="AG113" s="158">
        <v>0</v>
      </c>
      <c r="AH113" s="158">
        <v>0</v>
      </c>
      <c r="AI113" s="158">
        <v>0</v>
      </c>
      <c r="AJ113" s="158">
        <v>0</v>
      </c>
      <c r="AK113" s="158">
        <v>0</v>
      </c>
      <c r="AL113" s="158">
        <v>0</v>
      </c>
      <c r="AM113" s="158">
        <v>0</v>
      </c>
      <c r="AN113" s="158">
        <v>0</v>
      </c>
      <c r="AO113" s="158">
        <v>0</v>
      </c>
      <c r="AP113" s="158">
        <v>0</v>
      </c>
      <c r="AQ113" s="158">
        <v>0</v>
      </c>
      <c r="AR113" s="158">
        <v>0</v>
      </c>
      <c r="AS113" s="158">
        <v>0</v>
      </c>
      <c r="AT113" s="158">
        <v>0</v>
      </c>
      <c r="AU113" s="158">
        <v>1886.1080629999999</v>
      </c>
      <c r="AV113" s="158">
        <v>2553.4766519999998</v>
      </c>
      <c r="AW113" s="158">
        <v>2803.8625980000002</v>
      </c>
      <c r="AX113" s="158">
        <v>2537.654368</v>
      </c>
      <c r="AY113" s="158">
        <v>1489.3658660000001</v>
      </c>
      <c r="AZ113" s="158">
        <v>1498.9921200000001</v>
      </c>
      <c r="BA113" s="158">
        <v>1462.594077</v>
      </c>
      <c r="BB113" s="158">
        <v>1736.720636</v>
      </c>
      <c r="BC113" s="158">
        <v>1557.1775439999999</v>
      </c>
      <c r="BD113" s="158">
        <v>1728.91769</v>
      </c>
      <c r="BE113" s="158">
        <v>1552.6979229999999</v>
      </c>
      <c r="BF113" s="158">
        <v>1770.5817830000001</v>
      </c>
      <c r="BG113" s="158">
        <v>1919.465911</v>
      </c>
      <c r="BH113" s="158">
        <v>1954.2405570000001</v>
      </c>
      <c r="BI113" s="158">
        <v>1818.647291</v>
      </c>
      <c r="BJ113" s="158">
        <v>1358.0717810000001</v>
      </c>
      <c r="BK113" s="158">
        <v>1850.825112</v>
      </c>
      <c r="BL113" s="158">
        <v>3049.7088429999999</v>
      </c>
      <c r="BM113" s="158">
        <v>2205.2474179999999</v>
      </c>
      <c r="BN113" s="158">
        <v>2258.5916400000001</v>
      </c>
      <c r="BO113" s="158">
        <v>2434.0438859999999</v>
      </c>
      <c r="BP113" s="158">
        <v>1465.2832719999999</v>
      </c>
      <c r="BQ113" s="158">
        <v>1982.104372</v>
      </c>
      <c r="BR113" s="158">
        <v>2210.9500929999999</v>
      </c>
      <c r="BS113" s="158">
        <v>2045.053944</v>
      </c>
      <c r="BT113" s="158">
        <v>1780.4449460000001</v>
      </c>
      <c r="BU113" s="158">
        <v>2342.1535319999998</v>
      </c>
      <c r="BV113" s="158">
        <v>2667.1354820000001</v>
      </c>
      <c r="BW113" s="158">
        <v>1820.945256</v>
      </c>
      <c r="BX113" s="158">
        <v>2510.108847</v>
      </c>
      <c r="BY113" s="158">
        <v>2213.4687330000002</v>
      </c>
      <c r="BZ113" s="158">
        <v>2312.6969530000001</v>
      </c>
      <c r="CA113" s="158">
        <v>2131.6352550000001</v>
      </c>
      <c r="CB113" s="158">
        <v>2316.4277520000001</v>
      </c>
      <c r="CC113" s="158">
        <v>2297.8020729999998</v>
      </c>
      <c r="CE113" s="251">
        <f t="shared" si="29"/>
        <v>0</v>
      </c>
      <c r="CF113" s="251">
        <f t="shared" si="29"/>
        <v>0</v>
      </c>
      <c r="CG113" s="251">
        <f t="shared" si="29"/>
        <v>0</v>
      </c>
      <c r="CH113" s="251">
        <f t="shared" si="29"/>
        <v>22578.14932</v>
      </c>
      <c r="CI113" s="251">
        <f t="shared" si="29"/>
        <v>24507.180176000002</v>
      </c>
      <c r="CJ113" s="251">
        <f t="shared" si="29"/>
        <v>24437.872772999999</v>
      </c>
    </row>
    <row r="114" spans="2:88" x14ac:dyDescent="0.2">
      <c r="C114" s="24" t="s">
        <v>1461</v>
      </c>
      <c r="G114" s="151" t="s">
        <v>928</v>
      </c>
      <c r="H114" s="151" t="s">
        <v>204</v>
      </c>
      <c r="K114" s="158">
        <v>0</v>
      </c>
      <c r="L114" s="158">
        <v>0</v>
      </c>
      <c r="M114" s="158">
        <v>0</v>
      </c>
      <c r="N114" s="158">
        <v>0</v>
      </c>
      <c r="O114" s="158">
        <v>0</v>
      </c>
      <c r="P114" s="158">
        <v>0</v>
      </c>
      <c r="Q114" s="158">
        <v>0</v>
      </c>
      <c r="R114" s="158">
        <v>0</v>
      </c>
      <c r="S114" s="158">
        <v>0</v>
      </c>
      <c r="T114" s="158">
        <v>0</v>
      </c>
      <c r="U114" s="158">
        <v>0</v>
      </c>
      <c r="V114" s="158">
        <v>0</v>
      </c>
      <c r="W114" s="158">
        <v>0</v>
      </c>
      <c r="X114" s="158">
        <v>0</v>
      </c>
      <c r="Y114" s="158">
        <v>0</v>
      </c>
      <c r="Z114" s="158">
        <v>0</v>
      </c>
      <c r="AA114" s="158">
        <v>0</v>
      </c>
      <c r="AB114" s="158">
        <v>0</v>
      </c>
      <c r="AC114" s="158">
        <v>0</v>
      </c>
      <c r="AD114" s="158">
        <v>0</v>
      </c>
      <c r="AE114" s="158">
        <v>0</v>
      </c>
      <c r="AF114" s="158">
        <v>0</v>
      </c>
      <c r="AG114" s="158">
        <v>0</v>
      </c>
      <c r="AH114" s="158">
        <v>0</v>
      </c>
      <c r="AI114" s="158">
        <v>0</v>
      </c>
      <c r="AJ114" s="158">
        <v>0</v>
      </c>
      <c r="AK114" s="158">
        <v>0</v>
      </c>
      <c r="AL114" s="158">
        <v>0</v>
      </c>
      <c r="AM114" s="158">
        <v>0</v>
      </c>
      <c r="AN114" s="158">
        <v>0</v>
      </c>
      <c r="AO114" s="158">
        <v>0</v>
      </c>
      <c r="AP114" s="158">
        <v>0</v>
      </c>
      <c r="AQ114" s="158">
        <v>0</v>
      </c>
      <c r="AR114" s="158">
        <v>0</v>
      </c>
      <c r="AS114" s="158">
        <v>0</v>
      </c>
      <c r="AT114" s="158">
        <v>0</v>
      </c>
      <c r="AU114" s="158">
        <v>742.36090200000001</v>
      </c>
      <c r="AV114" s="158">
        <v>503.64484299999998</v>
      </c>
      <c r="AW114" s="158">
        <v>568.12111200000004</v>
      </c>
      <c r="AX114" s="158">
        <v>875.26821900000004</v>
      </c>
      <c r="AY114" s="158">
        <v>881.61527599999999</v>
      </c>
      <c r="AZ114" s="158">
        <v>988.16836899999998</v>
      </c>
      <c r="BA114" s="158">
        <v>708.14455599999997</v>
      </c>
      <c r="BB114" s="158">
        <v>751.93825400000003</v>
      </c>
      <c r="BC114" s="158">
        <v>784.12191099999995</v>
      </c>
      <c r="BD114" s="158">
        <v>855.13704199999995</v>
      </c>
      <c r="BE114" s="158">
        <v>760.69866300000001</v>
      </c>
      <c r="BF114" s="158">
        <v>862.39953700000001</v>
      </c>
      <c r="BG114" s="158">
        <v>1225.404061</v>
      </c>
      <c r="BH114" s="158">
        <v>1301.1978059999999</v>
      </c>
      <c r="BI114" s="158">
        <v>1291.1460239999999</v>
      </c>
      <c r="BJ114" s="158">
        <v>1443.091698</v>
      </c>
      <c r="BK114" s="158">
        <v>1125.09022</v>
      </c>
      <c r="BL114" s="158">
        <v>1137.888856</v>
      </c>
      <c r="BM114" s="158">
        <v>1971.254553</v>
      </c>
      <c r="BN114" s="158">
        <v>1779.185872</v>
      </c>
      <c r="BO114" s="158">
        <v>1668.031602</v>
      </c>
      <c r="BP114" s="158">
        <v>2093.9587150000002</v>
      </c>
      <c r="BQ114" s="158">
        <v>2173.8842279999999</v>
      </c>
      <c r="BR114" s="158">
        <v>198.57156800000001</v>
      </c>
      <c r="BS114" s="158">
        <v>2807.6943160000001</v>
      </c>
      <c r="BT114" s="158">
        <v>3665.7056470000002</v>
      </c>
      <c r="BU114" s="158">
        <v>5219.3275919999996</v>
      </c>
      <c r="BV114" s="158">
        <v>4730.9331160000002</v>
      </c>
      <c r="BW114" s="158">
        <v>4968.6293070000002</v>
      </c>
      <c r="BX114" s="158">
        <v>4209.2061329999997</v>
      </c>
      <c r="BY114" s="158">
        <v>3727.731902</v>
      </c>
      <c r="BZ114" s="158">
        <v>3969.4814569999999</v>
      </c>
      <c r="CA114" s="158">
        <v>3793.8860020000002</v>
      </c>
      <c r="CB114" s="158">
        <v>4011.7604580000002</v>
      </c>
      <c r="CC114" s="158">
        <v>1991.2616379999999</v>
      </c>
      <c r="CE114" s="251">
        <f t="shared" si="29"/>
        <v>0</v>
      </c>
      <c r="CF114" s="251">
        <f t="shared" si="29"/>
        <v>0</v>
      </c>
      <c r="CG114" s="251">
        <f t="shared" si="29"/>
        <v>0</v>
      </c>
      <c r="CH114" s="251">
        <f t="shared" si="29"/>
        <v>9281.6186839999991</v>
      </c>
      <c r="CI114" s="251">
        <f t="shared" si="29"/>
        <v>17408.705203000001</v>
      </c>
      <c r="CJ114" s="251">
        <f t="shared" si="29"/>
        <v>43095.617567999987</v>
      </c>
    </row>
    <row r="115" spans="2:88" x14ac:dyDescent="0.2">
      <c r="C115" s="24" t="s">
        <v>1462</v>
      </c>
      <c r="G115" s="151" t="s">
        <v>928</v>
      </c>
      <c r="H115" s="151" t="s">
        <v>198</v>
      </c>
      <c r="K115" s="158">
        <v>0</v>
      </c>
      <c r="L115" s="158">
        <v>0</v>
      </c>
      <c r="M115" s="158">
        <v>0</v>
      </c>
      <c r="N115" s="158">
        <v>0</v>
      </c>
      <c r="O115" s="158">
        <v>0</v>
      </c>
      <c r="P115" s="158">
        <v>0</v>
      </c>
      <c r="Q115" s="158">
        <v>0</v>
      </c>
      <c r="R115" s="158">
        <v>0</v>
      </c>
      <c r="S115" s="158">
        <v>0</v>
      </c>
      <c r="T115" s="158">
        <v>0</v>
      </c>
      <c r="U115" s="158">
        <v>0</v>
      </c>
      <c r="V115" s="158">
        <v>0</v>
      </c>
      <c r="W115" s="158">
        <v>0</v>
      </c>
      <c r="X115" s="158">
        <v>0</v>
      </c>
      <c r="Y115" s="158">
        <v>0</v>
      </c>
      <c r="Z115" s="158">
        <v>0</v>
      </c>
      <c r="AA115" s="158">
        <v>0</v>
      </c>
      <c r="AB115" s="158">
        <v>0</v>
      </c>
      <c r="AC115" s="158">
        <v>0</v>
      </c>
      <c r="AD115" s="158">
        <v>0</v>
      </c>
      <c r="AE115" s="158">
        <v>0</v>
      </c>
      <c r="AF115" s="158">
        <v>0</v>
      </c>
      <c r="AG115" s="158">
        <v>0</v>
      </c>
      <c r="AH115" s="158">
        <v>0</v>
      </c>
      <c r="AI115" s="158">
        <v>0</v>
      </c>
      <c r="AJ115" s="158">
        <v>0</v>
      </c>
      <c r="AK115" s="158">
        <v>0</v>
      </c>
      <c r="AL115" s="158">
        <v>0</v>
      </c>
      <c r="AM115" s="158">
        <v>0</v>
      </c>
      <c r="AN115" s="158">
        <v>0</v>
      </c>
      <c r="AO115" s="158">
        <v>0</v>
      </c>
      <c r="AP115" s="158">
        <v>0</v>
      </c>
      <c r="AQ115" s="158">
        <v>0</v>
      </c>
      <c r="AR115" s="158">
        <v>0</v>
      </c>
      <c r="AS115" s="158">
        <v>0</v>
      </c>
      <c r="AT115" s="158">
        <v>0</v>
      </c>
      <c r="AU115" s="158">
        <v>11.371997</v>
      </c>
      <c r="AV115" s="158">
        <v>0.17014199999999999</v>
      </c>
      <c r="AW115" s="158">
        <v>23.998885000000001</v>
      </c>
      <c r="AX115" s="158">
        <v>16.250665999999999</v>
      </c>
      <c r="AY115" s="158">
        <v>11.502338</v>
      </c>
      <c r="AZ115" s="158">
        <v>9.1735530000000001</v>
      </c>
      <c r="BA115" s="158">
        <v>16.002206999999999</v>
      </c>
      <c r="BB115" s="158">
        <v>3.6017039999999998</v>
      </c>
      <c r="BC115" s="158">
        <v>20.550750000000001</v>
      </c>
      <c r="BD115" s="158">
        <v>5.8370519999999999</v>
      </c>
      <c r="BE115" s="158">
        <v>8.3249999999999993</v>
      </c>
      <c r="BF115" s="158">
        <v>2.2570000000000001</v>
      </c>
      <c r="BG115" s="158">
        <v>1.20834</v>
      </c>
      <c r="BH115" s="158">
        <v>1.434204</v>
      </c>
      <c r="BI115" s="158">
        <v>0</v>
      </c>
      <c r="BJ115" s="158">
        <v>13.491578000000001</v>
      </c>
      <c r="BK115" s="158">
        <v>12.744444</v>
      </c>
      <c r="BL115" s="158">
        <v>4.8</v>
      </c>
      <c r="BM115" s="158">
        <v>0.19428500000000001</v>
      </c>
      <c r="BN115" s="158">
        <v>130.89605299999999</v>
      </c>
      <c r="BO115" s="158">
        <v>18</v>
      </c>
      <c r="BP115" s="158">
        <v>16.533391999999999</v>
      </c>
      <c r="BQ115" s="158">
        <v>12.197801999999999</v>
      </c>
      <c r="BR115" s="158">
        <v>13.118124</v>
      </c>
      <c r="BS115" s="158">
        <v>0.8</v>
      </c>
      <c r="BT115" s="158">
        <v>8.3719999999999999</v>
      </c>
      <c r="BU115" s="158">
        <v>29.128568999999999</v>
      </c>
      <c r="BV115" s="158">
        <v>39.020135000000003</v>
      </c>
      <c r="BW115" s="158">
        <v>0.58927700000000005</v>
      </c>
      <c r="BX115" s="158">
        <v>68.260416000000006</v>
      </c>
      <c r="BY115" s="158">
        <v>0.406053</v>
      </c>
      <c r="BZ115" s="158">
        <v>1.7076849999999999</v>
      </c>
      <c r="CA115" s="158">
        <v>40.447418999999996</v>
      </c>
      <c r="CB115" s="158">
        <v>0.15945200000000001</v>
      </c>
      <c r="CC115" s="158">
        <v>3.830076</v>
      </c>
      <c r="CE115" s="251">
        <f t="shared" si="29"/>
        <v>0</v>
      </c>
      <c r="CF115" s="251">
        <f t="shared" si="29"/>
        <v>0</v>
      </c>
      <c r="CG115" s="251">
        <f t="shared" si="29"/>
        <v>0</v>
      </c>
      <c r="CH115" s="251">
        <f t="shared" si="29"/>
        <v>129.04129399999999</v>
      </c>
      <c r="CI115" s="251">
        <f t="shared" si="29"/>
        <v>224.61822199999997</v>
      </c>
      <c r="CJ115" s="251">
        <f t="shared" si="29"/>
        <v>192.721082</v>
      </c>
    </row>
    <row r="116" spans="2:88" x14ac:dyDescent="0.2">
      <c r="C116" s="24" t="s">
        <v>1463</v>
      </c>
      <c r="G116" s="151" t="s">
        <v>928</v>
      </c>
      <c r="H116" s="151" t="s">
        <v>198</v>
      </c>
      <c r="K116" s="158">
        <v>0</v>
      </c>
      <c r="L116" s="158">
        <v>0</v>
      </c>
      <c r="M116" s="158">
        <v>0</v>
      </c>
      <c r="N116" s="158">
        <v>0</v>
      </c>
      <c r="O116" s="158">
        <v>0</v>
      </c>
      <c r="P116" s="158">
        <v>0</v>
      </c>
      <c r="Q116" s="158">
        <v>0</v>
      </c>
      <c r="R116" s="158">
        <v>0</v>
      </c>
      <c r="S116" s="158">
        <v>0</v>
      </c>
      <c r="T116" s="158">
        <v>0</v>
      </c>
      <c r="U116" s="158">
        <v>0</v>
      </c>
      <c r="V116" s="158">
        <v>0</v>
      </c>
      <c r="W116" s="158">
        <v>0</v>
      </c>
      <c r="X116" s="158">
        <v>0</v>
      </c>
      <c r="Y116" s="158">
        <v>0</v>
      </c>
      <c r="Z116" s="158">
        <v>0</v>
      </c>
      <c r="AA116" s="158">
        <v>0</v>
      </c>
      <c r="AB116" s="158">
        <v>0</v>
      </c>
      <c r="AC116" s="158">
        <v>0</v>
      </c>
      <c r="AD116" s="158">
        <v>0</v>
      </c>
      <c r="AE116" s="158">
        <v>0</v>
      </c>
      <c r="AF116" s="158">
        <v>0</v>
      </c>
      <c r="AG116" s="158">
        <v>0</v>
      </c>
      <c r="AH116" s="158">
        <v>0</v>
      </c>
      <c r="AI116" s="158">
        <v>0</v>
      </c>
      <c r="AJ116" s="158">
        <v>0</v>
      </c>
      <c r="AK116" s="158">
        <v>0</v>
      </c>
      <c r="AL116" s="158">
        <v>0</v>
      </c>
      <c r="AM116" s="158">
        <v>0</v>
      </c>
      <c r="AN116" s="158">
        <v>0</v>
      </c>
      <c r="AO116" s="158">
        <v>0</v>
      </c>
      <c r="AP116" s="158">
        <v>0</v>
      </c>
      <c r="AQ116" s="158">
        <v>0</v>
      </c>
      <c r="AR116" s="158">
        <v>0</v>
      </c>
      <c r="AS116" s="158">
        <v>0</v>
      </c>
      <c r="AT116" s="158">
        <v>0</v>
      </c>
      <c r="AU116" s="158">
        <v>0</v>
      </c>
      <c r="AV116" s="158">
        <v>606.38884299999995</v>
      </c>
      <c r="AW116" s="158">
        <v>338.433941</v>
      </c>
      <c r="AX116" s="158">
        <v>331.09350699999999</v>
      </c>
      <c r="AY116" s="158">
        <v>352.75037500000002</v>
      </c>
      <c r="AZ116" s="158">
        <v>336.05860799999999</v>
      </c>
      <c r="BA116" s="158">
        <v>334.58241600000002</v>
      </c>
      <c r="BB116" s="158">
        <v>344.747254</v>
      </c>
      <c r="BC116" s="158">
        <v>365.34216199999997</v>
      </c>
      <c r="BD116" s="158">
        <v>359.374392</v>
      </c>
      <c r="BE116" s="158">
        <v>314.11860999999999</v>
      </c>
      <c r="BF116" s="158">
        <v>403.109892</v>
      </c>
      <c r="BG116" s="158">
        <v>363.83333299999998</v>
      </c>
      <c r="BH116" s="158">
        <v>144.27873500000001</v>
      </c>
      <c r="BI116" s="158">
        <v>670.38793199999998</v>
      </c>
      <c r="BJ116" s="158">
        <v>363.83333299999998</v>
      </c>
      <c r="BK116" s="158">
        <v>181.91666699999999</v>
      </c>
      <c r="BL116" s="158">
        <v>645.08333400000004</v>
      </c>
      <c r="BM116" s="158">
        <v>1221.5372910000001</v>
      </c>
      <c r="BN116" s="158">
        <v>3339.9147760000001</v>
      </c>
      <c r="BO116" s="158">
        <v>1117.0479330000001</v>
      </c>
      <c r="BP116" s="158">
        <v>359.83516400000002</v>
      </c>
      <c r="BQ116" s="158">
        <v>359.83516400000002</v>
      </c>
      <c r="BR116" s="158">
        <v>459.82967200000002</v>
      </c>
      <c r="BS116" s="158">
        <v>365.375</v>
      </c>
      <c r="BT116" s="158">
        <v>1269.6303190000001</v>
      </c>
      <c r="BU116" s="158">
        <v>1161.1196809999999</v>
      </c>
      <c r="BV116" s="158">
        <v>365.375</v>
      </c>
      <c r="BW116" s="158">
        <v>365.37549999999999</v>
      </c>
      <c r="BX116" s="158">
        <v>365.37450000000001</v>
      </c>
      <c r="BY116" s="158">
        <v>369.34646700000002</v>
      </c>
      <c r="BZ116" s="158">
        <v>369.34646700000002</v>
      </c>
      <c r="CA116" s="158">
        <v>357.43206600000002</v>
      </c>
      <c r="CB116" s="158">
        <v>369.34646700000002</v>
      </c>
      <c r="CC116" s="158">
        <v>357.43206500000002</v>
      </c>
      <c r="CE116" s="251">
        <f t="shared" ref="CE116:CJ124" si="30">SUMIF($K$5:$CC$5,CE$5,$K116:$CC116)</f>
        <v>0</v>
      </c>
      <c r="CF116" s="251">
        <f t="shared" si="30"/>
        <v>0</v>
      </c>
      <c r="CG116" s="251">
        <f t="shared" si="30"/>
        <v>0</v>
      </c>
      <c r="CH116" s="251">
        <f t="shared" si="30"/>
        <v>4086</v>
      </c>
      <c r="CI116" s="251">
        <f t="shared" si="30"/>
        <v>9227.333333999999</v>
      </c>
      <c r="CJ116" s="251">
        <f t="shared" si="30"/>
        <v>5715.1535320000012</v>
      </c>
    </row>
    <row r="117" spans="2:88" x14ac:dyDescent="0.2">
      <c r="C117" s="24" t="s">
        <v>1464</v>
      </c>
      <c r="G117" s="151" t="s">
        <v>928</v>
      </c>
      <c r="H117" s="151" t="s">
        <v>160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  <c r="R117" s="158">
        <v>0</v>
      </c>
      <c r="S117" s="158">
        <v>0</v>
      </c>
      <c r="T117" s="158">
        <v>0</v>
      </c>
      <c r="U117" s="158">
        <v>0</v>
      </c>
      <c r="V117" s="158">
        <v>0</v>
      </c>
      <c r="W117" s="158">
        <v>0</v>
      </c>
      <c r="X117" s="158">
        <v>0</v>
      </c>
      <c r="Y117" s="158">
        <v>0</v>
      </c>
      <c r="Z117" s="158">
        <v>0</v>
      </c>
      <c r="AA117" s="158">
        <v>0</v>
      </c>
      <c r="AB117" s="158">
        <v>0</v>
      </c>
      <c r="AC117" s="158">
        <v>0</v>
      </c>
      <c r="AD117" s="158">
        <v>0</v>
      </c>
      <c r="AE117" s="158">
        <v>0</v>
      </c>
      <c r="AF117" s="158">
        <v>0</v>
      </c>
      <c r="AG117" s="158">
        <v>0</v>
      </c>
      <c r="AH117" s="158">
        <v>0</v>
      </c>
      <c r="AI117" s="158">
        <v>0</v>
      </c>
      <c r="AJ117" s="158">
        <v>0</v>
      </c>
      <c r="AK117" s="158">
        <v>0</v>
      </c>
      <c r="AL117" s="158">
        <v>0</v>
      </c>
      <c r="AM117" s="158">
        <v>0</v>
      </c>
      <c r="AN117" s="158">
        <v>0</v>
      </c>
      <c r="AO117" s="158">
        <v>0</v>
      </c>
      <c r="AP117" s="158">
        <v>0</v>
      </c>
      <c r="AQ117" s="158">
        <v>0</v>
      </c>
      <c r="AR117" s="158">
        <v>0</v>
      </c>
      <c r="AS117" s="158">
        <v>0</v>
      </c>
      <c r="AT117" s="158">
        <v>0</v>
      </c>
      <c r="AU117" s="158">
        <v>0</v>
      </c>
      <c r="AV117" s="158">
        <v>0</v>
      </c>
      <c r="AW117" s="158">
        <v>636.48</v>
      </c>
      <c r="AX117" s="158">
        <v>369.01152000000002</v>
      </c>
      <c r="AY117" s="158">
        <v>613.83600000000001</v>
      </c>
      <c r="AZ117" s="158">
        <v>4253.915798</v>
      </c>
      <c r="BA117" s="158">
        <v>1100.144916</v>
      </c>
      <c r="BB117" s="158">
        <v>1219.3337280000001</v>
      </c>
      <c r="BC117" s="158">
        <v>1696.764234</v>
      </c>
      <c r="BD117" s="158">
        <v>536.96758799999998</v>
      </c>
      <c r="BE117" s="158">
        <v>334.47125799999998</v>
      </c>
      <c r="BF117" s="158">
        <v>1170.3624170000001</v>
      </c>
      <c r="BG117" s="158">
        <v>1084.032702</v>
      </c>
      <c r="BH117" s="158">
        <v>514.70684300000005</v>
      </c>
      <c r="BI117" s="158">
        <v>1506.2790199999999</v>
      </c>
      <c r="BJ117" s="158">
        <v>1684.930674</v>
      </c>
      <c r="BK117" s="158">
        <v>535.51186800000005</v>
      </c>
      <c r="BL117" s="158">
        <v>500.46536500000002</v>
      </c>
      <c r="BM117" s="158">
        <v>612.95081900000002</v>
      </c>
      <c r="BN117" s="158">
        <v>1344.638033</v>
      </c>
      <c r="BO117" s="158">
        <v>1464.4050669999999</v>
      </c>
      <c r="BP117" s="158">
        <v>693.23540700000001</v>
      </c>
      <c r="BQ117" s="158">
        <v>178.24980400000001</v>
      </c>
      <c r="BR117" s="158">
        <v>1409.1399140000001</v>
      </c>
      <c r="BS117" s="158">
        <v>658.53724299999999</v>
      </c>
      <c r="BT117" s="158">
        <v>915.07537200000002</v>
      </c>
      <c r="BU117" s="158">
        <v>377.852756</v>
      </c>
      <c r="BV117" s="158">
        <v>371.31906900000001</v>
      </c>
      <c r="BW117" s="158">
        <v>-615.82097899999997</v>
      </c>
      <c r="BX117" s="158">
        <v>2040.5151539999999</v>
      </c>
      <c r="BY117" s="158">
        <v>2074.111058</v>
      </c>
      <c r="BZ117" s="158">
        <v>5.8926499999999997</v>
      </c>
      <c r="CA117" s="158">
        <v>2245.3863919999999</v>
      </c>
      <c r="CB117" s="158">
        <v>80.101012999999995</v>
      </c>
      <c r="CC117" s="158">
        <v>3918.5575909999998</v>
      </c>
      <c r="CE117" s="251">
        <f t="shared" si="30"/>
        <v>0</v>
      </c>
      <c r="CF117" s="251">
        <f t="shared" si="30"/>
        <v>0</v>
      </c>
      <c r="CG117" s="251">
        <f t="shared" si="30"/>
        <v>0</v>
      </c>
      <c r="CH117" s="251">
        <f t="shared" si="30"/>
        <v>11931.287458999999</v>
      </c>
      <c r="CI117" s="251">
        <f t="shared" si="30"/>
        <v>11528.545515999998</v>
      </c>
      <c r="CJ117" s="251">
        <f t="shared" si="30"/>
        <v>12071.527319000001</v>
      </c>
    </row>
    <row r="118" spans="2:88" x14ac:dyDescent="0.2">
      <c r="C118" s="24" t="s">
        <v>1465</v>
      </c>
      <c r="G118" s="151" t="s">
        <v>928</v>
      </c>
      <c r="H118" s="151" t="s">
        <v>91</v>
      </c>
      <c r="K118" s="158">
        <v>0</v>
      </c>
      <c r="L118" s="158">
        <v>0</v>
      </c>
      <c r="M118" s="158">
        <v>0</v>
      </c>
      <c r="N118" s="158">
        <v>0</v>
      </c>
      <c r="O118" s="158">
        <v>0</v>
      </c>
      <c r="P118" s="158">
        <v>0</v>
      </c>
      <c r="Q118" s="158">
        <v>0</v>
      </c>
      <c r="R118" s="158">
        <v>0</v>
      </c>
      <c r="S118" s="158">
        <v>0</v>
      </c>
      <c r="T118" s="158">
        <v>0</v>
      </c>
      <c r="U118" s="158">
        <v>0</v>
      </c>
      <c r="V118" s="158">
        <v>0</v>
      </c>
      <c r="W118" s="158">
        <v>0</v>
      </c>
      <c r="X118" s="158">
        <v>0</v>
      </c>
      <c r="Y118" s="158">
        <v>0</v>
      </c>
      <c r="Z118" s="158">
        <v>0</v>
      </c>
      <c r="AA118" s="158">
        <v>0</v>
      </c>
      <c r="AB118" s="158">
        <v>0</v>
      </c>
      <c r="AC118" s="158">
        <v>0</v>
      </c>
      <c r="AD118" s="158">
        <v>0</v>
      </c>
      <c r="AE118" s="158">
        <v>0</v>
      </c>
      <c r="AF118" s="158">
        <v>0</v>
      </c>
      <c r="AG118" s="158">
        <v>0</v>
      </c>
      <c r="AH118" s="158">
        <v>0</v>
      </c>
      <c r="AI118" s="158">
        <v>0</v>
      </c>
      <c r="AJ118" s="158">
        <v>0</v>
      </c>
      <c r="AK118" s="158">
        <v>0</v>
      </c>
      <c r="AL118" s="158">
        <v>0</v>
      </c>
      <c r="AM118" s="158">
        <v>0</v>
      </c>
      <c r="AN118" s="158">
        <v>0</v>
      </c>
      <c r="AO118" s="158">
        <v>0</v>
      </c>
      <c r="AP118" s="158">
        <v>0</v>
      </c>
      <c r="AQ118" s="158">
        <v>0</v>
      </c>
      <c r="AR118" s="158">
        <v>0</v>
      </c>
      <c r="AS118" s="158">
        <v>0</v>
      </c>
      <c r="AT118" s="158">
        <v>0</v>
      </c>
      <c r="AU118" s="158">
        <v>0</v>
      </c>
      <c r="AV118" s="158">
        <v>0</v>
      </c>
      <c r="AW118" s="158">
        <v>0</v>
      </c>
      <c r="AX118" s="158">
        <v>0</v>
      </c>
      <c r="AY118" s="158">
        <v>0</v>
      </c>
      <c r="AZ118" s="158">
        <v>0</v>
      </c>
      <c r="BA118" s="158">
        <v>0</v>
      </c>
      <c r="BB118" s="158">
        <v>0</v>
      </c>
      <c r="BC118" s="158">
        <v>0</v>
      </c>
      <c r="BD118" s="158">
        <v>0</v>
      </c>
      <c r="BE118" s="158">
        <v>0</v>
      </c>
      <c r="BF118" s="158">
        <v>0</v>
      </c>
      <c r="BG118" s="158">
        <v>43.379919000000001</v>
      </c>
      <c r="BH118" s="158">
        <v>149.82827</v>
      </c>
      <c r="BI118" s="158">
        <v>29.685511000000002</v>
      </c>
      <c r="BJ118" s="158">
        <v>222.92706100000001</v>
      </c>
      <c r="BK118" s="158">
        <v>277.83822500000002</v>
      </c>
      <c r="BL118" s="158">
        <v>104.94646400000001</v>
      </c>
      <c r="BM118" s="158">
        <v>532.69185800000002</v>
      </c>
      <c r="BN118" s="158">
        <v>330.45075800000001</v>
      </c>
      <c r="BO118" s="158">
        <v>170.89786699999999</v>
      </c>
      <c r="BP118" s="158">
        <v>248.563446</v>
      </c>
      <c r="BQ118" s="158">
        <v>260.37824699999999</v>
      </c>
      <c r="BR118" s="158">
        <v>318.11464899999999</v>
      </c>
      <c r="BS118" s="158">
        <v>256.371129</v>
      </c>
      <c r="BT118" s="158">
        <v>380.64470799999998</v>
      </c>
      <c r="BU118" s="158">
        <v>264.10189500000001</v>
      </c>
      <c r="BV118" s="158">
        <v>220.73625200000001</v>
      </c>
      <c r="BW118" s="158">
        <v>168.60492500000001</v>
      </c>
      <c r="BX118" s="158">
        <v>120.65235</v>
      </c>
      <c r="BY118" s="158">
        <v>166.458224</v>
      </c>
      <c r="BZ118" s="158">
        <v>150.58772999999999</v>
      </c>
      <c r="CA118" s="158">
        <v>117.32579200000001</v>
      </c>
      <c r="CB118" s="158">
        <v>105.07874700000001</v>
      </c>
      <c r="CC118" s="158">
        <v>78.179495000000003</v>
      </c>
      <c r="CE118" s="251">
        <f t="shared" si="30"/>
        <v>0</v>
      </c>
      <c r="CF118" s="251">
        <f t="shared" si="30"/>
        <v>0</v>
      </c>
      <c r="CG118" s="251">
        <f t="shared" si="30"/>
        <v>0</v>
      </c>
      <c r="CH118" s="251">
        <f t="shared" si="30"/>
        <v>0</v>
      </c>
      <c r="CI118" s="251">
        <f t="shared" si="30"/>
        <v>2689.7022750000001</v>
      </c>
      <c r="CJ118" s="251">
        <f t="shared" si="30"/>
        <v>2028.7412470000002</v>
      </c>
    </row>
    <row r="119" spans="2:88" x14ac:dyDescent="0.2">
      <c r="C119" s="24" t="s">
        <v>1466</v>
      </c>
      <c r="G119" s="151" t="s">
        <v>928</v>
      </c>
      <c r="H119" s="151" t="s">
        <v>204</v>
      </c>
      <c r="K119" s="158">
        <v>0</v>
      </c>
      <c r="L119" s="158">
        <v>0</v>
      </c>
      <c r="M119" s="158">
        <v>0</v>
      </c>
      <c r="N119" s="158">
        <v>0</v>
      </c>
      <c r="O119" s="158">
        <v>0</v>
      </c>
      <c r="P119" s="158">
        <v>0</v>
      </c>
      <c r="Q119" s="158">
        <v>0</v>
      </c>
      <c r="R119" s="158">
        <v>0</v>
      </c>
      <c r="S119" s="158">
        <v>0</v>
      </c>
      <c r="T119" s="158">
        <v>0</v>
      </c>
      <c r="U119" s="158">
        <v>0</v>
      </c>
      <c r="V119" s="158">
        <v>0</v>
      </c>
      <c r="W119" s="158">
        <v>0</v>
      </c>
      <c r="X119" s="158">
        <v>0</v>
      </c>
      <c r="Y119" s="158">
        <v>0</v>
      </c>
      <c r="Z119" s="158">
        <v>0</v>
      </c>
      <c r="AA119" s="158">
        <v>0</v>
      </c>
      <c r="AB119" s="158">
        <v>0</v>
      </c>
      <c r="AC119" s="158">
        <v>0</v>
      </c>
      <c r="AD119" s="158">
        <v>0</v>
      </c>
      <c r="AE119" s="158">
        <v>0</v>
      </c>
      <c r="AF119" s="158">
        <v>0</v>
      </c>
      <c r="AG119" s="158">
        <v>0</v>
      </c>
      <c r="AH119" s="158">
        <v>0</v>
      </c>
      <c r="AI119" s="158">
        <v>0</v>
      </c>
      <c r="AJ119" s="158">
        <v>0</v>
      </c>
      <c r="AK119" s="158">
        <v>0</v>
      </c>
      <c r="AL119" s="158">
        <v>0</v>
      </c>
      <c r="AM119" s="158">
        <v>0</v>
      </c>
      <c r="AN119" s="158">
        <v>0</v>
      </c>
      <c r="AO119" s="158">
        <v>0</v>
      </c>
      <c r="AP119" s="158">
        <v>0</v>
      </c>
      <c r="AQ119" s="158">
        <v>0</v>
      </c>
      <c r="AR119" s="158">
        <v>0</v>
      </c>
      <c r="AS119" s="158">
        <v>0</v>
      </c>
      <c r="AT119" s="158">
        <v>0</v>
      </c>
      <c r="AU119" s="158">
        <v>0</v>
      </c>
      <c r="AV119" s="158">
        <v>0</v>
      </c>
      <c r="AW119" s="158">
        <v>0</v>
      </c>
      <c r="AX119" s="158">
        <v>0</v>
      </c>
      <c r="AY119" s="158">
        <v>0</v>
      </c>
      <c r="AZ119" s="158">
        <v>0</v>
      </c>
      <c r="BA119" s="158">
        <v>0</v>
      </c>
      <c r="BB119" s="158">
        <v>0</v>
      </c>
      <c r="BC119" s="158">
        <v>0</v>
      </c>
      <c r="BD119" s="158">
        <v>0</v>
      </c>
      <c r="BE119" s="158">
        <v>0</v>
      </c>
      <c r="BF119" s="158">
        <v>0</v>
      </c>
      <c r="BG119" s="158">
        <v>0</v>
      </c>
      <c r="BH119" s="158">
        <v>0</v>
      </c>
      <c r="BI119" s="158">
        <v>0</v>
      </c>
      <c r="BJ119" s="158">
        <v>0</v>
      </c>
      <c r="BK119" s="158">
        <v>0</v>
      </c>
      <c r="BL119" s="158">
        <v>0</v>
      </c>
      <c r="BM119" s="158">
        <v>0</v>
      </c>
      <c r="BN119" s="158">
        <v>0</v>
      </c>
      <c r="BO119" s="158">
        <v>0</v>
      </c>
      <c r="BP119" s="158">
        <v>0</v>
      </c>
      <c r="BQ119" s="158">
        <v>0</v>
      </c>
      <c r="BR119" s="158">
        <v>0</v>
      </c>
      <c r="BS119" s="158">
        <v>0</v>
      </c>
      <c r="BT119" s="158">
        <v>0</v>
      </c>
      <c r="BU119" s="158">
        <v>0</v>
      </c>
      <c r="BV119" s="158">
        <v>106.901815</v>
      </c>
      <c r="BW119" s="158">
        <v>30.761754</v>
      </c>
      <c r="BX119" s="158">
        <v>74.535499000000002</v>
      </c>
      <c r="BY119" s="158">
        <v>45.534551999999998</v>
      </c>
      <c r="BZ119" s="158">
        <v>42.713909999999998</v>
      </c>
      <c r="CA119" s="158">
        <v>59.130388000000004</v>
      </c>
      <c r="CB119" s="158">
        <v>83.467048000000005</v>
      </c>
      <c r="CC119" s="158">
        <v>57.412221000000002</v>
      </c>
      <c r="CE119" s="251">
        <f t="shared" si="30"/>
        <v>0</v>
      </c>
      <c r="CF119" s="251">
        <f t="shared" si="30"/>
        <v>0</v>
      </c>
      <c r="CG119" s="251">
        <f t="shared" si="30"/>
        <v>0</v>
      </c>
      <c r="CH119" s="251">
        <f t="shared" si="30"/>
        <v>0</v>
      </c>
      <c r="CI119" s="251">
        <f t="shared" si="30"/>
        <v>0</v>
      </c>
      <c r="CJ119" s="251">
        <f t="shared" si="30"/>
        <v>500.45718700000003</v>
      </c>
    </row>
    <row r="120" spans="2:88" x14ac:dyDescent="0.2">
      <c r="C120" s="24" t="s">
        <v>1467</v>
      </c>
      <c r="G120" s="151" t="s">
        <v>928</v>
      </c>
      <c r="H120" s="151" t="s">
        <v>198</v>
      </c>
      <c r="K120" s="158">
        <v>0</v>
      </c>
      <c r="L120" s="158">
        <v>0</v>
      </c>
      <c r="M120" s="158">
        <v>0</v>
      </c>
      <c r="N120" s="158">
        <v>0</v>
      </c>
      <c r="O120" s="158">
        <v>0</v>
      </c>
      <c r="P120" s="158">
        <v>0</v>
      </c>
      <c r="Q120" s="158">
        <v>0</v>
      </c>
      <c r="R120" s="158">
        <v>0</v>
      </c>
      <c r="S120" s="158">
        <v>0</v>
      </c>
      <c r="T120" s="158">
        <v>0</v>
      </c>
      <c r="U120" s="158">
        <v>0</v>
      </c>
      <c r="V120" s="158">
        <v>0</v>
      </c>
      <c r="W120" s="158">
        <v>0</v>
      </c>
      <c r="X120" s="158">
        <v>0</v>
      </c>
      <c r="Y120" s="158">
        <v>0</v>
      </c>
      <c r="Z120" s="158">
        <v>0</v>
      </c>
      <c r="AA120" s="158">
        <v>0</v>
      </c>
      <c r="AB120" s="158">
        <v>0</v>
      </c>
      <c r="AC120" s="158">
        <v>0</v>
      </c>
      <c r="AD120" s="158">
        <v>0</v>
      </c>
      <c r="AE120" s="158">
        <v>0</v>
      </c>
      <c r="AF120" s="158">
        <v>0</v>
      </c>
      <c r="AG120" s="158">
        <v>0</v>
      </c>
      <c r="AH120" s="158">
        <v>0</v>
      </c>
      <c r="AI120" s="158">
        <v>0</v>
      </c>
      <c r="AJ120" s="158">
        <v>0</v>
      </c>
      <c r="AK120" s="158">
        <v>0</v>
      </c>
      <c r="AL120" s="158">
        <v>0</v>
      </c>
      <c r="AM120" s="158">
        <v>0</v>
      </c>
      <c r="AN120" s="158">
        <v>0</v>
      </c>
      <c r="AO120" s="158">
        <v>0</v>
      </c>
      <c r="AP120" s="158">
        <v>0</v>
      </c>
      <c r="AQ120" s="158">
        <v>0</v>
      </c>
      <c r="AR120" s="158">
        <v>0</v>
      </c>
      <c r="AS120" s="158">
        <v>0</v>
      </c>
      <c r="AT120" s="158">
        <v>0</v>
      </c>
      <c r="AU120" s="158">
        <v>0</v>
      </c>
      <c r="AV120" s="158">
        <v>0</v>
      </c>
      <c r="AW120" s="158">
        <v>0</v>
      </c>
      <c r="AX120" s="158">
        <v>0</v>
      </c>
      <c r="AY120" s="158">
        <v>0</v>
      </c>
      <c r="AZ120" s="158">
        <v>0</v>
      </c>
      <c r="BA120" s="158">
        <v>0</v>
      </c>
      <c r="BB120" s="158">
        <v>0</v>
      </c>
      <c r="BC120" s="158">
        <v>0</v>
      </c>
      <c r="BD120" s="158">
        <v>0</v>
      </c>
      <c r="BE120" s="158">
        <v>0</v>
      </c>
      <c r="BF120" s="158">
        <v>0</v>
      </c>
      <c r="BG120" s="158">
        <v>0</v>
      </c>
      <c r="BH120" s="158">
        <v>0</v>
      </c>
      <c r="BI120" s="158">
        <v>0</v>
      </c>
      <c r="BJ120" s="158">
        <v>0</v>
      </c>
      <c r="BK120" s="158">
        <v>0</v>
      </c>
      <c r="BL120" s="158">
        <v>0</v>
      </c>
      <c r="BM120" s="158">
        <v>0</v>
      </c>
      <c r="BN120" s="158">
        <v>0</v>
      </c>
      <c r="BO120" s="158">
        <v>0</v>
      </c>
      <c r="BP120" s="158">
        <v>0</v>
      </c>
      <c r="BQ120" s="158">
        <v>0</v>
      </c>
      <c r="BR120" s="158">
        <v>0</v>
      </c>
      <c r="BS120" s="158">
        <v>0</v>
      </c>
      <c r="BT120" s="158">
        <v>0</v>
      </c>
      <c r="BU120" s="158">
        <v>87</v>
      </c>
      <c r="BV120" s="158">
        <v>0</v>
      </c>
      <c r="BW120" s="158">
        <v>0</v>
      </c>
      <c r="BX120" s="158">
        <v>87</v>
      </c>
      <c r="BY120" s="158">
        <v>0</v>
      </c>
      <c r="BZ120" s="158">
        <v>0</v>
      </c>
      <c r="CA120" s="158">
        <v>87</v>
      </c>
      <c r="CB120" s="158">
        <v>0</v>
      </c>
      <c r="CC120" s="158">
        <v>0</v>
      </c>
      <c r="CE120" s="251">
        <f t="shared" si="30"/>
        <v>0</v>
      </c>
      <c r="CF120" s="251">
        <f t="shared" si="30"/>
        <v>0</v>
      </c>
      <c r="CG120" s="251">
        <f t="shared" si="30"/>
        <v>0</v>
      </c>
      <c r="CH120" s="251">
        <f t="shared" si="30"/>
        <v>0</v>
      </c>
      <c r="CI120" s="251">
        <f t="shared" si="30"/>
        <v>0</v>
      </c>
      <c r="CJ120" s="251">
        <f t="shared" si="30"/>
        <v>261</v>
      </c>
    </row>
    <row r="121" spans="2:88" x14ac:dyDescent="0.2">
      <c r="C121" s="24" t="s">
        <v>1468</v>
      </c>
      <c r="G121" s="151" t="s">
        <v>936</v>
      </c>
      <c r="H121" s="151" t="s">
        <v>935</v>
      </c>
      <c r="K121" s="158">
        <v>0</v>
      </c>
      <c r="L121" s="158">
        <v>0</v>
      </c>
      <c r="M121" s="158">
        <v>0</v>
      </c>
      <c r="N121" s="158">
        <v>0</v>
      </c>
      <c r="O121" s="158">
        <v>0</v>
      </c>
      <c r="P121" s="158">
        <v>0</v>
      </c>
      <c r="Q121" s="158">
        <v>0</v>
      </c>
      <c r="R121" s="158">
        <v>0</v>
      </c>
      <c r="S121" s="158">
        <v>0</v>
      </c>
      <c r="T121" s="158">
        <v>0</v>
      </c>
      <c r="U121" s="158">
        <v>0</v>
      </c>
      <c r="V121" s="158">
        <v>0</v>
      </c>
      <c r="W121" s="158">
        <v>0</v>
      </c>
      <c r="X121" s="158">
        <v>0</v>
      </c>
      <c r="Y121" s="158">
        <v>0</v>
      </c>
      <c r="Z121" s="158">
        <v>0</v>
      </c>
      <c r="AA121" s="158">
        <v>0</v>
      </c>
      <c r="AB121" s="158">
        <v>0</v>
      </c>
      <c r="AC121" s="158">
        <v>0</v>
      </c>
      <c r="AD121" s="158">
        <v>0</v>
      </c>
      <c r="AE121" s="158">
        <v>0</v>
      </c>
      <c r="AF121" s="158">
        <v>0</v>
      </c>
      <c r="AG121" s="158">
        <v>0</v>
      </c>
      <c r="AH121" s="158">
        <v>0</v>
      </c>
      <c r="AI121" s="158">
        <v>0</v>
      </c>
      <c r="AJ121" s="158">
        <v>0</v>
      </c>
      <c r="AK121" s="158">
        <v>0</v>
      </c>
      <c r="AL121" s="158">
        <v>0</v>
      </c>
      <c r="AM121" s="158">
        <v>0</v>
      </c>
      <c r="AN121" s="158">
        <v>0</v>
      </c>
      <c r="AO121" s="158">
        <v>0</v>
      </c>
      <c r="AP121" s="158">
        <v>0</v>
      </c>
      <c r="AQ121" s="158">
        <v>0</v>
      </c>
      <c r="AR121" s="158">
        <v>0</v>
      </c>
      <c r="AS121" s="158">
        <v>0</v>
      </c>
      <c r="AT121" s="158">
        <v>0</v>
      </c>
      <c r="AU121" s="158">
        <v>797.50299700000005</v>
      </c>
      <c r="AV121" s="158">
        <v>821.93478000000005</v>
      </c>
      <c r="AW121" s="158">
        <v>1148.7649180000001</v>
      </c>
      <c r="AX121" s="158">
        <v>1095.4001599999999</v>
      </c>
      <c r="AY121" s="158">
        <v>1204.607356</v>
      </c>
      <c r="AZ121" s="158">
        <v>1260.6396090000001</v>
      </c>
      <c r="BA121" s="158">
        <v>1125.638436</v>
      </c>
      <c r="BB121" s="158">
        <v>791.42694500000005</v>
      </c>
      <c r="BC121" s="158">
        <v>992.08630100000005</v>
      </c>
      <c r="BD121" s="158">
        <v>34.035756999999997</v>
      </c>
      <c r="BE121" s="158">
        <v>33.784650999999997</v>
      </c>
      <c r="BF121" s="158">
        <v>1068.928071</v>
      </c>
      <c r="BG121" s="158">
        <v>89.101258000000001</v>
      </c>
      <c r="BH121" s="158">
        <v>2516.1524340000001</v>
      </c>
      <c r="BI121" s="158">
        <v>2067.6130939999998</v>
      </c>
      <c r="BJ121" s="158">
        <v>1248.3881160000001</v>
      </c>
      <c r="BK121" s="158">
        <v>1054.1900209999999</v>
      </c>
      <c r="BL121" s="158">
        <v>1178.5148919999999</v>
      </c>
      <c r="BM121" s="158">
        <v>1111.174902</v>
      </c>
      <c r="BN121" s="158">
        <v>1379.6001550000001</v>
      </c>
      <c r="BO121" s="158">
        <v>1438.117166</v>
      </c>
      <c r="BP121" s="158">
        <v>1427.5383039999999</v>
      </c>
      <c r="BQ121" s="158">
        <v>1733.9148970000001</v>
      </c>
      <c r="BR121" s="158">
        <v>1615.010327</v>
      </c>
      <c r="BS121" s="158">
        <v>1511.9660590000001</v>
      </c>
      <c r="BT121" s="158">
        <v>1581.474281</v>
      </c>
      <c r="BU121" s="158">
        <v>1695.887385</v>
      </c>
      <c r="BV121" s="158">
        <v>2372.3980329999999</v>
      </c>
      <c r="BW121" s="158">
        <v>2064.2115760000002</v>
      </c>
      <c r="BX121" s="158">
        <v>2497.2168729999999</v>
      </c>
      <c r="BY121" s="158">
        <v>2515.7583540000001</v>
      </c>
      <c r="BZ121" s="158">
        <v>2839.4671750000002</v>
      </c>
      <c r="CA121" s="158">
        <v>3225.1810270000001</v>
      </c>
      <c r="CB121" s="158">
        <v>3350.2563060000002</v>
      </c>
      <c r="CC121" s="158">
        <v>2816.0713799999999</v>
      </c>
      <c r="CE121" s="251">
        <f t="shared" si="30"/>
        <v>0</v>
      </c>
      <c r="CF121" s="251">
        <f t="shared" si="30"/>
        <v>0</v>
      </c>
      <c r="CG121" s="251">
        <f t="shared" si="30"/>
        <v>0</v>
      </c>
      <c r="CH121" s="251">
        <f t="shared" si="30"/>
        <v>10374.749980999999</v>
      </c>
      <c r="CI121" s="251">
        <f t="shared" si="30"/>
        <v>16859.315566000001</v>
      </c>
      <c r="CJ121" s="251">
        <f t="shared" si="30"/>
        <v>26469.888448999998</v>
      </c>
    </row>
    <row r="122" spans="2:88" x14ac:dyDescent="0.2">
      <c r="C122" s="24" t="s">
        <v>1469</v>
      </c>
      <c r="G122" s="151" t="s">
        <v>936</v>
      </c>
      <c r="H122" s="151" t="s">
        <v>208</v>
      </c>
      <c r="K122" s="158">
        <v>0</v>
      </c>
      <c r="L122" s="158">
        <v>0</v>
      </c>
      <c r="M122" s="158">
        <v>0</v>
      </c>
      <c r="N122" s="158">
        <v>0</v>
      </c>
      <c r="O122" s="158">
        <v>0</v>
      </c>
      <c r="P122" s="158">
        <v>0</v>
      </c>
      <c r="Q122" s="158">
        <v>0</v>
      </c>
      <c r="R122" s="158">
        <v>0</v>
      </c>
      <c r="S122" s="158">
        <v>0</v>
      </c>
      <c r="T122" s="158">
        <v>0</v>
      </c>
      <c r="U122" s="158">
        <v>0</v>
      </c>
      <c r="V122" s="158">
        <v>0</v>
      </c>
      <c r="W122" s="158">
        <v>0</v>
      </c>
      <c r="X122" s="158">
        <v>0</v>
      </c>
      <c r="Y122" s="158">
        <v>0</v>
      </c>
      <c r="Z122" s="158">
        <v>0</v>
      </c>
      <c r="AA122" s="158">
        <v>0</v>
      </c>
      <c r="AB122" s="158">
        <v>0</v>
      </c>
      <c r="AC122" s="158">
        <v>0</v>
      </c>
      <c r="AD122" s="158">
        <v>0</v>
      </c>
      <c r="AE122" s="158">
        <v>0</v>
      </c>
      <c r="AF122" s="158">
        <v>0</v>
      </c>
      <c r="AG122" s="158">
        <v>0</v>
      </c>
      <c r="AH122" s="158">
        <v>0</v>
      </c>
      <c r="AI122" s="158">
        <v>0</v>
      </c>
      <c r="AJ122" s="158">
        <v>0</v>
      </c>
      <c r="AK122" s="158">
        <v>0</v>
      </c>
      <c r="AL122" s="158">
        <v>0</v>
      </c>
      <c r="AM122" s="158">
        <v>0</v>
      </c>
      <c r="AN122" s="158">
        <v>0</v>
      </c>
      <c r="AO122" s="158">
        <v>0</v>
      </c>
      <c r="AP122" s="158">
        <v>0</v>
      </c>
      <c r="AQ122" s="158">
        <v>0</v>
      </c>
      <c r="AR122" s="158">
        <v>0</v>
      </c>
      <c r="AS122" s="158">
        <v>0</v>
      </c>
      <c r="AT122" s="158">
        <v>0</v>
      </c>
      <c r="AU122" s="158">
        <v>1300.21</v>
      </c>
      <c r="AV122" s="158">
        <v>3436.656039</v>
      </c>
      <c r="AW122" s="158">
        <v>957.89367700000003</v>
      </c>
      <c r="AX122" s="158">
        <v>821.89411399999995</v>
      </c>
      <c r="AY122" s="158">
        <v>719.90628800000002</v>
      </c>
      <c r="AZ122" s="158">
        <v>724.52081499999997</v>
      </c>
      <c r="BA122" s="158">
        <v>645.25691300000005</v>
      </c>
      <c r="BB122" s="158">
        <v>646.16177700000003</v>
      </c>
      <c r="BC122" s="158">
        <v>424.91202900000002</v>
      </c>
      <c r="BD122" s="158">
        <v>0.110649</v>
      </c>
      <c r="BE122" s="158">
        <v>0.11447</v>
      </c>
      <c r="BF122" s="158">
        <v>659.82323399999996</v>
      </c>
      <c r="BG122" s="158">
        <v>74.586168999999998</v>
      </c>
      <c r="BH122" s="158">
        <v>1979.445999</v>
      </c>
      <c r="BI122" s="158">
        <v>1217.298225</v>
      </c>
      <c r="BJ122" s="158">
        <v>468.140759</v>
      </c>
      <c r="BK122" s="158">
        <v>988.18360800000005</v>
      </c>
      <c r="BL122" s="158">
        <v>939.98835599999995</v>
      </c>
      <c r="BM122" s="158">
        <v>934.03461700000003</v>
      </c>
      <c r="BN122" s="158">
        <v>1416.8419919999999</v>
      </c>
      <c r="BO122" s="158">
        <v>986.36044000000004</v>
      </c>
      <c r="BP122" s="158">
        <v>983.19101499999999</v>
      </c>
      <c r="BQ122" s="158">
        <v>1029.3680179999999</v>
      </c>
      <c r="BR122" s="158">
        <v>992.30944699999998</v>
      </c>
      <c r="BS122" s="158">
        <v>1135.64516</v>
      </c>
      <c r="BT122" s="158">
        <v>1112.5528449999999</v>
      </c>
      <c r="BU122" s="158">
        <v>1302.6386869999999</v>
      </c>
      <c r="BV122" s="158">
        <v>596.22009200000002</v>
      </c>
      <c r="BW122" s="158">
        <v>1114.602161</v>
      </c>
      <c r="BX122" s="158">
        <v>749.70332499999995</v>
      </c>
      <c r="BY122" s="158">
        <v>761.40822900000001</v>
      </c>
      <c r="BZ122" s="158">
        <v>784.84447</v>
      </c>
      <c r="CA122" s="158">
        <v>771.30740000000003</v>
      </c>
      <c r="CB122" s="158">
        <v>864.64840000000004</v>
      </c>
      <c r="CC122" s="158">
        <v>819.79219999999998</v>
      </c>
      <c r="CE122" s="251">
        <f t="shared" si="30"/>
        <v>0</v>
      </c>
      <c r="CF122" s="251">
        <f t="shared" si="30"/>
        <v>0</v>
      </c>
      <c r="CG122" s="251">
        <f t="shared" si="30"/>
        <v>0</v>
      </c>
      <c r="CH122" s="251">
        <f t="shared" si="30"/>
        <v>10337.460004999999</v>
      </c>
      <c r="CI122" s="251">
        <f t="shared" si="30"/>
        <v>12009.748645</v>
      </c>
      <c r="CJ122" s="251">
        <f t="shared" si="30"/>
        <v>10013.362969</v>
      </c>
    </row>
    <row r="123" spans="2:88" x14ac:dyDescent="0.2">
      <c r="C123" s="24" t="s">
        <v>1470</v>
      </c>
      <c r="G123" s="151" t="s">
        <v>950</v>
      </c>
      <c r="H123" s="151"/>
      <c r="K123" s="158">
        <v>0</v>
      </c>
      <c r="L123" s="158">
        <v>0</v>
      </c>
      <c r="M123" s="158">
        <v>0</v>
      </c>
      <c r="N123" s="158">
        <v>0</v>
      </c>
      <c r="O123" s="158">
        <v>0</v>
      </c>
      <c r="P123" s="158">
        <v>0</v>
      </c>
      <c r="Q123" s="158">
        <v>0</v>
      </c>
      <c r="R123" s="158">
        <v>0</v>
      </c>
      <c r="S123" s="158">
        <v>0</v>
      </c>
      <c r="T123" s="158">
        <v>0</v>
      </c>
      <c r="U123" s="158">
        <v>0</v>
      </c>
      <c r="V123" s="158">
        <v>0</v>
      </c>
      <c r="W123" s="158">
        <v>0</v>
      </c>
      <c r="X123" s="158">
        <v>0</v>
      </c>
      <c r="Y123" s="158">
        <v>0</v>
      </c>
      <c r="Z123" s="158">
        <v>0</v>
      </c>
      <c r="AA123" s="158">
        <v>0</v>
      </c>
      <c r="AB123" s="158">
        <v>0</v>
      </c>
      <c r="AC123" s="158">
        <v>0</v>
      </c>
      <c r="AD123" s="158">
        <v>0</v>
      </c>
      <c r="AE123" s="158">
        <v>0</v>
      </c>
      <c r="AF123" s="158">
        <v>0</v>
      </c>
      <c r="AG123" s="158">
        <v>0</v>
      </c>
      <c r="AH123" s="158">
        <v>0</v>
      </c>
      <c r="AI123" s="158">
        <v>0</v>
      </c>
      <c r="AJ123" s="158">
        <v>0</v>
      </c>
      <c r="AK123" s="158">
        <v>0</v>
      </c>
      <c r="AL123" s="158">
        <v>0</v>
      </c>
      <c r="AM123" s="158">
        <v>0</v>
      </c>
      <c r="AN123" s="158">
        <v>0</v>
      </c>
      <c r="AO123" s="158">
        <v>0</v>
      </c>
      <c r="AP123" s="158">
        <v>0</v>
      </c>
      <c r="AQ123" s="158">
        <v>0</v>
      </c>
      <c r="AR123" s="158">
        <v>0</v>
      </c>
      <c r="AS123" s="158">
        <v>0</v>
      </c>
      <c r="AT123" s="158">
        <v>0</v>
      </c>
      <c r="AU123" s="158">
        <v>265.21905600000002</v>
      </c>
      <c r="AV123" s="158">
        <v>229.273167</v>
      </c>
      <c r="AW123" s="158">
        <v>227.893034</v>
      </c>
      <c r="AX123" s="158">
        <v>218.05949899999999</v>
      </c>
      <c r="AY123" s="158">
        <v>251.44813400000001</v>
      </c>
      <c r="AZ123" s="158">
        <v>218.30218500000001</v>
      </c>
      <c r="BA123" s="158">
        <v>241.46453700000001</v>
      </c>
      <c r="BB123" s="158">
        <v>215.00612899999999</v>
      </c>
      <c r="BC123" s="158">
        <v>223.38438300000001</v>
      </c>
      <c r="BD123" s="158">
        <v>236.201401</v>
      </c>
      <c r="BE123" s="158">
        <v>212.06161</v>
      </c>
      <c r="BF123" s="158">
        <v>243.19605999999999</v>
      </c>
      <c r="BG123" s="158">
        <v>206.14235300000001</v>
      </c>
      <c r="BH123" s="158">
        <v>239.73749100000001</v>
      </c>
      <c r="BI123" s="158">
        <v>227.46060700000001</v>
      </c>
      <c r="BJ123" s="158">
        <v>233.324375</v>
      </c>
      <c r="BK123" s="158">
        <v>240.10083299999999</v>
      </c>
      <c r="BL123" s="158">
        <v>230.79472899999999</v>
      </c>
      <c r="BM123" s="158">
        <v>259.55383499999999</v>
      </c>
      <c r="BN123" s="158">
        <v>239.59532300000001</v>
      </c>
      <c r="BO123" s="158">
        <v>270.74377600000003</v>
      </c>
      <c r="BP123" s="158">
        <v>264.74542100000002</v>
      </c>
      <c r="BQ123" s="158">
        <v>258.06753400000002</v>
      </c>
      <c r="BR123" s="158">
        <v>295.60868299999998</v>
      </c>
      <c r="BS123" s="158">
        <v>271.057389</v>
      </c>
      <c r="BT123" s="158">
        <v>283.37170300000002</v>
      </c>
      <c r="BU123" s="158">
        <v>311.60611799999998</v>
      </c>
      <c r="BV123" s="158">
        <v>358.32146299999999</v>
      </c>
      <c r="BW123" s="158">
        <v>415.42197099999998</v>
      </c>
      <c r="BX123" s="158">
        <v>462.68145199999998</v>
      </c>
      <c r="BY123" s="158">
        <v>518.72445000000005</v>
      </c>
      <c r="BZ123" s="158">
        <v>529.90273000000002</v>
      </c>
      <c r="CA123" s="158">
        <v>625.10336199999995</v>
      </c>
      <c r="CB123" s="158">
        <v>597.81401800000003</v>
      </c>
      <c r="CC123" s="158">
        <v>613.76619600000004</v>
      </c>
      <c r="CE123" s="251">
        <f t="shared" si="30"/>
        <v>0</v>
      </c>
      <c r="CF123" s="251">
        <f t="shared" si="30"/>
        <v>0</v>
      </c>
      <c r="CG123" s="251">
        <f t="shared" si="30"/>
        <v>0</v>
      </c>
      <c r="CH123" s="251">
        <f t="shared" si="30"/>
        <v>2781.5091950000005</v>
      </c>
      <c r="CI123" s="251">
        <f t="shared" si="30"/>
        <v>2965.8749600000006</v>
      </c>
      <c r="CJ123" s="251">
        <f t="shared" si="30"/>
        <v>4987.7708519999996</v>
      </c>
    </row>
    <row r="124" spans="2:88" x14ac:dyDescent="0.2">
      <c r="C124" s="24" t="s">
        <v>1471</v>
      </c>
      <c r="G124" s="151" t="s">
        <v>911</v>
      </c>
      <c r="H124" s="151"/>
      <c r="K124" s="158">
        <v>0</v>
      </c>
      <c r="L124" s="158">
        <v>0</v>
      </c>
      <c r="M124" s="158">
        <v>0</v>
      </c>
      <c r="N124" s="158">
        <v>0</v>
      </c>
      <c r="O124" s="158">
        <v>0</v>
      </c>
      <c r="P124" s="158">
        <v>0</v>
      </c>
      <c r="Q124" s="158">
        <v>0</v>
      </c>
      <c r="R124" s="158">
        <v>0</v>
      </c>
      <c r="S124" s="158">
        <v>0</v>
      </c>
      <c r="T124" s="158">
        <v>0</v>
      </c>
      <c r="U124" s="158">
        <v>0</v>
      </c>
      <c r="V124" s="158">
        <v>0</v>
      </c>
      <c r="W124" s="158">
        <v>0</v>
      </c>
      <c r="X124" s="158">
        <v>0</v>
      </c>
      <c r="Y124" s="158">
        <v>0</v>
      </c>
      <c r="Z124" s="158">
        <v>0</v>
      </c>
      <c r="AA124" s="158">
        <v>0</v>
      </c>
      <c r="AB124" s="158">
        <v>0</v>
      </c>
      <c r="AC124" s="158">
        <v>0</v>
      </c>
      <c r="AD124" s="158">
        <v>0</v>
      </c>
      <c r="AE124" s="158">
        <v>0</v>
      </c>
      <c r="AF124" s="158">
        <v>0</v>
      </c>
      <c r="AG124" s="158">
        <v>0</v>
      </c>
      <c r="AH124" s="158">
        <v>0</v>
      </c>
      <c r="AI124" s="158">
        <v>0</v>
      </c>
      <c r="AJ124" s="158">
        <v>0</v>
      </c>
      <c r="AK124" s="158">
        <v>0</v>
      </c>
      <c r="AL124" s="158">
        <v>0</v>
      </c>
      <c r="AM124" s="158">
        <v>0</v>
      </c>
      <c r="AN124" s="158">
        <v>0</v>
      </c>
      <c r="AO124" s="158">
        <v>0</v>
      </c>
      <c r="AP124" s="158">
        <v>0</v>
      </c>
      <c r="AQ124" s="158">
        <v>0</v>
      </c>
      <c r="AR124" s="158">
        <v>0</v>
      </c>
      <c r="AS124" s="158">
        <v>0</v>
      </c>
      <c r="AT124" s="158">
        <v>0</v>
      </c>
      <c r="AU124" s="158">
        <v>331.59605599999998</v>
      </c>
      <c r="AV124" s="158">
        <v>349.45077800000001</v>
      </c>
      <c r="AW124" s="158">
        <v>336.635223</v>
      </c>
      <c r="AX124" s="158">
        <v>316.80095399999999</v>
      </c>
      <c r="AY124" s="158">
        <v>312.92757699999999</v>
      </c>
      <c r="AZ124" s="158">
        <v>311.09722799999997</v>
      </c>
      <c r="BA124" s="158">
        <v>320.09671200000003</v>
      </c>
      <c r="BB124" s="158">
        <v>327.59967699999999</v>
      </c>
      <c r="BC124" s="158">
        <v>318.58547499999997</v>
      </c>
      <c r="BD124" s="158">
        <v>311.236828</v>
      </c>
      <c r="BE124" s="158">
        <v>304.04128800000001</v>
      </c>
      <c r="BF124" s="158">
        <v>321.99977000000001</v>
      </c>
      <c r="BG124" s="158">
        <v>314.57622400000002</v>
      </c>
      <c r="BH124" s="158">
        <v>299.31301400000001</v>
      </c>
      <c r="BI124" s="158">
        <v>324.80139000000003</v>
      </c>
      <c r="BJ124" s="158">
        <v>324.24984799999999</v>
      </c>
      <c r="BK124" s="158">
        <v>347.84960599999999</v>
      </c>
      <c r="BL124" s="158">
        <v>368.46444100000002</v>
      </c>
      <c r="BM124" s="158">
        <v>376.42594800000001</v>
      </c>
      <c r="BN124" s="158">
        <v>384.872006</v>
      </c>
      <c r="BO124" s="158">
        <v>405.473771</v>
      </c>
      <c r="BP124" s="158">
        <v>405.16449699999998</v>
      </c>
      <c r="BQ124" s="158">
        <v>340.731448</v>
      </c>
      <c r="BR124" s="158">
        <v>272.15284700000001</v>
      </c>
      <c r="BS124" s="158">
        <v>278.01763</v>
      </c>
      <c r="BT124" s="158">
        <v>270.72525400000001</v>
      </c>
      <c r="BU124" s="158">
        <v>279.634702</v>
      </c>
      <c r="BV124" s="158">
        <v>281.001349</v>
      </c>
      <c r="BW124" s="158">
        <v>263.20031899999998</v>
      </c>
      <c r="BX124" s="158">
        <v>249.67738499999999</v>
      </c>
      <c r="BY124" s="158">
        <v>261.26823100000001</v>
      </c>
      <c r="BZ124" s="158">
        <v>282.02241199999997</v>
      </c>
      <c r="CA124" s="158">
        <v>307.34126199999997</v>
      </c>
      <c r="CB124" s="158">
        <v>327.68205799999998</v>
      </c>
      <c r="CC124" s="158">
        <v>341.84521599999999</v>
      </c>
      <c r="CE124" s="251">
        <f t="shared" si="30"/>
        <v>0</v>
      </c>
      <c r="CF124" s="251">
        <f t="shared" si="30"/>
        <v>0</v>
      </c>
      <c r="CG124" s="251">
        <f t="shared" si="30"/>
        <v>0</v>
      </c>
      <c r="CH124" s="251">
        <f t="shared" si="30"/>
        <v>3862.0675659999997</v>
      </c>
      <c r="CI124" s="251">
        <f t="shared" si="30"/>
        <v>4164.0750399999997</v>
      </c>
      <c r="CJ124" s="251">
        <f t="shared" si="30"/>
        <v>3142.4158179999999</v>
      </c>
    </row>
    <row r="125" spans="2:88" x14ac:dyDescent="0.2">
      <c r="B125" s="40" t="s">
        <v>1472</v>
      </c>
      <c r="C125" s="40"/>
      <c r="D125" s="40"/>
      <c r="E125" s="40"/>
      <c r="F125" s="40"/>
      <c r="G125" s="40"/>
      <c r="H125" s="40"/>
      <c r="I125" s="40"/>
      <c r="J125" s="40"/>
      <c r="K125" s="40">
        <f t="shared" ref="K125:BC125" si="31">K11+K15</f>
        <v>4216.1005810000006</v>
      </c>
      <c r="L125" s="40">
        <f t="shared" si="31"/>
        <v>4085.6543160000001</v>
      </c>
      <c r="M125" s="40">
        <f t="shared" si="31"/>
        <v>4131.5517689999997</v>
      </c>
      <c r="N125" s="40">
        <f t="shared" si="31"/>
        <v>4220.0835550000002</v>
      </c>
      <c r="O125" s="40">
        <f t="shared" si="31"/>
        <v>4419.4838460000001</v>
      </c>
      <c r="P125" s="40">
        <f t="shared" si="31"/>
        <v>4275.371725</v>
      </c>
      <c r="Q125" s="40">
        <f t="shared" si="31"/>
        <v>4683.3318060000001</v>
      </c>
      <c r="R125" s="40">
        <f t="shared" si="31"/>
        <v>4477.0524500000001</v>
      </c>
      <c r="S125" s="40">
        <f t="shared" si="31"/>
        <v>5099.2883389999997</v>
      </c>
      <c r="T125" s="40">
        <f t="shared" si="31"/>
        <v>4901.2906329999996</v>
      </c>
      <c r="U125" s="40">
        <f t="shared" si="31"/>
        <v>4829.6339699999999</v>
      </c>
      <c r="V125" s="40">
        <f t="shared" si="31"/>
        <v>5121.451814</v>
      </c>
      <c r="W125" s="40">
        <f t="shared" si="31"/>
        <v>4848.535425</v>
      </c>
      <c r="X125" s="40">
        <f t="shared" si="31"/>
        <v>5415.0275390000006</v>
      </c>
      <c r="Y125" s="40">
        <f t="shared" si="31"/>
        <v>5116.7668100000001</v>
      </c>
      <c r="Z125" s="40">
        <f t="shared" si="31"/>
        <v>5167.9093579999999</v>
      </c>
      <c r="AA125" s="40">
        <f t="shared" si="31"/>
        <v>5354.0210389999993</v>
      </c>
      <c r="AB125" s="40">
        <f t="shared" si="31"/>
        <v>5383.720217</v>
      </c>
      <c r="AC125" s="40">
        <f t="shared" si="31"/>
        <v>5670.5536769999999</v>
      </c>
      <c r="AD125" s="40">
        <f t="shared" si="31"/>
        <v>5441.884634</v>
      </c>
      <c r="AE125" s="40">
        <f t="shared" si="31"/>
        <v>5614.3079189999999</v>
      </c>
      <c r="AF125" s="40">
        <f t="shared" si="31"/>
        <v>5480.5497519999999</v>
      </c>
      <c r="AG125" s="40">
        <f t="shared" si="31"/>
        <v>5453.1398810000001</v>
      </c>
      <c r="AH125" s="40">
        <f t="shared" si="31"/>
        <v>4838.8873480000002</v>
      </c>
      <c r="AI125" s="40">
        <f t="shared" si="31"/>
        <v>5551.2531300000001</v>
      </c>
      <c r="AJ125" s="40">
        <f t="shared" si="31"/>
        <v>5607.135088</v>
      </c>
      <c r="AK125" s="40">
        <f t="shared" si="31"/>
        <v>5590.5280060000005</v>
      </c>
      <c r="AL125" s="40">
        <f t="shared" si="31"/>
        <v>6183.3822730000002</v>
      </c>
      <c r="AM125" s="40">
        <f t="shared" si="31"/>
        <v>5935.5676759999997</v>
      </c>
      <c r="AN125" s="40">
        <f t="shared" si="31"/>
        <v>5850.2303680000005</v>
      </c>
      <c r="AO125" s="40">
        <f t="shared" si="31"/>
        <v>6154.5360789999995</v>
      </c>
      <c r="AP125" s="40">
        <f t="shared" si="31"/>
        <v>6575.3235179999992</v>
      </c>
      <c r="AQ125" s="40">
        <f t="shared" si="31"/>
        <v>13434.165573999999</v>
      </c>
      <c r="AR125" s="40">
        <f t="shared" si="31"/>
        <v>16678.787597000002</v>
      </c>
      <c r="AS125" s="40">
        <f t="shared" si="31"/>
        <v>16181.637761</v>
      </c>
      <c r="AT125" s="40">
        <f t="shared" si="31"/>
        <v>17249.837711</v>
      </c>
      <c r="AU125" s="40">
        <f t="shared" si="31"/>
        <v>13419.705937000001</v>
      </c>
      <c r="AV125" s="40">
        <f t="shared" si="31"/>
        <v>16371.747203000001</v>
      </c>
      <c r="AW125" s="40">
        <f t="shared" si="31"/>
        <v>15271.971181000001</v>
      </c>
      <c r="AX125" s="40">
        <f t="shared" si="31"/>
        <v>14257.436829</v>
      </c>
      <c r="AY125" s="40">
        <f t="shared" si="31"/>
        <v>16913.204011999998</v>
      </c>
      <c r="AZ125" s="40">
        <f t="shared" si="31"/>
        <v>19683.061487999999</v>
      </c>
      <c r="BA125" s="40">
        <f t="shared" si="31"/>
        <v>17353.717834999999</v>
      </c>
      <c r="BB125" s="40">
        <f t="shared" si="31"/>
        <v>16266.613461000001</v>
      </c>
      <c r="BC125" s="40">
        <f t="shared" si="31"/>
        <v>17147.44385</v>
      </c>
      <c r="BD125" s="40">
        <f t="shared" ref="BD125:BX125" si="32">BD11+BD15</f>
        <v>14414.956794</v>
      </c>
      <c r="BE125" s="40">
        <f t="shared" si="32"/>
        <v>15449.738759</v>
      </c>
      <c r="BF125" s="40">
        <f t="shared" si="32"/>
        <v>20604.588327000001</v>
      </c>
      <c r="BG125" s="40">
        <f t="shared" si="32"/>
        <v>18095.036325000001</v>
      </c>
      <c r="BH125" s="40">
        <f t="shared" si="32"/>
        <v>20739.325885999999</v>
      </c>
      <c r="BI125" s="40">
        <f t="shared" si="32"/>
        <v>22156.219655000001</v>
      </c>
      <c r="BJ125" s="40">
        <f t="shared" si="32"/>
        <v>21688.686829999999</v>
      </c>
      <c r="BK125" s="40">
        <f t="shared" si="32"/>
        <v>20094.474773999998</v>
      </c>
      <c r="BL125" s="40">
        <f t="shared" si="32"/>
        <v>24350.751488999998</v>
      </c>
      <c r="BM125" s="40">
        <f t="shared" si="32"/>
        <v>24209.512284</v>
      </c>
      <c r="BN125" s="40">
        <f t="shared" si="32"/>
        <v>29681.792922000001</v>
      </c>
      <c r="BO125" s="40">
        <f t="shared" si="32"/>
        <v>26582.190447000001</v>
      </c>
      <c r="BP125" s="40">
        <f t="shared" si="32"/>
        <v>24334.996261</v>
      </c>
      <c r="BQ125" s="40">
        <f t="shared" si="32"/>
        <v>25367.253152000001</v>
      </c>
      <c r="BR125" s="40">
        <f t="shared" si="32"/>
        <v>28669.394641999999</v>
      </c>
      <c r="BS125" s="40">
        <f t="shared" si="32"/>
        <v>28427.262755</v>
      </c>
      <c r="BT125" s="40">
        <f t="shared" si="32"/>
        <v>29702.070395999999</v>
      </c>
      <c r="BU125" s="40">
        <f t="shared" si="32"/>
        <v>32151.720375000001</v>
      </c>
      <c r="BV125" s="40">
        <f t="shared" si="32"/>
        <v>30226.228991</v>
      </c>
      <c r="BW125" s="40">
        <f t="shared" si="32"/>
        <v>29239.103585000001</v>
      </c>
      <c r="BX125" s="40">
        <f t="shared" si="32"/>
        <v>33230.267134000002</v>
      </c>
      <c r="BY125" s="40">
        <f t="shared" ref="BY125:CC125" si="33">BY11+BY15</f>
        <v>32298.030106999999</v>
      </c>
      <c r="BZ125" s="40">
        <f t="shared" si="33"/>
        <v>32744.733637000001</v>
      </c>
      <c r="CA125" s="40">
        <f t="shared" si="33"/>
        <v>33930.495738999998</v>
      </c>
      <c r="CB125" s="40">
        <f t="shared" si="33"/>
        <v>34744.035695999999</v>
      </c>
      <c r="CC125" s="40">
        <f t="shared" si="33"/>
        <v>33715.447831999998</v>
      </c>
      <c r="CE125" s="40">
        <f t="shared" ref="CE125:CJ125" si="34">CE11+CE15</f>
        <v>54460.294803999997</v>
      </c>
      <c r="CF125" s="40">
        <f t="shared" si="34"/>
        <v>63785.303598999999</v>
      </c>
      <c r="CG125" s="40">
        <f t="shared" si="34"/>
        <v>110992.384781</v>
      </c>
      <c r="CH125" s="40">
        <f t="shared" si="34"/>
        <v>197154.18567599996</v>
      </c>
      <c r="CI125" s="40">
        <f t="shared" si="34"/>
        <v>285969.63466699998</v>
      </c>
      <c r="CJ125" s="40">
        <f t="shared" si="34"/>
        <v>350409.39624700003</v>
      </c>
    </row>
    <row r="127" spans="2:88" x14ac:dyDescent="0.2">
      <c r="B127" s="30" t="s">
        <v>1267</v>
      </c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E127" s="30"/>
      <c r="CF127" s="30"/>
      <c r="CG127" s="30"/>
      <c r="CH127" s="30"/>
      <c r="CI127" s="30"/>
      <c r="CJ127" s="30"/>
    </row>
    <row r="129" spans="2:88" x14ac:dyDescent="0.2">
      <c r="B129" s="254" t="s">
        <v>1268</v>
      </c>
      <c r="C129" s="254"/>
      <c r="D129" s="254"/>
      <c r="E129" s="254"/>
      <c r="F129" s="254"/>
      <c r="G129" s="254"/>
      <c r="H129" s="254"/>
      <c r="I129" s="254"/>
      <c r="J129" s="254"/>
      <c r="K129" s="254"/>
      <c r="L129" s="254"/>
      <c r="M129" s="254"/>
      <c r="N129" s="254"/>
      <c r="O129" s="254"/>
      <c r="P129" s="254"/>
      <c r="Q129" s="254"/>
      <c r="R129" s="254"/>
      <c r="S129" s="254"/>
      <c r="T129" s="254"/>
      <c r="U129" s="254"/>
      <c r="V129" s="254"/>
      <c r="W129" s="254"/>
      <c r="X129" s="254"/>
      <c r="Y129" s="254"/>
      <c r="Z129" s="254"/>
      <c r="AA129" s="254"/>
      <c r="AB129" s="254"/>
      <c r="AC129" s="254"/>
      <c r="AD129" s="254"/>
      <c r="AE129" s="254"/>
      <c r="AF129" s="254"/>
      <c r="AG129" s="254"/>
      <c r="AH129" s="254"/>
      <c r="AI129" s="254"/>
      <c r="AJ129" s="254"/>
      <c r="AK129" s="254"/>
      <c r="AL129" s="254"/>
      <c r="AM129" s="254"/>
      <c r="AN129" s="254"/>
      <c r="AO129" s="254"/>
      <c r="AP129" s="254"/>
      <c r="AQ129" s="254"/>
      <c r="AR129" s="254"/>
      <c r="AS129" s="254"/>
      <c r="AT129" s="254"/>
      <c r="AU129" s="254"/>
      <c r="AV129" s="254"/>
      <c r="AW129" s="254"/>
      <c r="AX129" s="254"/>
      <c r="AY129" s="254"/>
      <c r="AZ129" s="254"/>
      <c r="BA129" s="254"/>
      <c r="BB129" s="254"/>
      <c r="BC129" s="254"/>
      <c r="BD129" s="254"/>
      <c r="BE129" s="254"/>
      <c r="BF129" s="254"/>
      <c r="BG129" s="254"/>
      <c r="BH129" s="254"/>
      <c r="BI129" s="254"/>
      <c r="BJ129" s="254"/>
      <c r="BK129" s="254"/>
      <c r="BL129" s="254"/>
      <c r="BM129" s="254"/>
      <c r="BN129" s="254"/>
      <c r="BO129" s="254"/>
      <c r="BP129" s="254"/>
      <c r="BQ129" s="254"/>
      <c r="BR129" s="254"/>
      <c r="BS129" s="254"/>
      <c r="BT129" s="254"/>
      <c r="BU129" s="254"/>
      <c r="BV129" s="254"/>
      <c r="BW129" s="254"/>
      <c r="BX129" s="254"/>
      <c r="BY129" s="254"/>
      <c r="BZ129" s="254"/>
      <c r="CA129" s="254"/>
      <c r="CB129" s="254"/>
      <c r="CC129" s="254"/>
      <c r="CE129" s="254"/>
      <c r="CF129" s="254"/>
      <c r="CG129" s="254"/>
      <c r="CH129" s="254"/>
      <c r="CI129" s="254"/>
      <c r="CJ129" s="254"/>
    </row>
    <row r="131" spans="2:88" x14ac:dyDescent="0.2">
      <c r="B131" s="283" t="s">
        <v>1473</v>
      </c>
      <c r="C131" s="283"/>
      <c r="D131" s="283"/>
      <c r="E131" s="283"/>
      <c r="F131" s="283"/>
      <c r="G131" s="283"/>
      <c r="H131" s="283"/>
      <c r="I131" s="283"/>
      <c r="J131" s="283"/>
      <c r="K131" s="174">
        <v>235.439345</v>
      </c>
      <c r="L131" s="174">
        <v>222.818659</v>
      </c>
      <c r="M131" s="174">
        <v>242.06116599999999</v>
      </c>
      <c r="N131" s="174">
        <v>240.66987700000001</v>
      </c>
      <c r="O131" s="174">
        <v>212.89239599999999</v>
      </c>
      <c r="P131" s="174">
        <v>231.86364399999999</v>
      </c>
      <c r="Q131" s="174">
        <v>230.53959399999999</v>
      </c>
      <c r="R131" s="174">
        <v>252.04472100000001</v>
      </c>
      <c r="S131" s="174">
        <v>249.27424600000001</v>
      </c>
      <c r="T131" s="174">
        <v>256.75991399999998</v>
      </c>
      <c r="U131" s="174">
        <v>237.30147400000001</v>
      </c>
      <c r="V131" s="174">
        <v>265.23979700000001</v>
      </c>
      <c r="W131" s="174">
        <v>271.95083899999997</v>
      </c>
      <c r="X131" s="174">
        <v>288.56795399999999</v>
      </c>
      <c r="Y131" s="174">
        <v>287.11953599999998</v>
      </c>
      <c r="Z131" s="174">
        <v>283.17028199999999</v>
      </c>
      <c r="AA131" s="174">
        <v>225.51366899999999</v>
      </c>
      <c r="AB131" s="174">
        <v>284.88810799999999</v>
      </c>
      <c r="AC131" s="174">
        <v>251.63369</v>
      </c>
      <c r="AD131" s="174">
        <v>253.14963800000001</v>
      </c>
      <c r="AE131" s="174">
        <v>267.47693400000003</v>
      </c>
      <c r="AF131" s="174">
        <v>279.53212100000002</v>
      </c>
      <c r="AG131" s="174">
        <v>269.69723099999999</v>
      </c>
      <c r="AH131" s="174">
        <v>497.89287899999999</v>
      </c>
      <c r="AI131" s="174">
        <v>302.15477299999998</v>
      </c>
      <c r="AJ131" s="174">
        <v>322.57050099999998</v>
      </c>
      <c r="AK131" s="174">
        <v>313.78312299999999</v>
      </c>
      <c r="AL131" s="174">
        <v>298.90572300000002</v>
      </c>
      <c r="AM131" s="174">
        <v>272.509659</v>
      </c>
      <c r="AN131" s="174">
        <v>300.75378699999999</v>
      </c>
      <c r="AO131" s="174">
        <v>291.933291</v>
      </c>
      <c r="AP131" s="174">
        <v>333.06698599999999</v>
      </c>
      <c r="AQ131" s="174">
        <v>373.46601600000002</v>
      </c>
      <c r="AR131" s="174">
        <v>435.08076499999999</v>
      </c>
      <c r="AS131" s="174">
        <v>435.45527600000003</v>
      </c>
      <c r="AT131" s="174">
        <v>797.46388200000001</v>
      </c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E131" s="283">
        <f t="shared" ref="CE131:CJ131" si="35">SUM(CE132:CE134)</f>
        <v>2876.9048330000001</v>
      </c>
      <c r="CF131" s="283">
        <f t="shared" si="35"/>
        <v>3460.592881</v>
      </c>
      <c r="CG131" s="283">
        <f t="shared" si="35"/>
        <v>4477.1437820000001</v>
      </c>
      <c r="CH131" s="283">
        <f t="shared" si="35"/>
        <v>0</v>
      </c>
      <c r="CI131" s="283">
        <f t="shared" si="35"/>
        <v>0</v>
      </c>
      <c r="CJ131" s="283">
        <f t="shared" si="35"/>
        <v>0</v>
      </c>
    </row>
    <row r="132" spans="2:88" x14ac:dyDescent="0.2">
      <c r="B132" s="279"/>
      <c r="C132" s="339" t="s">
        <v>1474</v>
      </c>
      <c r="D132" s="339"/>
      <c r="E132" s="339"/>
      <c r="F132" s="339"/>
      <c r="G132" s="168" t="s">
        <v>889</v>
      </c>
      <c r="H132" s="168" t="s">
        <v>1475</v>
      </c>
      <c r="I132" s="339"/>
      <c r="J132" s="339"/>
      <c r="K132" s="172">
        <v>209.41857300000001</v>
      </c>
      <c r="L132" s="172">
        <v>197.48028099999999</v>
      </c>
      <c r="M132" s="172">
        <v>210.349017</v>
      </c>
      <c r="N132" s="172">
        <v>214.76804799999999</v>
      </c>
      <c r="O132" s="172">
        <v>211.96260000000001</v>
      </c>
      <c r="P132" s="172">
        <v>208.20959199999999</v>
      </c>
      <c r="Q132" s="172">
        <v>219.92145600000001</v>
      </c>
      <c r="R132" s="172">
        <v>224.23336</v>
      </c>
      <c r="S132" s="172">
        <v>221.273011</v>
      </c>
      <c r="T132" s="172">
        <v>230.00230400000001</v>
      </c>
      <c r="U132" s="172">
        <v>231.699442</v>
      </c>
      <c r="V132" s="172">
        <v>229.11089000000001</v>
      </c>
      <c r="W132" s="172">
        <v>254.16843800000001</v>
      </c>
      <c r="X132" s="172">
        <v>246.317947</v>
      </c>
      <c r="Y132" s="172">
        <v>252.02893299999999</v>
      </c>
      <c r="Z132" s="172">
        <v>259.25537800000001</v>
      </c>
      <c r="AA132" s="172">
        <v>243.859118</v>
      </c>
      <c r="AB132" s="172">
        <v>236.70968199999999</v>
      </c>
      <c r="AC132" s="172">
        <v>241.229072</v>
      </c>
      <c r="AD132" s="172">
        <v>240.86858599999999</v>
      </c>
      <c r="AE132" s="172">
        <v>238.84629699999999</v>
      </c>
      <c r="AF132" s="172">
        <v>263.045457</v>
      </c>
      <c r="AG132" s="172">
        <v>246.575502</v>
      </c>
      <c r="AH132" s="172">
        <v>482.31652800000001</v>
      </c>
      <c r="AI132" s="172">
        <v>269.46046100000001</v>
      </c>
      <c r="AJ132" s="172">
        <v>271.38046000000003</v>
      </c>
      <c r="AK132" s="172">
        <v>278.24924099999998</v>
      </c>
      <c r="AL132" s="172">
        <v>277.27861999999999</v>
      </c>
      <c r="AM132" s="172">
        <v>276.31601000000001</v>
      </c>
      <c r="AN132" s="172">
        <v>300.07073500000001</v>
      </c>
      <c r="AO132" s="172">
        <v>281.14025299999997</v>
      </c>
      <c r="AP132" s="172">
        <v>316.588551</v>
      </c>
      <c r="AQ132" s="172">
        <v>348.98982699999999</v>
      </c>
      <c r="AR132" s="172">
        <v>375.93480099999999</v>
      </c>
      <c r="AS132" s="172">
        <v>388.88205499999998</v>
      </c>
      <c r="AT132" s="172">
        <v>728.81833900000004</v>
      </c>
      <c r="AU132" s="172"/>
      <c r="AV132" s="172"/>
      <c r="AW132" s="172"/>
      <c r="AX132" s="172"/>
      <c r="AY132" s="172"/>
      <c r="AZ132" s="172"/>
      <c r="BA132" s="172"/>
      <c r="BB132" s="172"/>
      <c r="BC132" s="172"/>
      <c r="BD132" s="172"/>
      <c r="BE132" s="172"/>
      <c r="BF132" s="172"/>
      <c r="BG132" s="172"/>
      <c r="BH132" s="172"/>
      <c r="BI132" s="172"/>
      <c r="BJ132" s="172"/>
      <c r="BK132" s="172"/>
      <c r="BL132" s="172"/>
      <c r="BM132" s="172"/>
      <c r="BN132" s="172"/>
      <c r="BO132" s="172"/>
      <c r="BP132" s="172"/>
      <c r="BQ132" s="172"/>
      <c r="BR132" s="172"/>
      <c r="BS132" s="172"/>
      <c r="BT132" s="172"/>
      <c r="BU132" s="172"/>
      <c r="BV132" s="172"/>
      <c r="BW132" s="172"/>
      <c r="BX132" s="172"/>
      <c r="BY132" s="172"/>
      <c r="BZ132" s="172"/>
      <c r="CA132" s="172"/>
      <c r="CB132" s="172"/>
      <c r="CC132" s="172"/>
      <c r="CE132" s="281">
        <f t="shared" ref="CE132:CJ134" si="36">SUMIF($K$5:$CC$5,CE$5,$K132:$CC132)</f>
        <v>2608.428574</v>
      </c>
      <c r="CF132" s="281">
        <f t="shared" si="36"/>
        <v>3205.2209380000004</v>
      </c>
      <c r="CG132" s="281">
        <f t="shared" si="36"/>
        <v>4113.1093529999998</v>
      </c>
      <c r="CH132" s="281">
        <f t="shared" si="36"/>
        <v>0</v>
      </c>
      <c r="CI132" s="281">
        <f t="shared" si="36"/>
        <v>0</v>
      </c>
      <c r="CJ132" s="281">
        <f t="shared" si="36"/>
        <v>0</v>
      </c>
    </row>
    <row r="133" spans="2:88" x14ac:dyDescent="0.2">
      <c r="B133" s="279"/>
      <c r="C133" s="279" t="s">
        <v>1476</v>
      </c>
      <c r="D133" s="279"/>
      <c r="E133" s="279"/>
      <c r="F133" s="279"/>
      <c r="G133" s="151" t="s">
        <v>898</v>
      </c>
      <c r="H133" s="151"/>
      <c r="I133" s="279"/>
      <c r="J133" s="279"/>
      <c r="K133" s="158">
        <v>0</v>
      </c>
      <c r="L133" s="158">
        <v>0</v>
      </c>
      <c r="M133" s="158">
        <v>0</v>
      </c>
      <c r="N133" s="158">
        <v>0</v>
      </c>
      <c r="O133" s="158">
        <v>0</v>
      </c>
      <c r="P133" s="158">
        <v>0</v>
      </c>
      <c r="Q133" s="158">
        <v>0</v>
      </c>
      <c r="R133" s="158">
        <v>0</v>
      </c>
      <c r="S133" s="158">
        <v>0</v>
      </c>
      <c r="T133" s="158">
        <v>0</v>
      </c>
      <c r="U133" s="158">
        <v>0</v>
      </c>
      <c r="V133" s="158">
        <v>0</v>
      </c>
      <c r="W133" s="158">
        <v>0</v>
      </c>
      <c r="X133" s="158">
        <v>0</v>
      </c>
      <c r="Y133" s="158">
        <v>0</v>
      </c>
      <c r="Z133" s="158">
        <v>0</v>
      </c>
      <c r="AA133" s="158">
        <v>0</v>
      </c>
      <c r="AB133" s="158">
        <v>0</v>
      </c>
      <c r="AC133" s="158">
        <v>0</v>
      </c>
      <c r="AD133" s="158">
        <v>0</v>
      </c>
      <c r="AE133" s="158">
        <v>0</v>
      </c>
      <c r="AF133" s="158">
        <v>0</v>
      </c>
      <c r="AG133" s="158">
        <v>1.2833330000000001</v>
      </c>
      <c r="AH133" s="158">
        <v>0</v>
      </c>
      <c r="AI133" s="158">
        <v>1.75</v>
      </c>
      <c r="AJ133" s="158">
        <v>1.75</v>
      </c>
      <c r="AK133" s="158">
        <v>1.75</v>
      </c>
      <c r="AL133" s="158">
        <v>0</v>
      </c>
      <c r="AM133" s="158">
        <v>0</v>
      </c>
      <c r="AN133" s="158">
        <v>0</v>
      </c>
      <c r="AO133" s="158">
        <v>0</v>
      </c>
      <c r="AP133" s="158">
        <v>0</v>
      </c>
      <c r="AQ133" s="158">
        <v>0</v>
      </c>
      <c r="AR133" s="158">
        <v>0</v>
      </c>
      <c r="AS133" s="158">
        <v>0</v>
      </c>
      <c r="AT133" s="158">
        <v>0</v>
      </c>
      <c r="AU133" s="158"/>
      <c r="AV133" s="158"/>
      <c r="AW133" s="158"/>
      <c r="AX133" s="158"/>
      <c r="AY133" s="158"/>
      <c r="AZ133" s="158"/>
      <c r="BA133" s="158"/>
      <c r="BB133" s="158"/>
      <c r="BC133" s="158"/>
      <c r="BD133" s="158"/>
      <c r="BE133" s="158"/>
      <c r="BF133" s="158"/>
      <c r="BG133" s="158"/>
      <c r="BH133" s="158"/>
      <c r="BI133" s="158"/>
      <c r="BJ133" s="158"/>
      <c r="BK133" s="158"/>
      <c r="BL133" s="158"/>
      <c r="BM133" s="158"/>
      <c r="BN133" s="158"/>
      <c r="BO133" s="158"/>
      <c r="BP133" s="158"/>
      <c r="BQ133" s="158"/>
      <c r="BR133" s="158"/>
      <c r="BS133" s="158"/>
      <c r="BT133" s="158"/>
      <c r="BU133" s="158"/>
      <c r="BV133" s="158"/>
      <c r="BW133" s="158"/>
      <c r="BX133" s="158"/>
      <c r="BY133" s="158"/>
      <c r="BZ133" s="158"/>
      <c r="CA133" s="158"/>
      <c r="CB133" s="158"/>
      <c r="CC133" s="158"/>
      <c r="CE133" s="251">
        <f t="shared" si="36"/>
        <v>0</v>
      </c>
      <c r="CF133" s="251">
        <f t="shared" si="36"/>
        <v>1.2833330000000001</v>
      </c>
      <c r="CG133" s="251">
        <f t="shared" si="36"/>
        <v>5.25</v>
      </c>
      <c r="CH133" s="251">
        <f t="shared" si="36"/>
        <v>0</v>
      </c>
      <c r="CI133" s="251">
        <f t="shared" si="36"/>
        <v>0</v>
      </c>
      <c r="CJ133" s="251">
        <f t="shared" si="36"/>
        <v>0</v>
      </c>
    </row>
    <row r="134" spans="2:88" x14ac:dyDescent="0.2">
      <c r="B134" s="279"/>
      <c r="C134" s="340" t="s">
        <v>1477</v>
      </c>
      <c r="D134" s="340"/>
      <c r="E134" s="340"/>
      <c r="F134" s="340"/>
      <c r="G134" s="169" t="s">
        <v>899</v>
      </c>
      <c r="H134" s="169"/>
      <c r="I134" s="340"/>
      <c r="J134" s="340"/>
      <c r="K134" s="173">
        <v>26.020772000000001</v>
      </c>
      <c r="L134" s="173">
        <v>25.338377999999999</v>
      </c>
      <c r="M134" s="173">
        <v>31.712149</v>
      </c>
      <c r="N134" s="173">
        <v>25.901828999999999</v>
      </c>
      <c r="O134" s="173">
        <v>0.92979599999999996</v>
      </c>
      <c r="P134" s="173">
        <v>23.654052</v>
      </c>
      <c r="Q134" s="173">
        <v>10.618138</v>
      </c>
      <c r="R134" s="173">
        <v>27.811361000000002</v>
      </c>
      <c r="S134" s="173">
        <v>28.001235000000001</v>
      </c>
      <c r="T134" s="173">
        <v>26.75761</v>
      </c>
      <c r="U134" s="173">
        <v>5.6020320000000003</v>
      </c>
      <c r="V134" s="173">
        <v>36.128906999999998</v>
      </c>
      <c r="W134" s="173">
        <v>17.782401</v>
      </c>
      <c r="X134" s="173">
        <v>42.250006999999997</v>
      </c>
      <c r="Y134" s="173">
        <v>35.090603000000002</v>
      </c>
      <c r="Z134" s="173">
        <v>23.914904</v>
      </c>
      <c r="AA134" s="173">
        <v>-18.345448999999999</v>
      </c>
      <c r="AB134" s="173">
        <v>48.178426000000002</v>
      </c>
      <c r="AC134" s="173">
        <v>10.404617999999999</v>
      </c>
      <c r="AD134" s="173">
        <v>12.281052000000001</v>
      </c>
      <c r="AE134" s="173">
        <v>28.630637</v>
      </c>
      <c r="AF134" s="173">
        <v>16.486664000000001</v>
      </c>
      <c r="AG134" s="173">
        <v>21.838395999999999</v>
      </c>
      <c r="AH134" s="173">
        <v>15.576351000000001</v>
      </c>
      <c r="AI134" s="173">
        <v>30.944312</v>
      </c>
      <c r="AJ134" s="173">
        <v>49.440041000000001</v>
      </c>
      <c r="AK134" s="173">
        <v>33.783881999999998</v>
      </c>
      <c r="AL134" s="173">
        <v>21.627103000000002</v>
      </c>
      <c r="AM134" s="173">
        <v>-3.8063509999999998</v>
      </c>
      <c r="AN134" s="173">
        <v>0.68305199999999999</v>
      </c>
      <c r="AO134" s="173">
        <v>10.793037999999999</v>
      </c>
      <c r="AP134" s="173">
        <v>16.478435000000001</v>
      </c>
      <c r="AQ134" s="173">
        <v>24.476189000000002</v>
      </c>
      <c r="AR134" s="173">
        <v>59.145963999999999</v>
      </c>
      <c r="AS134" s="173">
        <v>46.573220999999997</v>
      </c>
      <c r="AT134" s="173">
        <v>68.645543000000004</v>
      </c>
      <c r="AU134" s="173"/>
      <c r="AV134" s="173"/>
      <c r="AW134" s="173"/>
      <c r="AX134" s="173"/>
      <c r="AY134" s="173"/>
      <c r="AZ134" s="173"/>
      <c r="BA134" s="173"/>
      <c r="BB134" s="173"/>
      <c r="BC134" s="173"/>
      <c r="BD134" s="173"/>
      <c r="BE134" s="173"/>
      <c r="BF134" s="173"/>
      <c r="BG134" s="173"/>
      <c r="BH134" s="173"/>
      <c r="BI134" s="173"/>
      <c r="BJ134" s="173"/>
      <c r="BK134" s="173"/>
      <c r="BL134" s="173"/>
      <c r="BM134" s="173"/>
      <c r="BN134" s="173"/>
      <c r="BO134" s="173"/>
      <c r="BP134" s="173"/>
      <c r="BQ134" s="173"/>
      <c r="BR134" s="173"/>
      <c r="BS134" s="173"/>
      <c r="BT134" s="173"/>
      <c r="BU134" s="173"/>
      <c r="BV134" s="173"/>
      <c r="BW134" s="173"/>
      <c r="BX134" s="173"/>
      <c r="BY134" s="173"/>
      <c r="BZ134" s="173"/>
      <c r="CA134" s="173"/>
      <c r="CB134" s="173"/>
      <c r="CC134" s="173"/>
      <c r="CE134" s="282">
        <f t="shared" si="36"/>
        <v>268.47625900000003</v>
      </c>
      <c r="CF134" s="282">
        <f t="shared" si="36"/>
        <v>254.08860999999996</v>
      </c>
      <c r="CG134" s="282">
        <f t="shared" si="36"/>
        <v>358.78442900000005</v>
      </c>
      <c r="CH134" s="282">
        <f t="shared" si="36"/>
        <v>0</v>
      </c>
      <c r="CI134" s="282">
        <f t="shared" si="36"/>
        <v>0</v>
      </c>
      <c r="CJ134" s="282">
        <f t="shared" si="36"/>
        <v>0</v>
      </c>
    </row>
    <row r="135" spans="2:88" x14ac:dyDescent="0.2">
      <c r="B135" s="283" t="s">
        <v>1478</v>
      </c>
      <c r="C135" s="283"/>
      <c r="D135" s="283"/>
      <c r="E135" s="283"/>
      <c r="F135" s="283"/>
      <c r="G135" s="181"/>
      <c r="H135" s="181"/>
      <c r="I135" s="283"/>
      <c r="J135" s="283"/>
      <c r="K135" s="174">
        <v>3552.0668529999998</v>
      </c>
      <c r="L135" s="174">
        <v>3432.787116</v>
      </c>
      <c r="M135" s="174">
        <v>3495.0260779999999</v>
      </c>
      <c r="N135" s="174">
        <v>3538.0324580000001</v>
      </c>
      <c r="O135" s="174">
        <v>3629.9790840000001</v>
      </c>
      <c r="P135" s="174">
        <v>3595.1151960000002</v>
      </c>
      <c r="Q135" s="174">
        <v>3836.8719839999999</v>
      </c>
      <c r="R135" s="174">
        <v>3715.9402110000001</v>
      </c>
      <c r="S135" s="174">
        <v>4008.256774</v>
      </c>
      <c r="T135" s="174">
        <v>3967.710509</v>
      </c>
      <c r="U135" s="174">
        <v>4024.5423580000001</v>
      </c>
      <c r="V135" s="174">
        <v>4231.5492039999999</v>
      </c>
      <c r="W135" s="174">
        <v>3965.3783520000002</v>
      </c>
      <c r="X135" s="174">
        <v>4446.9192560000001</v>
      </c>
      <c r="Y135" s="174">
        <v>4226.3605079999998</v>
      </c>
      <c r="Z135" s="174">
        <v>4211.2429089999996</v>
      </c>
      <c r="AA135" s="174">
        <v>4507.1892200000002</v>
      </c>
      <c r="AB135" s="174">
        <v>4430.8836030000002</v>
      </c>
      <c r="AC135" s="174">
        <v>4778.9740899999997</v>
      </c>
      <c r="AD135" s="174">
        <v>4479.9206359999998</v>
      </c>
      <c r="AE135" s="174">
        <v>4663.7145149999997</v>
      </c>
      <c r="AF135" s="174">
        <v>4510.8456340000002</v>
      </c>
      <c r="AG135" s="174">
        <v>4474.1759940000002</v>
      </c>
      <c r="AH135" s="174">
        <v>4030.31052</v>
      </c>
      <c r="AI135" s="174">
        <v>4621.7423989999998</v>
      </c>
      <c r="AJ135" s="174">
        <v>4622.7154970000001</v>
      </c>
      <c r="AK135" s="174">
        <v>4652.2869330000003</v>
      </c>
      <c r="AL135" s="174">
        <v>5257.7911370000002</v>
      </c>
      <c r="AM135" s="174">
        <v>4950.4430000000002</v>
      </c>
      <c r="AN135" s="174">
        <v>4848.357078</v>
      </c>
      <c r="AO135" s="174">
        <v>5176.4832470000001</v>
      </c>
      <c r="AP135" s="174">
        <v>5565.2863600000001</v>
      </c>
      <c r="AQ135" s="174">
        <v>10188.162779</v>
      </c>
      <c r="AR135" s="174">
        <v>12833.038219</v>
      </c>
      <c r="AS135" s="174">
        <v>13232.857177</v>
      </c>
      <c r="AT135" s="174">
        <v>14196.708027000001</v>
      </c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/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E135" s="283">
        <f t="shared" ref="CE135:CJ135" si="37">SUM(CE136:CE245)</f>
        <v>45027.877825000003</v>
      </c>
      <c r="CF135" s="283">
        <f t="shared" si="37"/>
        <v>52725.915237000001</v>
      </c>
      <c r="CG135" s="283">
        <f t="shared" si="37"/>
        <v>90145.871853000004</v>
      </c>
      <c r="CH135" s="283">
        <f t="shared" si="37"/>
        <v>0</v>
      </c>
      <c r="CI135" s="283">
        <f t="shared" si="37"/>
        <v>0</v>
      </c>
      <c r="CJ135" s="283">
        <f t="shared" si="37"/>
        <v>0</v>
      </c>
    </row>
    <row r="136" spans="2:88" x14ac:dyDescent="0.2">
      <c r="B136" s="279"/>
      <c r="C136" s="339" t="s">
        <v>1479</v>
      </c>
      <c r="D136" s="154"/>
      <c r="E136" s="339"/>
      <c r="F136" s="339"/>
      <c r="G136" s="168" t="s">
        <v>1340</v>
      </c>
      <c r="H136" s="168"/>
      <c r="I136" s="339"/>
      <c r="J136" s="339"/>
      <c r="K136" s="172">
        <v>14.694069000000001</v>
      </c>
      <c r="L136" s="172">
        <v>15.462569999999999</v>
      </c>
      <c r="M136" s="172">
        <v>16.603570000000001</v>
      </c>
      <c r="N136" s="172">
        <v>17.030819999999999</v>
      </c>
      <c r="O136" s="172">
        <v>19.978480000000001</v>
      </c>
      <c r="P136" s="172">
        <v>17.557549999999999</v>
      </c>
      <c r="Q136" s="172">
        <v>17.557549999999999</v>
      </c>
      <c r="R136" s="172">
        <v>17.78312</v>
      </c>
      <c r="S136" s="172">
        <v>18.50628</v>
      </c>
      <c r="T136" s="172">
        <v>18.361529999999998</v>
      </c>
      <c r="U136" s="172">
        <v>18.99033</v>
      </c>
      <c r="V136" s="172">
        <v>18.92014</v>
      </c>
      <c r="W136" s="172">
        <v>18.63008</v>
      </c>
      <c r="X136" s="172">
        <v>19.19942</v>
      </c>
      <c r="Y136" s="172">
        <v>21.476759999999999</v>
      </c>
      <c r="Z136" s="172">
        <v>20.390730000000001</v>
      </c>
      <c r="AA136" s="172">
        <v>23.06831</v>
      </c>
      <c r="AB136" s="172">
        <v>21.777519999999999</v>
      </c>
      <c r="AC136" s="172">
        <v>20.341519999999999</v>
      </c>
      <c r="AD136" s="172">
        <v>21.03126</v>
      </c>
      <c r="AE136" s="172">
        <v>21.19689</v>
      </c>
      <c r="AF136" s="172">
        <v>16.134909</v>
      </c>
      <c r="AG136" s="172">
        <v>23.15483</v>
      </c>
      <c r="AH136" s="172">
        <v>22.226939999999999</v>
      </c>
      <c r="AI136" s="172">
        <v>20.312619999999999</v>
      </c>
      <c r="AJ136" s="172">
        <v>22.75733</v>
      </c>
      <c r="AK136" s="172">
        <v>25.260480000000001</v>
      </c>
      <c r="AL136" s="172">
        <v>24.003499999999999</v>
      </c>
      <c r="AM136" s="172">
        <v>43.828629999999997</v>
      </c>
      <c r="AN136" s="172">
        <v>23.750620000000001</v>
      </c>
      <c r="AO136" s="172">
        <v>22.866900000000001</v>
      </c>
      <c r="AP136" s="172">
        <v>25.00892</v>
      </c>
      <c r="AQ136" s="172">
        <v>28.146830000000001</v>
      </c>
      <c r="AR136" s="172">
        <v>61.772120000000001</v>
      </c>
      <c r="AS136" s="172">
        <v>34.1691</v>
      </c>
      <c r="AT136" s="172">
        <v>-8.1304400000000001</v>
      </c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/>
      <c r="BI136" s="172"/>
      <c r="BJ136" s="172"/>
      <c r="BK136" s="172"/>
      <c r="BL136" s="172"/>
      <c r="BM136" s="172"/>
      <c r="BN136" s="172"/>
      <c r="BO136" s="172"/>
      <c r="BP136" s="172"/>
      <c r="BQ136" s="172"/>
      <c r="BR136" s="172"/>
      <c r="BS136" s="172"/>
      <c r="BT136" s="172"/>
      <c r="BU136" s="172"/>
      <c r="BV136" s="172"/>
      <c r="BW136" s="172"/>
      <c r="BX136" s="172"/>
      <c r="BY136" s="172"/>
      <c r="BZ136" s="172"/>
      <c r="CA136" s="172"/>
      <c r="CB136" s="172"/>
      <c r="CC136" s="172"/>
      <c r="CE136" s="281">
        <f t="shared" ref="CE136:CJ145" si="38">SUMIF($K$5:$CC$5,CE$5,$K136:$CC136)</f>
        <v>211.44600899999998</v>
      </c>
      <c r="CF136" s="281">
        <f t="shared" si="38"/>
        <v>248.62916899999999</v>
      </c>
      <c r="CG136" s="281">
        <f t="shared" si="38"/>
        <v>323.74660999999998</v>
      </c>
      <c r="CH136" s="281">
        <f t="shared" si="38"/>
        <v>0</v>
      </c>
      <c r="CI136" s="281">
        <f t="shared" si="38"/>
        <v>0</v>
      </c>
      <c r="CJ136" s="281">
        <f t="shared" si="38"/>
        <v>0</v>
      </c>
    </row>
    <row r="137" spans="2:88" x14ac:dyDescent="0.2">
      <c r="B137" s="279"/>
      <c r="C137" s="279" t="s">
        <v>1480</v>
      </c>
      <c r="E137" s="279"/>
      <c r="F137" s="279"/>
      <c r="G137" s="151" t="s">
        <v>900</v>
      </c>
      <c r="H137" s="151"/>
      <c r="I137" s="279"/>
      <c r="J137" s="279"/>
      <c r="K137" s="158">
        <v>5.7018789999999999</v>
      </c>
      <c r="L137" s="158">
        <v>4.9757170000000004</v>
      </c>
      <c r="M137" s="158">
        <v>6.3185760000000002</v>
      </c>
      <c r="N137" s="158">
        <v>7.084352</v>
      </c>
      <c r="O137" s="158">
        <v>6.6730010000000002</v>
      </c>
      <c r="P137" s="158">
        <v>5.4901520000000001</v>
      </c>
      <c r="Q137" s="158">
        <v>6.5218160000000003</v>
      </c>
      <c r="R137" s="158">
        <v>6.1725989999999999</v>
      </c>
      <c r="S137" s="158">
        <v>6.6024190000000003</v>
      </c>
      <c r="T137" s="158">
        <v>5.0819179999999999</v>
      </c>
      <c r="U137" s="158">
        <v>5.6051780000000004</v>
      </c>
      <c r="V137" s="158">
        <v>5.762842</v>
      </c>
      <c r="W137" s="158">
        <v>7.0845159999999998</v>
      </c>
      <c r="X137" s="158">
        <v>7.4235899999999999</v>
      </c>
      <c r="Y137" s="158">
        <v>6.244758</v>
      </c>
      <c r="Z137" s="158">
        <v>8.6478400000000004</v>
      </c>
      <c r="AA137" s="158">
        <v>4.599418</v>
      </c>
      <c r="AB137" s="158">
        <v>4.472607</v>
      </c>
      <c r="AC137" s="158">
        <v>6.1604049999999999</v>
      </c>
      <c r="AD137" s="158">
        <v>6.3587889999999998</v>
      </c>
      <c r="AE137" s="158">
        <v>4.9790890000000001</v>
      </c>
      <c r="AF137" s="158">
        <v>5.804824</v>
      </c>
      <c r="AG137" s="158">
        <v>6.6898739999999997</v>
      </c>
      <c r="AH137" s="158">
        <v>5.3153329999999999</v>
      </c>
      <c r="AI137" s="158">
        <v>6.753037</v>
      </c>
      <c r="AJ137" s="158">
        <v>5.0472260000000002</v>
      </c>
      <c r="AK137" s="158">
        <v>7.0261959999999997</v>
      </c>
      <c r="AL137" s="158">
        <v>8.3261590000000005</v>
      </c>
      <c r="AM137" s="158">
        <v>7.2086509999999997</v>
      </c>
      <c r="AN137" s="158">
        <v>7.6288619999999998</v>
      </c>
      <c r="AO137" s="158">
        <v>11.043763999999999</v>
      </c>
      <c r="AP137" s="158">
        <v>10.549871</v>
      </c>
      <c r="AQ137" s="158">
        <v>9.8557959999999998</v>
      </c>
      <c r="AR137" s="158">
        <v>9.1529019999999992</v>
      </c>
      <c r="AS137" s="158">
        <v>9.1987570000000005</v>
      </c>
      <c r="AT137" s="158">
        <v>8.5469240000000006</v>
      </c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E137" s="251">
        <f t="shared" si="38"/>
        <v>71.990448999999998</v>
      </c>
      <c r="CF137" s="251">
        <f t="shared" si="38"/>
        <v>73.781042999999997</v>
      </c>
      <c r="CG137" s="251">
        <f t="shared" si="38"/>
        <v>100.338145</v>
      </c>
      <c r="CH137" s="251">
        <f t="shared" si="38"/>
        <v>0</v>
      </c>
      <c r="CI137" s="251">
        <f t="shared" si="38"/>
        <v>0</v>
      </c>
      <c r="CJ137" s="251">
        <f t="shared" si="38"/>
        <v>0</v>
      </c>
    </row>
    <row r="138" spans="2:88" x14ac:dyDescent="0.2">
      <c r="B138" s="279"/>
      <c r="C138" s="279" t="s">
        <v>1481</v>
      </c>
      <c r="E138" s="279"/>
      <c r="F138" s="279"/>
      <c r="G138" s="151" t="s">
        <v>900</v>
      </c>
      <c r="H138" s="151"/>
      <c r="I138" s="279"/>
      <c r="J138" s="279"/>
      <c r="K138" s="158">
        <v>0</v>
      </c>
      <c r="L138" s="158">
        <v>0.3</v>
      </c>
      <c r="M138" s="158">
        <v>0</v>
      </c>
      <c r="N138" s="158">
        <v>0</v>
      </c>
      <c r="O138" s="158">
        <v>0</v>
      </c>
      <c r="P138" s="158">
        <v>0</v>
      </c>
      <c r="Q138" s="158">
        <v>0</v>
      </c>
      <c r="R138" s="158">
        <v>0</v>
      </c>
      <c r="S138" s="158">
        <v>0</v>
      </c>
      <c r="T138" s="158">
        <v>0</v>
      </c>
      <c r="U138" s="158">
        <v>0</v>
      </c>
      <c r="V138" s="158">
        <v>17.21</v>
      </c>
      <c r="W138" s="158">
        <v>0</v>
      </c>
      <c r="X138" s="158">
        <v>0</v>
      </c>
      <c r="Y138" s="158">
        <v>0.12</v>
      </c>
      <c r="Z138" s="158">
        <v>0</v>
      </c>
      <c r="AA138" s="158">
        <v>0</v>
      </c>
      <c r="AB138" s="158">
        <v>0.06</v>
      </c>
      <c r="AC138" s="158">
        <v>0</v>
      </c>
      <c r="AD138" s="158">
        <v>0</v>
      </c>
      <c r="AE138" s="158">
        <v>0</v>
      </c>
      <c r="AF138" s="158">
        <v>0</v>
      </c>
      <c r="AG138" s="158">
        <v>1.2250000000000001</v>
      </c>
      <c r="AH138" s="158">
        <v>20.11</v>
      </c>
      <c r="AI138" s="158">
        <v>0</v>
      </c>
      <c r="AJ138" s="158">
        <v>0</v>
      </c>
      <c r="AK138" s="158">
        <v>0</v>
      </c>
      <c r="AL138" s="158">
        <v>0</v>
      </c>
      <c r="AM138" s="158">
        <v>0</v>
      </c>
      <c r="AN138" s="158">
        <v>0</v>
      </c>
      <c r="AO138" s="158">
        <v>0</v>
      </c>
      <c r="AP138" s="158">
        <v>0</v>
      </c>
      <c r="AQ138" s="158">
        <v>0</v>
      </c>
      <c r="AR138" s="158">
        <v>0</v>
      </c>
      <c r="AS138" s="158">
        <v>1.764</v>
      </c>
      <c r="AT138" s="158">
        <v>28.04</v>
      </c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E138" s="251">
        <f t="shared" si="38"/>
        <v>17.510000000000002</v>
      </c>
      <c r="CF138" s="251">
        <f t="shared" si="38"/>
        <v>21.515000000000001</v>
      </c>
      <c r="CG138" s="251">
        <f t="shared" si="38"/>
        <v>29.803999999999998</v>
      </c>
      <c r="CH138" s="251">
        <f t="shared" si="38"/>
        <v>0</v>
      </c>
      <c r="CI138" s="251">
        <f t="shared" si="38"/>
        <v>0</v>
      </c>
      <c r="CJ138" s="251">
        <f t="shared" si="38"/>
        <v>0</v>
      </c>
    </row>
    <row r="139" spans="2:88" x14ac:dyDescent="0.2">
      <c r="B139" s="279"/>
      <c r="C139" s="279" t="s">
        <v>1347</v>
      </c>
      <c r="E139" s="279"/>
      <c r="F139" s="279"/>
      <c r="G139" s="151" t="s">
        <v>900</v>
      </c>
      <c r="H139" s="151"/>
      <c r="I139" s="279"/>
      <c r="J139" s="279"/>
      <c r="K139" s="158">
        <v>17.745070999999999</v>
      </c>
      <c r="L139" s="158">
        <v>0</v>
      </c>
      <c r="M139" s="158">
        <v>0.92</v>
      </c>
      <c r="N139" s="158">
        <v>0</v>
      </c>
      <c r="O139" s="158">
        <v>18.399999999999999</v>
      </c>
      <c r="P139" s="158">
        <v>0</v>
      </c>
      <c r="Q139" s="158">
        <v>0</v>
      </c>
      <c r="R139" s="158">
        <v>0</v>
      </c>
      <c r="S139" s="158">
        <v>25.14</v>
      </c>
      <c r="T139" s="158">
        <v>0</v>
      </c>
      <c r="U139" s="158">
        <v>0</v>
      </c>
      <c r="V139" s="158">
        <v>25</v>
      </c>
      <c r="W139" s="158">
        <v>12.988799999999999</v>
      </c>
      <c r="X139" s="158">
        <v>16.5</v>
      </c>
      <c r="Y139" s="158">
        <v>0</v>
      </c>
      <c r="Z139" s="158">
        <v>7.43</v>
      </c>
      <c r="AA139" s="158">
        <v>22.4</v>
      </c>
      <c r="AB139" s="158">
        <v>0</v>
      </c>
      <c r="AC139" s="158">
        <v>0</v>
      </c>
      <c r="AD139" s="158">
        <v>0</v>
      </c>
      <c r="AE139" s="158">
        <v>28.844365</v>
      </c>
      <c r="AF139" s="158">
        <v>0</v>
      </c>
      <c r="AG139" s="158">
        <v>0</v>
      </c>
      <c r="AH139" s="158">
        <v>0</v>
      </c>
      <c r="AI139" s="158">
        <v>30.965814999999999</v>
      </c>
      <c r="AJ139" s="158">
        <v>0</v>
      </c>
      <c r="AK139" s="158">
        <v>0</v>
      </c>
      <c r="AL139" s="158">
        <v>0</v>
      </c>
      <c r="AM139" s="158">
        <v>28.259</v>
      </c>
      <c r="AN139" s="158">
        <v>0</v>
      </c>
      <c r="AO139" s="158">
        <v>0</v>
      </c>
      <c r="AP139" s="158">
        <v>24.300792000000001</v>
      </c>
      <c r="AQ139" s="158">
        <v>21.735499999999998</v>
      </c>
      <c r="AR139" s="158">
        <v>0</v>
      </c>
      <c r="AS139" s="158">
        <v>5.0661820000000004</v>
      </c>
      <c r="AT139" s="158">
        <v>0.67400000000000004</v>
      </c>
      <c r="AU139" s="158"/>
      <c r="AV139" s="158"/>
      <c r="AW139" s="158"/>
      <c r="AX139" s="158"/>
      <c r="AY139" s="158"/>
      <c r="AZ139" s="158"/>
      <c r="BA139" s="158"/>
      <c r="BB139" s="158"/>
      <c r="BC139" s="158"/>
      <c r="BD139" s="158"/>
      <c r="BE139" s="158"/>
      <c r="BF139" s="158"/>
      <c r="BG139" s="158"/>
      <c r="BH139" s="158"/>
      <c r="BI139" s="158"/>
      <c r="BJ139" s="158"/>
      <c r="BK139" s="158"/>
      <c r="BL139" s="158"/>
      <c r="BM139" s="158"/>
      <c r="BN139" s="158"/>
      <c r="BO139" s="158"/>
      <c r="BP139" s="158"/>
      <c r="BQ139" s="158"/>
      <c r="BR139" s="158"/>
      <c r="BS139" s="158"/>
      <c r="BT139" s="158"/>
      <c r="BU139" s="158"/>
      <c r="BV139" s="158"/>
      <c r="BW139" s="158"/>
      <c r="BX139" s="158"/>
      <c r="BY139" s="158"/>
      <c r="BZ139" s="158"/>
      <c r="CA139" s="158"/>
      <c r="CB139" s="158"/>
      <c r="CC139" s="158"/>
      <c r="CE139" s="251">
        <f t="shared" si="38"/>
        <v>87.205071000000004</v>
      </c>
      <c r="CF139" s="251">
        <f t="shared" si="38"/>
        <v>88.163164999999992</v>
      </c>
      <c r="CG139" s="251">
        <f t="shared" si="38"/>
        <v>111.00128900000001</v>
      </c>
      <c r="CH139" s="251">
        <f t="shared" si="38"/>
        <v>0</v>
      </c>
      <c r="CI139" s="251">
        <f t="shared" si="38"/>
        <v>0</v>
      </c>
      <c r="CJ139" s="251">
        <f t="shared" si="38"/>
        <v>0</v>
      </c>
    </row>
    <row r="140" spans="2:88" x14ac:dyDescent="0.2">
      <c r="B140" s="279"/>
      <c r="C140" s="279" t="s">
        <v>1482</v>
      </c>
      <c r="E140" s="279"/>
      <c r="F140" s="279"/>
      <c r="G140" s="151" t="s">
        <v>900</v>
      </c>
      <c r="H140" s="151"/>
      <c r="I140" s="279"/>
      <c r="J140" s="279"/>
      <c r="K140" s="158">
        <v>0.5</v>
      </c>
      <c r="L140" s="158">
        <v>1.6</v>
      </c>
      <c r="M140" s="158">
        <v>0</v>
      </c>
      <c r="N140" s="158">
        <v>0.5</v>
      </c>
      <c r="O140" s="158">
        <v>0</v>
      </c>
      <c r="P140" s="158">
        <v>1.5</v>
      </c>
      <c r="Q140" s="158">
        <v>0</v>
      </c>
      <c r="R140" s="158">
        <v>0.6</v>
      </c>
      <c r="S140" s="158">
        <v>0.3</v>
      </c>
      <c r="T140" s="158">
        <v>0</v>
      </c>
      <c r="U140" s="158">
        <v>3</v>
      </c>
      <c r="V140" s="158">
        <v>-1</v>
      </c>
      <c r="W140" s="158">
        <v>0</v>
      </c>
      <c r="X140" s="158">
        <v>1.6</v>
      </c>
      <c r="Y140" s="158">
        <v>0.1</v>
      </c>
      <c r="Z140" s="158">
        <v>1</v>
      </c>
      <c r="AA140" s="158">
        <v>0</v>
      </c>
      <c r="AB140" s="158">
        <v>0.8</v>
      </c>
      <c r="AC140" s="158">
        <v>0</v>
      </c>
      <c r="AD140" s="158">
        <v>0.9</v>
      </c>
      <c r="AE140" s="158">
        <v>1.39</v>
      </c>
      <c r="AF140" s="158">
        <v>1.27</v>
      </c>
      <c r="AG140" s="158">
        <v>0.09</v>
      </c>
      <c r="AH140" s="158">
        <v>0.39</v>
      </c>
      <c r="AI140" s="158">
        <v>0.8</v>
      </c>
      <c r="AJ140" s="158">
        <v>1</v>
      </c>
      <c r="AK140" s="158">
        <v>0.6</v>
      </c>
      <c r="AL140" s="158">
        <v>1.28</v>
      </c>
      <c r="AM140" s="158">
        <v>0.3</v>
      </c>
      <c r="AN140" s="158">
        <v>0.44</v>
      </c>
      <c r="AO140" s="158">
        <v>0.78</v>
      </c>
      <c r="AP140" s="158">
        <v>0.6</v>
      </c>
      <c r="AQ140" s="158">
        <v>1.39</v>
      </c>
      <c r="AR140" s="158">
        <v>0.56999999999999995</v>
      </c>
      <c r="AS140" s="158">
        <v>2.2799999999999998</v>
      </c>
      <c r="AT140" s="158">
        <v>2.2799999999999998</v>
      </c>
      <c r="AU140" s="158"/>
      <c r="AV140" s="158"/>
      <c r="AW140" s="158"/>
      <c r="AX140" s="158"/>
      <c r="AY140" s="158"/>
      <c r="AZ140" s="158"/>
      <c r="BA140" s="158"/>
      <c r="BB140" s="158"/>
      <c r="BC140" s="158"/>
      <c r="BD140" s="158"/>
      <c r="BE140" s="158"/>
      <c r="BF140" s="158"/>
      <c r="BG140" s="158"/>
      <c r="BH140" s="158"/>
      <c r="BI140" s="158"/>
      <c r="BJ140" s="158"/>
      <c r="BK140" s="158"/>
      <c r="BL140" s="158"/>
      <c r="BM140" s="158"/>
      <c r="BN140" s="158"/>
      <c r="BO140" s="158"/>
      <c r="BP140" s="158"/>
      <c r="BQ140" s="158"/>
      <c r="BR140" s="158"/>
      <c r="BS140" s="158"/>
      <c r="BT140" s="158"/>
      <c r="BU140" s="158"/>
      <c r="BV140" s="158"/>
      <c r="BW140" s="158"/>
      <c r="BX140" s="158"/>
      <c r="BY140" s="158"/>
      <c r="BZ140" s="158"/>
      <c r="CA140" s="158"/>
      <c r="CB140" s="158"/>
      <c r="CC140" s="158"/>
      <c r="CE140" s="251">
        <f t="shared" si="38"/>
        <v>6.9999999999999991</v>
      </c>
      <c r="CF140" s="251">
        <f t="shared" si="38"/>
        <v>7.54</v>
      </c>
      <c r="CG140" s="251">
        <f t="shared" si="38"/>
        <v>12.319999999999999</v>
      </c>
      <c r="CH140" s="251">
        <f t="shared" si="38"/>
        <v>0</v>
      </c>
      <c r="CI140" s="251">
        <f t="shared" si="38"/>
        <v>0</v>
      </c>
      <c r="CJ140" s="251">
        <f t="shared" si="38"/>
        <v>0</v>
      </c>
    </row>
    <row r="141" spans="2:88" x14ac:dyDescent="0.2">
      <c r="B141" s="279"/>
      <c r="C141" s="279" t="s">
        <v>1483</v>
      </c>
      <c r="E141" s="279"/>
      <c r="F141" s="279"/>
      <c r="G141" s="151" t="s">
        <v>900</v>
      </c>
      <c r="H141" s="151"/>
      <c r="I141" s="279"/>
      <c r="J141" s="279"/>
      <c r="K141" s="158">
        <v>0.87309700000000001</v>
      </c>
      <c r="L141" s="158">
        <v>0</v>
      </c>
      <c r="M141" s="158">
        <v>3.7809110000000001</v>
      </c>
      <c r="N141" s="158">
        <v>0</v>
      </c>
      <c r="O141" s="158">
        <v>0</v>
      </c>
      <c r="P141" s="158">
        <v>0</v>
      </c>
      <c r="Q141" s="158">
        <v>0</v>
      </c>
      <c r="R141" s="158">
        <v>0</v>
      </c>
      <c r="S141" s="158">
        <v>0</v>
      </c>
      <c r="T141" s="158">
        <v>0</v>
      </c>
      <c r="U141" s="158">
        <v>0</v>
      </c>
      <c r="V141" s="158">
        <v>2.2109999999999999</v>
      </c>
      <c r="W141" s="158">
        <v>0</v>
      </c>
      <c r="X141" s="158">
        <v>0</v>
      </c>
      <c r="Y141" s="158">
        <v>1.227274</v>
      </c>
      <c r="Z141" s="158">
        <v>0.53200000000000003</v>
      </c>
      <c r="AA141" s="158">
        <v>0</v>
      </c>
      <c r="AB141" s="158">
        <v>0</v>
      </c>
      <c r="AC141" s="158">
        <v>0</v>
      </c>
      <c r="AD141" s="158">
        <v>0</v>
      </c>
      <c r="AE141" s="158">
        <v>0</v>
      </c>
      <c r="AF141" s="158">
        <v>0</v>
      </c>
      <c r="AG141" s="158">
        <v>0</v>
      </c>
      <c r="AH141" s="158">
        <v>0.46427299999999999</v>
      </c>
      <c r="AI141" s="158">
        <v>0</v>
      </c>
      <c r="AJ141" s="158">
        <v>0</v>
      </c>
      <c r="AK141" s="158">
        <v>1.6846369999999999</v>
      </c>
      <c r="AL141" s="158">
        <v>0</v>
      </c>
      <c r="AM141" s="158">
        <v>0</v>
      </c>
      <c r="AN141" s="158">
        <v>0</v>
      </c>
      <c r="AO141" s="158">
        <v>0</v>
      </c>
      <c r="AP141" s="158">
        <v>0</v>
      </c>
      <c r="AQ141" s="158">
        <v>0</v>
      </c>
      <c r="AR141" s="158">
        <v>0</v>
      </c>
      <c r="AS141" s="158">
        <v>0</v>
      </c>
      <c r="AT141" s="158">
        <v>0.86363699999999999</v>
      </c>
      <c r="AU141" s="158"/>
      <c r="AV141" s="158"/>
      <c r="AW141" s="158"/>
      <c r="AX141" s="158"/>
      <c r="AY141" s="158"/>
      <c r="AZ141" s="158"/>
      <c r="BA141" s="158"/>
      <c r="BB141" s="158"/>
      <c r="BC141" s="158"/>
      <c r="BD141" s="158"/>
      <c r="BE141" s="158"/>
      <c r="BF141" s="158"/>
      <c r="BG141" s="158"/>
      <c r="BH141" s="158"/>
      <c r="BI141" s="158"/>
      <c r="BJ141" s="158"/>
      <c r="BK141" s="158"/>
      <c r="BL141" s="158"/>
      <c r="BM141" s="158"/>
      <c r="BN141" s="158"/>
      <c r="BO141" s="158"/>
      <c r="BP141" s="158"/>
      <c r="BQ141" s="158"/>
      <c r="BR141" s="158"/>
      <c r="BS141" s="158"/>
      <c r="BT141" s="158"/>
      <c r="BU141" s="158"/>
      <c r="BV141" s="158"/>
      <c r="BW141" s="158"/>
      <c r="BX141" s="158"/>
      <c r="BY141" s="158"/>
      <c r="BZ141" s="158"/>
      <c r="CA141" s="158"/>
      <c r="CB141" s="158"/>
      <c r="CC141" s="158"/>
      <c r="CE141" s="251">
        <f t="shared" si="38"/>
        <v>6.8650079999999996</v>
      </c>
      <c r="CF141" s="251">
        <f t="shared" si="38"/>
        <v>2.2235469999999999</v>
      </c>
      <c r="CG141" s="251">
        <f t="shared" si="38"/>
        <v>2.5482740000000002</v>
      </c>
      <c r="CH141" s="251">
        <f t="shared" si="38"/>
        <v>0</v>
      </c>
      <c r="CI141" s="251">
        <f t="shared" si="38"/>
        <v>0</v>
      </c>
      <c r="CJ141" s="251">
        <f t="shared" si="38"/>
        <v>0</v>
      </c>
    </row>
    <row r="142" spans="2:88" x14ac:dyDescent="0.2">
      <c r="B142" s="279"/>
      <c r="C142" s="279" t="s">
        <v>1345</v>
      </c>
      <c r="E142" s="279"/>
      <c r="F142" s="279"/>
      <c r="G142" s="151" t="s">
        <v>900</v>
      </c>
      <c r="H142" s="151"/>
      <c r="I142" s="279"/>
      <c r="J142" s="279"/>
      <c r="K142" s="158">
        <v>3.7330489999999998</v>
      </c>
      <c r="L142" s="158">
        <v>3.8473570000000001</v>
      </c>
      <c r="M142" s="158">
        <v>4.1693499999999997</v>
      </c>
      <c r="N142" s="158">
        <v>3.9290620000000001</v>
      </c>
      <c r="O142" s="158">
        <v>2.5729489999999999</v>
      </c>
      <c r="P142" s="158">
        <v>2.7872690000000002</v>
      </c>
      <c r="Q142" s="158">
        <v>3.3917280000000001</v>
      </c>
      <c r="R142" s="158">
        <v>3.1280510000000001</v>
      </c>
      <c r="S142" s="158">
        <v>2.9752710000000002</v>
      </c>
      <c r="T142" s="158">
        <v>2.2092649999999998</v>
      </c>
      <c r="U142" s="158">
        <v>3.3868019999999999</v>
      </c>
      <c r="V142" s="158">
        <v>2.541582</v>
      </c>
      <c r="W142" s="158">
        <v>4.2709979999999996</v>
      </c>
      <c r="X142" s="158">
        <v>3.971314</v>
      </c>
      <c r="Y142" s="158">
        <v>4.0128399999999997</v>
      </c>
      <c r="Z142" s="158">
        <v>3.7478910000000001</v>
      </c>
      <c r="AA142" s="158">
        <v>2.8075739999999998</v>
      </c>
      <c r="AB142" s="158">
        <v>2.9414829999999998</v>
      </c>
      <c r="AC142" s="158">
        <v>3.8490319999999998</v>
      </c>
      <c r="AD142" s="158">
        <v>4.5784510000000003</v>
      </c>
      <c r="AE142" s="158">
        <v>2.8724189999999998</v>
      </c>
      <c r="AF142" s="158">
        <v>3.5680649999999998</v>
      </c>
      <c r="AG142" s="158">
        <v>3.8347250000000002</v>
      </c>
      <c r="AH142" s="158">
        <v>3.5588980000000001</v>
      </c>
      <c r="AI142" s="158">
        <v>4.3020209999999999</v>
      </c>
      <c r="AJ142" s="158">
        <v>2.9843790000000001</v>
      </c>
      <c r="AK142" s="158">
        <v>3.9411429999999998</v>
      </c>
      <c r="AL142" s="158">
        <v>4.6078739999999998</v>
      </c>
      <c r="AM142" s="158">
        <v>4.4727240000000004</v>
      </c>
      <c r="AN142" s="158">
        <v>3.9391989999999999</v>
      </c>
      <c r="AO142" s="158">
        <v>6.5159219999999998</v>
      </c>
      <c r="AP142" s="158">
        <v>6.6840780000000004</v>
      </c>
      <c r="AQ142" s="158">
        <v>5.6871660000000004</v>
      </c>
      <c r="AR142" s="158">
        <v>5.7588509999999999</v>
      </c>
      <c r="AS142" s="158">
        <v>1.893222</v>
      </c>
      <c r="AT142" s="158">
        <v>2.1948080000000001</v>
      </c>
      <c r="AU142" s="158"/>
      <c r="AV142" s="158"/>
      <c r="AW142" s="158"/>
      <c r="AX142" s="158"/>
      <c r="AY142" s="158"/>
      <c r="AZ142" s="158"/>
      <c r="BA142" s="158"/>
      <c r="BB142" s="158"/>
      <c r="BC142" s="158"/>
      <c r="BD142" s="158"/>
      <c r="BE142" s="158"/>
      <c r="BF142" s="158"/>
      <c r="BG142" s="158"/>
      <c r="BH142" s="158"/>
      <c r="BI142" s="158"/>
      <c r="BJ142" s="158"/>
      <c r="BK142" s="158"/>
      <c r="BL142" s="158"/>
      <c r="BM142" s="158"/>
      <c r="BN142" s="158"/>
      <c r="BO142" s="158"/>
      <c r="BP142" s="158"/>
      <c r="BQ142" s="158"/>
      <c r="BR142" s="158"/>
      <c r="BS142" s="158"/>
      <c r="BT142" s="158"/>
      <c r="BU142" s="158"/>
      <c r="BV142" s="158"/>
      <c r="BW142" s="158"/>
      <c r="BX142" s="158"/>
      <c r="BY142" s="158"/>
      <c r="BZ142" s="158"/>
      <c r="CA142" s="158"/>
      <c r="CB142" s="158"/>
      <c r="CC142" s="158"/>
      <c r="CE142" s="251">
        <f t="shared" si="38"/>
        <v>38.671735000000005</v>
      </c>
      <c r="CF142" s="251">
        <f t="shared" si="38"/>
        <v>44.013689999999997</v>
      </c>
      <c r="CG142" s="251">
        <f t="shared" si="38"/>
        <v>52.981386999999998</v>
      </c>
      <c r="CH142" s="251">
        <f t="shared" si="38"/>
        <v>0</v>
      </c>
      <c r="CI142" s="251">
        <f t="shared" si="38"/>
        <v>0</v>
      </c>
      <c r="CJ142" s="251">
        <f t="shared" si="38"/>
        <v>0</v>
      </c>
    </row>
    <row r="143" spans="2:88" x14ac:dyDescent="0.2">
      <c r="B143" s="279"/>
      <c r="C143" s="279" t="s">
        <v>1484</v>
      </c>
      <c r="E143" s="279"/>
      <c r="F143" s="279"/>
      <c r="G143" s="151" t="s">
        <v>900</v>
      </c>
      <c r="H143" s="151"/>
      <c r="I143" s="279"/>
      <c r="J143" s="279"/>
      <c r="K143" s="158">
        <v>0</v>
      </c>
      <c r="L143" s="158">
        <v>0</v>
      </c>
      <c r="M143" s="158">
        <v>0</v>
      </c>
      <c r="N143" s="158">
        <v>0</v>
      </c>
      <c r="O143" s="158">
        <v>0</v>
      </c>
      <c r="P143" s="158">
        <v>0</v>
      </c>
      <c r="Q143" s="158">
        <v>0</v>
      </c>
      <c r="R143" s="158">
        <v>0</v>
      </c>
      <c r="S143" s="158">
        <v>0</v>
      </c>
      <c r="T143" s="158">
        <v>0</v>
      </c>
      <c r="U143" s="158">
        <v>0</v>
      </c>
      <c r="V143" s="158">
        <v>0</v>
      </c>
      <c r="W143" s="158">
        <v>1.324319</v>
      </c>
      <c r="X143" s="158">
        <v>1.4882649999999999</v>
      </c>
      <c r="Y143" s="158">
        <v>2.1226690000000001</v>
      </c>
      <c r="Z143" s="158">
        <v>2.644358</v>
      </c>
      <c r="AA143" s="158">
        <v>2.2587329999999999</v>
      </c>
      <c r="AB143" s="158">
        <v>3.0582419999999999</v>
      </c>
      <c r="AC143" s="158">
        <v>1.378125</v>
      </c>
      <c r="AD143" s="158">
        <v>1.3698239999999999</v>
      </c>
      <c r="AE143" s="158">
        <v>1.163985</v>
      </c>
      <c r="AF143" s="158">
        <v>1.127874</v>
      </c>
      <c r="AG143" s="158">
        <v>1.5018860000000001</v>
      </c>
      <c r="AH143" s="158">
        <v>0.92778300000000002</v>
      </c>
      <c r="AI143" s="158">
        <v>1.0061990000000001</v>
      </c>
      <c r="AJ143" s="158">
        <v>0.92463899999999999</v>
      </c>
      <c r="AK143" s="158">
        <v>1.2703990000000001</v>
      </c>
      <c r="AL143" s="158">
        <v>1.3134870000000001</v>
      </c>
      <c r="AM143" s="158">
        <v>1.4728079999999999</v>
      </c>
      <c r="AN143" s="158">
        <v>1.2428300000000001</v>
      </c>
      <c r="AO143" s="158">
        <v>1.2835270000000001</v>
      </c>
      <c r="AP143" s="158">
        <v>1.3469869999999999</v>
      </c>
      <c r="AQ143" s="158">
        <v>1.5369269999999999</v>
      </c>
      <c r="AR143" s="158">
        <v>1.7791980000000001</v>
      </c>
      <c r="AS143" s="158">
        <v>1.5395840000000001</v>
      </c>
      <c r="AT143" s="158">
        <v>1.0171619999999999</v>
      </c>
      <c r="AU143" s="158"/>
      <c r="AV143" s="158"/>
      <c r="AW143" s="158"/>
      <c r="AX143" s="158"/>
      <c r="AY143" s="158"/>
      <c r="AZ143" s="158"/>
      <c r="BA143" s="158"/>
      <c r="BB143" s="158"/>
      <c r="BC143" s="158"/>
      <c r="BD143" s="158"/>
      <c r="BE143" s="158"/>
      <c r="BF143" s="158"/>
      <c r="BG143" s="158"/>
      <c r="BH143" s="158"/>
      <c r="BI143" s="158"/>
      <c r="BJ143" s="158"/>
      <c r="BK143" s="158"/>
      <c r="BL143" s="158"/>
      <c r="BM143" s="158"/>
      <c r="BN143" s="158"/>
      <c r="BO143" s="158"/>
      <c r="BP143" s="158"/>
      <c r="BQ143" s="158"/>
      <c r="BR143" s="158"/>
      <c r="BS143" s="158"/>
      <c r="BT143" s="158"/>
      <c r="BU143" s="158"/>
      <c r="BV143" s="158"/>
      <c r="BW143" s="158"/>
      <c r="BX143" s="158"/>
      <c r="BY143" s="158"/>
      <c r="BZ143" s="158"/>
      <c r="CA143" s="158"/>
      <c r="CB143" s="158"/>
      <c r="CC143" s="158"/>
      <c r="CE143" s="251">
        <f t="shared" si="38"/>
        <v>0</v>
      </c>
      <c r="CF143" s="251">
        <f t="shared" si="38"/>
        <v>20.366062999999997</v>
      </c>
      <c r="CG143" s="251">
        <f t="shared" si="38"/>
        <v>15.733747000000001</v>
      </c>
      <c r="CH143" s="251">
        <f t="shared" si="38"/>
        <v>0</v>
      </c>
      <c r="CI143" s="251">
        <f t="shared" si="38"/>
        <v>0</v>
      </c>
      <c r="CJ143" s="251">
        <f t="shared" si="38"/>
        <v>0</v>
      </c>
    </row>
    <row r="144" spans="2:88" x14ac:dyDescent="0.2">
      <c r="B144" s="279"/>
      <c r="C144" s="279" t="s">
        <v>1346</v>
      </c>
      <c r="E144" s="279"/>
      <c r="F144" s="279"/>
      <c r="G144" s="151" t="s">
        <v>900</v>
      </c>
      <c r="H144" s="151"/>
      <c r="I144" s="279"/>
      <c r="J144" s="279"/>
      <c r="K144" s="158">
        <v>0</v>
      </c>
      <c r="L144" s="158">
        <v>0</v>
      </c>
      <c r="M144" s="158">
        <v>0</v>
      </c>
      <c r="N144" s="158">
        <v>0</v>
      </c>
      <c r="O144" s="158">
        <v>0</v>
      </c>
      <c r="P144" s="158">
        <v>0</v>
      </c>
      <c r="Q144" s="158">
        <v>0</v>
      </c>
      <c r="R144" s="158">
        <v>0</v>
      </c>
      <c r="S144" s="158">
        <v>0</v>
      </c>
      <c r="T144" s="158">
        <v>0</v>
      </c>
      <c r="U144" s="158">
        <v>0</v>
      </c>
      <c r="V144" s="158">
        <v>0</v>
      </c>
      <c r="W144" s="158">
        <v>0.139547</v>
      </c>
      <c r="X144" s="158">
        <v>0.17257</v>
      </c>
      <c r="Y144" s="158">
        <v>0.78537900000000005</v>
      </c>
      <c r="Z144" s="158">
        <v>3.2992900000000001</v>
      </c>
      <c r="AA144" s="158">
        <v>0</v>
      </c>
      <c r="AB144" s="158">
        <v>5.8429000000000002E-2</v>
      </c>
      <c r="AC144" s="158">
        <v>4.1819000000000002E-2</v>
      </c>
      <c r="AD144" s="158">
        <v>0.31229800000000002</v>
      </c>
      <c r="AE144" s="158">
        <v>3.1182000000000001E-2</v>
      </c>
      <c r="AF144" s="158">
        <v>0.33164199999999999</v>
      </c>
      <c r="AG144" s="158">
        <v>0.18668299999999999</v>
      </c>
      <c r="AH144" s="158">
        <v>7.9274999999999998E-2</v>
      </c>
      <c r="AI144" s="158">
        <v>3.9183000000000003E-2</v>
      </c>
      <c r="AJ144" s="158">
        <v>9.3820000000000001E-2</v>
      </c>
      <c r="AK144" s="158">
        <v>0.13709299999999999</v>
      </c>
      <c r="AL144" s="158">
        <v>8.2275000000000001E-2</v>
      </c>
      <c r="AM144" s="158">
        <v>2.3182000000000001E-2</v>
      </c>
      <c r="AN144" s="158">
        <v>0.14618400000000001</v>
      </c>
      <c r="AO144" s="158">
        <v>9.7338999999999995E-2</v>
      </c>
      <c r="AP144" s="158">
        <v>0.165022</v>
      </c>
      <c r="AQ144" s="158">
        <v>0.171321</v>
      </c>
      <c r="AR144" s="158">
        <v>0.21399599999999999</v>
      </c>
      <c r="AS144" s="158">
        <v>0.23294899999999999</v>
      </c>
      <c r="AT144" s="158">
        <v>0.10591200000000001</v>
      </c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/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E144" s="251">
        <f t="shared" si="38"/>
        <v>0</v>
      </c>
      <c r="CF144" s="251">
        <f t="shared" si="38"/>
        <v>5.4381140000000014</v>
      </c>
      <c r="CG144" s="251">
        <f t="shared" si="38"/>
        <v>1.5082760000000002</v>
      </c>
      <c r="CH144" s="251">
        <f t="shared" si="38"/>
        <v>0</v>
      </c>
      <c r="CI144" s="251">
        <f t="shared" si="38"/>
        <v>0</v>
      </c>
      <c r="CJ144" s="251">
        <f t="shared" si="38"/>
        <v>0</v>
      </c>
    </row>
    <row r="145" spans="2:88" x14ac:dyDescent="0.2">
      <c r="B145" s="279"/>
      <c r="C145" s="279" t="s">
        <v>1485</v>
      </c>
      <c r="E145" s="279"/>
      <c r="F145" s="279"/>
      <c r="G145" s="151" t="s">
        <v>1362</v>
      </c>
      <c r="H145" s="151"/>
      <c r="I145" s="279"/>
      <c r="J145" s="279"/>
      <c r="K145" s="158">
        <v>0</v>
      </c>
      <c r="L145" s="158">
        <v>0</v>
      </c>
      <c r="M145" s="158">
        <v>0</v>
      </c>
      <c r="N145" s="158">
        <v>0</v>
      </c>
      <c r="O145" s="158">
        <v>0.60419999999999996</v>
      </c>
      <c r="P145" s="158">
        <v>0.72569300000000003</v>
      </c>
      <c r="Q145" s="158">
        <v>1.4848650000000001</v>
      </c>
      <c r="R145" s="158">
        <v>3.9146100000000001</v>
      </c>
      <c r="S145" s="158">
        <v>1.209368</v>
      </c>
      <c r="T145" s="158">
        <v>1.4370400000000001</v>
      </c>
      <c r="U145" s="158">
        <v>0.59821800000000003</v>
      </c>
      <c r="V145" s="158">
        <v>1.01E-2</v>
      </c>
      <c r="W145" s="158">
        <v>0</v>
      </c>
      <c r="X145" s="158">
        <v>0</v>
      </c>
      <c r="Y145" s="158">
        <v>0</v>
      </c>
      <c r="Z145" s="158">
        <v>0</v>
      </c>
      <c r="AA145" s="158">
        <v>0.2999</v>
      </c>
      <c r="AB145" s="158">
        <v>1.554236</v>
      </c>
      <c r="AC145" s="158">
        <v>0.24870800000000001</v>
      </c>
      <c r="AD145" s="158">
        <v>0.27573999999999999</v>
      </c>
      <c r="AE145" s="158">
        <v>0</v>
      </c>
      <c r="AF145" s="158">
        <v>0.28870000000000001</v>
      </c>
      <c r="AG145" s="158">
        <v>0.14319999999999999</v>
      </c>
      <c r="AH145" s="158">
        <v>0</v>
      </c>
      <c r="AI145" s="158">
        <v>0</v>
      </c>
      <c r="AJ145" s="158">
        <v>0</v>
      </c>
      <c r="AK145" s="158">
        <v>0</v>
      </c>
      <c r="AL145" s="158">
        <v>0</v>
      </c>
      <c r="AM145" s="158">
        <v>0.42009299999999999</v>
      </c>
      <c r="AN145" s="158">
        <v>0</v>
      </c>
      <c r="AO145" s="158">
        <v>0</v>
      </c>
      <c r="AP145" s="158">
        <v>8.5436999999999999E-2</v>
      </c>
      <c r="AQ145" s="158">
        <v>0.46491300000000002</v>
      </c>
      <c r="AR145" s="158">
        <v>0</v>
      </c>
      <c r="AS145" s="158">
        <v>2.47566</v>
      </c>
      <c r="AT145" s="158">
        <v>0</v>
      </c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E145" s="251">
        <f t="shared" si="38"/>
        <v>9.9840939999999989</v>
      </c>
      <c r="CF145" s="251">
        <f t="shared" si="38"/>
        <v>2.8104839999999998</v>
      </c>
      <c r="CG145" s="251">
        <f t="shared" si="38"/>
        <v>3.4461029999999999</v>
      </c>
      <c r="CH145" s="251">
        <f t="shared" si="38"/>
        <v>0</v>
      </c>
      <c r="CI145" s="251">
        <f t="shared" si="38"/>
        <v>0</v>
      </c>
      <c r="CJ145" s="251">
        <f t="shared" si="38"/>
        <v>0</v>
      </c>
    </row>
    <row r="146" spans="2:88" x14ac:dyDescent="0.2">
      <c r="B146" s="279"/>
      <c r="C146" s="279" t="s">
        <v>1366</v>
      </c>
      <c r="E146" s="279"/>
      <c r="F146" s="279"/>
      <c r="G146" s="151" t="s">
        <v>1362</v>
      </c>
      <c r="H146" s="151"/>
      <c r="I146" s="279"/>
      <c r="J146" s="279"/>
      <c r="K146" s="158">
        <v>0</v>
      </c>
      <c r="L146" s="158">
        <v>0</v>
      </c>
      <c r="M146" s="158">
        <v>0</v>
      </c>
      <c r="N146" s="158">
        <v>0</v>
      </c>
      <c r="O146" s="158">
        <v>0</v>
      </c>
      <c r="P146" s="158">
        <v>5.8989000000000003</v>
      </c>
      <c r="Q146" s="158">
        <v>0</v>
      </c>
      <c r="R146" s="158">
        <v>0</v>
      </c>
      <c r="S146" s="158">
        <v>0</v>
      </c>
      <c r="T146" s="158">
        <v>3.7873999999999999</v>
      </c>
      <c r="U146" s="158">
        <v>0</v>
      </c>
      <c r="V146" s="158">
        <v>0</v>
      </c>
      <c r="W146" s="158">
        <v>3.3094220000000001</v>
      </c>
      <c r="X146" s="158">
        <v>2.9475180000000001</v>
      </c>
      <c r="Y146" s="158">
        <v>0</v>
      </c>
      <c r="Z146" s="158">
        <v>0</v>
      </c>
      <c r="AA146" s="158">
        <v>2.5417130000000001</v>
      </c>
      <c r="AB146" s="158">
        <v>5.2807259999999996</v>
      </c>
      <c r="AC146" s="158">
        <v>0</v>
      </c>
      <c r="AD146" s="158">
        <v>0</v>
      </c>
      <c r="AE146" s="158">
        <v>0</v>
      </c>
      <c r="AF146" s="158">
        <v>0</v>
      </c>
      <c r="AG146" s="158">
        <v>0.70199500000000004</v>
      </c>
      <c r="AH146" s="158">
        <v>0</v>
      </c>
      <c r="AI146" s="158">
        <v>0</v>
      </c>
      <c r="AJ146" s="158">
        <v>0</v>
      </c>
      <c r="AK146" s="158">
        <v>0</v>
      </c>
      <c r="AL146" s="158">
        <v>7.6519009999999996</v>
      </c>
      <c r="AM146" s="158">
        <v>0.97166300000000005</v>
      </c>
      <c r="AN146" s="158">
        <v>0</v>
      </c>
      <c r="AO146" s="158">
        <v>0</v>
      </c>
      <c r="AP146" s="158">
        <v>0</v>
      </c>
      <c r="AQ146" s="158">
        <v>14.819888000000001</v>
      </c>
      <c r="AR146" s="158">
        <v>28.713792000000002</v>
      </c>
      <c r="AS146" s="158">
        <v>3.8017889999999999</v>
      </c>
      <c r="AT146" s="158">
        <v>-0.60639100000000001</v>
      </c>
      <c r="AU146" s="158"/>
      <c r="AV146" s="158"/>
      <c r="AW146" s="158"/>
      <c r="AX146" s="158"/>
      <c r="AY146" s="158"/>
      <c r="AZ146" s="158"/>
      <c r="BA146" s="158"/>
      <c r="BB146" s="158"/>
      <c r="BC146" s="158"/>
      <c r="BD146" s="158"/>
      <c r="BE146" s="158"/>
      <c r="BF146" s="158"/>
      <c r="BG146" s="158"/>
      <c r="BH146" s="158"/>
      <c r="BI146" s="158"/>
      <c r="BJ146" s="158"/>
      <c r="BK146" s="158"/>
      <c r="BL146" s="158"/>
      <c r="BM146" s="158"/>
      <c r="BN146" s="158"/>
      <c r="BO146" s="158"/>
      <c r="BP146" s="158"/>
      <c r="BQ146" s="158"/>
      <c r="BR146" s="158"/>
      <c r="BS146" s="158"/>
      <c r="BT146" s="158"/>
      <c r="BU146" s="158"/>
      <c r="BV146" s="158"/>
      <c r="BW146" s="158"/>
      <c r="BX146" s="158"/>
      <c r="BY146" s="158"/>
      <c r="BZ146" s="158"/>
      <c r="CA146" s="158"/>
      <c r="CB146" s="158"/>
      <c r="CC146" s="158"/>
      <c r="CE146" s="251">
        <f t="shared" ref="CE146:CJ155" si="39">SUMIF($K$5:$CC$5,CE$5,$K146:$CC146)</f>
        <v>9.6862999999999992</v>
      </c>
      <c r="CF146" s="251">
        <f t="shared" si="39"/>
        <v>14.781374</v>
      </c>
      <c r="CG146" s="251">
        <f t="shared" si="39"/>
        <v>55.352642000000003</v>
      </c>
      <c r="CH146" s="251">
        <f t="shared" si="39"/>
        <v>0</v>
      </c>
      <c r="CI146" s="251">
        <f t="shared" si="39"/>
        <v>0</v>
      </c>
      <c r="CJ146" s="251">
        <f t="shared" si="39"/>
        <v>0</v>
      </c>
    </row>
    <row r="147" spans="2:88" x14ac:dyDescent="0.2">
      <c r="B147" s="279"/>
      <c r="C147" s="279" t="s">
        <v>1486</v>
      </c>
      <c r="E147" s="279"/>
      <c r="F147" s="279"/>
      <c r="G147" s="151" t="s">
        <v>1362</v>
      </c>
      <c r="H147" s="151"/>
      <c r="I147" s="279"/>
      <c r="J147" s="279"/>
      <c r="K147" s="158">
        <v>0</v>
      </c>
      <c r="L147" s="158">
        <v>0</v>
      </c>
      <c r="M147" s="158">
        <v>0.52</v>
      </c>
      <c r="N147" s="158">
        <v>0</v>
      </c>
      <c r="O147" s="158">
        <v>0</v>
      </c>
      <c r="P147" s="158">
        <v>0</v>
      </c>
      <c r="Q147" s="158">
        <v>0.73</v>
      </c>
      <c r="R147" s="158">
        <v>0</v>
      </c>
      <c r="S147" s="158">
        <v>0.96</v>
      </c>
      <c r="T147" s="158">
        <v>1.08</v>
      </c>
      <c r="U147" s="158">
        <v>0.98</v>
      </c>
      <c r="V147" s="158">
        <v>0.98</v>
      </c>
      <c r="W147" s="158">
        <v>1.94</v>
      </c>
      <c r="X147" s="158">
        <v>0.78</v>
      </c>
      <c r="Y147" s="158">
        <v>1.45</v>
      </c>
      <c r="Z147" s="158">
        <v>1.0774999999999999</v>
      </c>
      <c r="AA147" s="158">
        <v>0.9</v>
      </c>
      <c r="AB147" s="158">
        <v>1.08</v>
      </c>
      <c r="AC147" s="158">
        <v>0.85</v>
      </c>
      <c r="AD147" s="158">
        <v>0</v>
      </c>
      <c r="AE147" s="158">
        <v>0</v>
      </c>
      <c r="AF147" s="158">
        <v>2.6381830000000002</v>
      </c>
      <c r="AG147" s="158">
        <v>0.61468100000000003</v>
      </c>
      <c r="AH147" s="158">
        <v>0.2</v>
      </c>
      <c r="AI147" s="158">
        <v>0.72599999999999998</v>
      </c>
      <c r="AJ147" s="158">
        <v>0.90500000000000003</v>
      </c>
      <c r="AK147" s="158">
        <v>0.97250000000000003</v>
      </c>
      <c r="AL147" s="158">
        <v>1.19</v>
      </c>
      <c r="AM147" s="158">
        <v>1.5495000000000001</v>
      </c>
      <c r="AN147" s="158">
        <v>2.3239999999999998</v>
      </c>
      <c r="AO147" s="158">
        <v>2.5299999999999998</v>
      </c>
      <c r="AP147" s="158">
        <v>2.4340000000000002</v>
      </c>
      <c r="AQ147" s="158">
        <v>2.1795</v>
      </c>
      <c r="AR147" s="158">
        <v>2.4348000000000001</v>
      </c>
      <c r="AS147" s="158">
        <v>2.3224999999999998</v>
      </c>
      <c r="AT147" s="158">
        <v>2.2050000000000001</v>
      </c>
      <c r="AU147" s="158"/>
      <c r="AV147" s="158"/>
      <c r="AW147" s="158"/>
      <c r="AX147" s="158"/>
      <c r="AY147" s="158"/>
      <c r="AZ147" s="158"/>
      <c r="BA147" s="158"/>
      <c r="BB147" s="158"/>
      <c r="BC147" s="158"/>
      <c r="BD147" s="158"/>
      <c r="BE147" s="158"/>
      <c r="BF147" s="158"/>
      <c r="BG147" s="158"/>
      <c r="BH147" s="158"/>
      <c r="BI147" s="158"/>
      <c r="BJ147" s="158"/>
      <c r="BK147" s="158"/>
      <c r="BL147" s="158"/>
      <c r="BM147" s="158"/>
      <c r="BN147" s="158"/>
      <c r="BO147" s="158"/>
      <c r="BP147" s="158"/>
      <c r="BQ147" s="158"/>
      <c r="BR147" s="158"/>
      <c r="BS147" s="158"/>
      <c r="BT147" s="158"/>
      <c r="BU147" s="158"/>
      <c r="BV147" s="158"/>
      <c r="BW147" s="158"/>
      <c r="BX147" s="158"/>
      <c r="BY147" s="158"/>
      <c r="BZ147" s="158"/>
      <c r="CA147" s="158"/>
      <c r="CB147" s="158"/>
      <c r="CC147" s="158"/>
      <c r="CE147" s="251">
        <f t="shared" si="39"/>
        <v>5.25</v>
      </c>
      <c r="CF147" s="251">
        <f t="shared" si="39"/>
        <v>11.530363999999999</v>
      </c>
      <c r="CG147" s="251">
        <f t="shared" si="39"/>
        <v>21.772799999999997</v>
      </c>
      <c r="CH147" s="251">
        <f t="shared" si="39"/>
        <v>0</v>
      </c>
      <c r="CI147" s="251">
        <f t="shared" si="39"/>
        <v>0</v>
      </c>
      <c r="CJ147" s="251">
        <f t="shared" si="39"/>
        <v>0</v>
      </c>
    </row>
    <row r="148" spans="2:88" x14ac:dyDescent="0.2">
      <c r="B148" s="279"/>
      <c r="C148" s="279" t="s">
        <v>1487</v>
      </c>
      <c r="E148" s="279"/>
      <c r="F148" s="279"/>
      <c r="G148" s="151" t="s">
        <v>1362</v>
      </c>
      <c r="H148" s="151"/>
      <c r="I148" s="279"/>
      <c r="J148" s="279"/>
      <c r="K148" s="158">
        <v>6.3793040000000003</v>
      </c>
      <c r="L148" s="158">
        <v>9.1130589999999998</v>
      </c>
      <c r="M148" s="158">
        <v>7.8123399999999998</v>
      </c>
      <c r="N148" s="158">
        <v>6.7584920000000004</v>
      </c>
      <c r="O148" s="158">
        <v>7.380293</v>
      </c>
      <c r="P148" s="158">
        <v>6.4418199999999999</v>
      </c>
      <c r="Q148" s="158">
        <v>3.353758</v>
      </c>
      <c r="R148" s="158">
        <v>0.2</v>
      </c>
      <c r="S148" s="158">
        <v>3.73902</v>
      </c>
      <c r="T148" s="158">
        <v>2.7818239999999999</v>
      </c>
      <c r="U148" s="158">
        <v>3.4647800000000002</v>
      </c>
      <c r="V148" s="158">
        <v>3.2123879999999998</v>
      </c>
      <c r="W148" s="158">
        <v>0.26</v>
      </c>
      <c r="X148" s="158">
        <v>0.9</v>
      </c>
      <c r="Y148" s="158">
        <v>1.18</v>
      </c>
      <c r="Z148" s="158">
        <v>3.92</v>
      </c>
      <c r="AA148" s="158">
        <v>0.13</v>
      </c>
      <c r="AB148" s="158">
        <v>0.12</v>
      </c>
      <c r="AC148" s="158">
        <v>0.06</v>
      </c>
      <c r="AD148" s="158">
        <v>0.5</v>
      </c>
      <c r="AE148" s="158">
        <v>0.12</v>
      </c>
      <c r="AF148" s="158">
        <v>0.23930000000000001</v>
      </c>
      <c r="AG148" s="158">
        <v>0.19359999999999999</v>
      </c>
      <c r="AH148" s="158">
        <v>0.14199999999999999</v>
      </c>
      <c r="AI148" s="158">
        <v>0.1082</v>
      </c>
      <c r="AJ148" s="158">
        <v>0.15570000000000001</v>
      </c>
      <c r="AK148" s="158">
        <v>0.22739999999999999</v>
      </c>
      <c r="AL148" s="158">
        <v>0.17469999999999999</v>
      </c>
      <c r="AM148" s="158">
        <v>0.123</v>
      </c>
      <c r="AN148" s="158">
        <v>1.7149000000000001</v>
      </c>
      <c r="AO148" s="158">
        <v>0.58960000000000001</v>
      </c>
      <c r="AP148" s="158">
        <v>0.24790000000000001</v>
      </c>
      <c r="AQ148" s="158">
        <v>0.46289999999999998</v>
      </c>
      <c r="AR148" s="158">
        <v>0.73670000000000002</v>
      </c>
      <c r="AS148" s="158">
        <v>0.79110000000000003</v>
      </c>
      <c r="AT148" s="158">
        <v>1.5450999999999999</v>
      </c>
      <c r="AU148" s="158"/>
      <c r="AV148" s="158"/>
      <c r="AW148" s="158"/>
      <c r="AX148" s="158"/>
      <c r="AY148" s="158"/>
      <c r="AZ148" s="158"/>
      <c r="BA148" s="158"/>
      <c r="BB148" s="158"/>
      <c r="BC148" s="158"/>
      <c r="BD148" s="158"/>
      <c r="BE148" s="158"/>
      <c r="BF148" s="158"/>
      <c r="BG148" s="158"/>
      <c r="BH148" s="158"/>
      <c r="BI148" s="158"/>
      <c r="BJ148" s="158"/>
      <c r="BK148" s="158"/>
      <c r="BL148" s="158"/>
      <c r="BM148" s="158"/>
      <c r="BN148" s="158"/>
      <c r="BO148" s="158"/>
      <c r="BP148" s="158"/>
      <c r="BQ148" s="158"/>
      <c r="BR148" s="158"/>
      <c r="BS148" s="158"/>
      <c r="BT148" s="158"/>
      <c r="BU148" s="158"/>
      <c r="BV148" s="158"/>
      <c r="BW148" s="158"/>
      <c r="BX148" s="158"/>
      <c r="BY148" s="158"/>
      <c r="BZ148" s="158"/>
      <c r="CA148" s="158"/>
      <c r="CB148" s="158"/>
      <c r="CC148" s="158"/>
      <c r="CE148" s="251">
        <f t="shared" si="39"/>
        <v>60.637078000000002</v>
      </c>
      <c r="CF148" s="251">
        <f t="shared" si="39"/>
        <v>7.7648999999999999</v>
      </c>
      <c r="CG148" s="251">
        <f t="shared" si="39"/>
        <v>6.8772000000000002</v>
      </c>
      <c r="CH148" s="251">
        <f t="shared" si="39"/>
        <v>0</v>
      </c>
      <c r="CI148" s="251">
        <f t="shared" si="39"/>
        <v>0</v>
      </c>
      <c r="CJ148" s="251">
        <f t="shared" si="39"/>
        <v>0</v>
      </c>
    </row>
    <row r="149" spans="2:88" x14ac:dyDescent="0.2">
      <c r="B149" s="279"/>
      <c r="C149" s="279" t="s">
        <v>1488</v>
      </c>
      <c r="E149" s="279"/>
      <c r="F149" s="279"/>
      <c r="G149" s="151" t="s">
        <v>1362</v>
      </c>
      <c r="H149" s="151"/>
      <c r="I149" s="279"/>
      <c r="J149" s="279"/>
      <c r="K149" s="158">
        <v>0</v>
      </c>
      <c r="L149" s="158">
        <v>0</v>
      </c>
      <c r="M149" s="158">
        <v>0</v>
      </c>
      <c r="N149" s="158">
        <v>0</v>
      </c>
      <c r="O149" s="158">
        <v>0</v>
      </c>
      <c r="P149" s="158">
        <v>0</v>
      </c>
      <c r="Q149" s="158">
        <v>0</v>
      </c>
      <c r="R149" s="158">
        <v>0</v>
      </c>
      <c r="S149" s="158">
        <v>0</v>
      </c>
      <c r="T149" s="158">
        <v>0</v>
      </c>
      <c r="U149" s="158">
        <v>0</v>
      </c>
      <c r="V149" s="158">
        <v>0</v>
      </c>
      <c r="W149" s="158">
        <v>3.5720000000000001</v>
      </c>
      <c r="X149" s="158">
        <v>4.3734599999999997</v>
      </c>
      <c r="Y149" s="158">
        <v>3.2681</v>
      </c>
      <c r="Z149" s="158">
        <v>4.4061000000000003</v>
      </c>
      <c r="AA149" s="158">
        <v>2.9587599999999998</v>
      </c>
      <c r="AB149" s="158">
        <v>2.7589000000000001</v>
      </c>
      <c r="AC149" s="158">
        <v>3.41344</v>
      </c>
      <c r="AD149" s="158">
        <v>3.3733200000000001</v>
      </c>
      <c r="AE149" s="158">
        <v>2.8668499999999999</v>
      </c>
      <c r="AF149" s="158">
        <v>3.1315200000000001</v>
      </c>
      <c r="AG149" s="158">
        <v>3.6485599999999998</v>
      </c>
      <c r="AH149" s="158">
        <v>3.5689690000000001</v>
      </c>
      <c r="AI149" s="158">
        <v>3.4093</v>
      </c>
      <c r="AJ149" s="158">
        <v>3.1440399999999999</v>
      </c>
      <c r="AK149" s="158">
        <v>3.7534749999999999</v>
      </c>
      <c r="AL149" s="158">
        <v>3.9914369999999999</v>
      </c>
      <c r="AM149" s="158">
        <v>3.6956039999999999</v>
      </c>
      <c r="AN149" s="158">
        <v>4.101324</v>
      </c>
      <c r="AO149" s="158">
        <v>4.250356</v>
      </c>
      <c r="AP149" s="158">
        <v>5.0626059999999997</v>
      </c>
      <c r="AQ149" s="158">
        <v>4.635459</v>
      </c>
      <c r="AR149" s="158">
        <v>5.0524190000000004</v>
      </c>
      <c r="AS149" s="158">
        <v>1.995981</v>
      </c>
      <c r="AT149" s="158">
        <v>2.3832</v>
      </c>
      <c r="AU149" s="158"/>
      <c r="AV149" s="158"/>
      <c r="AW149" s="158"/>
      <c r="AX149" s="158"/>
      <c r="AY149" s="158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  <c r="BK149" s="158"/>
      <c r="BL149" s="158"/>
      <c r="BM149" s="158"/>
      <c r="BN149" s="158"/>
      <c r="BO149" s="158"/>
      <c r="BP149" s="158"/>
      <c r="BQ149" s="158"/>
      <c r="BR149" s="158"/>
      <c r="BS149" s="158"/>
      <c r="BT149" s="158"/>
      <c r="BU149" s="158"/>
      <c r="BV149" s="158"/>
      <c r="BW149" s="158"/>
      <c r="BX149" s="158"/>
      <c r="BY149" s="158"/>
      <c r="BZ149" s="158"/>
      <c r="CA149" s="158"/>
      <c r="CB149" s="158"/>
      <c r="CC149" s="158"/>
      <c r="CE149" s="251">
        <f t="shared" si="39"/>
        <v>0</v>
      </c>
      <c r="CF149" s="251">
        <f t="shared" si="39"/>
        <v>41.339979000000007</v>
      </c>
      <c r="CG149" s="251">
        <f t="shared" si="39"/>
        <v>45.475200999999998</v>
      </c>
      <c r="CH149" s="251">
        <f t="shared" si="39"/>
        <v>0</v>
      </c>
      <c r="CI149" s="251">
        <f t="shared" si="39"/>
        <v>0</v>
      </c>
      <c r="CJ149" s="251">
        <f t="shared" si="39"/>
        <v>0</v>
      </c>
    </row>
    <row r="150" spans="2:88" x14ac:dyDescent="0.2">
      <c r="B150" s="279"/>
      <c r="C150" s="279" t="s">
        <v>1489</v>
      </c>
      <c r="E150" s="279"/>
      <c r="F150" s="279"/>
      <c r="G150" s="151" t="s">
        <v>1370</v>
      </c>
      <c r="H150" s="151"/>
      <c r="I150" s="279"/>
      <c r="J150" s="279"/>
      <c r="K150" s="158">
        <v>0</v>
      </c>
      <c r="L150" s="158">
        <v>0</v>
      </c>
      <c r="M150" s="158">
        <v>0.4</v>
      </c>
      <c r="N150" s="158">
        <v>0.2</v>
      </c>
      <c r="O150" s="158">
        <v>0</v>
      </c>
      <c r="P150" s="158">
        <v>0</v>
      </c>
      <c r="Q150" s="158">
        <v>0</v>
      </c>
      <c r="R150" s="158">
        <v>0</v>
      </c>
      <c r="S150" s="158">
        <v>0.5</v>
      </c>
      <c r="T150" s="158">
        <v>0.2</v>
      </c>
      <c r="U150" s="158">
        <v>0</v>
      </c>
      <c r="V150" s="158">
        <v>0</v>
      </c>
      <c r="W150" s="158">
        <v>0</v>
      </c>
      <c r="X150" s="158">
        <v>0</v>
      </c>
      <c r="Y150" s="158">
        <v>0</v>
      </c>
      <c r="Z150" s="158">
        <v>0</v>
      </c>
      <c r="AA150" s="158">
        <v>0</v>
      </c>
      <c r="AB150" s="158">
        <v>0</v>
      </c>
      <c r="AC150" s="158">
        <v>0</v>
      </c>
      <c r="AD150" s="158">
        <v>0</v>
      </c>
      <c r="AE150" s="158">
        <v>0.1</v>
      </c>
      <c r="AF150" s="158">
        <v>0.1</v>
      </c>
      <c r="AG150" s="158">
        <v>0</v>
      </c>
      <c r="AH150" s="158">
        <v>0</v>
      </c>
      <c r="AI150" s="158">
        <v>0</v>
      </c>
      <c r="AJ150" s="158">
        <v>0.05</v>
      </c>
      <c r="AK150" s="158">
        <v>0</v>
      </c>
      <c r="AL150" s="158">
        <v>0</v>
      </c>
      <c r="AM150" s="158">
        <v>0</v>
      </c>
      <c r="AN150" s="158">
        <v>0.1</v>
      </c>
      <c r="AO150" s="158">
        <v>0</v>
      </c>
      <c r="AP150" s="158">
        <v>0</v>
      </c>
      <c r="AQ150" s="158">
        <v>0</v>
      </c>
      <c r="AR150" s="158">
        <v>0</v>
      </c>
      <c r="AS150" s="158">
        <v>0</v>
      </c>
      <c r="AT150" s="158">
        <v>0.1</v>
      </c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8"/>
      <c r="BS150" s="158"/>
      <c r="BT150" s="158"/>
      <c r="BU150" s="158"/>
      <c r="BV150" s="158"/>
      <c r="BW150" s="158"/>
      <c r="BX150" s="158"/>
      <c r="BY150" s="158"/>
      <c r="BZ150" s="158"/>
      <c r="CA150" s="158"/>
      <c r="CB150" s="158"/>
      <c r="CC150" s="158"/>
      <c r="CE150" s="251">
        <f t="shared" si="39"/>
        <v>1.3</v>
      </c>
      <c r="CF150" s="251">
        <f t="shared" si="39"/>
        <v>0.2</v>
      </c>
      <c r="CG150" s="251">
        <f t="shared" si="39"/>
        <v>0.25</v>
      </c>
      <c r="CH150" s="251">
        <f t="shared" si="39"/>
        <v>0</v>
      </c>
      <c r="CI150" s="251">
        <f t="shared" si="39"/>
        <v>0</v>
      </c>
      <c r="CJ150" s="251">
        <f t="shared" si="39"/>
        <v>0</v>
      </c>
    </row>
    <row r="151" spans="2:88" x14ac:dyDescent="0.2">
      <c r="B151" s="279"/>
      <c r="C151" s="279" t="s">
        <v>1490</v>
      </c>
      <c r="E151" s="279"/>
      <c r="F151" s="279"/>
      <c r="G151" s="151" t="s">
        <v>1370</v>
      </c>
      <c r="H151" s="151"/>
      <c r="I151" s="279"/>
      <c r="J151" s="279"/>
      <c r="K151" s="158">
        <v>0</v>
      </c>
      <c r="L151" s="158">
        <v>0</v>
      </c>
      <c r="M151" s="158">
        <v>0</v>
      </c>
      <c r="N151" s="158">
        <v>0</v>
      </c>
      <c r="O151" s="158">
        <v>0</v>
      </c>
      <c r="P151" s="158">
        <v>0</v>
      </c>
      <c r="Q151" s="158">
        <v>0</v>
      </c>
      <c r="R151" s="158">
        <v>0.18</v>
      </c>
      <c r="S151" s="158">
        <v>0.37</v>
      </c>
      <c r="T151" s="158">
        <v>0.36</v>
      </c>
      <c r="U151" s="158">
        <v>0.27</v>
      </c>
      <c r="V151" s="158">
        <v>0.28000000000000003</v>
      </c>
      <c r="W151" s="158">
        <v>0.18</v>
      </c>
      <c r="X151" s="158">
        <v>0.36</v>
      </c>
      <c r="Y151" s="158">
        <v>0.28000000000000003</v>
      </c>
      <c r="Z151" s="158">
        <v>0.19</v>
      </c>
      <c r="AA151" s="158">
        <v>0.27</v>
      </c>
      <c r="AB151" s="158">
        <v>0.56000000000000005</v>
      </c>
      <c r="AC151" s="158">
        <v>0</v>
      </c>
      <c r="AD151" s="158">
        <v>0.36</v>
      </c>
      <c r="AE151" s="158">
        <v>0.09</v>
      </c>
      <c r="AF151" s="158">
        <v>0.18</v>
      </c>
      <c r="AG151" s="158">
        <v>0</v>
      </c>
      <c r="AH151" s="158">
        <v>0.18</v>
      </c>
      <c r="AI151" s="158">
        <v>0</v>
      </c>
      <c r="AJ151" s="158">
        <v>0.09</v>
      </c>
      <c r="AK151" s="158">
        <v>0</v>
      </c>
      <c r="AL151" s="158">
        <v>0.18</v>
      </c>
      <c r="AM151" s="158">
        <v>0.09</v>
      </c>
      <c r="AN151" s="158">
        <v>0.36</v>
      </c>
      <c r="AO151" s="158">
        <v>0.46</v>
      </c>
      <c r="AP151" s="158">
        <v>0.28999999999999998</v>
      </c>
      <c r="AQ151" s="158">
        <v>0.36</v>
      </c>
      <c r="AR151" s="158">
        <v>0.27</v>
      </c>
      <c r="AS151" s="158">
        <v>0.27</v>
      </c>
      <c r="AT151" s="158">
        <v>0.63</v>
      </c>
      <c r="AU151" s="158"/>
      <c r="AV151" s="158"/>
      <c r="AW151" s="158"/>
      <c r="AX151" s="158"/>
      <c r="AY151" s="158"/>
      <c r="AZ151" s="158"/>
      <c r="BA151" s="158"/>
      <c r="BB151" s="158"/>
      <c r="BC151" s="158"/>
      <c r="BD151" s="158"/>
      <c r="BE151" s="158"/>
      <c r="BF151" s="158"/>
      <c r="BG151" s="158"/>
      <c r="BH151" s="158"/>
      <c r="BI151" s="158"/>
      <c r="BJ151" s="158"/>
      <c r="BK151" s="158"/>
      <c r="BL151" s="158"/>
      <c r="BM151" s="158"/>
      <c r="BN151" s="158"/>
      <c r="BO151" s="158"/>
      <c r="BP151" s="158"/>
      <c r="BQ151" s="158"/>
      <c r="BR151" s="158"/>
      <c r="BS151" s="158"/>
      <c r="BT151" s="158"/>
      <c r="BU151" s="158"/>
      <c r="BV151" s="158"/>
      <c r="BW151" s="158"/>
      <c r="BX151" s="158"/>
      <c r="BY151" s="158"/>
      <c r="BZ151" s="158"/>
      <c r="CA151" s="158"/>
      <c r="CB151" s="158"/>
      <c r="CC151" s="158"/>
      <c r="CE151" s="251">
        <f t="shared" si="39"/>
        <v>1.4600000000000002</v>
      </c>
      <c r="CF151" s="251">
        <f t="shared" si="39"/>
        <v>2.6500000000000004</v>
      </c>
      <c r="CG151" s="251">
        <f t="shared" si="39"/>
        <v>3</v>
      </c>
      <c r="CH151" s="251">
        <f t="shared" si="39"/>
        <v>0</v>
      </c>
      <c r="CI151" s="251">
        <f t="shared" si="39"/>
        <v>0</v>
      </c>
      <c r="CJ151" s="251">
        <f t="shared" si="39"/>
        <v>0</v>
      </c>
    </row>
    <row r="152" spans="2:88" x14ac:dyDescent="0.2">
      <c r="B152" s="279"/>
      <c r="C152" s="279" t="s">
        <v>1491</v>
      </c>
      <c r="E152" s="279"/>
      <c r="F152" s="279"/>
      <c r="G152" s="151" t="s">
        <v>1370</v>
      </c>
      <c r="H152" s="151"/>
      <c r="I152" s="279"/>
      <c r="J152" s="279"/>
      <c r="K152" s="158">
        <v>3.5788730000000002</v>
      </c>
      <c r="L152" s="158">
        <v>1.1140000000000001</v>
      </c>
      <c r="M152" s="158">
        <v>0.629</v>
      </c>
      <c r="N152" s="158">
        <v>0</v>
      </c>
      <c r="O152" s="158">
        <v>0</v>
      </c>
      <c r="P152" s="158">
        <v>1.9910000000000001</v>
      </c>
      <c r="Q152" s="158">
        <v>0.3</v>
      </c>
      <c r="R152" s="158">
        <v>0</v>
      </c>
      <c r="S152" s="158">
        <v>1.5289999999999999</v>
      </c>
      <c r="T152" s="158">
        <v>0.69199999999999995</v>
      </c>
      <c r="U152" s="158">
        <v>7.04</v>
      </c>
      <c r="V152" s="158">
        <v>0.57150000000000001</v>
      </c>
      <c r="W152" s="158">
        <v>0</v>
      </c>
      <c r="X152" s="158">
        <v>0</v>
      </c>
      <c r="Y152" s="158">
        <v>0</v>
      </c>
      <c r="Z152" s="158">
        <v>0</v>
      </c>
      <c r="AA152" s="158">
        <v>0</v>
      </c>
      <c r="AB152" s="158">
        <v>0</v>
      </c>
      <c r="AC152" s="158">
        <v>0</v>
      </c>
      <c r="AD152" s="158">
        <v>0</v>
      </c>
      <c r="AE152" s="158">
        <v>0</v>
      </c>
      <c r="AF152" s="158">
        <v>0</v>
      </c>
      <c r="AG152" s="158">
        <v>0</v>
      </c>
      <c r="AH152" s="158">
        <v>1.2043999999999999</v>
      </c>
      <c r="AI152" s="158">
        <v>0</v>
      </c>
      <c r="AJ152" s="158">
        <v>0</v>
      </c>
      <c r="AK152" s="158">
        <v>0</v>
      </c>
      <c r="AL152" s="158">
        <v>0</v>
      </c>
      <c r="AM152" s="158">
        <v>0</v>
      </c>
      <c r="AN152" s="158">
        <v>0.28120000000000001</v>
      </c>
      <c r="AO152" s="158">
        <v>0.20699999999999999</v>
      </c>
      <c r="AP152" s="158">
        <v>10.043958</v>
      </c>
      <c r="AQ152" s="158">
        <v>1.1476999999999999</v>
      </c>
      <c r="AR152" s="158">
        <v>0</v>
      </c>
      <c r="AS152" s="158">
        <v>1.36016</v>
      </c>
      <c r="AT152" s="158">
        <v>0.09</v>
      </c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  <c r="BI152" s="158"/>
      <c r="BJ152" s="158"/>
      <c r="BK152" s="158"/>
      <c r="BL152" s="158"/>
      <c r="BM152" s="158"/>
      <c r="BN152" s="158"/>
      <c r="BO152" s="158"/>
      <c r="BP152" s="158"/>
      <c r="BQ152" s="158"/>
      <c r="BR152" s="158"/>
      <c r="BS152" s="158"/>
      <c r="BT152" s="158"/>
      <c r="BU152" s="158"/>
      <c r="BV152" s="158"/>
      <c r="BW152" s="158"/>
      <c r="BX152" s="158"/>
      <c r="BY152" s="158"/>
      <c r="BZ152" s="158"/>
      <c r="CA152" s="158"/>
      <c r="CB152" s="158"/>
      <c r="CC152" s="158"/>
      <c r="CE152" s="251">
        <f t="shared" si="39"/>
        <v>17.445373</v>
      </c>
      <c r="CF152" s="251">
        <f t="shared" si="39"/>
        <v>1.2043999999999999</v>
      </c>
      <c r="CG152" s="251">
        <f t="shared" si="39"/>
        <v>13.130018</v>
      </c>
      <c r="CH152" s="251">
        <f t="shared" si="39"/>
        <v>0</v>
      </c>
      <c r="CI152" s="251">
        <f t="shared" si="39"/>
        <v>0</v>
      </c>
      <c r="CJ152" s="251">
        <f t="shared" si="39"/>
        <v>0</v>
      </c>
    </row>
    <row r="153" spans="2:88" x14ac:dyDescent="0.2">
      <c r="B153" s="279"/>
      <c r="C153" s="279" t="s">
        <v>1492</v>
      </c>
      <c r="E153" s="279"/>
      <c r="F153" s="279"/>
      <c r="G153" s="151" t="s">
        <v>1375</v>
      </c>
      <c r="H153" s="151"/>
      <c r="I153" s="279"/>
      <c r="J153" s="279"/>
      <c r="K153" s="158">
        <v>4.0702780000000001</v>
      </c>
      <c r="L153" s="158">
        <v>4.0006830000000004</v>
      </c>
      <c r="M153" s="158">
        <v>4.1398919999999997</v>
      </c>
      <c r="N153" s="158">
        <v>4.0000070000000001</v>
      </c>
      <c r="O153" s="158">
        <v>3.9787439999999998</v>
      </c>
      <c r="P153" s="158">
        <v>3.9685739999999998</v>
      </c>
      <c r="Q153" s="158">
        <v>4.0419689999999999</v>
      </c>
      <c r="R153" s="158">
        <v>3.9706389999999998</v>
      </c>
      <c r="S153" s="158">
        <v>3.9732980000000002</v>
      </c>
      <c r="T153" s="158">
        <v>4.02752</v>
      </c>
      <c r="U153" s="158">
        <v>4.010294</v>
      </c>
      <c r="V153" s="158">
        <v>3.894698</v>
      </c>
      <c r="W153" s="158">
        <v>4.0017469999999999</v>
      </c>
      <c r="X153" s="158">
        <v>4.2263510000000002</v>
      </c>
      <c r="Y153" s="158">
        <v>4.193689</v>
      </c>
      <c r="Z153" s="158">
        <v>4.1021919999999996</v>
      </c>
      <c r="AA153" s="158">
        <v>4.1524599999999996</v>
      </c>
      <c r="AB153" s="158">
        <v>4.1419079999999999</v>
      </c>
      <c r="AC153" s="158">
        <v>5.7558189999999998</v>
      </c>
      <c r="AD153" s="158">
        <v>4.1847830000000004</v>
      </c>
      <c r="AE153" s="158">
        <v>4.1447710000000004</v>
      </c>
      <c r="AF153" s="158">
        <v>4.6784720000000002</v>
      </c>
      <c r="AG153" s="158">
        <v>4.0818690000000002</v>
      </c>
      <c r="AH153" s="158">
        <v>4.3761840000000003</v>
      </c>
      <c r="AI153" s="158">
        <v>4.3243650000000002</v>
      </c>
      <c r="AJ153" s="158">
        <v>4.2509389999999998</v>
      </c>
      <c r="AK153" s="158">
        <v>4.2922269999999996</v>
      </c>
      <c r="AL153" s="158">
        <v>4.2888500000000001</v>
      </c>
      <c r="AM153" s="158">
        <v>4.3022689999999999</v>
      </c>
      <c r="AN153" s="158">
        <v>4.4920559999999998</v>
      </c>
      <c r="AO153" s="158">
        <v>5.3592459999999997</v>
      </c>
      <c r="AP153" s="158">
        <v>5.5975299999999999</v>
      </c>
      <c r="AQ153" s="158">
        <v>-6.5160210000000003</v>
      </c>
      <c r="AR153" s="158">
        <v>5.697908</v>
      </c>
      <c r="AS153" s="158">
        <v>5.6962700000000002</v>
      </c>
      <c r="AT153" s="158">
        <v>5.6969010000000004</v>
      </c>
      <c r="AU153" s="158"/>
      <c r="AV153" s="158"/>
      <c r="AW153" s="158"/>
      <c r="AX153" s="158"/>
      <c r="AY153" s="158"/>
      <c r="AZ153" s="158"/>
      <c r="BA153" s="158"/>
      <c r="BB153" s="158"/>
      <c r="BC153" s="158"/>
      <c r="BD153" s="158"/>
      <c r="BE153" s="158"/>
      <c r="BF153" s="158"/>
      <c r="BG153" s="158"/>
      <c r="BH153" s="158"/>
      <c r="BI153" s="158"/>
      <c r="BJ153" s="158"/>
      <c r="BK153" s="158"/>
      <c r="BL153" s="158"/>
      <c r="BM153" s="158"/>
      <c r="BN153" s="158"/>
      <c r="BO153" s="158"/>
      <c r="BP153" s="158"/>
      <c r="BQ153" s="158"/>
      <c r="BR153" s="158"/>
      <c r="BS153" s="158"/>
      <c r="BT153" s="158"/>
      <c r="BU153" s="158"/>
      <c r="BV153" s="158"/>
      <c r="BW153" s="158"/>
      <c r="BX153" s="158"/>
      <c r="BY153" s="158"/>
      <c r="BZ153" s="158"/>
      <c r="CA153" s="158"/>
      <c r="CB153" s="158"/>
      <c r="CC153" s="158"/>
      <c r="CE153" s="251">
        <f t="shared" si="39"/>
        <v>48.076596000000002</v>
      </c>
      <c r="CF153" s="251">
        <f t="shared" si="39"/>
        <v>52.040244999999992</v>
      </c>
      <c r="CG153" s="251">
        <f t="shared" si="39"/>
        <v>47.482539999999986</v>
      </c>
      <c r="CH153" s="251">
        <f t="shared" si="39"/>
        <v>0</v>
      </c>
      <c r="CI153" s="251">
        <f t="shared" si="39"/>
        <v>0</v>
      </c>
      <c r="CJ153" s="251">
        <f t="shared" si="39"/>
        <v>0</v>
      </c>
    </row>
    <row r="154" spans="2:88" x14ac:dyDescent="0.2">
      <c r="B154" s="279"/>
      <c r="C154" s="279" t="s">
        <v>1493</v>
      </c>
      <c r="E154" s="279"/>
      <c r="F154" s="279"/>
      <c r="G154" s="151" t="s">
        <v>1375</v>
      </c>
      <c r="H154" s="151"/>
      <c r="I154" s="279"/>
      <c r="J154" s="279"/>
      <c r="K154" s="158">
        <v>0.803983</v>
      </c>
      <c r="L154" s="158">
        <v>0.876641</v>
      </c>
      <c r="M154" s="158">
        <v>0.93744300000000003</v>
      </c>
      <c r="N154" s="158">
        <v>0.91647199999999995</v>
      </c>
      <c r="O154" s="158">
        <v>0.88014000000000003</v>
      </c>
      <c r="P154" s="158">
        <v>0.86577499999999996</v>
      </c>
      <c r="Q154" s="158">
        <v>0.89394499999999999</v>
      </c>
      <c r="R154" s="158">
        <v>1.1349940000000001</v>
      </c>
      <c r="S154" s="158">
        <v>1.1872419999999999</v>
      </c>
      <c r="T154" s="158">
        <v>1.226675</v>
      </c>
      <c r="U154" s="158">
        <v>1.300894</v>
      </c>
      <c r="V154" s="158">
        <v>1.5499700000000001</v>
      </c>
      <c r="W154" s="158">
        <v>0.93558200000000002</v>
      </c>
      <c r="X154" s="158">
        <v>0.93391000000000002</v>
      </c>
      <c r="Y154" s="158">
        <v>0.93391000000000002</v>
      </c>
      <c r="Z154" s="158">
        <v>0.93420599999999998</v>
      </c>
      <c r="AA154" s="158">
        <v>0.88202000000000003</v>
      </c>
      <c r="AB154" s="158">
        <v>0.8821</v>
      </c>
      <c r="AC154" s="158">
        <v>0.88202000000000003</v>
      </c>
      <c r="AD154" s="158">
        <v>0.82291099999999995</v>
      </c>
      <c r="AE154" s="158">
        <v>0.85996899999999998</v>
      </c>
      <c r="AF154" s="158">
        <v>0.33916299999999999</v>
      </c>
      <c r="AG154" s="158">
        <v>0.54924700000000004</v>
      </c>
      <c r="AH154" s="158">
        <v>0.76598900000000003</v>
      </c>
      <c r="AI154" s="158">
        <v>0.52100199999999997</v>
      </c>
      <c r="AJ154" s="158">
        <v>0.59240300000000001</v>
      </c>
      <c r="AK154" s="158">
        <v>0.59698700000000005</v>
      </c>
      <c r="AL154" s="158">
        <v>0.59698700000000005</v>
      </c>
      <c r="AM154" s="158">
        <v>0.62434900000000004</v>
      </c>
      <c r="AN154" s="158">
        <v>0.68288899999999997</v>
      </c>
      <c r="AO154" s="158">
        <v>0.760606</v>
      </c>
      <c r="AP154" s="158">
        <v>0.84744399999999998</v>
      </c>
      <c r="AQ154" s="158">
        <v>0.84744399999999998</v>
      </c>
      <c r="AR154" s="158">
        <v>0.847445</v>
      </c>
      <c r="AS154" s="158">
        <v>0.81489800000000001</v>
      </c>
      <c r="AT154" s="158">
        <v>0.78019000000000005</v>
      </c>
      <c r="AU154" s="158"/>
      <c r="AV154" s="158"/>
      <c r="AW154" s="158"/>
      <c r="AX154" s="158"/>
      <c r="AY154" s="158"/>
      <c r="AZ154" s="158"/>
      <c r="BA154" s="158"/>
      <c r="BB154" s="158"/>
      <c r="BC154" s="158"/>
      <c r="BD154" s="158"/>
      <c r="BE154" s="158"/>
      <c r="BF154" s="158"/>
      <c r="BG154" s="158"/>
      <c r="BH154" s="158"/>
      <c r="BI154" s="158"/>
      <c r="BJ154" s="158"/>
      <c r="BK154" s="158"/>
      <c r="BL154" s="158"/>
      <c r="BM154" s="158"/>
      <c r="BN154" s="158"/>
      <c r="BO154" s="158"/>
      <c r="BP154" s="158"/>
      <c r="BQ154" s="158"/>
      <c r="BR154" s="158"/>
      <c r="BS154" s="158"/>
      <c r="BT154" s="158"/>
      <c r="BU154" s="158"/>
      <c r="BV154" s="158"/>
      <c r="BW154" s="158"/>
      <c r="BX154" s="158"/>
      <c r="BY154" s="158"/>
      <c r="BZ154" s="158"/>
      <c r="CA154" s="158"/>
      <c r="CB154" s="158"/>
      <c r="CC154" s="158"/>
      <c r="CE154" s="251">
        <f t="shared" si="39"/>
        <v>12.574173999999999</v>
      </c>
      <c r="CF154" s="251">
        <f t="shared" si="39"/>
        <v>9.7210269999999976</v>
      </c>
      <c r="CG154" s="251">
        <f t="shared" si="39"/>
        <v>8.5126440000000017</v>
      </c>
      <c r="CH154" s="251">
        <f t="shared" si="39"/>
        <v>0</v>
      </c>
      <c r="CI154" s="251">
        <f t="shared" si="39"/>
        <v>0</v>
      </c>
      <c r="CJ154" s="251">
        <f t="shared" si="39"/>
        <v>0</v>
      </c>
    </row>
    <row r="155" spans="2:88" x14ac:dyDescent="0.2">
      <c r="B155" s="279"/>
      <c r="C155" s="279" t="s">
        <v>1494</v>
      </c>
      <c r="E155" s="279"/>
      <c r="F155" s="279"/>
      <c r="G155" s="151" t="s">
        <v>1375</v>
      </c>
      <c r="H155" s="151"/>
      <c r="I155" s="279"/>
      <c r="J155" s="279"/>
      <c r="K155" s="158">
        <v>0.28392000000000001</v>
      </c>
      <c r="L155" s="158">
        <v>0.24867</v>
      </c>
      <c r="M155" s="158">
        <v>0.44625999999999999</v>
      </c>
      <c r="N155" s="158">
        <v>0.24562</v>
      </c>
      <c r="O155" s="158">
        <v>0.37625999999999998</v>
      </c>
      <c r="P155" s="158">
        <v>0.62602999999999998</v>
      </c>
      <c r="Q155" s="158">
        <v>9.6399999999999993E-3</v>
      </c>
      <c r="R155" s="158">
        <v>0</v>
      </c>
      <c r="S155" s="158">
        <v>7.4099999999999999E-3</v>
      </c>
      <c r="T155" s="158">
        <v>2.3500000000000001E-3</v>
      </c>
      <c r="U155" s="158">
        <v>0</v>
      </c>
      <c r="V155" s="158">
        <v>0</v>
      </c>
      <c r="W155" s="158">
        <v>0.14115</v>
      </c>
      <c r="X155" s="158">
        <v>0</v>
      </c>
      <c r="Y155" s="158">
        <v>7.6499999999999997E-3</v>
      </c>
      <c r="Z155" s="158">
        <v>5.1869999999999999E-2</v>
      </c>
      <c r="AA155" s="158">
        <v>1.6150000000000001E-2</v>
      </c>
      <c r="AB155" s="158">
        <v>3.2919999999999998E-2</v>
      </c>
      <c r="AC155" s="158">
        <v>1.8329999999999999E-2</v>
      </c>
      <c r="AD155" s="158">
        <v>1.6619999999999999E-2</v>
      </c>
      <c r="AE155" s="158">
        <v>6.7150000000000001E-2</v>
      </c>
      <c r="AF155" s="158">
        <v>0.11158</v>
      </c>
      <c r="AG155" s="158">
        <v>0</v>
      </c>
      <c r="AH155" s="158">
        <v>1.4250000000000001E-2</v>
      </c>
      <c r="AI155" s="158">
        <v>2.9760000000000002E-2</v>
      </c>
      <c r="AJ155" s="158">
        <v>1.3299999999999999E-2</v>
      </c>
      <c r="AK155" s="158">
        <v>0</v>
      </c>
      <c r="AL155" s="158">
        <v>0</v>
      </c>
      <c r="AM155" s="158">
        <v>3.8999999999999998E-3</v>
      </c>
      <c r="AN155" s="158">
        <v>6.0490000000000002E-2</v>
      </c>
      <c r="AO155" s="158">
        <v>5.5399999999999998E-3</v>
      </c>
      <c r="AP155" s="158">
        <v>0</v>
      </c>
      <c r="AQ155" s="158">
        <v>5.5800000000000001E-4</v>
      </c>
      <c r="AR155" s="158">
        <v>2.8900000000000002E-3</v>
      </c>
      <c r="AS155" s="158">
        <v>0</v>
      </c>
      <c r="AT155" s="158">
        <v>8.9099999999999995E-3</v>
      </c>
      <c r="AU155" s="158"/>
      <c r="AV155" s="158"/>
      <c r="AW155" s="158"/>
      <c r="AX155" s="158"/>
      <c r="AY155" s="158"/>
      <c r="AZ155" s="158"/>
      <c r="BA155" s="158"/>
      <c r="BB155" s="158"/>
      <c r="BC155" s="158"/>
      <c r="BD155" s="158"/>
      <c r="BE155" s="158"/>
      <c r="BF155" s="158"/>
      <c r="BG155" s="158"/>
      <c r="BH155" s="158"/>
      <c r="BI155" s="158"/>
      <c r="BJ155" s="158"/>
      <c r="BK155" s="158"/>
      <c r="BL155" s="158"/>
      <c r="BM155" s="158"/>
      <c r="BN155" s="158"/>
      <c r="BO155" s="158"/>
      <c r="BP155" s="158"/>
      <c r="BQ155" s="158"/>
      <c r="BR155" s="158"/>
      <c r="BS155" s="158"/>
      <c r="BT155" s="158"/>
      <c r="BU155" s="158"/>
      <c r="BV155" s="158"/>
      <c r="BW155" s="158"/>
      <c r="BX155" s="158"/>
      <c r="BY155" s="158"/>
      <c r="BZ155" s="158"/>
      <c r="CA155" s="158"/>
      <c r="CB155" s="158"/>
      <c r="CC155" s="158"/>
      <c r="CE155" s="251">
        <f t="shared" si="39"/>
        <v>2.2461600000000002</v>
      </c>
      <c r="CF155" s="251">
        <f t="shared" si="39"/>
        <v>0.47766999999999998</v>
      </c>
      <c r="CG155" s="251">
        <f t="shared" si="39"/>
        <v>0.12534800000000001</v>
      </c>
      <c r="CH155" s="251">
        <f t="shared" si="39"/>
        <v>0</v>
      </c>
      <c r="CI155" s="251">
        <f t="shared" si="39"/>
        <v>0</v>
      </c>
      <c r="CJ155" s="251">
        <f t="shared" si="39"/>
        <v>0</v>
      </c>
    </row>
    <row r="156" spans="2:88" x14ac:dyDescent="0.2">
      <c r="B156" s="279"/>
      <c r="C156" s="279" t="s">
        <v>1383</v>
      </c>
      <c r="E156" s="279"/>
      <c r="F156" s="279"/>
      <c r="G156" s="151" t="s">
        <v>1234</v>
      </c>
      <c r="H156" s="151" t="s">
        <v>965</v>
      </c>
      <c r="I156" s="279"/>
      <c r="J156" s="279"/>
      <c r="K156" s="158">
        <v>5.6116999999999999</v>
      </c>
      <c r="L156" s="158">
        <v>5.7321119999999999</v>
      </c>
      <c r="M156" s="158">
        <v>5.7608779999999999</v>
      </c>
      <c r="N156" s="158">
        <v>5.8007799999999996</v>
      </c>
      <c r="O156" s="158">
        <v>6.8864159999999996</v>
      </c>
      <c r="P156" s="158">
        <v>6.9192270000000002</v>
      </c>
      <c r="Q156" s="158">
        <v>7.2724580000000003</v>
      </c>
      <c r="R156" s="158">
        <v>7.5406250000000004</v>
      </c>
      <c r="S156" s="158">
        <v>7.6376400000000002</v>
      </c>
      <c r="T156" s="158">
        <v>7.9231040000000004</v>
      </c>
      <c r="U156" s="158">
        <v>8.1473890000000004</v>
      </c>
      <c r="V156" s="158">
        <v>8.4014330000000008</v>
      </c>
      <c r="W156" s="158">
        <v>9.0421239999999994</v>
      </c>
      <c r="X156" s="158">
        <v>9.1901960000000003</v>
      </c>
      <c r="Y156" s="158">
        <v>9.3126870000000004</v>
      </c>
      <c r="Z156" s="158">
        <v>9.2817950000000007</v>
      </c>
      <c r="AA156" s="158">
        <v>9.2499359999999999</v>
      </c>
      <c r="AB156" s="158">
        <v>9.3649450000000005</v>
      </c>
      <c r="AC156" s="158">
        <v>9.4720309999999994</v>
      </c>
      <c r="AD156" s="158">
        <v>12.115755</v>
      </c>
      <c r="AE156" s="158">
        <v>12.304186</v>
      </c>
      <c r="AF156" s="158">
        <v>12.548931</v>
      </c>
      <c r="AG156" s="158">
        <v>13.030590999999999</v>
      </c>
      <c r="AH156" s="158">
        <v>13.212562</v>
      </c>
      <c r="AI156" s="158">
        <v>13.222944999999999</v>
      </c>
      <c r="AJ156" s="158">
        <v>13.532762999999999</v>
      </c>
      <c r="AK156" s="158">
        <v>13.625431000000001</v>
      </c>
      <c r="AL156" s="158">
        <v>13.640876</v>
      </c>
      <c r="AM156" s="158">
        <v>14.361411</v>
      </c>
      <c r="AN156" s="158">
        <v>15.749529000000001</v>
      </c>
      <c r="AO156" s="158">
        <v>18.607980000000001</v>
      </c>
      <c r="AP156" s="158">
        <v>14.315429</v>
      </c>
      <c r="AQ156" s="158">
        <v>16.693346999999999</v>
      </c>
      <c r="AR156" s="158">
        <v>16.839221999999999</v>
      </c>
      <c r="AS156" s="158">
        <v>16.676241999999998</v>
      </c>
      <c r="AT156" s="158">
        <v>17.391569</v>
      </c>
      <c r="AU156" s="158"/>
      <c r="AV156" s="158"/>
      <c r="AW156" s="158"/>
      <c r="AX156" s="158"/>
      <c r="AY156" s="158"/>
      <c r="AZ156" s="158"/>
      <c r="BA156" s="158"/>
      <c r="BB156" s="158"/>
      <c r="BC156" s="158"/>
      <c r="BD156" s="158"/>
      <c r="BE156" s="158"/>
      <c r="BF156" s="158"/>
      <c r="BG156" s="158"/>
      <c r="BH156" s="158"/>
      <c r="BI156" s="158"/>
      <c r="BJ156" s="158"/>
      <c r="BK156" s="158"/>
      <c r="BL156" s="158"/>
      <c r="BM156" s="158"/>
      <c r="BN156" s="158"/>
      <c r="BO156" s="158"/>
      <c r="BP156" s="158"/>
      <c r="BQ156" s="158"/>
      <c r="BR156" s="158"/>
      <c r="BS156" s="158"/>
      <c r="BT156" s="158"/>
      <c r="BU156" s="158"/>
      <c r="BV156" s="158"/>
      <c r="BW156" s="158"/>
      <c r="BX156" s="158"/>
      <c r="BY156" s="158"/>
      <c r="BZ156" s="158"/>
      <c r="CA156" s="158"/>
      <c r="CB156" s="158"/>
      <c r="CC156" s="158"/>
      <c r="CE156" s="251">
        <f t="shared" ref="CE156:CJ165" si="40">SUMIF($K$5:$CC$5,CE$5,$K156:$CC156)</f>
        <v>83.63376199999999</v>
      </c>
      <c r="CF156" s="251">
        <f t="shared" si="40"/>
        <v>128.12573900000001</v>
      </c>
      <c r="CG156" s="251">
        <f t="shared" si="40"/>
        <v>184.656744</v>
      </c>
      <c r="CH156" s="251">
        <f t="shared" si="40"/>
        <v>0</v>
      </c>
      <c r="CI156" s="251">
        <f t="shared" si="40"/>
        <v>0</v>
      </c>
      <c r="CJ156" s="251">
        <f t="shared" si="40"/>
        <v>0</v>
      </c>
    </row>
    <row r="157" spans="2:88" x14ac:dyDescent="0.2">
      <c r="B157" s="279"/>
      <c r="C157" s="279" t="s">
        <v>1381</v>
      </c>
      <c r="E157" s="279"/>
      <c r="F157" s="279"/>
      <c r="G157" s="151" t="s">
        <v>1234</v>
      </c>
      <c r="H157" s="151" t="s">
        <v>1294</v>
      </c>
      <c r="I157" s="279"/>
      <c r="J157" s="279"/>
      <c r="K157" s="158">
        <v>0.66618599999999994</v>
      </c>
      <c r="L157" s="158">
        <v>0.66618599999999994</v>
      </c>
      <c r="M157" s="158">
        <v>0.91293599999999997</v>
      </c>
      <c r="N157" s="158">
        <v>0.91293599999999997</v>
      </c>
      <c r="O157" s="158">
        <v>0.91293599999999997</v>
      </c>
      <c r="P157" s="158">
        <v>0.91293599999999997</v>
      </c>
      <c r="Q157" s="158">
        <v>0.91293599999999997</v>
      </c>
      <c r="R157" s="158">
        <v>0.91293599999999997</v>
      </c>
      <c r="S157" s="158">
        <v>0.91293599999999997</v>
      </c>
      <c r="T157" s="158">
        <v>0.91293599999999997</v>
      </c>
      <c r="U157" s="158">
        <v>0.91293599999999997</v>
      </c>
      <c r="V157" s="158">
        <v>0.91293599999999997</v>
      </c>
      <c r="W157" s="158">
        <v>0.98168599999999995</v>
      </c>
      <c r="X157" s="158">
        <v>0.98168599999999995</v>
      </c>
      <c r="Y157" s="158">
        <v>1.0543940000000001</v>
      </c>
      <c r="Z157" s="158">
        <v>1.0543940000000001</v>
      </c>
      <c r="AA157" s="158">
        <v>1.0543940000000001</v>
      </c>
      <c r="AB157" s="158">
        <v>1.0543940000000001</v>
      </c>
      <c r="AC157" s="158">
        <v>1.0543940000000001</v>
      </c>
      <c r="AD157" s="158">
        <v>1.13981</v>
      </c>
      <c r="AE157" s="158">
        <v>1.13981</v>
      </c>
      <c r="AF157" s="158">
        <v>1.42981</v>
      </c>
      <c r="AG157" s="158">
        <v>1.13981</v>
      </c>
      <c r="AH157" s="158">
        <v>1.2748299999999999</v>
      </c>
      <c r="AI157" s="158">
        <v>1.0723100000000001</v>
      </c>
      <c r="AJ157" s="158">
        <v>1.104705</v>
      </c>
      <c r="AK157" s="158">
        <v>1.104705</v>
      </c>
      <c r="AL157" s="158">
        <v>1.104705</v>
      </c>
      <c r="AM157" s="158">
        <v>0.97512500000000002</v>
      </c>
      <c r="AN157" s="158">
        <v>1.6181680000000001</v>
      </c>
      <c r="AO157" s="158">
        <v>1.6181680000000001</v>
      </c>
      <c r="AP157" s="158">
        <v>32.732624999999999</v>
      </c>
      <c r="AQ157" s="158">
        <v>32.732624999999999</v>
      </c>
      <c r="AR157" s="158">
        <v>32.799290999999997</v>
      </c>
      <c r="AS157" s="158">
        <v>33.507624</v>
      </c>
      <c r="AT157" s="158">
        <v>33.507624</v>
      </c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E157" s="251">
        <f t="shared" si="40"/>
        <v>10.461732000000001</v>
      </c>
      <c r="CF157" s="251">
        <f t="shared" si="40"/>
        <v>13.359412000000003</v>
      </c>
      <c r="CG157" s="251">
        <f t="shared" si="40"/>
        <v>173.87767499999998</v>
      </c>
      <c r="CH157" s="251">
        <f t="shared" si="40"/>
        <v>0</v>
      </c>
      <c r="CI157" s="251">
        <f t="shared" si="40"/>
        <v>0</v>
      </c>
      <c r="CJ157" s="251">
        <f t="shared" si="40"/>
        <v>0</v>
      </c>
    </row>
    <row r="158" spans="2:88" x14ac:dyDescent="0.2">
      <c r="B158" s="279"/>
      <c r="C158" s="279" t="s">
        <v>1382</v>
      </c>
      <c r="E158" s="279"/>
      <c r="F158" s="279"/>
      <c r="G158" s="151" t="s">
        <v>1234</v>
      </c>
      <c r="H158" s="151" t="s">
        <v>1295</v>
      </c>
      <c r="I158" s="279"/>
      <c r="J158" s="279"/>
      <c r="K158" s="158">
        <v>1.284168</v>
      </c>
      <c r="L158" s="158">
        <v>1.284168</v>
      </c>
      <c r="M158" s="158">
        <v>1.300834</v>
      </c>
      <c r="N158" s="158">
        <v>1.300834</v>
      </c>
      <c r="O158" s="158">
        <v>2.3543750000000001</v>
      </c>
      <c r="P158" s="158">
        <v>2.3543750000000001</v>
      </c>
      <c r="Q158" s="158">
        <v>2.440083</v>
      </c>
      <c r="R158" s="158">
        <v>2.440083</v>
      </c>
      <c r="S158" s="158">
        <v>2.440083</v>
      </c>
      <c r="T158" s="158">
        <v>2.488416</v>
      </c>
      <c r="U158" s="158">
        <v>2.488416</v>
      </c>
      <c r="V158" s="158">
        <v>2.488416</v>
      </c>
      <c r="W158" s="158">
        <v>2.7705609999999998</v>
      </c>
      <c r="X158" s="158">
        <v>2.7705609999999998</v>
      </c>
      <c r="Y158" s="158">
        <v>2.7705609999999998</v>
      </c>
      <c r="Z158" s="158">
        <v>2.7705609999999998</v>
      </c>
      <c r="AA158" s="158">
        <v>2.7705609999999998</v>
      </c>
      <c r="AB158" s="158">
        <v>2.8393109999999999</v>
      </c>
      <c r="AC158" s="158">
        <v>2.8393109999999999</v>
      </c>
      <c r="AD158" s="158">
        <v>4.5628520000000004</v>
      </c>
      <c r="AE158" s="158">
        <v>4.5628520000000004</v>
      </c>
      <c r="AF158" s="158">
        <v>4.6895170000000004</v>
      </c>
      <c r="AG158" s="158">
        <v>4.6416009999999996</v>
      </c>
      <c r="AH158" s="158">
        <v>4.6792049999999996</v>
      </c>
      <c r="AI158" s="158">
        <v>4.6792049999999996</v>
      </c>
      <c r="AJ158" s="158">
        <v>4.6792049999999996</v>
      </c>
      <c r="AK158" s="158">
        <v>4.743995</v>
      </c>
      <c r="AL158" s="158">
        <v>4.7115999999999998</v>
      </c>
      <c r="AM158" s="158">
        <v>4.7115999999999998</v>
      </c>
      <c r="AN158" s="158">
        <v>6.123208</v>
      </c>
      <c r="AO158" s="158">
        <v>6.1482080000000003</v>
      </c>
      <c r="AP158" s="158">
        <v>6.1482080000000003</v>
      </c>
      <c r="AQ158" s="158">
        <v>6.1482080000000003</v>
      </c>
      <c r="AR158" s="158">
        <v>6.5732080000000002</v>
      </c>
      <c r="AS158" s="158">
        <v>6.6973120000000002</v>
      </c>
      <c r="AT158" s="158">
        <v>6.7631439999999996</v>
      </c>
      <c r="AU158" s="158"/>
      <c r="AV158" s="158"/>
      <c r="AW158" s="158"/>
      <c r="AX158" s="158"/>
      <c r="AY158" s="158"/>
      <c r="AZ158" s="158"/>
      <c r="BA158" s="158"/>
      <c r="BB158" s="158"/>
      <c r="BC158" s="158"/>
      <c r="BD158" s="158"/>
      <c r="BE158" s="158"/>
      <c r="BF158" s="158"/>
      <c r="BG158" s="158"/>
      <c r="BH158" s="158"/>
      <c r="BI158" s="158"/>
      <c r="BJ158" s="158"/>
      <c r="BK158" s="158"/>
      <c r="BL158" s="158"/>
      <c r="BM158" s="158"/>
      <c r="BN158" s="158"/>
      <c r="BO158" s="158"/>
      <c r="BP158" s="158"/>
      <c r="BQ158" s="158"/>
      <c r="BR158" s="158"/>
      <c r="BS158" s="158"/>
      <c r="BT158" s="158"/>
      <c r="BU158" s="158"/>
      <c r="BV158" s="158"/>
      <c r="BW158" s="158"/>
      <c r="BX158" s="158"/>
      <c r="BY158" s="158"/>
      <c r="BZ158" s="158"/>
      <c r="CA158" s="158"/>
      <c r="CB158" s="158"/>
      <c r="CC158" s="158"/>
      <c r="CE158" s="251">
        <f t="shared" si="40"/>
        <v>24.664251000000004</v>
      </c>
      <c r="CF158" s="251">
        <f t="shared" si="40"/>
        <v>42.667453999999992</v>
      </c>
      <c r="CG158" s="251">
        <f t="shared" si="40"/>
        <v>68.127100999999996</v>
      </c>
      <c r="CH158" s="251">
        <f t="shared" si="40"/>
        <v>0</v>
      </c>
      <c r="CI158" s="251">
        <f t="shared" si="40"/>
        <v>0</v>
      </c>
      <c r="CJ158" s="251">
        <f t="shared" si="40"/>
        <v>0</v>
      </c>
    </row>
    <row r="159" spans="2:88" x14ac:dyDescent="0.2">
      <c r="B159" s="279"/>
      <c r="C159" s="279" t="s">
        <v>1385</v>
      </c>
      <c r="E159" s="279"/>
      <c r="F159" s="279"/>
      <c r="G159" s="151" t="s">
        <v>1234</v>
      </c>
      <c r="H159" s="151" t="s">
        <v>1291</v>
      </c>
      <c r="I159" s="279"/>
      <c r="J159" s="279"/>
      <c r="K159" s="158">
        <v>0</v>
      </c>
      <c r="L159" s="158">
        <v>0</v>
      </c>
      <c r="M159" s="158">
        <v>0</v>
      </c>
      <c r="N159" s="158">
        <v>0</v>
      </c>
      <c r="O159" s="158">
        <v>0</v>
      </c>
      <c r="P159" s="158">
        <v>0</v>
      </c>
      <c r="Q159" s="158">
        <v>0</v>
      </c>
      <c r="R159" s="158">
        <v>0</v>
      </c>
      <c r="S159" s="158">
        <v>0</v>
      </c>
      <c r="T159" s="158">
        <v>0</v>
      </c>
      <c r="U159" s="158">
        <v>0</v>
      </c>
      <c r="V159" s="158">
        <v>0</v>
      </c>
      <c r="W159" s="158">
        <v>0</v>
      </c>
      <c r="X159" s="158">
        <v>0</v>
      </c>
      <c r="Y159" s="158">
        <v>0</v>
      </c>
      <c r="Z159" s="158">
        <v>0</v>
      </c>
      <c r="AA159" s="158">
        <v>0</v>
      </c>
      <c r="AB159" s="158">
        <v>0</v>
      </c>
      <c r="AC159" s="158">
        <v>0</v>
      </c>
      <c r="AD159" s="158">
        <v>0</v>
      </c>
      <c r="AE159" s="158">
        <v>0</v>
      </c>
      <c r="AF159" s="158">
        <v>0</v>
      </c>
      <c r="AG159" s="158">
        <v>0</v>
      </c>
      <c r="AH159" s="158">
        <v>0</v>
      </c>
      <c r="AI159" s="158">
        <v>0</v>
      </c>
      <c r="AJ159" s="158">
        <v>0</v>
      </c>
      <c r="AK159" s="158">
        <v>0</v>
      </c>
      <c r="AL159" s="158">
        <v>0</v>
      </c>
      <c r="AM159" s="158">
        <v>0</v>
      </c>
      <c r="AN159" s="158">
        <v>0</v>
      </c>
      <c r="AO159" s="158">
        <v>0</v>
      </c>
      <c r="AP159" s="158">
        <v>0</v>
      </c>
      <c r="AQ159" s="158">
        <v>210.26289600000001</v>
      </c>
      <c r="AR159" s="158">
        <v>210.26283799999999</v>
      </c>
      <c r="AS159" s="158">
        <v>210.26283799999999</v>
      </c>
      <c r="AT159" s="158">
        <v>210.26283799999999</v>
      </c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E159" s="251">
        <f t="shared" si="40"/>
        <v>0</v>
      </c>
      <c r="CF159" s="251">
        <f t="shared" si="40"/>
        <v>0</v>
      </c>
      <c r="CG159" s="251">
        <f t="shared" si="40"/>
        <v>841.05140999999992</v>
      </c>
      <c r="CH159" s="251">
        <f t="shared" si="40"/>
        <v>0</v>
      </c>
      <c r="CI159" s="251">
        <f t="shared" si="40"/>
        <v>0</v>
      </c>
      <c r="CJ159" s="251">
        <f t="shared" si="40"/>
        <v>0</v>
      </c>
    </row>
    <row r="160" spans="2:88" x14ac:dyDescent="0.2">
      <c r="B160" s="279"/>
      <c r="C160" s="279" t="s">
        <v>1495</v>
      </c>
      <c r="E160" s="279"/>
      <c r="F160" s="279"/>
      <c r="G160" s="151" t="s">
        <v>1394</v>
      </c>
      <c r="H160" s="151"/>
      <c r="I160" s="279"/>
      <c r="J160" s="279"/>
      <c r="K160" s="158">
        <v>17.457999999999998</v>
      </c>
      <c r="L160" s="158">
        <v>17.457999999999998</v>
      </c>
      <c r="M160" s="158">
        <v>17.457999999999998</v>
      </c>
      <c r="N160" s="158">
        <v>17.457999999999998</v>
      </c>
      <c r="O160" s="158">
        <v>19.304355999999999</v>
      </c>
      <c r="P160" s="158">
        <v>22.138000000000002</v>
      </c>
      <c r="Q160" s="158">
        <v>22.138000000000002</v>
      </c>
      <c r="R160" s="158">
        <v>22.138000000000002</v>
      </c>
      <c r="S160" s="158">
        <v>33.524000000000001</v>
      </c>
      <c r="T160" s="158">
        <v>33.524000000000001</v>
      </c>
      <c r="U160" s="158">
        <v>33.524000000000001</v>
      </c>
      <c r="V160" s="158">
        <v>33.524000000000001</v>
      </c>
      <c r="W160" s="158">
        <v>33.524000000000001</v>
      </c>
      <c r="X160" s="158">
        <v>33.524000000000001</v>
      </c>
      <c r="Y160" s="158">
        <v>33.524000000000001</v>
      </c>
      <c r="Z160" s="158">
        <v>33.524000000000001</v>
      </c>
      <c r="AA160" s="158">
        <v>33.524000000000001</v>
      </c>
      <c r="AB160" s="158">
        <v>33.524000000000001</v>
      </c>
      <c r="AC160" s="158">
        <v>33.524000000000001</v>
      </c>
      <c r="AD160" s="158">
        <v>33.524000000000001</v>
      </c>
      <c r="AE160" s="158">
        <v>34.207999999999998</v>
      </c>
      <c r="AF160" s="158">
        <v>34.207999999999998</v>
      </c>
      <c r="AG160" s="158">
        <v>34.207999999999998</v>
      </c>
      <c r="AH160" s="158">
        <v>34.207999999999998</v>
      </c>
      <c r="AI160" s="158">
        <v>34.207999999999998</v>
      </c>
      <c r="AJ160" s="158">
        <v>34.207999999999998</v>
      </c>
      <c r="AK160" s="158">
        <v>34.207999999999998</v>
      </c>
      <c r="AL160" s="158">
        <v>34.207999999999998</v>
      </c>
      <c r="AM160" s="158">
        <v>34.207999999999998</v>
      </c>
      <c r="AN160" s="158">
        <v>37.055284999999998</v>
      </c>
      <c r="AO160" s="158">
        <v>37.784300000000002</v>
      </c>
      <c r="AP160" s="158">
        <v>37.879280000000001</v>
      </c>
      <c r="AQ160" s="158">
        <v>39.054940000000002</v>
      </c>
      <c r="AR160" s="158">
        <v>39.032089999999997</v>
      </c>
      <c r="AS160" s="158">
        <v>39.025539999999999</v>
      </c>
      <c r="AT160" s="158">
        <v>62.820070000000001</v>
      </c>
      <c r="AU160" s="158"/>
      <c r="AV160" s="158"/>
      <c r="AW160" s="158"/>
      <c r="AX160" s="158"/>
      <c r="AY160" s="158"/>
      <c r="AZ160" s="158"/>
      <c r="BA160" s="158"/>
      <c r="BB160" s="158"/>
      <c r="BC160" s="158"/>
      <c r="BD160" s="158"/>
      <c r="BE160" s="158"/>
      <c r="BF160" s="158"/>
      <c r="BG160" s="158"/>
      <c r="BH160" s="158"/>
      <c r="BI160" s="158"/>
      <c r="BJ160" s="158"/>
      <c r="BK160" s="158"/>
      <c r="BL160" s="158"/>
      <c r="BM160" s="158"/>
      <c r="BN160" s="158"/>
      <c r="BO160" s="158"/>
      <c r="BP160" s="158"/>
      <c r="BQ160" s="158"/>
      <c r="BR160" s="158"/>
      <c r="BS160" s="158"/>
      <c r="BT160" s="158"/>
      <c r="BU160" s="158"/>
      <c r="BV160" s="158"/>
      <c r="BW160" s="158"/>
      <c r="BX160" s="158"/>
      <c r="BY160" s="158"/>
      <c r="BZ160" s="158"/>
      <c r="CA160" s="158"/>
      <c r="CB160" s="158"/>
      <c r="CC160" s="158"/>
      <c r="CE160" s="251">
        <f t="shared" si="40"/>
        <v>289.64635599999997</v>
      </c>
      <c r="CF160" s="251">
        <f t="shared" si="40"/>
        <v>405.02399999999989</v>
      </c>
      <c r="CG160" s="251">
        <f t="shared" si="40"/>
        <v>463.69150499999995</v>
      </c>
      <c r="CH160" s="251">
        <f t="shared" si="40"/>
        <v>0</v>
      </c>
      <c r="CI160" s="251">
        <f t="shared" si="40"/>
        <v>0</v>
      </c>
      <c r="CJ160" s="251">
        <f t="shared" si="40"/>
        <v>0</v>
      </c>
    </row>
    <row r="161" spans="2:88" x14ac:dyDescent="0.2">
      <c r="B161" s="279"/>
      <c r="C161" s="279" t="s">
        <v>1496</v>
      </c>
      <c r="E161" s="279"/>
      <c r="F161" s="279"/>
      <c r="G161" s="151" t="s">
        <v>1401</v>
      </c>
      <c r="H161" s="151"/>
      <c r="I161" s="279"/>
      <c r="J161" s="279"/>
      <c r="K161" s="158">
        <v>0</v>
      </c>
      <c r="L161" s="158">
        <v>0</v>
      </c>
      <c r="M161" s="158">
        <v>0</v>
      </c>
      <c r="N161" s="158">
        <v>0</v>
      </c>
      <c r="O161" s="158">
        <v>0</v>
      </c>
      <c r="P161" s="158">
        <v>0</v>
      </c>
      <c r="Q161" s="158">
        <v>0</v>
      </c>
      <c r="R161" s="158">
        <v>0</v>
      </c>
      <c r="S161" s="158">
        <v>0</v>
      </c>
      <c r="T161" s="158">
        <v>0</v>
      </c>
      <c r="U161" s="158">
        <v>0</v>
      </c>
      <c r="V161" s="158">
        <v>0</v>
      </c>
      <c r="W161" s="158">
        <v>0</v>
      </c>
      <c r="X161" s="158">
        <v>0</v>
      </c>
      <c r="Y161" s="158">
        <v>0</v>
      </c>
      <c r="Z161" s="158">
        <v>0</v>
      </c>
      <c r="AA161" s="158">
        <v>0</v>
      </c>
      <c r="AB161" s="158">
        <v>0</v>
      </c>
      <c r="AC161" s="158">
        <v>0</v>
      </c>
      <c r="AD161" s="158">
        <v>0</v>
      </c>
      <c r="AE161" s="158">
        <v>0</v>
      </c>
      <c r="AF161" s="158">
        <v>0</v>
      </c>
      <c r="AG161" s="158">
        <v>0</v>
      </c>
      <c r="AH161" s="158">
        <v>0</v>
      </c>
      <c r="AI161" s="158">
        <v>-2.6727999999999998E-2</v>
      </c>
      <c r="AJ161" s="158">
        <v>0</v>
      </c>
      <c r="AK161" s="158">
        <v>2.6727999999999998E-2</v>
      </c>
      <c r="AL161" s="158">
        <v>0</v>
      </c>
      <c r="AM161" s="158">
        <v>0</v>
      </c>
      <c r="AN161" s="158">
        <v>0</v>
      </c>
      <c r="AO161" s="158">
        <v>0</v>
      </c>
      <c r="AP161" s="158">
        <v>0</v>
      </c>
      <c r="AQ161" s="158">
        <v>0</v>
      </c>
      <c r="AR161" s="158">
        <v>0</v>
      </c>
      <c r="AS161" s="158">
        <v>0</v>
      </c>
      <c r="AT161" s="158">
        <v>0</v>
      </c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E161" s="251">
        <f t="shared" si="40"/>
        <v>0</v>
      </c>
      <c r="CF161" s="251">
        <f t="shared" si="40"/>
        <v>0</v>
      </c>
      <c r="CG161" s="251">
        <f t="shared" si="40"/>
        <v>0</v>
      </c>
      <c r="CH161" s="251">
        <f t="shared" si="40"/>
        <v>0</v>
      </c>
      <c r="CI161" s="251">
        <f t="shared" si="40"/>
        <v>0</v>
      </c>
      <c r="CJ161" s="251">
        <f t="shared" si="40"/>
        <v>0</v>
      </c>
    </row>
    <row r="162" spans="2:88" x14ac:dyDescent="0.2">
      <c r="B162" s="279"/>
      <c r="C162" s="279" t="s">
        <v>1497</v>
      </c>
      <c r="E162" s="279"/>
      <c r="F162" s="279"/>
      <c r="G162" s="151" t="s">
        <v>1452</v>
      </c>
      <c r="H162" s="151"/>
      <c r="I162" s="279"/>
      <c r="J162" s="279"/>
      <c r="K162" s="158">
        <v>0</v>
      </c>
      <c r="L162" s="158">
        <v>0</v>
      </c>
      <c r="M162" s="158">
        <v>0</v>
      </c>
      <c r="N162" s="158">
        <v>2.08</v>
      </c>
      <c r="O162" s="158">
        <v>0.34437299999999998</v>
      </c>
      <c r="P162" s="158">
        <v>9.3563720000000004</v>
      </c>
      <c r="Q162" s="158">
        <v>0</v>
      </c>
      <c r="R162" s="158">
        <v>-5.3464989999999997</v>
      </c>
      <c r="S162" s="158">
        <v>4.9332479999999999</v>
      </c>
      <c r="T162" s="158">
        <v>2.4958830000000001</v>
      </c>
      <c r="U162" s="158">
        <v>1.7991569999999999</v>
      </c>
      <c r="V162" s="158">
        <v>5.8605489999999998</v>
      </c>
      <c r="W162" s="158">
        <v>-0.19442200000000001</v>
      </c>
      <c r="X162" s="158">
        <v>0.10624599999999999</v>
      </c>
      <c r="Y162" s="158">
        <v>-0.79955299999999996</v>
      </c>
      <c r="Z162" s="158">
        <v>6.277183</v>
      </c>
      <c r="AA162" s="158">
        <v>0.32985100000000001</v>
      </c>
      <c r="AB162" s="158">
        <v>-2.9019339999999998</v>
      </c>
      <c r="AC162" s="158">
        <v>6.5994719999999996</v>
      </c>
      <c r="AD162" s="158">
        <v>-0.45861800000000003</v>
      </c>
      <c r="AE162" s="158">
        <v>1.4854579999999999</v>
      </c>
      <c r="AF162" s="158">
        <v>0.59091099999999996</v>
      </c>
      <c r="AG162" s="158">
        <v>1.1590910000000001</v>
      </c>
      <c r="AH162" s="158">
        <v>5.4183260000000004</v>
      </c>
      <c r="AI162" s="158">
        <v>0.88422999999999996</v>
      </c>
      <c r="AJ162" s="158">
        <v>-4.2988999999999999E-2</v>
      </c>
      <c r="AK162" s="158">
        <v>9.0910000000000005E-2</v>
      </c>
      <c r="AL162" s="158">
        <v>0.40909000000000001</v>
      </c>
      <c r="AM162" s="158">
        <v>7.9090999999999995E-2</v>
      </c>
      <c r="AN162" s="158">
        <v>1.5090920000000001</v>
      </c>
      <c r="AO162" s="158">
        <v>3.5427279999999999</v>
      </c>
      <c r="AP162" s="158">
        <v>0</v>
      </c>
      <c r="AQ162" s="158">
        <v>1.2272730000000001</v>
      </c>
      <c r="AR162" s="158">
        <v>0</v>
      </c>
      <c r="AS162" s="158">
        <v>2.1</v>
      </c>
      <c r="AT162" s="158">
        <v>0.25</v>
      </c>
      <c r="AU162" s="158"/>
      <c r="AV162" s="158"/>
      <c r="AW162" s="158"/>
      <c r="AX162" s="158"/>
      <c r="AY162" s="158"/>
      <c r="AZ162" s="158"/>
      <c r="BA162" s="158"/>
      <c r="BB162" s="158"/>
      <c r="BC162" s="158"/>
      <c r="BD162" s="158"/>
      <c r="BE162" s="158"/>
      <c r="BF162" s="158"/>
      <c r="BG162" s="158"/>
      <c r="BH162" s="158"/>
      <c r="BI162" s="158"/>
      <c r="BJ162" s="158"/>
      <c r="BK162" s="158"/>
      <c r="BL162" s="158"/>
      <c r="BM162" s="158"/>
      <c r="BN162" s="158"/>
      <c r="BO162" s="158"/>
      <c r="BP162" s="158"/>
      <c r="BQ162" s="158"/>
      <c r="BR162" s="158"/>
      <c r="BS162" s="158"/>
      <c r="BT162" s="158"/>
      <c r="BU162" s="158"/>
      <c r="BV162" s="158"/>
      <c r="BW162" s="158"/>
      <c r="BX162" s="158"/>
      <c r="BY162" s="158"/>
      <c r="BZ162" s="158"/>
      <c r="CA162" s="158"/>
      <c r="CB162" s="158"/>
      <c r="CC162" s="158"/>
      <c r="CE162" s="251">
        <f t="shared" si="40"/>
        <v>21.523083</v>
      </c>
      <c r="CF162" s="251">
        <f t="shared" si="40"/>
        <v>17.612011000000003</v>
      </c>
      <c r="CG162" s="251">
        <f t="shared" si="40"/>
        <v>10.049424999999999</v>
      </c>
      <c r="CH162" s="251">
        <f t="shared" si="40"/>
        <v>0</v>
      </c>
      <c r="CI162" s="251">
        <f t="shared" si="40"/>
        <v>0</v>
      </c>
      <c r="CJ162" s="251">
        <f t="shared" si="40"/>
        <v>0</v>
      </c>
    </row>
    <row r="163" spans="2:88" x14ac:dyDescent="0.2">
      <c r="B163" s="279"/>
      <c r="C163" s="279" t="s">
        <v>1498</v>
      </c>
      <c r="E163" s="279"/>
      <c r="F163" s="279"/>
      <c r="G163" s="151" t="s">
        <v>1456</v>
      </c>
      <c r="H163" s="151"/>
      <c r="I163" s="279"/>
      <c r="J163" s="279"/>
      <c r="K163" s="158">
        <v>5.7599999999999998E-2</v>
      </c>
      <c r="L163" s="158">
        <v>0.24631400000000001</v>
      </c>
      <c r="M163" s="158">
        <v>2.3169</v>
      </c>
      <c r="N163" s="158">
        <v>0</v>
      </c>
      <c r="O163" s="158">
        <v>0</v>
      </c>
      <c r="P163" s="158">
        <v>0</v>
      </c>
      <c r="Q163" s="158">
        <v>0</v>
      </c>
      <c r="R163" s="158">
        <v>0</v>
      </c>
      <c r="S163" s="158">
        <v>1.16543</v>
      </c>
      <c r="T163" s="158">
        <v>0</v>
      </c>
      <c r="U163" s="158">
        <v>5.8909999999999997E-2</v>
      </c>
      <c r="V163" s="158">
        <v>2.9454999999999999E-2</v>
      </c>
      <c r="W163" s="158">
        <v>0.48348999999999998</v>
      </c>
      <c r="X163" s="158">
        <v>0</v>
      </c>
      <c r="Y163" s="158">
        <v>0</v>
      </c>
      <c r="Z163" s="158">
        <v>0.1</v>
      </c>
      <c r="AA163" s="158">
        <v>3.2537729999999998</v>
      </c>
      <c r="AB163" s="158">
        <v>0.404673</v>
      </c>
      <c r="AC163" s="158">
        <v>0.43065500000000001</v>
      </c>
      <c r="AD163" s="158">
        <v>0.69299299999999997</v>
      </c>
      <c r="AE163" s="158">
        <v>3.5091999999999998E-2</v>
      </c>
      <c r="AF163" s="158">
        <v>0</v>
      </c>
      <c r="AG163" s="158">
        <v>5.6455999999999999E-2</v>
      </c>
      <c r="AH163" s="158">
        <v>2.2728000000000002E-2</v>
      </c>
      <c r="AI163" s="158">
        <v>0.29586699999999999</v>
      </c>
      <c r="AJ163" s="158">
        <v>7.4701000000000004E-2</v>
      </c>
      <c r="AK163" s="158">
        <v>0.43584699999999998</v>
      </c>
      <c r="AL163" s="158">
        <v>3.1910000000000001E-2</v>
      </c>
      <c r="AM163" s="158">
        <v>0</v>
      </c>
      <c r="AN163" s="158">
        <v>4.4999999999999998E-2</v>
      </c>
      <c r="AO163" s="158">
        <v>4.0336999999999998E-2</v>
      </c>
      <c r="AP163" s="158">
        <v>2.7E-2</v>
      </c>
      <c r="AQ163" s="158">
        <v>1.5955E-2</v>
      </c>
      <c r="AR163" s="158">
        <v>0</v>
      </c>
      <c r="AS163" s="158">
        <v>0.33051900000000001</v>
      </c>
      <c r="AT163" s="158">
        <v>0.12534699999999999</v>
      </c>
      <c r="AU163" s="158"/>
      <c r="AV163" s="158"/>
      <c r="AW163" s="158"/>
      <c r="AX163" s="158"/>
      <c r="AY163" s="158"/>
      <c r="AZ163" s="158"/>
      <c r="BA163" s="158"/>
      <c r="BB163" s="158"/>
      <c r="BC163" s="158"/>
      <c r="BD163" s="158"/>
      <c r="BE163" s="158"/>
      <c r="BF163" s="158"/>
      <c r="BG163" s="158"/>
      <c r="BH163" s="158"/>
      <c r="BI163" s="158"/>
      <c r="BJ163" s="158"/>
      <c r="BK163" s="158"/>
      <c r="BL163" s="158"/>
      <c r="BM163" s="158"/>
      <c r="BN163" s="158"/>
      <c r="BO163" s="158"/>
      <c r="BP163" s="158"/>
      <c r="BQ163" s="158"/>
      <c r="BR163" s="158"/>
      <c r="BS163" s="158"/>
      <c r="BT163" s="158"/>
      <c r="BU163" s="158"/>
      <c r="BV163" s="158"/>
      <c r="BW163" s="158"/>
      <c r="BX163" s="158"/>
      <c r="BY163" s="158"/>
      <c r="BZ163" s="158"/>
      <c r="CA163" s="158"/>
      <c r="CB163" s="158"/>
      <c r="CC163" s="158"/>
      <c r="CE163" s="251">
        <f t="shared" si="40"/>
        <v>3.874609</v>
      </c>
      <c r="CF163" s="251">
        <f t="shared" si="40"/>
        <v>5.4798599999999995</v>
      </c>
      <c r="CG163" s="251">
        <f t="shared" si="40"/>
        <v>1.4224830000000002</v>
      </c>
      <c r="CH163" s="251">
        <f t="shared" si="40"/>
        <v>0</v>
      </c>
      <c r="CI163" s="251">
        <f t="shared" si="40"/>
        <v>0</v>
      </c>
      <c r="CJ163" s="251">
        <f t="shared" si="40"/>
        <v>0</v>
      </c>
    </row>
    <row r="164" spans="2:88" x14ac:dyDescent="0.2">
      <c r="B164" s="279"/>
      <c r="C164" s="279" t="s">
        <v>1499</v>
      </c>
      <c r="E164" s="279"/>
      <c r="F164" s="279"/>
      <c r="G164" s="151" t="s">
        <v>1456</v>
      </c>
      <c r="H164" s="151"/>
      <c r="I164" s="279"/>
      <c r="J164" s="279"/>
      <c r="K164" s="158">
        <v>8.4545999999999996E-2</v>
      </c>
      <c r="L164" s="158">
        <v>4.4546000000000002E-2</v>
      </c>
      <c r="M164" s="158">
        <v>6.4546000000000006E-2</v>
      </c>
      <c r="N164" s="158">
        <v>0</v>
      </c>
      <c r="O164" s="158">
        <v>0</v>
      </c>
      <c r="P164" s="158">
        <v>0</v>
      </c>
      <c r="Q164" s="158">
        <v>0</v>
      </c>
      <c r="R164" s="158">
        <v>0</v>
      </c>
      <c r="S164" s="158">
        <v>0</v>
      </c>
      <c r="T164" s="158">
        <v>0</v>
      </c>
      <c r="U164" s="158">
        <v>0</v>
      </c>
      <c r="V164" s="158">
        <v>0</v>
      </c>
      <c r="W164" s="158">
        <v>0</v>
      </c>
      <c r="X164" s="158">
        <v>0</v>
      </c>
      <c r="Y164" s="158">
        <v>0</v>
      </c>
      <c r="Z164" s="158">
        <v>0</v>
      </c>
      <c r="AA164" s="158">
        <v>0</v>
      </c>
      <c r="AB164" s="158">
        <v>0</v>
      </c>
      <c r="AC164" s="158">
        <v>0</v>
      </c>
      <c r="AD164" s="158">
        <v>0</v>
      </c>
      <c r="AE164" s="158">
        <v>0.255</v>
      </c>
      <c r="AF164" s="158">
        <v>1.0016370000000001</v>
      </c>
      <c r="AG164" s="158">
        <v>0.20399999999999999</v>
      </c>
      <c r="AH164" s="158">
        <v>4.2000000000000003E-2</v>
      </c>
      <c r="AI164" s="158">
        <v>8.2500000000000004E-2</v>
      </c>
      <c r="AJ164" s="158">
        <v>0.54600000000000004</v>
      </c>
      <c r="AK164" s="158">
        <v>0.10199999999999999</v>
      </c>
      <c r="AL164" s="158">
        <v>0.22500000000000001</v>
      </c>
      <c r="AM164" s="158">
        <v>0.54</v>
      </c>
      <c r="AN164" s="158">
        <v>0.54</v>
      </c>
      <c r="AO164" s="158">
        <v>0.495</v>
      </c>
      <c r="AP164" s="158">
        <v>0</v>
      </c>
      <c r="AQ164" s="158">
        <v>1.5300039999999999</v>
      </c>
      <c r="AR164" s="158">
        <v>2.141276</v>
      </c>
      <c r="AS164" s="158">
        <v>-6.3629999999999997E-3</v>
      </c>
      <c r="AT164" s="158">
        <v>3.5456000000000001E-2</v>
      </c>
      <c r="AU164" s="158"/>
      <c r="AV164" s="158"/>
      <c r="AW164" s="158"/>
      <c r="AX164" s="158"/>
      <c r="AY164" s="158"/>
      <c r="AZ164" s="158"/>
      <c r="BA164" s="158"/>
      <c r="BB164" s="158"/>
      <c r="BC164" s="158"/>
      <c r="BD164" s="158"/>
      <c r="BE164" s="158"/>
      <c r="BF164" s="158"/>
      <c r="BG164" s="158"/>
      <c r="BH164" s="158"/>
      <c r="BI164" s="158"/>
      <c r="BJ164" s="158"/>
      <c r="BK164" s="158"/>
      <c r="BL164" s="158"/>
      <c r="BM164" s="158"/>
      <c r="BN164" s="158"/>
      <c r="BO164" s="158"/>
      <c r="BP164" s="158"/>
      <c r="BQ164" s="158"/>
      <c r="BR164" s="158"/>
      <c r="BS164" s="158"/>
      <c r="BT164" s="158"/>
      <c r="BU164" s="158"/>
      <c r="BV164" s="158"/>
      <c r="BW164" s="158"/>
      <c r="BX164" s="158"/>
      <c r="BY164" s="158"/>
      <c r="BZ164" s="158"/>
      <c r="CA164" s="158"/>
      <c r="CB164" s="158"/>
      <c r="CC164" s="158"/>
      <c r="CE164" s="251">
        <f t="shared" si="40"/>
        <v>0.19363799999999998</v>
      </c>
      <c r="CF164" s="251">
        <f t="shared" si="40"/>
        <v>1.502637</v>
      </c>
      <c r="CG164" s="251">
        <f t="shared" si="40"/>
        <v>6.230872999999999</v>
      </c>
      <c r="CH164" s="251">
        <f t="shared" si="40"/>
        <v>0</v>
      </c>
      <c r="CI164" s="251">
        <f t="shared" si="40"/>
        <v>0</v>
      </c>
      <c r="CJ164" s="251">
        <f t="shared" si="40"/>
        <v>0</v>
      </c>
    </row>
    <row r="165" spans="2:88" x14ac:dyDescent="0.2">
      <c r="B165" s="279"/>
      <c r="C165" s="279" t="s">
        <v>1500</v>
      </c>
      <c r="E165" s="279"/>
      <c r="F165" s="279"/>
      <c r="G165" s="151" t="s">
        <v>1456</v>
      </c>
      <c r="H165" s="151"/>
      <c r="I165" s="279"/>
      <c r="J165" s="279"/>
      <c r="K165" s="158">
        <v>0.10050000000000001</v>
      </c>
      <c r="L165" s="158">
        <v>0</v>
      </c>
      <c r="M165" s="158">
        <v>0</v>
      </c>
      <c r="N165" s="158">
        <v>0</v>
      </c>
      <c r="O165" s="158">
        <v>0</v>
      </c>
      <c r="P165" s="158">
        <v>0.16200000000000001</v>
      </c>
      <c r="Q165" s="158">
        <v>0</v>
      </c>
      <c r="R165" s="158">
        <v>0</v>
      </c>
      <c r="S165" s="158">
        <v>0</v>
      </c>
      <c r="T165" s="158">
        <v>0</v>
      </c>
      <c r="U165" s="158">
        <v>0</v>
      </c>
      <c r="V165" s="158">
        <v>0</v>
      </c>
      <c r="W165" s="158">
        <v>0</v>
      </c>
      <c r="X165" s="158">
        <v>0</v>
      </c>
      <c r="Y165" s="158">
        <v>0</v>
      </c>
      <c r="Z165" s="158">
        <v>0</v>
      </c>
      <c r="AA165" s="158">
        <v>2.66</v>
      </c>
      <c r="AB165" s="158">
        <v>0</v>
      </c>
      <c r="AC165" s="158">
        <v>0</v>
      </c>
      <c r="AD165" s="158">
        <v>0</v>
      </c>
      <c r="AE165" s="158">
        <v>0</v>
      </c>
      <c r="AF165" s="158">
        <v>0</v>
      </c>
      <c r="AG165" s="158">
        <v>0</v>
      </c>
      <c r="AH165" s="158">
        <v>0</v>
      </c>
      <c r="AI165" s="158">
        <v>0</v>
      </c>
      <c r="AJ165" s="158">
        <v>0</v>
      </c>
      <c r="AK165" s="158">
        <v>0</v>
      </c>
      <c r="AL165" s="158">
        <v>0</v>
      </c>
      <c r="AM165" s="158">
        <v>0</v>
      </c>
      <c r="AN165" s="158">
        <v>0</v>
      </c>
      <c r="AO165" s="158">
        <v>0</v>
      </c>
      <c r="AP165" s="158">
        <v>0</v>
      </c>
      <c r="AQ165" s="158">
        <v>0.1</v>
      </c>
      <c r="AR165" s="158">
        <v>0</v>
      </c>
      <c r="AS165" s="158">
        <v>0</v>
      </c>
      <c r="AT165" s="158">
        <v>0</v>
      </c>
      <c r="AU165" s="158"/>
      <c r="AV165" s="158"/>
      <c r="AW165" s="158"/>
      <c r="AX165" s="158"/>
      <c r="AY165" s="158"/>
      <c r="AZ165" s="158"/>
      <c r="BA165" s="158"/>
      <c r="BB165" s="158"/>
      <c r="BC165" s="158"/>
      <c r="BD165" s="158"/>
      <c r="BE165" s="158"/>
      <c r="BF165" s="158"/>
      <c r="BG165" s="158"/>
      <c r="BH165" s="158"/>
      <c r="BI165" s="158"/>
      <c r="BJ165" s="158"/>
      <c r="BK165" s="158"/>
      <c r="BL165" s="158"/>
      <c r="BM165" s="158"/>
      <c r="BN165" s="158"/>
      <c r="BO165" s="158"/>
      <c r="BP165" s="158"/>
      <c r="BQ165" s="158"/>
      <c r="BR165" s="158"/>
      <c r="BS165" s="158"/>
      <c r="BT165" s="158"/>
      <c r="BU165" s="158"/>
      <c r="BV165" s="158"/>
      <c r="BW165" s="158"/>
      <c r="BX165" s="158"/>
      <c r="BY165" s="158"/>
      <c r="BZ165" s="158"/>
      <c r="CA165" s="158"/>
      <c r="CB165" s="158"/>
      <c r="CC165" s="158"/>
      <c r="CE165" s="251">
        <f t="shared" si="40"/>
        <v>0.26250000000000001</v>
      </c>
      <c r="CF165" s="251">
        <f t="shared" si="40"/>
        <v>2.66</v>
      </c>
      <c r="CG165" s="251">
        <f t="shared" si="40"/>
        <v>0.1</v>
      </c>
      <c r="CH165" s="251">
        <f t="shared" si="40"/>
        <v>0</v>
      </c>
      <c r="CI165" s="251">
        <f t="shared" si="40"/>
        <v>0</v>
      </c>
      <c r="CJ165" s="251">
        <f t="shared" si="40"/>
        <v>0</v>
      </c>
    </row>
    <row r="166" spans="2:88" x14ac:dyDescent="0.2">
      <c r="B166" s="279"/>
      <c r="C166" s="279" t="s">
        <v>1501</v>
      </c>
      <c r="D166" s="279"/>
      <c r="E166" s="279"/>
      <c r="F166" s="279"/>
      <c r="G166" s="151" t="s">
        <v>1340</v>
      </c>
      <c r="H166" s="151"/>
      <c r="I166" s="279"/>
      <c r="J166" s="279"/>
      <c r="K166" s="158">
        <v>0.63278500000000004</v>
      </c>
      <c r="L166" s="158">
        <v>0</v>
      </c>
      <c r="M166" s="158">
        <v>0</v>
      </c>
      <c r="N166" s="158">
        <v>0</v>
      </c>
      <c r="O166" s="158">
        <v>0</v>
      </c>
      <c r="P166" s="158">
        <v>5.1607240000000001</v>
      </c>
      <c r="Q166" s="158">
        <v>2.289364</v>
      </c>
      <c r="R166" s="158">
        <v>0</v>
      </c>
      <c r="S166" s="158">
        <v>0</v>
      </c>
      <c r="T166" s="158">
        <v>8.5637290000000004</v>
      </c>
      <c r="U166" s="158">
        <v>0</v>
      </c>
      <c r="V166" s="158">
        <v>0</v>
      </c>
      <c r="W166" s="158">
        <v>0</v>
      </c>
      <c r="X166" s="158">
        <v>0</v>
      </c>
      <c r="Y166" s="158">
        <v>0</v>
      </c>
      <c r="Z166" s="158">
        <v>0</v>
      </c>
      <c r="AA166" s="158">
        <v>10.605176</v>
      </c>
      <c r="AB166" s="158">
        <v>2.0500000000000001E-2</v>
      </c>
      <c r="AC166" s="158">
        <v>0</v>
      </c>
      <c r="AD166" s="158">
        <v>0</v>
      </c>
      <c r="AE166" s="158">
        <v>5.226915</v>
      </c>
      <c r="AF166" s="158">
        <v>0</v>
      </c>
      <c r="AG166" s="158">
        <v>1.3363640000000001</v>
      </c>
      <c r="AH166" s="158">
        <v>0</v>
      </c>
      <c r="AI166" s="158">
        <v>0</v>
      </c>
      <c r="AJ166" s="158">
        <v>0</v>
      </c>
      <c r="AK166" s="158">
        <v>0</v>
      </c>
      <c r="AL166" s="158">
        <v>1.011584</v>
      </c>
      <c r="AM166" s="158">
        <v>1.3950009999999999</v>
      </c>
      <c r="AN166" s="158">
        <v>15.282030000000001</v>
      </c>
      <c r="AO166" s="158">
        <v>5.3023000000000001E-2</v>
      </c>
      <c r="AP166" s="158">
        <v>0</v>
      </c>
      <c r="AQ166" s="158">
        <v>2.1050010000000001</v>
      </c>
      <c r="AR166" s="158">
        <v>0</v>
      </c>
      <c r="AS166" s="158">
        <v>1.7851170000000001</v>
      </c>
      <c r="AT166" s="158">
        <v>2.2217199999999999</v>
      </c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/>
      <c r="BQ166" s="158"/>
      <c r="BR166" s="158"/>
      <c r="BS166" s="158"/>
      <c r="BT166" s="158"/>
      <c r="BU166" s="158"/>
      <c r="BV166" s="158"/>
      <c r="BW166" s="158"/>
      <c r="BX166" s="158"/>
      <c r="BY166" s="158"/>
      <c r="BZ166" s="158"/>
      <c r="CA166" s="158"/>
      <c r="CB166" s="158"/>
      <c r="CC166" s="158"/>
      <c r="CE166" s="251">
        <f t="shared" ref="CE166:CJ175" si="41">SUMIF($K$5:$CC$5,CE$5,$K166:$CC166)</f>
        <v>16.646602000000001</v>
      </c>
      <c r="CF166" s="251">
        <f t="shared" si="41"/>
        <v>17.188955</v>
      </c>
      <c r="CG166" s="251">
        <f t="shared" si="41"/>
        <v>23.853476000000001</v>
      </c>
      <c r="CH166" s="251">
        <f t="shared" si="41"/>
        <v>0</v>
      </c>
      <c r="CI166" s="251">
        <f t="shared" si="41"/>
        <v>0</v>
      </c>
      <c r="CJ166" s="251">
        <f t="shared" si="41"/>
        <v>0</v>
      </c>
    </row>
    <row r="167" spans="2:88" x14ac:dyDescent="0.2">
      <c r="B167" s="279"/>
      <c r="C167" s="279" t="s">
        <v>1502</v>
      </c>
      <c r="D167" s="279"/>
      <c r="E167" s="279"/>
      <c r="F167" s="279"/>
      <c r="G167" s="151" t="s">
        <v>1434</v>
      </c>
      <c r="H167" s="151"/>
      <c r="I167" s="279"/>
      <c r="J167" s="279"/>
      <c r="K167" s="158">
        <v>1.3993819999999999</v>
      </c>
      <c r="L167" s="158">
        <v>2.2591000000000001</v>
      </c>
      <c r="M167" s="158">
        <v>2.2064509999999999</v>
      </c>
      <c r="N167" s="158">
        <v>2.1597010000000001</v>
      </c>
      <c r="O167" s="158">
        <v>1.4286110000000001</v>
      </c>
      <c r="P167" s="158">
        <v>2.495635</v>
      </c>
      <c r="Q167" s="158">
        <v>2.0641080000000001</v>
      </c>
      <c r="R167" s="158">
        <v>0.444909</v>
      </c>
      <c r="S167" s="158">
        <v>0</v>
      </c>
      <c r="T167" s="158">
        <v>0.41172900000000001</v>
      </c>
      <c r="U167" s="158">
        <v>0.32981899999999997</v>
      </c>
      <c r="V167" s="158">
        <v>0.76999499999999999</v>
      </c>
      <c r="W167" s="158">
        <v>0</v>
      </c>
      <c r="X167" s="158">
        <v>0</v>
      </c>
      <c r="Y167" s="158">
        <v>0</v>
      </c>
      <c r="Z167" s="158">
        <v>0</v>
      </c>
      <c r="AA167" s="158">
        <v>0</v>
      </c>
      <c r="AB167" s="158">
        <v>0</v>
      </c>
      <c r="AC167" s="158">
        <v>0</v>
      </c>
      <c r="AD167" s="158">
        <v>0</v>
      </c>
      <c r="AE167" s="158">
        <v>0</v>
      </c>
      <c r="AF167" s="158">
        <v>0</v>
      </c>
      <c r="AG167" s="158">
        <v>0</v>
      </c>
      <c r="AH167" s="158">
        <v>0</v>
      </c>
      <c r="AI167" s="158">
        <v>0</v>
      </c>
      <c r="AJ167" s="158">
        <v>0</v>
      </c>
      <c r="AK167" s="158">
        <v>0</v>
      </c>
      <c r="AL167" s="158">
        <v>0</v>
      </c>
      <c r="AM167" s="158">
        <v>0</v>
      </c>
      <c r="AN167" s="158">
        <v>0</v>
      </c>
      <c r="AO167" s="158">
        <v>0</v>
      </c>
      <c r="AP167" s="158">
        <v>0</v>
      </c>
      <c r="AQ167" s="158">
        <v>0</v>
      </c>
      <c r="AR167" s="158">
        <v>0</v>
      </c>
      <c r="AS167" s="158">
        <v>0</v>
      </c>
      <c r="AT167" s="158">
        <v>0</v>
      </c>
      <c r="AU167" s="158"/>
      <c r="AV167" s="158"/>
      <c r="AW167" s="158"/>
      <c r="AX167" s="158"/>
      <c r="AY167" s="158"/>
      <c r="AZ167" s="158"/>
      <c r="BA167" s="158"/>
      <c r="BB167" s="158"/>
      <c r="BC167" s="158"/>
      <c r="BD167" s="158"/>
      <c r="BE167" s="158"/>
      <c r="BF167" s="158"/>
      <c r="BG167" s="158"/>
      <c r="BH167" s="158"/>
      <c r="BI167" s="158"/>
      <c r="BJ167" s="158"/>
      <c r="BK167" s="158"/>
      <c r="BL167" s="158"/>
      <c r="BM167" s="158"/>
      <c r="BN167" s="158"/>
      <c r="BO167" s="158"/>
      <c r="BP167" s="158"/>
      <c r="BQ167" s="158"/>
      <c r="BR167" s="158"/>
      <c r="BS167" s="158"/>
      <c r="BT167" s="158"/>
      <c r="BU167" s="158"/>
      <c r="BV167" s="158"/>
      <c r="BW167" s="158"/>
      <c r="BX167" s="158"/>
      <c r="BY167" s="158"/>
      <c r="BZ167" s="158"/>
      <c r="CA167" s="158"/>
      <c r="CB167" s="158"/>
      <c r="CC167" s="158"/>
      <c r="CE167" s="251">
        <f t="shared" si="41"/>
        <v>15.969439999999999</v>
      </c>
      <c r="CF167" s="251">
        <f t="shared" si="41"/>
        <v>0</v>
      </c>
      <c r="CG167" s="251">
        <f t="shared" si="41"/>
        <v>0</v>
      </c>
      <c r="CH167" s="251">
        <f t="shared" si="41"/>
        <v>0</v>
      </c>
      <c r="CI167" s="251">
        <f t="shared" si="41"/>
        <v>0</v>
      </c>
      <c r="CJ167" s="251">
        <f t="shared" si="41"/>
        <v>0</v>
      </c>
    </row>
    <row r="168" spans="2:88" x14ac:dyDescent="0.2">
      <c r="B168" s="279"/>
      <c r="C168" s="279" t="s">
        <v>1503</v>
      </c>
      <c r="D168" s="279"/>
      <c r="E168" s="279"/>
      <c r="F168" s="279"/>
      <c r="G168" s="151" t="s">
        <v>1434</v>
      </c>
      <c r="H168" s="151"/>
      <c r="I168" s="279"/>
      <c r="J168" s="279"/>
      <c r="K168" s="158">
        <v>0</v>
      </c>
      <c r="L168" s="158">
        <v>0</v>
      </c>
      <c r="M168" s="158">
        <v>0.814639</v>
      </c>
      <c r="N168" s="158">
        <v>0.456229</v>
      </c>
      <c r="O168" s="158">
        <v>0.31736399999999998</v>
      </c>
      <c r="P168" s="158">
        <v>0.33357500000000001</v>
      </c>
      <c r="Q168" s="158">
        <v>0</v>
      </c>
      <c r="R168" s="158">
        <v>0</v>
      </c>
      <c r="S168" s="158">
        <v>0.412275</v>
      </c>
      <c r="T168" s="158">
        <v>0</v>
      </c>
      <c r="U168" s="158">
        <v>0</v>
      </c>
      <c r="V168" s="158">
        <v>0</v>
      </c>
      <c r="W168" s="158">
        <v>0</v>
      </c>
      <c r="X168" s="158">
        <v>0</v>
      </c>
      <c r="Y168" s="158">
        <v>0</v>
      </c>
      <c r="Z168" s="158">
        <v>0</v>
      </c>
      <c r="AA168" s="158">
        <v>0</v>
      </c>
      <c r="AB168" s="158">
        <v>0</v>
      </c>
      <c r="AC168" s="158">
        <v>0</v>
      </c>
      <c r="AD168" s="158">
        <v>0</v>
      </c>
      <c r="AE168" s="158">
        <v>0</v>
      </c>
      <c r="AF168" s="158">
        <v>0</v>
      </c>
      <c r="AG168" s="158">
        <v>0</v>
      </c>
      <c r="AH168" s="158">
        <v>0</v>
      </c>
      <c r="AI168" s="158">
        <v>0</v>
      </c>
      <c r="AJ168" s="158">
        <v>0</v>
      </c>
      <c r="AK168" s="158">
        <v>0</v>
      </c>
      <c r="AL168" s="158">
        <v>0</v>
      </c>
      <c r="AM168" s="158">
        <v>0</v>
      </c>
      <c r="AN168" s="158">
        <v>0</v>
      </c>
      <c r="AO168" s="158">
        <v>0</v>
      </c>
      <c r="AP168" s="158">
        <v>0</v>
      </c>
      <c r="AQ168" s="158">
        <v>0</v>
      </c>
      <c r="AR168" s="158">
        <v>0</v>
      </c>
      <c r="AS168" s="158">
        <v>0</v>
      </c>
      <c r="AT168" s="158">
        <v>0</v>
      </c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/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E168" s="251">
        <f t="shared" si="41"/>
        <v>2.334082</v>
      </c>
      <c r="CF168" s="251">
        <f t="shared" si="41"/>
        <v>0</v>
      </c>
      <c r="CG168" s="251">
        <f t="shared" si="41"/>
        <v>0</v>
      </c>
      <c r="CH168" s="251">
        <f t="shared" si="41"/>
        <v>0</v>
      </c>
      <c r="CI168" s="251">
        <f t="shared" si="41"/>
        <v>0</v>
      </c>
      <c r="CJ168" s="251">
        <f t="shared" si="41"/>
        <v>0</v>
      </c>
    </row>
    <row r="169" spans="2:88" x14ac:dyDescent="0.2">
      <c r="B169" s="279"/>
      <c r="C169" s="279" t="s">
        <v>1504</v>
      </c>
      <c r="D169" s="279"/>
      <c r="E169" s="279"/>
      <c r="F169" s="279"/>
      <c r="G169" s="151" t="s">
        <v>1434</v>
      </c>
      <c r="H169" s="151"/>
      <c r="I169" s="279"/>
      <c r="J169" s="279"/>
      <c r="K169" s="158">
        <v>0</v>
      </c>
      <c r="L169" s="158">
        <v>0.32355</v>
      </c>
      <c r="M169" s="158">
        <v>0</v>
      </c>
      <c r="N169" s="158">
        <v>0</v>
      </c>
      <c r="O169" s="158">
        <v>0</v>
      </c>
      <c r="P169" s="158">
        <v>3.7911E-2</v>
      </c>
      <c r="Q169" s="158">
        <v>0</v>
      </c>
      <c r="R169" s="158">
        <v>0</v>
      </c>
      <c r="S169" s="158">
        <v>0</v>
      </c>
      <c r="T169" s="158">
        <v>0</v>
      </c>
      <c r="U169" s="158">
        <v>0.14802100000000001</v>
      </c>
      <c r="V169" s="158">
        <v>0.105929</v>
      </c>
      <c r="W169" s="158">
        <v>0</v>
      </c>
      <c r="X169" s="158">
        <v>0</v>
      </c>
      <c r="Y169" s="158">
        <v>0</v>
      </c>
      <c r="Z169" s="158">
        <v>0</v>
      </c>
      <c r="AA169" s="158">
        <v>0</v>
      </c>
      <c r="AB169" s="158">
        <v>0</v>
      </c>
      <c r="AC169" s="158">
        <v>0</v>
      </c>
      <c r="AD169" s="158">
        <v>0</v>
      </c>
      <c r="AE169" s="158">
        <v>0</v>
      </c>
      <c r="AF169" s="158">
        <v>0</v>
      </c>
      <c r="AG169" s="158">
        <v>0</v>
      </c>
      <c r="AH169" s="158">
        <v>0</v>
      </c>
      <c r="AI169" s="158">
        <v>0</v>
      </c>
      <c r="AJ169" s="158">
        <v>0</v>
      </c>
      <c r="AK169" s="158">
        <v>0</v>
      </c>
      <c r="AL169" s="158">
        <v>0</v>
      </c>
      <c r="AM169" s="158">
        <v>0</v>
      </c>
      <c r="AN169" s="158">
        <v>0</v>
      </c>
      <c r="AO169" s="158">
        <v>0</v>
      </c>
      <c r="AP169" s="158">
        <v>0</v>
      </c>
      <c r="AQ169" s="158">
        <v>0</v>
      </c>
      <c r="AR169" s="158">
        <v>0</v>
      </c>
      <c r="AS169" s="158">
        <v>0</v>
      </c>
      <c r="AT169" s="158">
        <v>0</v>
      </c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/>
      <c r="CB169" s="158"/>
      <c r="CC169" s="158"/>
      <c r="CE169" s="251">
        <f t="shared" si="41"/>
        <v>0.61541099999999993</v>
      </c>
      <c r="CF169" s="251">
        <f t="shared" si="41"/>
        <v>0</v>
      </c>
      <c r="CG169" s="251">
        <f t="shared" si="41"/>
        <v>0</v>
      </c>
      <c r="CH169" s="251">
        <f t="shared" si="41"/>
        <v>0</v>
      </c>
      <c r="CI169" s="251">
        <f t="shared" si="41"/>
        <v>0</v>
      </c>
      <c r="CJ169" s="251">
        <f t="shared" si="41"/>
        <v>0</v>
      </c>
    </row>
    <row r="170" spans="2:88" x14ac:dyDescent="0.2">
      <c r="B170" s="279"/>
      <c r="C170" s="279" t="s">
        <v>1505</v>
      </c>
      <c r="D170" s="279"/>
      <c r="E170" s="279"/>
      <c r="F170" s="279"/>
      <c r="G170" s="151" t="s">
        <v>1434</v>
      </c>
      <c r="H170" s="151"/>
      <c r="I170" s="279"/>
      <c r="J170" s="279"/>
      <c r="K170" s="158">
        <v>3.7909999999999999E-2</v>
      </c>
      <c r="L170" s="158">
        <v>3.1819E-2</v>
      </c>
      <c r="M170" s="158">
        <v>6.2454999999999997E-2</v>
      </c>
      <c r="N170" s="158">
        <v>0.24849299999999999</v>
      </c>
      <c r="O170" s="158">
        <v>0.151001</v>
      </c>
      <c r="P170" s="158">
        <v>0.196549</v>
      </c>
      <c r="Q170" s="158">
        <v>0.21686900000000001</v>
      </c>
      <c r="R170" s="158">
        <v>7.8547000000000006E-2</v>
      </c>
      <c r="S170" s="158">
        <v>7.3273000000000005E-2</v>
      </c>
      <c r="T170" s="158">
        <v>7.5547000000000003E-2</v>
      </c>
      <c r="U170" s="158">
        <v>4.4455000000000001E-2</v>
      </c>
      <c r="V170" s="158">
        <v>1.8182E-2</v>
      </c>
      <c r="W170" s="158">
        <v>0</v>
      </c>
      <c r="X170" s="158">
        <v>0</v>
      </c>
      <c r="Y170" s="158">
        <v>0</v>
      </c>
      <c r="Z170" s="158">
        <v>0</v>
      </c>
      <c r="AA170" s="158">
        <v>0</v>
      </c>
      <c r="AB170" s="158">
        <v>0</v>
      </c>
      <c r="AC170" s="158">
        <v>0</v>
      </c>
      <c r="AD170" s="158">
        <v>0</v>
      </c>
      <c r="AE170" s="158">
        <v>0</v>
      </c>
      <c r="AF170" s="158">
        <v>0</v>
      </c>
      <c r="AG170" s="158">
        <v>0</v>
      </c>
      <c r="AH170" s="158">
        <v>0</v>
      </c>
      <c r="AI170" s="158">
        <v>0</v>
      </c>
      <c r="AJ170" s="158">
        <v>0</v>
      </c>
      <c r="AK170" s="158">
        <v>0</v>
      </c>
      <c r="AL170" s="158">
        <v>0</v>
      </c>
      <c r="AM170" s="158">
        <v>0</v>
      </c>
      <c r="AN170" s="158">
        <v>0</v>
      </c>
      <c r="AO170" s="158">
        <v>0</v>
      </c>
      <c r="AP170" s="158">
        <v>0</v>
      </c>
      <c r="AQ170" s="158">
        <v>0</v>
      </c>
      <c r="AR170" s="158">
        <v>0</v>
      </c>
      <c r="AS170" s="158">
        <v>0</v>
      </c>
      <c r="AT170" s="158">
        <v>0</v>
      </c>
      <c r="AU170" s="158"/>
      <c r="AV170" s="158"/>
      <c r="AW170" s="158"/>
      <c r="AX170" s="158"/>
      <c r="AY170" s="158"/>
      <c r="AZ170" s="158"/>
      <c r="BA170" s="158"/>
      <c r="BB170" s="158"/>
      <c r="BC170" s="158"/>
      <c r="BD170" s="158"/>
      <c r="BE170" s="158"/>
      <c r="BF170" s="158"/>
      <c r="BG170" s="158"/>
      <c r="BH170" s="158"/>
      <c r="BI170" s="158"/>
      <c r="BJ170" s="158"/>
      <c r="BK170" s="158"/>
      <c r="BL170" s="158"/>
      <c r="BM170" s="158"/>
      <c r="BN170" s="158"/>
      <c r="BO170" s="158"/>
      <c r="BP170" s="158"/>
      <c r="BQ170" s="158"/>
      <c r="BR170" s="158"/>
      <c r="BS170" s="158"/>
      <c r="BT170" s="158"/>
      <c r="BU170" s="158"/>
      <c r="BV170" s="158"/>
      <c r="BW170" s="158"/>
      <c r="BX170" s="158"/>
      <c r="BY170" s="158"/>
      <c r="BZ170" s="158"/>
      <c r="CA170" s="158"/>
      <c r="CB170" s="158"/>
      <c r="CC170" s="158"/>
      <c r="CE170" s="251">
        <f t="shared" si="41"/>
        <v>1.2350999999999996</v>
      </c>
      <c r="CF170" s="251">
        <f t="shared" si="41"/>
        <v>0</v>
      </c>
      <c r="CG170" s="251">
        <f t="shared" si="41"/>
        <v>0</v>
      </c>
      <c r="CH170" s="251">
        <f t="shared" si="41"/>
        <v>0</v>
      </c>
      <c r="CI170" s="251">
        <f t="shared" si="41"/>
        <v>0</v>
      </c>
      <c r="CJ170" s="251">
        <f t="shared" si="41"/>
        <v>0</v>
      </c>
    </row>
    <row r="171" spans="2:88" x14ac:dyDescent="0.2">
      <c r="B171" s="279"/>
      <c r="C171" s="279" t="s">
        <v>1506</v>
      </c>
      <c r="D171" s="279"/>
      <c r="E171" s="279"/>
      <c r="F171" s="279"/>
      <c r="G171" s="151" t="s">
        <v>1434</v>
      </c>
      <c r="H171" s="151"/>
      <c r="I171" s="279"/>
      <c r="J171" s="279"/>
      <c r="K171" s="158">
        <v>0.76361199999999996</v>
      </c>
      <c r="L171" s="158">
        <v>0.75582300000000002</v>
      </c>
      <c r="M171" s="158">
        <v>0.74432299999999996</v>
      </c>
      <c r="N171" s="158">
        <v>0.87101899999999999</v>
      </c>
      <c r="O171" s="158">
        <v>1.5790230000000001</v>
      </c>
      <c r="P171" s="158">
        <v>0.54078000000000004</v>
      </c>
      <c r="Q171" s="158">
        <v>0.94689800000000002</v>
      </c>
      <c r="R171" s="158">
        <v>0.90941099999999997</v>
      </c>
      <c r="S171" s="158">
        <v>0.91071500000000005</v>
      </c>
      <c r="T171" s="158">
        <v>0.89635100000000001</v>
      </c>
      <c r="U171" s="158">
        <v>0.90920400000000001</v>
      </c>
      <c r="V171" s="158">
        <v>0.91428200000000004</v>
      </c>
      <c r="W171" s="158">
        <v>0.88880000000000003</v>
      </c>
      <c r="X171" s="158">
        <v>0.90875600000000001</v>
      </c>
      <c r="Y171" s="158">
        <v>0.83003199999999999</v>
      </c>
      <c r="Z171" s="158">
        <v>0.94033599999999995</v>
      </c>
      <c r="AA171" s="158">
        <v>0.89761299999999999</v>
      </c>
      <c r="AB171" s="158">
        <v>0.89910299999999999</v>
      </c>
      <c r="AC171" s="158">
        <v>0.887378</v>
      </c>
      <c r="AD171" s="158">
        <v>0.91146099999999997</v>
      </c>
      <c r="AE171" s="158">
        <v>0.89628399999999997</v>
      </c>
      <c r="AF171" s="158">
        <v>0.91282600000000003</v>
      </c>
      <c r="AG171" s="158">
        <v>0.886378</v>
      </c>
      <c r="AH171" s="158">
        <v>0.81245999999999996</v>
      </c>
      <c r="AI171" s="158">
        <v>0.87764600000000004</v>
      </c>
      <c r="AJ171" s="158">
        <v>0.89664900000000003</v>
      </c>
      <c r="AK171" s="158">
        <v>0.83810099999999998</v>
      </c>
      <c r="AL171" s="158">
        <v>0.89823500000000001</v>
      </c>
      <c r="AM171" s="158">
        <v>0.535547</v>
      </c>
      <c r="AN171" s="158">
        <v>1.1778280000000001</v>
      </c>
      <c r="AO171" s="158">
        <v>0.81691800000000003</v>
      </c>
      <c r="AP171" s="158">
        <v>0.79878199999999999</v>
      </c>
      <c r="AQ171" s="158">
        <v>0.87284499999999998</v>
      </c>
      <c r="AR171" s="158">
        <v>0.83044499999999999</v>
      </c>
      <c r="AS171" s="158">
        <v>0.88001099999999999</v>
      </c>
      <c r="AT171" s="158">
        <v>0.72441800000000001</v>
      </c>
      <c r="AU171" s="158"/>
      <c r="AV171" s="158"/>
      <c r="AW171" s="158"/>
      <c r="AX171" s="158"/>
      <c r="AY171" s="158"/>
      <c r="AZ171" s="158"/>
      <c r="BA171" s="158"/>
      <c r="BB171" s="158"/>
      <c r="BC171" s="158"/>
      <c r="BD171" s="158"/>
      <c r="BE171" s="158"/>
      <c r="BF171" s="158"/>
      <c r="BG171" s="158"/>
      <c r="BH171" s="158"/>
      <c r="BI171" s="158"/>
      <c r="BJ171" s="158"/>
      <c r="BK171" s="158"/>
      <c r="BL171" s="158"/>
      <c r="BM171" s="158"/>
      <c r="BN171" s="158"/>
      <c r="BO171" s="158"/>
      <c r="BP171" s="158"/>
      <c r="BQ171" s="158"/>
      <c r="BR171" s="158"/>
      <c r="BS171" s="158"/>
      <c r="BT171" s="158"/>
      <c r="BU171" s="158"/>
      <c r="BV171" s="158"/>
      <c r="BW171" s="158"/>
      <c r="BX171" s="158"/>
      <c r="BY171" s="158"/>
      <c r="BZ171" s="158"/>
      <c r="CA171" s="158"/>
      <c r="CB171" s="158"/>
      <c r="CC171" s="158"/>
      <c r="CE171" s="251">
        <f t="shared" si="41"/>
        <v>10.741441</v>
      </c>
      <c r="CF171" s="251">
        <f t="shared" si="41"/>
        <v>10.671427000000001</v>
      </c>
      <c r="CG171" s="251">
        <f t="shared" si="41"/>
        <v>10.147425</v>
      </c>
      <c r="CH171" s="251">
        <f t="shared" si="41"/>
        <v>0</v>
      </c>
      <c r="CI171" s="251">
        <f t="shared" si="41"/>
        <v>0</v>
      </c>
      <c r="CJ171" s="251">
        <f t="shared" si="41"/>
        <v>0</v>
      </c>
    </row>
    <row r="172" spans="2:88" x14ac:dyDescent="0.2">
      <c r="B172" s="279"/>
      <c r="C172" s="279" t="s">
        <v>1507</v>
      </c>
      <c r="D172" s="279"/>
      <c r="E172" s="279"/>
      <c r="F172" s="279"/>
      <c r="G172" s="151" t="s">
        <v>1434</v>
      </c>
      <c r="H172" s="151"/>
      <c r="I172" s="279"/>
      <c r="J172" s="279"/>
      <c r="K172" s="158">
        <v>0</v>
      </c>
      <c r="L172" s="158">
        <v>0</v>
      </c>
      <c r="M172" s="158">
        <v>0</v>
      </c>
      <c r="N172" s="158">
        <v>0</v>
      </c>
      <c r="O172" s="158">
        <v>0</v>
      </c>
      <c r="P172" s="158">
        <v>0</v>
      </c>
      <c r="Q172" s="158">
        <v>0</v>
      </c>
      <c r="R172" s="158">
        <v>3.9999999999999998E-6</v>
      </c>
      <c r="S172" s="158">
        <v>0</v>
      </c>
      <c r="T172" s="158">
        <v>0</v>
      </c>
      <c r="U172" s="158">
        <v>0</v>
      </c>
      <c r="V172" s="158">
        <v>0</v>
      </c>
      <c r="W172" s="158">
        <v>0</v>
      </c>
      <c r="X172" s="158">
        <v>0</v>
      </c>
      <c r="Y172" s="158">
        <v>0</v>
      </c>
      <c r="Z172" s="158">
        <v>0</v>
      </c>
      <c r="AA172" s="158">
        <v>0</v>
      </c>
      <c r="AB172" s="158">
        <v>0</v>
      </c>
      <c r="AC172" s="158">
        <v>0</v>
      </c>
      <c r="AD172" s="158">
        <v>0</v>
      </c>
      <c r="AE172" s="158">
        <v>0</v>
      </c>
      <c r="AF172" s="158">
        <v>0</v>
      </c>
      <c r="AG172" s="158">
        <v>0</v>
      </c>
      <c r="AH172" s="158">
        <v>0</v>
      </c>
      <c r="AI172" s="158">
        <v>0</v>
      </c>
      <c r="AJ172" s="158">
        <v>0</v>
      </c>
      <c r="AK172" s="158">
        <v>0</v>
      </c>
      <c r="AL172" s="158">
        <v>0</v>
      </c>
      <c r="AM172" s="158">
        <v>0</v>
      </c>
      <c r="AN172" s="158">
        <v>0</v>
      </c>
      <c r="AO172" s="158">
        <v>0</v>
      </c>
      <c r="AP172" s="158">
        <v>0</v>
      </c>
      <c r="AQ172" s="158">
        <v>0</v>
      </c>
      <c r="AR172" s="158">
        <v>0</v>
      </c>
      <c r="AS172" s="158">
        <v>0</v>
      </c>
      <c r="AT172" s="158">
        <v>0</v>
      </c>
      <c r="AU172" s="158"/>
      <c r="AV172" s="158"/>
      <c r="AW172" s="158"/>
      <c r="AX172" s="158"/>
      <c r="AY172" s="158"/>
      <c r="AZ172" s="158"/>
      <c r="BA172" s="158"/>
      <c r="BB172" s="158"/>
      <c r="BC172" s="158"/>
      <c r="BD172" s="158"/>
      <c r="BE172" s="158"/>
      <c r="BF172" s="158"/>
      <c r="BG172" s="158"/>
      <c r="BH172" s="158"/>
      <c r="BI172" s="158"/>
      <c r="BJ172" s="158"/>
      <c r="BK172" s="158"/>
      <c r="BL172" s="158"/>
      <c r="BM172" s="158"/>
      <c r="BN172" s="158"/>
      <c r="BO172" s="158"/>
      <c r="BP172" s="158"/>
      <c r="BQ172" s="158"/>
      <c r="BR172" s="158"/>
      <c r="BS172" s="158"/>
      <c r="BT172" s="158"/>
      <c r="BU172" s="158"/>
      <c r="BV172" s="158"/>
      <c r="BW172" s="158"/>
      <c r="BX172" s="158"/>
      <c r="BY172" s="158"/>
      <c r="BZ172" s="158"/>
      <c r="CA172" s="158"/>
      <c r="CB172" s="158"/>
      <c r="CC172" s="158"/>
      <c r="CE172" s="251">
        <f t="shared" si="41"/>
        <v>3.9999999999999998E-6</v>
      </c>
      <c r="CF172" s="251">
        <f t="shared" si="41"/>
        <v>0</v>
      </c>
      <c r="CG172" s="251">
        <f t="shared" si="41"/>
        <v>0</v>
      </c>
      <c r="CH172" s="251">
        <f t="shared" si="41"/>
        <v>0</v>
      </c>
      <c r="CI172" s="251">
        <f t="shared" si="41"/>
        <v>0</v>
      </c>
      <c r="CJ172" s="251">
        <f t="shared" si="41"/>
        <v>0</v>
      </c>
    </row>
    <row r="173" spans="2:88" x14ac:dyDescent="0.2">
      <c r="B173" s="279"/>
      <c r="C173" s="279" t="s">
        <v>1508</v>
      </c>
      <c r="D173" s="279"/>
      <c r="E173" s="279"/>
      <c r="F173" s="279"/>
      <c r="G173" s="151" t="s">
        <v>1434</v>
      </c>
      <c r="H173" s="151"/>
      <c r="I173" s="279"/>
      <c r="J173" s="279"/>
      <c r="K173" s="158">
        <v>1.161238</v>
      </c>
      <c r="L173" s="158">
        <v>1.0931249999999999</v>
      </c>
      <c r="M173" s="158">
        <v>3.1245889999999998</v>
      </c>
      <c r="N173" s="158">
        <v>0.82816199999999995</v>
      </c>
      <c r="O173" s="158">
        <v>1.3877360000000001</v>
      </c>
      <c r="P173" s="158">
        <v>3.1858819999999999</v>
      </c>
      <c r="Q173" s="158">
        <v>0.127273</v>
      </c>
      <c r="R173" s="158">
        <v>0</v>
      </c>
      <c r="S173" s="158">
        <v>0</v>
      </c>
      <c r="T173" s="158">
        <v>0</v>
      </c>
      <c r="U173" s="158">
        <v>0</v>
      </c>
      <c r="V173" s="158">
        <v>0</v>
      </c>
      <c r="W173" s="158">
        <v>0</v>
      </c>
      <c r="X173" s="158">
        <v>0</v>
      </c>
      <c r="Y173" s="158">
        <v>0</v>
      </c>
      <c r="Z173" s="158">
        <v>0.61818200000000001</v>
      </c>
      <c r="AA173" s="158">
        <v>0</v>
      </c>
      <c r="AB173" s="158">
        <v>0</v>
      </c>
      <c r="AC173" s="158">
        <v>0</v>
      </c>
      <c r="AD173" s="158">
        <v>0</v>
      </c>
      <c r="AE173" s="158">
        <v>0</v>
      </c>
      <c r="AF173" s="158">
        <v>0</v>
      </c>
      <c r="AG173" s="158">
        <v>0</v>
      </c>
      <c r="AH173" s="158">
        <v>0</v>
      </c>
      <c r="AI173" s="158">
        <v>0</v>
      </c>
      <c r="AJ173" s="158">
        <v>0</v>
      </c>
      <c r="AK173" s="158">
        <v>0</v>
      </c>
      <c r="AL173" s="158">
        <v>0</v>
      </c>
      <c r="AM173" s="158">
        <v>0</v>
      </c>
      <c r="AN173" s="158">
        <v>0</v>
      </c>
      <c r="AO173" s="158">
        <v>0</v>
      </c>
      <c r="AP173" s="158">
        <v>0</v>
      </c>
      <c r="AQ173" s="158">
        <v>0</v>
      </c>
      <c r="AR173" s="158">
        <v>0</v>
      </c>
      <c r="AS173" s="158">
        <v>0</v>
      </c>
      <c r="AT173" s="158">
        <v>0</v>
      </c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8"/>
      <c r="BN173" s="158"/>
      <c r="BO173" s="158"/>
      <c r="BP173" s="158"/>
      <c r="BQ173" s="158"/>
      <c r="BR173" s="158"/>
      <c r="BS173" s="158"/>
      <c r="BT173" s="158"/>
      <c r="BU173" s="158"/>
      <c r="BV173" s="158"/>
      <c r="BW173" s="158"/>
      <c r="BX173" s="158"/>
      <c r="BY173" s="158"/>
      <c r="BZ173" s="158"/>
      <c r="CA173" s="158"/>
      <c r="CB173" s="158"/>
      <c r="CC173" s="158"/>
      <c r="CE173" s="251">
        <f t="shared" si="41"/>
        <v>10.908005000000001</v>
      </c>
      <c r="CF173" s="251">
        <f t="shared" si="41"/>
        <v>0.61818200000000001</v>
      </c>
      <c r="CG173" s="251">
        <f t="shared" si="41"/>
        <v>0</v>
      </c>
      <c r="CH173" s="251">
        <f t="shared" si="41"/>
        <v>0</v>
      </c>
      <c r="CI173" s="251">
        <f t="shared" si="41"/>
        <v>0</v>
      </c>
      <c r="CJ173" s="251">
        <f t="shared" si="41"/>
        <v>0</v>
      </c>
    </row>
    <row r="174" spans="2:88" x14ac:dyDescent="0.2">
      <c r="B174" s="279"/>
      <c r="C174" s="279" t="s">
        <v>1509</v>
      </c>
      <c r="D174" s="279"/>
      <c r="E174" s="279"/>
      <c r="F174" s="279"/>
      <c r="G174" s="151" t="s">
        <v>1434</v>
      </c>
      <c r="H174" s="151"/>
      <c r="I174" s="279"/>
      <c r="J174" s="279"/>
      <c r="K174" s="158">
        <v>5.1388119999999997</v>
      </c>
      <c r="L174" s="158">
        <v>3.1950699999999999</v>
      </c>
      <c r="M174" s="158">
        <v>3.561175</v>
      </c>
      <c r="N174" s="158">
        <v>4.738283</v>
      </c>
      <c r="O174" s="158">
        <v>1.7311879999999999</v>
      </c>
      <c r="P174" s="158">
        <v>5.0130350000000004</v>
      </c>
      <c r="Q174" s="158">
        <v>0.28199999999999997</v>
      </c>
      <c r="R174" s="158">
        <v>0</v>
      </c>
      <c r="S174" s="158">
        <v>0</v>
      </c>
      <c r="T174" s="158">
        <v>0</v>
      </c>
      <c r="U174" s="158">
        <v>0</v>
      </c>
      <c r="V174" s="158">
        <v>0</v>
      </c>
      <c r="W174" s="158">
        <v>0</v>
      </c>
      <c r="X174" s="158">
        <v>0</v>
      </c>
      <c r="Y174" s="158">
        <v>0</v>
      </c>
      <c r="Z174" s="158">
        <v>0</v>
      </c>
      <c r="AA174" s="158">
        <v>0</v>
      </c>
      <c r="AB174" s="158">
        <v>0</v>
      </c>
      <c r="AC174" s="158">
        <v>0</v>
      </c>
      <c r="AD174" s="158">
        <v>0</v>
      </c>
      <c r="AE174" s="158">
        <v>0</v>
      </c>
      <c r="AF174" s="158">
        <v>0</v>
      </c>
      <c r="AG174" s="158">
        <v>0</v>
      </c>
      <c r="AH174" s="158">
        <v>0</v>
      </c>
      <c r="AI174" s="158">
        <v>0</v>
      </c>
      <c r="AJ174" s="158">
        <v>0</v>
      </c>
      <c r="AK174" s="158">
        <v>0</v>
      </c>
      <c r="AL174" s="158">
        <v>0</v>
      </c>
      <c r="AM174" s="158">
        <v>0</v>
      </c>
      <c r="AN174" s="158">
        <v>0</v>
      </c>
      <c r="AO174" s="158">
        <v>0</v>
      </c>
      <c r="AP174" s="158">
        <v>0</v>
      </c>
      <c r="AQ174" s="158">
        <v>0</v>
      </c>
      <c r="AR174" s="158">
        <v>0</v>
      </c>
      <c r="AS174" s="158">
        <v>0</v>
      </c>
      <c r="AT174" s="158">
        <v>0</v>
      </c>
      <c r="AU174" s="158"/>
      <c r="AV174" s="158"/>
      <c r="AW174" s="158"/>
      <c r="AX174" s="158"/>
      <c r="AY174" s="158"/>
      <c r="AZ174" s="158"/>
      <c r="BA174" s="158"/>
      <c r="BB174" s="158"/>
      <c r="BC174" s="158"/>
      <c r="BD174" s="158"/>
      <c r="BE174" s="158"/>
      <c r="BF174" s="158"/>
      <c r="BG174" s="158"/>
      <c r="BH174" s="158"/>
      <c r="BI174" s="158"/>
      <c r="BJ174" s="158"/>
      <c r="BK174" s="158"/>
      <c r="BL174" s="158"/>
      <c r="BM174" s="158"/>
      <c r="BN174" s="158"/>
      <c r="BO174" s="158"/>
      <c r="BP174" s="158"/>
      <c r="BQ174" s="158"/>
      <c r="BR174" s="158"/>
      <c r="BS174" s="158"/>
      <c r="BT174" s="158"/>
      <c r="BU174" s="158"/>
      <c r="BV174" s="158"/>
      <c r="BW174" s="158"/>
      <c r="BX174" s="158"/>
      <c r="BY174" s="158"/>
      <c r="BZ174" s="158"/>
      <c r="CA174" s="158"/>
      <c r="CB174" s="158"/>
      <c r="CC174" s="158"/>
      <c r="CE174" s="251">
        <f t="shared" si="41"/>
        <v>23.659563000000002</v>
      </c>
      <c r="CF174" s="251">
        <f t="shared" si="41"/>
        <v>0</v>
      </c>
      <c r="CG174" s="251">
        <f t="shared" si="41"/>
        <v>0</v>
      </c>
      <c r="CH174" s="251">
        <f t="shared" si="41"/>
        <v>0</v>
      </c>
      <c r="CI174" s="251">
        <f t="shared" si="41"/>
        <v>0</v>
      </c>
      <c r="CJ174" s="251">
        <f t="shared" si="41"/>
        <v>0</v>
      </c>
    </row>
    <row r="175" spans="2:88" x14ac:dyDescent="0.2">
      <c r="B175" s="279"/>
      <c r="C175" s="279" t="s">
        <v>1510</v>
      </c>
      <c r="D175" s="279"/>
      <c r="E175" s="279"/>
      <c r="F175" s="279"/>
      <c r="G175" s="151" t="s">
        <v>1434</v>
      </c>
      <c r="H175" s="151"/>
      <c r="I175" s="279"/>
      <c r="J175" s="279"/>
      <c r="K175" s="158">
        <v>1.7779149999999999</v>
      </c>
      <c r="L175" s="158">
        <v>2.6021130000000001</v>
      </c>
      <c r="M175" s="158">
        <v>2.1170659999999999</v>
      </c>
      <c r="N175" s="158">
        <v>2.3078919999999998</v>
      </c>
      <c r="O175" s="158">
        <v>2.1163650000000001</v>
      </c>
      <c r="P175" s="158">
        <v>1.722561</v>
      </c>
      <c r="Q175" s="158">
        <v>1.420183</v>
      </c>
      <c r="R175" s="158">
        <v>2.5733730000000001</v>
      </c>
      <c r="S175" s="158">
        <v>1.4789650000000001</v>
      </c>
      <c r="T175" s="158">
        <v>1.5580560000000001</v>
      </c>
      <c r="U175" s="158">
        <v>2.2650030000000001</v>
      </c>
      <c r="V175" s="158">
        <v>1.7394769999999999</v>
      </c>
      <c r="W175" s="158">
        <v>1.757514</v>
      </c>
      <c r="X175" s="158">
        <v>0.99851800000000002</v>
      </c>
      <c r="Y175" s="158">
        <v>0.95887599999999995</v>
      </c>
      <c r="Z175" s="158">
        <v>1.0345949999999999</v>
      </c>
      <c r="AA175" s="158">
        <v>0.90429599999999999</v>
      </c>
      <c r="AB175" s="158">
        <v>0.96489499999999995</v>
      </c>
      <c r="AC175" s="158">
        <v>1.369699</v>
      </c>
      <c r="AD175" s="158">
        <v>0.91448799999999997</v>
      </c>
      <c r="AE175" s="158">
        <v>1.5390090000000001</v>
      </c>
      <c r="AF175" s="158">
        <v>0.93103400000000003</v>
      </c>
      <c r="AG175" s="158">
        <v>1.269916</v>
      </c>
      <c r="AH175" s="158">
        <v>1.4306019999999999</v>
      </c>
      <c r="AI175" s="158">
        <v>2.1295670000000002</v>
      </c>
      <c r="AJ175" s="158">
        <v>1.5214700000000001</v>
      </c>
      <c r="AK175" s="158">
        <v>1.4433940000000001</v>
      </c>
      <c r="AL175" s="158">
        <v>1.99855</v>
      </c>
      <c r="AM175" s="158">
        <v>1.099718</v>
      </c>
      <c r="AN175" s="158">
        <v>2.6352690000000001</v>
      </c>
      <c r="AO175" s="158">
        <v>3.041461</v>
      </c>
      <c r="AP175" s="158">
        <v>1.831853</v>
      </c>
      <c r="AQ175" s="158">
        <v>2.0729869999999999</v>
      </c>
      <c r="AR175" s="158">
        <v>2.9331200000000002</v>
      </c>
      <c r="AS175" s="158">
        <v>2.7465290000000002</v>
      </c>
      <c r="AT175" s="158">
        <v>3.369005</v>
      </c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/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E175" s="251">
        <f t="shared" si="41"/>
        <v>23.678968999999999</v>
      </c>
      <c r="CF175" s="251">
        <f t="shared" si="41"/>
        <v>14.073442000000002</v>
      </c>
      <c r="CG175" s="251">
        <f t="shared" si="41"/>
        <v>26.822922999999999</v>
      </c>
      <c r="CH175" s="251">
        <f t="shared" si="41"/>
        <v>0</v>
      </c>
      <c r="CI175" s="251">
        <f t="shared" si="41"/>
        <v>0</v>
      </c>
      <c r="CJ175" s="251">
        <f t="shared" si="41"/>
        <v>0</v>
      </c>
    </row>
    <row r="176" spans="2:88" x14ac:dyDescent="0.2">
      <c r="B176" s="279"/>
      <c r="C176" s="279" t="s">
        <v>1511</v>
      </c>
      <c r="D176" s="279"/>
      <c r="E176" s="279"/>
      <c r="F176" s="279"/>
      <c r="G176" s="151" t="s">
        <v>1434</v>
      </c>
      <c r="H176" s="151"/>
      <c r="I176" s="279"/>
      <c r="J176" s="279"/>
      <c r="K176" s="158">
        <v>2.3413409999999999</v>
      </c>
      <c r="L176" s="158">
        <v>2.7708140000000001</v>
      </c>
      <c r="M176" s="158">
        <v>3.0171730000000001</v>
      </c>
      <c r="N176" s="158">
        <v>2.3099500000000002</v>
      </c>
      <c r="O176" s="158">
        <v>2.7097069999999999</v>
      </c>
      <c r="P176" s="158">
        <v>2.9567939999999999</v>
      </c>
      <c r="Q176" s="158">
        <v>2.6973020000000001</v>
      </c>
      <c r="R176" s="158">
        <v>2.1953130000000001</v>
      </c>
      <c r="S176" s="158">
        <v>2.6820279999999999</v>
      </c>
      <c r="T176" s="158">
        <v>2.1102959999999999</v>
      </c>
      <c r="U176" s="158">
        <v>2.2279339999999999</v>
      </c>
      <c r="V176" s="158">
        <v>3.4544009999999998</v>
      </c>
      <c r="W176" s="158">
        <v>3.0290059999999999</v>
      </c>
      <c r="X176" s="158">
        <v>2.963438</v>
      </c>
      <c r="Y176" s="158">
        <v>3.6589499999999999</v>
      </c>
      <c r="Z176" s="158">
        <v>2.9967269999999999</v>
      </c>
      <c r="AA176" s="158">
        <v>3.0113539999999999</v>
      </c>
      <c r="AB176" s="158">
        <v>3.3680690000000002</v>
      </c>
      <c r="AC176" s="158">
        <v>3.3177850000000002</v>
      </c>
      <c r="AD176" s="158">
        <v>3.2544749999999998</v>
      </c>
      <c r="AE176" s="158">
        <v>3.1371929999999999</v>
      </c>
      <c r="AF176" s="158">
        <v>3.1997779999999998</v>
      </c>
      <c r="AG176" s="158">
        <v>2.782343</v>
      </c>
      <c r="AH176" s="158">
        <v>2.2350509999999999</v>
      </c>
      <c r="AI176" s="158">
        <v>3.3720249999999998</v>
      </c>
      <c r="AJ176" s="158">
        <v>2.7566009999999999</v>
      </c>
      <c r="AK176" s="158">
        <v>3.5719660000000002</v>
      </c>
      <c r="AL176" s="158">
        <v>3.488111</v>
      </c>
      <c r="AM176" s="158">
        <v>4.6201840000000001</v>
      </c>
      <c r="AN176" s="158">
        <v>5.0703659999999999</v>
      </c>
      <c r="AO176" s="158">
        <v>5.1913780000000003</v>
      </c>
      <c r="AP176" s="158">
        <v>3.6995429999999998</v>
      </c>
      <c r="AQ176" s="158">
        <v>4.5153230000000004</v>
      </c>
      <c r="AR176" s="158">
        <v>5.1455130000000002</v>
      </c>
      <c r="AS176" s="158">
        <v>3.90577</v>
      </c>
      <c r="AT176" s="158">
        <v>4.9412830000000003</v>
      </c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E176" s="251">
        <f t="shared" ref="CE176:CJ185" si="42">SUMIF($K$5:$CC$5,CE$5,$K176:$CC176)</f>
        <v>31.473053</v>
      </c>
      <c r="CF176" s="251">
        <f t="shared" si="42"/>
        <v>36.954168999999993</v>
      </c>
      <c r="CG176" s="251">
        <f t="shared" si="42"/>
        <v>50.278062999999996</v>
      </c>
      <c r="CH176" s="251">
        <f t="shared" si="42"/>
        <v>0</v>
      </c>
      <c r="CI176" s="251">
        <f t="shared" si="42"/>
        <v>0</v>
      </c>
      <c r="CJ176" s="251">
        <f t="shared" si="42"/>
        <v>0</v>
      </c>
    </row>
    <row r="177" spans="2:88" x14ac:dyDescent="0.2">
      <c r="B177" s="279"/>
      <c r="C177" s="279" t="s">
        <v>1512</v>
      </c>
      <c r="D177" s="279"/>
      <c r="E177" s="279"/>
      <c r="F177" s="279"/>
      <c r="G177" s="151" t="s">
        <v>1434</v>
      </c>
      <c r="H177" s="151"/>
      <c r="I177" s="279"/>
      <c r="J177" s="279"/>
      <c r="K177" s="158">
        <v>1.9702949999999999</v>
      </c>
      <c r="L177" s="158">
        <v>0.92290899999999998</v>
      </c>
      <c r="M177" s="158">
        <v>1.078273</v>
      </c>
      <c r="N177" s="158">
        <v>1.1934739999999999</v>
      </c>
      <c r="O177" s="158">
        <v>1.0698019999999999</v>
      </c>
      <c r="P177" s="158">
        <v>1.833777</v>
      </c>
      <c r="Q177" s="158">
        <v>0</v>
      </c>
      <c r="R177" s="158">
        <v>0</v>
      </c>
      <c r="S177" s="158">
        <v>0</v>
      </c>
      <c r="T177" s="158">
        <v>0</v>
      </c>
      <c r="U177" s="158">
        <v>0</v>
      </c>
      <c r="V177" s="158">
        <v>0</v>
      </c>
      <c r="W177" s="158">
        <v>0.49463699999999999</v>
      </c>
      <c r="X177" s="158">
        <v>0</v>
      </c>
      <c r="Y177" s="158">
        <v>0</v>
      </c>
      <c r="Z177" s="158">
        <v>0</v>
      </c>
      <c r="AA177" s="158">
        <v>0</v>
      </c>
      <c r="AB177" s="158">
        <v>0</v>
      </c>
      <c r="AC177" s="158">
        <v>0</v>
      </c>
      <c r="AD177" s="158">
        <v>0</v>
      </c>
      <c r="AE177" s="158">
        <v>0</v>
      </c>
      <c r="AF177" s="158">
        <v>0</v>
      </c>
      <c r="AG177" s="158">
        <v>0</v>
      </c>
      <c r="AH177" s="158">
        <v>0</v>
      </c>
      <c r="AI177" s="158">
        <v>0</v>
      </c>
      <c r="AJ177" s="158">
        <v>0</v>
      </c>
      <c r="AK177" s="158">
        <v>0</v>
      </c>
      <c r="AL177" s="158">
        <v>0</v>
      </c>
      <c r="AM177" s="158">
        <v>0</v>
      </c>
      <c r="AN177" s="158">
        <v>0</v>
      </c>
      <c r="AO177" s="158">
        <v>0</v>
      </c>
      <c r="AP177" s="158">
        <v>0</v>
      </c>
      <c r="AQ177" s="158">
        <v>0</v>
      </c>
      <c r="AR177" s="158">
        <v>0</v>
      </c>
      <c r="AS177" s="158">
        <v>0</v>
      </c>
      <c r="AT177" s="158">
        <v>0</v>
      </c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E177" s="251">
        <f t="shared" si="42"/>
        <v>8.0685300000000009</v>
      </c>
      <c r="CF177" s="251">
        <f t="shared" si="42"/>
        <v>0.49463699999999999</v>
      </c>
      <c r="CG177" s="251">
        <f t="shared" si="42"/>
        <v>0</v>
      </c>
      <c r="CH177" s="251">
        <f t="shared" si="42"/>
        <v>0</v>
      </c>
      <c r="CI177" s="251">
        <f t="shared" si="42"/>
        <v>0</v>
      </c>
      <c r="CJ177" s="251">
        <f t="shared" si="42"/>
        <v>0</v>
      </c>
    </row>
    <row r="178" spans="2:88" x14ac:dyDescent="0.2">
      <c r="B178" s="279"/>
      <c r="C178" s="279" t="s">
        <v>1513</v>
      </c>
      <c r="D178" s="279"/>
      <c r="E178" s="279"/>
      <c r="F178" s="279"/>
      <c r="G178" s="151" t="s">
        <v>1434</v>
      </c>
      <c r="H178" s="151"/>
      <c r="I178" s="279"/>
      <c r="J178" s="279"/>
      <c r="K178" s="158">
        <v>1.9148780000000001</v>
      </c>
      <c r="L178" s="158">
        <v>2.9706950000000001</v>
      </c>
      <c r="M178" s="158">
        <v>2.2052710000000002</v>
      </c>
      <c r="N178" s="158">
        <v>3.0227629999999999</v>
      </c>
      <c r="O178" s="158">
        <v>1.9121300000000001</v>
      </c>
      <c r="P178" s="158">
        <v>2.8008220000000001</v>
      </c>
      <c r="Q178" s="158">
        <v>0</v>
      </c>
      <c r="R178" s="158">
        <v>2.7342179999999998</v>
      </c>
      <c r="S178" s="158">
        <v>1.1930909999999999</v>
      </c>
      <c r="T178" s="158">
        <v>0.63686299999999996</v>
      </c>
      <c r="U178" s="158">
        <v>2.0850680000000001</v>
      </c>
      <c r="V178" s="158">
        <v>0.89096900000000001</v>
      </c>
      <c r="W178" s="158">
        <v>1.8432649999999999</v>
      </c>
      <c r="X178" s="158">
        <v>1.685047</v>
      </c>
      <c r="Y178" s="158">
        <v>2.1753369999999999</v>
      </c>
      <c r="Z178" s="158">
        <v>2.7952840000000001</v>
      </c>
      <c r="AA178" s="158">
        <v>1.555958</v>
      </c>
      <c r="AB178" s="158">
        <v>1.0784750000000001</v>
      </c>
      <c r="AC178" s="158">
        <v>2.5074420000000002</v>
      </c>
      <c r="AD178" s="158">
        <v>2.497306</v>
      </c>
      <c r="AE178" s="158">
        <v>1.6459710000000001</v>
      </c>
      <c r="AF178" s="158">
        <v>1.7747850000000001</v>
      </c>
      <c r="AG178" s="158">
        <v>1.825331</v>
      </c>
      <c r="AH178" s="158">
        <v>1.8903890000000001</v>
      </c>
      <c r="AI178" s="158">
        <v>1.4810620000000001</v>
      </c>
      <c r="AJ178" s="158">
        <v>0.83573500000000001</v>
      </c>
      <c r="AK178" s="158">
        <v>1.4699439999999999</v>
      </c>
      <c r="AL178" s="158">
        <v>1.6916279999999999</v>
      </c>
      <c r="AM178" s="158">
        <v>1.602924</v>
      </c>
      <c r="AN178" s="158">
        <v>2.388897</v>
      </c>
      <c r="AO178" s="158">
        <v>3.1582089999999998</v>
      </c>
      <c r="AP178" s="158">
        <v>3.0434040000000002</v>
      </c>
      <c r="AQ178" s="158">
        <v>3.1724489999999999</v>
      </c>
      <c r="AR178" s="158">
        <v>2.1579980000000001</v>
      </c>
      <c r="AS178" s="158">
        <v>2.2728480000000002</v>
      </c>
      <c r="AT178" s="158">
        <v>2.5619179999999999</v>
      </c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E178" s="251">
        <f t="shared" si="42"/>
        <v>22.366767999999993</v>
      </c>
      <c r="CF178" s="251">
        <f t="shared" si="42"/>
        <v>23.27459</v>
      </c>
      <c r="CG178" s="251">
        <f t="shared" si="42"/>
        <v>25.837015999999995</v>
      </c>
      <c r="CH178" s="251">
        <f t="shared" si="42"/>
        <v>0</v>
      </c>
      <c r="CI178" s="251">
        <f t="shared" si="42"/>
        <v>0</v>
      </c>
      <c r="CJ178" s="251">
        <f t="shared" si="42"/>
        <v>0</v>
      </c>
    </row>
    <row r="179" spans="2:88" x14ac:dyDescent="0.2">
      <c r="B179" s="279"/>
      <c r="C179" s="279" t="s">
        <v>1514</v>
      </c>
      <c r="D179" s="279"/>
      <c r="E179" s="279"/>
      <c r="F179" s="279"/>
      <c r="G179" s="151" t="s">
        <v>1434</v>
      </c>
      <c r="H179" s="151"/>
      <c r="I179" s="279"/>
      <c r="J179" s="279"/>
      <c r="K179" s="158">
        <v>0</v>
      </c>
      <c r="L179" s="158">
        <v>0</v>
      </c>
      <c r="M179" s="158">
        <v>0</v>
      </c>
      <c r="N179" s="158">
        <v>0</v>
      </c>
      <c r="O179" s="158">
        <v>0</v>
      </c>
      <c r="P179" s="158">
        <v>0</v>
      </c>
      <c r="Q179" s="158">
        <v>1.0595239999999999</v>
      </c>
      <c r="R179" s="158">
        <v>0</v>
      </c>
      <c r="S179" s="158">
        <v>3.8485659999999999</v>
      </c>
      <c r="T179" s="158">
        <v>1.0528200000000001</v>
      </c>
      <c r="U179" s="158">
        <v>0.82300499999999999</v>
      </c>
      <c r="V179" s="158">
        <v>2.358006</v>
      </c>
      <c r="W179" s="158">
        <v>1.279585</v>
      </c>
      <c r="X179" s="158">
        <v>0.914551</v>
      </c>
      <c r="Y179" s="158">
        <v>1.196013</v>
      </c>
      <c r="Z179" s="158">
        <v>0.541821</v>
      </c>
      <c r="AA179" s="158">
        <v>1.306835</v>
      </c>
      <c r="AB179" s="158">
        <v>0.63142100000000001</v>
      </c>
      <c r="AC179" s="158">
        <v>1.371766</v>
      </c>
      <c r="AD179" s="158">
        <v>0.95969400000000005</v>
      </c>
      <c r="AE179" s="158">
        <v>1.0931150000000001</v>
      </c>
      <c r="AF179" s="158">
        <v>1.907735</v>
      </c>
      <c r="AG179" s="158">
        <v>1.6197319999999999</v>
      </c>
      <c r="AH179" s="158">
        <v>1.9493689999999999</v>
      </c>
      <c r="AI179" s="158">
        <v>0</v>
      </c>
      <c r="AJ179" s="158">
        <v>1.7525489999999999</v>
      </c>
      <c r="AK179" s="158">
        <v>3.4479160000000002</v>
      </c>
      <c r="AL179" s="158">
        <v>1.5531870000000001</v>
      </c>
      <c r="AM179" s="158">
        <v>1.829008</v>
      </c>
      <c r="AN179" s="158">
        <v>1.0869120000000001</v>
      </c>
      <c r="AO179" s="158">
        <v>1.363253</v>
      </c>
      <c r="AP179" s="158">
        <v>1.43045</v>
      </c>
      <c r="AQ179" s="158">
        <v>1.460278</v>
      </c>
      <c r="AR179" s="158">
        <v>1.53237</v>
      </c>
      <c r="AS179" s="158">
        <v>1.53955</v>
      </c>
      <c r="AT179" s="158">
        <v>2.1008610000000001</v>
      </c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E179" s="251">
        <f t="shared" si="42"/>
        <v>9.141921</v>
      </c>
      <c r="CF179" s="251">
        <f t="shared" si="42"/>
        <v>14.771637000000002</v>
      </c>
      <c r="CG179" s="251">
        <f t="shared" si="42"/>
        <v>19.096333999999999</v>
      </c>
      <c r="CH179" s="251">
        <f t="shared" si="42"/>
        <v>0</v>
      </c>
      <c r="CI179" s="251">
        <f t="shared" si="42"/>
        <v>0</v>
      </c>
      <c r="CJ179" s="251">
        <f t="shared" si="42"/>
        <v>0</v>
      </c>
    </row>
    <row r="180" spans="2:88" x14ac:dyDescent="0.2">
      <c r="B180" s="279"/>
      <c r="C180" s="279" t="s">
        <v>1515</v>
      </c>
      <c r="D180" s="279"/>
      <c r="E180" s="279"/>
      <c r="F180" s="279"/>
      <c r="G180" s="151" t="s">
        <v>1434</v>
      </c>
      <c r="H180" s="151"/>
      <c r="I180" s="279"/>
      <c r="J180" s="279"/>
      <c r="K180" s="158">
        <v>0</v>
      </c>
      <c r="L180" s="158">
        <v>0</v>
      </c>
      <c r="M180" s="158">
        <v>0</v>
      </c>
      <c r="N180" s="158">
        <v>0</v>
      </c>
      <c r="O180" s="158">
        <v>0</v>
      </c>
      <c r="P180" s="158">
        <v>0</v>
      </c>
      <c r="Q180" s="158">
        <v>3.6803840000000001</v>
      </c>
      <c r="R180" s="158">
        <v>0</v>
      </c>
      <c r="S180" s="158">
        <v>6.5115249999999998</v>
      </c>
      <c r="T180" s="158">
        <v>1.546605</v>
      </c>
      <c r="U180" s="158">
        <v>3.51403</v>
      </c>
      <c r="V180" s="158">
        <v>4.2865419999999999</v>
      </c>
      <c r="W180" s="158">
        <v>1.0262789999999999</v>
      </c>
      <c r="X180" s="158">
        <v>1.1082810000000001</v>
      </c>
      <c r="Y180" s="158">
        <v>0.93718800000000002</v>
      </c>
      <c r="Z180" s="158">
        <v>0.78327800000000003</v>
      </c>
      <c r="AA180" s="158">
        <v>0.83767499999999995</v>
      </c>
      <c r="AB180" s="158">
        <v>0.91407499999999997</v>
      </c>
      <c r="AC180" s="158">
        <v>2.0867019999999998</v>
      </c>
      <c r="AD180" s="158">
        <v>1.6801900000000001</v>
      </c>
      <c r="AE180" s="158">
        <v>1.8165089999999999</v>
      </c>
      <c r="AF180" s="158">
        <v>1.4603820000000001</v>
      </c>
      <c r="AG180" s="158">
        <v>1.5437179999999999</v>
      </c>
      <c r="AH180" s="158">
        <v>1.3630260000000001</v>
      </c>
      <c r="AI180" s="158">
        <v>1.5164280000000001</v>
      </c>
      <c r="AJ180" s="158">
        <v>1.579164</v>
      </c>
      <c r="AK180" s="158">
        <v>1.8318410000000001</v>
      </c>
      <c r="AL180" s="158">
        <v>1.5961689999999999</v>
      </c>
      <c r="AM180" s="158">
        <v>1.097469</v>
      </c>
      <c r="AN180" s="158">
        <v>1.536743</v>
      </c>
      <c r="AO180" s="158">
        <v>1.77511</v>
      </c>
      <c r="AP180" s="158">
        <v>1.4924850000000001</v>
      </c>
      <c r="AQ180" s="158">
        <v>1.457157</v>
      </c>
      <c r="AR180" s="158">
        <v>1.4463600000000001</v>
      </c>
      <c r="AS180" s="158">
        <v>1.713195</v>
      </c>
      <c r="AT180" s="158">
        <v>3.1841149999999998</v>
      </c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E180" s="251">
        <f t="shared" si="42"/>
        <v>19.539085999999998</v>
      </c>
      <c r="CF180" s="251">
        <f t="shared" si="42"/>
        <v>15.557303000000001</v>
      </c>
      <c r="CG180" s="251">
        <f t="shared" si="42"/>
        <v>20.226236</v>
      </c>
      <c r="CH180" s="251">
        <f t="shared" si="42"/>
        <v>0</v>
      </c>
      <c r="CI180" s="251">
        <f t="shared" si="42"/>
        <v>0</v>
      </c>
      <c r="CJ180" s="251">
        <f t="shared" si="42"/>
        <v>0</v>
      </c>
    </row>
    <row r="181" spans="2:88" x14ac:dyDescent="0.2">
      <c r="B181" s="279"/>
      <c r="C181" s="279" t="s">
        <v>1516</v>
      </c>
      <c r="D181" s="279"/>
      <c r="E181" s="279"/>
      <c r="F181" s="279"/>
      <c r="G181" s="151" t="s">
        <v>1434</v>
      </c>
      <c r="H181" s="151"/>
      <c r="I181" s="279"/>
      <c r="J181" s="279"/>
      <c r="K181" s="158">
        <v>0</v>
      </c>
      <c r="L181" s="158">
        <v>0</v>
      </c>
      <c r="M181" s="158">
        <v>0</v>
      </c>
      <c r="N181" s="158">
        <v>0</v>
      </c>
      <c r="O181" s="158">
        <v>0</v>
      </c>
      <c r="P181" s="158">
        <v>0</v>
      </c>
      <c r="Q181" s="158">
        <v>1.0835999999999999</v>
      </c>
      <c r="R181" s="158">
        <v>0.34242699999999998</v>
      </c>
      <c r="S181" s="158">
        <v>1.4038299999999999</v>
      </c>
      <c r="T181" s="158">
        <v>0.82622600000000002</v>
      </c>
      <c r="U181" s="158">
        <v>0.96982500000000005</v>
      </c>
      <c r="V181" s="158">
        <v>1.0963639999999999</v>
      </c>
      <c r="W181" s="158">
        <v>1.364913</v>
      </c>
      <c r="X181" s="158">
        <v>1.35623</v>
      </c>
      <c r="Y181" s="158">
        <v>1.2301029999999999</v>
      </c>
      <c r="Z181" s="158">
        <v>1.3500179999999999</v>
      </c>
      <c r="AA181" s="158">
        <v>1.450755</v>
      </c>
      <c r="AB181" s="158">
        <v>1.2000519999999999</v>
      </c>
      <c r="AC181" s="158">
        <v>1.2014149999999999</v>
      </c>
      <c r="AD181" s="158">
        <v>1.439252</v>
      </c>
      <c r="AE181" s="158">
        <v>1.4699260000000001</v>
      </c>
      <c r="AF181" s="158">
        <v>1.723948</v>
      </c>
      <c r="AG181" s="158">
        <v>1.454844</v>
      </c>
      <c r="AH181" s="158">
        <v>1.714407</v>
      </c>
      <c r="AI181" s="158">
        <v>1.888727</v>
      </c>
      <c r="AJ181" s="158">
        <v>1.8899319999999999</v>
      </c>
      <c r="AK181" s="158">
        <v>1.6551670000000001</v>
      </c>
      <c r="AL181" s="158">
        <v>1.6195040000000001</v>
      </c>
      <c r="AM181" s="158">
        <v>1.5629</v>
      </c>
      <c r="AN181" s="158">
        <v>1.9819E-2</v>
      </c>
      <c r="AO181" s="158">
        <v>0</v>
      </c>
      <c r="AP181" s="158">
        <v>0</v>
      </c>
      <c r="AQ181" s="158">
        <v>0</v>
      </c>
      <c r="AR181" s="158">
        <v>0</v>
      </c>
      <c r="AS181" s="158">
        <v>0</v>
      </c>
      <c r="AT181" s="158">
        <v>0</v>
      </c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E181" s="251">
        <f t="shared" si="42"/>
        <v>5.7222720000000002</v>
      </c>
      <c r="CF181" s="251">
        <f t="shared" si="42"/>
        <v>16.955863000000001</v>
      </c>
      <c r="CG181" s="251">
        <f t="shared" si="42"/>
        <v>8.6360489999999999</v>
      </c>
      <c r="CH181" s="251">
        <f t="shared" si="42"/>
        <v>0</v>
      </c>
      <c r="CI181" s="251">
        <f t="shared" si="42"/>
        <v>0</v>
      </c>
      <c r="CJ181" s="251">
        <f t="shared" si="42"/>
        <v>0</v>
      </c>
    </row>
    <row r="182" spans="2:88" x14ac:dyDescent="0.2">
      <c r="B182" s="279"/>
      <c r="C182" s="279" t="s">
        <v>1512</v>
      </c>
      <c r="D182" s="279"/>
      <c r="E182" s="279"/>
      <c r="F182" s="279"/>
      <c r="G182" s="151" t="s">
        <v>1434</v>
      </c>
      <c r="H182" s="151"/>
      <c r="I182" s="279"/>
      <c r="J182" s="279"/>
      <c r="K182" s="158">
        <v>0</v>
      </c>
      <c r="L182" s="158">
        <v>0</v>
      </c>
      <c r="M182" s="158">
        <v>0</v>
      </c>
      <c r="N182" s="158">
        <v>0</v>
      </c>
      <c r="O182" s="158">
        <v>0</v>
      </c>
      <c r="P182" s="158">
        <v>0</v>
      </c>
      <c r="Q182" s="158">
        <v>2.975695</v>
      </c>
      <c r="R182" s="158">
        <v>2.8812920000000002</v>
      </c>
      <c r="S182" s="158">
        <v>2.0979030000000001</v>
      </c>
      <c r="T182" s="158">
        <v>1.5004059999999999</v>
      </c>
      <c r="U182" s="158">
        <v>2.1252939999999998</v>
      </c>
      <c r="V182" s="158">
        <v>2.3307159999999998</v>
      </c>
      <c r="W182" s="158">
        <v>1.8924909999999999</v>
      </c>
      <c r="X182" s="158">
        <v>2.8574839999999999</v>
      </c>
      <c r="Y182" s="158">
        <v>2.2105760000000001</v>
      </c>
      <c r="Z182" s="158">
        <v>2.8761079999999999</v>
      </c>
      <c r="AA182" s="158">
        <v>2.2238989999999998</v>
      </c>
      <c r="AB182" s="158">
        <v>1.6405479999999999</v>
      </c>
      <c r="AC182" s="158">
        <v>2.8278050000000001</v>
      </c>
      <c r="AD182" s="158">
        <v>2.6717900000000001</v>
      </c>
      <c r="AE182" s="158">
        <v>2.6513279999999999</v>
      </c>
      <c r="AF182" s="158">
        <v>2.5903010000000002</v>
      </c>
      <c r="AG182" s="158">
        <v>2.897157</v>
      </c>
      <c r="AH182" s="158">
        <v>2.0753490000000001</v>
      </c>
      <c r="AI182" s="158">
        <v>2.6972770000000001</v>
      </c>
      <c r="AJ182" s="158">
        <v>2.1104020000000001</v>
      </c>
      <c r="AK182" s="158">
        <v>3.3141790000000002</v>
      </c>
      <c r="AL182" s="158">
        <v>2.8175590000000001</v>
      </c>
      <c r="AM182" s="158">
        <v>3.8563649999999998</v>
      </c>
      <c r="AN182" s="158">
        <v>3.702048</v>
      </c>
      <c r="AO182" s="158">
        <v>4.0714430000000004</v>
      </c>
      <c r="AP182" s="158">
        <v>3.7735099999999999</v>
      </c>
      <c r="AQ182" s="158">
        <v>4.3585630000000002</v>
      </c>
      <c r="AR182" s="158">
        <v>4.0001420000000003</v>
      </c>
      <c r="AS182" s="158">
        <v>4.3390339999999998</v>
      </c>
      <c r="AT182" s="158">
        <v>4.5988610000000003</v>
      </c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E182" s="251">
        <f t="shared" si="42"/>
        <v>13.911306</v>
      </c>
      <c r="CF182" s="251">
        <f t="shared" si="42"/>
        <v>29.414836000000001</v>
      </c>
      <c r="CG182" s="251">
        <f t="shared" si="42"/>
        <v>43.639383000000002</v>
      </c>
      <c r="CH182" s="251">
        <f t="shared" si="42"/>
        <v>0</v>
      </c>
      <c r="CI182" s="251">
        <f t="shared" si="42"/>
        <v>0</v>
      </c>
      <c r="CJ182" s="251">
        <f t="shared" si="42"/>
        <v>0</v>
      </c>
    </row>
    <row r="183" spans="2:88" x14ac:dyDescent="0.2">
      <c r="B183" s="279"/>
      <c r="C183" s="279" t="s">
        <v>1517</v>
      </c>
      <c r="D183" s="279"/>
      <c r="E183" s="279"/>
      <c r="F183" s="279"/>
      <c r="G183" s="151" t="s">
        <v>1434</v>
      </c>
      <c r="H183" s="151"/>
      <c r="I183" s="279"/>
      <c r="J183" s="279"/>
      <c r="K183" s="158">
        <v>0</v>
      </c>
      <c r="L183" s="158">
        <v>0</v>
      </c>
      <c r="M183" s="158">
        <v>0</v>
      </c>
      <c r="N183" s="158">
        <v>0</v>
      </c>
      <c r="O183" s="158">
        <v>0</v>
      </c>
      <c r="P183" s="158">
        <v>0</v>
      </c>
      <c r="Q183" s="158">
        <v>1.456083</v>
      </c>
      <c r="R183" s="158">
        <v>2.185279</v>
      </c>
      <c r="S183" s="158">
        <v>1.2844</v>
      </c>
      <c r="T183" s="158">
        <v>1.527074</v>
      </c>
      <c r="U183" s="158">
        <v>1.9556990000000001</v>
      </c>
      <c r="V183" s="158">
        <v>1.907851</v>
      </c>
      <c r="W183" s="158">
        <v>1.9354260000000001</v>
      </c>
      <c r="X183" s="158">
        <v>1.685419</v>
      </c>
      <c r="Y183" s="158">
        <v>1.9729540000000001</v>
      </c>
      <c r="Z183" s="158">
        <v>2.2393369999999999</v>
      </c>
      <c r="AA183" s="158">
        <v>1.606711</v>
      </c>
      <c r="AB183" s="158">
        <v>0.97136800000000001</v>
      </c>
      <c r="AC183" s="158">
        <v>1.5430330000000001</v>
      </c>
      <c r="AD183" s="158">
        <v>1.9045529999999999</v>
      </c>
      <c r="AE183" s="158">
        <v>1.3431439999999999</v>
      </c>
      <c r="AF183" s="158">
        <v>1.886544</v>
      </c>
      <c r="AG183" s="158">
        <v>2.0838359999999998</v>
      </c>
      <c r="AH183" s="158">
        <v>2.00623</v>
      </c>
      <c r="AI183" s="158">
        <v>1.6337410000000001</v>
      </c>
      <c r="AJ183" s="158">
        <v>1.256551</v>
      </c>
      <c r="AK183" s="158">
        <v>2.1893129999999998</v>
      </c>
      <c r="AL183" s="158">
        <v>0.974051</v>
      </c>
      <c r="AM183" s="158">
        <v>2.3810389999999999</v>
      </c>
      <c r="AN183" s="158">
        <v>1.8234399999999999</v>
      </c>
      <c r="AO183" s="158">
        <v>2.3328479999999998</v>
      </c>
      <c r="AP183" s="158">
        <v>0.979236</v>
      </c>
      <c r="AQ183" s="158">
        <v>1.3044629999999999</v>
      </c>
      <c r="AR183" s="158">
        <v>1.6265160000000001</v>
      </c>
      <c r="AS183" s="158">
        <v>0.91141099999999997</v>
      </c>
      <c r="AT183" s="158">
        <v>1.803131</v>
      </c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E183" s="251">
        <f t="shared" si="42"/>
        <v>10.316386000000001</v>
      </c>
      <c r="CF183" s="251">
        <f t="shared" si="42"/>
        <v>21.178554999999999</v>
      </c>
      <c r="CG183" s="251">
        <f t="shared" si="42"/>
        <v>19.21574</v>
      </c>
      <c r="CH183" s="251">
        <f t="shared" si="42"/>
        <v>0</v>
      </c>
      <c r="CI183" s="251">
        <f t="shared" si="42"/>
        <v>0</v>
      </c>
      <c r="CJ183" s="251">
        <f t="shared" si="42"/>
        <v>0</v>
      </c>
    </row>
    <row r="184" spans="2:88" x14ac:dyDescent="0.2">
      <c r="B184" s="279"/>
      <c r="C184" s="279" t="s">
        <v>1518</v>
      </c>
      <c r="D184" s="279"/>
      <c r="E184" s="279"/>
      <c r="F184" s="279"/>
      <c r="G184" s="151" t="s">
        <v>1434</v>
      </c>
      <c r="H184" s="151"/>
      <c r="I184" s="279"/>
      <c r="J184" s="279"/>
      <c r="K184" s="158">
        <v>0</v>
      </c>
      <c r="L184" s="158">
        <v>0</v>
      </c>
      <c r="M184" s="158">
        <v>0</v>
      </c>
      <c r="N184" s="158">
        <v>0</v>
      </c>
      <c r="O184" s="158">
        <v>0</v>
      </c>
      <c r="P184" s="158">
        <v>0</v>
      </c>
      <c r="Q184" s="158">
        <v>0.36000100000000002</v>
      </c>
      <c r="R184" s="158">
        <v>0.29818299999999998</v>
      </c>
      <c r="S184" s="158">
        <v>0.16727300000000001</v>
      </c>
      <c r="T184" s="158">
        <v>0</v>
      </c>
      <c r="U184" s="158">
        <v>0.10727299999999999</v>
      </c>
      <c r="V184" s="158">
        <v>0</v>
      </c>
      <c r="W184" s="158">
        <v>0</v>
      </c>
      <c r="X184" s="158">
        <v>0</v>
      </c>
      <c r="Y184" s="158">
        <v>0</v>
      </c>
      <c r="Z184" s="158">
        <v>0</v>
      </c>
      <c r="AA184" s="158">
        <v>0</v>
      </c>
      <c r="AB184" s="158">
        <v>0</v>
      </c>
      <c r="AC184" s="158">
        <v>0</v>
      </c>
      <c r="AD184" s="158">
        <v>0</v>
      </c>
      <c r="AE184" s="158">
        <v>0</v>
      </c>
      <c r="AF184" s="158">
        <v>0</v>
      </c>
      <c r="AG184" s="158">
        <v>0</v>
      </c>
      <c r="AH184" s="158">
        <v>0</v>
      </c>
      <c r="AI184" s="158">
        <v>0</v>
      </c>
      <c r="AJ184" s="158">
        <v>0</v>
      </c>
      <c r="AK184" s="158">
        <v>0</v>
      </c>
      <c r="AL184" s="158">
        <v>0</v>
      </c>
      <c r="AM184" s="158">
        <v>0</v>
      </c>
      <c r="AN184" s="158">
        <v>0</v>
      </c>
      <c r="AO184" s="158">
        <v>0</v>
      </c>
      <c r="AP184" s="158">
        <v>0</v>
      </c>
      <c r="AQ184" s="158">
        <v>0</v>
      </c>
      <c r="AR184" s="158">
        <v>0</v>
      </c>
      <c r="AS184" s="158">
        <v>0</v>
      </c>
      <c r="AT184" s="158">
        <v>0</v>
      </c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E184" s="251">
        <f t="shared" si="42"/>
        <v>0.93272999999999995</v>
      </c>
      <c r="CF184" s="251">
        <f t="shared" si="42"/>
        <v>0</v>
      </c>
      <c r="CG184" s="251">
        <f t="shared" si="42"/>
        <v>0</v>
      </c>
      <c r="CH184" s="251">
        <f t="shared" si="42"/>
        <v>0</v>
      </c>
      <c r="CI184" s="251">
        <f t="shared" si="42"/>
        <v>0</v>
      </c>
      <c r="CJ184" s="251">
        <f t="shared" si="42"/>
        <v>0</v>
      </c>
    </row>
    <row r="185" spans="2:88" x14ac:dyDescent="0.2">
      <c r="B185" s="279"/>
      <c r="C185" s="279" t="s">
        <v>1519</v>
      </c>
      <c r="D185" s="279"/>
      <c r="E185" s="279"/>
      <c r="F185" s="279"/>
      <c r="G185" s="151" t="s">
        <v>1434</v>
      </c>
      <c r="H185" s="151"/>
      <c r="I185" s="279"/>
      <c r="J185" s="279"/>
      <c r="K185" s="158">
        <v>0</v>
      </c>
      <c r="L185" s="158">
        <v>0</v>
      </c>
      <c r="M185" s="158">
        <v>0</v>
      </c>
      <c r="N185" s="158">
        <v>0</v>
      </c>
      <c r="O185" s="158">
        <v>0</v>
      </c>
      <c r="P185" s="158">
        <v>0</v>
      </c>
      <c r="Q185" s="158">
        <v>0.42759399999999997</v>
      </c>
      <c r="R185" s="158">
        <v>0.44090099999999999</v>
      </c>
      <c r="S185" s="158">
        <v>0.64749999999999996</v>
      </c>
      <c r="T185" s="158">
        <v>0.76514700000000002</v>
      </c>
      <c r="U185" s="158">
        <v>1.020599</v>
      </c>
      <c r="V185" s="158">
        <v>1.0213570000000001</v>
      </c>
      <c r="W185" s="158">
        <v>0</v>
      </c>
      <c r="X185" s="158">
        <v>0</v>
      </c>
      <c r="Y185" s="158">
        <v>0</v>
      </c>
      <c r="Z185" s="158">
        <v>0</v>
      </c>
      <c r="AA185" s="158">
        <v>0</v>
      </c>
      <c r="AB185" s="158">
        <v>0</v>
      </c>
      <c r="AC185" s="158">
        <v>0</v>
      </c>
      <c r="AD185" s="158">
        <v>0</v>
      </c>
      <c r="AE185" s="158">
        <v>0</v>
      </c>
      <c r="AF185" s="158">
        <v>0</v>
      </c>
      <c r="AG185" s="158">
        <v>0</v>
      </c>
      <c r="AH185" s="158">
        <v>0</v>
      </c>
      <c r="AI185" s="158">
        <v>0</v>
      </c>
      <c r="AJ185" s="158">
        <v>0</v>
      </c>
      <c r="AK185" s="158">
        <v>0</v>
      </c>
      <c r="AL185" s="158">
        <v>0</v>
      </c>
      <c r="AM185" s="158">
        <v>0</v>
      </c>
      <c r="AN185" s="158">
        <v>0</v>
      </c>
      <c r="AO185" s="158">
        <v>0</v>
      </c>
      <c r="AP185" s="158">
        <v>0</v>
      </c>
      <c r="AQ185" s="158">
        <v>0</v>
      </c>
      <c r="AR185" s="158">
        <v>0</v>
      </c>
      <c r="AS185" s="158">
        <v>0</v>
      </c>
      <c r="AT185" s="158">
        <v>0</v>
      </c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E185" s="251">
        <f t="shared" si="42"/>
        <v>4.3230979999999999</v>
      </c>
      <c r="CF185" s="251">
        <f t="shared" si="42"/>
        <v>0</v>
      </c>
      <c r="CG185" s="251">
        <f t="shared" si="42"/>
        <v>0</v>
      </c>
      <c r="CH185" s="251">
        <f t="shared" si="42"/>
        <v>0</v>
      </c>
      <c r="CI185" s="251">
        <f t="shared" si="42"/>
        <v>0</v>
      </c>
      <c r="CJ185" s="251">
        <f t="shared" si="42"/>
        <v>0</v>
      </c>
    </row>
    <row r="186" spans="2:88" x14ac:dyDescent="0.2">
      <c r="B186" s="279"/>
      <c r="C186" s="279" t="s">
        <v>1520</v>
      </c>
      <c r="D186" s="279"/>
      <c r="E186" s="279"/>
      <c r="F186" s="279"/>
      <c r="G186" s="151" t="s">
        <v>1434</v>
      </c>
      <c r="H186" s="151"/>
      <c r="I186" s="279"/>
      <c r="J186" s="279"/>
      <c r="K186" s="158">
        <v>0</v>
      </c>
      <c r="L186" s="158">
        <v>0</v>
      </c>
      <c r="M186" s="158">
        <v>0</v>
      </c>
      <c r="N186" s="158">
        <v>0</v>
      </c>
      <c r="O186" s="158">
        <v>0</v>
      </c>
      <c r="P186" s="158">
        <v>0</v>
      </c>
      <c r="Q186" s="158">
        <v>0.80756600000000001</v>
      </c>
      <c r="R186" s="158">
        <v>0.85179099999999996</v>
      </c>
      <c r="S186" s="158">
        <v>0.26301799999999997</v>
      </c>
      <c r="T186" s="158">
        <v>7.5675999999999993E-2</v>
      </c>
      <c r="U186" s="158">
        <v>0.29764099999999999</v>
      </c>
      <c r="V186" s="158">
        <v>0.37543799999999999</v>
      </c>
      <c r="W186" s="158">
        <v>0</v>
      </c>
      <c r="X186" s="158">
        <v>0</v>
      </c>
      <c r="Y186" s="158">
        <v>0</v>
      </c>
      <c r="Z186" s="158">
        <v>0</v>
      </c>
      <c r="AA186" s="158">
        <v>0</v>
      </c>
      <c r="AB186" s="158">
        <v>0</v>
      </c>
      <c r="AC186" s="158">
        <v>0</v>
      </c>
      <c r="AD186" s="158">
        <v>0</v>
      </c>
      <c r="AE186" s="158">
        <v>0</v>
      </c>
      <c r="AF186" s="158">
        <v>0</v>
      </c>
      <c r="AG186" s="158">
        <v>0</v>
      </c>
      <c r="AH186" s="158">
        <v>0</v>
      </c>
      <c r="AI186" s="158">
        <v>0</v>
      </c>
      <c r="AJ186" s="158">
        <v>0</v>
      </c>
      <c r="AK186" s="158">
        <v>0</v>
      </c>
      <c r="AL186" s="158">
        <v>0</v>
      </c>
      <c r="AM186" s="158">
        <v>0</v>
      </c>
      <c r="AN186" s="158">
        <v>0</v>
      </c>
      <c r="AO186" s="158">
        <v>0</v>
      </c>
      <c r="AP186" s="158">
        <v>0</v>
      </c>
      <c r="AQ186" s="158">
        <v>0</v>
      </c>
      <c r="AR186" s="158">
        <v>0</v>
      </c>
      <c r="AS186" s="158">
        <v>0</v>
      </c>
      <c r="AT186" s="158">
        <v>0</v>
      </c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E186" s="251">
        <f t="shared" ref="CE186:CJ195" si="43">SUMIF($K$5:$CC$5,CE$5,$K186:$CC186)</f>
        <v>2.6711299999999998</v>
      </c>
      <c r="CF186" s="251">
        <f t="shared" si="43"/>
        <v>0</v>
      </c>
      <c r="CG186" s="251">
        <f t="shared" si="43"/>
        <v>0</v>
      </c>
      <c r="CH186" s="251">
        <f t="shared" si="43"/>
        <v>0</v>
      </c>
      <c r="CI186" s="251">
        <f t="shared" si="43"/>
        <v>0</v>
      </c>
      <c r="CJ186" s="251">
        <f t="shared" si="43"/>
        <v>0</v>
      </c>
    </row>
    <row r="187" spans="2:88" x14ac:dyDescent="0.2">
      <c r="B187" s="279"/>
      <c r="C187" s="279" t="s">
        <v>1521</v>
      </c>
      <c r="D187" s="279"/>
      <c r="E187" s="279"/>
      <c r="F187" s="279"/>
      <c r="G187" s="151" t="s">
        <v>1434</v>
      </c>
      <c r="H187" s="151"/>
      <c r="I187" s="279"/>
      <c r="J187" s="279"/>
      <c r="K187" s="158">
        <v>0</v>
      </c>
      <c r="L187" s="158">
        <v>0</v>
      </c>
      <c r="M187" s="158">
        <v>0</v>
      </c>
      <c r="N187" s="158">
        <v>0</v>
      </c>
      <c r="O187" s="158">
        <v>0</v>
      </c>
      <c r="P187" s="158">
        <v>0</v>
      </c>
      <c r="Q187" s="158">
        <v>1.5494559999999999</v>
      </c>
      <c r="R187" s="158">
        <v>1.9541820000000001</v>
      </c>
      <c r="S187" s="158">
        <v>1.361864</v>
      </c>
      <c r="T187" s="158">
        <v>1.1508929999999999</v>
      </c>
      <c r="U187" s="158">
        <v>2.7631540000000001</v>
      </c>
      <c r="V187" s="158">
        <v>1.396333</v>
      </c>
      <c r="W187" s="158">
        <v>1.8561129999999999</v>
      </c>
      <c r="X187" s="158">
        <v>0.54918699999999998</v>
      </c>
      <c r="Y187" s="158">
        <v>0.65631399999999995</v>
      </c>
      <c r="Z187" s="158">
        <v>1.29057</v>
      </c>
      <c r="AA187" s="158">
        <v>1.1550009999999999</v>
      </c>
      <c r="AB187" s="158">
        <v>0.98117299999999996</v>
      </c>
      <c r="AC187" s="158">
        <v>1.4831749999999999</v>
      </c>
      <c r="AD187" s="158">
        <v>1.257314</v>
      </c>
      <c r="AE187" s="158">
        <v>0.657107</v>
      </c>
      <c r="AF187" s="158">
        <v>1.2165980000000001</v>
      </c>
      <c r="AG187" s="158">
        <v>1.413378</v>
      </c>
      <c r="AH187" s="158">
        <v>1.601942</v>
      </c>
      <c r="AI187" s="158">
        <v>1.2856160000000001</v>
      </c>
      <c r="AJ187" s="158">
        <v>1.0829930000000001</v>
      </c>
      <c r="AK187" s="158">
        <v>1.3164880000000001</v>
      </c>
      <c r="AL187" s="158">
        <v>1.0778540000000001</v>
      </c>
      <c r="AM187" s="158">
        <v>1.321933</v>
      </c>
      <c r="AN187" s="158">
        <v>0.80948100000000001</v>
      </c>
      <c r="AO187" s="158">
        <v>1.2698689999999999</v>
      </c>
      <c r="AP187" s="158">
        <v>1.3576319999999999</v>
      </c>
      <c r="AQ187" s="158">
        <v>0.89319899999999997</v>
      </c>
      <c r="AR187" s="158">
        <v>2.1528900000000002</v>
      </c>
      <c r="AS187" s="158">
        <v>1.4295500000000001</v>
      </c>
      <c r="AT187" s="158">
        <v>1.823631</v>
      </c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E187" s="251">
        <f t="shared" si="43"/>
        <v>10.175882</v>
      </c>
      <c r="CF187" s="251">
        <f t="shared" si="43"/>
        <v>14.117871999999998</v>
      </c>
      <c r="CG187" s="251">
        <f t="shared" si="43"/>
        <v>15.821136000000003</v>
      </c>
      <c r="CH187" s="251">
        <f t="shared" si="43"/>
        <v>0</v>
      </c>
      <c r="CI187" s="251">
        <f t="shared" si="43"/>
        <v>0</v>
      </c>
      <c r="CJ187" s="251">
        <f t="shared" si="43"/>
        <v>0</v>
      </c>
    </row>
    <row r="188" spans="2:88" x14ac:dyDescent="0.2">
      <c r="B188" s="279"/>
      <c r="C188" s="279" t="s">
        <v>1522</v>
      </c>
      <c r="D188" s="279"/>
      <c r="E188" s="279"/>
      <c r="F188" s="279"/>
      <c r="G188" s="151" t="s">
        <v>1434</v>
      </c>
      <c r="H188" s="151"/>
      <c r="I188" s="279"/>
      <c r="J188" s="279"/>
      <c r="K188" s="158">
        <v>0</v>
      </c>
      <c r="L188" s="158">
        <v>0</v>
      </c>
      <c r="M188" s="158">
        <v>0</v>
      </c>
      <c r="N188" s="158">
        <v>0</v>
      </c>
      <c r="O188" s="158">
        <v>0</v>
      </c>
      <c r="P188" s="158">
        <v>0</v>
      </c>
      <c r="Q188" s="158">
        <v>1.3546720000000001</v>
      </c>
      <c r="R188" s="158">
        <v>1.2011909999999999</v>
      </c>
      <c r="S188" s="158">
        <v>2.603863</v>
      </c>
      <c r="T188" s="158">
        <v>0.92721100000000001</v>
      </c>
      <c r="U188" s="158">
        <v>0.90613100000000002</v>
      </c>
      <c r="V188" s="158">
        <v>1.250461</v>
      </c>
      <c r="W188" s="158">
        <v>0</v>
      </c>
      <c r="X188" s="158">
        <v>0</v>
      </c>
      <c r="Y188" s="158">
        <v>0</v>
      </c>
      <c r="Z188" s="158">
        <v>0</v>
      </c>
      <c r="AA188" s="158">
        <v>0</v>
      </c>
      <c r="AB188" s="158">
        <v>0</v>
      </c>
      <c r="AC188" s="158">
        <v>0</v>
      </c>
      <c r="AD188" s="158">
        <v>0</v>
      </c>
      <c r="AE188" s="158">
        <v>0</v>
      </c>
      <c r="AF188" s="158">
        <v>0</v>
      </c>
      <c r="AG188" s="158">
        <v>0</v>
      </c>
      <c r="AH188" s="158">
        <v>0</v>
      </c>
      <c r="AI188" s="158">
        <v>0</v>
      </c>
      <c r="AJ188" s="158">
        <v>0</v>
      </c>
      <c r="AK188" s="158">
        <v>0</v>
      </c>
      <c r="AL188" s="158">
        <v>0</v>
      </c>
      <c r="AM188" s="158">
        <v>0</v>
      </c>
      <c r="AN188" s="158">
        <v>0</v>
      </c>
      <c r="AO188" s="158">
        <v>0</v>
      </c>
      <c r="AP188" s="158">
        <v>0</v>
      </c>
      <c r="AQ188" s="158">
        <v>0</v>
      </c>
      <c r="AR188" s="158">
        <v>0</v>
      </c>
      <c r="AS188" s="158">
        <v>0</v>
      </c>
      <c r="AT188" s="158">
        <v>0</v>
      </c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E188" s="251">
        <f t="shared" si="43"/>
        <v>8.2435290000000006</v>
      </c>
      <c r="CF188" s="251">
        <f t="shared" si="43"/>
        <v>0</v>
      </c>
      <c r="CG188" s="251">
        <f t="shared" si="43"/>
        <v>0</v>
      </c>
      <c r="CH188" s="251">
        <f t="shared" si="43"/>
        <v>0</v>
      </c>
      <c r="CI188" s="251">
        <f t="shared" si="43"/>
        <v>0</v>
      </c>
      <c r="CJ188" s="251">
        <f t="shared" si="43"/>
        <v>0</v>
      </c>
    </row>
    <row r="189" spans="2:88" x14ac:dyDescent="0.2">
      <c r="B189" s="279"/>
      <c r="C189" s="279" t="s">
        <v>1523</v>
      </c>
      <c r="D189" s="279"/>
      <c r="E189" s="279"/>
      <c r="F189" s="279"/>
      <c r="G189" s="151" t="s">
        <v>1434</v>
      </c>
      <c r="H189" s="151"/>
      <c r="I189" s="279"/>
      <c r="J189" s="279"/>
      <c r="K189" s="158">
        <v>0</v>
      </c>
      <c r="L189" s="158">
        <v>0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158">
        <v>0</v>
      </c>
      <c r="S189" s="158">
        <v>0</v>
      </c>
      <c r="T189" s="158">
        <v>0.65159500000000004</v>
      </c>
      <c r="U189" s="158">
        <v>1.648814</v>
      </c>
      <c r="V189" s="158">
        <v>1.2725029999999999</v>
      </c>
      <c r="W189" s="158">
        <v>1.4451050000000001</v>
      </c>
      <c r="X189" s="158">
        <v>1.1377060000000001</v>
      </c>
      <c r="Y189" s="158">
        <v>0.71584899999999996</v>
      </c>
      <c r="Z189" s="158">
        <v>0</v>
      </c>
      <c r="AA189" s="158">
        <v>0</v>
      </c>
      <c r="AB189" s="158">
        <v>0</v>
      </c>
      <c r="AC189" s="158">
        <v>0</v>
      </c>
      <c r="AD189" s="158">
        <v>0</v>
      </c>
      <c r="AE189" s="158">
        <v>0</v>
      </c>
      <c r="AF189" s="158">
        <v>0</v>
      </c>
      <c r="AG189" s="158">
        <v>0</v>
      </c>
      <c r="AH189" s="158">
        <v>0</v>
      </c>
      <c r="AI189" s="158">
        <v>0</v>
      </c>
      <c r="AJ189" s="158">
        <v>0</v>
      </c>
      <c r="AK189" s="158">
        <v>0</v>
      </c>
      <c r="AL189" s="158">
        <v>0</v>
      </c>
      <c r="AM189" s="158">
        <v>0</v>
      </c>
      <c r="AN189" s="158">
        <v>0</v>
      </c>
      <c r="AO189" s="158">
        <v>0</v>
      </c>
      <c r="AP189" s="158">
        <v>0</v>
      </c>
      <c r="AQ189" s="158">
        <v>0</v>
      </c>
      <c r="AR189" s="158">
        <v>0</v>
      </c>
      <c r="AS189" s="158">
        <v>0</v>
      </c>
      <c r="AT189" s="158">
        <v>0</v>
      </c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E189" s="251">
        <f t="shared" si="43"/>
        <v>3.5729120000000001</v>
      </c>
      <c r="CF189" s="251">
        <f t="shared" si="43"/>
        <v>3.2986600000000004</v>
      </c>
      <c r="CG189" s="251">
        <f t="shared" si="43"/>
        <v>0</v>
      </c>
      <c r="CH189" s="251">
        <f t="shared" si="43"/>
        <v>0</v>
      </c>
      <c r="CI189" s="251">
        <f t="shared" si="43"/>
        <v>0</v>
      </c>
      <c r="CJ189" s="251">
        <f t="shared" si="43"/>
        <v>0</v>
      </c>
    </row>
    <row r="190" spans="2:88" x14ac:dyDescent="0.2">
      <c r="B190" s="279"/>
      <c r="C190" s="279" t="s">
        <v>1524</v>
      </c>
      <c r="D190" s="279"/>
      <c r="E190" s="279"/>
      <c r="F190" s="279"/>
      <c r="G190" s="151" t="s">
        <v>1434</v>
      </c>
      <c r="H190" s="151"/>
      <c r="I190" s="279"/>
      <c r="J190" s="279"/>
      <c r="K190" s="158">
        <v>0</v>
      </c>
      <c r="L190" s="158">
        <v>0</v>
      </c>
      <c r="M190" s="158">
        <v>0</v>
      </c>
      <c r="N190" s="158">
        <v>0</v>
      </c>
      <c r="O190" s="158">
        <v>0</v>
      </c>
      <c r="P190" s="158">
        <v>0</v>
      </c>
      <c r="Q190" s="158">
        <v>0</v>
      </c>
      <c r="R190" s="158">
        <v>0</v>
      </c>
      <c r="S190" s="158">
        <v>0</v>
      </c>
      <c r="T190" s="158">
        <v>0</v>
      </c>
      <c r="U190" s="158">
        <v>0</v>
      </c>
      <c r="V190" s="158">
        <v>0</v>
      </c>
      <c r="W190" s="158">
        <v>0.53702700000000003</v>
      </c>
      <c r="X190" s="158">
        <v>0.62793399999999999</v>
      </c>
      <c r="Y190" s="158">
        <v>0.39241500000000001</v>
      </c>
      <c r="Z190" s="158">
        <v>0.62228899999999998</v>
      </c>
      <c r="AA190" s="158">
        <v>0.53523799999999999</v>
      </c>
      <c r="AB190" s="158">
        <v>0.50586399999999998</v>
      </c>
      <c r="AC190" s="158">
        <v>0.77950399999999997</v>
      </c>
      <c r="AD190" s="158">
        <v>0.51357699999999995</v>
      </c>
      <c r="AE190" s="158">
        <v>0.38785799999999998</v>
      </c>
      <c r="AF190" s="158">
        <v>0</v>
      </c>
      <c r="AG190" s="158">
        <v>0</v>
      </c>
      <c r="AH190" s="158">
        <v>0</v>
      </c>
      <c r="AI190" s="158">
        <v>0</v>
      </c>
      <c r="AJ190" s="158">
        <v>0</v>
      </c>
      <c r="AK190" s="158">
        <v>0</v>
      </c>
      <c r="AL190" s="158">
        <v>0</v>
      </c>
      <c r="AM190" s="158">
        <v>0</v>
      </c>
      <c r="AN190" s="158">
        <v>0</v>
      </c>
      <c r="AO190" s="158">
        <v>0</v>
      </c>
      <c r="AP190" s="158">
        <v>0</v>
      </c>
      <c r="AQ190" s="158">
        <v>0</v>
      </c>
      <c r="AR190" s="158">
        <v>0</v>
      </c>
      <c r="AS190" s="158">
        <v>0</v>
      </c>
      <c r="AT190" s="158">
        <v>0</v>
      </c>
      <c r="AU190" s="158"/>
      <c r="AV190" s="158"/>
      <c r="AW190" s="158"/>
      <c r="AX190" s="158"/>
      <c r="AY190" s="158"/>
      <c r="AZ190" s="158"/>
      <c r="BA190" s="158"/>
      <c r="BB190" s="158"/>
      <c r="BC190" s="158"/>
      <c r="BD190" s="158"/>
      <c r="BE190" s="158"/>
      <c r="BF190" s="158"/>
      <c r="BG190" s="158"/>
      <c r="BH190" s="158"/>
      <c r="BI190" s="158"/>
      <c r="BJ190" s="158"/>
      <c r="BK190" s="158"/>
      <c r="BL190" s="158"/>
      <c r="BM190" s="158"/>
      <c r="BN190" s="158"/>
      <c r="BO190" s="158"/>
      <c r="BP190" s="158"/>
      <c r="BQ190" s="158"/>
      <c r="BR190" s="158"/>
      <c r="BS190" s="158"/>
      <c r="BT190" s="158"/>
      <c r="BU190" s="158"/>
      <c r="BV190" s="158"/>
      <c r="BW190" s="158"/>
      <c r="BX190" s="158"/>
      <c r="BY190" s="158"/>
      <c r="BZ190" s="158"/>
      <c r="CA190" s="158"/>
      <c r="CB190" s="158"/>
      <c r="CC190" s="158"/>
      <c r="CE190" s="251">
        <f t="shared" si="43"/>
        <v>0</v>
      </c>
      <c r="CF190" s="251">
        <f t="shared" si="43"/>
        <v>4.901705999999999</v>
      </c>
      <c r="CG190" s="251">
        <f t="shared" si="43"/>
        <v>0</v>
      </c>
      <c r="CH190" s="251">
        <f t="shared" si="43"/>
        <v>0</v>
      </c>
      <c r="CI190" s="251">
        <f t="shared" si="43"/>
        <v>0</v>
      </c>
      <c r="CJ190" s="251">
        <f t="shared" si="43"/>
        <v>0</v>
      </c>
    </row>
    <row r="191" spans="2:88" x14ac:dyDescent="0.2">
      <c r="B191" s="279"/>
      <c r="C191" s="279" t="s">
        <v>1525</v>
      </c>
      <c r="D191" s="279"/>
      <c r="E191" s="279"/>
      <c r="F191" s="279"/>
      <c r="G191" s="151" t="s">
        <v>1434</v>
      </c>
      <c r="H191" s="151"/>
      <c r="I191" s="279"/>
      <c r="J191" s="279"/>
      <c r="K191" s="158">
        <v>0</v>
      </c>
      <c r="L191" s="158">
        <v>0</v>
      </c>
      <c r="M191" s="158">
        <v>0</v>
      </c>
      <c r="N191" s="158">
        <v>0</v>
      </c>
      <c r="O191" s="158">
        <v>0</v>
      </c>
      <c r="P191" s="158">
        <v>0</v>
      </c>
      <c r="Q191" s="158">
        <v>0</v>
      </c>
      <c r="R191" s="158">
        <v>0</v>
      </c>
      <c r="S191" s="158">
        <v>0</v>
      </c>
      <c r="T191" s="158">
        <v>0</v>
      </c>
      <c r="U191" s="158">
        <v>0</v>
      </c>
      <c r="V191" s="158">
        <v>0</v>
      </c>
      <c r="W191" s="158">
        <v>1.1815960000000001</v>
      </c>
      <c r="X191" s="158">
        <v>1.030734</v>
      </c>
      <c r="Y191" s="158">
        <v>1.3002549999999999</v>
      </c>
      <c r="Z191" s="158">
        <v>0.77873599999999998</v>
      </c>
      <c r="AA191" s="158">
        <v>0.45218799999999998</v>
      </c>
      <c r="AB191" s="158">
        <v>0.766795</v>
      </c>
      <c r="AC191" s="158">
        <v>0.362091</v>
      </c>
      <c r="AD191" s="158">
        <v>0.362622</v>
      </c>
      <c r="AE191" s="158">
        <v>0.36091400000000001</v>
      </c>
      <c r="AF191" s="158">
        <v>1.0675589999999999</v>
      </c>
      <c r="AG191" s="158">
        <v>1.306832</v>
      </c>
      <c r="AH191" s="158">
        <v>1.2294259999999999</v>
      </c>
      <c r="AI191" s="158">
        <v>1.5001100000000001</v>
      </c>
      <c r="AJ191" s="158">
        <v>1.5082930000000001</v>
      </c>
      <c r="AK191" s="158">
        <v>1.634428</v>
      </c>
      <c r="AL191" s="158">
        <v>1.6426689999999999</v>
      </c>
      <c r="AM191" s="158">
        <v>1.830308</v>
      </c>
      <c r="AN191" s="158">
        <v>1.984256</v>
      </c>
      <c r="AO191" s="158">
        <v>2.5644819999999999</v>
      </c>
      <c r="AP191" s="158">
        <v>2.8024429999999998</v>
      </c>
      <c r="AQ191" s="158">
        <v>2.7197719999999999</v>
      </c>
      <c r="AR191" s="158">
        <v>3.7554660000000002</v>
      </c>
      <c r="AS191" s="158">
        <v>3.674744</v>
      </c>
      <c r="AT191" s="158">
        <v>3.1492939999999998</v>
      </c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E191" s="251">
        <f t="shared" si="43"/>
        <v>0</v>
      </c>
      <c r="CF191" s="251">
        <f t="shared" si="43"/>
        <v>10.199748</v>
      </c>
      <c r="CG191" s="251">
        <f t="shared" si="43"/>
        <v>28.766265000000004</v>
      </c>
      <c r="CH191" s="251">
        <f t="shared" si="43"/>
        <v>0</v>
      </c>
      <c r="CI191" s="251">
        <f t="shared" si="43"/>
        <v>0</v>
      </c>
      <c r="CJ191" s="251">
        <f t="shared" si="43"/>
        <v>0</v>
      </c>
    </row>
    <row r="192" spans="2:88" x14ac:dyDescent="0.2">
      <c r="B192" s="279"/>
      <c r="C192" s="279" t="s">
        <v>1526</v>
      </c>
      <c r="D192" s="279"/>
      <c r="E192" s="279"/>
      <c r="F192" s="279"/>
      <c r="G192" s="151" t="s">
        <v>1434</v>
      </c>
      <c r="H192" s="151"/>
      <c r="I192" s="279"/>
      <c r="J192" s="279"/>
      <c r="K192" s="158">
        <v>0</v>
      </c>
      <c r="L192" s="158">
        <v>0</v>
      </c>
      <c r="M192" s="158">
        <v>0</v>
      </c>
      <c r="N192" s="158">
        <v>0</v>
      </c>
      <c r="O192" s="158">
        <v>0</v>
      </c>
      <c r="P192" s="158">
        <v>0</v>
      </c>
      <c r="Q192" s="158">
        <v>0</v>
      </c>
      <c r="R192" s="158">
        <v>0</v>
      </c>
      <c r="S192" s="158">
        <v>0</v>
      </c>
      <c r="T192" s="158">
        <v>0</v>
      </c>
      <c r="U192" s="158">
        <v>0</v>
      </c>
      <c r="V192" s="158">
        <v>0</v>
      </c>
      <c r="W192" s="158">
        <v>0.220364</v>
      </c>
      <c r="X192" s="158">
        <v>0</v>
      </c>
      <c r="Y192" s="158">
        <v>0</v>
      </c>
      <c r="Z192" s="158">
        <v>0</v>
      </c>
      <c r="AA192" s="158">
        <v>0</v>
      </c>
      <c r="AB192" s="158">
        <v>0</v>
      </c>
      <c r="AC192" s="158">
        <v>0</v>
      </c>
      <c r="AD192" s="158">
        <v>0.75391200000000003</v>
      </c>
      <c r="AE192" s="158">
        <v>0</v>
      </c>
      <c r="AF192" s="158">
        <v>0</v>
      </c>
      <c r="AG192" s="158">
        <v>0.28636499999999998</v>
      </c>
      <c r="AH192" s="158">
        <v>0.09</v>
      </c>
      <c r="AI192" s="158">
        <v>0</v>
      </c>
      <c r="AJ192" s="158">
        <v>0</v>
      </c>
      <c r="AK192" s="158">
        <v>6.3546000000000005E-2</v>
      </c>
      <c r="AL192" s="158">
        <v>6.9092000000000001E-2</v>
      </c>
      <c r="AM192" s="158">
        <v>0</v>
      </c>
      <c r="AN192" s="158">
        <v>0.13545499999999999</v>
      </c>
      <c r="AO192" s="158">
        <v>6.1364000000000002E-2</v>
      </c>
      <c r="AP192" s="158">
        <v>0</v>
      </c>
      <c r="AQ192" s="158">
        <v>0.17182</v>
      </c>
      <c r="AR192" s="158">
        <v>0</v>
      </c>
      <c r="AS192" s="158">
        <v>0</v>
      </c>
      <c r="AT192" s="158">
        <v>0</v>
      </c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E192" s="251">
        <f t="shared" si="43"/>
        <v>0</v>
      </c>
      <c r="CF192" s="251">
        <f t="shared" si="43"/>
        <v>1.3506410000000002</v>
      </c>
      <c r="CG192" s="251">
        <f t="shared" si="43"/>
        <v>0.50127699999999997</v>
      </c>
      <c r="CH192" s="251">
        <f t="shared" si="43"/>
        <v>0</v>
      </c>
      <c r="CI192" s="251">
        <f t="shared" si="43"/>
        <v>0</v>
      </c>
      <c r="CJ192" s="251">
        <f t="shared" si="43"/>
        <v>0</v>
      </c>
    </row>
    <row r="193" spans="2:88" x14ac:dyDescent="0.2">
      <c r="B193" s="279"/>
      <c r="C193" s="279" t="s">
        <v>1527</v>
      </c>
      <c r="D193" s="279"/>
      <c r="E193" s="279"/>
      <c r="F193" s="279"/>
      <c r="G193" s="151" t="s">
        <v>1434</v>
      </c>
      <c r="H193" s="151"/>
      <c r="I193" s="279"/>
      <c r="J193" s="279"/>
      <c r="K193" s="158">
        <v>0</v>
      </c>
      <c r="L193" s="158">
        <v>0</v>
      </c>
      <c r="M193" s="158">
        <v>0</v>
      </c>
      <c r="N193" s="158">
        <v>0</v>
      </c>
      <c r="O193" s="158">
        <v>0</v>
      </c>
      <c r="P193" s="158">
        <v>0</v>
      </c>
      <c r="Q193" s="158">
        <v>0</v>
      </c>
      <c r="R193" s="158">
        <v>0</v>
      </c>
      <c r="S193" s="158">
        <v>0</v>
      </c>
      <c r="T193" s="158">
        <v>0</v>
      </c>
      <c r="U193" s="158">
        <v>0</v>
      </c>
      <c r="V193" s="158">
        <v>0</v>
      </c>
      <c r="W193" s="158">
        <v>0.81027499999999997</v>
      </c>
      <c r="X193" s="158">
        <v>0.848167</v>
      </c>
      <c r="Y193" s="158">
        <v>0.90784799999999999</v>
      </c>
      <c r="Z193" s="158">
        <v>0.98900399999999999</v>
      </c>
      <c r="AA193" s="158">
        <v>0.81898499999999996</v>
      </c>
      <c r="AB193" s="158">
        <v>0.83640199999999998</v>
      </c>
      <c r="AC193" s="158">
        <v>0.79409700000000005</v>
      </c>
      <c r="AD193" s="158">
        <v>1.0040359999999999</v>
      </c>
      <c r="AE193" s="158">
        <v>0.86746500000000004</v>
      </c>
      <c r="AF193" s="158">
        <v>0.89005100000000004</v>
      </c>
      <c r="AG193" s="158">
        <v>0.89345200000000002</v>
      </c>
      <c r="AH193" s="158">
        <v>0.9052</v>
      </c>
      <c r="AI193" s="158">
        <v>0.89733399999999996</v>
      </c>
      <c r="AJ193" s="158">
        <v>0.85778699999999997</v>
      </c>
      <c r="AK193" s="158">
        <v>0.95720099999999997</v>
      </c>
      <c r="AL193" s="158">
        <v>1.0076750000000001</v>
      </c>
      <c r="AM193" s="158">
        <v>0.85367599999999999</v>
      </c>
      <c r="AN193" s="158">
        <v>0.288184</v>
      </c>
      <c r="AO193" s="158">
        <v>0.96923000000000004</v>
      </c>
      <c r="AP193" s="158">
        <v>1.4235979999999999</v>
      </c>
      <c r="AQ193" s="158">
        <v>1.778311</v>
      </c>
      <c r="AR193" s="158">
        <v>1.208218</v>
      </c>
      <c r="AS193" s="158">
        <v>2.9425729999999999</v>
      </c>
      <c r="AT193" s="158">
        <v>1.4175279999999999</v>
      </c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E193" s="251">
        <f t="shared" si="43"/>
        <v>0</v>
      </c>
      <c r="CF193" s="251">
        <f t="shared" si="43"/>
        <v>10.564982000000001</v>
      </c>
      <c r="CG193" s="251">
        <f t="shared" si="43"/>
        <v>14.601315</v>
      </c>
      <c r="CH193" s="251">
        <f t="shared" si="43"/>
        <v>0</v>
      </c>
      <c r="CI193" s="251">
        <f t="shared" si="43"/>
        <v>0</v>
      </c>
      <c r="CJ193" s="251">
        <f t="shared" si="43"/>
        <v>0</v>
      </c>
    </row>
    <row r="194" spans="2:88" x14ac:dyDescent="0.2">
      <c r="B194" s="279"/>
      <c r="C194" s="279" t="s">
        <v>1528</v>
      </c>
      <c r="D194" s="279"/>
      <c r="E194" s="279"/>
      <c r="F194" s="279"/>
      <c r="G194" s="151" t="s">
        <v>1434</v>
      </c>
      <c r="H194" s="151"/>
      <c r="I194" s="279"/>
      <c r="J194" s="279"/>
      <c r="K194" s="158">
        <v>0</v>
      </c>
      <c r="L194" s="158">
        <v>0</v>
      </c>
      <c r="M194" s="158">
        <v>0</v>
      </c>
      <c r="N194" s="158">
        <v>0</v>
      </c>
      <c r="O194" s="158">
        <v>0</v>
      </c>
      <c r="P194" s="158">
        <v>0</v>
      </c>
      <c r="Q194" s="158">
        <v>0</v>
      </c>
      <c r="R194" s="158">
        <v>0</v>
      </c>
      <c r="S194" s="158">
        <v>0</v>
      </c>
      <c r="T194" s="158">
        <v>0</v>
      </c>
      <c r="U194" s="158">
        <v>0</v>
      </c>
      <c r="V194" s="158">
        <v>0</v>
      </c>
      <c r="W194" s="158">
        <v>0</v>
      </c>
      <c r="X194" s="158">
        <v>0</v>
      </c>
      <c r="Y194" s="158">
        <v>0</v>
      </c>
      <c r="Z194" s="158">
        <v>0</v>
      </c>
      <c r="AA194" s="158">
        <v>0</v>
      </c>
      <c r="AB194" s="158">
        <v>0</v>
      </c>
      <c r="AC194" s="158">
        <v>0</v>
      </c>
      <c r="AD194" s="158">
        <v>0</v>
      </c>
      <c r="AE194" s="158">
        <v>0</v>
      </c>
      <c r="AF194" s="158">
        <v>0.50182199999999999</v>
      </c>
      <c r="AG194" s="158">
        <v>1.4254640000000001</v>
      </c>
      <c r="AH194" s="158">
        <v>1.1619189999999999</v>
      </c>
      <c r="AI194" s="158">
        <v>0</v>
      </c>
      <c r="AJ194" s="158">
        <v>0</v>
      </c>
      <c r="AK194" s="158">
        <v>0</v>
      </c>
      <c r="AL194" s="158">
        <v>0</v>
      </c>
      <c r="AM194" s="158">
        <v>0</v>
      </c>
      <c r="AN194" s="158">
        <v>0</v>
      </c>
      <c r="AO194" s="158">
        <v>0</v>
      </c>
      <c r="AP194" s="158">
        <v>0</v>
      </c>
      <c r="AQ194" s="158">
        <v>0</v>
      </c>
      <c r="AR194" s="158">
        <v>0</v>
      </c>
      <c r="AS194" s="158">
        <v>0</v>
      </c>
      <c r="AT194" s="158">
        <v>0</v>
      </c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  <c r="BM194" s="158"/>
      <c r="BN194" s="158"/>
      <c r="BO194" s="158"/>
      <c r="BP194" s="158"/>
      <c r="BQ194" s="158"/>
      <c r="BR194" s="158"/>
      <c r="BS194" s="158"/>
      <c r="BT194" s="158"/>
      <c r="BU194" s="158"/>
      <c r="BV194" s="158"/>
      <c r="BW194" s="158"/>
      <c r="BX194" s="158"/>
      <c r="BY194" s="158"/>
      <c r="BZ194" s="158"/>
      <c r="CA194" s="158"/>
      <c r="CB194" s="158"/>
      <c r="CC194" s="158"/>
      <c r="CE194" s="251">
        <f t="shared" si="43"/>
        <v>0</v>
      </c>
      <c r="CF194" s="251">
        <f t="shared" si="43"/>
        <v>3.0892049999999998</v>
      </c>
      <c r="CG194" s="251">
        <f t="shared" si="43"/>
        <v>0</v>
      </c>
      <c r="CH194" s="251">
        <f t="shared" si="43"/>
        <v>0</v>
      </c>
      <c r="CI194" s="251">
        <f t="shared" si="43"/>
        <v>0</v>
      </c>
      <c r="CJ194" s="251">
        <f t="shared" si="43"/>
        <v>0</v>
      </c>
    </row>
    <row r="195" spans="2:88" x14ac:dyDescent="0.2">
      <c r="B195" s="279"/>
      <c r="C195" s="279" t="s">
        <v>1529</v>
      </c>
      <c r="D195" s="279"/>
      <c r="E195" s="279"/>
      <c r="F195" s="279"/>
      <c r="G195" s="151" t="s">
        <v>1434</v>
      </c>
      <c r="H195" s="151"/>
      <c r="I195" s="279"/>
      <c r="J195" s="279"/>
      <c r="K195" s="158">
        <v>0</v>
      </c>
      <c r="L195" s="158">
        <v>0</v>
      </c>
      <c r="M195" s="158">
        <v>0</v>
      </c>
      <c r="N195" s="158">
        <v>0</v>
      </c>
      <c r="O195" s="158">
        <v>0</v>
      </c>
      <c r="P195" s="158">
        <v>0</v>
      </c>
      <c r="Q195" s="158">
        <v>0</v>
      </c>
      <c r="R195" s="158">
        <v>0</v>
      </c>
      <c r="S195" s="158">
        <v>0</v>
      </c>
      <c r="T195" s="158">
        <v>0</v>
      </c>
      <c r="U195" s="158">
        <v>0</v>
      </c>
      <c r="V195" s="158">
        <v>0</v>
      </c>
      <c r="W195" s="158">
        <v>0</v>
      </c>
      <c r="X195" s="158">
        <v>0</v>
      </c>
      <c r="Y195" s="158">
        <v>0</v>
      </c>
      <c r="Z195" s="158">
        <v>0</v>
      </c>
      <c r="AA195" s="158">
        <v>0</v>
      </c>
      <c r="AB195" s="158">
        <v>0</v>
      </c>
      <c r="AC195" s="158">
        <v>0</v>
      </c>
      <c r="AD195" s="158">
        <v>0</v>
      </c>
      <c r="AE195" s="158">
        <v>0</v>
      </c>
      <c r="AF195" s="158">
        <v>0</v>
      </c>
      <c r="AG195" s="158">
        <v>0</v>
      </c>
      <c r="AH195" s="158">
        <v>0</v>
      </c>
      <c r="AI195" s="158">
        <v>0</v>
      </c>
      <c r="AJ195" s="158">
        <v>0</v>
      </c>
      <c r="AK195" s="158">
        <v>0</v>
      </c>
      <c r="AL195" s="158">
        <v>0</v>
      </c>
      <c r="AM195" s="158">
        <v>0.28819299999999998</v>
      </c>
      <c r="AN195" s="158">
        <v>1.803126</v>
      </c>
      <c r="AO195" s="158">
        <v>1.56907</v>
      </c>
      <c r="AP195" s="158">
        <v>1.503525</v>
      </c>
      <c r="AQ195" s="158">
        <v>2.079602</v>
      </c>
      <c r="AR195" s="158">
        <v>1.694364</v>
      </c>
      <c r="AS195" s="158">
        <v>1.6231979999999999</v>
      </c>
      <c r="AT195" s="158">
        <v>1.704008</v>
      </c>
      <c r="AU195" s="158"/>
      <c r="AV195" s="158"/>
      <c r="AW195" s="158"/>
      <c r="AX195" s="158"/>
      <c r="AY195" s="158"/>
      <c r="AZ195" s="158"/>
      <c r="BA195" s="158"/>
      <c r="BB195" s="158"/>
      <c r="BC195" s="158"/>
      <c r="BD195" s="158"/>
      <c r="BE195" s="158"/>
      <c r="BF195" s="158"/>
      <c r="BG195" s="158"/>
      <c r="BH195" s="158"/>
      <c r="BI195" s="158"/>
      <c r="BJ195" s="158"/>
      <c r="BK195" s="158"/>
      <c r="BL195" s="158"/>
      <c r="BM195" s="158"/>
      <c r="BN195" s="158"/>
      <c r="BO195" s="158"/>
      <c r="BP195" s="158"/>
      <c r="BQ195" s="158"/>
      <c r="BR195" s="158"/>
      <c r="BS195" s="158"/>
      <c r="BT195" s="158"/>
      <c r="BU195" s="158"/>
      <c r="BV195" s="158"/>
      <c r="BW195" s="158"/>
      <c r="BX195" s="158"/>
      <c r="BY195" s="158"/>
      <c r="BZ195" s="158"/>
      <c r="CA195" s="158"/>
      <c r="CB195" s="158"/>
      <c r="CC195" s="158"/>
      <c r="CE195" s="251">
        <f t="shared" si="43"/>
        <v>0</v>
      </c>
      <c r="CF195" s="251">
        <f t="shared" si="43"/>
        <v>0</v>
      </c>
      <c r="CG195" s="251">
        <f t="shared" si="43"/>
        <v>12.265086</v>
      </c>
      <c r="CH195" s="251">
        <f t="shared" si="43"/>
        <v>0</v>
      </c>
      <c r="CI195" s="251">
        <f t="shared" si="43"/>
        <v>0</v>
      </c>
      <c r="CJ195" s="251">
        <f t="shared" si="43"/>
        <v>0</v>
      </c>
    </row>
    <row r="196" spans="2:88" x14ac:dyDescent="0.2">
      <c r="B196" s="279"/>
      <c r="C196" s="279" t="s">
        <v>1530</v>
      </c>
      <c r="D196" s="279"/>
      <c r="E196" s="279"/>
      <c r="F196" s="279"/>
      <c r="G196" s="151" t="s">
        <v>1434</v>
      </c>
      <c r="H196" s="151"/>
      <c r="I196" s="279"/>
      <c r="J196" s="279"/>
      <c r="K196" s="158">
        <v>0</v>
      </c>
      <c r="L196" s="158">
        <v>0</v>
      </c>
      <c r="M196" s="158">
        <v>0</v>
      </c>
      <c r="N196" s="158">
        <v>0</v>
      </c>
      <c r="O196" s="158">
        <v>0</v>
      </c>
      <c r="P196" s="158">
        <v>0</v>
      </c>
      <c r="Q196" s="158">
        <v>0</v>
      </c>
      <c r="R196" s="158">
        <v>0</v>
      </c>
      <c r="S196" s="158">
        <v>0</v>
      </c>
      <c r="T196" s="158">
        <v>0</v>
      </c>
      <c r="U196" s="158">
        <v>0</v>
      </c>
      <c r="V196" s="158">
        <v>0</v>
      </c>
      <c r="W196" s="158">
        <v>0</v>
      </c>
      <c r="X196" s="158">
        <v>0</v>
      </c>
      <c r="Y196" s="158">
        <v>0</v>
      </c>
      <c r="Z196" s="158">
        <v>0</v>
      </c>
      <c r="AA196" s="158">
        <v>0</v>
      </c>
      <c r="AB196" s="158">
        <v>0</v>
      </c>
      <c r="AC196" s="158">
        <v>0</v>
      </c>
      <c r="AD196" s="158">
        <v>0</v>
      </c>
      <c r="AE196" s="158">
        <v>0</v>
      </c>
      <c r="AF196" s="158">
        <v>0</v>
      </c>
      <c r="AG196" s="158">
        <v>0</v>
      </c>
      <c r="AH196" s="158">
        <v>0</v>
      </c>
      <c r="AI196" s="158">
        <v>0</v>
      </c>
      <c r="AJ196" s="158">
        <v>0</v>
      </c>
      <c r="AK196" s="158">
        <v>0</v>
      </c>
      <c r="AL196" s="158">
        <v>0</v>
      </c>
      <c r="AM196" s="158">
        <v>0.16109100000000001</v>
      </c>
      <c r="AN196" s="158">
        <v>0.52417100000000005</v>
      </c>
      <c r="AO196" s="158">
        <v>0.68092399999999997</v>
      </c>
      <c r="AP196" s="158">
        <v>0.69277500000000003</v>
      </c>
      <c r="AQ196" s="158">
        <v>0.75902099999999995</v>
      </c>
      <c r="AR196" s="158">
        <v>0.99156999999999995</v>
      </c>
      <c r="AS196" s="158">
        <v>0.56056799999999996</v>
      </c>
      <c r="AT196" s="158">
        <v>1.8178179999999999</v>
      </c>
      <c r="AU196" s="158"/>
      <c r="AV196" s="158"/>
      <c r="AW196" s="158"/>
      <c r="AX196" s="158"/>
      <c r="AY196" s="158"/>
      <c r="AZ196" s="158"/>
      <c r="BA196" s="158"/>
      <c r="BB196" s="158"/>
      <c r="BC196" s="158"/>
      <c r="BD196" s="158"/>
      <c r="BE196" s="158"/>
      <c r="BF196" s="158"/>
      <c r="BG196" s="158"/>
      <c r="BH196" s="158"/>
      <c r="BI196" s="158"/>
      <c r="BJ196" s="158"/>
      <c r="BK196" s="158"/>
      <c r="BL196" s="158"/>
      <c r="BM196" s="158"/>
      <c r="BN196" s="158"/>
      <c r="BO196" s="158"/>
      <c r="BP196" s="158"/>
      <c r="BQ196" s="158"/>
      <c r="BR196" s="158"/>
      <c r="BS196" s="158"/>
      <c r="BT196" s="158"/>
      <c r="BU196" s="158"/>
      <c r="BV196" s="158"/>
      <c r="BW196" s="158"/>
      <c r="BX196" s="158"/>
      <c r="BY196" s="158"/>
      <c r="BZ196" s="158"/>
      <c r="CA196" s="158"/>
      <c r="CB196" s="158"/>
      <c r="CC196" s="158"/>
      <c r="CE196" s="251">
        <f t="shared" ref="CE196:CJ205" si="44">SUMIF($K$5:$CC$5,CE$5,$K196:$CC196)</f>
        <v>0</v>
      </c>
      <c r="CF196" s="251">
        <f t="shared" si="44"/>
        <v>0</v>
      </c>
      <c r="CG196" s="251">
        <f t="shared" si="44"/>
        <v>6.1879379999999999</v>
      </c>
      <c r="CH196" s="251">
        <f t="shared" si="44"/>
        <v>0</v>
      </c>
      <c r="CI196" s="251">
        <f t="shared" si="44"/>
        <v>0</v>
      </c>
      <c r="CJ196" s="251">
        <f t="shared" si="44"/>
        <v>0</v>
      </c>
    </row>
    <row r="197" spans="2:88" x14ac:dyDescent="0.2">
      <c r="B197" s="279"/>
      <c r="C197" s="279" t="s">
        <v>1531</v>
      </c>
      <c r="D197" s="279"/>
      <c r="E197" s="279"/>
      <c r="F197" s="279"/>
      <c r="G197" s="151" t="s">
        <v>1434</v>
      </c>
      <c r="H197" s="151"/>
      <c r="I197" s="279"/>
      <c r="J197" s="279"/>
      <c r="K197" s="158">
        <v>0</v>
      </c>
      <c r="L197" s="158">
        <v>0</v>
      </c>
      <c r="M197" s="158">
        <v>0</v>
      </c>
      <c r="N197" s="158">
        <v>0</v>
      </c>
      <c r="O197" s="158">
        <v>0</v>
      </c>
      <c r="P197" s="158">
        <v>0</v>
      </c>
      <c r="Q197" s="158">
        <v>0</v>
      </c>
      <c r="R197" s="158">
        <v>0</v>
      </c>
      <c r="S197" s="158">
        <v>0</v>
      </c>
      <c r="T197" s="158">
        <v>0</v>
      </c>
      <c r="U197" s="158">
        <v>0</v>
      </c>
      <c r="V197" s="158">
        <v>0</v>
      </c>
      <c r="W197" s="158">
        <v>0</v>
      </c>
      <c r="X197" s="158">
        <v>0</v>
      </c>
      <c r="Y197" s="158">
        <v>0</v>
      </c>
      <c r="Z197" s="158">
        <v>0</v>
      </c>
      <c r="AA197" s="158">
        <v>0</v>
      </c>
      <c r="AB197" s="158">
        <v>0</v>
      </c>
      <c r="AC197" s="158">
        <v>0</v>
      </c>
      <c r="AD197" s="158">
        <v>0</v>
      </c>
      <c r="AE197" s="158">
        <v>0</v>
      </c>
      <c r="AF197" s="158">
        <v>0</v>
      </c>
      <c r="AG197" s="158">
        <v>0</v>
      </c>
      <c r="AH197" s="158">
        <v>0</v>
      </c>
      <c r="AI197" s="158">
        <v>0</v>
      </c>
      <c r="AJ197" s="158">
        <v>0</v>
      </c>
      <c r="AK197" s="158">
        <v>0</v>
      </c>
      <c r="AL197" s="158">
        <v>0</v>
      </c>
      <c r="AM197" s="158">
        <v>0</v>
      </c>
      <c r="AN197" s="158">
        <v>0.36363699999999999</v>
      </c>
      <c r="AO197" s="158">
        <v>0.45436599999999999</v>
      </c>
      <c r="AP197" s="158">
        <v>0.45272800000000002</v>
      </c>
      <c r="AQ197" s="158">
        <v>0.54136799999999996</v>
      </c>
      <c r="AR197" s="158">
        <v>0.45587499999999997</v>
      </c>
      <c r="AS197" s="158">
        <v>0.44504700000000003</v>
      </c>
      <c r="AT197" s="158">
        <v>0.47012599999999999</v>
      </c>
      <c r="AU197" s="158"/>
      <c r="AV197" s="158"/>
      <c r="AW197" s="158"/>
      <c r="AX197" s="158"/>
      <c r="AY197" s="158"/>
      <c r="AZ197" s="158"/>
      <c r="BA197" s="158"/>
      <c r="BB197" s="158"/>
      <c r="BC197" s="158"/>
      <c r="BD197" s="158"/>
      <c r="BE197" s="158"/>
      <c r="BF197" s="158"/>
      <c r="BG197" s="158"/>
      <c r="BH197" s="158"/>
      <c r="BI197" s="158"/>
      <c r="BJ197" s="158"/>
      <c r="BK197" s="158"/>
      <c r="BL197" s="158"/>
      <c r="BM197" s="158"/>
      <c r="BN197" s="158"/>
      <c r="BO197" s="158"/>
      <c r="BP197" s="158"/>
      <c r="BQ197" s="158"/>
      <c r="BR197" s="158"/>
      <c r="BS197" s="158"/>
      <c r="BT197" s="158"/>
      <c r="BU197" s="158"/>
      <c r="BV197" s="158"/>
      <c r="BW197" s="158"/>
      <c r="BX197" s="158"/>
      <c r="BY197" s="158"/>
      <c r="BZ197" s="158"/>
      <c r="CA197" s="158"/>
      <c r="CB197" s="158"/>
      <c r="CC197" s="158"/>
      <c r="CE197" s="251">
        <f t="shared" si="44"/>
        <v>0</v>
      </c>
      <c r="CF197" s="251">
        <f t="shared" si="44"/>
        <v>0</v>
      </c>
      <c r="CG197" s="251">
        <f t="shared" si="44"/>
        <v>3.1831469999999999</v>
      </c>
      <c r="CH197" s="251">
        <f t="shared" si="44"/>
        <v>0</v>
      </c>
      <c r="CI197" s="251">
        <f t="shared" si="44"/>
        <v>0</v>
      </c>
      <c r="CJ197" s="251">
        <f t="shared" si="44"/>
        <v>0</v>
      </c>
    </row>
    <row r="198" spans="2:88" x14ac:dyDescent="0.2">
      <c r="B198" s="279"/>
      <c r="C198" s="279" t="s">
        <v>1532</v>
      </c>
      <c r="D198" s="279"/>
      <c r="E198" s="279"/>
      <c r="F198" s="279"/>
      <c r="G198" s="151" t="s">
        <v>1404</v>
      </c>
      <c r="H198" s="151"/>
      <c r="I198" s="279"/>
      <c r="J198" s="279"/>
      <c r="K198" s="158">
        <v>0.85445899999999997</v>
      </c>
      <c r="L198" s="158">
        <v>2.3382719999999999</v>
      </c>
      <c r="M198" s="158">
        <v>1.979225</v>
      </c>
      <c r="N198" s="158">
        <v>1.6382829999999999</v>
      </c>
      <c r="O198" s="158">
        <v>1.835942</v>
      </c>
      <c r="P198" s="158">
        <v>1.064746</v>
      </c>
      <c r="Q198" s="158">
        <v>4.3499999999999997E-2</v>
      </c>
      <c r="R198" s="158">
        <v>0.49</v>
      </c>
      <c r="S198" s="158">
        <v>3.1849910000000001</v>
      </c>
      <c r="T198" s="158">
        <v>8.9637999999999995E-2</v>
      </c>
      <c r="U198" s="158">
        <v>6.479819</v>
      </c>
      <c r="V198" s="158">
        <v>2.2750339999999998</v>
      </c>
      <c r="W198" s="158">
        <v>3.6652360000000002</v>
      </c>
      <c r="X198" s="158">
        <v>1.3471960000000001</v>
      </c>
      <c r="Y198" s="158">
        <v>3.2029369999999999</v>
      </c>
      <c r="Z198" s="158">
        <v>-0.42492999999999997</v>
      </c>
      <c r="AA198" s="158">
        <v>3.2195719999999999</v>
      </c>
      <c r="AB198" s="158">
        <v>6.071129</v>
      </c>
      <c r="AC198" s="158">
        <v>4.9806720000000002</v>
      </c>
      <c r="AD198" s="158">
        <v>3.6041989999999999</v>
      </c>
      <c r="AE198" s="158">
        <v>1.803536</v>
      </c>
      <c r="AF198" s="158">
        <v>4.550808</v>
      </c>
      <c r="AG198" s="158">
        <v>2.1604290000000002</v>
      </c>
      <c r="AH198" s="158">
        <v>2.5751919999999999</v>
      </c>
      <c r="AI198" s="158">
        <v>2.5077950000000002</v>
      </c>
      <c r="AJ198" s="158">
        <v>1.792459</v>
      </c>
      <c r="AK198" s="158">
        <v>1.907643</v>
      </c>
      <c r="AL198" s="158">
        <v>1.143429</v>
      </c>
      <c r="AM198" s="158">
        <v>4.3743860000000003</v>
      </c>
      <c r="AN198" s="158">
        <v>11.255145000000001</v>
      </c>
      <c r="AO198" s="158">
        <v>3.1539109999999999</v>
      </c>
      <c r="AP198" s="158">
        <v>2.6896520000000002</v>
      </c>
      <c r="AQ198" s="158">
        <v>4.0827200000000001</v>
      </c>
      <c r="AR198" s="158">
        <v>1.946418</v>
      </c>
      <c r="AS198" s="158">
        <v>5.5624640000000003</v>
      </c>
      <c r="AT198" s="158">
        <v>3.291677</v>
      </c>
      <c r="AU198" s="158"/>
      <c r="AV198" s="158"/>
      <c r="AW198" s="158"/>
      <c r="AX198" s="158"/>
      <c r="AY198" s="158"/>
      <c r="AZ198" s="158"/>
      <c r="BA198" s="158"/>
      <c r="BB198" s="158"/>
      <c r="BC198" s="158"/>
      <c r="BD198" s="158"/>
      <c r="BE198" s="158"/>
      <c r="BF198" s="158"/>
      <c r="BG198" s="158"/>
      <c r="BH198" s="158"/>
      <c r="BI198" s="158"/>
      <c r="BJ198" s="158"/>
      <c r="BK198" s="158"/>
      <c r="BL198" s="158"/>
      <c r="BM198" s="158"/>
      <c r="BN198" s="158"/>
      <c r="BO198" s="158"/>
      <c r="BP198" s="158"/>
      <c r="BQ198" s="158"/>
      <c r="BR198" s="158"/>
      <c r="BS198" s="158"/>
      <c r="BT198" s="158"/>
      <c r="BU198" s="158"/>
      <c r="BV198" s="158"/>
      <c r="BW198" s="158"/>
      <c r="BX198" s="158"/>
      <c r="BY198" s="158"/>
      <c r="BZ198" s="158"/>
      <c r="CA198" s="158"/>
      <c r="CB198" s="158"/>
      <c r="CC198" s="158"/>
      <c r="CE198" s="251">
        <f t="shared" si="44"/>
        <v>22.273908999999996</v>
      </c>
      <c r="CF198" s="251">
        <f t="shared" si="44"/>
        <v>36.755976000000011</v>
      </c>
      <c r="CG198" s="251">
        <f t="shared" si="44"/>
        <v>43.707698999999998</v>
      </c>
      <c r="CH198" s="251">
        <f t="shared" si="44"/>
        <v>0</v>
      </c>
      <c r="CI198" s="251">
        <f t="shared" si="44"/>
        <v>0</v>
      </c>
      <c r="CJ198" s="251">
        <f t="shared" si="44"/>
        <v>0</v>
      </c>
    </row>
    <row r="199" spans="2:88" x14ac:dyDescent="0.2">
      <c r="B199" s="279"/>
      <c r="C199" s="279" t="s">
        <v>1533</v>
      </c>
      <c r="D199" s="279"/>
      <c r="E199" s="279"/>
      <c r="F199" s="279"/>
      <c r="G199" s="151" t="s">
        <v>1394</v>
      </c>
      <c r="H199" s="151"/>
      <c r="I199" s="279"/>
      <c r="J199" s="279"/>
      <c r="K199" s="158">
        <v>0</v>
      </c>
      <c r="L199" s="158">
        <v>0</v>
      </c>
      <c r="M199" s="158">
        <v>0</v>
      </c>
      <c r="N199" s="158">
        <v>0</v>
      </c>
      <c r="O199" s="158">
        <v>0</v>
      </c>
      <c r="P199" s="158">
        <v>0</v>
      </c>
      <c r="Q199" s="158">
        <v>0</v>
      </c>
      <c r="R199" s="158">
        <v>0</v>
      </c>
      <c r="S199" s="158">
        <v>0</v>
      </c>
      <c r="T199" s="158">
        <v>0</v>
      </c>
      <c r="U199" s="158">
        <v>0</v>
      </c>
      <c r="V199" s="158">
        <v>0</v>
      </c>
      <c r="W199" s="158">
        <v>0.5</v>
      </c>
      <c r="X199" s="158">
        <v>0</v>
      </c>
      <c r="Y199" s="158">
        <v>0</v>
      </c>
      <c r="Z199" s="158">
        <v>0</v>
      </c>
      <c r="AA199" s="158">
        <v>0</v>
      </c>
      <c r="AB199" s="158">
        <v>0</v>
      </c>
      <c r="AC199" s="158">
        <v>0</v>
      </c>
      <c r="AD199" s="158">
        <v>0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  <c r="AK199" s="158">
        <v>0</v>
      </c>
      <c r="AL199" s="158">
        <v>0</v>
      </c>
      <c r="AM199" s="158">
        <v>0.107181</v>
      </c>
      <c r="AN199" s="158">
        <v>0</v>
      </c>
      <c r="AO199" s="158">
        <v>0</v>
      </c>
      <c r="AP199" s="158">
        <v>0</v>
      </c>
      <c r="AQ199" s="158">
        <v>0</v>
      </c>
      <c r="AR199" s="158">
        <v>0</v>
      </c>
      <c r="AS199" s="158">
        <v>0</v>
      </c>
      <c r="AT199" s="158">
        <v>0</v>
      </c>
      <c r="AU199" s="158"/>
      <c r="AV199" s="158"/>
      <c r="AW199" s="158"/>
      <c r="AX199" s="158"/>
      <c r="AY199" s="158"/>
      <c r="AZ199" s="158"/>
      <c r="BA199" s="158"/>
      <c r="BB199" s="158"/>
      <c r="BC199" s="158"/>
      <c r="BD199" s="158"/>
      <c r="BE199" s="158"/>
      <c r="BF199" s="158"/>
      <c r="BG199" s="158"/>
      <c r="BH199" s="158"/>
      <c r="BI199" s="158"/>
      <c r="BJ199" s="158"/>
      <c r="BK199" s="158"/>
      <c r="BL199" s="158"/>
      <c r="BM199" s="158"/>
      <c r="BN199" s="158"/>
      <c r="BO199" s="158"/>
      <c r="BP199" s="158"/>
      <c r="BQ199" s="158"/>
      <c r="BR199" s="158"/>
      <c r="BS199" s="158"/>
      <c r="BT199" s="158"/>
      <c r="BU199" s="158"/>
      <c r="BV199" s="158"/>
      <c r="BW199" s="158"/>
      <c r="BX199" s="158"/>
      <c r="BY199" s="158"/>
      <c r="BZ199" s="158"/>
      <c r="CA199" s="158"/>
      <c r="CB199" s="158"/>
      <c r="CC199" s="158"/>
      <c r="CE199" s="251">
        <f t="shared" si="44"/>
        <v>0</v>
      </c>
      <c r="CF199" s="251">
        <f t="shared" si="44"/>
        <v>0.5</v>
      </c>
      <c r="CG199" s="251">
        <f t="shared" si="44"/>
        <v>0.107181</v>
      </c>
      <c r="CH199" s="251">
        <f t="shared" si="44"/>
        <v>0</v>
      </c>
      <c r="CI199" s="251">
        <f t="shared" si="44"/>
        <v>0</v>
      </c>
      <c r="CJ199" s="251">
        <f t="shared" si="44"/>
        <v>0</v>
      </c>
    </row>
    <row r="200" spans="2:88" x14ac:dyDescent="0.2">
      <c r="B200" s="279"/>
      <c r="C200" s="279" t="s">
        <v>1534</v>
      </c>
      <c r="D200" s="279"/>
      <c r="E200" s="279"/>
      <c r="F200" s="279"/>
      <c r="G200" s="151" t="s">
        <v>196</v>
      </c>
      <c r="H200" s="151"/>
      <c r="I200" s="279"/>
      <c r="J200" s="279"/>
      <c r="K200" s="158">
        <v>0.77682099999999998</v>
      </c>
      <c r="L200" s="158">
        <v>0.75688100000000003</v>
      </c>
      <c r="M200" s="158">
        <v>0.54096200000000005</v>
      </c>
      <c r="N200" s="158">
        <v>0.47928100000000001</v>
      </c>
      <c r="O200" s="158">
        <v>0.485095</v>
      </c>
      <c r="P200" s="158">
        <v>0.48897099999999999</v>
      </c>
      <c r="Q200" s="158">
        <v>0</v>
      </c>
      <c r="R200" s="158">
        <v>0</v>
      </c>
      <c r="S200" s="158">
        <v>0</v>
      </c>
      <c r="T200" s="158">
        <v>0</v>
      </c>
      <c r="U200" s="158">
        <v>0</v>
      </c>
      <c r="V200" s="158">
        <v>0</v>
      </c>
      <c r="W200" s="158">
        <v>0</v>
      </c>
      <c r="X200" s="158">
        <v>0</v>
      </c>
      <c r="Y200" s="158">
        <v>0</v>
      </c>
      <c r="Z200" s="158">
        <v>0</v>
      </c>
      <c r="AA200" s="158">
        <v>0</v>
      </c>
      <c r="AB200" s="158">
        <v>0</v>
      </c>
      <c r="AC200" s="158">
        <v>0</v>
      </c>
      <c r="AD200" s="158">
        <v>0</v>
      </c>
      <c r="AE200" s="158">
        <v>0.61321800000000004</v>
      </c>
      <c r="AF200" s="158">
        <v>0.60419599999999996</v>
      </c>
      <c r="AG200" s="158">
        <v>0.62081900000000001</v>
      </c>
      <c r="AH200" s="158">
        <v>0.56800499999999998</v>
      </c>
      <c r="AI200" s="158">
        <v>0.58017200000000002</v>
      </c>
      <c r="AJ200" s="158">
        <v>0.58546900000000002</v>
      </c>
      <c r="AK200" s="158">
        <v>1.444763</v>
      </c>
      <c r="AL200" s="158">
        <v>1.043669</v>
      </c>
      <c r="AM200" s="158">
        <v>0.92855200000000004</v>
      </c>
      <c r="AN200" s="158">
        <v>0.97641299999999998</v>
      </c>
      <c r="AO200" s="158">
        <v>1.1118250000000001</v>
      </c>
      <c r="AP200" s="158">
        <v>1.1809810000000001</v>
      </c>
      <c r="AQ200" s="158">
        <v>1.1893339999999999</v>
      </c>
      <c r="AR200" s="158">
        <v>1.156782</v>
      </c>
      <c r="AS200" s="158">
        <v>1.167567</v>
      </c>
      <c r="AT200" s="158">
        <v>1.1563509999999999</v>
      </c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  <c r="BM200" s="158"/>
      <c r="BN200" s="158"/>
      <c r="BO200" s="158"/>
      <c r="BP200" s="158"/>
      <c r="BQ200" s="158"/>
      <c r="BR200" s="158"/>
      <c r="BS200" s="158"/>
      <c r="BT200" s="158"/>
      <c r="BU200" s="158"/>
      <c r="BV200" s="158"/>
      <c r="BW200" s="158"/>
      <c r="BX200" s="158"/>
      <c r="BY200" s="158"/>
      <c r="BZ200" s="158"/>
      <c r="CA200" s="158"/>
      <c r="CB200" s="158"/>
      <c r="CC200" s="158"/>
      <c r="CE200" s="251">
        <f t="shared" si="44"/>
        <v>3.5280109999999993</v>
      </c>
      <c r="CF200" s="251">
        <f t="shared" si="44"/>
        <v>2.4062380000000001</v>
      </c>
      <c r="CG200" s="251">
        <f t="shared" si="44"/>
        <v>12.521878000000001</v>
      </c>
      <c r="CH200" s="251">
        <f t="shared" si="44"/>
        <v>0</v>
      </c>
      <c r="CI200" s="251">
        <f t="shared" si="44"/>
        <v>0</v>
      </c>
      <c r="CJ200" s="251">
        <f t="shared" si="44"/>
        <v>0</v>
      </c>
    </row>
    <row r="201" spans="2:88" x14ac:dyDescent="0.2">
      <c r="B201" s="279"/>
      <c r="C201" s="279" t="s">
        <v>1535</v>
      </c>
      <c r="D201" s="279"/>
      <c r="E201" s="279"/>
      <c r="F201" s="279"/>
      <c r="G201" s="151" t="s">
        <v>196</v>
      </c>
      <c r="H201" s="151"/>
      <c r="I201" s="279"/>
      <c r="J201" s="279"/>
      <c r="K201" s="158">
        <v>0.92957699999999999</v>
      </c>
      <c r="L201" s="158">
        <v>0.84396099999999996</v>
      </c>
      <c r="M201" s="158">
        <v>3.0316559999999999</v>
      </c>
      <c r="N201" s="158">
        <v>1.282751</v>
      </c>
      <c r="O201" s="158">
        <v>1.0759320000000001</v>
      </c>
      <c r="P201" s="158">
        <v>1.505449</v>
      </c>
      <c r="Q201" s="158">
        <v>9.9009E-2</v>
      </c>
      <c r="R201" s="158">
        <v>9.9009E-2</v>
      </c>
      <c r="S201" s="158">
        <v>9.9009E-2</v>
      </c>
      <c r="T201" s="158">
        <v>9.9003999999999995E-2</v>
      </c>
      <c r="U201" s="158">
        <v>23.593247999999999</v>
      </c>
      <c r="V201" s="158">
        <v>0</v>
      </c>
      <c r="W201" s="158">
        <v>0</v>
      </c>
      <c r="X201" s="158">
        <v>0</v>
      </c>
      <c r="Y201" s="158">
        <v>0</v>
      </c>
      <c r="Z201" s="158">
        <v>0</v>
      </c>
      <c r="AA201" s="158">
        <v>0</v>
      </c>
      <c r="AB201" s="158">
        <v>0</v>
      </c>
      <c r="AC201" s="158">
        <v>0</v>
      </c>
      <c r="AD201" s="158">
        <v>0.53563799999999995</v>
      </c>
      <c r="AE201" s="158">
        <v>0.65937400000000002</v>
      </c>
      <c r="AF201" s="158">
        <v>1.5448630000000001</v>
      </c>
      <c r="AG201" s="158">
        <v>1.219357</v>
      </c>
      <c r="AH201" s="158">
        <v>0.84192800000000001</v>
      </c>
      <c r="AI201" s="158">
        <v>0.40965299999999999</v>
      </c>
      <c r="AJ201" s="158">
        <v>1.4095960000000001</v>
      </c>
      <c r="AK201" s="158">
        <v>1.2419290000000001</v>
      </c>
      <c r="AL201" s="158">
        <v>2.2206959999999998</v>
      </c>
      <c r="AM201" s="158">
        <v>2.132584</v>
      </c>
      <c r="AN201" s="158">
        <v>4.3397069999999998</v>
      </c>
      <c r="AO201" s="158">
        <v>0.55691299999999999</v>
      </c>
      <c r="AP201" s="158">
        <v>0.57462100000000005</v>
      </c>
      <c r="AQ201" s="158">
        <v>0.56326900000000002</v>
      </c>
      <c r="AR201" s="158">
        <v>0.56231299999999995</v>
      </c>
      <c r="AS201" s="158">
        <v>0.55012700000000003</v>
      </c>
      <c r="AT201" s="158">
        <v>0.56181700000000001</v>
      </c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  <c r="BM201" s="158"/>
      <c r="BN201" s="158"/>
      <c r="BO201" s="158"/>
      <c r="BP201" s="158"/>
      <c r="BQ201" s="158"/>
      <c r="BR201" s="158"/>
      <c r="BS201" s="158"/>
      <c r="BT201" s="158"/>
      <c r="BU201" s="158"/>
      <c r="BV201" s="158"/>
      <c r="BW201" s="158"/>
      <c r="BX201" s="158"/>
      <c r="BY201" s="158"/>
      <c r="BZ201" s="158"/>
      <c r="CA201" s="158"/>
      <c r="CB201" s="158"/>
      <c r="CC201" s="158"/>
      <c r="CE201" s="251">
        <f t="shared" si="44"/>
        <v>32.658605000000001</v>
      </c>
      <c r="CF201" s="251">
        <f t="shared" si="44"/>
        <v>4.8011600000000003</v>
      </c>
      <c r="CG201" s="251">
        <f t="shared" si="44"/>
        <v>15.123225</v>
      </c>
      <c r="CH201" s="251">
        <f t="shared" si="44"/>
        <v>0</v>
      </c>
      <c r="CI201" s="251">
        <f t="shared" si="44"/>
        <v>0</v>
      </c>
      <c r="CJ201" s="251">
        <f t="shared" si="44"/>
        <v>0</v>
      </c>
    </row>
    <row r="202" spans="2:88" x14ac:dyDescent="0.2">
      <c r="B202" s="279"/>
      <c r="C202" s="279" t="s">
        <v>1536</v>
      </c>
      <c r="D202" s="279"/>
      <c r="E202" s="279"/>
      <c r="F202" s="279"/>
      <c r="G202" s="151" t="s">
        <v>196</v>
      </c>
      <c r="H202" s="151"/>
      <c r="I202" s="279"/>
      <c r="J202" s="279"/>
      <c r="K202" s="158">
        <v>0</v>
      </c>
      <c r="L202" s="158">
        <v>0</v>
      </c>
      <c r="M202" s="158">
        <v>0.5</v>
      </c>
      <c r="N202" s="158">
        <v>0</v>
      </c>
      <c r="O202" s="158">
        <v>0</v>
      </c>
      <c r="P202" s="158">
        <v>0</v>
      </c>
      <c r="Q202" s="158">
        <v>0</v>
      </c>
      <c r="R202" s="158">
        <v>0</v>
      </c>
      <c r="S202" s="158">
        <v>0</v>
      </c>
      <c r="T202" s="158">
        <v>0</v>
      </c>
      <c r="U202" s="158">
        <v>0</v>
      </c>
      <c r="V202" s="158">
        <v>0</v>
      </c>
      <c r="W202" s="158">
        <v>0</v>
      </c>
      <c r="X202" s="158">
        <v>0</v>
      </c>
      <c r="Y202" s="158">
        <v>0</v>
      </c>
      <c r="Z202" s="158">
        <v>0</v>
      </c>
      <c r="AA202" s="158">
        <v>0</v>
      </c>
      <c r="AB202" s="158">
        <v>0</v>
      </c>
      <c r="AC202" s="158">
        <v>0</v>
      </c>
      <c r="AD202" s="158">
        <v>0</v>
      </c>
      <c r="AE202" s="158">
        <v>0</v>
      </c>
      <c r="AF202" s="158">
        <v>0</v>
      </c>
      <c r="AG202" s="158">
        <v>0</v>
      </c>
      <c r="AH202" s="158">
        <v>6.9999999999999999E-4</v>
      </c>
      <c r="AI202" s="158">
        <v>4.0000000000000002E-4</v>
      </c>
      <c r="AJ202" s="158">
        <v>0</v>
      </c>
      <c r="AK202" s="158">
        <v>0</v>
      </c>
      <c r="AL202" s="158">
        <v>0</v>
      </c>
      <c r="AM202" s="158">
        <v>0</v>
      </c>
      <c r="AN202" s="158">
        <v>0</v>
      </c>
      <c r="AO202" s="158">
        <v>0</v>
      </c>
      <c r="AP202" s="158">
        <v>0</v>
      </c>
      <c r="AQ202" s="158">
        <v>0.5</v>
      </c>
      <c r="AR202" s="158">
        <v>0.5</v>
      </c>
      <c r="AS202" s="158">
        <v>0.5</v>
      </c>
      <c r="AT202" s="158">
        <v>0.5</v>
      </c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  <c r="BM202" s="158"/>
      <c r="BN202" s="158"/>
      <c r="BO202" s="158"/>
      <c r="BP202" s="158"/>
      <c r="BQ202" s="158"/>
      <c r="BR202" s="158"/>
      <c r="BS202" s="158"/>
      <c r="BT202" s="158"/>
      <c r="BU202" s="158"/>
      <c r="BV202" s="158"/>
      <c r="BW202" s="158"/>
      <c r="BX202" s="158"/>
      <c r="BY202" s="158"/>
      <c r="BZ202" s="158"/>
      <c r="CA202" s="158"/>
      <c r="CB202" s="158"/>
      <c r="CC202" s="158"/>
      <c r="CE202" s="251">
        <f t="shared" si="44"/>
        <v>0.5</v>
      </c>
      <c r="CF202" s="251">
        <f t="shared" si="44"/>
        <v>6.9999999999999999E-4</v>
      </c>
      <c r="CG202" s="251">
        <f t="shared" si="44"/>
        <v>2.0004</v>
      </c>
      <c r="CH202" s="251">
        <f t="shared" si="44"/>
        <v>0</v>
      </c>
      <c r="CI202" s="251">
        <f t="shared" si="44"/>
        <v>0</v>
      </c>
      <c r="CJ202" s="251">
        <f t="shared" si="44"/>
        <v>0</v>
      </c>
    </row>
    <row r="203" spans="2:88" x14ac:dyDescent="0.2">
      <c r="B203" s="279"/>
      <c r="C203" s="279" t="s">
        <v>1537</v>
      </c>
      <c r="D203" s="279"/>
      <c r="E203" s="279"/>
      <c r="F203" s="279"/>
      <c r="G203" s="151" t="s">
        <v>196</v>
      </c>
      <c r="H203" s="151"/>
      <c r="I203" s="279"/>
      <c r="J203" s="279"/>
      <c r="K203" s="158">
        <v>0.21249999999999999</v>
      </c>
      <c r="L203" s="158">
        <v>0.21249999999999999</v>
      </c>
      <c r="M203" s="158">
        <v>0.21249999999999999</v>
      </c>
      <c r="N203" s="158">
        <v>0.21249999999999999</v>
      </c>
      <c r="O203" s="158">
        <v>0.21249999999999999</v>
      </c>
      <c r="P203" s="158">
        <v>0.21249999999999999</v>
      </c>
      <c r="Q203" s="158">
        <v>0.21249999999999999</v>
      </c>
      <c r="R203" s="158">
        <v>0.21249999999999999</v>
      </c>
      <c r="S203" s="158">
        <v>0.21249999999999999</v>
      </c>
      <c r="T203" s="158">
        <v>0.21249999999999999</v>
      </c>
      <c r="U203" s="158">
        <v>0.21249999999999999</v>
      </c>
      <c r="V203" s="158">
        <v>0.21249999999999999</v>
      </c>
      <c r="W203" s="158">
        <v>0.21249999999999999</v>
      </c>
      <c r="X203" s="158">
        <v>0.21249999999999999</v>
      </c>
      <c r="Y203" s="158">
        <v>0.21249999999999999</v>
      </c>
      <c r="Z203" s="158">
        <v>0.21249999999999999</v>
      </c>
      <c r="AA203" s="158">
        <v>0.21249999999999999</v>
      </c>
      <c r="AB203" s="158">
        <v>0.21249999999999999</v>
      </c>
      <c r="AC203" s="158">
        <v>0.21249999999999999</v>
      </c>
      <c r="AD203" s="158">
        <v>0</v>
      </c>
      <c r="AE203" s="158">
        <v>0</v>
      </c>
      <c r="AF203" s="158">
        <v>0</v>
      </c>
      <c r="AG203" s="158">
        <v>0</v>
      </c>
      <c r="AH203" s="158">
        <v>1.0625</v>
      </c>
      <c r="AI203" s="158">
        <v>0.21249999999999999</v>
      </c>
      <c r="AJ203" s="158">
        <v>0.21249999999999999</v>
      </c>
      <c r="AK203" s="158">
        <v>0.21249999999999999</v>
      </c>
      <c r="AL203" s="158">
        <v>0.21249999999999999</v>
      </c>
      <c r="AM203" s="158">
        <v>0.21249999999999999</v>
      </c>
      <c r="AN203" s="158">
        <v>0.21249999999999999</v>
      </c>
      <c r="AO203" s="158">
        <v>0.21249999999999999</v>
      </c>
      <c r="AP203" s="158">
        <v>0.21249999999999999</v>
      </c>
      <c r="AQ203" s="158">
        <v>0.21249999999999999</v>
      </c>
      <c r="AR203" s="158">
        <v>0.21249999999999999</v>
      </c>
      <c r="AS203" s="158">
        <v>0.21249999999999999</v>
      </c>
      <c r="AT203" s="158">
        <v>0.21249999999999999</v>
      </c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  <c r="BM203" s="158"/>
      <c r="BN203" s="158"/>
      <c r="BO203" s="158"/>
      <c r="BP203" s="158"/>
      <c r="BQ203" s="158"/>
      <c r="BR203" s="158"/>
      <c r="BS203" s="158"/>
      <c r="BT203" s="158"/>
      <c r="BU203" s="158"/>
      <c r="BV203" s="158"/>
      <c r="BW203" s="158"/>
      <c r="BX203" s="158"/>
      <c r="BY203" s="158"/>
      <c r="BZ203" s="158"/>
      <c r="CA203" s="158"/>
      <c r="CB203" s="158"/>
      <c r="CC203" s="158"/>
      <c r="CE203" s="251">
        <f t="shared" si="44"/>
        <v>2.5499999999999994</v>
      </c>
      <c r="CF203" s="251">
        <f t="shared" si="44"/>
        <v>2.5499999999999998</v>
      </c>
      <c r="CG203" s="251">
        <f t="shared" si="44"/>
        <v>2.5499999999999994</v>
      </c>
      <c r="CH203" s="251">
        <f t="shared" si="44"/>
        <v>0</v>
      </c>
      <c r="CI203" s="251">
        <f t="shared" si="44"/>
        <v>0</v>
      </c>
      <c r="CJ203" s="251">
        <f t="shared" si="44"/>
        <v>0</v>
      </c>
    </row>
    <row r="204" spans="2:88" x14ac:dyDescent="0.2">
      <c r="B204" s="279"/>
      <c r="C204" s="279" t="s">
        <v>1538</v>
      </c>
      <c r="D204" s="279"/>
      <c r="E204" s="279"/>
      <c r="F204" s="279"/>
      <c r="G204" s="151" t="s">
        <v>196</v>
      </c>
      <c r="H204" s="151"/>
      <c r="I204" s="279"/>
      <c r="J204" s="279"/>
      <c r="K204" s="158">
        <v>0.17666699999999999</v>
      </c>
      <c r="L204" s="158">
        <v>0.17666699999999999</v>
      </c>
      <c r="M204" s="158">
        <v>0.17666699999999999</v>
      </c>
      <c r="N204" s="158">
        <v>0.17666699999999999</v>
      </c>
      <c r="O204" s="158">
        <v>0.17666699999999999</v>
      </c>
      <c r="P204" s="158">
        <v>0.17666499999999999</v>
      </c>
      <c r="Q204" s="158">
        <v>0.185167</v>
      </c>
      <c r="R204" s="158">
        <v>0.185167</v>
      </c>
      <c r="S204" s="158">
        <v>0.185167</v>
      </c>
      <c r="T204" s="158">
        <v>0.185167</v>
      </c>
      <c r="U204" s="158">
        <v>0.185167</v>
      </c>
      <c r="V204" s="158">
        <v>0.185167</v>
      </c>
      <c r="W204" s="158">
        <v>0.185167</v>
      </c>
      <c r="X204" s="158">
        <v>0.185167</v>
      </c>
      <c r="Y204" s="158">
        <v>0.185167</v>
      </c>
      <c r="Z204" s="158">
        <v>0.185167</v>
      </c>
      <c r="AA204" s="158">
        <v>0.185167</v>
      </c>
      <c r="AB204" s="158">
        <v>0.185167</v>
      </c>
      <c r="AC204" s="158">
        <v>0.22650000000000001</v>
      </c>
      <c r="AD204" s="158">
        <v>0.42649999999999999</v>
      </c>
      <c r="AE204" s="158">
        <v>0.42649999999999999</v>
      </c>
      <c r="AF204" s="158">
        <v>0.42649999999999999</v>
      </c>
      <c r="AG204" s="158">
        <v>0.42649999999999999</v>
      </c>
      <c r="AH204" s="158">
        <v>0.42649999999999999</v>
      </c>
      <c r="AI204" s="158">
        <v>0.42649999999999999</v>
      </c>
      <c r="AJ204" s="158">
        <v>0.42649999999999999</v>
      </c>
      <c r="AK204" s="158">
        <v>0.42649999999999999</v>
      </c>
      <c r="AL204" s="158">
        <v>0.42649999999999999</v>
      </c>
      <c r="AM204" s="158">
        <v>0.42649999999999999</v>
      </c>
      <c r="AN204" s="158">
        <v>0.42649999999999999</v>
      </c>
      <c r="AO204" s="158">
        <v>0.54333299999999995</v>
      </c>
      <c r="AP204" s="158">
        <v>1.492666</v>
      </c>
      <c r="AQ204" s="158">
        <v>0.818222</v>
      </c>
      <c r="AR204" s="158">
        <v>0.86085800000000001</v>
      </c>
      <c r="AS204" s="158">
        <v>0.83953999999999995</v>
      </c>
      <c r="AT204" s="158">
        <v>1.010858</v>
      </c>
      <c r="AU204" s="158"/>
      <c r="AV204" s="158"/>
      <c r="AW204" s="158"/>
      <c r="AX204" s="158"/>
      <c r="AY204" s="158"/>
      <c r="AZ204" s="158"/>
      <c r="BA204" s="158"/>
      <c r="BB204" s="158"/>
      <c r="BC204" s="158"/>
      <c r="BD204" s="158"/>
      <c r="BE204" s="158"/>
      <c r="BF204" s="158"/>
      <c r="BG204" s="158"/>
      <c r="BH204" s="158"/>
      <c r="BI204" s="158"/>
      <c r="BJ204" s="158"/>
      <c r="BK204" s="158"/>
      <c r="BL204" s="158"/>
      <c r="BM204" s="158"/>
      <c r="BN204" s="158"/>
      <c r="BO204" s="158"/>
      <c r="BP204" s="158"/>
      <c r="BQ204" s="158"/>
      <c r="BR204" s="158"/>
      <c r="BS204" s="158"/>
      <c r="BT204" s="158"/>
      <c r="BU204" s="158"/>
      <c r="BV204" s="158"/>
      <c r="BW204" s="158"/>
      <c r="BX204" s="158"/>
      <c r="BY204" s="158"/>
      <c r="BZ204" s="158"/>
      <c r="CA204" s="158"/>
      <c r="CB204" s="158"/>
      <c r="CC204" s="158"/>
      <c r="CE204" s="251">
        <f t="shared" si="44"/>
        <v>2.1710020000000005</v>
      </c>
      <c r="CF204" s="251">
        <f t="shared" si="44"/>
        <v>3.4700019999999996</v>
      </c>
      <c r="CG204" s="251">
        <f t="shared" si="44"/>
        <v>8.1244770000000006</v>
      </c>
      <c r="CH204" s="251">
        <f t="shared" si="44"/>
        <v>0</v>
      </c>
      <c r="CI204" s="251">
        <f t="shared" si="44"/>
        <v>0</v>
      </c>
      <c r="CJ204" s="251">
        <f t="shared" si="44"/>
        <v>0</v>
      </c>
    </row>
    <row r="205" spans="2:88" x14ac:dyDescent="0.2">
      <c r="B205" s="279"/>
      <c r="C205" s="279" t="s">
        <v>1539</v>
      </c>
      <c r="D205" s="279"/>
      <c r="E205" s="279"/>
      <c r="F205" s="279"/>
      <c r="G205" s="151" t="s">
        <v>196</v>
      </c>
      <c r="H205" s="151"/>
      <c r="I205" s="279"/>
      <c r="J205" s="279"/>
      <c r="K205" s="158">
        <v>0.20233300000000001</v>
      </c>
      <c r="L205" s="158">
        <v>0.20233300000000001</v>
      </c>
      <c r="M205" s="158">
        <v>0.20233300000000001</v>
      </c>
      <c r="N205" s="158">
        <v>0.20233300000000001</v>
      </c>
      <c r="O205" s="158">
        <v>0.20233300000000001</v>
      </c>
      <c r="P205" s="158">
        <v>0.20233300000000001</v>
      </c>
      <c r="Q205" s="158">
        <v>0.20233300000000001</v>
      </c>
      <c r="R205" s="158">
        <v>0.20233300000000001</v>
      </c>
      <c r="S205" s="158">
        <v>0.20233300000000001</v>
      </c>
      <c r="T205" s="158">
        <v>0.20233300000000001</v>
      </c>
      <c r="U205" s="158">
        <v>0.20233300000000001</v>
      </c>
      <c r="V205" s="158">
        <v>0.20233300000000001</v>
      </c>
      <c r="W205" s="158">
        <v>0.20233300000000001</v>
      </c>
      <c r="X205" s="158">
        <v>0.20233300000000001</v>
      </c>
      <c r="Y205" s="158">
        <v>0.20233300000000001</v>
      </c>
      <c r="Z205" s="158">
        <v>0.20233300000000001</v>
      </c>
      <c r="AA205" s="158">
        <v>0.20233300000000001</v>
      </c>
      <c r="AB205" s="158">
        <v>0.20233300000000001</v>
      </c>
      <c r="AC205" s="158">
        <v>0.20233300000000001</v>
      </c>
      <c r="AD205" s="158">
        <v>0.20233300000000001</v>
      </c>
      <c r="AE205" s="158">
        <v>0.20233300000000001</v>
      </c>
      <c r="AF205" s="158">
        <v>0.20233300000000001</v>
      </c>
      <c r="AG205" s="158">
        <v>0</v>
      </c>
      <c r="AH205" s="158">
        <v>0</v>
      </c>
      <c r="AI205" s="158">
        <v>0</v>
      </c>
      <c r="AJ205" s="158">
        <v>0</v>
      </c>
      <c r="AK205" s="158">
        <v>0</v>
      </c>
      <c r="AL205" s="158">
        <v>0</v>
      </c>
      <c r="AM205" s="158">
        <v>0</v>
      </c>
      <c r="AN205" s="158">
        <v>0</v>
      </c>
      <c r="AO205" s="158">
        <v>0</v>
      </c>
      <c r="AP205" s="158">
        <v>0.45</v>
      </c>
      <c r="AQ205" s="158">
        <v>0</v>
      </c>
      <c r="AR205" s="158">
        <v>0</v>
      </c>
      <c r="AS205" s="158">
        <v>0</v>
      </c>
      <c r="AT205" s="158">
        <v>0</v>
      </c>
      <c r="AU205" s="158"/>
      <c r="AV205" s="158"/>
      <c r="AW205" s="158"/>
      <c r="AX205" s="158"/>
      <c r="AY205" s="158"/>
      <c r="AZ205" s="158"/>
      <c r="BA205" s="158"/>
      <c r="BB205" s="158"/>
      <c r="BC205" s="158"/>
      <c r="BD205" s="158"/>
      <c r="BE205" s="158"/>
      <c r="BF205" s="158"/>
      <c r="BG205" s="158"/>
      <c r="BH205" s="158"/>
      <c r="BI205" s="158"/>
      <c r="BJ205" s="158"/>
      <c r="BK205" s="158"/>
      <c r="BL205" s="158"/>
      <c r="BM205" s="158"/>
      <c r="BN205" s="158"/>
      <c r="BO205" s="158"/>
      <c r="BP205" s="158"/>
      <c r="BQ205" s="158"/>
      <c r="BR205" s="158"/>
      <c r="BS205" s="158"/>
      <c r="BT205" s="158"/>
      <c r="BU205" s="158"/>
      <c r="BV205" s="158"/>
      <c r="BW205" s="158"/>
      <c r="BX205" s="158"/>
      <c r="BY205" s="158"/>
      <c r="BZ205" s="158"/>
      <c r="CA205" s="158"/>
      <c r="CB205" s="158"/>
      <c r="CC205" s="158"/>
      <c r="CE205" s="251">
        <f t="shared" si="44"/>
        <v>2.4279960000000003</v>
      </c>
      <c r="CF205" s="251">
        <f t="shared" si="44"/>
        <v>2.0233300000000005</v>
      </c>
      <c r="CG205" s="251">
        <f t="shared" si="44"/>
        <v>0.45</v>
      </c>
      <c r="CH205" s="251">
        <f t="shared" si="44"/>
        <v>0</v>
      </c>
      <c r="CI205" s="251">
        <f t="shared" si="44"/>
        <v>0</v>
      </c>
      <c r="CJ205" s="251">
        <f t="shared" si="44"/>
        <v>0</v>
      </c>
    </row>
    <row r="206" spans="2:88" x14ac:dyDescent="0.2">
      <c r="B206" s="279"/>
      <c r="C206" s="279" t="s">
        <v>1540</v>
      </c>
      <c r="D206" s="279"/>
      <c r="E206" s="279"/>
      <c r="F206" s="279"/>
      <c r="G206" s="151" t="s">
        <v>196</v>
      </c>
      <c r="H206" s="151"/>
      <c r="I206" s="279"/>
      <c r="J206" s="279"/>
      <c r="K206" s="158">
        <v>9.3714250000000003</v>
      </c>
      <c r="L206" s="158">
        <v>10.775874999999999</v>
      </c>
      <c r="M206" s="158">
        <v>11.670218999999999</v>
      </c>
      <c r="N206" s="158">
        <v>12.080795999999999</v>
      </c>
      <c r="O206" s="158">
        <v>5.6734600000000004</v>
      </c>
      <c r="P206" s="158">
        <v>8.1262500000000006</v>
      </c>
      <c r="Q206" s="158">
        <v>11.166823000000001</v>
      </c>
      <c r="R206" s="158">
        <v>17.866087</v>
      </c>
      <c r="S206" s="158">
        <v>19.784763000000002</v>
      </c>
      <c r="T206" s="158">
        <v>28.797726999999998</v>
      </c>
      <c r="U206" s="158">
        <v>19.746354</v>
      </c>
      <c r="V206" s="158">
        <v>99.120123000000007</v>
      </c>
      <c r="W206" s="158">
        <v>16.483160000000002</v>
      </c>
      <c r="X206" s="158">
        <v>18.791231</v>
      </c>
      <c r="Y206" s="158">
        <v>25.859908999999998</v>
      </c>
      <c r="Z206" s="158">
        <v>34.765045000000001</v>
      </c>
      <c r="AA206" s="158">
        <v>29.055336</v>
      </c>
      <c r="AB206" s="158">
        <v>28.494516999999998</v>
      </c>
      <c r="AC206" s="158">
        <v>37.707779000000002</v>
      </c>
      <c r="AD206" s="158">
        <v>31.155559</v>
      </c>
      <c r="AE206" s="158">
        <v>32.810870999999999</v>
      </c>
      <c r="AF206" s="158">
        <v>40.862898999999999</v>
      </c>
      <c r="AG206" s="158">
        <v>39.595686999999998</v>
      </c>
      <c r="AH206" s="158">
        <v>38.229188999999998</v>
      </c>
      <c r="AI206" s="158">
        <v>43.797099000000003</v>
      </c>
      <c r="AJ206" s="158">
        <v>33.713841000000002</v>
      </c>
      <c r="AK206" s="158">
        <v>37.086092999999998</v>
      </c>
      <c r="AL206" s="158">
        <v>49.791331</v>
      </c>
      <c r="AM206" s="158">
        <v>52.803573999999998</v>
      </c>
      <c r="AN206" s="158">
        <v>42.774371000000002</v>
      </c>
      <c r="AO206" s="158">
        <v>60.973708000000002</v>
      </c>
      <c r="AP206" s="158">
        <v>63.241881999999997</v>
      </c>
      <c r="AQ206" s="158">
        <v>124.822796</v>
      </c>
      <c r="AR206" s="158">
        <v>205.88153500000001</v>
      </c>
      <c r="AS206" s="158">
        <v>116.141831</v>
      </c>
      <c r="AT206" s="158">
        <v>274.52330499999999</v>
      </c>
      <c r="AU206" s="158"/>
      <c r="AV206" s="158"/>
      <c r="AW206" s="158"/>
      <c r="AX206" s="158"/>
      <c r="AY206" s="158"/>
      <c r="AZ206" s="158"/>
      <c r="BA206" s="158"/>
      <c r="BB206" s="158"/>
      <c r="BC206" s="158"/>
      <c r="BD206" s="158"/>
      <c r="BE206" s="158"/>
      <c r="BF206" s="158"/>
      <c r="BG206" s="158"/>
      <c r="BH206" s="158"/>
      <c r="BI206" s="158"/>
      <c r="BJ206" s="158"/>
      <c r="BK206" s="158"/>
      <c r="BL206" s="158"/>
      <c r="BM206" s="158"/>
      <c r="BN206" s="158"/>
      <c r="BO206" s="158"/>
      <c r="BP206" s="158"/>
      <c r="BQ206" s="158"/>
      <c r="BR206" s="158"/>
      <c r="BS206" s="158"/>
      <c r="BT206" s="158"/>
      <c r="BU206" s="158"/>
      <c r="BV206" s="158"/>
      <c r="BW206" s="158"/>
      <c r="BX206" s="158"/>
      <c r="BY206" s="158"/>
      <c r="BZ206" s="158"/>
      <c r="CA206" s="158"/>
      <c r="CB206" s="158"/>
      <c r="CC206" s="158"/>
      <c r="CE206" s="251">
        <f t="shared" ref="CE206:CJ215" si="45">SUMIF($K$5:$CC$5,CE$5,$K206:$CC206)</f>
        <v>254.179902</v>
      </c>
      <c r="CF206" s="251">
        <f t="shared" si="45"/>
        <v>373.81118200000003</v>
      </c>
      <c r="CG206" s="251">
        <f t="shared" si="45"/>
        <v>1105.5513659999999</v>
      </c>
      <c r="CH206" s="251">
        <f t="shared" si="45"/>
        <v>0</v>
      </c>
      <c r="CI206" s="251">
        <f t="shared" si="45"/>
        <v>0</v>
      </c>
      <c r="CJ206" s="251">
        <f t="shared" si="45"/>
        <v>0</v>
      </c>
    </row>
    <row r="207" spans="2:88" x14ac:dyDescent="0.2">
      <c r="B207" s="279"/>
      <c r="C207" s="279" t="s">
        <v>1541</v>
      </c>
      <c r="D207" s="279"/>
      <c r="E207" s="279"/>
      <c r="F207" s="279"/>
      <c r="G207" s="151" t="s">
        <v>196</v>
      </c>
      <c r="H207" s="151"/>
      <c r="I207" s="279"/>
      <c r="J207" s="279"/>
      <c r="K207" s="158">
        <v>0.71641600000000005</v>
      </c>
      <c r="L207" s="158">
        <v>0.71641600000000005</v>
      </c>
      <c r="M207" s="158">
        <v>0.71641600000000005</v>
      </c>
      <c r="N207" s="158">
        <v>0.71641600000000005</v>
      </c>
      <c r="O207" s="158">
        <v>0.71641600000000005</v>
      </c>
      <c r="P207" s="158">
        <v>0.71641600000000005</v>
      </c>
      <c r="Q207" s="158">
        <v>0.71641600000000005</v>
      </c>
      <c r="R207" s="158">
        <v>0</v>
      </c>
      <c r="S207" s="158">
        <v>0</v>
      </c>
      <c r="T207" s="158">
        <v>0</v>
      </c>
      <c r="U207" s="158">
        <v>0</v>
      </c>
      <c r="V207" s="158">
        <v>0</v>
      </c>
      <c r="W207" s="158">
        <v>0</v>
      </c>
      <c r="X207" s="158">
        <v>0</v>
      </c>
      <c r="Y207" s="158">
        <v>0</v>
      </c>
      <c r="Z207" s="158">
        <v>0</v>
      </c>
      <c r="AA207" s="158">
        <v>0</v>
      </c>
      <c r="AB207" s="158">
        <v>0</v>
      </c>
      <c r="AC207" s="158">
        <v>0</v>
      </c>
      <c r="AD207" s="158">
        <v>0</v>
      </c>
      <c r="AE207" s="158">
        <v>0</v>
      </c>
      <c r="AF207" s="158">
        <v>0</v>
      </c>
      <c r="AG207" s="158">
        <v>0</v>
      </c>
      <c r="AH207" s="158">
        <v>0</v>
      </c>
      <c r="AI207" s="158">
        <v>0</v>
      </c>
      <c r="AJ207" s="158">
        <v>0</v>
      </c>
      <c r="AK207" s="158">
        <v>0</v>
      </c>
      <c r="AL207" s="158">
        <v>0</v>
      </c>
      <c r="AM207" s="158">
        <v>0</v>
      </c>
      <c r="AN207" s="158">
        <v>0</v>
      </c>
      <c r="AO207" s="158">
        <v>0</v>
      </c>
      <c r="AP207" s="158">
        <v>0</v>
      </c>
      <c r="AQ207" s="158">
        <v>0</v>
      </c>
      <c r="AR207" s="158">
        <v>0</v>
      </c>
      <c r="AS207" s="158">
        <v>0</v>
      </c>
      <c r="AT207" s="158">
        <v>0</v>
      </c>
      <c r="AU207" s="158"/>
      <c r="AV207" s="158"/>
      <c r="AW207" s="158"/>
      <c r="AX207" s="158"/>
      <c r="AY207" s="158"/>
      <c r="AZ207" s="158"/>
      <c r="BA207" s="158"/>
      <c r="BB207" s="158"/>
      <c r="BC207" s="158"/>
      <c r="BD207" s="158"/>
      <c r="BE207" s="158"/>
      <c r="BF207" s="158"/>
      <c r="BG207" s="158"/>
      <c r="BH207" s="158"/>
      <c r="BI207" s="158"/>
      <c r="BJ207" s="158"/>
      <c r="BK207" s="158"/>
      <c r="BL207" s="158"/>
      <c r="BM207" s="158"/>
      <c r="BN207" s="158"/>
      <c r="BO207" s="158"/>
      <c r="BP207" s="158"/>
      <c r="BQ207" s="158"/>
      <c r="BR207" s="158"/>
      <c r="BS207" s="158"/>
      <c r="BT207" s="158"/>
      <c r="BU207" s="158"/>
      <c r="BV207" s="158"/>
      <c r="BW207" s="158"/>
      <c r="BX207" s="158"/>
      <c r="BY207" s="158"/>
      <c r="BZ207" s="158"/>
      <c r="CA207" s="158"/>
      <c r="CB207" s="158"/>
      <c r="CC207" s="158"/>
      <c r="CE207" s="251">
        <f t="shared" si="45"/>
        <v>5.0149119999999998</v>
      </c>
      <c r="CF207" s="251">
        <f t="shared" si="45"/>
        <v>0</v>
      </c>
      <c r="CG207" s="251">
        <f t="shared" si="45"/>
        <v>0</v>
      </c>
      <c r="CH207" s="251">
        <f t="shared" si="45"/>
        <v>0</v>
      </c>
      <c r="CI207" s="251">
        <f t="shared" si="45"/>
        <v>0</v>
      </c>
      <c r="CJ207" s="251">
        <f t="shared" si="45"/>
        <v>0</v>
      </c>
    </row>
    <row r="208" spans="2:88" x14ac:dyDescent="0.2">
      <c r="B208" s="279"/>
      <c r="C208" s="279" t="s">
        <v>1542</v>
      </c>
      <c r="D208" s="279"/>
      <c r="E208" s="279"/>
      <c r="F208" s="279"/>
      <c r="G208" s="151" t="s">
        <v>196</v>
      </c>
      <c r="H208" s="151"/>
      <c r="I208" s="279"/>
      <c r="J208" s="279"/>
      <c r="K208" s="158">
        <v>0.33029999999999998</v>
      </c>
      <c r="L208" s="158">
        <v>0.33029999999999998</v>
      </c>
      <c r="M208" s="158">
        <v>0.33029999999999998</v>
      </c>
      <c r="N208" s="158">
        <v>0.33029999999999998</v>
      </c>
      <c r="O208" s="158">
        <v>0.33029999999999998</v>
      </c>
      <c r="P208" s="158">
        <v>0.33029999999999998</v>
      </c>
      <c r="Q208" s="158">
        <v>0.33029999999999998</v>
      </c>
      <c r="R208" s="158">
        <v>0.33029999999999998</v>
      </c>
      <c r="S208" s="158">
        <v>0.33029999999999998</v>
      </c>
      <c r="T208" s="158">
        <v>0.33029999999999998</v>
      </c>
      <c r="U208" s="158">
        <v>0.33029999999999998</v>
      </c>
      <c r="V208" s="158">
        <v>0.33029999999999998</v>
      </c>
      <c r="W208" s="158">
        <v>0.33029999999999998</v>
      </c>
      <c r="X208" s="158">
        <v>0.33029999999999998</v>
      </c>
      <c r="Y208" s="158">
        <v>0.33029999999999998</v>
      </c>
      <c r="Z208" s="158">
        <v>0.33029999999999998</v>
      </c>
      <c r="AA208" s="158">
        <v>0.33029999999999998</v>
      </c>
      <c r="AB208" s="158">
        <v>0.40179999999999999</v>
      </c>
      <c r="AC208" s="158">
        <v>0.40179999999999999</v>
      </c>
      <c r="AD208" s="158">
        <v>0.40179999999999999</v>
      </c>
      <c r="AE208" s="158">
        <v>1.956512</v>
      </c>
      <c r="AF208" s="158">
        <v>0.64753099999999997</v>
      </c>
      <c r="AG208" s="158">
        <v>0.632498</v>
      </c>
      <c r="AH208" s="158">
        <v>0.632498</v>
      </c>
      <c r="AI208" s="158">
        <v>0.61383100000000002</v>
      </c>
      <c r="AJ208" s="158">
        <v>0.59879800000000005</v>
      </c>
      <c r="AK208" s="158">
        <v>0.58953299999999997</v>
      </c>
      <c r="AL208" s="158">
        <v>0.343333</v>
      </c>
      <c r="AM208" s="158">
        <v>0.343333</v>
      </c>
      <c r="AN208" s="158">
        <v>0.343333</v>
      </c>
      <c r="AO208" s="158">
        <v>0.36199999999999999</v>
      </c>
      <c r="AP208" s="158">
        <v>1.593</v>
      </c>
      <c r="AQ208" s="158">
        <v>0.81623400000000002</v>
      </c>
      <c r="AR208" s="158">
        <v>0.87252600000000002</v>
      </c>
      <c r="AS208" s="158">
        <v>0.84438000000000002</v>
      </c>
      <c r="AT208" s="158">
        <v>0.87252600000000002</v>
      </c>
      <c r="AU208" s="158"/>
      <c r="AV208" s="158"/>
      <c r="AW208" s="158"/>
      <c r="AX208" s="158"/>
      <c r="AY208" s="158"/>
      <c r="AZ208" s="158"/>
      <c r="BA208" s="158"/>
      <c r="BB208" s="158"/>
      <c r="BC208" s="158"/>
      <c r="BD208" s="158"/>
      <c r="BE208" s="158"/>
      <c r="BF208" s="158"/>
      <c r="BG208" s="158"/>
      <c r="BH208" s="158"/>
      <c r="BI208" s="158"/>
      <c r="BJ208" s="158"/>
      <c r="BK208" s="158"/>
      <c r="BL208" s="158"/>
      <c r="BM208" s="158"/>
      <c r="BN208" s="158"/>
      <c r="BO208" s="158"/>
      <c r="BP208" s="158"/>
      <c r="BQ208" s="158"/>
      <c r="BR208" s="158"/>
      <c r="BS208" s="158"/>
      <c r="BT208" s="158"/>
      <c r="BU208" s="158"/>
      <c r="BV208" s="158"/>
      <c r="BW208" s="158"/>
      <c r="BX208" s="158"/>
      <c r="BY208" s="158"/>
      <c r="BZ208" s="158"/>
      <c r="CA208" s="158"/>
      <c r="CB208" s="158"/>
      <c r="CC208" s="158"/>
      <c r="CE208" s="251">
        <f t="shared" si="45"/>
        <v>3.9635999999999991</v>
      </c>
      <c r="CF208" s="251">
        <f t="shared" si="45"/>
        <v>6.7259390000000003</v>
      </c>
      <c r="CG208" s="251">
        <f t="shared" si="45"/>
        <v>8.1928269999999994</v>
      </c>
      <c r="CH208" s="251">
        <f t="shared" si="45"/>
        <v>0</v>
      </c>
      <c r="CI208" s="251">
        <f t="shared" si="45"/>
        <v>0</v>
      </c>
      <c r="CJ208" s="251">
        <f t="shared" si="45"/>
        <v>0</v>
      </c>
    </row>
    <row r="209" spans="2:88" x14ac:dyDescent="0.2">
      <c r="B209" s="279"/>
      <c r="C209" s="279" t="s">
        <v>1543</v>
      </c>
      <c r="D209" s="279"/>
      <c r="E209" s="279"/>
      <c r="F209" s="279"/>
      <c r="G209" s="151" t="s">
        <v>196</v>
      </c>
      <c r="H209" s="151"/>
      <c r="I209" s="279"/>
      <c r="J209" s="279"/>
      <c r="K209" s="158">
        <v>0</v>
      </c>
      <c r="L209" s="158">
        <v>0</v>
      </c>
      <c r="M209" s="158">
        <v>0</v>
      </c>
      <c r="N209" s="158">
        <v>0</v>
      </c>
      <c r="O209" s="158">
        <v>0</v>
      </c>
      <c r="P209" s="158">
        <v>0</v>
      </c>
      <c r="Q209" s="158">
        <v>4.55</v>
      </c>
      <c r="R209" s="158">
        <v>0</v>
      </c>
      <c r="S209" s="158">
        <v>0</v>
      </c>
      <c r="T209" s="158">
        <v>0</v>
      </c>
      <c r="U209" s="158">
        <v>0</v>
      </c>
      <c r="V209" s="158">
        <v>0.5</v>
      </c>
      <c r="W209" s="158">
        <v>0</v>
      </c>
      <c r="X209" s="158">
        <v>3.7</v>
      </c>
      <c r="Y209" s="158">
        <v>6.48</v>
      </c>
      <c r="Z209" s="158">
        <v>2.2400000000000002</v>
      </c>
      <c r="AA209" s="158">
        <v>0</v>
      </c>
      <c r="AB209" s="158">
        <v>6.11</v>
      </c>
      <c r="AC209" s="158">
        <v>5.72</v>
      </c>
      <c r="AD209" s="158">
        <v>0</v>
      </c>
      <c r="AE209" s="158">
        <v>11.84</v>
      </c>
      <c r="AF209" s="158">
        <v>8.5500000000000007</v>
      </c>
      <c r="AG209" s="158">
        <v>9</v>
      </c>
      <c r="AH209" s="158">
        <v>0.66</v>
      </c>
      <c r="AI209" s="158">
        <v>0</v>
      </c>
      <c r="AJ209" s="158">
        <v>9.7200000000000006</v>
      </c>
      <c r="AK209" s="158">
        <v>10.8</v>
      </c>
      <c r="AL209" s="158">
        <v>6.11</v>
      </c>
      <c r="AM209" s="158">
        <v>0</v>
      </c>
      <c r="AN209" s="158">
        <v>0</v>
      </c>
      <c r="AO209" s="158">
        <v>5.8630000000000004</v>
      </c>
      <c r="AP209" s="158">
        <v>4.9400000000000004</v>
      </c>
      <c r="AQ209" s="158">
        <v>0</v>
      </c>
      <c r="AR209" s="158">
        <v>0</v>
      </c>
      <c r="AS209" s="158">
        <v>0</v>
      </c>
      <c r="AT209" s="158">
        <v>0</v>
      </c>
      <c r="AU209" s="158"/>
      <c r="AV209" s="158"/>
      <c r="AW209" s="158"/>
      <c r="AX209" s="158"/>
      <c r="AY209" s="158"/>
      <c r="AZ209" s="158"/>
      <c r="BA209" s="158"/>
      <c r="BB209" s="158"/>
      <c r="BC209" s="158"/>
      <c r="BD209" s="158"/>
      <c r="BE209" s="158"/>
      <c r="BF209" s="158"/>
      <c r="BG209" s="158"/>
      <c r="BH209" s="158"/>
      <c r="BI209" s="158"/>
      <c r="BJ209" s="158"/>
      <c r="BK209" s="158"/>
      <c r="BL209" s="158"/>
      <c r="BM209" s="158"/>
      <c r="BN209" s="158"/>
      <c r="BO209" s="158"/>
      <c r="BP209" s="158"/>
      <c r="BQ209" s="158"/>
      <c r="BR209" s="158"/>
      <c r="BS209" s="158"/>
      <c r="BT209" s="158"/>
      <c r="BU209" s="158"/>
      <c r="BV209" s="158"/>
      <c r="BW209" s="158"/>
      <c r="BX209" s="158"/>
      <c r="BY209" s="158"/>
      <c r="BZ209" s="158"/>
      <c r="CA209" s="158"/>
      <c r="CB209" s="158"/>
      <c r="CC209" s="158"/>
      <c r="CE209" s="251">
        <f t="shared" si="45"/>
        <v>5.05</v>
      </c>
      <c r="CF209" s="251">
        <f t="shared" si="45"/>
        <v>54.3</v>
      </c>
      <c r="CG209" s="251">
        <f t="shared" si="45"/>
        <v>37.433</v>
      </c>
      <c r="CH209" s="251">
        <f t="shared" si="45"/>
        <v>0</v>
      </c>
      <c r="CI209" s="251">
        <f t="shared" si="45"/>
        <v>0</v>
      </c>
      <c r="CJ209" s="251">
        <f t="shared" si="45"/>
        <v>0</v>
      </c>
    </row>
    <row r="210" spans="2:88" x14ac:dyDescent="0.2">
      <c r="B210" s="279"/>
      <c r="C210" s="279" t="s">
        <v>1544</v>
      </c>
      <c r="D210" s="279"/>
      <c r="E210" s="279"/>
      <c r="F210" s="279"/>
      <c r="G210" s="151" t="s">
        <v>196</v>
      </c>
      <c r="H210" s="151"/>
      <c r="I210" s="279"/>
      <c r="J210" s="279"/>
      <c r="K210" s="158">
        <v>2.6098330000000001</v>
      </c>
      <c r="L210" s="158">
        <v>2.6098330000000001</v>
      </c>
      <c r="M210" s="158">
        <v>9.4073309999999992</v>
      </c>
      <c r="N210" s="158">
        <v>9.4073309999999992</v>
      </c>
      <c r="O210" s="158">
        <v>9.5689980000000006</v>
      </c>
      <c r="P210" s="158">
        <v>9.4073309999999992</v>
      </c>
      <c r="Q210" s="158">
        <v>9.2802480000000003</v>
      </c>
      <c r="R210" s="158">
        <v>9.2802480000000003</v>
      </c>
      <c r="S210" s="158">
        <v>9.2802480000000003</v>
      </c>
      <c r="T210" s="158">
        <v>9.1594149999999992</v>
      </c>
      <c r="U210" s="158">
        <v>21.832331</v>
      </c>
      <c r="V210" s="158">
        <v>129.492749</v>
      </c>
      <c r="W210" s="158">
        <v>8.2504150000000003</v>
      </c>
      <c r="X210" s="158">
        <v>20.917085</v>
      </c>
      <c r="Y210" s="158">
        <v>10.84675</v>
      </c>
      <c r="Z210" s="158">
        <v>9.3164999999999996</v>
      </c>
      <c r="AA210" s="158">
        <v>9.3164999999999996</v>
      </c>
      <c r="AB210" s="158">
        <v>9.3164999999999996</v>
      </c>
      <c r="AC210" s="158">
        <v>9.3164999999999996</v>
      </c>
      <c r="AD210" s="158">
        <v>14.9665</v>
      </c>
      <c r="AE210" s="158">
        <v>10.556502999999999</v>
      </c>
      <c r="AF210" s="158">
        <v>6.3998330000000001</v>
      </c>
      <c r="AG210" s="158">
        <v>6.3998330000000001</v>
      </c>
      <c r="AH210" s="158">
        <v>6.3998330000000001</v>
      </c>
      <c r="AI210" s="158">
        <v>6.3998309999999998</v>
      </c>
      <c r="AJ210" s="158">
        <v>7.2463329999999999</v>
      </c>
      <c r="AK210" s="158">
        <v>8.8728759999999998</v>
      </c>
      <c r="AL210" s="158">
        <v>7.3848950000000002</v>
      </c>
      <c r="AM210" s="158">
        <v>7.2463329999999999</v>
      </c>
      <c r="AN210" s="158">
        <v>8.1582050000000006</v>
      </c>
      <c r="AO210" s="158">
        <v>8.2494789999999991</v>
      </c>
      <c r="AP210" s="158">
        <v>8.8613479999999996</v>
      </c>
      <c r="AQ210" s="158">
        <v>7.7987830000000002</v>
      </c>
      <c r="AR210" s="158">
        <v>7.5680389999999997</v>
      </c>
      <c r="AS210" s="158">
        <v>10.298688</v>
      </c>
      <c r="AT210" s="158">
        <v>21.999264</v>
      </c>
      <c r="AU210" s="158"/>
      <c r="AV210" s="158"/>
      <c r="AW210" s="158"/>
      <c r="AX210" s="158"/>
      <c r="AY210" s="158"/>
      <c r="AZ210" s="158"/>
      <c r="BA210" s="158"/>
      <c r="BB210" s="158"/>
      <c r="BC210" s="158"/>
      <c r="BD210" s="158"/>
      <c r="BE210" s="158"/>
      <c r="BF210" s="158"/>
      <c r="BG210" s="158"/>
      <c r="BH210" s="158"/>
      <c r="BI210" s="158"/>
      <c r="BJ210" s="158"/>
      <c r="BK210" s="158"/>
      <c r="BL210" s="158"/>
      <c r="BM210" s="158"/>
      <c r="BN210" s="158"/>
      <c r="BO210" s="158"/>
      <c r="BP210" s="158"/>
      <c r="BQ210" s="158"/>
      <c r="BR210" s="158"/>
      <c r="BS210" s="158"/>
      <c r="BT210" s="158"/>
      <c r="BU210" s="158"/>
      <c r="BV210" s="158"/>
      <c r="BW210" s="158"/>
      <c r="BX210" s="158"/>
      <c r="BY210" s="158"/>
      <c r="BZ210" s="158"/>
      <c r="CA210" s="158"/>
      <c r="CB210" s="158"/>
      <c r="CC210" s="158"/>
      <c r="CE210" s="251">
        <f t="shared" si="45"/>
        <v>231.33589599999999</v>
      </c>
      <c r="CF210" s="251">
        <f t="shared" si="45"/>
        <v>122.00275200000002</v>
      </c>
      <c r="CG210" s="251">
        <f t="shared" si="45"/>
        <v>110.084074</v>
      </c>
      <c r="CH210" s="251">
        <f t="shared" si="45"/>
        <v>0</v>
      </c>
      <c r="CI210" s="251">
        <f t="shared" si="45"/>
        <v>0</v>
      </c>
      <c r="CJ210" s="251">
        <f t="shared" si="45"/>
        <v>0</v>
      </c>
    </row>
    <row r="211" spans="2:88" x14ac:dyDescent="0.2">
      <c r="B211" s="279"/>
      <c r="C211" s="279" t="s">
        <v>1545</v>
      </c>
      <c r="D211" s="279"/>
      <c r="E211" s="279"/>
      <c r="F211" s="279"/>
      <c r="G211" s="151" t="s">
        <v>908</v>
      </c>
      <c r="H211" s="151" t="s">
        <v>201</v>
      </c>
      <c r="I211" s="279"/>
      <c r="J211" s="279"/>
      <c r="K211" s="158">
        <v>0</v>
      </c>
      <c r="L211" s="158">
        <v>0</v>
      </c>
      <c r="M211" s="158">
        <v>0</v>
      </c>
      <c r="N211" s="158">
        <v>0</v>
      </c>
      <c r="O211" s="158">
        <v>0</v>
      </c>
      <c r="P211" s="158">
        <v>0</v>
      </c>
      <c r="Q211" s="158">
        <v>0</v>
      </c>
      <c r="R211" s="158">
        <v>0</v>
      </c>
      <c r="S211" s="158">
        <v>0</v>
      </c>
      <c r="T211" s="158">
        <v>0</v>
      </c>
      <c r="U211" s="158">
        <v>0</v>
      </c>
      <c r="V211" s="158">
        <v>0</v>
      </c>
      <c r="W211" s="158">
        <v>0</v>
      </c>
      <c r="X211" s="158">
        <v>0</v>
      </c>
      <c r="Y211" s="158">
        <v>0</v>
      </c>
      <c r="Z211" s="158">
        <v>0</v>
      </c>
      <c r="AA211" s="158">
        <v>0</v>
      </c>
      <c r="AB211" s="158">
        <v>0</v>
      </c>
      <c r="AC211" s="158">
        <v>0</v>
      </c>
      <c r="AD211" s="158">
        <v>0</v>
      </c>
      <c r="AE211" s="158">
        <v>21.867491000000001</v>
      </c>
      <c r="AF211" s="158">
        <v>26.174909</v>
      </c>
      <c r="AG211" s="158">
        <v>5.4581549999999996</v>
      </c>
      <c r="AH211" s="158">
        <v>7.210636</v>
      </c>
      <c r="AI211" s="158">
        <v>9.8010190000000001</v>
      </c>
      <c r="AJ211" s="158">
        <v>6.9435549999999999</v>
      </c>
      <c r="AK211" s="158">
        <v>10.293055000000001</v>
      </c>
      <c r="AL211" s="158">
        <v>11.013291000000001</v>
      </c>
      <c r="AM211" s="158">
        <v>8.3074080000000006</v>
      </c>
      <c r="AN211" s="158">
        <v>7.6834550000000004</v>
      </c>
      <c r="AO211" s="158">
        <v>9.3218359999999993</v>
      </c>
      <c r="AP211" s="158">
        <v>8.0615819999999996</v>
      </c>
      <c r="AQ211" s="158">
        <v>1.7452270000000001</v>
      </c>
      <c r="AR211" s="158">
        <v>90.893344999999997</v>
      </c>
      <c r="AS211" s="158">
        <v>0</v>
      </c>
      <c r="AT211" s="158">
        <v>0</v>
      </c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  <c r="BJ211" s="158"/>
      <c r="BK211" s="158"/>
      <c r="BL211" s="158"/>
      <c r="BM211" s="158"/>
      <c r="BN211" s="158"/>
      <c r="BO211" s="158"/>
      <c r="BP211" s="158"/>
      <c r="BQ211" s="158"/>
      <c r="BR211" s="158"/>
      <c r="BS211" s="158"/>
      <c r="BT211" s="158"/>
      <c r="BU211" s="158"/>
      <c r="BV211" s="158"/>
      <c r="BW211" s="158"/>
      <c r="BX211" s="158"/>
      <c r="BY211" s="158"/>
      <c r="BZ211" s="158"/>
      <c r="CA211" s="158"/>
      <c r="CB211" s="158"/>
      <c r="CC211" s="158"/>
      <c r="CE211" s="251">
        <f t="shared" si="45"/>
        <v>0</v>
      </c>
      <c r="CF211" s="251">
        <f t="shared" si="45"/>
        <v>60.711190999999999</v>
      </c>
      <c r="CG211" s="251">
        <f t="shared" si="45"/>
        <v>164.063773</v>
      </c>
      <c r="CH211" s="251">
        <f t="shared" si="45"/>
        <v>0</v>
      </c>
      <c r="CI211" s="251">
        <f t="shared" si="45"/>
        <v>0</v>
      </c>
      <c r="CJ211" s="251">
        <f t="shared" si="45"/>
        <v>0</v>
      </c>
    </row>
    <row r="212" spans="2:88" x14ac:dyDescent="0.2">
      <c r="B212" s="279"/>
      <c r="C212" s="279" t="s">
        <v>1546</v>
      </c>
      <c r="D212" s="279"/>
      <c r="E212" s="279"/>
      <c r="F212" s="279"/>
      <c r="G212" s="151" t="s">
        <v>196</v>
      </c>
      <c r="H212" s="151"/>
      <c r="I212" s="279"/>
      <c r="J212" s="279"/>
      <c r="K212" s="158">
        <v>0</v>
      </c>
      <c r="L212" s="158">
        <v>0</v>
      </c>
      <c r="M212" s="158">
        <v>0</v>
      </c>
      <c r="N212" s="158">
        <v>0</v>
      </c>
      <c r="O212" s="158">
        <v>0</v>
      </c>
      <c r="P212" s="158">
        <v>0</v>
      </c>
      <c r="Q212" s="158">
        <v>0</v>
      </c>
      <c r="R212" s="158">
        <v>0</v>
      </c>
      <c r="S212" s="158">
        <v>0</v>
      </c>
      <c r="T212" s="158">
        <v>0</v>
      </c>
      <c r="U212" s="158">
        <v>0</v>
      </c>
      <c r="V212" s="158">
        <v>0</v>
      </c>
      <c r="W212" s="158">
        <v>0</v>
      </c>
      <c r="X212" s="158">
        <v>0</v>
      </c>
      <c r="Y212" s="158">
        <v>0</v>
      </c>
      <c r="Z212" s="158">
        <v>0</v>
      </c>
      <c r="AA212" s="158">
        <v>0</v>
      </c>
      <c r="AB212" s="158">
        <v>0</v>
      </c>
      <c r="AC212" s="158">
        <v>0</v>
      </c>
      <c r="AD212" s="158">
        <v>0</v>
      </c>
      <c r="AE212" s="158">
        <v>0</v>
      </c>
      <c r="AF212" s="158">
        <v>0</v>
      </c>
      <c r="AG212" s="158">
        <v>0</v>
      </c>
      <c r="AH212" s="158">
        <v>0</v>
      </c>
      <c r="AI212" s="158">
        <v>0</v>
      </c>
      <c r="AJ212" s="158">
        <v>0</v>
      </c>
      <c r="AK212" s="158">
        <v>0</v>
      </c>
      <c r="AL212" s="158">
        <v>95</v>
      </c>
      <c r="AM212" s="158">
        <v>5</v>
      </c>
      <c r="AN212" s="158">
        <v>5</v>
      </c>
      <c r="AO212" s="158">
        <v>5</v>
      </c>
      <c r="AP212" s="158">
        <v>5</v>
      </c>
      <c r="AQ212" s="158">
        <v>5</v>
      </c>
      <c r="AR212" s="158">
        <v>5</v>
      </c>
      <c r="AS212" s="158">
        <v>5</v>
      </c>
      <c r="AT212" s="158">
        <v>5</v>
      </c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  <c r="BJ212" s="158"/>
      <c r="BK212" s="158"/>
      <c r="BL212" s="158"/>
      <c r="BM212" s="158"/>
      <c r="BN212" s="158"/>
      <c r="BO212" s="158"/>
      <c r="BP212" s="158"/>
      <c r="BQ212" s="158"/>
      <c r="BR212" s="158"/>
      <c r="BS212" s="158"/>
      <c r="BT212" s="158"/>
      <c r="BU212" s="158"/>
      <c r="BV212" s="158"/>
      <c r="BW212" s="158"/>
      <c r="BX212" s="158"/>
      <c r="BY212" s="158"/>
      <c r="BZ212" s="158"/>
      <c r="CA212" s="158"/>
      <c r="CB212" s="158"/>
      <c r="CC212" s="158"/>
      <c r="CE212" s="251">
        <f t="shared" si="45"/>
        <v>0</v>
      </c>
      <c r="CF212" s="251">
        <f t="shared" si="45"/>
        <v>0</v>
      </c>
      <c r="CG212" s="251">
        <f t="shared" si="45"/>
        <v>135</v>
      </c>
      <c r="CH212" s="251">
        <f t="shared" si="45"/>
        <v>0</v>
      </c>
      <c r="CI212" s="251">
        <f t="shared" si="45"/>
        <v>0</v>
      </c>
      <c r="CJ212" s="251">
        <f t="shared" si="45"/>
        <v>0</v>
      </c>
    </row>
    <row r="213" spans="2:88" x14ac:dyDescent="0.2">
      <c r="B213" s="279"/>
      <c r="C213" s="279" t="s">
        <v>1547</v>
      </c>
      <c r="D213" s="279"/>
      <c r="E213" s="279"/>
      <c r="F213" s="279"/>
      <c r="G213" s="151" t="s">
        <v>196</v>
      </c>
      <c r="H213" s="151"/>
      <c r="I213" s="279"/>
      <c r="J213" s="279"/>
      <c r="K213" s="158">
        <v>9.1184740000000009</v>
      </c>
      <c r="L213" s="158">
        <v>9.1729310000000002</v>
      </c>
      <c r="M213" s="158">
        <v>9.216844</v>
      </c>
      <c r="N213" s="158">
        <v>9.2323939999999993</v>
      </c>
      <c r="O213" s="158">
        <v>9.2155670000000001</v>
      </c>
      <c r="P213" s="158">
        <v>9.2590610000000009</v>
      </c>
      <c r="Q213" s="158">
        <v>9.1969130000000003</v>
      </c>
      <c r="R213" s="158">
        <v>9.2244419999999998</v>
      </c>
      <c r="S213" s="158">
        <v>9.2033199999999997</v>
      </c>
      <c r="T213" s="158">
        <v>9.1815390000000008</v>
      </c>
      <c r="U213" s="158">
        <v>9.36069</v>
      </c>
      <c r="V213" s="158">
        <v>9.177861</v>
      </c>
      <c r="W213" s="158">
        <v>9.1708339999999993</v>
      </c>
      <c r="X213" s="158">
        <v>9.0812559999999998</v>
      </c>
      <c r="Y213" s="158">
        <v>9.2523009999999992</v>
      </c>
      <c r="Z213" s="158">
        <v>9.1968409999999992</v>
      </c>
      <c r="AA213" s="158">
        <v>9.0786870000000004</v>
      </c>
      <c r="AB213" s="158">
        <v>9.1939039999999999</v>
      </c>
      <c r="AC213" s="158">
        <v>9.1175909999999991</v>
      </c>
      <c r="AD213" s="158">
        <v>9.1329410000000006</v>
      </c>
      <c r="AE213" s="158">
        <v>8.9855370000000008</v>
      </c>
      <c r="AF213" s="158">
        <v>9.0355749999999997</v>
      </c>
      <c r="AG213" s="158">
        <v>9.1811729999999994</v>
      </c>
      <c r="AH213" s="158">
        <v>9.0268099999999993</v>
      </c>
      <c r="AI213" s="158">
        <v>9.1800420000000003</v>
      </c>
      <c r="AJ213" s="158">
        <v>9.1800420000000003</v>
      </c>
      <c r="AK213" s="158">
        <v>9.1605399999999992</v>
      </c>
      <c r="AL213" s="158">
        <v>9.2585420000000003</v>
      </c>
      <c r="AM213" s="158">
        <v>9.2151999999999994</v>
      </c>
      <c r="AN213" s="158">
        <v>9.2148400000000006</v>
      </c>
      <c r="AO213" s="158">
        <v>9.118563</v>
      </c>
      <c r="AP213" s="158">
        <v>9.1228549999999995</v>
      </c>
      <c r="AQ213" s="158">
        <v>9.0121929999999999</v>
      </c>
      <c r="AR213" s="158">
        <v>9.1172149999999998</v>
      </c>
      <c r="AS213" s="158">
        <v>9.1076569999999997</v>
      </c>
      <c r="AT213" s="158">
        <v>9.0552460000000004</v>
      </c>
      <c r="AU213" s="158"/>
      <c r="AV213" s="158"/>
      <c r="AW213" s="158"/>
      <c r="AX213" s="158"/>
      <c r="AY213" s="158"/>
      <c r="AZ213" s="158"/>
      <c r="BA213" s="158"/>
      <c r="BB213" s="158"/>
      <c r="BC213" s="158"/>
      <c r="BD213" s="158"/>
      <c r="BE213" s="158"/>
      <c r="BF213" s="158"/>
      <c r="BG213" s="158"/>
      <c r="BH213" s="158"/>
      <c r="BI213" s="158"/>
      <c r="BJ213" s="158"/>
      <c r="BK213" s="158"/>
      <c r="BL213" s="158"/>
      <c r="BM213" s="158"/>
      <c r="BN213" s="158"/>
      <c r="BO213" s="158"/>
      <c r="BP213" s="158"/>
      <c r="BQ213" s="158"/>
      <c r="BR213" s="158"/>
      <c r="BS213" s="158"/>
      <c r="BT213" s="158"/>
      <c r="BU213" s="158"/>
      <c r="BV213" s="158"/>
      <c r="BW213" s="158"/>
      <c r="BX213" s="158"/>
      <c r="BY213" s="158"/>
      <c r="BZ213" s="158"/>
      <c r="CA213" s="158"/>
      <c r="CB213" s="158"/>
      <c r="CC213" s="158"/>
      <c r="CE213" s="251">
        <f t="shared" si="45"/>
        <v>110.560036</v>
      </c>
      <c r="CF213" s="251">
        <f t="shared" si="45"/>
        <v>109.45344999999999</v>
      </c>
      <c r="CG213" s="251">
        <f t="shared" si="45"/>
        <v>109.742935</v>
      </c>
      <c r="CH213" s="251">
        <f t="shared" si="45"/>
        <v>0</v>
      </c>
      <c r="CI213" s="251">
        <f t="shared" si="45"/>
        <v>0</v>
      </c>
      <c r="CJ213" s="251">
        <f t="shared" si="45"/>
        <v>0</v>
      </c>
    </row>
    <row r="214" spans="2:88" x14ac:dyDescent="0.2">
      <c r="B214" s="279"/>
      <c r="C214" s="279" t="s">
        <v>1548</v>
      </c>
      <c r="D214" s="279"/>
      <c r="E214" s="279"/>
      <c r="F214" s="279"/>
      <c r="G214" s="151" t="s">
        <v>196</v>
      </c>
      <c r="H214" s="151"/>
      <c r="I214" s="279"/>
      <c r="J214" s="279"/>
      <c r="K214" s="158">
        <v>7.2477</v>
      </c>
      <c r="L214" s="158">
        <v>7.9941000000000004</v>
      </c>
      <c r="M214" s="158">
        <v>7.3106999999999998</v>
      </c>
      <c r="N214" s="158">
        <v>6.7584999999999997</v>
      </c>
      <c r="O214" s="158">
        <v>5.5373999999999999</v>
      </c>
      <c r="P214" s="158">
        <v>6.7184999999999997</v>
      </c>
      <c r="Q214" s="158">
        <v>6.7099000000000002</v>
      </c>
      <c r="R214" s="158">
        <v>8.9647000000000006</v>
      </c>
      <c r="S214" s="158">
        <v>10.229100000000001</v>
      </c>
      <c r="T214" s="158">
        <v>10.428699999999999</v>
      </c>
      <c r="U214" s="158">
        <v>8.9650999999999996</v>
      </c>
      <c r="V214" s="158">
        <v>6.8407</v>
      </c>
      <c r="W214" s="158">
        <v>8.3871000000000002</v>
      </c>
      <c r="X214" s="158">
        <v>8.8847000000000005</v>
      </c>
      <c r="Y214" s="158">
        <v>10.269600000000001</v>
      </c>
      <c r="Z214" s="158">
        <v>7.2839</v>
      </c>
      <c r="AA214" s="158">
        <v>8.8671000000000006</v>
      </c>
      <c r="AB214" s="158">
        <v>8.9019999999999992</v>
      </c>
      <c r="AC214" s="158">
        <v>12.129</v>
      </c>
      <c r="AD214" s="158">
        <v>8.5860000000000003</v>
      </c>
      <c r="AE214" s="158">
        <v>9.9541000000000004</v>
      </c>
      <c r="AF214" s="158">
        <v>8.0703999999999994</v>
      </c>
      <c r="AG214" s="158">
        <v>6.8704999999999998</v>
      </c>
      <c r="AH214" s="158">
        <v>7.0751999999999997</v>
      </c>
      <c r="AI214" s="158">
        <v>9.8614999999999995</v>
      </c>
      <c r="AJ214" s="158">
        <v>10.684200000000001</v>
      </c>
      <c r="AK214" s="158">
        <v>9.0025999999999993</v>
      </c>
      <c r="AL214" s="158">
        <v>7.9329999999999998</v>
      </c>
      <c r="AM214" s="158">
        <v>7.5621</v>
      </c>
      <c r="AN214" s="158">
        <v>8.1620000000000008</v>
      </c>
      <c r="AO214" s="158">
        <v>11.436199999999999</v>
      </c>
      <c r="AP214" s="158">
        <v>11.4838</v>
      </c>
      <c r="AQ214" s="158">
        <v>37.061799999999998</v>
      </c>
      <c r="AR214" s="158">
        <v>102.5282</v>
      </c>
      <c r="AS214" s="158">
        <v>13.60406</v>
      </c>
      <c r="AT214" s="158">
        <v>22.259399999999999</v>
      </c>
      <c r="AU214" s="158"/>
      <c r="AV214" s="158"/>
      <c r="AW214" s="158"/>
      <c r="AX214" s="158"/>
      <c r="AY214" s="158"/>
      <c r="AZ214" s="158"/>
      <c r="BA214" s="158"/>
      <c r="BB214" s="158"/>
      <c r="BC214" s="158"/>
      <c r="BD214" s="158"/>
      <c r="BE214" s="158"/>
      <c r="BF214" s="158"/>
      <c r="BG214" s="158"/>
      <c r="BH214" s="158"/>
      <c r="BI214" s="158"/>
      <c r="BJ214" s="158"/>
      <c r="BK214" s="158"/>
      <c r="BL214" s="158"/>
      <c r="BM214" s="158"/>
      <c r="BN214" s="158"/>
      <c r="BO214" s="158"/>
      <c r="BP214" s="158"/>
      <c r="BQ214" s="158"/>
      <c r="BR214" s="158"/>
      <c r="BS214" s="158"/>
      <c r="BT214" s="158"/>
      <c r="BU214" s="158"/>
      <c r="BV214" s="158"/>
      <c r="BW214" s="158"/>
      <c r="BX214" s="158"/>
      <c r="BY214" s="158"/>
      <c r="BZ214" s="158"/>
      <c r="CA214" s="158"/>
      <c r="CB214" s="158"/>
      <c r="CC214" s="158"/>
      <c r="CE214" s="251">
        <f t="shared" si="45"/>
        <v>93.705099999999987</v>
      </c>
      <c r="CF214" s="251">
        <f t="shared" si="45"/>
        <v>105.27959999999999</v>
      </c>
      <c r="CG214" s="251">
        <f t="shared" si="45"/>
        <v>251.57885999999999</v>
      </c>
      <c r="CH214" s="251">
        <f t="shared" si="45"/>
        <v>0</v>
      </c>
      <c r="CI214" s="251">
        <f t="shared" si="45"/>
        <v>0</v>
      </c>
      <c r="CJ214" s="251">
        <f t="shared" si="45"/>
        <v>0</v>
      </c>
    </row>
    <row r="215" spans="2:88" x14ac:dyDescent="0.2">
      <c r="B215" s="279"/>
      <c r="C215" s="279" t="s">
        <v>1549</v>
      </c>
      <c r="D215" s="279"/>
      <c r="E215" s="279"/>
      <c r="F215" s="279"/>
      <c r="G215" s="151" t="s">
        <v>950</v>
      </c>
      <c r="H215" s="151" t="s">
        <v>1550</v>
      </c>
      <c r="I215" s="279"/>
      <c r="J215" s="279"/>
      <c r="K215" s="158">
        <v>52.751536999999999</v>
      </c>
      <c r="L215" s="158">
        <v>47.680830999999998</v>
      </c>
      <c r="M215" s="158">
        <v>44.651981999999997</v>
      </c>
      <c r="N215" s="158">
        <v>43.068869999999997</v>
      </c>
      <c r="O215" s="158">
        <v>41.367916999999998</v>
      </c>
      <c r="P215" s="158">
        <v>38.706318000000003</v>
      </c>
      <c r="Q215" s="158">
        <v>36.942767000000003</v>
      </c>
      <c r="R215" s="158">
        <v>34.878089000000003</v>
      </c>
      <c r="S215" s="158">
        <v>32.223629000000003</v>
      </c>
      <c r="T215" s="158">
        <v>31.056622000000001</v>
      </c>
      <c r="U215" s="158">
        <v>30.789176000000001</v>
      </c>
      <c r="V215" s="158">
        <v>27.054068999999998</v>
      </c>
      <c r="W215" s="158">
        <v>25.983539</v>
      </c>
      <c r="X215" s="158">
        <v>23.433989</v>
      </c>
      <c r="Y215" s="158">
        <v>23.126034000000001</v>
      </c>
      <c r="Z215" s="158">
        <v>22.002592</v>
      </c>
      <c r="AA215" s="158">
        <v>18.107662999999999</v>
      </c>
      <c r="AB215" s="158">
        <v>20.015477000000001</v>
      </c>
      <c r="AC215" s="158">
        <v>17.471654999999998</v>
      </c>
      <c r="AD215" s="158">
        <v>15.171581</v>
      </c>
      <c r="AE215" s="158">
        <v>12.740754000000001</v>
      </c>
      <c r="AF215" s="158">
        <v>12.973209000000001</v>
      </c>
      <c r="AG215" s="158">
        <v>15.057378</v>
      </c>
      <c r="AH215" s="158">
        <v>8.8578840000000003</v>
      </c>
      <c r="AI215" s="158">
        <v>12.041131</v>
      </c>
      <c r="AJ215" s="158">
        <v>11.452482</v>
      </c>
      <c r="AK215" s="158">
        <v>11.561363999999999</v>
      </c>
      <c r="AL215" s="158">
        <v>11.838225</v>
      </c>
      <c r="AM215" s="158">
        <v>8.854241</v>
      </c>
      <c r="AN215" s="158">
        <v>9.6389700000000005</v>
      </c>
      <c r="AO215" s="158">
        <v>7.070748</v>
      </c>
      <c r="AP215" s="158">
        <v>5.4924790000000003</v>
      </c>
      <c r="AQ215" s="158">
        <v>-4.5892980000000003</v>
      </c>
      <c r="AR215" s="158">
        <v>4.1409060000000002</v>
      </c>
      <c r="AS215" s="158">
        <v>-0.98463900000000004</v>
      </c>
      <c r="AT215" s="158">
        <v>-10.246608999999999</v>
      </c>
      <c r="AU215" s="158"/>
      <c r="AV215" s="158"/>
      <c r="AW215" s="158"/>
      <c r="AX215" s="158"/>
      <c r="AY215" s="158"/>
      <c r="AZ215" s="158"/>
      <c r="BA215" s="158"/>
      <c r="BB215" s="158"/>
      <c r="BC215" s="158"/>
      <c r="BD215" s="158"/>
      <c r="BE215" s="158"/>
      <c r="BF215" s="158"/>
      <c r="BG215" s="158"/>
      <c r="BH215" s="158"/>
      <c r="BI215" s="158"/>
      <c r="BJ215" s="158"/>
      <c r="BK215" s="158"/>
      <c r="BL215" s="158"/>
      <c r="BM215" s="158"/>
      <c r="BN215" s="158"/>
      <c r="BO215" s="158"/>
      <c r="BP215" s="158"/>
      <c r="BQ215" s="158"/>
      <c r="BR215" s="158"/>
      <c r="BS215" s="158"/>
      <c r="BT215" s="158"/>
      <c r="BU215" s="158"/>
      <c r="BV215" s="158"/>
      <c r="BW215" s="158"/>
      <c r="BX215" s="158"/>
      <c r="BY215" s="158"/>
      <c r="BZ215" s="158"/>
      <c r="CA215" s="158"/>
      <c r="CB215" s="158"/>
      <c r="CC215" s="158"/>
      <c r="CE215" s="251">
        <f t="shared" si="45"/>
        <v>461.17180700000006</v>
      </c>
      <c r="CF215" s="251">
        <f t="shared" si="45"/>
        <v>214.94175500000003</v>
      </c>
      <c r="CG215" s="251">
        <f t="shared" si="45"/>
        <v>66.27000000000001</v>
      </c>
      <c r="CH215" s="251">
        <f t="shared" si="45"/>
        <v>0</v>
      </c>
      <c r="CI215" s="251">
        <f t="shared" si="45"/>
        <v>0</v>
      </c>
      <c r="CJ215" s="251">
        <f t="shared" si="45"/>
        <v>0</v>
      </c>
    </row>
    <row r="216" spans="2:88" x14ac:dyDescent="0.2">
      <c r="B216" s="279"/>
      <c r="C216" s="279" t="s">
        <v>1551</v>
      </c>
      <c r="D216" s="279"/>
      <c r="E216" s="279"/>
      <c r="F216" s="279"/>
      <c r="G216" s="151" t="s">
        <v>950</v>
      </c>
      <c r="H216" s="151" t="s">
        <v>1550</v>
      </c>
      <c r="I216" s="279"/>
      <c r="J216" s="279"/>
      <c r="K216" s="158">
        <v>0</v>
      </c>
      <c r="L216" s="158">
        <v>0</v>
      </c>
      <c r="M216" s="158">
        <v>0</v>
      </c>
      <c r="N216" s="158">
        <v>0</v>
      </c>
      <c r="O216" s="158">
        <v>0</v>
      </c>
      <c r="P216" s="158">
        <v>0</v>
      </c>
      <c r="Q216" s="158">
        <v>0</v>
      </c>
      <c r="R216" s="158">
        <v>3.6727000000000003E-2</v>
      </c>
      <c r="S216" s="158">
        <v>0</v>
      </c>
      <c r="T216" s="158">
        <v>0</v>
      </c>
      <c r="U216" s="158">
        <v>0</v>
      </c>
      <c r="V216" s="158">
        <v>8.0091999999999997E-2</v>
      </c>
      <c r="W216" s="158">
        <v>0</v>
      </c>
      <c r="X216" s="158">
        <v>0</v>
      </c>
      <c r="Y216" s="158">
        <v>0</v>
      </c>
      <c r="Z216" s="158">
        <v>0</v>
      </c>
      <c r="AA216" s="158">
        <v>0</v>
      </c>
      <c r="AB216" s="158">
        <v>0</v>
      </c>
      <c r="AC216" s="158">
        <v>0</v>
      </c>
      <c r="AD216" s="158">
        <v>0</v>
      </c>
      <c r="AE216" s="158">
        <v>0</v>
      </c>
      <c r="AF216" s="158">
        <v>0</v>
      </c>
      <c r="AG216" s="158">
        <v>0</v>
      </c>
      <c r="AH216" s="158">
        <v>0</v>
      </c>
      <c r="AI216" s="158">
        <v>0</v>
      </c>
      <c r="AJ216" s="158">
        <v>0</v>
      </c>
      <c r="AK216" s="158">
        <v>0</v>
      </c>
      <c r="AL216" s="158">
        <v>0</v>
      </c>
      <c r="AM216" s="158">
        <v>0</v>
      </c>
      <c r="AN216" s="158">
        <v>0</v>
      </c>
      <c r="AO216" s="158">
        <v>0</v>
      </c>
      <c r="AP216" s="158">
        <v>0</v>
      </c>
      <c r="AQ216" s="158">
        <v>0</v>
      </c>
      <c r="AR216" s="158">
        <v>0</v>
      </c>
      <c r="AS216" s="158">
        <v>0</v>
      </c>
      <c r="AT216" s="158">
        <v>0</v>
      </c>
      <c r="AU216" s="158"/>
      <c r="AV216" s="158"/>
      <c r="AW216" s="158"/>
      <c r="AX216" s="158"/>
      <c r="AY216" s="158"/>
      <c r="AZ216" s="158"/>
      <c r="BA216" s="158"/>
      <c r="BB216" s="158"/>
      <c r="BC216" s="158"/>
      <c r="BD216" s="158"/>
      <c r="BE216" s="158"/>
      <c r="BF216" s="158"/>
      <c r="BG216" s="158"/>
      <c r="BH216" s="158"/>
      <c r="BI216" s="158"/>
      <c r="BJ216" s="158"/>
      <c r="BK216" s="158"/>
      <c r="BL216" s="158"/>
      <c r="BM216" s="158"/>
      <c r="BN216" s="158"/>
      <c r="BO216" s="158"/>
      <c r="BP216" s="158"/>
      <c r="BQ216" s="158"/>
      <c r="BR216" s="158"/>
      <c r="BS216" s="158"/>
      <c r="BT216" s="158"/>
      <c r="BU216" s="158"/>
      <c r="BV216" s="158"/>
      <c r="BW216" s="158"/>
      <c r="BX216" s="158"/>
      <c r="BY216" s="158"/>
      <c r="BZ216" s="158"/>
      <c r="CA216" s="158"/>
      <c r="CB216" s="158"/>
      <c r="CC216" s="158"/>
      <c r="CE216" s="251">
        <f t="shared" ref="CE216:CJ225" si="46">SUMIF($K$5:$CC$5,CE$5,$K216:$CC216)</f>
        <v>0.11681900000000001</v>
      </c>
      <c r="CF216" s="251">
        <f t="shared" si="46"/>
        <v>0</v>
      </c>
      <c r="CG216" s="251">
        <f t="shared" si="46"/>
        <v>0</v>
      </c>
      <c r="CH216" s="251">
        <f t="shared" si="46"/>
        <v>0</v>
      </c>
      <c r="CI216" s="251">
        <f t="shared" si="46"/>
        <v>0</v>
      </c>
      <c r="CJ216" s="251">
        <f t="shared" si="46"/>
        <v>0</v>
      </c>
    </row>
    <row r="217" spans="2:88" x14ac:dyDescent="0.2">
      <c r="B217" s="279"/>
      <c r="C217" s="279" t="s">
        <v>1552</v>
      </c>
      <c r="D217" s="279"/>
      <c r="E217" s="279"/>
      <c r="F217" s="279"/>
      <c r="G217" s="151" t="s">
        <v>950</v>
      </c>
      <c r="H217" s="151" t="s">
        <v>1553</v>
      </c>
      <c r="I217" s="279"/>
      <c r="J217" s="279"/>
      <c r="K217" s="158">
        <v>176.36119400000001</v>
      </c>
      <c r="L217" s="158">
        <v>167.92318</v>
      </c>
      <c r="M217" s="158">
        <v>172.54426599999999</v>
      </c>
      <c r="N217" s="158">
        <v>171.17468400000001</v>
      </c>
      <c r="O217" s="158">
        <v>176.53565499999999</v>
      </c>
      <c r="P217" s="158">
        <v>185.64448400000001</v>
      </c>
      <c r="Q217" s="158">
        <v>189.37693100000001</v>
      </c>
      <c r="R217" s="158">
        <v>198.260481</v>
      </c>
      <c r="S217" s="158">
        <v>195.557456</v>
      </c>
      <c r="T217" s="158">
        <v>174.812344</v>
      </c>
      <c r="U217" s="158">
        <v>186.60672700000001</v>
      </c>
      <c r="V217" s="158">
        <v>188.894868</v>
      </c>
      <c r="W217" s="158">
        <v>197.772918</v>
      </c>
      <c r="X217" s="158">
        <v>201.684279</v>
      </c>
      <c r="Y217" s="158">
        <v>211.82099500000001</v>
      </c>
      <c r="Z217" s="158">
        <v>219.00343000000001</v>
      </c>
      <c r="AA217" s="158">
        <v>234.73176000000001</v>
      </c>
      <c r="AB217" s="158">
        <v>236.20500000000001</v>
      </c>
      <c r="AC217" s="158">
        <v>238.60687999999999</v>
      </c>
      <c r="AD217" s="158">
        <v>238.55944</v>
      </c>
      <c r="AE217" s="158">
        <v>230.52682899999999</v>
      </c>
      <c r="AF217" s="158">
        <v>227.74717999999999</v>
      </c>
      <c r="AG217" s="158">
        <v>213.271411</v>
      </c>
      <c r="AH217" s="158">
        <v>215.075819</v>
      </c>
      <c r="AI217" s="158">
        <v>219.46081699999999</v>
      </c>
      <c r="AJ217" s="158">
        <v>219.46081699999999</v>
      </c>
      <c r="AK217" s="158">
        <v>219.64634699999999</v>
      </c>
      <c r="AL217" s="158">
        <v>209.688243</v>
      </c>
      <c r="AM217" s="158">
        <v>209.688243</v>
      </c>
      <c r="AN217" s="158">
        <v>206.153637</v>
      </c>
      <c r="AO217" s="158">
        <v>207.78997000000001</v>
      </c>
      <c r="AP217" s="158">
        <v>210.34291200000001</v>
      </c>
      <c r="AQ217" s="158">
        <v>216.13258300000001</v>
      </c>
      <c r="AR217" s="158">
        <v>250.22093699999999</v>
      </c>
      <c r="AS217" s="158">
        <v>284.99392999999998</v>
      </c>
      <c r="AT217" s="158">
        <v>298.03657900000002</v>
      </c>
      <c r="AU217" s="158"/>
      <c r="AV217" s="158"/>
      <c r="AW217" s="158"/>
      <c r="AX217" s="158"/>
      <c r="AY217" s="158"/>
      <c r="AZ217" s="158"/>
      <c r="BA217" s="158"/>
      <c r="BB217" s="158"/>
      <c r="BC217" s="158"/>
      <c r="BD217" s="158"/>
      <c r="BE217" s="158"/>
      <c r="BF217" s="158"/>
      <c r="BG217" s="158"/>
      <c r="BH217" s="158"/>
      <c r="BI217" s="158"/>
      <c r="BJ217" s="158"/>
      <c r="BK217" s="158"/>
      <c r="BL217" s="158"/>
      <c r="BM217" s="158"/>
      <c r="BN217" s="158"/>
      <c r="BO217" s="158"/>
      <c r="BP217" s="158"/>
      <c r="BQ217" s="158"/>
      <c r="BR217" s="158"/>
      <c r="BS217" s="158"/>
      <c r="BT217" s="158"/>
      <c r="BU217" s="158"/>
      <c r="BV217" s="158"/>
      <c r="BW217" s="158"/>
      <c r="BX217" s="158"/>
      <c r="BY217" s="158"/>
      <c r="BZ217" s="158"/>
      <c r="CA217" s="158"/>
      <c r="CB217" s="158"/>
      <c r="CC217" s="158"/>
      <c r="CE217" s="251">
        <f t="shared" si="46"/>
        <v>2183.69227</v>
      </c>
      <c r="CF217" s="251">
        <f t="shared" si="46"/>
        <v>2665.0059410000003</v>
      </c>
      <c r="CG217" s="251">
        <f t="shared" si="46"/>
        <v>2751.6150150000003</v>
      </c>
      <c r="CH217" s="251">
        <f t="shared" si="46"/>
        <v>0</v>
      </c>
      <c r="CI217" s="251">
        <f t="shared" si="46"/>
        <v>0</v>
      </c>
      <c r="CJ217" s="251">
        <f t="shared" si="46"/>
        <v>0</v>
      </c>
    </row>
    <row r="218" spans="2:88" x14ac:dyDescent="0.2">
      <c r="B218" s="279"/>
      <c r="C218" s="279" t="s">
        <v>1554</v>
      </c>
      <c r="D218" s="279"/>
      <c r="E218" s="279"/>
      <c r="F218" s="279"/>
      <c r="G218" s="151" t="s">
        <v>950</v>
      </c>
      <c r="H218" s="151" t="s">
        <v>1550</v>
      </c>
      <c r="I218" s="279"/>
      <c r="J218" s="279"/>
      <c r="K218" s="158">
        <v>86.598417999999995</v>
      </c>
      <c r="L218" s="158">
        <v>92.379221000000001</v>
      </c>
      <c r="M218" s="158">
        <v>104.493128</v>
      </c>
      <c r="N218" s="158">
        <v>101.363383</v>
      </c>
      <c r="O218" s="158">
        <v>109.45287999999999</v>
      </c>
      <c r="P218" s="158">
        <v>112.949395</v>
      </c>
      <c r="Q218" s="158">
        <v>113.81707400000001</v>
      </c>
      <c r="R218" s="158">
        <v>122.24676599999999</v>
      </c>
      <c r="S218" s="158">
        <v>120.74193699999999</v>
      </c>
      <c r="T218" s="158">
        <v>123.64166400000001</v>
      </c>
      <c r="U218" s="158">
        <v>137.99329800000001</v>
      </c>
      <c r="V218" s="158">
        <v>128.59998100000001</v>
      </c>
      <c r="W218" s="158">
        <v>130.10079999999999</v>
      </c>
      <c r="X218" s="158">
        <v>133.92469399999999</v>
      </c>
      <c r="Y218" s="158">
        <v>147.43153799999999</v>
      </c>
      <c r="Z218" s="158">
        <v>133.57516699999999</v>
      </c>
      <c r="AA218" s="158">
        <v>150.20067499999999</v>
      </c>
      <c r="AB218" s="158">
        <v>134.327246</v>
      </c>
      <c r="AC218" s="158">
        <v>142.034311</v>
      </c>
      <c r="AD218" s="158">
        <v>154.992042</v>
      </c>
      <c r="AE218" s="158">
        <v>142.00976399999999</v>
      </c>
      <c r="AF218" s="158">
        <v>144.13021800000001</v>
      </c>
      <c r="AG218" s="158">
        <v>134.83181200000001</v>
      </c>
      <c r="AH218" s="158">
        <v>163.83208999999999</v>
      </c>
      <c r="AI218" s="158">
        <v>154.748391</v>
      </c>
      <c r="AJ218" s="158">
        <v>146.797787</v>
      </c>
      <c r="AK218" s="158">
        <v>149.568457</v>
      </c>
      <c r="AL218" s="158">
        <v>145.83766600000001</v>
      </c>
      <c r="AM218" s="158">
        <v>163.994427</v>
      </c>
      <c r="AN218" s="158">
        <v>145.01278099999999</v>
      </c>
      <c r="AO218" s="158">
        <v>148.670886</v>
      </c>
      <c r="AP218" s="158">
        <v>158.50422399999999</v>
      </c>
      <c r="AQ218" s="158">
        <v>150.33135100000001</v>
      </c>
      <c r="AR218" s="158">
        <v>171.94545500000001</v>
      </c>
      <c r="AS218" s="158">
        <v>156.191609</v>
      </c>
      <c r="AT218" s="158">
        <v>169.81831500000001</v>
      </c>
      <c r="AU218" s="158"/>
      <c r="AV218" s="158"/>
      <c r="AW218" s="158"/>
      <c r="AX218" s="158"/>
      <c r="AY218" s="158"/>
      <c r="AZ218" s="158"/>
      <c r="BA218" s="158"/>
      <c r="BB218" s="158"/>
      <c r="BC218" s="158"/>
      <c r="BD218" s="158"/>
      <c r="BE218" s="158"/>
      <c r="BF218" s="158"/>
      <c r="BG218" s="158"/>
      <c r="BH218" s="158"/>
      <c r="BI218" s="158"/>
      <c r="BJ218" s="158"/>
      <c r="BK218" s="158"/>
      <c r="BL218" s="158"/>
      <c r="BM218" s="158"/>
      <c r="BN218" s="158"/>
      <c r="BO218" s="158"/>
      <c r="BP218" s="158"/>
      <c r="BQ218" s="158"/>
      <c r="BR218" s="158"/>
      <c r="BS218" s="158"/>
      <c r="BT218" s="158"/>
      <c r="BU218" s="158"/>
      <c r="BV218" s="158"/>
      <c r="BW218" s="158"/>
      <c r="BX218" s="158"/>
      <c r="BY218" s="158"/>
      <c r="BZ218" s="158"/>
      <c r="CA218" s="158"/>
      <c r="CB218" s="158"/>
      <c r="CC218" s="158"/>
      <c r="CE218" s="251">
        <f t="shared" si="46"/>
        <v>1354.2771450000002</v>
      </c>
      <c r="CF218" s="251">
        <f t="shared" si="46"/>
        <v>1711.3903569999998</v>
      </c>
      <c r="CG218" s="251">
        <f t="shared" si="46"/>
        <v>1861.4213490000002</v>
      </c>
      <c r="CH218" s="251">
        <f t="shared" si="46"/>
        <v>0</v>
      </c>
      <c r="CI218" s="251">
        <f t="shared" si="46"/>
        <v>0</v>
      </c>
      <c r="CJ218" s="251">
        <f t="shared" si="46"/>
        <v>0</v>
      </c>
    </row>
    <row r="219" spans="2:88" x14ac:dyDescent="0.2">
      <c r="B219" s="279"/>
      <c r="C219" s="279" t="s">
        <v>1555</v>
      </c>
      <c r="D219" s="279"/>
      <c r="E219" s="279"/>
      <c r="F219" s="279"/>
      <c r="G219" s="151" t="s">
        <v>950</v>
      </c>
      <c r="H219" s="151" t="s">
        <v>1550</v>
      </c>
      <c r="I219" s="279"/>
      <c r="J219" s="279"/>
      <c r="K219" s="158">
        <v>0.48541400000000001</v>
      </c>
      <c r="L219" s="158">
        <v>0.49518299999999998</v>
      </c>
      <c r="M219" s="158">
        <v>0.61959600000000004</v>
      </c>
      <c r="N219" s="158">
        <v>0.50281299999999995</v>
      </c>
      <c r="O219" s="158">
        <v>0.63664100000000001</v>
      </c>
      <c r="P219" s="158">
        <v>0.58307600000000004</v>
      </c>
      <c r="Q219" s="158">
        <v>0.62700500000000003</v>
      </c>
      <c r="R219" s="158">
        <v>0.62720399999999998</v>
      </c>
      <c r="S219" s="158">
        <v>0.57232799999999995</v>
      </c>
      <c r="T219" s="158">
        <v>0.54959400000000003</v>
      </c>
      <c r="U219" s="158">
        <v>1.140503</v>
      </c>
      <c r="V219" s="158">
        <v>1.3617729999999999</v>
      </c>
      <c r="W219" s="158">
        <v>0.40584999999999999</v>
      </c>
      <c r="X219" s="158">
        <v>0.31543900000000002</v>
      </c>
      <c r="Y219" s="158">
        <v>0.375691</v>
      </c>
      <c r="Z219" s="158">
        <v>0.31437100000000001</v>
      </c>
      <c r="AA219" s="158">
        <v>0.28075499999999998</v>
      </c>
      <c r="AB219" s="158">
        <v>0.25695400000000002</v>
      </c>
      <c r="AC219" s="158">
        <v>0.250305</v>
      </c>
      <c r="AD219" s="158">
        <v>0.22689400000000001</v>
      </c>
      <c r="AE219" s="158">
        <v>0.18449699999999999</v>
      </c>
      <c r="AF219" s="158">
        <v>0.22151699999999999</v>
      </c>
      <c r="AG219" s="158">
        <v>0.182173</v>
      </c>
      <c r="AH219" s="158">
        <v>0.17790400000000001</v>
      </c>
      <c r="AI219" s="158">
        <v>0.16399900000000001</v>
      </c>
      <c r="AJ219" s="158">
        <v>0.13503000000000001</v>
      </c>
      <c r="AK219" s="158">
        <v>0.15806899999999999</v>
      </c>
      <c r="AL219" s="158">
        <v>0.131499</v>
      </c>
      <c r="AM219" s="158">
        <v>0.11917</v>
      </c>
      <c r="AN219" s="158">
        <v>0.10004300000000001</v>
      </c>
      <c r="AO219" s="158">
        <v>0.118243</v>
      </c>
      <c r="AP219" s="158">
        <v>9.8989999999999995E-2</v>
      </c>
      <c r="AQ219" s="158">
        <v>9.4376000000000002E-2</v>
      </c>
      <c r="AR219" s="158">
        <v>8.7160000000000001E-2</v>
      </c>
      <c r="AS219" s="158">
        <v>7.0102999999999999E-2</v>
      </c>
      <c r="AT219" s="158">
        <v>7.3635000000000006E-2</v>
      </c>
      <c r="AU219" s="158"/>
      <c r="AV219" s="158"/>
      <c r="AW219" s="158"/>
      <c r="AX219" s="158"/>
      <c r="AY219" s="158"/>
      <c r="AZ219" s="158"/>
      <c r="BA219" s="158"/>
      <c r="BB219" s="158"/>
      <c r="BC219" s="158"/>
      <c r="BD219" s="158"/>
      <c r="BE219" s="158"/>
      <c r="BF219" s="158"/>
      <c r="BG219" s="158"/>
      <c r="BH219" s="158"/>
      <c r="BI219" s="158"/>
      <c r="BJ219" s="158"/>
      <c r="BK219" s="158"/>
      <c r="BL219" s="158"/>
      <c r="BM219" s="158"/>
      <c r="BN219" s="158"/>
      <c r="BO219" s="158"/>
      <c r="BP219" s="158"/>
      <c r="BQ219" s="158"/>
      <c r="BR219" s="158"/>
      <c r="BS219" s="158"/>
      <c r="BT219" s="158"/>
      <c r="BU219" s="158"/>
      <c r="BV219" s="158"/>
      <c r="BW219" s="158"/>
      <c r="BX219" s="158"/>
      <c r="BY219" s="158"/>
      <c r="BZ219" s="158"/>
      <c r="CA219" s="158"/>
      <c r="CB219" s="158"/>
      <c r="CC219" s="158"/>
      <c r="CE219" s="251">
        <f t="shared" si="46"/>
        <v>8.2011299999999991</v>
      </c>
      <c r="CF219" s="251">
        <f t="shared" si="46"/>
        <v>3.1923499999999998</v>
      </c>
      <c r="CG219" s="251">
        <f t="shared" si="46"/>
        <v>1.350317</v>
      </c>
      <c r="CH219" s="251">
        <f t="shared" si="46"/>
        <v>0</v>
      </c>
      <c r="CI219" s="251">
        <f t="shared" si="46"/>
        <v>0</v>
      </c>
      <c r="CJ219" s="251">
        <f t="shared" si="46"/>
        <v>0</v>
      </c>
    </row>
    <row r="220" spans="2:88" x14ac:dyDescent="0.2">
      <c r="B220" s="279"/>
      <c r="C220" s="279" t="s">
        <v>1556</v>
      </c>
      <c r="D220" s="279"/>
      <c r="E220" s="279"/>
      <c r="F220" s="279"/>
      <c r="G220" s="151" t="s">
        <v>950</v>
      </c>
      <c r="H220" s="151" t="s">
        <v>1550</v>
      </c>
      <c r="I220" s="279"/>
      <c r="J220" s="279"/>
      <c r="K220" s="158">
        <v>0</v>
      </c>
      <c r="L220" s="158">
        <v>0</v>
      </c>
      <c r="M220" s="158">
        <v>0</v>
      </c>
      <c r="N220" s="158">
        <v>0</v>
      </c>
      <c r="O220" s="158">
        <v>0</v>
      </c>
      <c r="P220" s="158">
        <v>0</v>
      </c>
      <c r="Q220" s="158">
        <v>0</v>
      </c>
      <c r="R220" s="158">
        <v>0</v>
      </c>
      <c r="S220" s="158">
        <v>0</v>
      </c>
      <c r="T220" s="158">
        <v>0</v>
      </c>
      <c r="U220" s="158">
        <v>0</v>
      </c>
      <c r="V220" s="158">
        <v>0</v>
      </c>
      <c r="W220" s="158">
        <v>0</v>
      </c>
      <c r="X220" s="158">
        <v>0</v>
      </c>
      <c r="Y220" s="158">
        <v>0</v>
      </c>
      <c r="Z220" s="158">
        <v>0</v>
      </c>
      <c r="AA220" s="158">
        <v>0</v>
      </c>
      <c r="AB220" s="158">
        <v>0</v>
      </c>
      <c r="AC220" s="158">
        <v>0</v>
      </c>
      <c r="AD220" s="158">
        <v>1.001477</v>
      </c>
      <c r="AE220" s="158">
        <v>2.6024630000000002</v>
      </c>
      <c r="AF220" s="158">
        <v>3.1699790000000001</v>
      </c>
      <c r="AG220" s="158">
        <v>3.5201129999999998</v>
      </c>
      <c r="AH220" s="158">
        <v>4.2187210000000004</v>
      </c>
      <c r="AI220" s="158">
        <v>4.5773419999999998</v>
      </c>
      <c r="AJ220" s="158">
        <v>4.725606</v>
      </c>
      <c r="AK220" s="158">
        <v>4.5313129999999999</v>
      </c>
      <c r="AL220" s="158">
        <v>4.4759830000000003</v>
      </c>
      <c r="AM220" s="158">
        <v>4.5895710000000003</v>
      </c>
      <c r="AN220" s="158">
        <v>4.6362569999999996</v>
      </c>
      <c r="AO220" s="158">
        <v>4.746575</v>
      </c>
      <c r="AP220" s="158">
        <v>4.9129930000000002</v>
      </c>
      <c r="AQ220" s="158">
        <v>5.9265460000000001</v>
      </c>
      <c r="AR220" s="158">
        <v>6.7967560000000002</v>
      </c>
      <c r="AS220" s="158">
        <v>7.0425849999999999</v>
      </c>
      <c r="AT220" s="158">
        <v>7.641705</v>
      </c>
      <c r="AU220" s="158"/>
      <c r="AV220" s="158"/>
      <c r="AW220" s="158"/>
      <c r="AX220" s="158"/>
      <c r="AY220" s="158"/>
      <c r="AZ220" s="158"/>
      <c r="BA220" s="158"/>
      <c r="BB220" s="158"/>
      <c r="BC220" s="158"/>
      <c r="BD220" s="158"/>
      <c r="BE220" s="158"/>
      <c r="BF220" s="158"/>
      <c r="BG220" s="158"/>
      <c r="BH220" s="158"/>
      <c r="BI220" s="158"/>
      <c r="BJ220" s="158"/>
      <c r="BK220" s="158"/>
      <c r="BL220" s="158"/>
      <c r="BM220" s="158"/>
      <c r="BN220" s="158"/>
      <c r="BO220" s="158"/>
      <c r="BP220" s="158"/>
      <c r="BQ220" s="158"/>
      <c r="BR220" s="158"/>
      <c r="BS220" s="158"/>
      <c r="BT220" s="158"/>
      <c r="BU220" s="158"/>
      <c r="BV220" s="158"/>
      <c r="BW220" s="158"/>
      <c r="BX220" s="158"/>
      <c r="BY220" s="158"/>
      <c r="BZ220" s="158"/>
      <c r="CA220" s="158"/>
      <c r="CB220" s="158"/>
      <c r="CC220" s="158"/>
      <c r="CE220" s="251">
        <f t="shared" si="46"/>
        <v>0</v>
      </c>
      <c r="CF220" s="251">
        <f t="shared" si="46"/>
        <v>14.512753</v>
      </c>
      <c r="CG220" s="251">
        <f t="shared" si="46"/>
        <v>64.603232000000006</v>
      </c>
      <c r="CH220" s="251">
        <f t="shared" si="46"/>
        <v>0</v>
      </c>
      <c r="CI220" s="251">
        <f t="shared" si="46"/>
        <v>0</v>
      </c>
      <c r="CJ220" s="251">
        <f t="shared" si="46"/>
        <v>0</v>
      </c>
    </row>
    <row r="221" spans="2:88" x14ac:dyDescent="0.2">
      <c r="B221" s="279"/>
      <c r="C221" s="279" t="s">
        <v>1557</v>
      </c>
      <c r="D221" s="279"/>
      <c r="E221" s="279"/>
      <c r="F221" s="279"/>
      <c r="G221" s="151" t="s">
        <v>950</v>
      </c>
      <c r="H221" s="151" t="s">
        <v>1550</v>
      </c>
      <c r="I221" s="279"/>
      <c r="J221" s="279"/>
      <c r="K221" s="158">
        <v>0</v>
      </c>
      <c r="L221" s="158">
        <v>0</v>
      </c>
      <c r="M221" s="158">
        <v>0</v>
      </c>
      <c r="N221" s="158">
        <v>0</v>
      </c>
      <c r="O221" s="158">
        <v>0</v>
      </c>
      <c r="P221" s="158">
        <v>0</v>
      </c>
      <c r="Q221" s="158">
        <v>0</v>
      </c>
      <c r="R221" s="158">
        <v>0</v>
      </c>
      <c r="S221" s="158">
        <v>0</v>
      </c>
      <c r="T221" s="158">
        <v>0</v>
      </c>
      <c r="U221" s="158">
        <v>0</v>
      </c>
      <c r="V221" s="158">
        <v>0</v>
      </c>
      <c r="W221" s="158">
        <v>0</v>
      </c>
      <c r="X221" s="158">
        <v>0</v>
      </c>
      <c r="Y221" s="158">
        <v>0</v>
      </c>
      <c r="Z221" s="158">
        <v>0</v>
      </c>
      <c r="AA221" s="158">
        <v>0</v>
      </c>
      <c r="AB221" s="158">
        <v>0</v>
      </c>
      <c r="AC221" s="158">
        <v>0</v>
      </c>
      <c r="AD221" s="158">
        <v>6.0706000000000003E-2</v>
      </c>
      <c r="AE221" s="158">
        <v>0.25887500000000002</v>
      </c>
      <c r="AF221" s="158">
        <v>0.23268</v>
      </c>
      <c r="AG221" s="158">
        <v>0.89566100000000004</v>
      </c>
      <c r="AH221" s="158">
        <v>1.64313</v>
      </c>
      <c r="AI221" s="158">
        <v>2.1817500000000001</v>
      </c>
      <c r="AJ221" s="158">
        <v>2.4807790000000001</v>
      </c>
      <c r="AK221" s="158">
        <v>2.640466</v>
      </c>
      <c r="AL221" s="158">
        <v>2.781301</v>
      </c>
      <c r="AM221" s="158">
        <v>2.937351</v>
      </c>
      <c r="AN221" s="158">
        <v>3.0629</v>
      </c>
      <c r="AO221" s="158">
        <v>3.2190470000000002</v>
      </c>
      <c r="AP221" s="158">
        <v>3.3327360000000001</v>
      </c>
      <c r="AQ221" s="158">
        <v>4.0426229999999999</v>
      </c>
      <c r="AR221" s="158">
        <v>4.6635869999999997</v>
      </c>
      <c r="AS221" s="158">
        <v>4.7753880000000004</v>
      </c>
      <c r="AT221" s="158">
        <v>5.0945200000000002</v>
      </c>
      <c r="AU221" s="158"/>
      <c r="AV221" s="158"/>
      <c r="AW221" s="158"/>
      <c r="AX221" s="158"/>
      <c r="AY221" s="158"/>
      <c r="AZ221" s="158"/>
      <c r="BA221" s="158"/>
      <c r="BB221" s="158"/>
      <c r="BC221" s="158"/>
      <c r="BD221" s="158"/>
      <c r="BE221" s="158"/>
      <c r="BF221" s="158"/>
      <c r="BG221" s="158"/>
      <c r="BH221" s="158"/>
      <c r="BI221" s="158"/>
      <c r="BJ221" s="158"/>
      <c r="BK221" s="158"/>
      <c r="BL221" s="158"/>
      <c r="BM221" s="158"/>
      <c r="BN221" s="158"/>
      <c r="BO221" s="158"/>
      <c r="BP221" s="158"/>
      <c r="BQ221" s="158"/>
      <c r="BR221" s="158"/>
      <c r="BS221" s="158"/>
      <c r="BT221" s="158"/>
      <c r="BU221" s="158"/>
      <c r="BV221" s="158"/>
      <c r="BW221" s="158"/>
      <c r="BX221" s="158"/>
      <c r="BY221" s="158"/>
      <c r="BZ221" s="158"/>
      <c r="CA221" s="158"/>
      <c r="CB221" s="158"/>
      <c r="CC221" s="158"/>
      <c r="CE221" s="251">
        <f t="shared" si="46"/>
        <v>0</v>
      </c>
      <c r="CF221" s="251">
        <f t="shared" si="46"/>
        <v>3.0910520000000004</v>
      </c>
      <c r="CG221" s="251">
        <f t="shared" si="46"/>
        <v>41.212448000000002</v>
      </c>
      <c r="CH221" s="251">
        <f t="shared" si="46"/>
        <v>0</v>
      </c>
      <c r="CI221" s="251">
        <f t="shared" si="46"/>
        <v>0</v>
      </c>
      <c r="CJ221" s="251">
        <f t="shared" si="46"/>
        <v>0</v>
      </c>
    </row>
    <row r="222" spans="2:88" x14ac:dyDescent="0.2">
      <c r="B222" s="279"/>
      <c r="C222" s="279" t="s">
        <v>1558</v>
      </c>
      <c r="D222" s="279"/>
      <c r="E222" s="279"/>
      <c r="F222" s="279"/>
      <c r="G222" s="151" t="s">
        <v>950</v>
      </c>
      <c r="H222" s="151" t="s">
        <v>1550</v>
      </c>
      <c r="I222" s="279"/>
      <c r="J222" s="279"/>
      <c r="K222" s="158">
        <v>0</v>
      </c>
      <c r="L222" s="158">
        <v>0</v>
      </c>
      <c r="M222" s="158">
        <v>0</v>
      </c>
      <c r="N222" s="158">
        <v>0</v>
      </c>
      <c r="O222" s="158">
        <v>0</v>
      </c>
      <c r="P222" s="158">
        <v>0</v>
      </c>
      <c r="Q222" s="158">
        <v>0</v>
      </c>
      <c r="R222" s="158">
        <v>0</v>
      </c>
      <c r="S222" s="158">
        <v>0</v>
      </c>
      <c r="T222" s="158">
        <v>0</v>
      </c>
      <c r="U222" s="158">
        <v>0</v>
      </c>
      <c r="V222" s="158">
        <v>0</v>
      </c>
      <c r="W222" s="158">
        <v>0</v>
      </c>
      <c r="X222" s="158">
        <v>0</v>
      </c>
      <c r="Y222" s="158">
        <v>0</v>
      </c>
      <c r="Z222" s="158">
        <v>0</v>
      </c>
      <c r="AA222" s="158">
        <v>0</v>
      </c>
      <c r="AB222" s="158">
        <v>0</v>
      </c>
      <c r="AC222" s="158">
        <v>0</v>
      </c>
      <c r="AD222" s="158">
        <v>0</v>
      </c>
      <c r="AE222" s="158">
        <v>0</v>
      </c>
      <c r="AF222" s="158">
        <v>0</v>
      </c>
      <c r="AG222" s="158">
        <v>0</v>
      </c>
      <c r="AH222" s="158">
        <v>0</v>
      </c>
      <c r="AI222" s="158">
        <v>0</v>
      </c>
      <c r="AJ222" s="158">
        <v>0</v>
      </c>
      <c r="AK222" s="158">
        <v>0</v>
      </c>
      <c r="AL222" s="158">
        <v>0</v>
      </c>
      <c r="AM222" s="158">
        <v>0</v>
      </c>
      <c r="AN222" s="158">
        <v>0</v>
      </c>
      <c r="AO222" s="158">
        <v>0</v>
      </c>
      <c r="AP222" s="158">
        <v>0</v>
      </c>
      <c r="AQ222" s="158">
        <v>50.263663999999999</v>
      </c>
      <c r="AR222" s="158">
        <v>120.04871</v>
      </c>
      <c r="AS222" s="158">
        <v>45.518788000000001</v>
      </c>
      <c r="AT222" s="158">
        <v>85.036506000000003</v>
      </c>
      <c r="AU222" s="158"/>
      <c r="AV222" s="158"/>
      <c r="AW222" s="158"/>
      <c r="AX222" s="158"/>
      <c r="AY222" s="158"/>
      <c r="AZ222" s="158"/>
      <c r="BA222" s="158"/>
      <c r="BB222" s="158"/>
      <c r="BC222" s="158"/>
      <c r="BD222" s="158"/>
      <c r="BE222" s="158"/>
      <c r="BF222" s="158"/>
      <c r="BG222" s="158"/>
      <c r="BH222" s="158"/>
      <c r="BI222" s="158"/>
      <c r="BJ222" s="158"/>
      <c r="BK222" s="158"/>
      <c r="BL222" s="158"/>
      <c r="BM222" s="158"/>
      <c r="BN222" s="158"/>
      <c r="BO222" s="158"/>
      <c r="BP222" s="158"/>
      <c r="BQ222" s="158"/>
      <c r="BR222" s="158"/>
      <c r="BS222" s="158"/>
      <c r="BT222" s="158"/>
      <c r="BU222" s="158"/>
      <c r="BV222" s="158"/>
      <c r="BW222" s="158"/>
      <c r="BX222" s="158"/>
      <c r="BY222" s="158"/>
      <c r="BZ222" s="158"/>
      <c r="CA222" s="158"/>
      <c r="CB222" s="158"/>
      <c r="CC222" s="158"/>
      <c r="CE222" s="251">
        <f t="shared" si="46"/>
        <v>0</v>
      </c>
      <c r="CF222" s="251">
        <f t="shared" si="46"/>
        <v>0</v>
      </c>
      <c r="CG222" s="251">
        <f t="shared" si="46"/>
        <v>300.86766799999998</v>
      </c>
      <c r="CH222" s="251">
        <f t="shared" si="46"/>
        <v>0</v>
      </c>
      <c r="CI222" s="251">
        <f t="shared" si="46"/>
        <v>0</v>
      </c>
      <c r="CJ222" s="251">
        <f t="shared" si="46"/>
        <v>0</v>
      </c>
    </row>
    <row r="223" spans="2:88" x14ac:dyDescent="0.2">
      <c r="B223" s="279"/>
      <c r="C223" s="279" t="s">
        <v>1559</v>
      </c>
      <c r="D223" s="279"/>
      <c r="E223" s="279"/>
      <c r="F223" s="279"/>
      <c r="G223" s="151" t="s">
        <v>1237</v>
      </c>
      <c r="H223" s="151" t="s">
        <v>1560</v>
      </c>
      <c r="I223" s="279"/>
      <c r="J223" s="279"/>
      <c r="K223" s="158">
        <v>22.201318000000001</v>
      </c>
      <c r="L223" s="158">
        <v>22.683472999999999</v>
      </c>
      <c r="M223" s="158">
        <v>26.774481999999999</v>
      </c>
      <c r="N223" s="158">
        <v>27.415486999999999</v>
      </c>
      <c r="O223" s="158">
        <v>27.492927999999999</v>
      </c>
      <c r="P223" s="158">
        <v>27.485389999999999</v>
      </c>
      <c r="Q223" s="158">
        <v>27.484860000000001</v>
      </c>
      <c r="R223" s="158">
        <v>27.486879999999999</v>
      </c>
      <c r="S223" s="158">
        <v>27.481200000000001</v>
      </c>
      <c r="T223" s="158">
        <v>27.874849999999999</v>
      </c>
      <c r="U223" s="158">
        <v>26.323281999999999</v>
      </c>
      <c r="V223" s="158">
        <v>27.388565</v>
      </c>
      <c r="W223" s="158">
        <v>29.172809000000001</v>
      </c>
      <c r="X223" s="158">
        <v>29.282820000000001</v>
      </c>
      <c r="Y223" s="158">
        <v>31.865995999999999</v>
      </c>
      <c r="Z223" s="158">
        <v>25.027899000000001</v>
      </c>
      <c r="AA223" s="158">
        <v>25.441572000000001</v>
      </c>
      <c r="AB223" s="158">
        <v>28.154699000000001</v>
      </c>
      <c r="AC223" s="158">
        <v>33.246833000000002</v>
      </c>
      <c r="AD223" s="158">
        <v>23.734718000000001</v>
      </c>
      <c r="AE223" s="158">
        <v>28.685338999999999</v>
      </c>
      <c r="AF223" s="158">
        <v>27.661045000000001</v>
      </c>
      <c r="AG223" s="158">
        <v>29.053614</v>
      </c>
      <c r="AH223" s="158">
        <v>29.099781</v>
      </c>
      <c r="AI223" s="158">
        <v>39.996335999999999</v>
      </c>
      <c r="AJ223" s="158">
        <v>40.729863999999999</v>
      </c>
      <c r="AK223" s="158">
        <v>42.451000000000001</v>
      </c>
      <c r="AL223" s="158">
        <v>41.948</v>
      </c>
      <c r="AM223" s="158">
        <v>41.973999999999997</v>
      </c>
      <c r="AN223" s="158">
        <v>43.615000000000002</v>
      </c>
      <c r="AO223" s="158">
        <v>56.01</v>
      </c>
      <c r="AP223" s="158">
        <v>76.525000000000006</v>
      </c>
      <c r="AQ223" s="158">
        <v>75.959000000000003</v>
      </c>
      <c r="AR223" s="158">
        <v>122.693</v>
      </c>
      <c r="AS223" s="158">
        <v>233.09069500000001</v>
      </c>
      <c r="AT223" s="158">
        <v>105.279</v>
      </c>
      <c r="AU223" s="158"/>
      <c r="AV223" s="158"/>
      <c r="AW223" s="158"/>
      <c r="AX223" s="158"/>
      <c r="AY223" s="158"/>
      <c r="AZ223" s="158"/>
      <c r="BA223" s="158"/>
      <c r="BB223" s="158"/>
      <c r="BC223" s="158"/>
      <c r="BD223" s="158"/>
      <c r="BE223" s="158"/>
      <c r="BF223" s="158"/>
      <c r="BG223" s="158"/>
      <c r="BH223" s="158"/>
      <c r="BI223" s="158"/>
      <c r="BJ223" s="158"/>
      <c r="BK223" s="158"/>
      <c r="BL223" s="158"/>
      <c r="BM223" s="158"/>
      <c r="BN223" s="158"/>
      <c r="BO223" s="158"/>
      <c r="BP223" s="158"/>
      <c r="BQ223" s="158"/>
      <c r="BR223" s="158"/>
      <c r="BS223" s="158"/>
      <c r="BT223" s="158"/>
      <c r="BU223" s="158"/>
      <c r="BV223" s="158"/>
      <c r="BW223" s="158"/>
      <c r="BX223" s="158"/>
      <c r="BY223" s="158"/>
      <c r="BZ223" s="158"/>
      <c r="CA223" s="158"/>
      <c r="CB223" s="158"/>
      <c r="CC223" s="158"/>
      <c r="CE223" s="251">
        <f t="shared" si="46"/>
        <v>318.092715</v>
      </c>
      <c r="CF223" s="251">
        <f t="shared" si="46"/>
        <v>340.42712499999999</v>
      </c>
      <c r="CG223" s="251">
        <f t="shared" si="46"/>
        <v>920.270895</v>
      </c>
      <c r="CH223" s="251">
        <f t="shared" si="46"/>
        <v>0</v>
      </c>
      <c r="CI223" s="251">
        <f t="shared" si="46"/>
        <v>0</v>
      </c>
      <c r="CJ223" s="251">
        <f t="shared" si="46"/>
        <v>0</v>
      </c>
    </row>
    <row r="224" spans="2:88" x14ac:dyDescent="0.2">
      <c r="B224" s="279"/>
      <c r="C224" s="279" t="s">
        <v>1561</v>
      </c>
      <c r="D224" s="279"/>
      <c r="E224" s="279"/>
      <c r="F224" s="279"/>
      <c r="G224" s="151" t="s">
        <v>196</v>
      </c>
      <c r="H224" s="151"/>
      <c r="I224" s="279"/>
      <c r="J224" s="279"/>
      <c r="K224" s="158">
        <v>0</v>
      </c>
      <c r="L224" s="158">
        <v>0</v>
      </c>
      <c r="M224" s="158">
        <v>0</v>
      </c>
      <c r="N224" s="158">
        <v>0</v>
      </c>
      <c r="O224" s="158">
        <v>0</v>
      </c>
      <c r="P224" s="158">
        <v>0</v>
      </c>
      <c r="Q224" s="158">
        <v>0</v>
      </c>
      <c r="R224" s="158">
        <v>0</v>
      </c>
      <c r="S224" s="158">
        <v>0</v>
      </c>
      <c r="T224" s="158">
        <v>0</v>
      </c>
      <c r="U224" s="158">
        <v>0</v>
      </c>
      <c r="V224" s="158">
        <v>0</v>
      </c>
      <c r="W224" s="158">
        <v>0</v>
      </c>
      <c r="X224" s="158">
        <v>0</v>
      </c>
      <c r="Y224" s="158">
        <v>0</v>
      </c>
      <c r="Z224" s="158">
        <v>0</v>
      </c>
      <c r="AA224" s="158">
        <v>0</v>
      </c>
      <c r="AB224" s="158">
        <v>0</v>
      </c>
      <c r="AC224" s="158">
        <v>0</v>
      </c>
      <c r="AD224" s="158">
        <v>0</v>
      </c>
      <c r="AE224" s="158">
        <v>0</v>
      </c>
      <c r="AF224" s="158">
        <v>0</v>
      </c>
      <c r="AG224" s="158">
        <v>0</v>
      </c>
      <c r="AH224" s="158">
        <v>0</v>
      </c>
      <c r="AI224" s="158">
        <v>0</v>
      </c>
      <c r="AJ224" s="158">
        <v>0</v>
      </c>
      <c r="AK224" s="158">
        <v>0</v>
      </c>
      <c r="AL224" s="158">
        <v>0</v>
      </c>
      <c r="AM224" s="158">
        <v>0</v>
      </c>
      <c r="AN224" s="158">
        <v>0</v>
      </c>
      <c r="AO224" s="158">
        <v>9.5000000000000001E-2</v>
      </c>
      <c r="AP224" s="158">
        <v>9.5000000000000001E-2</v>
      </c>
      <c r="AQ224" s="158">
        <v>9.5000000000000001E-2</v>
      </c>
      <c r="AR224" s="158">
        <v>9.5000000000000001E-2</v>
      </c>
      <c r="AS224" s="158">
        <v>9.5000000000000001E-2</v>
      </c>
      <c r="AT224" s="158">
        <v>9.9835999999999994E-2</v>
      </c>
      <c r="AU224" s="158"/>
      <c r="AV224" s="158"/>
      <c r="AW224" s="158"/>
      <c r="AX224" s="158"/>
      <c r="AY224" s="158"/>
      <c r="AZ224" s="158"/>
      <c r="BA224" s="158"/>
      <c r="BB224" s="158"/>
      <c r="BC224" s="158"/>
      <c r="BD224" s="158"/>
      <c r="BE224" s="158"/>
      <c r="BF224" s="158"/>
      <c r="BG224" s="158"/>
      <c r="BH224" s="158"/>
      <c r="BI224" s="158"/>
      <c r="BJ224" s="158"/>
      <c r="BK224" s="158"/>
      <c r="BL224" s="158"/>
      <c r="BM224" s="158"/>
      <c r="BN224" s="158"/>
      <c r="BO224" s="158"/>
      <c r="BP224" s="158"/>
      <c r="BQ224" s="158"/>
      <c r="BR224" s="158"/>
      <c r="BS224" s="158"/>
      <c r="BT224" s="158"/>
      <c r="BU224" s="158"/>
      <c r="BV224" s="158"/>
      <c r="BW224" s="158"/>
      <c r="BX224" s="158"/>
      <c r="BY224" s="158"/>
      <c r="BZ224" s="158"/>
      <c r="CA224" s="158"/>
      <c r="CB224" s="158"/>
      <c r="CC224" s="158"/>
      <c r="CE224" s="251">
        <f t="shared" si="46"/>
        <v>0</v>
      </c>
      <c r="CF224" s="251">
        <f t="shared" si="46"/>
        <v>0</v>
      </c>
      <c r="CG224" s="251">
        <f t="shared" si="46"/>
        <v>0.57483600000000001</v>
      </c>
      <c r="CH224" s="251">
        <f t="shared" si="46"/>
        <v>0</v>
      </c>
      <c r="CI224" s="251">
        <f t="shared" si="46"/>
        <v>0</v>
      </c>
      <c r="CJ224" s="251">
        <f t="shared" si="46"/>
        <v>0</v>
      </c>
    </row>
    <row r="225" spans="2:88" x14ac:dyDescent="0.2">
      <c r="B225" s="279"/>
      <c r="C225" s="279" t="s">
        <v>1562</v>
      </c>
      <c r="D225" s="279"/>
      <c r="E225" s="279"/>
      <c r="F225" s="279"/>
      <c r="G225" s="151" t="s">
        <v>936</v>
      </c>
      <c r="H225" s="151" t="s">
        <v>208</v>
      </c>
      <c r="I225" s="279"/>
      <c r="J225" s="279"/>
      <c r="K225" s="158">
        <v>256.43382100000002</v>
      </c>
      <c r="L225" s="158">
        <v>295.13468499999999</v>
      </c>
      <c r="M225" s="158">
        <v>262.02214600000002</v>
      </c>
      <c r="N225" s="158">
        <v>264.61767400000002</v>
      </c>
      <c r="O225" s="158">
        <v>286.51095900000001</v>
      </c>
      <c r="P225" s="158">
        <v>159.763386</v>
      </c>
      <c r="Q225" s="158">
        <v>298.27275800000001</v>
      </c>
      <c r="R225" s="158">
        <v>299.47751499999998</v>
      </c>
      <c r="S225" s="158">
        <v>298.23564800000003</v>
      </c>
      <c r="T225" s="158">
        <v>311.38530300000002</v>
      </c>
      <c r="U225" s="158">
        <v>323.10264899999999</v>
      </c>
      <c r="V225" s="158">
        <v>325.17375500000003</v>
      </c>
      <c r="W225" s="158">
        <v>273.07858900000002</v>
      </c>
      <c r="X225" s="158">
        <v>275.07063900000003</v>
      </c>
      <c r="Y225" s="158">
        <v>342.86935799999998</v>
      </c>
      <c r="Z225" s="158">
        <v>322.163657</v>
      </c>
      <c r="AA225" s="158">
        <v>326.55688199999997</v>
      </c>
      <c r="AB225" s="158">
        <v>317.13681600000001</v>
      </c>
      <c r="AC225" s="158">
        <v>327.163386</v>
      </c>
      <c r="AD225" s="158">
        <v>337.165055</v>
      </c>
      <c r="AE225" s="158">
        <v>338.22065900000001</v>
      </c>
      <c r="AF225" s="158">
        <v>340.97886699999998</v>
      </c>
      <c r="AG225" s="158">
        <v>348.619551</v>
      </c>
      <c r="AH225" s="158">
        <v>103.717279</v>
      </c>
      <c r="AI225" s="158">
        <v>349.41247399999997</v>
      </c>
      <c r="AJ225" s="158">
        <v>348.97497299999998</v>
      </c>
      <c r="AK225" s="158">
        <v>350.08704799999998</v>
      </c>
      <c r="AL225" s="158">
        <v>593.03553399999998</v>
      </c>
      <c r="AM225" s="158">
        <v>375.39239199999997</v>
      </c>
      <c r="AN225" s="158">
        <v>386.56219199999998</v>
      </c>
      <c r="AO225" s="158">
        <v>376.602801</v>
      </c>
      <c r="AP225" s="158">
        <v>402.65870699999999</v>
      </c>
      <c r="AQ225" s="158">
        <v>428.58859100000001</v>
      </c>
      <c r="AR225" s="158">
        <v>428.06242600000002</v>
      </c>
      <c r="AS225" s="158">
        <v>1010.134219</v>
      </c>
      <c r="AT225" s="158">
        <v>643.64033400000005</v>
      </c>
      <c r="AU225" s="158"/>
      <c r="AV225" s="158"/>
      <c r="AW225" s="158"/>
      <c r="AX225" s="158"/>
      <c r="AY225" s="158"/>
      <c r="AZ225" s="158"/>
      <c r="BA225" s="158"/>
      <c r="BB225" s="158"/>
      <c r="BC225" s="158"/>
      <c r="BD225" s="158"/>
      <c r="BE225" s="158"/>
      <c r="BF225" s="158"/>
      <c r="BG225" s="158"/>
      <c r="BH225" s="158"/>
      <c r="BI225" s="158"/>
      <c r="BJ225" s="158"/>
      <c r="BK225" s="158"/>
      <c r="BL225" s="158"/>
      <c r="BM225" s="158"/>
      <c r="BN225" s="158"/>
      <c r="BO225" s="158"/>
      <c r="BP225" s="158"/>
      <c r="BQ225" s="158"/>
      <c r="BR225" s="158"/>
      <c r="BS225" s="158"/>
      <c r="BT225" s="158"/>
      <c r="BU225" s="158"/>
      <c r="BV225" s="158"/>
      <c r="BW225" s="158"/>
      <c r="BX225" s="158"/>
      <c r="BY225" s="158"/>
      <c r="BZ225" s="158"/>
      <c r="CA225" s="158"/>
      <c r="CB225" s="158"/>
      <c r="CC225" s="158"/>
      <c r="CE225" s="251">
        <f t="shared" si="46"/>
        <v>3380.1302990000004</v>
      </c>
      <c r="CF225" s="251">
        <f t="shared" si="46"/>
        <v>3652.740738</v>
      </c>
      <c r="CG225" s="251">
        <f t="shared" si="46"/>
        <v>5693.151691</v>
      </c>
      <c r="CH225" s="251">
        <f t="shared" si="46"/>
        <v>0</v>
      </c>
      <c r="CI225" s="251">
        <f t="shared" si="46"/>
        <v>0</v>
      </c>
      <c r="CJ225" s="251">
        <f t="shared" si="46"/>
        <v>0</v>
      </c>
    </row>
    <row r="226" spans="2:88" x14ac:dyDescent="0.2">
      <c r="B226" s="279"/>
      <c r="C226" s="279" t="s">
        <v>1563</v>
      </c>
      <c r="D226" s="279"/>
      <c r="E226" s="279"/>
      <c r="F226" s="279"/>
      <c r="G226" s="151" t="s">
        <v>196</v>
      </c>
      <c r="H226" s="151"/>
      <c r="I226" s="279"/>
      <c r="J226" s="279"/>
      <c r="K226" s="158">
        <v>5</v>
      </c>
      <c r="L226" s="158">
        <v>5</v>
      </c>
      <c r="M226" s="158">
        <v>5</v>
      </c>
      <c r="N226" s="158">
        <v>5</v>
      </c>
      <c r="O226" s="158">
        <v>5</v>
      </c>
      <c r="P226" s="158">
        <v>5</v>
      </c>
      <c r="Q226" s="158">
        <v>5</v>
      </c>
      <c r="R226" s="158">
        <v>5</v>
      </c>
      <c r="S226" s="158">
        <v>5</v>
      </c>
      <c r="T226" s="158">
        <v>5</v>
      </c>
      <c r="U226" s="158">
        <v>5</v>
      </c>
      <c r="V226" s="158">
        <v>5</v>
      </c>
      <c r="W226" s="158">
        <v>5</v>
      </c>
      <c r="X226" s="158">
        <v>5</v>
      </c>
      <c r="Y226" s="158">
        <v>5</v>
      </c>
      <c r="Z226" s="158">
        <v>5</v>
      </c>
      <c r="AA226" s="158">
        <v>5</v>
      </c>
      <c r="AB226" s="158">
        <v>5</v>
      </c>
      <c r="AC226" s="158">
        <v>5</v>
      </c>
      <c r="AD226" s="158">
        <v>5</v>
      </c>
      <c r="AE226" s="158">
        <v>5</v>
      </c>
      <c r="AF226" s="158">
        <v>5</v>
      </c>
      <c r="AG226" s="158">
        <v>5</v>
      </c>
      <c r="AH226" s="158">
        <v>5</v>
      </c>
      <c r="AI226" s="158">
        <v>5</v>
      </c>
      <c r="AJ226" s="158">
        <v>5</v>
      </c>
      <c r="AK226" s="158">
        <v>5</v>
      </c>
      <c r="AL226" s="158">
        <v>5</v>
      </c>
      <c r="AM226" s="158">
        <v>5</v>
      </c>
      <c r="AN226" s="158">
        <v>5</v>
      </c>
      <c r="AO226" s="158">
        <v>5</v>
      </c>
      <c r="AP226" s="158">
        <v>5</v>
      </c>
      <c r="AQ226" s="158">
        <v>5</v>
      </c>
      <c r="AR226" s="158">
        <v>5</v>
      </c>
      <c r="AS226" s="158">
        <v>5</v>
      </c>
      <c r="AT226" s="158">
        <v>5</v>
      </c>
      <c r="AU226" s="158"/>
      <c r="AV226" s="158"/>
      <c r="AW226" s="158"/>
      <c r="AX226" s="158"/>
      <c r="AY226" s="158"/>
      <c r="AZ226" s="158"/>
      <c r="BA226" s="158"/>
      <c r="BB226" s="158"/>
      <c r="BC226" s="158"/>
      <c r="BD226" s="158"/>
      <c r="BE226" s="158"/>
      <c r="BF226" s="158"/>
      <c r="BG226" s="158"/>
      <c r="BH226" s="158"/>
      <c r="BI226" s="158"/>
      <c r="BJ226" s="158"/>
      <c r="BK226" s="158"/>
      <c r="BL226" s="158"/>
      <c r="BM226" s="158"/>
      <c r="BN226" s="158"/>
      <c r="BO226" s="158"/>
      <c r="BP226" s="158"/>
      <c r="BQ226" s="158"/>
      <c r="BR226" s="158"/>
      <c r="BS226" s="158"/>
      <c r="BT226" s="158"/>
      <c r="BU226" s="158"/>
      <c r="BV226" s="158"/>
      <c r="BW226" s="158"/>
      <c r="BX226" s="158"/>
      <c r="BY226" s="158"/>
      <c r="BZ226" s="158"/>
      <c r="CA226" s="158"/>
      <c r="CB226" s="158"/>
      <c r="CC226" s="158"/>
      <c r="CE226" s="251">
        <f t="shared" ref="CE226:CJ235" si="47">SUMIF($K$5:$CC$5,CE$5,$K226:$CC226)</f>
        <v>60</v>
      </c>
      <c r="CF226" s="251">
        <f t="shared" si="47"/>
        <v>60</v>
      </c>
      <c r="CG226" s="251">
        <f t="shared" si="47"/>
        <v>60</v>
      </c>
      <c r="CH226" s="251">
        <f t="shared" si="47"/>
        <v>0</v>
      </c>
      <c r="CI226" s="251">
        <f t="shared" si="47"/>
        <v>0</v>
      </c>
      <c r="CJ226" s="251">
        <f t="shared" si="47"/>
        <v>0</v>
      </c>
    </row>
    <row r="227" spans="2:88" x14ac:dyDescent="0.2">
      <c r="B227" s="279"/>
      <c r="C227" s="279" t="s">
        <v>1564</v>
      </c>
      <c r="D227" s="279"/>
      <c r="E227" s="279"/>
      <c r="F227" s="279"/>
      <c r="G227" s="151" t="s">
        <v>196</v>
      </c>
      <c r="H227" s="151"/>
      <c r="I227" s="279"/>
      <c r="J227" s="279"/>
      <c r="K227" s="158">
        <v>2.1666669999999999</v>
      </c>
      <c r="L227" s="158">
        <v>2.1666669999999999</v>
      </c>
      <c r="M227" s="158">
        <v>2.1666669999999999</v>
      </c>
      <c r="N227" s="158">
        <v>2.1666669999999999</v>
      </c>
      <c r="O227" s="158">
        <v>2.1666669999999999</v>
      </c>
      <c r="P227" s="158">
        <v>2.1666669999999999</v>
      </c>
      <c r="Q227" s="158">
        <v>2.1666669999999999</v>
      </c>
      <c r="R227" s="158">
        <v>2.1666669999999999</v>
      </c>
      <c r="S227" s="158">
        <v>0</v>
      </c>
      <c r="T227" s="158">
        <v>4.3333339999999998</v>
      </c>
      <c r="U227" s="158">
        <v>2.1666669999999999</v>
      </c>
      <c r="V227" s="158">
        <v>2.1666669999999999</v>
      </c>
      <c r="W227" s="158">
        <v>2.1666669999999999</v>
      </c>
      <c r="X227" s="158">
        <v>2.1666669999999999</v>
      </c>
      <c r="Y227" s="158">
        <v>2.1666669999999999</v>
      </c>
      <c r="Z227" s="158">
        <v>2.1666669999999999</v>
      </c>
      <c r="AA227" s="158">
        <v>2.2314280000000002</v>
      </c>
      <c r="AB227" s="158">
        <v>2.2314280000000002</v>
      </c>
      <c r="AC227" s="158">
        <v>2.2314280000000002</v>
      </c>
      <c r="AD227" s="158">
        <v>2.2314280000000002</v>
      </c>
      <c r="AE227" s="158">
        <v>2.2314280000000002</v>
      </c>
      <c r="AF227" s="158">
        <v>2.2314280000000002</v>
      </c>
      <c r="AG227" s="158">
        <v>2.2314280000000002</v>
      </c>
      <c r="AH227" s="158">
        <v>2.2309999999999999</v>
      </c>
      <c r="AI227" s="158">
        <v>2.2309999999999999</v>
      </c>
      <c r="AJ227" s="158">
        <v>2.2309999999999999</v>
      </c>
      <c r="AK227" s="158">
        <v>2.2309999999999999</v>
      </c>
      <c r="AL227" s="158">
        <v>2.2309999999999999</v>
      </c>
      <c r="AM227" s="158">
        <v>2.2309999999999999</v>
      </c>
      <c r="AN227" s="158">
        <v>2.2309999999999999</v>
      </c>
      <c r="AO227" s="158">
        <v>2.2309999999999999</v>
      </c>
      <c r="AP227" s="158">
        <v>2.2309999999999999</v>
      </c>
      <c r="AQ227" s="158">
        <v>5.0869999999999997</v>
      </c>
      <c r="AR227" s="158">
        <v>5.0869999999999997</v>
      </c>
      <c r="AS227" s="158">
        <v>5.0869999999999997</v>
      </c>
      <c r="AT227" s="158">
        <v>2.8559999999999999</v>
      </c>
      <c r="AU227" s="158"/>
      <c r="AV227" s="158"/>
      <c r="AW227" s="158"/>
      <c r="AX227" s="158"/>
      <c r="AY227" s="158"/>
      <c r="AZ227" s="158"/>
      <c r="BA227" s="158"/>
      <c r="BB227" s="158"/>
      <c r="BC227" s="158"/>
      <c r="BD227" s="158"/>
      <c r="BE227" s="158"/>
      <c r="BF227" s="158"/>
      <c r="BG227" s="158"/>
      <c r="BH227" s="158"/>
      <c r="BI227" s="158"/>
      <c r="BJ227" s="158"/>
      <c r="BK227" s="158"/>
      <c r="BL227" s="158"/>
      <c r="BM227" s="158"/>
      <c r="BN227" s="158"/>
      <c r="BO227" s="158"/>
      <c r="BP227" s="158"/>
      <c r="BQ227" s="158"/>
      <c r="BR227" s="158"/>
      <c r="BS227" s="158"/>
      <c r="BT227" s="158"/>
      <c r="BU227" s="158"/>
      <c r="BV227" s="158"/>
      <c r="BW227" s="158"/>
      <c r="BX227" s="158"/>
      <c r="BY227" s="158"/>
      <c r="BZ227" s="158"/>
      <c r="CA227" s="158"/>
      <c r="CB227" s="158"/>
      <c r="CC227" s="158"/>
      <c r="CE227" s="251">
        <f t="shared" si="47"/>
        <v>26.000004000000001</v>
      </c>
      <c r="CF227" s="251">
        <f t="shared" si="47"/>
        <v>26.517664000000003</v>
      </c>
      <c r="CG227" s="251">
        <f t="shared" si="47"/>
        <v>35.964999999999996</v>
      </c>
      <c r="CH227" s="251">
        <f t="shared" si="47"/>
        <v>0</v>
      </c>
      <c r="CI227" s="251">
        <f t="shared" si="47"/>
        <v>0</v>
      </c>
      <c r="CJ227" s="251">
        <f t="shared" si="47"/>
        <v>0</v>
      </c>
    </row>
    <row r="228" spans="2:88" x14ac:dyDescent="0.2">
      <c r="B228" s="279"/>
      <c r="C228" s="279" t="s">
        <v>1565</v>
      </c>
      <c r="D228" s="279"/>
      <c r="E228" s="279"/>
      <c r="F228" s="279"/>
      <c r="G228" s="151" t="s">
        <v>1237</v>
      </c>
      <c r="H228" s="151" t="s">
        <v>1566</v>
      </c>
      <c r="I228" s="279"/>
      <c r="J228" s="279"/>
      <c r="K228" s="158">
        <v>0</v>
      </c>
      <c r="L228" s="158">
        <v>0</v>
      </c>
      <c r="M228" s="158">
        <v>0</v>
      </c>
      <c r="N228" s="158">
        <v>3.5</v>
      </c>
      <c r="O228" s="158">
        <v>3.5</v>
      </c>
      <c r="P228" s="158">
        <v>0</v>
      </c>
      <c r="Q228" s="158">
        <v>0</v>
      </c>
      <c r="R228" s="158">
        <v>0</v>
      </c>
      <c r="S228" s="158">
        <v>0</v>
      </c>
      <c r="T228" s="158">
        <v>0</v>
      </c>
      <c r="U228" s="158">
        <v>0</v>
      </c>
      <c r="V228" s="158">
        <v>3.8</v>
      </c>
      <c r="W228" s="158">
        <v>0</v>
      </c>
      <c r="X228" s="158">
        <v>3</v>
      </c>
      <c r="Y228" s="158">
        <v>3.4</v>
      </c>
      <c r="Z228" s="158">
        <v>3.5</v>
      </c>
      <c r="AA228" s="158">
        <v>0</v>
      </c>
      <c r="AB228" s="158">
        <v>0</v>
      </c>
      <c r="AC228" s="158">
        <v>2</v>
      </c>
      <c r="AD228" s="158">
        <v>0.6</v>
      </c>
      <c r="AE228" s="158">
        <v>0.2</v>
      </c>
      <c r="AF228" s="158">
        <v>0</v>
      </c>
      <c r="AG228" s="158">
        <v>6</v>
      </c>
      <c r="AH228" s="158">
        <v>2</v>
      </c>
      <c r="AI228" s="158">
        <v>2</v>
      </c>
      <c r="AJ228" s="158">
        <v>2</v>
      </c>
      <c r="AK228" s="158">
        <v>2.6</v>
      </c>
      <c r="AL228" s="158">
        <v>2.1</v>
      </c>
      <c r="AM228" s="158">
        <v>2.1</v>
      </c>
      <c r="AN228" s="158">
        <v>0</v>
      </c>
      <c r="AO228" s="158">
        <v>0</v>
      </c>
      <c r="AP228" s="158">
        <v>5.96</v>
      </c>
      <c r="AQ228" s="158">
        <v>0</v>
      </c>
      <c r="AR228" s="158">
        <v>0</v>
      </c>
      <c r="AS228" s="158">
        <v>0</v>
      </c>
      <c r="AT228" s="158">
        <v>0</v>
      </c>
      <c r="AU228" s="158"/>
      <c r="AV228" s="158"/>
      <c r="AW228" s="158"/>
      <c r="AX228" s="158"/>
      <c r="AY228" s="158"/>
      <c r="AZ228" s="158"/>
      <c r="BA228" s="158"/>
      <c r="BB228" s="158"/>
      <c r="BC228" s="158"/>
      <c r="BD228" s="158"/>
      <c r="BE228" s="158"/>
      <c r="BF228" s="158"/>
      <c r="BG228" s="158"/>
      <c r="BH228" s="158"/>
      <c r="BI228" s="158"/>
      <c r="BJ228" s="158"/>
      <c r="BK228" s="158"/>
      <c r="BL228" s="158"/>
      <c r="BM228" s="158"/>
      <c r="BN228" s="158"/>
      <c r="BO228" s="158"/>
      <c r="BP228" s="158"/>
      <c r="BQ228" s="158"/>
      <c r="BR228" s="158"/>
      <c r="BS228" s="158"/>
      <c r="BT228" s="158"/>
      <c r="BU228" s="158"/>
      <c r="BV228" s="158"/>
      <c r="BW228" s="158"/>
      <c r="BX228" s="158"/>
      <c r="BY228" s="158"/>
      <c r="BZ228" s="158"/>
      <c r="CA228" s="158"/>
      <c r="CB228" s="158"/>
      <c r="CC228" s="158"/>
      <c r="CE228" s="251">
        <f t="shared" si="47"/>
        <v>10.8</v>
      </c>
      <c r="CF228" s="251">
        <f t="shared" si="47"/>
        <v>20.7</v>
      </c>
      <c r="CG228" s="251">
        <f t="shared" si="47"/>
        <v>16.759999999999998</v>
      </c>
      <c r="CH228" s="251">
        <f t="shared" si="47"/>
        <v>0</v>
      </c>
      <c r="CI228" s="251">
        <f t="shared" si="47"/>
        <v>0</v>
      </c>
      <c r="CJ228" s="251">
        <f t="shared" si="47"/>
        <v>0</v>
      </c>
    </row>
    <row r="229" spans="2:88" x14ac:dyDescent="0.2">
      <c r="B229" s="279"/>
      <c r="C229" s="279" t="s">
        <v>1567</v>
      </c>
      <c r="D229" s="279"/>
      <c r="E229" s="279"/>
      <c r="F229" s="279"/>
      <c r="G229" s="151" t="s">
        <v>1237</v>
      </c>
      <c r="H229" s="151" t="s">
        <v>1566</v>
      </c>
      <c r="I229" s="279"/>
      <c r="J229" s="279"/>
      <c r="K229" s="158">
        <v>22.8</v>
      </c>
      <c r="L229" s="158">
        <v>22.8</v>
      </c>
      <c r="M229" s="158">
        <v>15.45</v>
      </c>
      <c r="N229" s="158">
        <v>15.45</v>
      </c>
      <c r="O229" s="158">
        <v>23.1</v>
      </c>
      <c r="P229" s="158">
        <v>23.1</v>
      </c>
      <c r="Q229" s="158">
        <v>15.45</v>
      </c>
      <c r="R229" s="158">
        <v>15.45</v>
      </c>
      <c r="S229" s="158">
        <v>15.45</v>
      </c>
      <c r="T229" s="158">
        <v>15.45</v>
      </c>
      <c r="U229" s="158">
        <v>15.45</v>
      </c>
      <c r="V229" s="158">
        <v>15.45</v>
      </c>
      <c r="W229" s="158">
        <v>15.45</v>
      </c>
      <c r="X229" s="158">
        <v>15.45</v>
      </c>
      <c r="Y229" s="158">
        <v>31.8</v>
      </c>
      <c r="Z229" s="158">
        <v>19</v>
      </c>
      <c r="AA229" s="158">
        <v>6.5226949999999997</v>
      </c>
      <c r="AB229" s="158">
        <v>7.3208469999999997</v>
      </c>
      <c r="AC229" s="158">
        <v>7.3049999999999997</v>
      </c>
      <c r="AD229" s="158">
        <v>7.4978040000000004</v>
      </c>
      <c r="AE229" s="158">
        <v>7.3049999999999997</v>
      </c>
      <c r="AF229" s="158">
        <v>7.3049999999999997</v>
      </c>
      <c r="AG229" s="158">
        <v>7.3049999999999997</v>
      </c>
      <c r="AH229" s="158">
        <v>7.3049999999999997</v>
      </c>
      <c r="AI229" s="158">
        <v>7.4059429999999997</v>
      </c>
      <c r="AJ229" s="158">
        <v>7.3410000000000002</v>
      </c>
      <c r="AK229" s="158">
        <v>7.3410000000000002</v>
      </c>
      <c r="AL229" s="158">
        <v>12.09342</v>
      </c>
      <c r="AM229" s="158">
        <v>5.1071049999999998</v>
      </c>
      <c r="AN229" s="158">
        <v>7.6827740000000002</v>
      </c>
      <c r="AO229" s="158">
        <v>22.493385</v>
      </c>
      <c r="AP229" s="158">
        <v>25.269558</v>
      </c>
      <c r="AQ229" s="158">
        <v>23.746397000000002</v>
      </c>
      <c r="AR229" s="158">
        <v>7.8888239999999996</v>
      </c>
      <c r="AS229" s="158">
        <v>7.6827740000000002</v>
      </c>
      <c r="AT229" s="158">
        <v>7.6827740000000002</v>
      </c>
      <c r="AU229" s="158"/>
      <c r="AV229" s="158"/>
      <c r="AW229" s="158"/>
      <c r="AX229" s="158"/>
      <c r="AY229" s="158"/>
      <c r="AZ229" s="158"/>
      <c r="BA229" s="158"/>
      <c r="BB229" s="158"/>
      <c r="BC229" s="158"/>
      <c r="BD229" s="158"/>
      <c r="BE229" s="158"/>
      <c r="BF229" s="158"/>
      <c r="BG229" s="158"/>
      <c r="BH229" s="158"/>
      <c r="BI229" s="158"/>
      <c r="BJ229" s="158"/>
      <c r="BK229" s="158"/>
      <c r="BL229" s="158"/>
      <c r="BM229" s="158"/>
      <c r="BN229" s="158"/>
      <c r="BO229" s="158"/>
      <c r="BP229" s="158"/>
      <c r="BQ229" s="158"/>
      <c r="BR229" s="158"/>
      <c r="BS229" s="158"/>
      <c r="BT229" s="158"/>
      <c r="BU229" s="158"/>
      <c r="BV229" s="158"/>
      <c r="BW229" s="158"/>
      <c r="BX229" s="158"/>
      <c r="BY229" s="158"/>
      <c r="BZ229" s="158"/>
      <c r="CA229" s="158"/>
      <c r="CB229" s="158"/>
      <c r="CC229" s="158"/>
      <c r="CE229" s="251">
        <f t="shared" si="47"/>
        <v>215.39999999999992</v>
      </c>
      <c r="CF229" s="251">
        <f t="shared" si="47"/>
        <v>139.56634600000004</v>
      </c>
      <c r="CG229" s="251">
        <f t="shared" si="47"/>
        <v>141.73495399999999</v>
      </c>
      <c r="CH229" s="251">
        <f t="shared" si="47"/>
        <v>0</v>
      </c>
      <c r="CI229" s="251">
        <f t="shared" si="47"/>
        <v>0</v>
      </c>
      <c r="CJ229" s="251">
        <f t="shared" si="47"/>
        <v>0</v>
      </c>
    </row>
    <row r="230" spans="2:88" x14ac:dyDescent="0.2">
      <c r="B230" s="279"/>
      <c r="C230" s="279" t="s">
        <v>1568</v>
      </c>
      <c r="D230" s="279"/>
      <c r="E230" s="279"/>
      <c r="F230" s="279"/>
      <c r="G230" s="151" t="s">
        <v>1237</v>
      </c>
      <c r="H230" s="151" t="s">
        <v>1566</v>
      </c>
      <c r="I230" s="279"/>
      <c r="J230" s="279"/>
      <c r="K230" s="158">
        <v>31.032064999999999</v>
      </c>
      <c r="L230" s="158">
        <v>25.408206</v>
      </c>
      <c r="M230" s="158">
        <v>19.326048</v>
      </c>
      <c r="N230" s="158">
        <v>18.100000000000001</v>
      </c>
      <c r="O230" s="158">
        <v>37.603540000000002</v>
      </c>
      <c r="P230" s="158">
        <v>42.017738000000001</v>
      </c>
      <c r="Q230" s="158">
        <v>33.973460000000003</v>
      </c>
      <c r="R230" s="158">
        <v>34.317908000000003</v>
      </c>
      <c r="S230" s="158">
        <v>37.169369000000003</v>
      </c>
      <c r="T230" s="158">
        <v>38.791725999999997</v>
      </c>
      <c r="U230" s="158">
        <v>34.194122</v>
      </c>
      <c r="V230" s="158">
        <v>36.826411999999998</v>
      </c>
      <c r="W230" s="158">
        <v>48.265313999999996</v>
      </c>
      <c r="X230" s="158">
        <v>52.775838999999998</v>
      </c>
      <c r="Y230" s="158">
        <v>41.050607999999997</v>
      </c>
      <c r="Z230" s="158">
        <v>40.904916</v>
      </c>
      <c r="AA230" s="158">
        <v>41.155146999999999</v>
      </c>
      <c r="AB230" s="158">
        <v>40.974933</v>
      </c>
      <c r="AC230" s="158">
        <v>55.755432999999996</v>
      </c>
      <c r="AD230" s="158">
        <v>45.743214999999999</v>
      </c>
      <c r="AE230" s="158">
        <v>58.400945999999998</v>
      </c>
      <c r="AF230" s="158">
        <v>45.049118999999997</v>
      </c>
      <c r="AG230" s="158">
        <v>51.907791000000003</v>
      </c>
      <c r="AH230" s="158">
        <v>50.249555999999998</v>
      </c>
      <c r="AI230" s="158">
        <v>53.649929</v>
      </c>
      <c r="AJ230" s="158">
        <v>56.277304000000001</v>
      </c>
      <c r="AK230" s="158">
        <v>50.932229999999997</v>
      </c>
      <c r="AL230" s="158">
        <v>65.498254000000003</v>
      </c>
      <c r="AM230" s="158">
        <v>78.08126</v>
      </c>
      <c r="AN230" s="158">
        <v>89.258508000000006</v>
      </c>
      <c r="AO230" s="158">
        <v>56.404324000000003</v>
      </c>
      <c r="AP230" s="158">
        <v>61.395406999999999</v>
      </c>
      <c r="AQ230" s="158">
        <v>71.595462999999995</v>
      </c>
      <c r="AR230" s="158">
        <v>68.517211000000003</v>
      </c>
      <c r="AS230" s="158">
        <v>65.237212</v>
      </c>
      <c r="AT230" s="158">
        <v>67.123855000000006</v>
      </c>
      <c r="AU230" s="158"/>
      <c r="AV230" s="158"/>
      <c r="AW230" s="158"/>
      <c r="AX230" s="158"/>
      <c r="AY230" s="158"/>
      <c r="AZ230" s="158"/>
      <c r="BA230" s="158"/>
      <c r="BB230" s="158"/>
      <c r="BC230" s="158"/>
      <c r="BD230" s="158"/>
      <c r="BE230" s="158"/>
      <c r="BF230" s="158"/>
      <c r="BG230" s="158"/>
      <c r="BH230" s="158"/>
      <c r="BI230" s="158"/>
      <c r="BJ230" s="158"/>
      <c r="BK230" s="158"/>
      <c r="BL230" s="158"/>
      <c r="BM230" s="158"/>
      <c r="BN230" s="158"/>
      <c r="BO230" s="158"/>
      <c r="BP230" s="158"/>
      <c r="BQ230" s="158"/>
      <c r="BR230" s="158"/>
      <c r="BS230" s="158"/>
      <c r="BT230" s="158"/>
      <c r="BU230" s="158"/>
      <c r="BV230" s="158"/>
      <c r="BW230" s="158"/>
      <c r="BX230" s="158"/>
      <c r="BY230" s="158"/>
      <c r="BZ230" s="158"/>
      <c r="CA230" s="158"/>
      <c r="CB230" s="158"/>
      <c r="CC230" s="158"/>
      <c r="CE230" s="251">
        <f t="shared" si="47"/>
        <v>388.76059400000003</v>
      </c>
      <c r="CF230" s="251">
        <f t="shared" si="47"/>
        <v>572.23281699999995</v>
      </c>
      <c r="CG230" s="251">
        <f t="shared" si="47"/>
        <v>783.970957</v>
      </c>
      <c r="CH230" s="251">
        <f t="shared" si="47"/>
        <v>0</v>
      </c>
      <c r="CI230" s="251">
        <f t="shared" si="47"/>
        <v>0</v>
      </c>
      <c r="CJ230" s="251">
        <f t="shared" si="47"/>
        <v>0</v>
      </c>
    </row>
    <row r="231" spans="2:88" x14ac:dyDescent="0.2">
      <c r="B231" s="279"/>
      <c r="C231" s="279" t="s">
        <v>1569</v>
      </c>
      <c r="D231" s="279"/>
      <c r="E231" s="279"/>
      <c r="F231" s="279"/>
      <c r="G231" s="151" t="s">
        <v>196</v>
      </c>
      <c r="H231" s="151"/>
      <c r="I231" s="279"/>
      <c r="J231" s="279"/>
      <c r="K231" s="158">
        <v>0</v>
      </c>
      <c r="L231" s="158">
        <v>0</v>
      </c>
      <c r="M231" s="158">
        <v>0</v>
      </c>
      <c r="N231" s="158">
        <v>0</v>
      </c>
      <c r="O231" s="158">
        <v>0</v>
      </c>
      <c r="P231" s="158">
        <v>0</v>
      </c>
      <c r="Q231" s="158">
        <v>0</v>
      </c>
      <c r="R231" s="158">
        <v>0</v>
      </c>
      <c r="S231" s="158">
        <v>0</v>
      </c>
      <c r="T231" s="158">
        <v>0</v>
      </c>
      <c r="U231" s="158">
        <v>0</v>
      </c>
      <c r="V231" s="158">
        <v>0</v>
      </c>
      <c r="W231" s="158">
        <v>0</v>
      </c>
      <c r="X231" s="158">
        <v>0</v>
      </c>
      <c r="Y231" s="158">
        <v>0</v>
      </c>
      <c r="Z231" s="158">
        <v>0</v>
      </c>
      <c r="AA231" s="158">
        <v>0</v>
      </c>
      <c r="AB231" s="158">
        <v>0</v>
      </c>
      <c r="AC231" s="158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158">
        <v>0</v>
      </c>
      <c r="AL231" s="158">
        <v>0</v>
      </c>
      <c r="AM231" s="158">
        <v>0</v>
      </c>
      <c r="AN231" s="158">
        <v>0</v>
      </c>
      <c r="AO231" s="158">
        <v>0</v>
      </c>
      <c r="AP231" s="158">
        <v>0</v>
      </c>
      <c r="AQ231" s="158">
        <v>112.6</v>
      </c>
      <c r="AR231" s="158">
        <v>112.6</v>
      </c>
      <c r="AS231" s="158">
        <v>112.6</v>
      </c>
      <c r="AT231" s="158">
        <v>112.6</v>
      </c>
      <c r="AU231" s="158"/>
      <c r="AV231" s="158"/>
      <c r="AW231" s="158"/>
      <c r="AX231" s="158"/>
      <c r="AY231" s="158"/>
      <c r="AZ231" s="158"/>
      <c r="BA231" s="158"/>
      <c r="BB231" s="158"/>
      <c r="BC231" s="158"/>
      <c r="BD231" s="158"/>
      <c r="BE231" s="158"/>
      <c r="BF231" s="158"/>
      <c r="BG231" s="158"/>
      <c r="BH231" s="158"/>
      <c r="BI231" s="158"/>
      <c r="BJ231" s="158"/>
      <c r="BK231" s="158"/>
      <c r="BL231" s="158"/>
      <c r="BM231" s="158"/>
      <c r="BN231" s="158"/>
      <c r="BO231" s="158"/>
      <c r="BP231" s="158"/>
      <c r="BQ231" s="158"/>
      <c r="BR231" s="158"/>
      <c r="BS231" s="158"/>
      <c r="BT231" s="158"/>
      <c r="BU231" s="158"/>
      <c r="BV231" s="158"/>
      <c r="BW231" s="158"/>
      <c r="BX231" s="158"/>
      <c r="BY231" s="158"/>
      <c r="BZ231" s="158"/>
      <c r="CA231" s="158"/>
      <c r="CB231" s="158"/>
      <c r="CC231" s="158"/>
      <c r="CE231" s="251">
        <f t="shared" si="47"/>
        <v>0</v>
      </c>
      <c r="CF231" s="251">
        <f t="shared" si="47"/>
        <v>0</v>
      </c>
      <c r="CG231" s="251">
        <f t="shared" si="47"/>
        <v>450.4</v>
      </c>
      <c r="CH231" s="251">
        <f t="shared" si="47"/>
        <v>0</v>
      </c>
      <c r="CI231" s="251">
        <f t="shared" si="47"/>
        <v>0</v>
      </c>
      <c r="CJ231" s="251">
        <f t="shared" si="47"/>
        <v>0</v>
      </c>
    </row>
    <row r="232" spans="2:88" x14ac:dyDescent="0.2">
      <c r="B232" s="279"/>
      <c r="C232" s="279" t="s">
        <v>1570</v>
      </c>
      <c r="D232" s="279"/>
      <c r="E232" s="279"/>
      <c r="F232" s="279"/>
      <c r="G232" s="151" t="s">
        <v>928</v>
      </c>
      <c r="H232" s="151" t="s">
        <v>922</v>
      </c>
      <c r="I232" s="279"/>
      <c r="J232" s="279"/>
      <c r="K232" s="158">
        <v>2022.2537950000001</v>
      </c>
      <c r="L232" s="158">
        <v>2019.9239709999999</v>
      </c>
      <c r="M232" s="158">
        <v>1902.5867860000001</v>
      </c>
      <c r="N232" s="158">
        <v>1858.51025</v>
      </c>
      <c r="O232" s="158">
        <v>1828.8893390000001</v>
      </c>
      <c r="P232" s="158">
        <v>1935.857532</v>
      </c>
      <c r="Q232" s="158">
        <v>2098.7534439999999</v>
      </c>
      <c r="R232" s="158">
        <v>2001.111678</v>
      </c>
      <c r="S232" s="158">
        <v>1698.5431450000001</v>
      </c>
      <c r="T232" s="158">
        <v>1962.9643759999999</v>
      </c>
      <c r="U232" s="158">
        <v>2110.8844210000002</v>
      </c>
      <c r="V232" s="158">
        <v>2085.9680960000001</v>
      </c>
      <c r="W232" s="158">
        <v>2100.938161</v>
      </c>
      <c r="X232" s="158">
        <v>2416.6725710000001</v>
      </c>
      <c r="Y232" s="158">
        <v>1985.7731650000001</v>
      </c>
      <c r="Z232" s="158">
        <v>1981.2724020000001</v>
      </c>
      <c r="AA232" s="158">
        <v>1997.2399479999999</v>
      </c>
      <c r="AB232" s="158">
        <v>2051.6719459999999</v>
      </c>
      <c r="AC232" s="158">
        <v>2052.557487</v>
      </c>
      <c r="AD232" s="158">
        <v>2171.4947710000001</v>
      </c>
      <c r="AE232" s="158">
        <v>2075.0515930000001</v>
      </c>
      <c r="AF232" s="158">
        <v>2162.655996</v>
      </c>
      <c r="AG232" s="158">
        <v>2165.4926270000001</v>
      </c>
      <c r="AH232" s="158">
        <v>1957.1262059999999</v>
      </c>
      <c r="AI232" s="158">
        <v>2225.8310289999999</v>
      </c>
      <c r="AJ232" s="158">
        <v>2181.749581</v>
      </c>
      <c r="AK232" s="158">
        <v>2292.5273809999999</v>
      </c>
      <c r="AL232" s="158">
        <v>2414.7975470000001</v>
      </c>
      <c r="AM232" s="158">
        <v>2412.2779150000001</v>
      </c>
      <c r="AN232" s="158">
        <v>2422.8542849999999</v>
      </c>
      <c r="AO232" s="158">
        <v>2315.2422240000001</v>
      </c>
      <c r="AP232" s="158">
        <v>2214.0495620000002</v>
      </c>
      <c r="AQ232" s="158">
        <v>5080.9262429999999</v>
      </c>
      <c r="AR232" s="158">
        <v>6874.2263370000001</v>
      </c>
      <c r="AS232" s="158">
        <v>4682.0752300000004</v>
      </c>
      <c r="AT232" s="158">
        <v>4935.476259</v>
      </c>
      <c r="AU232" s="158"/>
      <c r="AV232" s="158"/>
      <c r="AW232" s="158"/>
      <c r="AX232" s="158"/>
      <c r="AY232" s="158"/>
      <c r="AZ232" s="158"/>
      <c r="BA232" s="158"/>
      <c r="BB232" s="158"/>
      <c r="BC232" s="158"/>
      <c r="BD232" s="158"/>
      <c r="BE232" s="158"/>
      <c r="BF232" s="158"/>
      <c r="BG232" s="158"/>
      <c r="BH232" s="158"/>
      <c r="BI232" s="158"/>
      <c r="BJ232" s="158"/>
      <c r="BK232" s="158"/>
      <c r="BL232" s="158"/>
      <c r="BM232" s="158"/>
      <c r="BN232" s="158"/>
      <c r="BO232" s="158"/>
      <c r="BP232" s="158"/>
      <c r="BQ232" s="158"/>
      <c r="BR232" s="158"/>
      <c r="BS232" s="158"/>
      <c r="BT232" s="158"/>
      <c r="BU232" s="158"/>
      <c r="BV232" s="158"/>
      <c r="BW232" s="158"/>
      <c r="BX232" s="158"/>
      <c r="BY232" s="158"/>
      <c r="BZ232" s="158"/>
      <c r="CA232" s="158"/>
      <c r="CB232" s="158"/>
      <c r="CC232" s="158"/>
      <c r="CE232" s="251">
        <f t="shared" si="47"/>
        <v>23526.246832999997</v>
      </c>
      <c r="CF232" s="251">
        <f t="shared" si="47"/>
        <v>25117.946873000004</v>
      </c>
      <c r="CG232" s="251">
        <f t="shared" si="47"/>
        <v>40052.033593000007</v>
      </c>
      <c r="CH232" s="251">
        <f t="shared" si="47"/>
        <v>0</v>
      </c>
      <c r="CI232" s="251">
        <f t="shared" si="47"/>
        <v>0</v>
      </c>
      <c r="CJ232" s="251">
        <f t="shared" si="47"/>
        <v>0</v>
      </c>
    </row>
    <row r="233" spans="2:88" x14ac:dyDescent="0.2">
      <c r="B233" s="279"/>
      <c r="C233" s="279" t="s">
        <v>1571</v>
      </c>
      <c r="D233" s="279"/>
      <c r="E233" s="279"/>
      <c r="F233" s="279"/>
      <c r="G233" s="151" t="s">
        <v>928</v>
      </c>
      <c r="H233" s="151" t="s">
        <v>922</v>
      </c>
      <c r="I233" s="279"/>
      <c r="J233" s="279"/>
      <c r="K233" s="158">
        <v>438.70056099999999</v>
      </c>
      <c r="L233" s="158">
        <v>410.61906900000002</v>
      </c>
      <c r="M233" s="158">
        <v>506.87662499999999</v>
      </c>
      <c r="N233" s="158">
        <v>595.95086200000003</v>
      </c>
      <c r="O233" s="158">
        <v>576.46955400000002</v>
      </c>
      <c r="P233" s="158">
        <v>516.05223100000001</v>
      </c>
      <c r="Q233" s="158">
        <v>589.81177700000001</v>
      </c>
      <c r="R233" s="158">
        <v>643.45975699999997</v>
      </c>
      <c r="S233" s="158">
        <v>677.71585600000003</v>
      </c>
      <c r="T233" s="158">
        <v>709.85759599999994</v>
      </c>
      <c r="U233" s="158">
        <v>559.35530700000004</v>
      </c>
      <c r="V233" s="158">
        <v>605.21826099999998</v>
      </c>
      <c r="W233" s="158">
        <v>658.40345000000002</v>
      </c>
      <c r="X233" s="158">
        <v>586.83112500000004</v>
      </c>
      <c r="Y233" s="158">
        <v>730.57475299999999</v>
      </c>
      <c r="Z233" s="158">
        <v>769.72722399999998</v>
      </c>
      <c r="AA233" s="158">
        <v>863.79351499999996</v>
      </c>
      <c r="AB233" s="158">
        <v>795.77311799999995</v>
      </c>
      <c r="AC233" s="158">
        <v>813.59546599999999</v>
      </c>
      <c r="AD233" s="158">
        <v>726.95342900000003</v>
      </c>
      <c r="AE233" s="158">
        <v>755.73276999999996</v>
      </c>
      <c r="AF233" s="158">
        <v>744.62810400000001</v>
      </c>
      <c r="AG233" s="158">
        <v>743.74508000000003</v>
      </c>
      <c r="AH233" s="158">
        <v>726.14847199999997</v>
      </c>
      <c r="AI233" s="158">
        <v>788.182502</v>
      </c>
      <c r="AJ233" s="158">
        <v>846.44695300000001</v>
      </c>
      <c r="AK233" s="158">
        <v>730.48052800000005</v>
      </c>
      <c r="AL233" s="158">
        <v>882.40130999999997</v>
      </c>
      <c r="AM233" s="158">
        <v>705.74645099999998</v>
      </c>
      <c r="AN233" s="158">
        <v>712.09393999999998</v>
      </c>
      <c r="AO233" s="158">
        <v>798.73474899999997</v>
      </c>
      <c r="AP233" s="158">
        <v>853.186779</v>
      </c>
      <c r="AQ233" s="158">
        <v>1243.7423200000001</v>
      </c>
      <c r="AR233" s="158">
        <v>2085.40463</v>
      </c>
      <c r="AS233" s="158">
        <v>1444.125209</v>
      </c>
      <c r="AT233" s="158">
        <v>2569.3067540000002</v>
      </c>
      <c r="AU233" s="158"/>
      <c r="AV233" s="158"/>
      <c r="AW233" s="158"/>
      <c r="AX233" s="158"/>
      <c r="AY233" s="158"/>
      <c r="AZ233" s="158"/>
      <c r="BA233" s="158"/>
      <c r="BB233" s="158"/>
      <c r="BC233" s="158"/>
      <c r="BD233" s="158"/>
      <c r="BE233" s="158"/>
      <c r="BF233" s="158"/>
      <c r="BG233" s="158"/>
      <c r="BH233" s="158"/>
      <c r="BI233" s="158"/>
      <c r="BJ233" s="158"/>
      <c r="BK233" s="158"/>
      <c r="BL233" s="158"/>
      <c r="BM233" s="158"/>
      <c r="BN233" s="158"/>
      <c r="BO233" s="158"/>
      <c r="BP233" s="158"/>
      <c r="BQ233" s="158"/>
      <c r="BR233" s="158"/>
      <c r="BS233" s="158"/>
      <c r="BT233" s="158"/>
      <c r="BU233" s="158"/>
      <c r="BV233" s="158"/>
      <c r="BW233" s="158"/>
      <c r="BX233" s="158"/>
      <c r="BY233" s="158"/>
      <c r="BZ233" s="158"/>
      <c r="CA233" s="158"/>
      <c r="CB233" s="158"/>
      <c r="CC233" s="158"/>
      <c r="CE233" s="251">
        <f t="shared" si="47"/>
        <v>6830.0874559999993</v>
      </c>
      <c r="CF233" s="251">
        <f t="shared" si="47"/>
        <v>8915.9065059999994</v>
      </c>
      <c r="CG233" s="251">
        <f t="shared" si="47"/>
        <v>13659.852125000001</v>
      </c>
      <c r="CH233" s="251">
        <f t="shared" si="47"/>
        <v>0</v>
      </c>
      <c r="CI233" s="251">
        <f t="shared" si="47"/>
        <v>0</v>
      </c>
      <c r="CJ233" s="251">
        <f t="shared" si="47"/>
        <v>0</v>
      </c>
    </row>
    <row r="234" spans="2:88" x14ac:dyDescent="0.2">
      <c r="B234" s="279"/>
      <c r="C234" s="279" t="s">
        <v>1572</v>
      </c>
      <c r="D234" s="279"/>
      <c r="E234" s="279"/>
      <c r="F234" s="279"/>
      <c r="G234" s="151" t="s">
        <v>928</v>
      </c>
      <c r="H234" s="151" t="s">
        <v>198</v>
      </c>
      <c r="I234" s="279"/>
      <c r="J234" s="279"/>
      <c r="K234" s="158">
        <v>11.928148999999999</v>
      </c>
      <c r="L234" s="158">
        <v>-65.985016999999999</v>
      </c>
      <c r="M234" s="158">
        <v>32.598824999999998</v>
      </c>
      <c r="N234" s="158">
        <v>31.564129000000001</v>
      </c>
      <c r="O234" s="158">
        <v>24.944821999999998</v>
      </c>
      <c r="P234" s="158">
        <v>71.440783999999994</v>
      </c>
      <c r="Q234" s="158">
        <v>45.907564000000001</v>
      </c>
      <c r="R234" s="158">
        <v>-0.85055800000000004</v>
      </c>
      <c r="S234" s="158">
        <v>-106.614332</v>
      </c>
      <c r="T234" s="158">
        <v>102.68939</v>
      </c>
      <c r="U234" s="158">
        <v>57.257182</v>
      </c>
      <c r="V234" s="158">
        <v>25.034853999999999</v>
      </c>
      <c r="W234" s="158">
        <v>23.784959000000001</v>
      </c>
      <c r="X234" s="158">
        <v>51.628999999999998</v>
      </c>
      <c r="Y234" s="158">
        <v>120.784919</v>
      </c>
      <c r="Z234" s="158">
        <v>14.85676</v>
      </c>
      <c r="AA234" s="158">
        <v>75.181894</v>
      </c>
      <c r="AB234" s="158">
        <v>65.339134999999999</v>
      </c>
      <c r="AC234" s="158">
        <v>39.301504000000001</v>
      </c>
      <c r="AD234" s="158">
        <v>26.478380000000001</v>
      </c>
      <c r="AE234" s="158">
        <v>45.629959999999997</v>
      </c>
      <c r="AF234" s="158">
        <v>52.226315</v>
      </c>
      <c r="AG234" s="158">
        <v>39.254454000000003</v>
      </c>
      <c r="AH234" s="158">
        <v>259.390243</v>
      </c>
      <c r="AI234" s="158">
        <v>32.162858999999997</v>
      </c>
      <c r="AJ234" s="158">
        <v>38.909778000000003</v>
      </c>
      <c r="AK234" s="158">
        <v>43.915289000000001</v>
      </c>
      <c r="AL234" s="158">
        <v>-11.453175999999999</v>
      </c>
      <c r="AM234" s="158">
        <v>77.546532999999997</v>
      </c>
      <c r="AN234" s="158">
        <v>-150.45840999999999</v>
      </c>
      <c r="AO234" s="158">
        <v>164.98209</v>
      </c>
      <c r="AP234" s="158">
        <v>410.22752600000001</v>
      </c>
      <c r="AQ234" s="158">
        <v>398.60486400000002</v>
      </c>
      <c r="AR234" s="158">
        <v>82.386596999999995</v>
      </c>
      <c r="AS234" s="158">
        <v>199.30037799999999</v>
      </c>
      <c r="AT234" s="158">
        <v>4.9367570000000001</v>
      </c>
      <c r="AU234" s="158"/>
      <c r="AV234" s="158"/>
      <c r="AW234" s="158"/>
      <c r="AX234" s="158"/>
      <c r="AY234" s="158"/>
      <c r="AZ234" s="158"/>
      <c r="BA234" s="158"/>
      <c r="BB234" s="158"/>
      <c r="BC234" s="158"/>
      <c r="BD234" s="158"/>
      <c r="BE234" s="158"/>
      <c r="BF234" s="158"/>
      <c r="BG234" s="158"/>
      <c r="BH234" s="158"/>
      <c r="BI234" s="158"/>
      <c r="BJ234" s="158"/>
      <c r="BK234" s="158"/>
      <c r="BL234" s="158"/>
      <c r="BM234" s="158"/>
      <c r="BN234" s="158"/>
      <c r="BO234" s="158"/>
      <c r="BP234" s="158"/>
      <c r="BQ234" s="158"/>
      <c r="BR234" s="158"/>
      <c r="BS234" s="158"/>
      <c r="BT234" s="158"/>
      <c r="BU234" s="158"/>
      <c r="BV234" s="158"/>
      <c r="BW234" s="158"/>
      <c r="BX234" s="158"/>
      <c r="BY234" s="158"/>
      <c r="BZ234" s="158"/>
      <c r="CA234" s="158"/>
      <c r="CB234" s="158"/>
      <c r="CC234" s="158"/>
      <c r="CE234" s="251">
        <f t="shared" si="47"/>
        <v>229.91579199999995</v>
      </c>
      <c r="CF234" s="251">
        <f t="shared" si="47"/>
        <v>813.8575229999999</v>
      </c>
      <c r="CG234" s="251">
        <f t="shared" si="47"/>
        <v>1291.0610849999998</v>
      </c>
      <c r="CH234" s="251">
        <f t="shared" si="47"/>
        <v>0</v>
      </c>
      <c r="CI234" s="251">
        <f t="shared" si="47"/>
        <v>0</v>
      </c>
      <c r="CJ234" s="251">
        <f t="shared" si="47"/>
        <v>0</v>
      </c>
    </row>
    <row r="235" spans="2:88" x14ac:dyDescent="0.2">
      <c r="B235" s="279"/>
      <c r="C235" s="279" t="s">
        <v>1573</v>
      </c>
      <c r="D235" s="279"/>
      <c r="E235" s="279"/>
      <c r="F235" s="279"/>
      <c r="G235" s="151" t="s">
        <v>928</v>
      </c>
      <c r="H235" s="151" t="s">
        <v>204</v>
      </c>
      <c r="I235" s="279"/>
      <c r="J235" s="279"/>
      <c r="K235" s="158">
        <v>0</v>
      </c>
      <c r="L235" s="158">
        <v>0</v>
      </c>
      <c r="M235" s="158">
        <v>0</v>
      </c>
      <c r="N235" s="158">
        <v>0</v>
      </c>
      <c r="O235" s="158">
        <v>0</v>
      </c>
      <c r="P235" s="158">
        <v>0</v>
      </c>
      <c r="Q235" s="158">
        <v>0</v>
      </c>
      <c r="R235" s="158">
        <v>0</v>
      </c>
      <c r="S235" s="158">
        <v>0</v>
      </c>
      <c r="T235" s="158">
        <v>0</v>
      </c>
      <c r="U235" s="158">
        <v>0</v>
      </c>
      <c r="V235" s="158">
        <v>0</v>
      </c>
      <c r="W235" s="158">
        <v>0</v>
      </c>
      <c r="X235" s="158">
        <v>0</v>
      </c>
      <c r="Y235" s="158">
        <v>0</v>
      </c>
      <c r="Z235" s="158">
        <v>0</v>
      </c>
      <c r="AA235" s="158">
        <v>0</v>
      </c>
      <c r="AB235" s="158">
        <v>0</v>
      </c>
      <c r="AC235" s="158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158">
        <v>0</v>
      </c>
      <c r="AL235" s="158">
        <v>21.486249999999998</v>
      </c>
      <c r="AM235" s="158">
        <v>21.486249999999998</v>
      </c>
      <c r="AN235" s="158">
        <v>69.486249999999998</v>
      </c>
      <c r="AO235" s="158">
        <v>60.985629000000003</v>
      </c>
      <c r="AP235" s="158">
        <v>53.235939000000002</v>
      </c>
      <c r="AQ235" s="158">
        <v>141.14172400000001</v>
      </c>
      <c r="AR235" s="158">
        <v>156.594808</v>
      </c>
      <c r="AS235" s="158">
        <v>149.99879999999999</v>
      </c>
      <c r="AT235" s="158">
        <v>264.12581299999999</v>
      </c>
      <c r="AU235" s="158"/>
      <c r="AV235" s="158"/>
      <c r="AW235" s="158"/>
      <c r="AX235" s="158"/>
      <c r="AY235" s="158"/>
      <c r="AZ235" s="158"/>
      <c r="BA235" s="158"/>
      <c r="BB235" s="158"/>
      <c r="BC235" s="158"/>
      <c r="BD235" s="158"/>
      <c r="BE235" s="158"/>
      <c r="BF235" s="158"/>
      <c r="BG235" s="158"/>
      <c r="BH235" s="158"/>
      <c r="BI235" s="158"/>
      <c r="BJ235" s="158"/>
      <c r="BK235" s="158"/>
      <c r="BL235" s="158"/>
      <c r="BM235" s="158"/>
      <c r="BN235" s="158"/>
      <c r="BO235" s="158"/>
      <c r="BP235" s="158"/>
      <c r="BQ235" s="158"/>
      <c r="BR235" s="158"/>
      <c r="BS235" s="158"/>
      <c r="BT235" s="158"/>
      <c r="BU235" s="158"/>
      <c r="BV235" s="158"/>
      <c r="BW235" s="158"/>
      <c r="BX235" s="158"/>
      <c r="BY235" s="158"/>
      <c r="BZ235" s="158"/>
      <c r="CA235" s="158"/>
      <c r="CB235" s="158"/>
      <c r="CC235" s="158"/>
      <c r="CE235" s="251">
        <f t="shared" si="47"/>
        <v>0</v>
      </c>
      <c r="CF235" s="251">
        <f t="shared" si="47"/>
        <v>0</v>
      </c>
      <c r="CG235" s="251">
        <f t="shared" si="47"/>
        <v>938.54146300000002</v>
      </c>
      <c r="CH235" s="251">
        <f t="shared" si="47"/>
        <v>0</v>
      </c>
      <c r="CI235" s="251">
        <f t="shared" si="47"/>
        <v>0</v>
      </c>
      <c r="CJ235" s="251">
        <f t="shared" si="47"/>
        <v>0</v>
      </c>
    </row>
    <row r="236" spans="2:88" x14ac:dyDescent="0.2">
      <c r="B236" s="279"/>
      <c r="C236" s="279" t="s">
        <v>1574</v>
      </c>
      <c r="D236" s="279"/>
      <c r="E236" s="279"/>
      <c r="F236" s="279"/>
      <c r="G236" s="151" t="s">
        <v>1237</v>
      </c>
      <c r="H236" s="151" t="s">
        <v>1575</v>
      </c>
      <c r="I236" s="279"/>
      <c r="J236" s="279"/>
      <c r="K236" s="158">
        <v>8.6666659999999993</v>
      </c>
      <c r="L236" s="158">
        <v>8.6666659999999993</v>
      </c>
      <c r="M236" s="158">
        <v>3.6344099999999999</v>
      </c>
      <c r="N236" s="158">
        <v>0</v>
      </c>
      <c r="O236" s="158">
        <v>0</v>
      </c>
      <c r="P236" s="158">
        <v>0</v>
      </c>
      <c r="Q236" s="158">
        <v>0</v>
      </c>
      <c r="R236" s="158">
        <v>0</v>
      </c>
      <c r="S236" s="158">
        <v>0</v>
      </c>
      <c r="T236" s="158">
        <v>0</v>
      </c>
      <c r="U236" s="158">
        <v>0</v>
      </c>
      <c r="V236" s="158">
        <v>0</v>
      </c>
      <c r="W236" s="158">
        <v>0</v>
      </c>
      <c r="X236" s="158">
        <v>0</v>
      </c>
      <c r="Y236" s="158">
        <v>0</v>
      </c>
      <c r="Z236" s="158">
        <v>0</v>
      </c>
      <c r="AA236" s="158">
        <v>0</v>
      </c>
      <c r="AB236" s="158">
        <v>0</v>
      </c>
      <c r="AC236" s="158">
        <v>0</v>
      </c>
      <c r="AD236" s="158">
        <v>0</v>
      </c>
      <c r="AE236" s="158">
        <v>20.010826000000002</v>
      </c>
      <c r="AF236" s="158">
        <v>10.720090000000001</v>
      </c>
      <c r="AG236" s="158">
        <v>10.720090000000001</v>
      </c>
      <c r="AH236" s="158">
        <v>14.045183</v>
      </c>
      <c r="AI236" s="158">
        <v>10.720090000000001</v>
      </c>
      <c r="AJ236" s="158">
        <v>10.720090000000001</v>
      </c>
      <c r="AK236" s="158">
        <v>10.720089</v>
      </c>
      <c r="AL236" s="158">
        <v>10.720089</v>
      </c>
      <c r="AM236" s="158">
        <v>29.076231</v>
      </c>
      <c r="AN236" s="158">
        <v>57.943846999999998</v>
      </c>
      <c r="AO236" s="158">
        <v>64.700644999999994</v>
      </c>
      <c r="AP236" s="158">
        <v>64.700644999999994</v>
      </c>
      <c r="AQ236" s="158">
        <v>52.230708999999997</v>
      </c>
      <c r="AR236" s="158">
        <v>11.78</v>
      </c>
      <c r="AS236" s="158">
        <v>11.78</v>
      </c>
      <c r="AT236" s="158">
        <v>8.575037</v>
      </c>
      <c r="AU236" s="158"/>
      <c r="AV236" s="158"/>
      <c r="AW236" s="158"/>
      <c r="AX236" s="158"/>
      <c r="AY236" s="158"/>
      <c r="AZ236" s="158"/>
      <c r="BA236" s="158"/>
      <c r="BB236" s="158"/>
      <c r="BC236" s="158"/>
      <c r="BD236" s="158"/>
      <c r="BE236" s="158"/>
      <c r="BF236" s="158"/>
      <c r="BG236" s="158"/>
      <c r="BH236" s="158"/>
      <c r="BI236" s="158"/>
      <c r="BJ236" s="158"/>
      <c r="BK236" s="158"/>
      <c r="BL236" s="158"/>
      <c r="BM236" s="158"/>
      <c r="BN236" s="158"/>
      <c r="BO236" s="158"/>
      <c r="BP236" s="158"/>
      <c r="BQ236" s="158"/>
      <c r="BR236" s="158"/>
      <c r="BS236" s="158"/>
      <c r="BT236" s="158"/>
      <c r="BU236" s="158"/>
      <c r="BV236" s="158"/>
      <c r="BW236" s="158"/>
      <c r="BX236" s="158"/>
      <c r="BY236" s="158"/>
      <c r="BZ236" s="158"/>
      <c r="CA236" s="158"/>
      <c r="CB236" s="158"/>
      <c r="CC236" s="158"/>
      <c r="CE236" s="251">
        <f t="shared" ref="CE236:CJ245" si="48">SUMIF($K$5:$CC$5,CE$5,$K236:$CC236)</f>
        <v>20.967741999999998</v>
      </c>
      <c r="CF236" s="251">
        <f t="shared" si="48"/>
        <v>55.496189000000001</v>
      </c>
      <c r="CG236" s="251">
        <f t="shared" si="48"/>
        <v>343.66747199999998</v>
      </c>
      <c r="CH236" s="251">
        <f t="shared" si="48"/>
        <v>0</v>
      </c>
      <c r="CI236" s="251">
        <f t="shared" si="48"/>
        <v>0</v>
      </c>
      <c r="CJ236" s="251">
        <f t="shared" si="48"/>
        <v>0</v>
      </c>
    </row>
    <row r="237" spans="2:88" x14ac:dyDescent="0.2">
      <c r="B237" s="279"/>
      <c r="C237" s="279" t="s">
        <v>1576</v>
      </c>
      <c r="D237" s="279"/>
      <c r="E237" s="279"/>
      <c r="F237" s="279"/>
      <c r="G237" s="151" t="s">
        <v>1235</v>
      </c>
      <c r="H237" s="151" t="s">
        <v>966</v>
      </c>
      <c r="I237" s="279"/>
      <c r="J237" s="279"/>
      <c r="K237" s="158">
        <v>21.135418999999999</v>
      </c>
      <c r="L237" s="158">
        <v>21.135418999999999</v>
      </c>
      <c r="M237" s="158">
        <v>21.587502000000001</v>
      </c>
      <c r="N237" s="158">
        <v>24.043752000000001</v>
      </c>
      <c r="O237" s="158">
        <v>24.041751999999999</v>
      </c>
      <c r="P237" s="158">
        <v>22.793752000000001</v>
      </c>
      <c r="Q237" s="158">
        <v>22.793752000000001</v>
      </c>
      <c r="R237" s="158">
        <v>22.793752000000001</v>
      </c>
      <c r="S237" s="158">
        <v>22.793752000000001</v>
      </c>
      <c r="T237" s="158">
        <v>22.792752</v>
      </c>
      <c r="U237" s="158">
        <v>24.043752000000001</v>
      </c>
      <c r="V237" s="158">
        <v>24.043752000000001</v>
      </c>
      <c r="W237" s="158">
        <v>24.043752000000001</v>
      </c>
      <c r="X237" s="158">
        <v>24.043752000000001</v>
      </c>
      <c r="Y237" s="158">
        <v>23.460419000000002</v>
      </c>
      <c r="Z237" s="158">
        <v>69.306247999999997</v>
      </c>
      <c r="AA237" s="158">
        <v>69.941664000000003</v>
      </c>
      <c r="AB237" s="158">
        <v>69.993746999999999</v>
      </c>
      <c r="AC237" s="158">
        <v>70.045829999999995</v>
      </c>
      <c r="AD237" s="158">
        <v>70.389578999999998</v>
      </c>
      <c r="AE237" s="158">
        <v>72.574994000000004</v>
      </c>
      <c r="AF237" s="158">
        <v>72.963584999999995</v>
      </c>
      <c r="AG237" s="158">
        <v>73.068742999999998</v>
      </c>
      <c r="AH237" s="158">
        <v>73.120825999999994</v>
      </c>
      <c r="AI237" s="158">
        <v>73.172909000000004</v>
      </c>
      <c r="AJ237" s="158">
        <v>73.224992</v>
      </c>
      <c r="AK237" s="158">
        <v>73.224992</v>
      </c>
      <c r="AL237" s="158">
        <v>73.277074999999996</v>
      </c>
      <c r="AM237" s="158">
        <v>73.224992</v>
      </c>
      <c r="AN237" s="158">
        <v>73.220022999999998</v>
      </c>
      <c r="AO237" s="158">
        <v>69.714749999999995</v>
      </c>
      <c r="AP237" s="158">
        <v>69.329329999999999</v>
      </c>
      <c r="AQ237" s="158">
        <v>68.912666000000002</v>
      </c>
      <c r="AR237" s="158">
        <v>68.496002000000004</v>
      </c>
      <c r="AS237" s="158">
        <v>68.912666000000002</v>
      </c>
      <c r="AT237" s="158">
        <v>68.912666000000002</v>
      </c>
      <c r="AU237" s="158"/>
      <c r="AV237" s="158"/>
      <c r="AW237" s="158"/>
      <c r="AX237" s="158"/>
      <c r="AY237" s="158"/>
      <c r="AZ237" s="158"/>
      <c r="BA237" s="158"/>
      <c r="BB237" s="158"/>
      <c r="BC237" s="158"/>
      <c r="BD237" s="158"/>
      <c r="BE237" s="158"/>
      <c r="BF237" s="158"/>
      <c r="BG237" s="158"/>
      <c r="BH237" s="158"/>
      <c r="BI237" s="158"/>
      <c r="BJ237" s="158"/>
      <c r="BK237" s="158"/>
      <c r="BL237" s="158"/>
      <c r="BM237" s="158"/>
      <c r="BN237" s="158"/>
      <c r="BO237" s="158"/>
      <c r="BP237" s="158"/>
      <c r="BQ237" s="158"/>
      <c r="BR237" s="158"/>
      <c r="BS237" s="158"/>
      <c r="BT237" s="158"/>
      <c r="BU237" s="158"/>
      <c r="BV237" s="158"/>
      <c r="BW237" s="158"/>
      <c r="BX237" s="158"/>
      <c r="BY237" s="158"/>
      <c r="BZ237" s="158"/>
      <c r="CA237" s="158"/>
      <c r="CB237" s="158"/>
      <c r="CC237" s="158"/>
      <c r="CE237" s="251">
        <f t="shared" si="48"/>
        <v>273.99910800000004</v>
      </c>
      <c r="CF237" s="251">
        <f t="shared" si="48"/>
        <v>712.95313900000008</v>
      </c>
      <c r="CG237" s="251">
        <f t="shared" si="48"/>
        <v>853.623063</v>
      </c>
      <c r="CH237" s="251">
        <f t="shared" si="48"/>
        <v>0</v>
      </c>
      <c r="CI237" s="251">
        <f t="shared" si="48"/>
        <v>0</v>
      </c>
      <c r="CJ237" s="251">
        <f t="shared" si="48"/>
        <v>0</v>
      </c>
    </row>
    <row r="238" spans="2:88" x14ac:dyDescent="0.2">
      <c r="B238" s="279"/>
      <c r="C238" s="279" t="s">
        <v>1577</v>
      </c>
      <c r="D238" s="279"/>
      <c r="E238" s="279"/>
      <c r="F238" s="279"/>
      <c r="G238" s="151" t="s">
        <v>1235</v>
      </c>
      <c r="H238" s="151" t="s">
        <v>1388</v>
      </c>
      <c r="I238" s="279"/>
      <c r="J238" s="279"/>
      <c r="K238" s="158">
        <v>0</v>
      </c>
      <c r="L238" s="158">
        <v>0</v>
      </c>
      <c r="M238" s="158">
        <v>0</v>
      </c>
      <c r="N238" s="158">
        <v>0</v>
      </c>
      <c r="O238" s="158">
        <v>0</v>
      </c>
      <c r="P238" s="158">
        <v>0</v>
      </c>
      <c r="Q238" s="158">
        <v>0</v>
      </c>
      <c r="R238" s="158">
        <v>0</v>
      </c>
      <c r="S238" s="158">
        <v>0</v>
      </c>
      <c r="T238" s="158">
        <v>0</v>
      </c>
      <c r="U238" s="158">
        <v>0</v>
      </c>
      <c r="V238" s="158">
        <v>0.19350000000000001</v>
      </c>
      <c r="W238" s="158">
        <v>3.2250000000000001E-2</v>
      </c>
      <c r="X238" s="158">
        <v>3.2250000000000001E-2</v>
      </c>
      <c r="Y238" s="158">
        <v>3.2250000000000001E-2</v>
      </c>
      <c r="Z238" s="158">
        <v>3.2250000000000001E-2</v>
      </c>
      <c r="AA238" s="158">
        <v>3.2250000000000001E-2</v>
      </c>
      <c r="AB238" s="158">
        <v>3.2250000000000001E-2</v>
      </c>
      <c r="AC238" s="158">
        <v>4.0583000000000001E-2</v>
      </c>
      <c r="AD238" s="158">
        <v>8.4082000000000004E-2</v>
      </c>
      <c r="AE238" s="158">
        <v>8.4082000000000004E-2</v>
      </c>
      <c r="AF238" s="158">
        <v>8.4531999999999996E-2</v>
      </c>
      <c r="AG238" s="158">
        <v>8.4082000000000004E-2</v>
      </c>
      <c r="AH238" s="158">
        <v>8.4082000000000004E-2</v>
      </c>
      <c r="AI238" s="158">
        <v>8.4082000000000004E-2</v>
      </c>
      <c r="AJ238" s="158">
        <v>8.4082000000000004E-2</v>
      </c>
      <c r="AK238" s="158">
        <v>8.4082000000000004E-2</v>
      </c>
      <c r="AL238" s="158">
        <v>0.112638</v>
      </c>
      <c r="AM238" s="158">
        <v>0.112638</v>
      </c>
      <c r="AN238" s="158">
        <v>0.36201499999999998</v>
      </c>
      <c r="AO238" s="158">
        <v>0.237847</v>
      </c>
      <c r="AP238" s="158">
        <v>0.237847</v>
      </c>
      <c r="AQ238" s="158">
        <v>0.63619300000000001</v>
      </c>
      <c r="AR238" s="158">
        <v>0.63619300000000001</v>
      </c>
      <c r="AS238" s="158">
        <v>0.63619300000000001</v>
      </c>
      <c r="AT238" s="158">
        <v>0.63619300000000001</v>
      </c>
      <c r="AU238" s="158"/>
      <c r="AV238" s="158"/>
      <c r="AW238" s="158"/>
      <c r="AX238" s="158"/>
      <c r="AY238" s="158"/>
      <c r="AZ238" s="158"/>
      <c r="BA238" s="158"/>
      <c r="BB238" s="158"/>
      <c r="BC238" s="158"/>
      <c r="BD238" s="158"/>
      <c r="BE238" s="158"/>
      <c r="BF238" s="158"/>
      <c r="BG238" s="158"/>
      <c r="BH238" s="158"/>
      <c r="BI238" s="158"/>
      <c r="BJ238" s="158"/>
      <c r="BK238" s="158"/>
      <c r="BL238" s="158"/>
      <c r="BM238" s="158"/>
      <c r="BN238" s="158"/>
      <c r="BO238" s="158"/>
      <c r="BP238" s="158"/>
      <c r="BQ238" s="158"/>
      <c r="BR238" s="158"/>
      <c r="BS238" s="158"/>
      <c r="BT238" s="158"/>
      <c r="BU238" s="158"/>
      <c r="BV238" s="158"/>
      <c r="BW238" s="158"/>
      <c r="BX238" s="158"/>
      <c r="BY238" s="158"/>
      <c r="BZ238" s="158"/>
      <c r="CA238" s="158"/>
      <c r="CB238" s="158"/>
      <c r="CC238" s="158"/>
      <c r="CE238" s="251">
        <f t="shared" si="48"/>
        <v>0.19350000000000001</v>
      </c>
      <c r="CF238" s="251">
        <f t="shared" si="48"/>
        <v>0.65494300000000005</v>
      </c>
      <c r="CG238" s="251">
        <f t="shared" si="48"/>
        <v>3.8600029999999999</v>
      </c>
      <c r="CH238" s="251">
        <f t="shared" si="48"/>
        <v>0</v>
      </c>
      <c r="CI238" s="251">
        <f t="shared" si="48"/>
        <v>0</v>
      </c>
      <c r="CJ238" s="251">
        <f t="shared" si="48"/>
        <v>0</v>
      </c>
    </row>
    <row r="239" spans="2:88" x14ac:dyDescent="0.2">
      <c r="B239" s="279"/>
      <c r="C239" s="279" t="s">
        <v>1578</v>
      </c>
      <c r="D239" s="279"/>
      <c r="E239" s="279"/>
      <c r="F239" s="279"/>
      <c r="G239" s="151" t="s">
        <v>1235</v>
      </c>
      <c r="H239" s="151" t="s">
        <v>1579</v>
      </c>
      <c r="I239" s="279"/>
      <c r="J239" s="279"/>
      <c r="K239" s="158">
        <v>0</v>
      </c>
      <c r="L239" s="158">
        <v>0</v>
      </c>
      <c r="M239" s="158">
        <v>0</v>
      </c>
      <c r="N239" s="158">
        <v>0</v>
      </c>
      <c r="O239" s="158">
        <v>0</v>
      </c>
      <c r="P239" s="158">
        <v>0</v>
      </c>
      <c r="Q239" s="158">
        <v>0</v>
      </c>
      <c r="R239" s="158">
        <v>0</v>
      </c>
      <c r="S239" s="158">
        <v>0</v>
      </c>
      <c r="T239" s="158">
        <v>0</v>
      </c>
      <c r="U239" s="158">
        <v>0</v>
      </c>
      <c r="V239" s="158">
        <v>0</v>
      </c>
      <c r="W239" s="158">
        <v>0</v>
      </c>
      <c r="X239" s="158">
        <v>0</v>
      </c>
      <c r="Y239" s="158">
        <v>0</v>
      </c>
      <c r="Z239" s="158">
        <v>0</v>
      </c>
      <c r="AA239" s="158">
        <v>0</v>
      </c>
      <c r="AB239" s="158">
        <v>0</v>
      </c>
      <c r="AC239" s="158">
        <v>0</v>
      </c>
      <c r="AD239" s="158">
        <v>0</v>
      </c>
      <c r="AE239" s="158">
        <v>0</v>
      </c>
      <c r="AF239" s="158">
        <v>0</v>
      </c>
      <c r="AG239" s="158">
        <v>0</v>
      </c>
      <c r="AH239" s="158">
        <v>0</v>
      </c>
      <c r="AI239" s="158">
        <v>0</v>
      </c>
      <c r="AJ239" s="158">
        <v>0</v>
      </c>
      <c r="AK239" s="158">
        <v>0</v>
      </c>
      <c r="AL239" s="158">
        <v>0</v>
      </c>
      <c r="AM239" s="158">
        <v>0</v>
      </c>
      <c r="AN239" s="158">
        <v>0</v>
      </c>
      <c r="AO239" s="158">
        <v>0</v>
      </c>
      <c r="AP239" s="158">
        <v>0</v>
      </c>
      <c r="AQ239" s="158">
        <v>460.657917</v>
      </c>
      <c r="AR239" s="158">
        <v>460.65789899999999</v>
      </c>
      <c r="AS239" s="158">
        <v>460.65789899999999</v>
      </c>
      <c r="AT239" s="158">
        <v>460.65789899999999</v>
      </c>
      <c r="AU239" s="158"/>
      <c r="AV239" s="158"/>
      <c r="AW239" s="158"/>
      <c r="AX239" s="158"/>
      <c r="AY239" s="158"/>
      <c r="AZ239" s="158"/>
      <c r="BA239" s="158"/>
      <c r="BB239" s="158"/>
      <c r="BC239" s="158"/>
      <c r="BD239" s="158"/>
      <c r="BE239" s="158"/>
      <c r="BF239" s="158"/>
      <c r="BG239" s="158"/>
      <c r="BH239" s="158"/>
      <c r="BI239" s="158"/>
      <c r="BJ239" s="158"/>
      <c r="BK239" s="158"/>
      <c r="BL239" s="158"/>
      <c r="BM239" s="158"/>
      <c r="BN239" s="158"/>
      <c r="BO239" s="158"/>
      <c r="BP239" s="158"/>
      <c r="BQ239" s="158"/>
      <c r="BR239" s="158"/>
      <c r="BS239" s="158"/>
      <c r="BT239" s="158"/>
      <c r="BU239" s="158"/>
      <c r="BV239" s="158"/>
      <c r="BW239" s="158"/>
      <c r="BX239" s="158"/>
      <c r="BY239" s="158"/>
      <c r="BZ239" s="158"/>
      <c r="CA239" s="158"/>
      <c r="CB239" s="158"/>
      <c r="CC239" s="158"/>
      <c r="CE239" s="251">
        <f t="shared" si="48"/>
        <v>0</v>
      </c>
      <c r="CF239" s="251">
        <f t="shared" si="48"/>
        <v>0</v>
      </c>
      <c r="CG239" s="251">
        <f t="shared" si="48"/>
        <v>1842.6316140000001</v>
      </c>
      <c r="CH239" s="251">
        <f t="shared" si="48"/>
        <v>0</v>
      </c>
      <c r="CI239" s="251">
        <f t="shared" si="48"/>
        <v>0</v>
      </c>
      <c r="CJ239" s="251">
        <f t="shared" si="48"/>
        <v>0</v>
      </c>
    </row>
    <row r="240" spans="2:88" x14ac:dyDescent="0.2">
      <c r="B240" s="279"/>
      <c r="C240" s="279" t="s">
        <v>1580</v>
      </c>
      <c r="D240" s="279"/>
      <c r="E240" s="279"/>
      <c r="F240" s="279"/>
      <c r="G240" s="151" t="s">
        <v>1235</v>
      </c>
      <c r="H240" s="151" t="s">
        <v>1391</v>
      </c>
      <c r="I240" s="279"/>
      <c r="J240" s="279"/>
      <c r="K240" s="158">
        <v>0</v>
      </c>
      <c r="L240" s="158">
        <v>0</v>
      </c>
      <c r="M240" s="158">
        <v>0</v>
      </c>
      <c r="N240" s="158">
        <v>0</v>
      </c>
      <c r="O240" s="158">
        <v>0</v>
      </c>
      <c r="P240" s="158">
        <v>0</v>
      </c>
      <c r="Q240" s="158">
        <v>0</v>
      </c>
      <c r="R240" s="158">
        <v>0</v>
      </c>
      <c r="S240" s="158">
        <v>0</v>
      </c>
      <c r="T240" s="158">
        <v>0</v>
      </c>
      <c r="U240" s="158">
        <v>0</v>
      </c>
      <c r="V240" s="158">
        <v>0</v>
      </c>
      <c r="W240" s="158">
        <v>0</v>
      </c>
      <c r="X240" s="158">
        <v>0</v>
      </c>
      <c r="Y240" s="158">
        <v>0</v>
      </c>
      <c r="Z240" s="158">
        <v>0</v>
      </c>
      <c r="AA240" s="158">
        <v>0</v>
      </c>
      <c r="AB240" s="158">
        <v>0</v>
      </c>
      <c r="AC240" s="158">
        <v>0</v>
      </c>
      <c r="AD240" s="158">
        <v>0</v>
      </c>
      <c r="AE240" s="158">
        <v>0</v>
      </c>
      <c r="AF240" s="158">
        <v>0</v>
      </c>
      <c r="AG240" s="158">
        <v>0</v>
      </c>
      <c r="AH240" s="158">
        <v>0</v>
      </c>
      <c r="AI240" s="158">
        <v>0</v>
      </c>
      <c r="AJ240" s="158">
        <v>0</v>
      </c>
      <c r="AK240" s="158">
        <v>0</v>
      </c>
      <c r="AL240" s="158">
        <v>0</v>
      </c>
      <c r="AM240" s="158">
        <v>0</v>
      </c>
      <c r="AN240" s="158">
        <v>0</v>
      </c>
      <c r="AO240" s="158">
        <v>0</v>
      </c>
      <c r="AP240" s="158">
        <v>0</v>
      </c>
      <c r="AQ240" s="158">
        <v>212.46050500000001</v>
      </c>
      <c r="AR240" s="158">
        <v>212.46050500000001</v>
      </c>
      <c r="AS240" s="158">
        <v>212.46050500000001</v>
      </c>
      <c r="AT240" s="158">
        <v>212.46050500000001</v>
      </c>
      <c r="AU240" s="158"/>
      <c r="AV240" s="158"/>
      <c r="AW240" s="158"/>
      <c r="AX240" s="158"/>
      <c r="AY240" s="158"/>
      <c r="AZ240" s="158"/>
      <c r="BA240" s="158"/>
      <c r="BB240" s="158"/>
      <c r="BC240" s="158"/>
      <c r="BD240" s="158"/>
      <c r="BE240" s="158"/>
      <c r="BF240" s="158"/>
      <c r="BG240" s="158"/>
      <c r="BH240" s="158"/>
      <c r="BI240" s="158"/>
      <c r="BJ240" s="158"/>
      <c r="BK240" s="158"/>
      <c r="BL240" s="158"/>
      <c r="BM240" s="158"/>
      <c r="BN240" s="158"/>
      <c r="BO240" s="158"/>
      <c r="BP240" s="158"/>
      <c r="BQ240" s="158"/>
      <c r="BR240" s="158"/>
      <c r="BS240" s="158"/>
      <c r="BT240" s="158"/>
      <c r="BU240" s="158"/>
      <c r="BV240" s="158"/>
      <c r="BW240" s="158"/>
      <c r="BX240" s="158"/>
      <c r="BY240" s="158"/>
      <c r="BZ240" s="158"/>
      <c r="CA240" s="158"/>
      <c r="CB240" s="158"/>
      <c r="CC240" s="158"/>
      <c r="CE240" s="251">
        <f t="shared" si="48"/>
        <v>0</v>
      </c>
      <c r="CF240" s="251">
        <f t="shared" si="48"/>
        <v>0</v>
      </c>
      <c r="CG240" s="251">
        <f t="shared" si="48"/>
        <v>849.84202000000005</v>
      </c>
      <c r="CH240" s="251">
        <f t="shared" si="48"/>
        <v>0</v>
      </c>
      <c r="CI240" s="251">
        <f t="shared" si="48"/>
        <v>0</v>
      </c>
      <c r="CJ240" s="251">
        <f t="shared" si="48"/>
        <v>0</v>
      </c>
    </row>
    <row r="241" spans="2:88" x14ac:dyDescent="0.2">
      <c r="B241" s="279"/>
      <c r="C241" s="279" t="s">
        <v>1581</v>
      </c>
      <c r="D241" s="279"/>
      <c r="E241" s="279"/>
      <c r="F241" s="279"/>
      <c r="G241" s="151" t="s">
        <v>1235</v>
      </c>
      <c r="H241" s="151" t="s">
        <v>90</v>
      </c>
      <c r="I241" s="279"/>
      <c r="J241" s="279"/>
      <c r="K241" s="158">
        <v>0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158">
        <v>0</v>
      </c>
      <c r="S241" s="158">
        <v>0</v>
      </c>
      <c r="T241" s="158">
        <v>0</v>
      </c>
      <c r="U241" s="158">
        <v>0</v>
      </c>
      <c r="V241" s="158">
        <v>0</v>
      </c>
      <c r="W241" s="158">
        <v>0</v>
      </c>
      <c r="X241" s="158">
        <v>0</v>
      </c>
      <c r="Y241" s="158">
        <v>0</v>
      </c>
      <c r="Z241" s="158">
        <v>0</v>
      </c>
      <c r="AA241" s="158">
        <v>0</v>
      </c>
      <c r="AB241" s="158">
        <v>0</v>
      </c>
      <c r="AC241" s="158">
        <v>0</v>
      </c>
      <c r="AD241" s="158">
        <v>0</v>
      </c>
      <c r="AE241" s="158">
        <v>0</v>
      </c>
      <c r="AF241" s="158">
        <v>0</v>
      </c>
      <c r="AG241" s="158">
        <v>0</v>
      </c>
      <c r="AH241" s="158">
        <v>0</v>
      </c>
      <c r="AI241" s="158">
        <v>0</v>
      </c>
      <c r="AJ241" s="158">
        <v>0</v>
      </c>
      <c r="AK241" s="158">
        <v>0</v>
      </c>
      <c r="AL241" s="158">
        <v>0</v>
      </c>
      <c r="AM241" s="158">
        <v>0</v>
      </c>
      <c r="AN241" s="158">
        <v>0</v>
      </c>
      <c r="AO241" s="158">
        <v>0</v>
      </c>
      <c r="AP241" s="158">
        <v>0</v>
      </c>
      <c r="AQ241" s="158">
        <v>0</v>
      </c>
      <c r="AR241" s="158">
        <v>0</v>
      </c>
      <c r="AS241" s="158">
        <v>200</v>
      </c>
      <c r="AT241" s="158">
        <v>1506.328166</v>
      </c>
      <c r="AU241" s="158"/>
      <c r="AV241" s="158"/>
      <c r="AW241" s="158"/>
      <c r="AX241" s="158"/>
      <c r="AY241" s="158"/>
      <c r="AZ241" s="158"/>
      <c r="BA241" s="158"/>
      <c r="BB241" s="158"/>
      <c r="BC241" s="158"/>
      <c r="BD241" s="158"/>
      <c r="BE241" s="158"/>
      <c r="BF241" s="158"/>
      <c r="BG241" s="158"/>
      <c r="BH241" s="158"/>
      <c r="BI241" s="158"/>
      <c r="BJ241" s="158"/>
      <c r="BK241" s="158"/>
      <c r="BL241" s="158"/>
      <c r="BM241" s="158"/>
      <c r="BN241" s="158"/>
      <c r="BO241" s="158"/>
      <c r="BP241" s="158"/>
      <c r="BQ241" s="158"/>
      <c r="BR241" s="158"/>
      <c r="BS241" s="158"/>
      <c r="BT241" s="158"/>
      <c r="BU241" s="158"/>
      <c r="BV241" s="158"/>
      <c r="BW241" s="158"/>
      <c r="BX241" s="158"/>
      <c r="BY241" s="158"/>
      <c r="BZ241" s="158"/>
      <c r="CA241" s="158"/>
      <c r="CB241" s="158"/>
      <c r="CC241" s="158"/>
      <c r="CE241" s="251">
        <f t="shared" si="48"/>
        <v>0</v>
      </c>
      <c r="CF241" s="251">
        <f t="shared" si="48"/>
        <v>0</v>
      </c>
      <c r="CG241" s="251">
        <f t="shared" si="48"/>
        <v>1706.328166</v>
      </c>
      <c r="CH241" s="251">
        <f t="shared" si="48"/>
        <v>0</v>
      </c>
      <c r="CI241" s="251">
        <f t="shared" si="48"/>
        <v>0</v>
      </c>
      <c r="CJ241" s="251">
        <f t="shared" si="48"/>
        <v>0</v>
      </c>
    </row>
    <row r="242" spans="2:88" x14ac:dyDescent="0.2">
      <c r="B242" s="279"/>
      <c r="C242" s="279" t="s">
        <v>1582</v>
      </c>
      <c r="D242" s="279"/>
      <c r="E242" s="279"/>
      <c r="F242" s="279"/>
      <c r="G242" s="151" t="s">
        <v>936</v>
      </c>
      <c r="H242" s="151" t="s">
        <v>935</v>
      </c>
      <c r="I242" s="279"/>
      <c r="J242" s="279"/>
      <c r="K242" s="158">
        <v>259.34093300000001</v>
      </c>
      <c r="L242" s="158">
        <v>235.85421199999999</v>
      </c>
      <c r="M242" s="158">
        <v>235.087491</v>
      </c>
      <c r="N242" s="158">
        <v>245.844874</v>
      </c>
      <c r="O242" s="158">
        <v>321.29825</v>
      </c>
      <c r="P242" s="158">
        <v>296.484083</v>
      </c>
      <c r="Q242" s="158">
        <v>216.76933600000001</v>
      </c>
      <c r="R242" s="158">
        <v>177.57821999999999</v>
      </c>
      <c r="S242" s="158">
        <v>166.91940299999999</v>
      </c>
      <c r="T242" s="158">
        <v>182.43760700000001</v>
      </c>
      <c r="U242" s="158">
        <v>214.506327</v>
      </c>
      <c r="V242" s="158">
        <v>237.30129199999999</v>
      </c>
      <c r="W242" s="158">
        <v>171.690957</v>
      </c>
      <c r="X242" s="158">
        <v>346.66264100000001</v>
      </c>
      <c r="Y242" s="158">
        <v>258.33655499999998</v>
      </c>
      <c r="Z242" s="158">
        <v>295.44810999999999</v>
      </c>
      <c r="AA242" s="158">
        <v>392.42844000000002</v>
      </c>
      <c r="AB242" s="158">
        <v>386.461364</v>
      </c>
      <c r="AC242" s="158">
        <v>384.33178500000002</v>
      </c>
      <c r="AD242" s="158">
        <v>377.10006800000002</v>
      </c>
      <c r="AE242" s="158">
        <v>378.186781</v>
      </c>
      <c r="AF242" s="158">
        <v>338.16677800000002</v>
      </c>
      <c r="AG242" s="158">
        <v>327.32911799999999</v>
      </c>
      <c r="AH242" s="158">
        <v>320.39719700000001</v>
      </c>
      <c r="AI242" s="158">
        <v>332.969089</v>
      </c>
      <c r="AJ242" s="158">
        <v>351.97135100000003</v>
      </c>
      <c r="AK242" s="158">
        <v>356.18314600000002</v>
      </c>
      <c r="AL242" s="158">
        <v>368.10326800000001</v>
      </c>
      <c r="AM242" s="158">
        <v>375.44097199999999</v>
      </c>
      <c r="AN242" s="158">
        <v>431.20183800000001</v>
      </c>
      <c r="AO242" s="158">
        <v>465.53248600000001</v>
      </c>
      <c r="AP242" s="158">
        <v>534.22314900000003</v>
      </c>
      <c r="AQ242" s="158">
        <v>685.12257999999997</v>
      </c>
      <c r="AR242" s="158">
        <v>569.09051199999999</v>
      </c>
      <c r="AS242" s="158">
        <v>1505.2882460000001</v>
      </c>
      <c r="AT242" s="158">
        <v>1445.4248439999999</v>
      </c>
      <c r="AU242" s="158"/>
      <c r="AV242" s="158"/>
      <c r="AW242" s="158"/>
      <c r="AX242" s="158"/>
      <c r="AY242" s="158"/>
      <c r="AZ242" s="158"/>
      <c r="BA242" s="158"/>
      <c r="BB242" s="158"/>
      <c r="BC242" s="158"/>
      <c r="BD242" s="158"/>
      <c r="BE242" s="158"/>
      <c r="BF242" s="158"/>
      <c r="BG242" s="158"/>
      <c r="BH242" s="158"/>
      <c r="BI242" s="158"/>
      <c r="BJ242" s="158"/>
      <c r="BK242" s="158"/>
      <c r="BL242" s="158"/>
      <c r="BM242" s="158"/>
      <c r="BN242" s="158"/>
      <c r="BO242" s="158"/>
      <c r="BP242" s="158"/>
      <c r="BQ242" s="158"/>
      <c r="BR242" s="158"/>
      <c r="BS242" s="158"/>
      <c r="BT242" s="158"/>
      <c r="BU242" s="158"/>
      <c r="BV242" s="158"/>
      <c r="BW242" s="158"/>
      <c r="BX242" s="158"/>
      <c r="BY242" s="158"/>
      <c r="BZ242" s="158"/>
      <c r="CA242" s="158"/>
      <c r="CB242" s="158"/>
      <c r="CC242" s="158"/>
      <c r="CE242" s="251">
        <f t="shared" si="48"/>
        <v>2789.422028</v>
      </c>
      <c r="CF242" s="251">
        <f t="shared" si="48"/>
        <v>3976.5397940000003</v>
      </c>
      <c r="CG242" s="251">
        <f t="shared" si="48"/>
        <v>7420.5514810000004</v>
      </c>
      <c r="CH242" s="251">
        <f t="shared" si="48"/>
        <v>0</v>
      </c>
      <c r="CI242" s="251">
        <f t="shared" si="48"/>
        <v>0</v>
      </c>
      <c r="CJ242" s="251">
        <f t="shared" si="48"/>
        <v>0</v>
      </c>
    </row>
    <row r="243" spans="2:88" x14ac:dyDescent="0.2">
      <c r="B243" s="279"/>
      <c r="C243" s="279" t="s">
        <v>1583</v>
      </c>
      <c r="D243" s="279"/>
      <c r="E243" s="279"/>
      <c r="F243" s="279"/>
      <c r="G243" s="151" t="s">
        <v>928</v>
      </c>
      <c r="H243" s="151" t="s">
        <v>198</v>
      </c>
      <c r="I243" s="279"/>
      <c r="J243" s="279"/>
      <c r="K243" s="158">
        <v>0.9</v>
      </c>
      <c r="L243" s="158">
        <v>0.87624000000000002</v>
      </c>
      <c r="M243" s="158">
        <v>0.88812000000000002</v>
      </c>
      <c r="N243" s="158">
        <v>0.88812000000000002</v>
      </c>
      <c r="O243" s="158">
        <v>0.88812000000000002</v>
      </c>
      <c r="P243" s="158">
        <v>0.88812000000000002</v>
      </c>
      <c r="Q243" s="158">
        <v>1.1841600000000001</v>
      </c>
      <c r="R243" s="158">
        <v>1.1841600000000001</v>
      </c>
      <c r="S243" s="158">
        <v>1.1841600000000001</v>
      </c>
      <c r="T243" s="158">
        <v>1.1841600000000001</v>
      </c>
      <c r="U243" s="158">
        <v>1.2</v>
      </c>
      <c r="V243" s="158">
        <v>1.2</v>
      </c>
      <c r="W243" s="158">
        <v>1.1841600000000001</v>
      </c>
      <c r="X243" s="158">
        <v>1.1841600000000001</v>
      </c>
      <c r="Y243" s="158">
        <v>1.1841600000000001</v>
      </c>
      <c r="Z243" s="158">
        <v>1.1841600000000001</v>
      </c>
      <c r="AA243" s="158">
        <v>1.1841600000000001</v>
      </c>
      <c r="AB243" s="158">
        <v>1.1841600000000001</v>
      </c>
      <c r="AC243" s="158">
        <v>0.29604000000000003</v>
      </c>
      <c r="AD243" s="158">
        <v>0.29604000000000003</v>
      </c>
      <c r="AE243" s="158">
        <v>0.29604000000000003</v>
      </c>
      <c r="AF243" s="158">
        <v>0.29604000000000003</v>
      </c>
      <c r="AG243" s="158">
        <v>0</v>
      </c>
      <c r="AH243" s="158">
        <v>0.59208000000000005</v>
      </c>
      <c r="AI243" s="158">
        <v>0.29604000000000003</v>
      </c>
      <c r="AJ243" s="158">
        <v>0.29604000000000003</v>
      </c>
      <c r="AK243" s="158">
        <v>0.29604000000000003</v>
      </c>
      <c r="AL243" s="158">
        <v>0.29604000000000003</v>
      </c>
      <c r="AM243" s="158">
        <v>0.6</v>
      </c>
      <c r="AN243" s="158">
        <v>0.58416000000000001</v>
      </c>
      <c r="AO243" s="158">
        <v>0</v>
      </c>
      <c r="AP243" s="158">
        <v>0</v>
      </c>
      <c r="AQ243" s="158">
        <v>0.59208000000000005</v>
      </c>
      <c r="AR243" s="158">
        <v>1.77624</v>
      </c>
      <c r="AS243" s="158">
        <v>0.59208000000000005</v>
      </c>
      <c r="AT243" s="158">
        <v>0.6</v>
      </c>
      <c r="AU243" s="158"/>
      <c r="AV243" s="158"/>
      <c r="AW243" s="158"/>
      <c r="AX243" s="158"/>
      <c r="AY243" s="158"/>
      <c r="AZ243" s="158"/>
      <c r="BA243" s="158"/>
      <c r="BB243" s="158"/>
      <c r="BC243" s="158"/>
      <c r="BD243" s="158"/>
      <c r="BE243" s="158"/>
      <c r="BF243" s="158"/>
      <c r="BG243" s="158"/>
      <c r="BH243" s="158"/>
      <c r="BI243" s="158"/>
      <c r="BJ243" s="158"/>
      <c r="BK243" s="158"/>
      <c r="BL243" s="158"/>
      <c r="BM243" s="158"/>
      <c r="BN243" s="158"/>
      <c r="BO243" s="158"/>
      <c r="BP243" s="158"/>
      <c r="BQ243" s="158"/>
      <c r="BR243" s="158"/>
      <c r="BS243" s="158"/>
      <c r="BT243" s="158"/>
      <c r="BU243" s="158"/>
      <c r="BV243" s="158"/>
      <c r="BW243" s="158"/>
      <c r="BX243" s="158"/>
      <c r="BY243" s="158"/>
      <c r="BZ243" s="158"/>
      <c r="CA243" s="158"/>
      <c r="CB243" s="158"/>
      <c r="CC243" s="158"/>
      <c r="CE243" s="251">
        <f t="shared" si="48"/>
        <v>12.465359999999999</v>
      </c>
      <c r="CF243" s="251">
        <f t="shared" si="48"/>
        <v>8.8811999999999998</v>
      </c>
      <c r="CG243" s="251">
        <f t="shared" si="48"/>
        <v>5.9287199999999993</v>
      </c>
      <c r="CH243" s="251">
        <f t="shared" si="48"/>
        <v>0</v>
      </c>
      <c r="CI243" s="251">
        <f t="shared" si="48"/>
        <v>0</v>
      </c>
      <c r="CJ243" s="251">
        <f t="shared" si="48"/>
        <v>0</v>
      </c>
    </row>
    <row r="244" spans="2:88" x14ac:dyDescent="0.2">
      <c r="B244" s="279"/>
      <c r="C244" s="279" t="s">
        <v>1584</v>
      </c>
      <c r="D244" s="279"/>
      <c r="E244" s="279"/>
      <c r="F244" s="279"/>
      <c r="G244" s="151" t="s">
        <v>196</v>
      </c>
      <c r="H244" s="625" t="s">
        <v>1414</v>
      </c>
      <c r="I244" s="279"/>
      <c r="J244" s="279"/>
      <c r="K244" s="158">
        <v>0</v>
      </c>
      <c r="L244" s="158">
        <v>0</v>
      </c>
      <c r="M244" s="158">
        <v>0</v>
      </c>
      <c r="N244" s="158">
        <v>0</v>
      </c>
      <c r="O244" s="158">
        <v>0</v>
      </c>
      <c r="P244" s="158">
        <v>0</v>
      </c>
      <c r="Q244" s="158">
        <v>0</v>
      </c>
      <c r="R244" s="158">
        <v>0</v>
      </c>
      <c r="S244" s="158">
        <v>618.01875800000005</v>
      </c>
      <c r="T244" s="158">
        <v>81.334783000000002</v>
      </c>
      <c r="U244" s="158">
        <v>83.902829999999994</v>
      </c>
      <c r="V244" s="158">
        <v>84.906684999999996</v>
      </c>
      <c r="W244" s="158">
        <v>83.569136</v>
      </c>
      <c r="X244" s="158">
        <v>83.987083999999996</v>
      </c>
      <c r="Y244" s="158">
        <v>86.057775000000007</v>
      </c>
      <c r="Z244" s="158">
        <v>88.211205000000007</v>
      </c>
      <c r="AA244" s="158">
        <v>89.202039999999997</v>
      </c>
      <c r="AB244" s="158">
        <v>91.071432999999999</v>
      </c>
      <c r="AC244" s="158">
        <v>90.274516000000006</v>
      </c>
      <c r="AD244" s="158">
        <v>90.342999000000006</v>
      </c>
      <c r="AE244" s="158">
        <v>90.295134000000004</v>
      </c>
      <c r="AF244" s="158">
        <v>90.857703999999998</v>
      </c>
      <c r="AG244" s="158">
        <v>90.960108000000005</v>
      </c>
      <c r="AH244" s="158">
        <v>-331.55823900000001</v>
      </c>
      <c r="AI244" s="158">
        <v>74.668981000000002</v>
      </c>
      <c r="AJ244" s="158">
        <v>75.033407999999994</v>
      </c>
      <c r="AK244" s="158">
        <v>77.235422999999997</v>
      </c>
      <c r="AL244" s="158">
        <v>76.045565999999994</v>
      </c>
      <c r="AM244" s="158">
        <v>79.546650999999997</v>
      </c>
      <c r="AN244" s="158">
        <v>75.032100999999997</v>
      </c>
      <c r="AO244" s="158">
        <v>75.638110999999995</v>
      </c>
      <c r="AP244" s="158">
        <v>75.722639000000001</v>
      </c>
      <c r="AQ244" s="158">
        <v>79.685316</v>
      </c>
      <c r="AR244" s="158">
        <v>114</v>
      </c>
      <c r="AS244" s="158">
        <v>381.631484</v>
      </c>
      <c r="AT244" s="158">
        <v>-122.21427</v>
      </c>
      <c r="AU244" s="158"/>
      <c r="AV244" s="158"/>
      <c r="AW244" s="158"/>
      <c r="AX244" s="158"/>
      <c r="AY244" s="158"/>
      <c r="AZ244" s="158"/>
      <c r="BA244" s="158"/>
      <c r="BB244" s="158"/>
      <c r="BC244" s="158"/>
      <c r="BD244" s="158"/>
      <c r="BE244" s="158"/>
      <c r="BF244" s="158"/>
      <c r="BG244" s="158"/>
      <c r="BH244" s="158"/>
      <c r="BI244" s="158"/>
      <c r="BJ244" s="158"/>
      <c r="BK244" s="158"/>
      <c r="BL244" s="158"/>
      <c r="BM244" s="158"/>
      <c r="BN244" s="158"/>
      <c r="BO244" s="158"/>
      <c r="BP244" s="158"/>
      <c r="BQ244" s="158"/>
      <c r="BR244" s="158"/>
      <c r="BS244" s="158"/>
      <c r="BT244" s="158"/>
      <c r="BU244" s="158"/>
      <c r="BV244" s="158"/>
      <c r="BW244" s="158"/>
      <c r="BX244" s="158"/>
      <c r="BY244" s="158"/>
      <c r="BZ244" s="158"/>
      <c r="CA244" s="158"/>
      <c r="CB244" s="158"/>
      <c r="CC244" s="158"/>
      <c r="CE244" s="251">
        <f t="shared" si="48"/>
        <v>868.1630560000001</v>
      </c>
      <c r="CF244" s="251">
        <f t="shared" si="48"/>
        <v>643.27089499999988</v>
      </c>
      <c r="CG244" s="251">
        <f t="shared" si="48"/>
        <v>1062.02541</v>
      </c>
      <c r="CH244" s="251">
        <f t="shared" si="48"/>
        <v>0</v>
      </c>
      <c r="CI244" s="251">
        <f t="shared" si="48"/>
        <v>0</v>
      </c>
      <c r="CJ244" s="251">
        <f t="shared" si="48"/>
        <v>0</v>
      </c>
    </row>
    <row r="245" spans="2:88" x14ac:dyDescent="0.2">
      <c r="B245" s="279"/>
      <c r="C245" s="279" t="s">
        <v>1585</v>
      </c>
      <c r="D245" s="279"/>
      <c r="E245" s="279"/>
      <c r="F245" s="279"/>
      <c r="G245" s="151" t="s">
        <v>928</v>
      </c>
      <c r="H245" s="151" t="s">
        <v>198</v>
      </c>
      <c r="I245" s="279"/>
      <c r="J245" s="279"/>
      <c r="K245" s="158">
        <v>0</v>
      </c>
      <c r="L245" s="158">
        <v>0</v>
      </c>
      <c r="M245" s="158">
        <v>0</v>
      </c>
      <c r="N245" s="158">
        <v>0</v>
      </c>
      <c r="O245" s="158">
        <v>0</v>
      </c>
      <c r="P245" s="158">
        <v>0</v>
      </c>
      <c r="Q245" s="158">
        <v>0</v>
      </c>
      <c r="R245" s="158">
        <v>0</v>
      </c>
      <c r="S245" s="158">
        <v>0</v>
      </c>
      <c r="T245" s="158">
        <v>0</v>
      </c>
      <c r="U245" s="158">
        <v>0</v>
      </c>
      <c r="V245" s="158">
        <v>0</v>
      </c>
      <c r="W245" s="158">
        <v>0</v>
      </c>
      <c r="X245" s="158">
        <v>0</v>
      </c>
      <c r="Y245" s="158">
        <v>0</v>
      </c>
      <c r="Z245" s="158">
        <v>0</v>
      </c>
      <c r="AA245" s="158">
        <v>0</v>
      </c>
      <c r="AB245" s="158">
        <v>0</v>
      </c>
      <c r="AC245" s="158">
        <v>300</v>
      </c>
      <c r="AD245" s="158">
        <v>0</v>
      </c>
      <c r="AE245" s="158">
        <v>150</v>
      </c>
      <c r="AF245" s="158">
        <v>0</v>
      </c>
      <c r="AG245" s="158">
        <v>0</v>
      </c>
      <c r="AH245" s="158">
        <v>200</v>
      </c>
      <c r="AI245" s="158">
        <v>0</v>
      </c>
      <c r="AJ245" s="158">
        <v>0</v>
      </c>
      <c r="AK245" s="158">
        <v>0</v>
      </c>
      <c r="AL245" s="158">
        <v>0</v>
      </c>
      <c r="AM245" s="158">
        <v>0</v>
      </c>
      <c r="AN245" s="158">
        <v>0</v>
      </c>
      <c r="AO245" s="158">
        <v>0</v>
      </c>
      <c r="AP245" s="158">
        <v>0</v>
      </c>
      <c r="AQ245" s="158">
        <v>0</v>
      </c>
      <c r="AR245" s="158">
        <v>0</v>
      </c>
      <c r="AS245" s="158">
        <v>1400</v>
      </c>
      <c r="AT245" s="158">
        <v>585.83333200000004</v>
      </c>
      <c r="AU245" s="158"/>
      <c r="AV245" s="158"/>
      <c r="AW245" s="158"/>
      <c r="AX245" s="158"/>
      <c r="AY245" s="158"/>
      <c r="AZ245" s="158"/>
      <c r="BA245" s="158"/>
      <c r="BB245" s="158"/>
      <c r="BC245" s="158"/>
      <c r="BD245" s="158"/>
      <c r="BE245" s="158"/>
      <c r="BF245" s="158"/>
      <c r="BG245" s="158"/>
      <c r="BH245" s="158"/>
      <c r="BI245" s="158"/>
      <c r="BJ245" s="158"/>
      <c r="BK245" s="158"/>
      <c r="BL245" s="158"/>
      <c r="BM245" s="158"/>
      <c r="BN245" s="158"/>
      <c r="BO245" s="158"/>
      <c r="BP245" s="158"/>
      <c r="BQ245" s="158"/>
      <c r="BR245" s="158"/>
      <c r="BS245" s="158"/>
      <c r="BT245" s="158"/>
      <c r="BU245" s="158"/>
      <c r="BV245" s="158"/>
      <c r="BW245" s="158"/>
      <c r="BX245" s="158"/>
      <c r="BY245" s="158"/>
      <c r="BZ245" s="158"/>
      <c r="CA245" s="158"/>
      <c r="CB245" s="158"/>
      <c r="CC245" s="158"/>
      <c r="CE245" s="251">
        <f t="shared" si="48"/>
        <v>0</v>
      </c>
      <c r="CF245" s="251">
        <f t="shared" si="48"/>
        <v>650</v>
      </c>
      <c r="CG245" s="251">
        <f t="shared" si="48"/>
        <v>1985.8333320000002</v>
      </c>
      <c r="CH245" s="251">
        <f t="shared" si="48"/>
        <v>0</v>
      </c>
      <c r="CI245" s="251">
        <f t="shared" si="48"/>
        <v>0</v>
      </c>
      <c r="CJ245" s="251">
        <f t="shared" si="48"/>
        <v>0</v>
      </c>
    </row>
    <row r="246" spans="2:88" x14ac:dyDescent="0.2">
      <c r="B246" s="280" t="s">
        <v>1586</v>
      </c>
      <c r="C246" s="280"/>
      <c r="D246" s="280"/>
      <c r="E246" s="280"/>
      <c r="F246" s="280"/>
      <c r="G246" s="341"/>
      <c r="H246" s="280"/>
      <c r="I246" s="280"/>
      <c r="J246" s="280"/>
      <c r="K246" s="161">
        <v>3787.506198</v>
      </c>
      <c r="L246" s="161">
        <v>3655.605775</v>
      </c>
      <c r="M246" s="161">
        <v>3737.0872439999998</v>
      </c>
      <c r="N246" s="161">
        <v>3778.7023349999999</v>
      </c>
      <c r="O246" s="161">
        <v>3842.8714799999998</v>
      </c>
      <c r="P246" s="161">
        <v>3826.9788400000002</v>
      </c>
      <c r="Q246" s="161">
        <v>4067.4115780000002</v>
      </c>
      <c r="R246" s="161">
        <v>3967.9849319999998</v>
      </c>
      <c r="S246" s="161">
        <v>4257.5310200000004</v>
      </c>
      <c r="T246" s="161">
        <v>4224.4704229999998</v>
      </c>
      <c r="U246" s="161">
        <v>4261.8438319999996</v>
      </c>
      <c r="V246" s="161">
        <v>4496.7890010000001</v>
      </c>
      <c r="W246" s="161">
        <v>4237.3291909999998</v>
      </c>
      <c r="X246" s="161">
        <v>4735.4872100000002</v>
      </c>
      <c r="Y246" s="161">
        <v>4513.4800439999999</v>
      </c>
      <c r="Z246" s="161">
        <v>4494.4131909999996</v>
      </c>
      <c r="AA246" s="161">
        <v>4732.7028890000001</v>
      </c>
      <c r="AB246" s="161">
        <v>4715.7717110000003</v>
      </c>
      <c r="AC246" s="161">
        <v>5030.6077800000003</v>
      </c>
      <c r="AD246" s="161">
        <v>4733.0702739999997</v>
      </c>
      <c r="AE246" s="161">
        <v>4931.1914489999999</v>
      </c>
      <c r="AF246" s="161">
        <v>4790.3777550000004</v>
      </c>
      <c r="AG246" s="161">
        <v>4743.8732250000003</v>
      </c>
      <c r="AH246" s="161">
        <v>4528.203399</v>
      </c>
      <c r="AI246" s="161">
        <v>4923.897172</v>
      </c>
      <c r="AJ246" s="161">
        <v>4945.2859980000003</v>
      </c>
      <c r="AK246" s="161">
        <v>4966.0700559999996</v>
      </c>
      <c r="AL246" s="161">
        <v>5556.69686</v>
      </c>
      <c r="AM246" s="161">
        <v>5222.9526589999996</v>
      </c>
      <c r="AN246" s="161">
        <v>5149.1108649999996</v>
      </c>
      <c r="AO246" s="161">
        <v>5468.4165380000004</v>
      </c>
      <c r="AP246" s="161">
        <v>5898.3533459999999</v>
      </c>
      <c r="AQ246" s="161">
        <v>10561.628795000001</v>
      </c>
      <c r="AR246" s="161">
        <v>13268.118984000001</v>
      </c>
      <c r="AS246" s="161">
        <v>13668.312453</v>
      </c>
      <c r="AT246" s="161">
        <v>14994.171909000001</v>
      </c>
      <c r="AU246" s="161"/>
      <c r="AV246" s="161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  <c r="BG246" s="161"/>
      <c r="BH246" s="161"/>
      <c r="BI246" s="161"/>
      <c r="BJ246" s="161"/>
      <c r="BK246" s="161"/>
      <c r="BL246" s="161"/>
      <c r="BM246" s="161"/>
      <c r="BN246" s="161"/>
      <c r="BO246" s="161"/>
      <c r="BP246" s="161"/>
      <c r="BQ246" s="161"/>
      <c r="BR246" s="161"/>
      <c r="BS246" s="161"/>
      <c r="BT246" s="161"/>
      <c r="BU246" s="161"/>
      <c r="BV246" s="161"/>
      <c r="BW246" s="161"/>
      <c r="BX246" s="161"/>
      <c r="BY246" s="161"/>
      <c r="BZ246" s="161"/>
      <c r="CA246" s="161"/>
      <c r="CB246" s="161"/>
      <c r="CC246" s="161"/>
      <c r="CE246" s="280">
        <f t="shared" ref="CE246:CJ246" si="49">CE131+CE135</f>
        <v>47904.782658000004</v>
      </c>
      <c r="CF246" s="280">
        <f t="shared" si="49"/>
        <v>56186.508117999998</v>
      </c>
      <c r="CG246" s="280">
        <f t="shared" si="49"/>
        <v>94623.015635000003</v>
      </c>
      <c r="CH246" s="280">
        <f t="shared" si="49"/>
        <v>0</v>
      </c>
      <c r="CI246" s="280">
        <f t="shared" si="49"/>
        <v>0</v>
      </c>
      <c r="CJ246" s="280">
        <f t="shared" si="49"/>
        <v>0</v>
      </c>
    </row>
    <row r="247" spans="2:88" x14ac:dyDescent="0.2">
      <c r="B247" s="284" t="s">
        <v>537</v>
      </c>
      <c r="C247" s="284"/>
      <c r="D247" s="284"/>
      <c r="E247" s="284"/>
      <c r="F247" s="284"/>
      <c r="G247" s="342"/>
      <c r="H247" s="284"/>
      <c r="I247" s="284"/>
      <c r="J247" s="284"/>
      <c r="K247" s="284">
        <f t="shared" ref="K247:BC247" si="50">K246-K12</f>
        <v>0</v>
      </c>
      <c r="L247" s="284">
        <f t="shared" si="50"/>
        <v>0</v>
      </c>
      <c r="M247" s="284">
        <f t="shared" si="50"/>
        <v>0</v>
      </c>
      <c r="N247" s="284">
        <f t="shared" si="50"/>
        <v>0</v>
      </c>
      <c r="O247" s="284">
        <f t="shared" si="50"/>
        <v>0</v>
      </c>
      <c r="P247" s="284">
        <f t="shared" si="50"/>
        <v>0</v>
      </c>
      <c r="Q247" s="284">
        <f t="shared" si="50"/>
        <v>0</v>
      </c>
      <c r="R247" s="284">
        <f t="shared" si="50"/>
        <v>0</v>
      </c>
      <c r="S247" s="284">
        <f t="shared" si="50"/>
        <v>0</v>
      </c>
      <c r="T247" s="284">
        <f t="shared" si="50"/>
        <v>0</v>
      </c>
      <c r="U247" s="284">
        <f t="shared" si="50"/>
        <v>0</v>
      </c>
      <c r="V247" s="284">
        <f t="shared" si="50"/>
        <v>0</v>
      </c>
      <c r="W247" s="284">
        <f t="shared" si="50"/>
        <v>0</v>
      </c>
      <c r="X247" s="284">
        <f t="shared" si="50"/>
        <v>0</v>
      </c>
      <c r="Y247" s="284">
        <f t="shared" si="50"/>
        <v>0</v>
      </c>
      <c r="Z247" s="284">
        <f t="shared" si="50"/>
        <v>0</v>
      </c>
      <c r="AA247" s="284">
        <f t="shared" si="50"/>
        <v>0</v>
      </c>
      <c r="AB247" s="284">
        <f t="shared" si="50"/>
        <v>0</v>
      </c>
      <c r="AC247" s="284">
        <f t="shared" si="50"/>
        <v>0</v>
      </c>
      <c r="AD247" s="284">
        <f t="shared" si="50"/>
        <v>0</v>
      </c>
      <c r="AE247" s="284">
        <f t="shared" si="50"/>
        <v>0</v>
      </c>
      <c r="AF247" s="284">
        <f t="shared" si="50"/>
        <v>0</v>
      </c>
      <c r="AG247" s="284">
        <f t="shared" si="50"/>
        <v>0</v>
      </c>
      <c r="AH247" s="284">
        <f t="shared" si="50"/>
        <v>0</v>
      </c>
      <c r="AI247" s="284">
        <f t="shared" si="50"/>
        <v>0</v>
      </c>
      <c r="AJ247" s="284">
        <f t="shared" si="50"/>
        <v>0</v>
      </c>
      <c r="AK247" s="284">
        <f t="shared" si="50"/>
        <v>0</v>
      </c>
      <c r="AL247" s="284">
        <f t="shared" si="50"/>
        <v>0</v>
      </c>
      <c r="AM247" s="284">
        <f t="shared" si="50"/>
        <v>0</v>
      </c>
      <c r="AN247" s="284">
        <f t="shared" si="50"/>
        <v>0</v>
      </c>
      <c r="AO247" s="284">
        <f t="shared" si="50"/>
        <v>0</v>
      </c>
      <c r="AP247" s="284">
        <f t="shared" si="50"/>
        <v>0</v>
      </c>
      <c r="AQ247" s="284">
        <f t="shared" si="50"/>
        <v>0</v>
      </c>
      <c r="AR247" s="284">
        <f t="shared" si="50"/>
        <v>0</v>
      </c>
      <c r="AS247" s="284">
        <f t="shared" si="50"/>
        <v>0</v>
      </c>
      <c r="AT247" s="284">
        <f t="shared" si="50"/>
        <v>0</v>
      </c>
      <c r="AU247" s="284">
        <f t="shared" si="50"/>
        <v>0</v>
      </c>
      <c r="AV247" s="284">
        <f t="shared" si="50"/>
        <v>0</v>
      </c>
      <c r="AW247" s="284">
        <f t="shared" si="50"/>
        <v>0</v>
      </c>
      <c r="AX247" s="284">
        <f t="shared" si="50"/>
        <v>0</v>
      </c>
      <c r="AY247" s="284">
        <f t="shared" si="50"/>
        <v>0</v>
      </c>
      <c r="AZ247" s="284">
        <f t="shared" si="50"/>
        <v>0</v>
      </c>
      <c r="BA247" s="284">
        <f t="shared" si="50"/>
        <v>0</v>
      </c>
      <c r="BB247" s="284">
        <f t="shared" si="50"/>
        <v>0</v>
      </c>
      <c r="BC247" s="284">
        <f t="shared" si="50"/>
        <v>0</v>
      </c>
      <c r="BD247" s="284">
        <f t="shared" ref="BD247:BX247" si="51">BD246-BD12</f>
        <v>0</v>
      </c>
      <c r="BE247" s="284">
        <f t="shared" si="51"/>
        <v>0</v>
      </c>
      <c r="BF247" s="284">
        <f t="shared" si="51"/>
        <v>0</v>
      </c>
      <c r="BG247" s="284">
        <f t="shared" si="51"/>
        <v>0</v>
      </c>
      <c r="BH247" s="284">
        <f t="shared" si="51"/>
        <v>0</v>
      </c>
      <c r="BI247" s="284">
        <f t="shared" si="51"/>
        <v>0</v>
      </c>
      <c r="BJ247" s="284">
        <f t="shared" si="51"/>
        <v>0</v>
      </c>
      <c r="BK247" s="284">
        <f t="shared" si="51"/>
        <v>0</v>
      </c>
      <c r="BL247" s="284">
        <f t="shared" si="51"/>
        <v>0</v>
      </c>
      <c r="BM247" s="284">
        <f t="shared" si="51"/>
        <v>0</v>
      </c>
      <c r="BN247" s="284">
        <f t="shared" si="51"/>
        <v>0</v>
      </c>
      <c r="BO247" s="284">
        <f t="shared" si="51"/>
        <v>0</v>
      </c>
      <c r="BP247" s="284"/>
      <c r="BQ247" s="284"/>
      <c r="BR247" s="284"/>
      <c r="BS247" s="284"/>
      <c r="BT247" s="284"/>
      <c r="BU247" s="284"/>
      <c r="BV247" s="284"/>
      <c r="BW247" s="284"/>
      <c r="BX247" s="284">
        <f t="shared" si="51"/>
        <v>0</v>
      </c>
      <c r="BY247" s="284">
        <f t="shared" ref="BY247:CC247" si="52">BY246-BY12</f>
        <v>0</v>
      </c>
      <c r="BZ247" s="284">
        <f t="shared" si="52"/>
        <v>0</v>
      </c>
      <c r="CA247" s="284">
        <f t="shared" si="52"/>
        <v>0</v>
      </c>
      <c r="CB247" s="284">
        <f t="shared" si="52"/>
        <v>0</v>
      </c>
      <c r="CC247" s="284">
        <f t="shared" si="52"/>
        <v>0</v>
      </c>
      <c r="CE247" s="284">
        <f t="shared" ref="CE247:CJ247" si="53">CE246-CE12</f>
        <v>0</v>
      </c>
      <c r="CF247" s="284">
        <f t="shared" si="53"/>
        <v>0</v>
      </c>
      <c r="CG247" s="284">
        <f t="shared" si="53"/>
        <v>0</v>
      </c>
      <c r="CH247" s="284">
        <f t="shared" si="53"/>
        <v>0</v>
      </c>
      <c r="CI247" s="284">
        <f t="shared" si="53"/>
        <v>0</v>
      </c>
      <c r="CJ247" s="284">
        <f t="shared" si="53"/>
        <v>0</v>
      </c>
    </row>
    <row r="248" spans="2:88" x14ac:dyDescent="0.2">
      <c r="G248" s="151"/>
    </row>
    <row r="249" spans="2:88" x14ac:dyDescent="0.2">
      <c r="B249" s="254" t="s">
        <v>1227</v>
      </c>
      <c r="C249" s="254"/>
      <c r="D249" s="254"/>
      <c r="E249" s="254"/>
      <c r="F249" s="254"/>
      <c r="G249" s="343"/>
      <c r="H249" s="254"/>
      <c r="I249" s="254"/>
      <c r="J249" s="254"/>
      <c r="K249" s="254"/>
      <c r="L249" s="254"/>
      <c r="M249" s="254"/>
      <c r="N249" s="254"/>
      <c r="O249" s="254"/>
      <c r="P249" s="254"/>
      <c r="Q249" s="254"/>
      <c r="R249" s="254"/>
      <c r="S249" s="254"/>
      <c r="T249" s="254"/>
      <c r="U249" s="254"/>
      <c r="V249" s="254"/>
      <c r="W249" s="254"/>
      <c r="X249" s="254"/>
      <c r="Y249" s="254"/>
      <c r="Z249" s="254"/>
      <c r="AA249" s="254"/>
      <c r="AB249" s="254"/>
      <c r="AC249" s="254"/>
      <c r="AD249" s="254"/>
      <c r="AE249" s="254"/>
      <c r="AF249" s="254"/>
      <c r="AG249" s="254"/>
      <c r="AH249" s="254"/>
      <c r="AI249" s="254"/>
      <c r="AJ249" s="254"/>
      <c r="AK249" s="254"/>
      <c r="AL249" s="254"/>
      <c r="AM249" s="254"/>
      <c r="AN249" s="254"/>
      <c r="AO249" s="254"/>
      <c r="AP249" s="254"/>
      <c r="AQ249" s="254"/>
      <c r="AR249" s="254"/>
      <c r="AS249" s="254"/>
      <c r="AT249" s="254"/>
      <c r="AU249" s="254"/>
      <c r="AV249" s="254"/>
      <c r="AW249" s="254"/>
      <c r="AX249" s="254"/>
      <c r="AY249" s="254"/>
      <c r="AZ249" s="254"/>
      <c r="BA249" s="254"/>
      <c r="BB249" s="254"/>
      <c r="BC249" s="254"/>
      <c r="BD249" s="254"/>
      <c r="BE249" s="254"/>
      <c r="BF249" s="254"/>
      <c r="BG249" s="254"/>
      <c r="BH249" s="254"/>
      <c r="BI249" s="254"/>
      <c r="BJ249" s="254"/>
      <c r="BK249" s="254"/>
      <c r="BL249" s="254"/>
      <c r="BM249" s="254"/>
      <c r="BN249" s="254"/>
      <c r="BO249" s="254"/>
      <c r="BP249" s="254"/>
      <c r="BQ249" s="254"/>
      <c r="BR249" s="254"/>
      <c r="BS249" s="254"/>
      <c r="BT249" s="254"/>
      <c r="BU249" s="254"/>
      <c r="BV249" s="254"/>
      <c r="BW249" s="254"/>
      <c r="BX249" s="254"/>
      <c r="BY249" s="254"/>
      <c r="BZ249" s="254"/>
      <c r="CA249" s="254"/>
      <c r="CB249" s="254"/>
      <c r="CC249" s="254"/>
      <c r="CE249" s="254"/>
      <c r="CF249" s="254"/>
      <c r="CG249" s="254"/>
      <c r="CH249" s="254"/>
      <c r="CI249" s="254"/>
      <c r="CJ249" s="254"/>
    </row>
    <row r="250" spans="2:88" x14ac:dyDescent="0.2">
      <c r="G250" s="151"/>
    </row>
    <row r="251" spans="2:88" x14ac:dyDescent="0.2">
      <c r="B251" s="283" t="s">
        <v>1473</v>
      </c>
      <c r="C251" s="283"/>
      <c r="D251" s="283"/>
      <c r="E251" s="283"/>
      <c r="F251" s="283"/>
      <c r="G251" s="181"/>
      <c r="H251" s="283"/>
      <c r="I251" s="283"/>
      <c r="J251" s="283"/>
      <c r="K251" s="174">
        <v>0</v>
      </c>
      <c r="L251" s="174">
        <v>0</v>
      </c>
      <c r="M251" s="174">
        <v>0</v>
      </c>
      <c r="N251" s="174">
        <v>0</v>
      </c>
      <c r="O251" s="174">
        <v>0</v>
      </c>
      <c r="P251" s="174">
        <v>0</v>
      </c>
      <c r="Q251" s="174">
        <v>0</v>
      </c>
      <c r="R251" s="174">
        <v>0</v>
      </c>
      <c r="S251" s="174">
        <v>0</v>
      </c>
      <c r="T251" s="174">
        <v>0</v>
      </c>
      <c r="U251" s="174">
        <v>0</v>
      </c>
      <c r="V251" s="174">
        <v>0</v>
      </c>
      <c r="W251" s="174">
        <v>0</v>
      </c>
      <c r="X251" s="174">
        <v>0</v>
      </c>
      <c r="Y251" s="174">
        <v>0</v>
      </c>
      <c r="Z251" s="174">
        <v>0</v>
      </c>
      <c r="AA251" s="174">
        <v>0</v>
      </c>
      <c r="AB251" s="174">
        <v>0</v>
      </c>
      <c r="AC251" s="174">
        <v>0</v>
      </c>
      <c r="AD251" s="174">
        <v>0</v>
      </c>
      <c r="AE251" s="174">
        <v>0</v>
      </c>
      <c r="AF251" s="174">
        <v>0</v>
      </c>
      <c r="AG251" s="174">
        <v>0</v>
      </c>
      <c r="AH251" s="174">
        <v>0</v>
      </c>
      <c r="AI251" s="174">
        <v>0</v>
      </c>
      <c r="AJ251" s="174">
        <v>0</v>
      </c>
      <c r="AK251" s="174">
        <v>0</v>
      </c>
      <c r="AL251" s="174">
        <v>0</v>
      </c>
      <c r="AM251" s="174">
        <v>0</v>
      </c>
      <c r="AN251" s="174">
        <v>0</v>
      </c>
      <c r="AO251" s="174">
        <v>0</v>
      </c>
      <c r="AP251" s="174">
        <v>0</v>
      </c>
      <c r="AQ251" s="174">
        <v>0</v>
      </c>
      <c r="AR251" s="174">
        <v>0</v>
      </c>
      <c r="AS251" s="174">
        <v>0</v>
      </c>
      <c r="AT251" s="174">
        <v>0</v>
      </c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E251" s="283">
        <f t="shared" ref="CE251:CJ251" si="54">SUMIF($K$5:$CC$5,CE$5,$K251:$CC251)</f>
        <v>0</v>
      </c>
      <c r="CF251" s="283">
        <f t="shared" si="54"/>
        <v>0</v>
      </c>
      <c r="CG251" s="283">
        <f t="shared" si="54"/>
        <v>0</v>
      </c>
      <c r="CH251" s="283">
        <f t="shared" si="54"/>
        <v>0</v>
      </c>
      <c r="CI251" s="283">
        <f t="shared" si="54"/>
        <v>0</v>
      </c>
      <c r="CJ251" s="283">
        <f t="shared" si="54"/>
        <v>0</v>
      </c>
    </row>
    <row r="252" spans="2:88" x14ac:dyDescent="0.2">
      <c r="B252" s="283" t="s">
        <v>1478</v>
      </c>
      <c r="C252" s="283"/>
      <c r="D252" s="283"/>
      <c r="E252" s="283"/>
      <c r="F252" s="283"/>
      <c r="G252" s="181"/>
      <c r="H252" s="283"/>
      <c r="I252" s="283"/>
      <c r="J252" s="283"/>
      <c r="K252" s="174">
        <v>0</v>
      </c>
      <c r="L252" s="174">
        <v>0</v>
      </c>
      <c r="M252" s="174">
        <v>0.93572</v>
      </c>
      <c r="N252" s="174">
        <v>0</v>
      </c>
      <c r="O252" s="174">
        <v>0</v>
      </c>
      <c r="P252" s="174">
        <v>0.32844099999999998</v>
      </c>
      <c r="Q252" s="174">
        <v>0</v>
      </c>
      <c r="R252" s="174">
        <v>0</v>
      </c>
      <c r="S252" s="174">
        <v>10.431998999999999</v>
      </c>
      <c r="T252" s="174">
        <v>110.731286</v>
      </c>
      <c r="U252" s="174">
        <v>67.231582000000003</v>
      </c>
      <c r="V252" s="174">
        <v>84.790728999999999</v>
      </c>
      <c r="W252" s="174">
        <v>34.858471000000002</v>
      </c>
      <c r="X252" s="174">
        <v>75.697438000000005</v>
      </c>
      <c r="Y252" s="174">
        <v>65.908727999999996</v>
      </c>
      <c r="Z252" s="174">
        <v>75.772839000000005</v>
      </c>
      <c r="AA252" s="174">
        <v>45.783560000000001</v>
      </c>
      <c r="AB252" s="174">
        <v>59.390940999999998</v>
      </c>
      <c r="AC252" s="174">
        <v>62.164462999999998</v>
      </c>
      <c r="AD252" s="174">
        <v>49.642878000000003</v>
      </c>
      <c r="AE252" s="174">
        <v>47.037598000000003</v>
      </c>
      <c r="AF252" s="174">
        <v>57.587358000000002</v>
      </c>
      <c r="AG252" s="174">
        <v>122.08137600000001</v>
      </c>
      <c r="AH252" s="174">
        <v>64.845265999999995</v>
      </c>
      <c r="AI252" s="174">
        <v>44.062956</v>
      </c>
      <c r="AJ252" s="174">
        <v>32.638928</v>
      </c>
      <c r="AK252" s="174">
        <v>31.337344999999999</v>
      </c>
      <c r="AL252" s="174">
        <v>49.388474000000002</v>
      </c>
      <c r="AM252" s="174">
        <v>67.780816000000002</v>
      </c>
      <c r="AN252" s="174">
        <v>75.323374000000001</v>
      </c>
      <c r="AO252" s="174">
        <v>76.680606999999995</v>
      </c>
      <c r="AP252" s="174">
        <v>57.989331</v>
      </c>
      <c r="AQ252" s="174">
        <v>71.456303000000005</v>
      </c>
      <c r="AR252" s="174">
        <v>168.95247699999999</v>
      </c>
      <c r="AS252" s="174">
        <v>133.96653499999999</v>
      </c>
      <c r="AT252" s="174">
        <v>138.86557099999999</v>
      </c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E252" s="283">
        <f t="shared" ref="CE252:CJ252" si="55">SUM(CE253:CE254)</f>
        <v>274.44975699999998</v>
      </c>
      <c r="CF252" s="283">
        <f t="shared" si="55"/>
        <v>760.77091599999994</v>
      </c>
      <c r="CG252" s="283">
        <f t="shared" si="55"/>
        <v>948.44271700000013</v>
      </c>
      <c r="CH252" s="283">
        <f t="shared" si="55"/>
        <v>0</v>
      </c>
      <c r="CI252" s="283">
        <f t="shared" si="55"/>
        <v>0</v>
      </c>
      <c r="CJ252" s="283">
        <f t="shared" si="55"/>
        <v>0</v>
      </c>
    </row>
    <row r="253" spans="2:88" x14ac:dyDescent="0.2">
      <c r="B253" s="279"/>
      <c r="C253" s="279" t="s">
        <v>928</v>
      </c>
      <c r="D253" s="279"/>
      <c r="E253" s="279"/>
      <c r="F253" s="279"/>
      <c r="G253" s="151" t="s">
        <v>928</v>
      </c>
      <c r="H253" s="151" t="s">
        <v>91</v>
      </c>
      <c r="I253" s="279"/>
      <c r="J253" s="279"/>
      <c r="K253" s="158">
        <v>0</v>
      </c>
      <c r="L253" s="158">
        <v>0</v>
      </c>
      <c r="M253" s="158">
        <v>0.441612</v>
      </c>
      <c r="N253" s="158">
        <v>0</v>
      </c>
      <c r="O253" s="158">
        <v>0</v>
      </c>
      <c r="P253" s="158">
        <v>0.155388</v>
      </c>
      <c r="Q253" s="158">
        <v>0</v>
      </c>
      <c r="R253" s="158">
        <v>0</v>
      </c>
      <c r="S253" s="158">
        <v>0</v>
      </c>
      <c r="T253" s="158">
        <v>71.242137</v>
      </c>
      <c r="U253" s="158">
        <v>38.654187999999998</v>
      </c>
      <c r="V253" s="158">
        <v>52.552641000000001</v>
      </c>
      <c r="W253" s="158">
        <v>0</v>
      </c>
      <c r="X253" s="158">
        <v>34.627392</v>
      </c>
      <c r="Y253" s="158">
        <v>32.880349000000002</v>
      </c>
      <c r="Z253" s="158">
        <v>49.517412999999998</v>
      </c>
      <c r="AA253" s="158">
        <v>27.678588999999999</v>
      </c>
      <c r="AB253" s="158">
        <v>27.384218000000001</v>
      </c>
      <c r="AC253" s="158">
        <v>34.003601000000003</v>
      </c>
      <c r="AD253" s="158">
        <v>29.971979000000001</v>
      </c>
      <c r="AE253" s="158">
        <v>16.836328000000002</v>
      </c>
      <c r="AF253" s="158">
        <v>36.707026999999997</v>
      </c>
      <c r="AG253" s="158">
        <v>107.666526</v>
      </c>
      <c r="AH253" s="158">
        <v>45.220967999999999</v>
      </c>
      <c r="AI253" s="158">
        <v>33.801088</v>
      </c>
      <c r="AJ253" s="158">
        <v>13.418138000000001</v>
      </c>
      <c r="AK253" s="158">
        <v>12.065977999999999</v>
      </c>
      <c r="AL253" s="158">
        <v>28.519003999999999</v>
      </c>
      <c r="AM253" s="158">
        <v>39.923935</v>
      </c>
      <c r="AN253" s="158">
        <v>37.651144000000002</v>
      </c>
      <c r="AO253" s="158">
        <v>51.591558999999997</v>
      </c>
      <c r="AP253" s="158">
        <v>33.209198999999998</v>
      </c>
      <c r="AQ253" s="158">
        <v>32.524557999999999</v>
      </c>
      <c r="AR253" s="158">
        <v>49.728516999999997</v>
      </c>
      <c r="AS253" s="158">
        <v>74.871804999999995</v>
      </c>
      <c r="AT253" s="158">
        <v>68.641182000000001</v>
      </c>
      <c r="AU253" s="158"/>
      <c r="AV253" s="158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8"/>
      <c r="BG253" s="158"/>
      <c r="BH253" s="158"/>
      <c r="BI253" s="158"/>
      <c r="BJ253" s="158"/>
      <c r="BK253" s="158"/>
      <c r="BL253" s="158"/>
      <c r="BM253" s="158"/>
      <c r="BN253" s="158"/>
      <c r="BO253" s="158"/>
      <c r="BP253" s="158"/>
      <c r="BQ253" s="158"/>
      <c r="BR253" s="158"/>
      <c r="BS253" s="158"/>
      <c r="BT253" s="158"/>
      <c r="BU253" s="158"/>
      <c r="BV253" s="158"/>
      <c r="BW253" s="158"/>
      <c r="BX253" s="158"/>
      <c r="BY253" s="158"/>
      <c r="BZ253" s="158"/>
      <c r="CA253" s="158"/>
      <c r="CB253" s="158"/>
      <c r="CC253" s="158"/>
      <c r="CE253" s="251">
        <f t="shared" ref="CE253:CJ254" si="56">SUMIF($K$5:$CC$5,CE$5,$K253:$CC253)</f>
        <v>163.04596599999999</v>
      </c>
      <c r="CF253" s="251">
        <f t="shared" si="56"/>
        <v>442.49438999999995</v>
      </c>
      <c r="CG253" s="251">
        <f t="shared" si="56"/>
        <v>475.94610700000004</v>
      </c>
      <c r="CH253" s="251">
        <f t="shared" si="56"/>
        <v>0</v>
      </c>
      <c r="CI253" s="251">
        <f t="shared" si="56"/>
        <v>0</v>
      </c>
      <c r="CJ253" s="251">
        <f t="shared" si="56"/>
        <v>0</v>
      </c>
    </row>
    <row r="254" spans="2:88" x14ac:dyDescent="0.2">
      <c r="B254" s="279"/>
      <c r="C254" s="279" t="s">
        <v>1587</v>
      </c>
      <c r="D254" s="279"/>
      <c r="E254" s="279"/>
      <c r="F254" s="279"/>
      <c r="G254" s="151" t="s">
        <v>199</v>
      </c>
      <c r="H254" s="151" t="s">
        <v>200</v>
      </c>
      <c r="I254" s="279"/>
      <c r="J254" s="279"/>
      <c r="K254" s="158">
        <v>0</v>
      </c>
      <c r="L254" s="158">
        <v>0</v>
      </c>
      <c r="M254" s="158">
        <v>0.49410799999999999</v>
      </c>
      <c r="N254" s="158">
        <v>0</v>
      </c>
      <c r="O254" s="158">
        <v>0</v>
      </c>
      <c r="P254" s="158">
        <v>0.17305300000000001</v>
      </c>
      <c r="Q254" s="158">
        <v>0</v>
      </c>
      <c r="R254" s="158">
        <v>0</v>
      </c>
      <c r="S254" s="158">
        <v>10.431998999999999</v>
      </c>
      <c r="T254" s="158">
        <v>39.489148999999998</v>
      </c>
      <c r="U254" s="158">
        <v>28.577394000000002</v>
      </c>
      <c r="V254" s="158">
        <v>32.238087999999998</v>
      </c>
      <c r="W254" s="158">
        <v>34.858471000000002</v>
      </c>
      <c r="X254" s="158">
        <v>41.070045999999998</v>
      </c>
      <c r="Y254" s="158">
        <v>33.028379000000001</v>
      </c>
      <c r="Z254" s="158">
        <v>26.255426</v>
      </c>
      <c r="AA254" s="158">
        <v>18.104970999999999</v>
      </c>
      <c r="AB254" s="158">
        <v>32.006723000000001</v>
      </c>
      <c r="AC254" s="158">
        <v>28.160862000000002</v>
      </c>
      <c r="AD254" s="158">
        <v>19.670898999999999</v>
      </c>
      <c r="AE254" s="158">
        <v>30.201270000000001</v>
      </c>
      <c r="AF254" s="158">
        <v>20.880331000000002</v>
      </c>
      <c r="AG254" s="158">
        <v>14.414849999999999</v>
      </c>
      <c r="AH254" s="158">
        <v>19.624298</v>
      </c>
      <c r="AI254" s="158">
        <v>10.261868</v>
      </c>
      <c r="AJ254" s="158">
        <v>19.220790000000001</v>
      </c>
      <c r="AK254" s="158">
        <v>19.271367000000001</v>
      </c>
      <c r="AL254" s="158">
        <v>20.86947</v>
      </c>
      <c r="AM254" s="158">
        <v>27.856881000000001</v>
      </c>
      <c r="AN254" s="158">
        <v>37.672229999999999</v>
      </c>
      <c r="AO254" s="158">
        <v>25.089047999999998</v>
      </c>
      <c r="AP254" s="158">
        <v>24.780131999999998</v>
      </c>
      <c r="AQ254" s="158">
        <v>38.931744999999999</v>
      </c>
      <c r="AR254" s="158">
        <v>119.22396000000001</v>
      </c>
      <c r="AS254" s="158">
        <v>59.094729999999998</v>
      </c>
      <c r="AT254" s="158">
        <v>70.224389000000002</v>
      </c>
      <c r="AU254" s="158"/>
      <c r="AV254" s="158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8"/>
      <c r="BG254" s="158"/>
      <c r="BH254" s="158"/>
      <c r="BI254" s="158"/>
      <c r="BJ254" s="158"/>
      <c r="BK254" s="158"/>
      <c r="BL254" s="158"/>
      <c r="BM254" s="158"/>
      <c r="BN254" s="158"/>
      <c r="BO254" s="158"/>
      <c r="BP254" s="158"/>
      <c r="BQ254" s="158"/>
      <c r="BR254" s="158"/>
      <c r="BS254" s="158"/>
      <c r="BT254" s="158"/>
      <c r="BU254" s="158"/>
      <c r="BV254" s="158"/>
      <c r="BW254" s="158"/>
      <c r="BX254" s="158"/>
      <c r="BY254" s="158"/>
      <c r="BZ254" s="158"/>
      <c r="CA254" s="158"/>
      <c r="CB254" s="158"/>
      <c r="CC254" s="158"/>
      <c r="CE254" s="251">
        <f t="shared" si="56"/>
        <v>111.40379099999998</v>
      </c>
      <c r="CF254" s="251">
        <f t="shared" si="56"/>
        <v>318.27652600000005</v>
      </c>
      <c r="CG254" s="251">
        <f t="shared" si="56"/>
        <v>472.49661000000003</v>
      </c>
      <c r="CH254" s="251">
        <f t="shared" si="56"/>
        <v>0</v>
      </c>
      <c r="CI254" s="251">
        <f t="shared" si="56"/>
        <v>0</v>
      </c>
      <c r="CJ254" s="251">
        <f t="shared" si="56"/>
        <v>0</v>
      </c>
    </row>
    <row r="255" spans="2:88" x14ac:dyDescent="0.2">
      <c r="B255" s="280" t="s">
        <v>1588</v>
      </c>
      <c r="C255" s="280"/>
      <c r="D255" s="280"/>
      <c r="E255" s="280"/>
      <c r="F255" s="280"/>
      <c r="G255" s="341"/>
      <c r="H255" s="280"/>
      <c r="I255" s="280"/>
      <c r="J255" s="280"/>
      <c r="K255" s="161">
        <v>0</v>
      </c>
      <c r="L255" s="161">
        <v>0</v>
      </c>
      <c r="M255" s="161">
        <v>0.93572</v>
      </c>
      <c r="N255" s="161">
        <v>0</v>
      </c>
      <c r="O255" s="161">
        <v>0</v>
      </c>
      <c r="P255" s="161">
        <v>0.32844099999999998</v>
      </c>
      <c r="Q255" s="161">
        <v>0</v>
      </c>
      <c r="R255" s="161">
        <v>0</v>
      </c>
      <c r="S255" s="161">
        <v>10.431998999999999</v>
      </c>
      <c r="T255" s="161">
        <v>110.731286</v>
      </c>
      <c r="U255" s="161">
        <v>67.231582000000003</v>
      </c>
      <c r="V255" s="161">
        <v>84.790728999999999</v>
      </c>
      <c r="W255" s="161">
        <v>34.858471000000002</v>
      </c>
      <c r="X255" s="161">
        <v>75.697438000000005</v>
      </c>
      <c r="Y255" s="161">
        <v>65.908727999999996</v>
      </c>
      <c r="Z255" s="161">
        <v>75.772839000000005</v>
      </c>
      <c r="AA255" s="161">
        <v>45.783560000000001</v>
      </c>
      <c r="AB255" s="161">
        <v>59.390940999999998</v>
      </c>
      <c r="AC255" s="161">
        <v>62.164462999999998</v>
      </c>
      <c r="AD255" s="161">
        <v>49.642878000000003</v>
      </c>
      <c r="AE255" s="161">
        <v>47.037598000000003</v>
      </c>
      <c r="AF255" s="161">
        <v>57.587358000000002</v>
      </c>
      <c r="AG255" s="161">
        <v>122.08137600000001</v>
      </c>
      <c r="AH255" s="161">
        <v>64.845265999999995</v>
      </c>
      <c r="AI255" s="161">
        <v>44.062956</v>
      </c>
      <c r="AJ255" s="161">
        <v>32.638928</v>
      </c>
      <c r="AK255" s="161">
        <v>31.337344999999999</v>
      </c>
      <c r="AL255" s="161">
        <v>49.388474000000002</v>
      </c>
      <c r="AM255" s="161">
        <v>67.780816000000002</v>
      </c>
      <c r="AN255" s="161">
        <v>75.323374000000001</v>
      </c>
      <c r="AO255" s="161">
        <v>76.680606999999995</v>
      </c>
      <c r="AP255" s="161">
        <v>57.989331</v>
      </c>
      <c r="AQ255" s="161">
        <v>71.456303000000005</v>
      </c>
      <c r="AR255" s="161">
        <v>168.95247699999999</v>
      </c>
      <c r="AS255" s="161">
        <v>133.96653499999999</v>
      </c>
      <c r="AT255" s="161">
        <v>138.86557099999999</v>
      </c>
      <c r="AU255" s="161"/>
      <c r="AV255" s="161"/>
      <c r="AW255" s="161"/>
      <c r="AX255" s="161"/>
      <c r="AY255" s="161"/>
      <c r="AZ255" s="161"/>
      <c r="BA255" s="161"/>
      <c r="BB255" s="161"/>
      <c r="BC255" s="161"/>
      <c r="BD255" s="161"/>
      <c r="BE255" s="161"/>
      <c r="BF255" s="161"/>
      <c r="BG255" s="161"/>
      <c r="BH255" s="161"/>
      <c r="BI255" s="161"/>
      <c r="BJ255" s="161"/>
      <c r="BK255" s="161"/>
      <c r="BL255" s="161"/>
      <c r="BM255" s="161"/>
      <c r="BN255" s="161"/>
      <c r="BO255" s="161"/>
      <c r="BP255" s="161"/>
      <c r="BQ255" s="161"/>
      <c r="BR255" s="161"/>
      <c r="BS255" s="161"/>
      <c r="BT255" s="161"/>
      <c r="BU255" s="161"/>
      <c r="BV255" s="161"/>
      <c r="BW255" s="161"/>
      <c r="BX255" s="161"/>
      <c r="BY255" s="161"/>
      <c r="BZ255" s="161"/>
      <c r="CA255" s="161"/>
      <c r="CB255" s="161"/>
      <c r="CC255" s="161"/>
      <c r="CE255" s="280">
        <f t="shared" ref="CE255:CJ255" si="57">CE251+CE252</f>
        <v>274.44975699999998</v>
      </c>
      <c r="CF255" s="280">
        <f t="shared" si="57"/>
        <v>760.77091599999994</v>
      </c>
      <c r="CG255" s="280">
        <f t="shared" si="57"/>
        <v>948.44271700000013</v>
      </c>
      <c r="CH255" s="280">
        <f t="shared" si="57"/>
        <v>0</v>
      </c>
      <c r="CI255" s="280">
        <f t="shared" si="57"/>
        <v>0</v>
      </c>
      <c r="CJ255" s="280">
        <f t="shared" si="57"/>
        <v>0</v>
      </c>
    </row>
    <row r="256" spans="2:88" x14ac:dyDescent="0.2">
      <c r="B256" s="284" t="s">
        <v>537</v>
      </c>
      <c r="C256" s="284"/>
      <c r="D256" s="284"/>
      <c r="E256" s="284"/>
      <c r="F256" s="284"/>
      <c r="G256" s="342"/>
      <c r="H256" s="284"/>
      <c r="I256" s="284"/>
      <c r="J256" s="284"/>
      <c r="K256" s="284">
        <f t="shared" ref="K256:BC256" si="58">K255-K13</f>
        <v>0</v>
      </c>
      <c r="L256" s="284">
        <f t="shared" si="58"/>
        <v>0</v>
      </c>
      <c r="M256" s="284">
        <f t="shared" si="58"/>
        <v>0</v>
      </c>
      <c r="N256" s="284">
        <f t="shared" si="58"/>
        <v>0</v>
      </c>
      <c r="O256" s="284">
        <f t="shared" si="58"/>
        <v>0</v>
      </c>
      <c r="P256" s="284">
        <f t="shared" si="58"/>
        <v>0</v>
      </c>
      <c r="Q256" s="284">
        <f t="shared" si="58"/>
        <v>0</v>
      </c>
      <c r="R256" s="284">
        <f t="shared" si="58"/>
        <v>0</v>
      </c>
      <c r="S256" s="284">
        <f t="shared" si="58"/>
        <v>0</v>
      </c>
      <c r="T256" s="284">
        <f t="shared" si="58"/>
        <v>0</v>
      </c>
      <c r="U256" s="284">
        <f t="shared" si="58"/>
        <v>0</v>
      </c>
      <c r="V256" s="284">
        <f t="shared" si="58"/>
        <v>0</v>
      </c>
      <c r="W256" s="284">
        <f t="shared" si="58"/>
        <v>0</v>
      </c>
      <c r="X256" s="284">
        <f t="shared" si="58"/>
        <v>0</v>
      </c>
      <c r="Y256" s="284">
        <f t="shared" si="58"/>
        <v>0</v>
      </c>
      <c r="Z256" s="284">
        <f t="shared" si="58"/>
        <v>0</v>
      </c>
      <c r="AA256" s="284">
        <f t="shared" si="58"/>
        <v>0</v>
      </c>
      <c r="AB256" s="284">
        <f t="shared" si="58"/>
        <v>0</v>
      </c>
      <c r="AC256" s="284">
        <f t="shared" si="58"/>
        <v>0</v>
      </c>
      <c r="AD256" s="284">
        <f t="shared" si="58"/>
        <v>0</v>
      </c>
      <c r="AE256" s="284">
        <f t="shared" si="58"/>
        <v>0</v>
      </c>
      <c r="AF256" s="284">
        <f t="shared" si="58"/>
        <v>0</v>
      </c>
      <c r="AG256" s="284">
        <f t="shared" si="58"/>
        <v>0</v>
      </c>
      <c r="AH256" s="284">
        <f t="shared" si="58"/>
        <v>0</v>
      </c>
      <c r="AI256" s="284">
        <f t="shared" si="58"/>
        <v>0</v>
      </c>
      <c r="AJ256" s="284">
        <f t="shared" si="58"/>
        <v>0</v>
      </c>
      <c r="AK256" s="284">
        <f t="shared" si="58"/>
        <v>0</v>
      </c>
      <c r="AL256" s="284">
        <f t="shared" si="58"/>
        <v>0</v>
      </c>
      <c r="AM256" s="284">
        <f t="shared" si="58"/>
        <v>0</v>
      </c>
      <c r="AN256" s="284">
        <f t="shared" si="58"/>
        <v>0</v>
      </c>
      <c r="AO256" s="284">
        <f t="shared" si="58"/>
        <v>0</v>
      </c>
      <c r="AP256" s="284">
        <f t="shared" si="58"/>
        <v>0</v>
      </c>
      <c r="AQ256" s="284">
        <f t="shared" si="58"/>
        <v>0</v>
      </c>
      <c r="AR256" s="284">
        <f t="shared" si="58"/>
        <v>0</v>
      </c>
      <c r="AS256" s="284">
        <f t="shared" si="58"/>
        <v>0</v>
      </c>
      <c r="AT256" s="284">
        <f t="shared" si="58"/>
        <v>0</v>
      </c>
      <c r="AU256" s="284">
        <f t="shared" si="58"/>
        <v>0</v>
      </c>
      <c r="AV256" s="284">
        <f t="shared" si="58"/>
        <v>0</v>
      </c>
      <c r="AW256" s="284">
        <f t="shared" si="58"/>
        <v>0</v>
      </c>
      <c r="AX256" s="284">
        <f t="shared" si="58"/>
        <v>0</v>
      </c>
      <c r="AY256" s="284">
        <f t="shared" si="58"/>
        <v>0</v>
      </c>
      <c r="AZ256" s="284">
        <f t="shared" si="58"/>
        <v>0</v>
      </c>
      <c r="BA256" s="284">
        <f t="shared" si="58"/>
        <v>0</v>
      </c>
      <c r="BB256" s="284">
        <f t="shared" si="58"/>
        <v>0</v>
      </c>
      <c r="BC256" s="284">
        <f t="shared" si="58"/>
        <v>0</v>
      </c>
      <c r="BD256" s="284">
        <f t="shared" ref="BD256:BX256" si="59">BD255-BD13</f>
        <v>0</v>
      </c>
      <c r="BE256" s="284">
        <f t="shared" si="59"/>
        <v>0</v>
      </c>
      <c r="BF256" s="284">
        <f t="shared" si="59"/>
        <v>0</v>
      </c>
      <c r="BG256" s="284">
        <f t="shared" si="59"/>
        <v>0</v>
      </c>
      <c r="BH256" s="284">
        <f t="shared" si="59"/>
        <v>0</v>
      </c>
      <c r="BI256" s="284">
        <f t="shared" si="59"/>
        <v>0</v>
      </c>
      <c r="BJ256" s="284">
        <f t="shared" si="59"/>
        <v>0</v>
      </c>
      <c r="BK256" s="284">
        <f t="shared" si="59"/>
        <v>0</v>
      </c>
      <c r="BL256" s="284">
        <f t="shared" si="59"/>
        <v>0</v>
      </c>
      <c r="BM256" s="284">
        <f t="shared" si="59"/>
        <v>0</v>
      </c>
      <c r="BN256" s="284">
        <f t="shared" si="59"/>
        <v>0</v>
      </c>
      <c r="BO256" s="284">
        <f t="shared" si="59"/>
        <v>0</v>
      </c>
      <c r="BP256" s="284"/>
      <c r="BQ256" s="284"/>
      <c r="BR256" s="284"/>
      <c r="BS256" s="284"/>
      <c r="BT256" s="284"/>
      <c r="BU256" s="284"/>
      <c r="BV256" s="284"/>
      <c r="BW256" s="284"/>
      <c r="BX256" s="284">
        <f t="shared" si="59"/>
        <v>0</v>
      </c>
      <c r="BY256" s="284">
        <f t="shared" ref="BY256:CC256" si="60">BY255-BY13</f>
        <v>0</v>
      </c>
      <c r="BZ256" s="284">
        <f t="shared" si="60"/>
        <v>0</v>
      </c>
      <c r="CA256" s="284">
        <f t="shared" si="60"/>
        <v>0</v>
      </c>
      <c r="CB256" s="284">
        <f t="shared" si="60"/>
        <v>0</v>
      </c>
      <c r="CC256" s="284">
        <f t="shared" si="60"/>
        <v>0</v>
      </c>
      <c r="CE256" s="284">
        <f t="shared" ref="CE256:CJ256" si="61">CE255-CE13</f>
        <v>0</v>
      </c>
      <c r="CF256" s="284">
        <f t="shared" si="61"/>
        <v>0</v>
      </c>
      <c r="CG256" s="284">
        <f t="shared" si="61"/>
        <v>0</v>
      </c>
      <c r="CH256" s="284">
        <f t="shared" si="61"/>
        <v>0</v>
      </c>
      <c r="CI256" s="284">
        <f t="shared" si="61"/>
        <v>0</v>
      </c>
      <c r="CJ256" s="284">
        <f t="shared" si="61"/>
        <v>0</v>
      </c>
    </row>
    <row r="257" spans="2:88" x14ac:dyDescent="0.2">
      <c r="G257" s="151"/>
    </row>
    <row r="258" spans="2:88" x14ac:dyDescent="0.2">
      <c r="B258" s="254" t="s">
        <v>1274</v>
      </c>
      <c r="C258" s="254"/>
      <c r="D258" s="254"/>
      <c r="E258" s="254"/>
      <c r="F258" s="254"/>
      <c r="G258" s="343"/>
      <c r="H258" s="254"/>
      <c r="I258" s="254"/>
      <c r="J258" s="254"/>
      <c r="K258" s="254"/>
      <c r="L258" s="254"/>
      <c r="M258" s="254"/>
      <c r="N258" s="254"/>
      <c r="O258" s="254"/>
      <c r="P258" s="254"/>
      <c r="Q258" s="254"/>
      <c r="R258" s="254"/>
      <c r="S258" s="254"/>
      <c r="T258" s="254"/>
      <c r="U258" s="254"/>
      <c r="V258" s="254"/>
      <c r="W258" s="254"/>
      <c r="X258" s="254"/>
      <c r="Y258" s="254"/>
      <c r="Z258" s="254"/>
      <c r="AA258" s="254"/>
      <c r="AB258" s="254"/>
      <c r="AC258" s="254"/>
      <c r="AD258" s="254"/>
      <c r="AE258" s="254"/>
      <c r="AF258" s="254"/>
      <c r="AG258" s="254"/>
      <c r="AH258" s="254"/>
      <c r="AI258" s="254"/>
      <c r="AJ258" s="254"/>
      <c r="AK258" s="254"/>
      <c r="AL258" s="254"/>
      <c r="AM258" s="254"/>
      <c r="AN258" s="254"/>
      <c r="AO258" s="254"/>
      <c r="AP258" s="254"/>
      <c r="AQ258" s="254"/>
      <c r="AR258" s="254"/>
      <c r="AS258" s="254"/>
      <c r="AT258" s="254"/>
      <c r="AU258" s="254"/>
      <c r="AV258" s="254"/>
      <c r="AW258" s="254"/>
      <c r="AX258" s="254"/>
      <c r="AY258" s="254"/>
      <c r="AZ258" s="254"/>
      <c r="BA258" s="254"/>
      <c r="BB258" s="254"/>
      <c r="BC258" s="254"/>
      <c r="BD258" s="254"/>
      <c r="BE258" s="254"/>
      <c r="BF258" s="254"/>
      <c r="BG258" s="254"/>
      <c r="BH258" s="254"/>
      <c r="BI258" s="254"/>
      <c r="BJ258" s="254"/>
      <c r="BK258" s="254"/>
      <c r="BL258" s="254"/>
      <c r="BM258" s="254"/>
      <c r="BN258" s="254"/>
      <c r="BO258" s="254"/>
      <c r="BP258" s="254"/>
      <c r="BQ258" s="254"/>
      <c r="BR258" s="254"/>
      <c r="BS258" s="254"/>
      <c r="BT258" s="254"/>
      <c r="BU258" s="254"/>
      <c r="BV258" s="254"/>
      <c r="BW258" s="254"/>
      <c r="BX258" s="254"/>
      <c r="BY258" s="254"/>
      <c r="BZ258" s="254"/>
      <c r="CA258" s="254"/>
      <c r="CB258" s="254"/>
      <c r="CC258" s="254"/>
      <c r="CE258" s="254"/>
      <c r="CF258" s="254"/>
      <c r="CG258" s="254"/>
      <c r="CH258" s="254"/>
      <c r="CI258" s="254"/>
      <c r="CJ258" s="254"/>
    </row>
    <row r="259" spans="2:88" x14ac:dyDescent="0.2">
      <c r="G259" s="151"/>
    </row>
    <row r="260" spans="2:88" x14ac:dyDescent="0.2">
      <c r="B260" s="283" t="s">
        <v>1473</v>
      </c>
      <c r="C260" s="283"/>
      <c r="D260" s="283"/>
      <c r="E260" s="283"/>
      <c r="F260" s="283"/>
      <c r="G260" s="181"/>
      <c r="H260" s="283"/>
      <c r="I260" s="283"/>
      <c r="J260" s="283"/>
      <c r="K260" s="174">
        <v>14.056393999999999</v>
      </c>
      <c r="L260" s="174">
        <v>10.466536</v>
      </c>
      <c r="M260" s="174">
        <v>11.211633000000001</v>
      </c>
      <c r="N260" s="174">
        <v>9.8690239999999996</v>
      </c>
      <c r="O260" s="174">
        <v>9.0486009999999997</v>
      </c>
      <c r="P260" s="174">
        <v>9.8268710000000006</v>
      </c>
      <c r="Q260" s="174">
        <v>9.5331299999999999</v>
      </c>
      <c r="R260" s="174">
        <v>11.113451</v>
      </c>
      <c r="S260" s="174">
        <v>9.6436630000000001</v>
      </c>
      <c r="T260" s="174">
        <v>11.381513</v>
      </c>
      <c r="U260" s="174">
        <v>9.6970530000000004</v>
      </c>
      <c r="V260" s="174">
        <v>9.7781880000000001</v>
      </c>
      <c r="W260" s="174">
        <v>11.673437</v>
      </c>
      <c r="X260" s="174">
        <v>12.041036</v>
      </c>
      <c r="Y260" s="174">
        <v>11.881815</v>
      </c>
      <c r="Z260" s="174">
        <v>10.843812</v>
      </c>
      <c r="AA260" s="174">
        <v>9.9301049999999993</v>
      </c>
      <c r="AB260" s="174">
        <v>11.001203</v>
      </c>
      <c r="AC260" s="174">
        <v>10.147292</v>
      </c>
      <c r="AD260" s="174">
        <v>9.8629569999999998</v>
      </c>
      <c r="AE260" s="174">
        <v>10.159602</v>
      </c>
      <c r="AF260" s="174">
        <v>10.433598</v>
      </c>
      <c r="AG260" s="174">
        <v>11.198683000000001</v>
      </c>
      <c r="AH260" s="174">
        <v>17.316317999999999</v>
      </c>
      <c r="AI260" s="174">
        <v>-1.4563299999999999</v>
      </c>
      <c r="AJ260" s="174">
        <v>23.151076</v>
      </c>
      <c r="AK260" s="174">
        <v>12.939071999999999</v>
      </c>
      <c r="AL260" s="174">
        <v>13.008939</v>
      </c>
      <c r="AM260" s="174">
        <v>11.966519999999999</v>
      </c>
      <c r="AN260" s="174">
        <v>13.501530000000001</v>
      </c>
      <c r="AO260" s="174">
        <v>12.999670999999999</v>
      </c>
      <c r="AP260" s="174">
        <v>15.328859</v>
      </c>
      <c r="AQ260" s="174">
        <v>12.901861</v>
      </c>
      <c r="AR260" s="174">
        <v>17.249936999999999</v>
      </c>
      <c r="AS260" s="174">
        <v>12.409986</v>
      </c>
      <c r="AT260" s="174">
        <v>22.732358000000001</v>
      </c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E260" s="283">
        <f t="shared" ref="CE260:CJ260" si="62">SUM(CE261:CE263)</f>
        <v>125.626057</v>
      </c>
      <c r="CF260" s="283">
        <f t="shared" si="62"/>
        <v>136.489858</v>
      </c>
      <c r="CG260" s="283">
        <f t="shared" si="62"/>
        <v>166.73347900000002</v>
      </c>
      <c r="CH260" s="283">
        <f t="shared" si="62"/>
        <v>0</v>
      </c>
      <c r="CI260" s="283">
        <f t="shared" si="62"/>
        <v>0</v>
      </c>
      <c r="CJ260" s="283">
        <f t="shared" si="62"/>
        <v>0</v>
      </c>
    </row>
    <row r="261" spans="2:88" x14ac:dyDescent="0.2">
      <c r="B261" s="279"/>
      <c r="C261" s="279" t="s">
        <v>1589</v>
      </c>
      <c r="D261" s="279"/>
      <c r="E261" s="279"/>
      <c r="F261" s="279"/>
      <c r="G261" s="151" t="s">
        <v>1231</v>
      </c>
      <c r="H261" s="151" t="s">
        <v>1475</v>
      </c>
      <c r="I261" s="279"/>
      <c r="J261" s="279"/>
      <c r="K261" s="158">
        <v>9.0219520000000006</v>
      </c>
      <c r="L261" s="158">
        <v>8.7665389999999999</v>
      </c>
      <c r="M261" s="158">
        <v>9.8196720000000006</v>
      </c>
      <c r="N261" s="158">
        <v>8.8950040000000001</v>
      </c>
      <c r="O261" s="158">
        <v>8.9913530000000002</v>
      </c>
      <c r="P261" s="158">
        <v>8.8628879999999999</v>
      </c>
      <c r="Q261" s="158">
        <v>9.0271209999999993</v>
      </c>
      <c r="R261" s="158">
        <v>10.366406</v>
      </c>
      <c r="S261" s="158">
        <v>8.9207169999999998</v>
      </c>
      <c r="T261" s="158">
        <v>10.634468999999999</v>
      </c>
      <c r="U261" s="158">
        <v>8.6925509999999999</v>
      </c>
      <c r="V261" s="158">
        <v>9.0237689999999997</v>
      </c>
      <c r="W261" s="158">
        <v>10.129704</v>
      </c>
      <c r="X261" s="158">
        <v>9.8712239999999998</v>
      </c>
      <c r="Y261" s="158">
        <v>10.217547</v>
      </c>
      <c r="Z261" s="158">
        <v>9.66343</v>
      </c>
      <c r="AA261" s="158">
        <v>10.193146</v>
      </c>
      <c r="AB261" s="158">
        <v>9.8365919999999996</v>
      </c>
      <c r="AC261" s="158">
        <v>9.6980629999999994</v>
      </c>
      <c r="AD261" s="158">
        <v>9.0428090000000001</v>
      </c>
      <c r="AE261" s="158">
        <v>9.3659099999999995</v>
      </c>
      <c r="AF261" s="158">
        <v>9.6134509999999995</v>
      </c>
      <c r="AG261" s="158">
        <v>9.9894750000000005</v>
      </c>
      <c r="AH261" s="158">
        <v>17.052066</v>
      </c>
      <c r="AI261" s="158">
        <v>9.8636540000000004</v>
      </c>
      <c r="AJ261" s="158">
        <v>9.7350840000000005</v>
      </c>
      <c r="AK261" s="158">
        <v>12.143815</v>
      </c>
      <c r="AL261" s="158">
        <v>12.118417000000001</v>
      </c>
      <c r="AM261" s="158">
        <v>12.228094</v>
      </c>
      <c r="AN261" s="158">
        <v>12.318417</v>
      </c>
      <c r="AO261" s="158">
        <v>12.463257</v>
      </c>
      <c r="AP261" s="158">
        <v>13.218417000000001</v>
      </c>
      <c r="AQ261" s="158">
        <v>12.318417</v>
      </c>
      <c r="AR261" s="158">
        <v>13.485564999999999</v>
      </c>
      <c r="AS261" s="158">
        <v>12.643776000000001</v>
      </c>
      <c r="AT261" s="158">
        <v>22.318417</v>
      </c>
      <c r="AU261" s="158"/>
      <c r="AV261" s="158"/>
      <c r="AW261" s="158"/>
      <c r="AX261" s="158"/>
      <c r="AY261" s="158"/>
      <c r="AZ261" s="158"/>
      <c r="BA261" s="158"/>
      <c r="BB261" s="158"/>
      <c r="BC261" s="158"/>
      <c r="BD261" s="158"/>
      <c r="BE261" s="158"/>
      <c r="BF261" s="158"/>
      <c r="BG261" s="158"/>
      <c r="BH261" s="158"/>
      <c r="BI261" s="158"/>
      <c r="BJ261" s="158"/>
      <c r="BK261" s="158"/>
      <c r="BL261" s="158"/>
      <c r="BM261" s="158"/>
      <c r="BN261" s="158"/>
      <c r="BO261" s="158"/>
      <c r="BP261" s="158"/>
      <c r="BQ261" s="158"/>
      <c r="BR261" s="158"/>
      <c r="BS261" s="158"/>
      <c r="BT261" s="158"/>
      <c r="BU261" s="158"/>
      <c r="BV261" s="158"/>
      <c r="BW261" s="158"/>
      <c r="BX261" s="158"/>
      <c r="BY261" s="158"/>
      <c r="BZ261" s="158"/>
      <c r="CA261" s="158"/>
      <c r="CB261" s="158"/>
      <c r="CC261" s="158"/>
      <c r="CE261" s="251">
        <f t="shared" ref="CE261:CJ263" si="63">SUMIF($K$5:$CC$5,CE$5,$K261:$CC261)</f>
        <v>111.022441</v>
      </c>
      <c r="CF261" s="251">
        <f t="shared" si="63"/>
        <v>124.673417</v>
      </c>
      <c r="CG261" s="251">
        <f t="shared" si="63"/>
        <v>154.85533000000001</v>
      </c>
      <c r="CH261" s="251">
        <f t="shared" si="63"/>
        <v>0</v>
      </c>
      <c r="CI261" s="251">
        <f t="shared" si="63"/>
        <v>0</v>
      </c>
      <c r="CJ261" s="251">
        <f t="shared" si="63"/>
        <v>0</v>
      </c>
    </row>
    <row r="262" spans="2:88" x14ac:dyDescent="0.2">
      <c r="B262" s="279"/>
      <c r="C262" s="279" t="s">
        <v>1590</v>
      </c>
      <c r="D262" s="279"/>
      <c r="E262" s="279"/>
      <c r="F262" s="279"/>
      <c r="G262" s="151" t="s">
        <v>898</v>
      </c>
      <c r="H262" s="151"/>
      <c r="I262" s="279"/>
      <c r="J262" s="279"/>
      <c r="K262" s="158">
        <v>2.2038350000000002</v>
      </c>
      <c r="L262" s="158">
        <v>0</v>
      </c>
      <c r="M262" s="158">
        <v>0</v>
      </c>
      <c r="N262" s="158">
        <v>0</v>
      </c>
      <c r="O262" s="158">
        <v>0</v>
      </c>
      <c r="P262" s="158">
        <v>0</v>
      </c>
      <c r="Q262" s="158">
        <v>0</v>
      </c>
      <c r="R262" s="158">
        <v>0</v>
      </c>
      <c r="S262" s="158">
        <v>0</v>
      </c>
      <c r="T262" s="158">
        <v>0</v>
      </c>
      <c r="U262" s="158">
        <v>0</v>
      </c>
      <c r="V262" s="158">
        <v>0</v>
      </c>
      <c r="W262" s="158">
        <v>0</v>
      </c>
      <c r="X262" s="158">
        <v>0</v>
      </c>
      <c r="Y262" s="158">
        <v>0</v>
      </c>
      <c r="Z262" s="158">
        <v>0</v>
      </c>
      <c r="AA262" s="158">
        <v>0</v>
      </c>
      <c r="AB262" s="158">
        <v>0</v>
      </c>
      <c r="AC262" s="158">
        <v>0</v>
      </c>
      <c r="AD262" s="158">
        <v>0</v>
      </c>
      <c r="AE262" s="158">
        <v>0</v>
      </c>
      <c r="AF262" s="158">
        <v>0</v>
      </c>
      <c r="AG262" s="158">
        <v>0</v>
      </c>
      <c r="AH262" s="158">
        <v>0</v>
      </c>
      <c r="AI262" s="158">
        <v>0</v>
      </c>
      <c r="AJ262" s="158">
        <v>0</v>
      </c>
      <c r="AK262" s="158">
        <v>0</v>
      </c>
      <c r="AL262" s="158">
        <v>0</v>
      </c>
      <c r="AM262" s="158">
        <v>0</v>
      </c>
      <c r="AN262" s="158">
        <v>0</v>
      </c>
      <c r="AO262" s="158">
        <v>0</v>
      </c>
      <c r="AP262" s="158">
        <v>0</v>
      </c>
      <c r="AQ262" s="158">
        <v>0</v>
      </c>
      <c r="AR262" s="158">
        <v>0</v>
      </c>
      <c r="AS262" s="158">
        <v>0</v>
      </c>
      <c r="AT262" s="158">
        <v>0</v>
      </c>
      <c r="AU262" s="158"/>
      <c r="AV262" s="158"/>
      <c r="AW262" s="158"/>
      <c r="AX262" s="158"/>
      <c r="AY262" s="158"/>
      <c r="AZ262" s="158"/>
      <c r="BA262" s="158"/>
      <c r="BB262" s="158"/>
      <c r="BC262" s="158"/>
      <c r="BD262" s="158"/>
      <c r="BE262" s="158"/>
      <c r="BF262" s="158"/>
      <c r="BG262" s="158"/>
      <c r="BH262" s="158"/>
      <c r="BI262" s="158"/>
      <c r="BJ262" s="158"/>
      <c r="BK262" s="158"/>
      <c r="BL262" s="158"/>
      <c r="BM262" s="158"/>
      <c r="BN262" s="158"/>
      <c r="BO262" s="158"/>
      <c r="BP262" s="158"/>
      <c r="BQ262" s="158"/>
      <c r="BR262" s="158"/>
      <c r="BS262" s="158"/>
      <c r="BT262" s="158"/>
      <c r="BU262" s="158"/>
      <c r="BV262" s="158"/>
      <c r="BW262" s="158"/>
      <c r="BX262" s="158"/>
      <c r="BY262" s="158"/>
      <c r="BZ262" s="158"/>
      <c r="CA262" s="158"/>
      <c r="CB262" s="158"/>
      <c r="CC262" s="158"/>
      <c r="CE262" s="251">
        <f t="shared" si="63"/>
        <v>2.2038350000000002</v>
      </c>
      <c r="CF262" s="251">
        <f t="shared" si="63"/>
        <v>0</v>
      </c>
      <c r="CG262" s="251">
        <f t="shared" si="63"/>
        <v>0</v>
      </c>
      <c r="CH262" s="251">
        <f t="shared" si="63"/>
        <v>0</v>
      </c>
      <c r="CI262" s="251">
        <f t="shared" si="63"/>
        <v>0</v>
      </c>
      <c r="CJ262" s="251">
        <f t="shared" si="63"/>
        <v>0</v>
      </c>
    </row>
    <row r="263" spans="2:88" x14ac:dyDescent="0.2">
      <c r="B263" s="279"/>
      <c r="C263" s="279" t="s">
        <v>1477</v>
      </c>
      <c r="D263" s="279"/>
      <c r="E263" s="279"/>
      <c r="F263" s="279"/>
      <c r="G263" s="151" t="s">
        <v>899</v>
      </c>
      <c r="H263" s="151"/>
      <c r="I263" s="279"/>
      <c r="J263" s="279"/>
      <c r="K263" s="158">
        <v>2.8306070000000001</v>
      </c>
      <c r="L263" s="158">
        <v>1.699997</v>
      </c>
      <c r="M263" s="158">
        <v>1.391961</v>
      </c>
      <c r="N263" s="158">
        <v>0.97402</v>
      </c>
      <c r="O263" s="158">
        <v>5.7248E-2</v>
      </c>
      <c r="P263" s="158">
        <v>0.96398300000000003</v>
      </c>
      <c r="Q263" s="158">
        <v>0.50600900000000004</v>
      </c>
      <c r="R263" s="158">
        <v>0.74704499999999996</v>
      </c>
      <c r="S263" s="158">
        <v>0.72294599999999998</v>
      </c>
      <c r="T263" s="158">
        <v>0.74704400000000004</v>
      </c>
      <c r="U263" s="158">
        <v>1.004502</v>
      </c>
      <c r="V263" s="158">
        <v>0.75441899999999995</v>
      </c>
      <c r="W263" s="158">
        <v>1.543733</v>
      </c>
      <c r="X263" s="158">
        <v>2.1698119999999999</v>
      </c>
      <c r="Y263" s="158">
        <v>1.6642680000000001</v>
      </c>
      <c r="Z263" s="158">
        <v>1.180382</v>
      </c>
      <c r="AA263" s="158">
        <v>-0.26304100000000002</v>
      </c>
      <c r="AB263" s="158">
        <v>1.1646110000000001</v>
      </c>
      <c r="AC263" s="158">
        <v>0.44922899999999999</v>
      </c>
      <c r="AD263" s="158">
        <v>0.82014799999999999</v>
      </c>
      <c r="AE263" s="158">
        <v>0.79369199999999995</v>
      </c>
      <c r="AF263" s="158">
        <v>0.82014699999999996</v>
      </c>
      <c r="AG263" s="158">
        <v>1.2092080000000001</v>
      </c>
      <c r="AH263" s="158">
        <v>0.26425199999999999</v>
      </c>
      <c r="AI263" s="158">
        <v>-11.319984</v>
      </c>
      <c r="AJ263" s="158">
        <v>13.415991999999999</v>
      </c>
      <c r="AK263" s="158">
        <v>0.79525699999999999</v>
      </c>
      <c r="AL263" s="158">
        <v>0.89052200000000004</v>
      </c>
      <c r="AM263" s="158">
        <v>-0.26157399999999997</v>
      </c>
      <c r="AN263" s="158">
        <v>1.1831130000000001</v>
      </c>
      <c r="AO263" s="158">
        <v>0.53641399999999995</v>
      </c>
      <c r="AP263" s="158">
        <v>2.1104419999999999</v>
      </c>
      <c r="AQ263" s="158">
        <v>0.58344399999999996</v>
      </c>
      <c r="AR263" s="158">
        <v>3.7643719999999998</v>
      </c>
      <c r="AS263" s="158">
        <v>-0.23379</v>
      </c>
      <c r="AT263" s="158">
        <v>0.413941</v>
      </c>
      <c r="AU263" s="158"/>
      <c r="AV263" s="158"/>
      <c r="AW263" s="158"/>
      <c r="AX263" s="158"/>
      <c r="AY263" s="158"/>
      <c r="AZ263" s="158"/>
      <c r="BA263" s="158"/>
      <c r="BB263" s="158"/>
      <c r="BC263" s="158"/>
      <c r="BD263" s="158"/>
      <c r="BE263" s="158"/>
      <c r="BF263" s="158"/>
      <c r="BG263" s="158"/>
      <c r="BH263" s="158"/>
      <c r="BI263" s="158"/>
      <c r="BJ263" s="158"/>
      <c r="BK263" s="158"/>
      <c r="BL263" s="158"/>
      <c r="BM263" s="158"/>
      <c r="BN263" s="158"/>
      <c r="BO263" s="158"/>
      <c r="BP263" s="158"/>
      <c r="BQ263" s="158"/>
      <c r="BR263" s="158"/>
      <c r="BS263" s="158"/>
      <c r="BT263" s="158"/>
      <c r="BU263" s="158"/>
      <c r="BV263" s="158"/>
      <c r="BW263" s="158"/>
      <c r="BX263" s="158"/>
      <c r="BY263" s="158"/>
      <c r="BZ263" s="158"/>
      <c r="CA263" s="158"/>
      <c r="CB263" s="158"/>
      <c r="CC263" s="158"/>
      <c r="CE263" s="251">
        <f t="shared" si="63"/>
        <v>12.399781000000003</v>
      </c>
      <c r="CF263" s="251">
        <f t="shared" si="63"/>
        <v>11.816441000000001</v>
      </c>
      <c r="CG263" s="251">
        <f t="shared" si="63"/>
        <v>11.878148999999997</v>
      </c>
      <c r="CH263" s="251">
        <f t="shared" si="63"/>
        <v>0</v>
      </c>
      <c r="CI263" s="251">
        <f t="shared" si="63"/>
        <v>0</v>
      </c>
      <c r="CJ263" s="251">
        <f t="shared" si="63"/>
        <v>0</v>
      </c>
    </row>
    <row r="264" spans="2:88" x14ac:dyDescent="0.2">
      <c r="B264" s="283" t="s">
        <v>1478</v>
      </c>
      <c r="C264" s="283"/>
      <c r="D264" s="283"/>
      <c r="E264" s="283"/>
      <c r="F264" s="283"/>
      <c r="G264" s="181"/>
      <c r="H264" s="181"/>
      <c r="I264" s="283"/>
      <c r="J264" s="283"/>
      <c r="K264" s="174">
        <v>312.52338700000001</v>
      </c>
      <c r="L264" s="174">
        <v>327.345079</v>
      </c>
      <c r="M264" s="174">
        <v>298.08440000000002</v>
      </c>
      <c r="N264" s="174">
        <v>308.702406</v>
      </c>
      <c r="O264" s="174">
        <v>305.20962800000001</v>
      </c>
      <c r="P264" s="174">
        <v>314.78020700000002</v>
      </c>
      <c r="Q264" s="174">
        <v>333.278524</v>
      </c>
      <c r="R264" s="174">
        <v>310.15526199999999</v>
      </c>
      <c r="S264" s="174">
        <v>357.33927399999999</v>
      </c>
      <c r="T264" s="174">
        <v>390.67479400000002</v>
      </c>
      <c r="U264" s="174">
        <v>324.72302100000002</v>
      </c>
      <c r="V264" s="174">
        <v>357.61956900000001</v>
      </c>
      <c r="W264" s="174">
        <v>414.659761</v>
      </c>
      <c r="X264" s="174">
        <v>410.36551500000002</v>
      </c>
      <c r="Y264" s="174">
        <v>347.96108099999998</v>
      </c>
      <c r="Z264" s="174">
        <v>359.774044</v>
      </c>
      <c r="AA264" s="174">
        <v>393.38507499999997</v>
      </c>
      <c r="AB264" s="174">
        <v>415.26407</v>
      </c>
      <c r="AC264" s="174">
        <v>379.33291000000003</v>
      </c>
      <c r="AD264" s="174">
        <v>383.779651</v>
      </c>
      <c r="AE264" s="174">
        <v>438.18274700000001</v>
      </c>
      <c r="AF264" s="174">
        <v>441.535572</v>
      </c>
      <c r="AG264" s="174">
        <v>393.44127200000003</v>
      </c>
      <c r="AH264" s="174">
        <v>426.14814699999999</v>
      </c>
      <c r="AI264" s="174">
        <v>396.23629099999999</v>
      </c>
      <c r="AJ264" s="174">
        <v>393.82903299999998</v>
      </c>
      <c r="AK264" s="174">
        <v>384.87694900000002</v>
      </c>
      <c r="AL264" s="174">
        <v>355.93669</v>
      </c>
      <c r="AM264" s="174">
        <v>381.09334999999999</v>
      </c>
      <c r="AN264" s="174">
        <v>353.36772400000001</v>
      </c>
      <c r="AO264" s="174">
        <v>386.42808200000002</v>
      </c>
      <c r="AP264" s="174">
        <v>376.663366</v>
      </c>
      <c r="AQ264" s="174">
        <v>539.43590900000004</v>
      </c>
      <c r="AR264" s="174">
        <v>505.34154799999999</v>
      </c>
      <c r="AS264" s="174">
        <v>668.82235400000002</v>
      </c>
      <c r="AT264" s="174">
        <v>764.33701799999994</v>
      </c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E264" s="283">
        <f t="shared" ref="CE264:CJ264" si="64">SUM(CE265:CE293)</f>
        <v>3940.4355510000005</v>
      </c>
      <c r="CF264" s="283">
        <f t="shared" si="64"/>
        <v>4803.8298449999993</v>
      </c>
      <c r="CG264" s="283">
        <f t="shared" si="64"/>
        <v>5506.3683139999994</v>
      </c>
      <c r="CH264" s="283">
        <f t="shared" si="64"/>
        <v>0</v>
      </c>
      <c r="CI264" s="283">
        <f t="shared" si="64"/>
        <v>0</v>
      </c>
      <c r="CJ264" s="283">
        <f t="shared" si="64"/>
        <v>0</v>
      </c>
    </row>
    <row r="265" spans="2:88" x14ac:dyDescent="0.2">
      <c r="B265" s="279"/>
      <c r="C265" s="279" t="s">
        <v>1479</v>
      </c>
      <c r="D265" s="279"/>
      <c r="E265" s="279"/>
      <c r="F265" s="279"/>
      <c r="G265" s="151" t="s">
        <v>1340</v>
      </c>
      <c r="H265" s="151"/>
      <c r="I265" s="279"/>
      <c r="J265" s="279"/>
      <c r="K265" s="158">
        <v>0.788551</v>
      </c>
      <c r="L265" s="158">
        <v>0.82357000000000002</v>
      </c>
      <c r="M265" s="158">
        <v>0.74246000000000001</v>
      </c>
      <c r="N265" s="158">
        <v>0.72640000000000005</v>
      </c>
      <c r="O265" s="158">
        <v>1.0034799999999999</v>
      </c>
      <c r="P265" s="158">
        <v>0.72640000000000005</v>
      </c>
      <c r="Q265" s="158">
        <v>0.72640000000000005</v>
      </c>
      <c r="R265" s="158">
        <v>0.74680000000000002</v>
      </c>
      <c r="S265" s="158">
        <v>0.74680000000000002</v>
      </c>
      <c r="T265" s="158">
        <v>0.74680000000000002</v>
      </c>
      <c r="U265" s="158">
        <v>0.74680000000000002</v>
      </c>
      <c r="V265" s="158">
        <v>0.74680000000000002</v>
      </c>
      <c r="W265" s="158">
        <v>0.74680000000000002</v>
      </c>
      <c r="X265" s="158">
        <v>0.76283000000000001</v>
      </c>
      <c r="Y265" s="158">
        <v>0.84345999999999999</v>
      </c>
      <c r="Z265" s="158">
        <v>0.81398999999999999</v>
      </c>
      <c r="AA265" s="158">
        <v>0.90246999999999999</v>
      </c>
      <c r="AB265" s="158">
        <v>0.81398999999999999</v>
      </c>
      <c r="AC265" s="158">
        <v>0.81398999999999999</v>
      </c>
      <c r="AD265" s="158">
        <v>0.84018000000000004</v>
      </c>
      <c r="AE265" s="158">
        <v>0.84018000000000004</v>
      </c>
      <c r="AF265" s="158">
        <v>0.84018000000000004</v>
      </c>
      <c r="AG265" s="158">
        <v>0.84018000000000004</v>
      </c>
      <c r="AH265" s="158">
        <v>0.83940999999999999</v>
      </c>
      <c r="AI265" s="158">
        <v>0.50558000000000003</v>
      </c>
      <c r="AJ265" s="158">
        <v>0.55134000000000005</v>
      </c>
      <c r="AK265" s="158">
        <v>0.56601999999999997</v>
      </c>
      <c r="AL265" s="158">
        <v>1.0589599999999999</v>
      </c>
      <c r="AM265" s="158">
        <v>1.28874</v>
      </c>
      <c r="AN265" s="158">
        <v>1.0554399999999999</v>
      </c>
      <c r="AO265" s="158">
        <v>1.0548500000000001</v>
      </c>
      <c r="AP265" s="158">
        <v>1.07046</v>
      </c>
      <c r="AQ265" s="158">
        <v>1.0646100000000001</v>
      </c>
      <c r="AR265" s="158">
        <v>2.17638</v>
      </c>
      <c r="AS265" s="158">
        <v>1.0714600000000001</v>
      </c>
      <c r="AT265" s="158">
        <v>0</v>
      </c>
      <c r="AU265" s="158"/>
      <c r="AV265" s="158"/>
      <c r="AW265" s="158"/>
      <c r="AX265" s="158"/>
      <c r="AY265" s="158"/>
      <c r="AZ265" s="158"/>
      <c r="BA265" s="158"/>
      <c r="BB265" s="158"/>
      <c r="BC265" s="158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  <c r="BQ265" s="158"/>
      <c r="BR265" s="158"/>
      <c r="BS265" s="158"/>
      <c r="BT265" s="158"/>
      <c r="BU265" s="158"/>
      <c r="BV265" s="158"/>
      <c r="BW265" s="158"/>
      <c r="BX265" s="158"/>
      <c r="BY265" s="158"/>
      <c r="BZ265" s="158"/>
      <c r="CA265" s="158"/>
      <c r="CB265" s="158"/>
      <c r="CC265" s="158"/>
      <c r="CE265" s="251">
        <f t="shared" ref="CE265:CJ274" si="65">SUMIF($K$5:$CC$5,CE$5,$K265:$CC265)</f>
        <v>9.2712610000000009</v>
      </c>
      <c r="CF265" s="251">
        <f t="shared" si="65"/>
        <v>9.8976600000000019</v>
      </c>
      <c r="CG265" s="251">
        <f t="shared" si="65"/>
        <v>11.463839999999999</v>
      </c>
      <c r="CH265" s="251">
        <f t="shared" si="65"/>
        <v>0</v>
      </c>
      <c r="CI265" s="251">
        <f t="shared" si="65"/>
        <v>0</v>
      </c>
      <c r="CJ265" s="251">
        <f t="shared" si="65"/>
        <v>0</v>
      </c>
    </row>
    <row r="266" spans="2:88" x14ac:dyDescent="0.2">
      <c r="B266" s="279"/>
      <c r="C266" s="279" t="s">
        <v>1591</v>
      </c>
      <c r="D266" s="279"/>
      <c r="E266" s="279"/>
      <c r="F266" s="279"/>
      <c r="G266" s="151" t="s">
        <v>1340</v>
      </c>
      <c r="H266" s="151"/>
      <c r="I266" s="279"/>
      <c r="J266" s="279"/>
      <c r="K266" s="158">
        <v>0</v>
      </c>
      <c r="L266" s="158">
        <v>0</v>
      </c>
      <c r="M266" s="158">
        <v>0</v>
      </c>
      <c r="N266" s="158">
        <v>0</v>
      </c>
      <c r="O266" s="158">
        <v>0</v>
      </c>
      <c r="P266" s="158">
        <v>0</v>
      </c>
      <c r="Q266" s="158">
        <v>0</v>
      </c>
      <c r="R266" s="158">
        <v>0</v>
      </c>
      <c r="S266" s="158">
        <v>0</v>
      </c>
      <c r="T266" s="158">
        <v>0</v>
      </c>
      <c r="U266" s="158">
        <v>0</v>
      </c>
      <c r="V266" s="158">
        <v>0.5</v>
      </c>
      <c r="W266" s="158">
        <v>0</v>
      </c>
      <c r="X266" s="158">
        <v>0</v>
      </c>
      <c r="Y266" s="158">
        <v>0</v>
      </c>
      <c r="Z266" s="158">
        <v>0</v>
      </c>
      <c r="AA266" s="158">
        <v>0</v>
      </c>
      <c r="AB266" s="158">
        <v>0</v>
      </c>
      <c r="AC266" s="158">
        <v>0</v>
      </c>
      <c r="AD266" s="158">
        <v>0</v>
      </c>
      <c r="AE266" s="158">
        <v>0</v>
      </c>
      <c r="AF266" s="158">
        <v>0</v>
      </c>
      <c r="AG266" s="158">
        <v>0</v>
      </c>
      <c r="AH266" s="158">
        <v>0</v>
      </c>
      <c r="AI266" s="158">
        <v>0</v>
      </c>
      <c r="AJ266" s="158">
        <v>0</v>
      </c>
      <c r="AK266" s="158">
        <v>0</v>
      </c>
      <c r="AL266" s="158">
        <v>0</v>
      </c>
      <c r="AM266" s="158">
        <v>0</v>
      </c>
      <c r="AN266" s="158">
        <v>0</v>
      </c>
      <c r="AO266" s="158">
        <v>0</v>
      </c>
      <c r="AP266" s="158">
        <v>0</v>
      </c>
      <c r="AQ266" s="158">
        <v>0</v>
      </c>
      <c r="AR266" s="158">
        <v>0</v>
      </c>
      <c r="AS266" s="158">
        <v>0</v>
      </c>
      <c r="AT266" s="158">
        <v>0</v>
      </c>
      <c r="AU266" s="158"/>
      <c r="AV266" s="158"/>
      <c r="AW266" s="158"/>
      <c r="AX266" s="158"/>
      <c r="AY266" s="158"/>
      <c r="AZ266" s="158"/>
      <c r="BA266" s="158"/>
      <c r="BB266" s="158"/>
      <c r="BC266" s="158"/>
      <c r="BD266" s="158"/>
      <c r="BE266" s="158"/>
      <c r="BF266" s="158"/>
      <c r="BG266" s="158"/>
      <c r="BH266" s="158"/>
      <c r="BI266" s="158"/>
      <c r="BJ266" s="158"/>
      <c r="BK266" s="158"/>
      <c r="BL266" s="158"/>
      <c r="BM266" s="158"/>
      <c r="BN266" s="158"/>
      <c r="BO266" s="158"/>
      <c r="BP266" s="158"/>
      <c r="BQ266" s="158"/>
      <c r="BR266" s="158"/>
      <c r="BS266" s="158"/>
      <c r="BT266" s="158"/>
      <c r="BU266" s="158"/>
      <c r="BV266" s="158"/>
      <c r="BW266" s="158"/>
      <c r="BX266" s="158"/>
      <c r="BY266" s="158"/>
      <c r="BZ266" s="158"/>
      <c r="CA266" s="158"/>
      <c r="CB266" s="158"/>
      <c r="CC266" s="158"/>
      <c r="CE266" s="251">
        <f t="shared" si="65"/>
        <v>0.5</v>
      </c>
      <c r="CF266" s="251">
        <f t="shared" si="65"/>
        <v>0</v>
      </c>
      <c r="CG266" s="251">
        <f t="shared" si="65"/>
        <v>0</v>
      </c>
      <c r="CH266" s="251">
        <f t="shared" si="65"/>
        <v>0</v>
      </c>
      <c r="CI266" s="251">
        <f t="shared" si="65"/>
        <v>0</v>
      </c>
      <c r="CJ266" s="251">
        <f t="shared" si="65"/>
        <v>0</v>
      </c>
    </row>
    <row r="267" spans="2:88" x14ac:dyDescent="0.2">
      <c r="B267" s="279"/>
      <c r="C267" s="279" t="s">
        <v>1592</v>
      </c>
      <c r="D267" s="279"/>
      <c r="E267" s="279"/>
      <c r="F267" s="279"/>
      <c r="G267" s="151" t="s">
        <v>1340</v>
      </c>
      <c r="H267" s="151"/>
      <c r="I267" s="279"/>
      <c r="J267" s="279"/>
      <c r="K267" s="158">
        <v>0.82535199999999997</v>
      </c>
      <c r="L267" s="158">
        <v>0</v>
      </c>
      <c r="M267" s="158">
        <v>0.04</v>
      </c>
      <c r="N267" s="158">
        <v>0</v>
      </c>
      <c r="O267" s="158">
        <v>0.8</v>
      </c>
      <c r="P267" s="158">
        <v>0</v>
      </c>
      <c r="Q267" s="158">
        <v>0</v>
      </c>
      <c r="R267" s="158">
        <v>0</v>
      </c>
      <c r="S267" s="158">
        <v>0.86</v>
      </c>
      <c r="T267" s="158">
        <v>0</v>
      </c>
      <c r="U267" s="158">
        <v>0</v>
      </c>
      <c r="V267" s="158">
        <v>1</v>
      </c>
      <c r="W267" s="158">
        <v>0.31680000000000003</v>
      </c>
      <c r="X267" s="158">
        <v>0.6</v>
      </c>
      <c r="Y267" s="158">
        <v>0</v>
      </c>
      <c r="Z267" s="158">
        <v>0.17399999999999999</v>
      </c>
      <c r="AA267" s="158">
        <v>0.8</v>
      </c>
      <c r="AB267" s="158">
        <v>0</v>
      </c>
      <c r="AC267" s="158">
        <v>0</v>
      </c>
      <c r="AD267" s="158">
        <v>0</v>
      </c>
      <c r="AE267" s="158">
        <v>0.6</v>
      </c>
      <c r="AF267" s="158">
        <v>0</v>
      </c>
      <c r="AG267" s="158">
        <v>0</v>
      </c>
      <c r="AH267" s="158">
        <v>0</v>
      </c>
      <c r="AI267" s="158">
        <v>0.3</v>
      </c>
      <c r="AJ267" s="158">
        <v>0</v>
      </c>
      <c r="AK267" s="158">
        <v>0</v>
      </c>
      <c r="AL267" s="158">
        <v>0</v>
      </c>
      <c r="AM267" s="158">
        <v>0</v>
      </c>
      <c r="AN267" s="158">
        <v>0</v>
      </c>
      <c r="AO267" s="158">
        <v>0</v>
      </c>
      <c r="AP267" s="158">
        <v>0.9</v>
      </c>
      <c r="AQ267" s="158">
        <v>0</v>
      </c>
      <c r="AR267" s="158">
        <v>0</v>
      </c>
      <c r="AS267" s="158">
        <v>0</v>
      </c>
      <c r="AT267" s="158">
        <v>0</v>
      </c>
      <c r="AU267" s="158"/>
      <c r="AV267" s="158"/>
      <c r="AW267" s="158"/>
      <c r="AX267" s="158"/>
      <c r="AY267" s="158"/>
      <c r="AZ267" s="158"/>
      <c r="BA267" s="158"/>
      <c r="BB267" s="158"/>
      <c r="BC267" s="158"/>
      <c r="BD267" s="158"/>
      <c r="BE267" s="158"/>
      <c r="BF267" s="158"/>
      <c r="BG267" s="158"/>
      <c r="BH267" s="158"/>
      <c r="BI267" s="158"/>
      <c r="BJ267" s="158"/>
      <c r="BK267" s="158"/>
      <c r="BL267" s="158"/>
      <c r="BM267" s="158"/>
      <c r="BN267" s="158"/>
      <c r="BO267" s="158"/>
      <c r="BP267" s="158"/>
      <c r="BQ267" s="158"/>
      <c r="BR267" s="158"/>
      <c r="BS267" s="158"/>
      <c r="BT267" s="158"/>
      <c r="BU267" s="158"/>
      <c r="BV267" s="158"/>
      <c r="BW267" s="158"/>
      <c r="BX267" s="158"/>
      <c r="BY267" s="158"/>
      <c r="BZ267" s="158"/>
      <c r="CA267" s="158"/>
      <c r="CB267" s="158"/>
      <c r="CC267" s="158"/>
      <c r="CE267" s="251">
        <f t="shared" si="65"/>
        <v>3.5253519999999998</v>
      </c>
      <c r="CF267" s="251">
        <f t="shared" si="65"/>
        <v>2.4908000000000001</v>
      </c>
      <c r="CG267" s="251">
        <f t="shared" si="65"/>
        <v>1.2</v>
      </c>
      <c r="CH267" s="251">
        <f t="shared" si="65"/>
        <v>0</v>
      </c>
      <c r="CI267" s="251">
        <f t="shared" si="65"/>
        <v>0</v>
      </c>
      <c r="CJ267" s="251">
        <f t="shared" si="65"/>
        <v>0</v>
      </c>
    </row>
    <row r="268" spans="2:88" x14ac:dyDescent="0.2">
      <c r="B268" s="279"/>
      <c r="C268" s="279" t="s">
        <v>1345</v>
      </c>
      <c r="D268" s="279"/>
      <c r="E268" s="279"/>
      <c r="F268" s="279"/>
      <c r="G268" s="151" t="s">
        <v>1340</v>
      </c>
      <c r="H268" s="151"/>
      <c r="I268" s="279"/>
      <c r="J268" s="279"/>
      <c r="K268" s="158">
        <v>3.1817999999999999E-2</v>
      </c>
      <c r="L268" s="158">
        <v>0</v>
      </c>
      <c r="M268" s="158">
        <v>0</v>
      </c>
      <c r="N268" s="158">
        <v>0</v>
      </c>
      <c r="O268" s="158">
        <v>0</v>
      </c>
      <c r="P268" s="158">
        <v>0</v>
      </c>
      <c r="Q268" s="158">
        <v>0.33949200000000002</v>
      </c>
      <c r="R268" s="158">
        <v>0.27876400000000001</v>
      </c>
      <c r="S268" s="158">
        <v>0.42284500000000003</v>
      </c>
      <c r="T268" s="158">
        <v>0.29771399999999998</v>
      </c>
      <c r="U268" s="158">
        <v>0.40972700000000001</v>
      </c>
      <c r="V268" s="158">
        <v>0.34521499999999999</v>
      </c>
      <c r="W268" s="158">
        <v>0.40543400000000002</v>
      </c>
      <c r="X268" s="158">
        <v>0.32542300000000002</v>
      </c>
      <c r="Y268" s="158">
        <v>0.32566899999999999</v>
      </c>
      <c r="Z268" s="158">
        <v>0.54002499999999998</v>
      </c>
      <c r="AA268" s="158">
        <v>0.19963900000000001</v>
      </c>
      <c r="AB268" s="158">
        <v>0.26300400000000002</v>
      </c>
      <c r="AC268" s="158">
        <v>0.42179899999999998</v>
      </c>
      <c r="AD268" s="158">
        <v>0.25502999999999998</v>
      </c>
      <c r="AE268" s="158">
        <v>0.194915</v>
      </c>
      <c r="AF268" s="158">
        <v>0.326098</v>
      </c>
      <c r="AG268" s="158">
        <v>0.26208599999999999</v>
      </c>
      <c r="AH268" s="158">
        <v>0.15420400000000001</v>
      </c>
      <c r="AI268" s="158">
        <v>0.271094</v>
      </c>
      <c r="AJ268" s="158">
        <v>0.16902</v>
      </c>
      <c r="AK268" s="158">
        <v>0.420099</v>
      </c>
      <c r="AL268" s="158">
        <v>0.36162899999999998</v>
      </c>
      <c r="AM268" s="158">
        <v>0.177149</v>
      </c>
      <c r="AN268" s="158">
        <v>0.21270800000000001</v>
      </c>
      <c r="AO268" s="158">
        <v>0.36842399999999997</v>
      </c>
      <c r="AP268" s="158">
        <v>0.221165</v>
      </c>
      <c r="AQ268" s="158">
        <v>0.30491800000000002</v>
      </c>
      <c r="AR268" s="158">
        <v>0.27637400000000001</v>
      </c>
      <c r="AS268" s="158">
        <v>0.108185</v>
      </c>
      <c r="AT268" s="158">
        <v>9.0378E-2</v>
      </c>
      <c r="AU268" s="158"/>
      <c r="AV268" s="158"/>
      <c r="AW268" s="158"/>
      <c r="AX268" s="158"/>
      <c r="AY268" s="158"/>
      <c r="AZ268" s="158"/>
      <c r="BA268" s="158"/>
      <c r="BB268" s="158"/>
      <c r="BC268" s="158"/>
      <c r="BD268" s="158"/>
      <c r="BE268" s="158"/>
      <c r="BF268" s="158"/>
      <c r="BG268" s="158"/>
      <c r="BH268" s="158"/>
      <c r="BI268" s="158"/>
      <c r="BJ268" s="158"/>
      <c r="BK268" s="158"/>
      <c r="BL268" s="158"/>
      <c r="BM268" s="158"/>
      <c r="BN268" s="158"/>
      <c r="BO268" s="158"/>
      <c r="BP268" s="158"/>
      <c r="BQ268" s="158"/>
      <c r="BR268" s="158"/>
      <c r="BS268" s="158"/>
      <c r="BT268" s="158"/>
      <c r="BU268" s="158"/>
      <c r="BV268" s="158"/>
      <c r="BW268" s="158"/>
      <c r="BX268" s="158"/>
      <c r="BY268" s="158"/>
      <c r="BZ268" s="158"/>
      <c r="CA268" s="158"/>
      <c r="CB268" s="158"/>
      <c r="CC268" s="158"/>
      <c r="CE268" s="251">
        <f t="shared" si="65"/>
        <v>2.125575</v>
      </c>
      <c r="CF268" s="251">
        <f t="shared" si="65"/>
        <v>3.6733260000000003</v>
      </c>
      <c r="CG268" s="251">
        <f t="shared" si="65"/>
        <v>2.9811430000000008</v>
      </c>
      <c r="CH268" s="251">
        <f t="shared" si="65"/>
        <v>0</v>
      </c>
      <c r="CI268" s="251">
        <f t="shared" si="65"/>
        <v>0</v>
      </c>
      <c r="CJ268" s="251">
        <f t="shared" si="65"/>
        <v>0</v>
      </c>
    </row>
    <row r="269" spans="2:88" x14ac:dyDescent="0.2">
      <c r="B269" s="279"/>
      <c r="C269" s="279" t="s">
        <v>1346</v>
      </c>
      <c r="D269" s="279"/>
      <c r="E269" s="279"/>
      <c r="F269" s="279"/>
      <c r="G269" s="151" t="s">
        <v>1340</v>
      </c>
      <c r="H269" s="151"/>
      <c r="I269" s="279"/>
      <c r="J269" s="279"/>
      <c r="K269" s="158">
        <v>0</v>
      </c>
      <c r="L269" s="158">
        <v>0</v>
      </c>
      <c r="M269" s="158">
        <v>0</v>
      </c>
      <c r="N269" s="158">
        <v>0</v>
      </c>
      <c r="O269" s="158">
        <v>0</v>
      </c>
      <c r="P269" s="158">
        <v>0</v>
      </c>
      <c r="Q269" s="158">
        <v>0</v>
      </c>
      <c r="R269" s="158">
        <v>0</v>
      </c>
      <c r="S269" s="158">
        <v>0</v>
      </c>
      <c r="T269" s="158">
        <v>0</v>
      </c>
      <c r="U269" s="158">
        <v>0</v>
      </c>
      <c r="V269" s="158">
        <v>0</v>
      </c>
      <c r="W269" s="158">
        <v>0</v>
      </c>
      <c r="X269" s="158">
        <v>0</v>
      </c>
      <c r="Y269" s="158">
        <v>0</v>
      </c>
      <c r="Z269" s="158">
        <v>0</v>
      </c>
      <c r="AA269" s="158">
        <v>4.2182999999999998E-2</v>
      </c>
      <c r="AB269" s="158">
        <v>1.7909999999999999E-2</v>
      </c>
      <c r="AC269" s="158">
        <v>0</v>
      </c>
      <c r="AD269" s="158">
        <v>9.0910000000000001E-3</v>
      </c>
      <c r="AE269" s="158">
        <v>0</v>
      </c>
      <c r="AF269" s="158">
        <v>0</v>
      </c>
      <c r="AG269" s="158">
        <v>0</v>
      </c>
      <c r="AH269" s="158">
        <v>0</v>
      </c>
      <c r="AI269" s="158">
        <v>0</v>
      </c>
      <c r="AJ269" s="158">
        <v>0</v>
      </c>
      <c r="AK269" s="158">
        <v>0</v>
      </c>
      <c r="AL269" s="158">
        <v>0</v>
      </c>
      <c r="AM269" s="158">
        <v>0</v>
      </c>
      <c r="AN269" s="158">
        <v>0</v>
      </c>
      <c r="AO269" s="158">
        <v>0</v>
      </c>
      <c r="AP269" s="158">
        <v>0</v>
      </c>
      <c r="AQ269" s="158">
        <v>0</v>
      </c>
      <c r="AR269" s="158">
        <v>0</v>
      </c>
      <c r="AS269" s="158">
        <v>0</v>
      </c>
      <c r="AT269" s="158">
        <v>0</v>
      </c>
      <c r="AU269" s="158"/>
      <c r="AV269" s="158"/>
      <c r="AW269" s="158"/>
      <c r="AX269" s="158"/>
      <c r="AY269" s="158"/>
      <c r="AZ269" s="158"/>
      <c r="BA269" s="158"/>
      <c r="BB269" s="158"/>
      <c r="BC269" s="158"/>
      <c r="BD269" s="158"/>
      <c r="BE269" s="158"/>
      <c r="BF269" s="158"/>
      <c r="BG269" s="158"/>
      <c r="BH269" s="158"/>
      <c r="BI269" s="158"/>
      <c r="BJ269" s="158"/>
      <c r="BK269" s="158"/>
      <c r="BL269" s="158"/>
      <c r="BM269" s="158"/>
      <c r="BN269" s="158"/>
      <c r="BO269" s="158"/>
      <c r="BP269" s="158"/>
      <c r="BQ269" s="158"/>
      <c r="BR269" s="158"/>
      <c r="BS269" s="158"/>
      <c r="BT269" s="158"/>
      <c r="BU269" s="158"/>
      <c r="BV269" s="158"/>
      <c r="BW269" s="158"/>
      <c r="BX269" s="158"/>
      <c r="BY269" s="158"/>
      <c r="BZ269" s="158"/>
      <c r="CA269" s="158"/>
      <c r="CB269" s="158"/>
      <c r="CC269" s="158"/>
      <c r="CE269" s="251">
        <f t="shared" si="65"/>
        <v>0</v>
      </c>
      <c r="CF269" s="251">
        <f t="shared" si="65"/>
        <v>6.9183999999999996E-2</v>
      </c>
      <c r="CG269" s="251">
        <f t="shared" si="65"/>
        <v>0</v>
      </c>
      <c r="CH269" s="251">
        <f t="shared" si="65"/>
        <v>0</v>
      </c>
      <c r="CI269" s="251">
        <f t="shared" si="65"/>
        <v>0</v>
      </c>
      <c r="CJ269" s="251">
        <f t="shared" si="65"/>
        <v>0</v>
      </c>
    </row>
    <row r="270" spans="2:88" x14ac:dyDescent="0.2">
      <c r="B270" s="279"/>
      <c r="C270" s="279" t="s">
        <v>1593</v>
      </c>
      <c r="D270" s="279"/>
      <c r="E270" s="279"/>
      <c r="F270" s="279"/>
      <c r="G270" s="151" t="s">
        <v>1362</v>
      </c>
      <c r="H270" s="151"/>
      <c r="I270" s="279"/>
      <c r="J270" s="279"/>
      <c r="K270" s="158">
        <v>0</v>
      </c>
      <c r="L270" s="158">
        <v>0</v>
      </c>
      <c r="M270" s="158">
        <v>0</v>
      </c>
      <c r="N270" s="158">
        <v>0</v>
      </c>
      <c r="O270" s="158">
        <v>0</v>
      </c>
      <c r="P270" s="158">
        <v>0</v>
      </c>
      <c r="Q270" s="158">
        <v>0</v>
      </c>
      <c r="R270" s="158">
        <v>0.1351</v>
      </c>
      <c r="S270" s="158">
        <v>-1.7399999999999999E-2</v>
      </c>
      <c r="T270" s="158">
        <v>0</v>
      </c>
      <c r="U270" s="158">
        <v>0</v>
      </c>
      <c r="V270" s="158">
        <v>0</v>
      </c>
      <c r="W270" s="158">
        <v>0</v>
      </c>
      <c r="X270" s="158">
        <v>0</v>
      </c>
      <c r="Y270" s="158">
        <v>0</v>
      </c>
      <c r="Z270" s="158">
        <v>0</v>
      </c>
      <c r="AA270" s="158">
        <v>0</v>
      </c>
      <c r="AB270" s="158">
        <v>0</v>
      </c>
      <c r="AC270" s="158">
        <v>0</v>
      </c>
      <c r="AD270" s="158">
        <v>0</v>
      </c>
      <c r="AE270" s="158">
        <v>0</v>
      </c>
      <c r="AF270" s="158">
        <v>0</v>
      </c>
      <c r="AG270" s="158">
        <v>0</v>
      </c>
      <c r="AH270" s="158">
        <v>0</v>
      </c>
      <c r="AI270" s="158">
        <v>0</v>
      </c>
      <c r="AJ270" s="158">
        <v>0</v>
      </c>
      <c r="AK270" s="158">
        <v>0</v>
      </c>
      <c r="AL270" s="158">
        <v>0</v>
      </c>
      <c r="AM270" s="158">
        <v>0</v>
      </c>
      <c r="AN270" s="158">
        <v>0</v>
      </c>
      <c r="AO270" s="158">
        <v>0</v>
      </c>
      <c r="AP270" s="158">
        <v>0</v>
      </c>
      <c r="AQ270" s="158">
        <v>0</v>
      </c>
      <c r="AR270" s="158">
        <v>0</v>
      </c>
      <c r="AS270" s="158">
        <v>0</v>
      </c>
      <c r="AT270" s="158">
        <v>0</v>
      </c>
      <c r="AU270" s="158"/>
      <c r="AV270" s="158"/>
      <c r="AW270" s="158"/>
      <c r="AX270" s="158"/>
      <c r="AY270" s="158"/>
      <c r="AZ270" s="158"/>
      <c r="BA270" s="158"/>
      <c r="BB270" s="158"/>
      <c r="BC270" s="158"/>
      <c r="BD270" s="158"/>
      <c r="BE270" s="158"/>
      <c r="BF270" s="158"/>
      <c r="BG270" s="158"/>
      <c r="BH270" s="158"/>
      <c r="BI270" s="158"/>
      <c r="BJ270" s="158"/>
      <c r="BK270" s="158"/>
      <c r="BL270" s="158"/>
      <c r="BM270" s="158"/>
      <c r="BN270" s="158"/>
      <c r="BO270" s="158"/>
      <c r="BP270" s="158"/>
      <c r="BQ270" s="158"/>
      <c r="BR270" s="158"/>
      <c r="BS270" s="158"/>
      <c r="BT270" s="158"/>
      <c r="BU270" s="158"/>
      <c r="BV270" s="158"/>
      <c r="BW270" s="158"/>
      <c r="BX270" s="158"/>
      <c r="BY270" s="158"/>
      <c r="BZ270" s="158"/>
      <c r="CA270" s="158"/>
      <c r="CB270" s="158"/>
      <c r="CC270" s="158"/>
      <c r="CE270" s="251">
        <f t="shared" si="65"/>
        <v>0.1177</v>
      </c>
      <c r="CF270" s="251">
        <f t="shared" si="65"/>
        <v>0</v>
      </c>
      <c r="CG270" s="251">
        <f t="shared" si="65"/>
        <v>0</v>
      </c>
      <c r="CH270" s="251">
        <f t="shared" si="65"/>
        <v>0</v>
      </c>
      <c r="CI270" s="251">
        <f t="shared" si="65"/>
        <v>0</v>
      </c>
      <c r="CJ270" s="251">
        <f t="shared" si="65"/>
        <v>0</v>
      </c>
    </row>
    <row r="271" spans="2:88" x14ac:dyDescent="0.2">
      <c r="B271" s="279"/>
      <c r="C271" s="279" t="s">
        <v>1594</v>
      </c>
      <c r="D271" s="279"/>
      <c r="E271" s="279"/>
      <c r="F271" s="279"/>
      <c r="G271" s="151" t="s">
        <v>1362</v>
      </c>
      <c r="H271" s="151"/>
      <c r="I271" s="279"/>
      <c r="J271" s="279"/>
      <c r="K271" s="158">
        <v>0</v>
      </c>
      <c r="L271" s="158">
        <v>0</v>
      </c>
      <c r="M271" s="158">
        <v>0</v>
      </c>
      <c r="N271" s="158">
        <v>0</v>
      </c>
      <c r="O271" s="158">
        <v>0</v>
      </c>
      <c r="P271" s="158">
        <v>0</v>
      </c>
      <c r="Q271" s="158">
        <v>0</v>
      </c>
      <c r="R271" s="158">
        <v>0</v>
      </c>
      <c r="S271" s="158">
        <v>0</v>
      </c>
      <c r="T271" s="158">
        <v>3.6082800000000002</v>
      </c>
      <c r="U271" s="158">
        <v>0</v>
      </c>
      <c r="V271" s="158">
        <v>0</v>
      </c>
      <c r="W271" s="158">
        <v>0</v>
      </c>
      <c r="X271" s="158">
        <v>0</v>
      </c>
      <c r="Y271" s="158">
        <v>0</v>
      </c>
      <c r="Z271" s="158">
        <v>0</v>
      </c>
      <c r="AA271" s="158">
        <v>9.8926920000000003</v>
      </c>
      <c r="AB271" s="158">
        <v>0</v>
      </c>
      <c r="AC271" s="158">
        <v>0</v>
      </c>
      <c r="AD271" s="158">
        <v>0</v>
      </c>
      <c r="AE271" s="158">
        <v>0</v>
      </c>
      <c r="AF271" s="158">
        <v>0</v>
      </c>
      <c r="AG271" s="158">
        <v>0</v>
      </c>
      <c r="AH271" s="158">
        <v>0</v>
      </c>
      <c r="AI271" s="158">
        <v>0</v>
      </c>
      <c r="AJ271" s="158">
        <v>0</v>
      </c>
      <c r="AK271" s="158">
        <v>0</v>
      </c>
      <c r="AL271" s="158">
        <v>0</v>
      </c>
      <c r="AM271" s="158">
        <v>8.9104100000000006</v>
      </c>
      <c r="AN271" s="158">
        <v>0.12565699999999999</v>
      </c>
      <c r="AO271" s="158">
        <v>0</v>
      </c>
      <c r="AP271" s="158">
        <v>0</v>
      </c>
      <c r="AQ271" s="158">
        <v>0</v>
      </c>
      <c r="AR271" s="158">
        <v>0</v>
      </c>
      <c r="AS271" s="158">
        <v>0</v>
      </c>
      <c r="AT271" s="158">
        <v>0</v>
      </c>
      <c r="AU271" s="158"/>
      <c r="AV271" s="158"/>
      <c r="AW271" s="158"/>
      <c r="AX271" s="158"/>
      <c r="AY271" s="158"/>
      <c r="AZ271" s="158"/>
      <c r="BA271" s="158"/>
      <c r="BB271" s="158"/>
      <c r="BC271" s="158"/>
      <c r="BD271" s="158"/>
      <c r="BE271" s="158"/>
      <c r="BF271" s="158"/>
      <c r="BG271" s="158"/>
      <c r="BH271" s="158"/>
      <c r="BI271" s="158"/>
      <c r="BJ271" s="158"/>
      <c r="BK271" s="158"/>
      <c r="BL271" s="158"/>
      <c r="BM271" s="158"/>
      <c r="BN271" s="158"/>
      <c r="BO271" s="158"/>
      <c r="BP271" s="158"/>
      <c r="BQ271" s="158"/>
      <c r="BR271" s="158"/>
      <c r="BS271" s="158"/>
      <c r="BT271" s="158"/>
      <c r="BU271" s="158"/>
      <c r="BV271" s="158"/>
      <c r="BW271" s="158"/>
      <c r="BX271" s="158"/>
      <c r="BY271" s="158"/>
      <c r="BZ271" s="158"/>
      <c r="CA271" s="158"/>
      <c r="CB271" s="158"/>
      <c r="CC271" s="158"/>
      <c r="CE271" s="251">
        <f t="shared" si="65"/>
        <v>3.6082800000000002</v>
      </c>
      <c r="CF271" s="251">
        <f t="shared" si="65"/>
        <v>9.8926920000000003</v>
      </c>
      <c r="CG271" s="251">
        <f t="shared" si="65"/>
        <v>9.036067000000001</v>
      </c>
      <c r="CH271" s="251">
        <f t="shared" si="65"/>
        <v>0</v>
      </c>
      <c r="CI271" s="251">
        <f t="shared" si="65"/>
        <v>0</v>
      </c>
      <c r="CJ271" s="251">
        <f t="shared" si="65"/>
        <v>0</v>
      </c>
    </row>
    <row r="272" spans="2:88" x14ac:dyDescent="0.2">
      <c r="B272" s="279"/>
      <c r="C272" s="279" t="s">
        <v>1595</v>
      </c>
      <c r="D272" s="279"/>
      <c r="E272" s="279"/>
      <c r="F272" s="279"/>
      <c r="G272" s="151" t="s">
        <v>1362</v>
      </c>
      <c r="H272" s="151"/>
      <c r="I272" s="279"/>
      <c r="J272" s="279"/>
      <c r="K272" s="158">
        <v>0</v>
      </c>
      <c r="L272" s="158">
        <v>0</v>
      </c>
      <c r="M272" s="158">
        <v>0.13</v>
      </c>
      <c r="N272" s="158">
        <v>0</v>
      </c>
      <c r="O272" s="158">
        <v>0</v>
      </c>
      <c r="P272" s="158">
        <v>0</v>
      </c>
      <c r="Q272" s="158">
        <v>0.15</v>
      </c>
      <c r="R272" s="158">
        <v>0</v>
      </c>
      <c r="S272" s="158">
        <v>0</v>
      </c>
      <c r="T272" s="158">
        <v>0</v>
      </c>
      <c r="U272" s="158">
        <v>0</v>
      </c>
      <c r="V272" s="158">
        <v>0</v>
      </c>
      <c r="W272" s="158">
        <v>0</v>
      </c>
      <c r="X272" s="158">
        <v>0</v>
      </c>
      <c r="Y272" s="158">
        <v>0</v>
      </c>
      <c r="Z272" s="158">
        <v>0</v>
      </c>
      <c r="AA272" s="158">
        <v>0</v>
      </c>
      <c r="AB272" s="158">
        <v>0</v>
      </c>
      <c r="AC272" s="158">
        <v>0</v>
      </c>
      <c r="AD272" s="158">
        <v>0</v>
      </c>
      <c r="AE272" s="158">
        <v>0</v>
      </c>
      <c r="AF272" s="158">
        <v>0</v>
      </c>
      <c r="AG272" s="158">
        <v>0</v>
      </c>
      <c r="AH272" s="158">
        <v>0</v>
      </c>
      <c r="AI272" s="158">
        <v>0</v>
      </c>
      <c r="AJ272" s="158">
        <v>0</v>
      </c>
      <c r="AK272" s="158">
        <v>0</v>
      </c>
      <c r="AL272" s="158">
        <v>0</v>
      </c>
      <c r="AM272" s="158">
        <v>0</v>
      </c>
      <c r="AN272" s="158">
        <v>0</v>
      </c>
      <c r="AO272" s="158">
        <v>0</v>
      </c>
      <c r="AP272" s="158">
        <v>0</v>
      </c>
      <c r="AQ272" s="158">
        <v>0</v>
      </c>
      <c r="AR272" s="158">
        <v>0</v>
      </c>
      <c r="AS272" s="158">
        <v>0</v>
      </c>
      <c r="AT272" s="158">
        <v>0</v>
      </c>
      <c r="AU272" s="158"/>
      <c r="AV272" s="158"/>
      <c r="AW272" s="158"/>
      <c r="AX272" s="158"/>
      <c r="AY272" s="158"/>
      <c r="AZ272" s="158"/>
      <c r="BA272" s="158"/>
      <c r="BB272" s="158"/>
      <c r="BC272" s="158"/>
      <c r="BD272" s="158"/>
      <c r="BE272" s="158"/>
      <c r="BF272" s="158"/>
      <c r="BG272" s="158"/>
      <c r="BH272" s="158"/>
      <c r="BI272" s="158"/>
      <c r="BJ272" s="158"/>
      <c r="BK272" s="158"/>
      <c r="BL272" s="158"/>
      <c r="BM272" s="158"/>
      <c r="BN272" s="158"/>
      <c r="BO272" s="158"/>
      <c r="BP272" s="158"/>
      <c r="BQ272" s="158"/>
      <c r="BR272" s="158"/>
      <c r="BS272" s="158"/>
      <c r="BT272" s="158"/>
      <c r="BU272" s="158"/>
      <c r="BV272" s="158"/>
      <c r="BW272" s="158"/>
      <c r="BX272" s="158"/>
      <c r="BY272" s="158"/>
      <c r="BZ272" s="158"/>
      <c r="CA272" s="158"/>
      <c r="CB272" s="158"/>
      <c r="CC272" s="158"/>
      <c r="CE272" s="251">
        <f t="shared" si="65"/>
        <v>0.28000000000000003</v>
      </c>
      <c r="CF272" s="251">
        <f t="shared" si="65"/>
        <v>0</v>
      </c>
      <c r="CG272" s="251">
        <f t="shared" si="65"/>
        <v>0</v>
      </c>
      <c r="CH272" s="251">
        <f t="shared" si="65"/>
        <v>0</v>
      </c>
      <c r="CI272" s="251">
        <f t="shared" si="65"/>
        <v>0</v>
      </c>
      <c r="CJ272" s="251">
        <f t="shared" si="65"/>
        <v>0</v>
      </c>
    </row>
    <row r="273" spans="2:88" x14ac:dyDescent="0.2">
      <c r="B273" s="279"/>
      <c r="C273" s="279" t="s">
        <v>1596</v>
      </c>
      <c r="D273" s="279"/>
      <c r="E273" s="279"/>
      <c r="F273" s="279"/>
      <c r="G273" s="151" t="s">
        <v>1362</v>
      </c>
      <c r="H273" s="151"/>
      <c r="I273" s="279"/>
      <c r="J273" s="279"/>
      <c r="K273" s="158">
        <v>0.26019999999999999</v>
      </c>
      <c r="L273" s="158">
        <v>0</v>
      </c>
      <c r="M273" s="158">
        <v>0.23080000000000001</v>
      </c>
      <c r="N273" s="158">
        <v>0.53269999999999995</v>
      </c>
      <c r="O273" s="158">
        <v>0.20349999999999999</v>
      </c>
      <c r="P273" s="158">
        <v>5.2999999999999999E-2</v>
      </c>
      <c r="Q273" s="158">
        <v>8.0299999999999996E-2</v>
      </c>
      <c r="R273" s="158">
        <v>0</v>
      </c>
      <c r="S273" s="158">
        <v>0.16248000000000001</v>
      </c>
      <c r="T273" s="158">
        <v>6.6100000000000006E-2</v>
      </c>
      <c r="U273" s="158">
        <v>9.0700000000000003E-2</v>
      </c>
      <c r="V273" s="158">
        <v>4.4600000000000001E-2</v>
      </c>
      <c r="W273" s="158">
        <v>0.02</v>
      </c>
      <c r="X273" s="158">
        <v>0.02</v>
      </c>
      <c r="Y273" s="158">
        <v>0</v>
      </c>
      <c r="Z273" s="158">
        <v>0</v>
      </c>
      <c r="AA273" s="158">
        <v>0.04</v>
      </c>
      <c r="AB273" s="158">
        <v>0.02</v>
      </c>
      <c r="AC273" s="158">
        <v>0</v>
      </c>
      <c r="AD273" s="158">
        <v>0.04</v>
      </c>
      <c r="AE273" s="158">
        <v>0</v>
      </c>
      <c r="AF273" s="158">
        <v>0</v>
      </c>
      <c r="AG273" s="158">
        <v>7.0699999999999999E-2</v>
      </c>
      <c r="AH273" s="158">
        <v>0.10685</v>
      </c>
      <c r="AI273" s="158">
        <v>0</v>
      </c>
      <c r="AJ273" s="158">
        <v>0</v>
      </c>
      <c r="AK273" s="158">
        <v>0</v>
      </c>
      <c r="AL273" s="158">
        <v>0</v>
      </c>
      <c r="AM273" s="158">
        <v>0</v>
      </c>
      <c r="AN273" s="158">
        <v>0</v>
      </c>
      <c r="AO273" s="158">
        <v>1.3299999999999999E-2</v>
      </c>
      <c r="AP273" s="158">
        <v>5.5800000000000002E-2</v>
      </c>
      <c r="AQ273" s="158">
        <v>9.3600000000000003E-2</v>
      </c>
      <c r="AR273" s="158">
        <v>2.5399999999999999E-2</v>
      </c>
      <c r="AS273" s="158">
        <v>0</v>
      </c>
      <c r="AT273" s="158">
        <v>2.9899999999999999E-2</v>
      </c>
      <c r="AU273" s="158"/>
      <c r="AV273" s="158"/>
      <c r="AW273" s="158"/>
      <c r="AX273" s="158"/>
      <c r="AY273" s="158"/>
      <c r="AZ273" s="158"/>
      <c r="BA273" s="158"/>
      <c r="BB273" s="158"/>
      <c r="BC273" s="158"/>
      <c r="BD273" s="158"/>
      <c r="BE273" s="158"/>
      <c r="BF273" s="158"/>
      <c r="BG273" s="158"/>
      <c r="BH273" s="158"/>
      <c r="BI273" s="158"/>
      <c r="BJ273" s="158"/>
      <c r="BK273" s="158"/>
      <c r="BL273" s="158"/>
      <c r="BM273" s="158"/>
      <c r="BN273" s="158"/>
      <c r="BO273" s="158"/>
      <c r="BP273" s="158"/>
      <c r="BQ273" s="158"/>
      <c r="BR273" s="158"/>
      <c r="BS273" s="158"/>
      <c r="BT273" s="158"/>
      <c r="BU273" s="158"/>
      <c r="BV273" s="158"/>
      <c r="BW273" s="158"/>
      <c r="BX273" s="158"/>
      <c r="BY273" s="158"/>
      <c r="BZ273" s="158"/>
      <c r="CA273" s="158"/>
      <c r="CB273" s="158"/>
      <c r="CC273" s="158"/>
      <c r="CE273" s="251">
        <f t="shared" si="65"/>
        <v>1.7243799999999998</v>
      </c>
      <c r="CF273" s="251">
        <f t="shared" si="65"/>
        <v>0.31755</v>
      </c>
      <c r="CG273" s="251">
        <f t="shared" si="65"/>
        <v>0.21800000000000003</v>
      </c>
      <c r="CH273" s="251">
        <f t="shared" si="65"/>
        <v>0</v>
      </c>
      <c r="CI273" s="251">
        <f t="shared" si="65"/>
        <v>0</v>
      </c>
      <c r="CJ273" s="251">
        <f t="shared" si="65"/>
        <v>0</v>
      </c>
    </row>
    <row r="274" spans="2:88" x14ac:dyDescent="0.2">
      <c r="B274" s="279"/>
      <c r="C274" s="279" t="s">
        <v>1488</v>
      </c>
      <c r="D274" s="279"/>
      <c r="E274" s="279"/>
      <c r="F274" s="279"/>
      <c r="G274" s="151" t="s">
        <v>1362</v>
      </c>
      <c r="H274" s="151"/>
      <c r="I274" s="279"/>
      <c r="J274" s="279"/>
      <c r="K274" s="158">
        <v>0</v>
      </c>
      <c r="L274" s="158">
        <v>0</v>
      </c>
      <c r="M274" s="158">
        <v>0</v>
      </c>
      <c r="N274" s="158">
        <v>0</v>
      </c>
      <c r="O274" s="158">
        <v>0</v>
      </c>
      <c r="P274" s="158">
        <v>0</v>
      </c>
      <c r="Q274" s="158">
        <v>0</v>
      </c>
      <c r="R274" s="158">
        <v>0</v>
      </c>
      <c r="S274" s="158">
        <v>0</v>
      </c>
      <c r="T274" s="158">
        <v>0</v>
      </c>
      <c r="U274" s="158">
        <v>0</v>
      </c>
      <c r="V274" s="158">
        <v>0</v>
      </c>
      <c r="W274" s="158">
        <v>6.3299999999999995E-2</v>
      </c>
      <c r="X274" s="158">
        <v>6.6400000000000001E-2</v>
      </c>
      <c r="Y274" s="158">
        <v>2.9399999999999999E-2</v>
      </c>
      <c r="Z274" s="158">
        <v>0.12018</v>
      </c>
      <c r="AA274" s="158">
        <v>2.2100000000000002E-2</v>
      </c>
      <c r="AB274" s="158">
        <v>0.11210000000000001</v>
      </c>
      <c r="AC274" s="158">
        <v>0.16026000000000001</v>
      </c>
      <c r="AD274" s="158">
        <v>9.3079999999999996E-2</v>
      </c>
      <c r="AE274" s="158">
        <v>0.11114</v>
      </c>
      <c r="AF274" s="158">
        <v>7.9147999999999996E-2</v>
      </c>
      <c r="AG274" s="158">
        <v>0.12944</v>
      </c>
      <c r="AH274" s="158">
        <v>0</v>
      </c>
      <c r="AI274" s="158">
        <v>5.0000000000000001E-3</v>
      </c>
      <c r="AJ274" s="158">
        <v>1.67E-2</v>
      </c>
      <c r="AK274" s="158">
        <v>5.4000000000000003E-3</v>
      </c>
      <c r="AL274" s="158">
        <v>7.6700000000000004E-2</v>
      </c>
      <c r="AM274" s="158">
        <v>1.2500000000000001E-2</v>
      </c>
      <c r="AN274" s="158">
        <v>3.2800000000000003E-2</v>
      </c>
      <c r="AO274" s="158">
        <v>7.7399999999999997E-2</v>
      </c>
      <c r="AP274" s="158">
        <v>0.17849999999999999</v>
      </c>
      <c r="AQ274" s="158">
        <v>9.8900000000000002E-2</v>
      </c>
      <c r="AR274" s="158">
        <v>0.26719999999999999</v>
      </c>
      <c r="AS274" s="158">
        <v>9.9099999999999994E-2</v>
      </c>
      <c r="AT274" s="158">
        <v>9.1600000000000001E-2</v>
      </c>
      <c r="AU274" s="158"/>
      <c r="AV274" s="158"/>
      <c r="AW274" s="158"/>
      <c r="AX274" s="158"/>
      <c r="AY274" s="158"/>
      <c r="AZ274" s="158"/>
      <c r="BA274" s="158"/>
      <c r="BB274" s="158"/>
      <c r="BC274" s="158"/>
      <c r="BD274" s="158"/>
      <c r="BE274" s="158"/>
      <c r="BF274" s="158"/>
      <c r="BG274" s="158"/>
      <c r="BH274" s="158"/>
      <c r="BI274" s="158"/>
      <c r="BJ274" s="158"/>
      <c r="BK274" s="158"/>
      <c r="BL274" s="158"/>
      <c r="BM274" s="158"/>
      <c r="BN274" s="158"/>
      <c r="BO274" s="158"/>
      <c r="BP274" s="158"/>
      <c r="BQ274" s="158"/>
      <c r="BR274" s="158"/>
      <c r="BS274" s="158"/>
      <c r="BT274" s="158"/>
      <c r="BU274" s="158"/>
      <c r="BV274" s="158"/>
      <c r="BW274" s="158"/>
      <c r="BX274" s="158"/>
      <c r="BY274" s="158"/>
      <c r="BZ274" s="158"/>
      <c r="CA274" s="158"/>
      <c r="CB274" s="158"/>
      <c r="CC274" s="158"/>
      <c r="CE274" s="251">
        <f t="shared" si="65"/>
        <v>0</v>
      </c>
      <c r="CF274" s="251">
        <f t="shared" si="65"/>
        <v>0.98654799999999998</v>
      </c>
      <c r="CG274" s="251">
        <f t="shared" si="65"/>
        <v>0.96179999999999999</v>
      </c>
      <c r="CH274" s="251">
        <f t="shared" si="65"/>
        <v>0</v>
      </c>
      <c r="CI274" s="251">
        <f t="shared" si="65"/>
        <v>0</v>
      </c>
      <c r="CJ274" s="251">
        <f t="shared" si="65"/>
        <v>0</v>
      </c>
    </row>
    <row r="275" spans="2:88" x14ac:dyDescent="0.2">
      <c r="B275" s="279"/>
      <c r="C275" s="279" t="s">
        <v>1597</v>
      </c>
      <c r="D275" s="279"/>
      <c r="E275" s="279"/>
      <c r="F275" s="279"/>
      <c r="G275" s="151" t="s">
        <v>1375</v>
      </c>
      <c r="H275" s="151"/>
      <c r="I275" s="279"/>
      <c r="J275" s="279"/>
      <c r="K275" s="158">
        <v>0</v>
      </c>
      <c r="L275" s="158">
        <v>0</v>
      </c>
      <c r="M275" s="158">
        <v>0</v>
      </c>
      <c r="N275" s="158">
        <v>0</v>
      </c>
      <c r="O275" s="158">
        <v>0</v>
      </c>
      <c r="P275" s="158">
        <v>0</v>
      </c>
      <c r="Q275" s="158">
        <v>0</v>
      </c>
      <c r="R275" s="158">
        <v>0</v>
      </c>
      <c r="S275" s="158">
        <v>0.59040000000000004</v>
      </c>
      <c r="T275" s="158">
        <v>0.16772799999999999</v>
      </c>
      <c r="U275" s="158">
        <v>0.35608000000000001</v>
      </c>
      <c r="V275" s="158">
        <v>7.1999999999999995E-2</v>
      </c>
      <c r="W275" s="158">
        <v>0.24884999999999999</v>
      </c>
      <c r="X275" s="158">
        <v>0.16155</v>
      </c>
      <c r="Y275" s="158">
        <v>8.4199999999999997E-2</v>
      </c>
      <c r="Z275" s="158">
        <v>0.13589999999999999</v>
      </c>
      <c r="AA275" s="158">
        <v>1.0449999999999999E-2</v>
      </c>
      <c r="AB275" s="158">
        <v>0.27989999999999998</v>
      </c>
      <c r="AC275" s="158">
        <v>0</v>
      </c>
      <c r="AD275" s="158">
        <v>0.1305</v>
      </c>
      <c r="AE275" s="158">
        <v>7.0269999999999999E-2</v>
      </c>
      <c r="AF275" s="158">
        <v>0</v>
      </c>
      <c r="AG275" s="158">
        <v>0.21240000000000001</v>
      </c>
      <c r="AH275" s="158">
        <v>0</v>
      </c>
      <c r="AI275" s="158">
        <v>9.6500000000000002E-2</v>
      </c>
      <c r="AJ275" s="158">
        <v>1.14E-2</v>
      </c>
      <c r="AK275" s="158">
        <v>0.16075999999999999</v>
      </c>
      <c r="AL275" s="158">
        <v>0.12551999999999999</v>
      </c>
      <c r="AM275" s="158">
        <v>0.10835</v>
      </c>
      <c r="AN275" s="158">
        <v>4.6309999999999997E-2</v>
      </c>
      <c r="AO275" s="158">
        <v>4.9272000000000003E-2</v>
      </c>
      <c r="AP275" s="158">
        <v>0</v>
      </c>
      <c r="AQ275" s="158">
        <v>1.7850000000000001E-2</v>
      </c>
      <c r="AR275" s="158">
        <v>0.28206999999999999</v>
      </c>
      <c r="AS275" s="158">
        <v>0.23598</v>
      </c>
      <c r="AT275" s="158">
        <v>1.9470000000000001E-2</v>
      </c>
      <c r="AU275" s="158"/>
      <c r="AV275" s="158"/>
      <c r="AW275" s="158"/>
      <c r="AX275" s="158"/>
      <c r="AY275" s="158"/>
      <c r="AZ275" s="158"/>
      <c r="BA275" s="158"/>
      <c r="BB275" s="158"/>
      <c r="BC275" s="158"/>
      <c r="BD275" s="158"/>
      <c r="BE275" s="158"/>
      <c r="BF275" s="158"/>
      <c r="BG275" s="158"/>
      <c r="BH275" s="158"/>
      <c r="BI275" s="158"/>
      <c r="BJ275" s="158"/>
      <c r="BK275" s="158"/>
      <c r="BL275" s="158"/>
      <c r="BM275" s="158"/>
      <c r="BN275" s="158"/>
      <c r="BO275" s="158"/>
      <c r="BP275" s="158"/>
      <c r="BQ275" s="158"/>
      <c r="BR275" s="158"/>
      <c r="BS275" s="158"/>
      <c r="BT275" s="158"/>
      <c r="BU275" s="158"/>
      <c r="BV275" s="158"/>
      <c r="BW275" s="158"/>
      <c r="BX275" s="158"/>
      <c r="BY275" s="158"/>
      <c r="BZ275" s="158"/>
      <c r="CA275" s="158"/>
      <c r="CB275" s="158"/>
      <c r="CC275" s="158"/>
      <c r="CE275" s="251">
        <f t="shared" ref="CE275:CJ284" si="66">SUMIF($K$5:$CC$5,CE$5,$K275:$CC275)</f>
        <v>1.1862080000000002</v>
      </c>
      <c r="CF275" s="251">
        <f t="shared" si="66"/>
        <v>1.33402</v>
      </c>
      <c r="CG275" s="251">
        <f t="shared" si="66"/>
        <v>1.1534820000000001</v>
      </c>
      <c r="CH275" s="251">
        <f t="shared" si="66"/>
        <v>0</v>
      </c>
      <c r="CI275" s="251">
        <f t="shared" si="66"/>
        <v>0</v>
      </c>
      <c r="CJ275" s="251">
        <f t="shared" si="66"/>
        <v>0</v>
      </c>
    </row>
    <row r="276" spans="2:88" x14ac:dyDescent="0.2">
      <c r="B276" s="279"/>
      <c r="C276" s="279" t="s">
        <v>1497</v>
      </c>
      <c r="D276" s="279"/>
      <c r="E276" s="279"/>
      <c r="F276" s="279"/>
      <c r="G276" s="151" t="s">
        <v>1452</v>
      </c>
      <c r="H276" s="151"/>
      <c r="I276" s="279"/>
      <c r="J276" s="279"/>
      <c r="K276" s="158">
        <v>0</v>
      </c>
      <c r="L276" s="158">
        <v>0</v>
      </c>
      <c r="M276" s="158">
        <v>0</v>
      </c>
      <c r="N276" s="158">
        <v>0</v>
      </c>
      <c r="O276" s="158">
        <v>0</v>
      </c>
      <c r="P276" s="158">
        <v>0</v>
      </c>
      <c r="Q276" s="158">
        <v>0</v>
      </c>
      <c r="R276" s="158">
        <v>0</v>
      </c>
      <c r="S276" s="158">
        <v>0</v>
      </c>
      <c r="T276" s="158">
        <v>0</v>
      </c>
      <c r="U276" s="158">
        <v>0</v>
      </c>
      <c r="V276" s="158">
        <v>0</v>
      </c>
      <c r="W276" s="158">
        <v>0</v>
      </c>
      <c r="X276" s="158">
        <v>0</v>
      </c>
      <c r="Y276" s="158">
        <v>0</v>
      </c>
      <c r="Z276" s="158">
        <v>0</v>
      </c>
      <c r="AA276" s="158">
        <v>0</v>
      </c>
      <c r="AB276" s="158">
        <v>0</v>
      </c>
      <c r="AC276" s="158">
        <v>0</v>
      </c>
      <c r="AD276" s="158">
        <v>0</v>
      </c>
      <c r="AE276" s="158">
        <v>0</v>
      </c>
      <c r="AF276" s="158">
        <v>0</v>
      </c>
      <c r="AG276" s="158">
        <v>0</v>
      </c>
      <c r="AH276" s="158">
        <v>0.02</v>
      </c>
      <c r="AI276" s="158">
        <v>0</v>
      </c>
      <c r="AJ276" s="158">
        <v>0</v>
      </c>
      <c r="AK276" s="158">
        <v>0</v>
      </c>
      <c r="AL276" s="158">
        <v>0</v>
      </c>
      <c r="AM276" s="158">
        <v>0</v>
      </c>
      <c r="AN276" s="158">
        <v>0</v>
      </c>
      <c r="AO276" s="158">
        <v>0</v>
      </c>
      <c r="AP276" s="158">
        <v>0</v>
      </c>
      <c r="AQ276" s="158">
        <v>0</v>
      </c>
      <c r="AR276" s="158">
        <v>0</v>
      </c>
      <c r="AS276" s="158">
        <v>0</v>
      </c>
      <c r="AT276" s="158">
        <v>0</v>
      </c>
      <c r="AU276" s="158"/>
      <c r="AV276" s="158"/>
      <c r="AW276" s="158"/>
      <c r="AX276" s="158"/>
      <c r="AY276" s="158"/>
      <c r="AZ276" s="158"/>
      <c r="BA276" s="158"/>
      <c r="BB276" s="158"/>
      <c r="BC276" s="158"/>
      <c r="BD276" s="158"/>
      <c r="BE276" s="158"/>
      <c r="BF276" s="158"/>
      <c r="BG276" s="158"/>
      <c r="BH276" s="158"/>
      <c r="BI276" s="158"/>
      <c r="BJ276" s="158"/>
      <c r="BK276" s="158"/>
      <c r="BL276" s="158"/>
      <c r="BM276" s="158"/>
      <c r="BN276" s="158"/>
      <c r="BO276" s="158"/>
      <c r="BP276" s="158"/>
      <c r="BQ276" s="158"/>
      <c r="BR276" s="158"/>
      <c r="BS276" s="158"/>
      <c r="BT276" s="158"/>
      <c r="BU276" s="158"/>
      <c r="BV276" s="158"/>
      <c r="BW276" s="158"/>
      <c r="BX276" s="158"/>
      <c r="BY276" s="158"/>
      <c r="BZ276" s="158"/>
      <c r="CA276" s="158"/>
      <c r="CB276" s="158"/>
      <c r="CC276" s="158"/>
      <c r="CE276" s="251">
        <f t="shared" si="66"/>
        <v>0</v>
      </c>
      <c r="CF276" s="251">
        <f t="shared" si="66"/>
        <v>0.02</v>
      </c>
      <c r="CG276" s="251">
        <f t="shared" si="66"/>
        <v>0</v>
      </c>
      <c r="CH276" s="251">
        <f t="shared" si="66"/>
        <v>0</v>
      </c>
      <c r="CI276" s="251">
        <f t="shared" si="66"/>
        <v>0</v>
      </c>
      <c r="CJ276" s="251">
        <f t="shared" si="66"/>
        <v>0</v>
      </c>
    </row>
    <row r="277" spans="2:88" x14ac:dyDescent="0.2">
      <c r="B277" s="279"/>
      <c r="C277" s="279" t="s">
        <v>1598</v>
      </c>
      <c r="D277" s="279"/>
      <c r="E277" s="279"/>
      <c r="F277" s="279"/>
      <c r="G277" s="151" t="s">
        <v>1434</v>
      </c>
      <c r="H277" s="151"/>
      <c r="I277" s="279"/>
      <c r="J277" s="279"/>
      <c r="K277" s="158">
        <v>0.67373300000000003</v>
      </c>
      <c r="L277" s="158">
        <v>0</v>
      </c>
      <c r="M277" s="158">
        <v>1.0460579999999999</v>
      </c>
      <c r="N277" s="158">
        <v>1.0014639999999999</v>
      </c>
      <c r="O277" s="158">
        <v>1.0092220000000001</v>
      </c>
      <c r="P277" s="158">
        <v>1.007029</v>
      </c>
      <c r="Q277" s="158">
        <v>0.79703800000000002</v>
      </c>
      <c r="R277" s="158">
        <v>1.6118790000000001</v>
      </c>
      <c r="S277" s="158">
        <v>-0.54505999999999999</v>
      </c>
      <c r="T277" s="158">
        <v>0.15007100000000001</v>
      </c>
      <c r="U277" s="158">
        <v>0.43554100000000001</v>
      </c>
      <c r="V277" s="158">
        <v>0.476325</v>
      </c>
      <c r="W277" s="158">
        <v>0</v>
      </c>
      <c r="X277" s="158">
        <v>0</v>
      </c>
      <c r="Y277" s="158">
        <v>0</v>
      </c>
      <c r="Z277" s="158">
        <v>0</v>
      </c>
      <c r="AA277" s="158">
        <v>0</v>
      </c>
      <c r="AB277" s="158">
        <v>0</v>
      </c>
      <c r="AC277" s="158">
        <v>0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158">
        <v>0</v>
      </c>
      <c r="AL277" s="158">
        <v>0</v>
      </c>
      <c r="AM277" s="158">
        <v>0</v>
      </c>
      <c r="AN277" s="158">
        <v>0</v>
      </c>
      <c r="AO277" s="158">
        <v>0</v>
      </c>
      <c r="AP277" s="158">
        <v>0</v>
      </c>
      <c r="AQ277" s="158">
        <v>0</v>
      </c>
      <c r="AR277" s="158">
        <v>0</v>
      </c>
      <c r="AS277" s="158">
        <v>0</v>
      </c>
      <c r="AT277" s="158">
        <v>0</v>
      </c>
      <c r="AU277" s="158"/>
      <c r="AV277" s="158"/>
      <c r="AW277" s="158"/>
      <c r="AX277" s="158"/>
      <c r="AY277" s="158"/>
      <c r="AZ277" s="158"/>
      <c r="BA277" s="158"/>
      <c r="BB277" s="158"/>
      <c r="BC277" s="158"/>
      <c r="BD277" s="158"/>
      <c r="BE277" s="158"/>
      <c r="BF277" s="158"/>
      <c r="BG277" s="158"/>
      <c r="BH277" s="158"/>
      <c r="BI277" s="158"/>
      <c r="BJ277" s="158"/>
      <c r="BK277" s="158"/>
      <c r="BL277" s="158"/>
      <c r="BM277" s="158"/>
      <c r="BN277" s="158"/>
      <c r="BO277" s="158"/>
      <c r="BP277" s="158"/>
      <c r="BQ277" s="158"/>
      <c r="BR277" s="158"/>
      <c r="BS277" s="158"/>
      <c r="BT277" s="158"/>
      <c r="BU277" s="158"/>
      <c r="BV277" s="158"/>
      <c r="BW277" s="158"/>
      <c r="BX277" s="158"/>
      <c r="BY277" s="158"/>
      <c r="BZ277" s="158"/>
      <c r="CA277" s="158"/>
      <c r="CB277" s="158"/>
      <c r="CC277" s="158"/>
      <c r="CE277" s="251">
        <f t="shared" si="66"/>
        <v>7.6632999999999987</v>
      </c>
      <c r="CF277" s="251">
        <f t="shared" si="66"/>
        <v>0</v>
      </c>
      <c r="CG277" s="251">
        <f t="shared" si="66"/>
        <v>0</v>
      </c>
      <c r="CH277" s="251">
        <f t="shared" si="66"/>
        <v>0</v>
      </c>
      <c r="CI277" s="251">
        <f t="shared" si="66"/>
        <v>0</v>
      </c>
      <c r="CJ277" s="251">
        <f t="shared" si="66"/>
        <v>0</v>
      </c>
    </row>
    <row r="278" spans="2:88" x14ac:dyDescent="0.2">
      <c r="B278" s="279"/>
      <c r="C278" s="279" t="s">
        <v>1599</v>
      </c>
      <c r="D278" s="279"/>
      <c r="E278" s="279"/>
      <c r="F278" s="279"/>
      <c r="G278" s="151" t="s">
        <v>1434</v>
      </c>
      <c r="H278" s="151"/>
      <c r="I278" s="279"/>
      <c r="J278" s="279"/>
      <c r="K278" s="158">
        <v>0.113639</v>
      </c>
      <c r="L278" s="158">
        <v>0</v>
      </c>
      <c r="M278" s="158">
        <v>0</v>
      </c>
      <c r="N278" s="158">
        <v>0</v>
      </c>
      <c r="O278" s="158">
        <v>0</v>
      </c>
      <c r="P278" s="158">
        <v>0.26074399999999998</v>
      </c>
      <c r="Q278" s="158">
        <v>0.45327000000000001</v>
      </c>
      <c r="R278" s="158">
        <v>0.45013599999999998</v>
      </c>
      <c r="S278" s="158">
        <v>0.50045499999999998</v>
      </c>
      <c r="T278" s="158">
        <v>0.49922100000000003</v>
      </c>
      <c r="U278" s="158">
        <v>0.45850800000000003</v>
      </c>
      <c r="V278" s="158">
        <v>0.32522400000000001</v>
      </c>
      <c r="W278" s="158">
        <v>0.55268099999999998</v>
      </c>
      <c r="X278" s="158">
        <v>0.47586699999999998</v>
      </c>
      <c r="Y278" s="158">
        <v>0.35076299999999999</v>
      </c>
      <c r="Z278" s="158">
        <v>0.40056799999999998</v>
      </c>
      <c r="AA278" s="158">
        <v>0.49986900000000001</v>
      </c>
      <c r="AB278" s="158">
        <v>0.45565600000000001</v>
      </c>
      <c r="AC278" s="158">
        <v>0.37765500000000002</v>
      </c>
      <c r="AD278" s="158">
        <v>0.41819200000000001</v>
      </c>
      <c r="AE278" s="158">
        <v>0.47395900000000002</v>
      </c>
      <c r="AF278" s="158">
        <v>0.86589000000000005</v>
      </c>
      <c r="AG278" s="158">
        <v>0.49215399999999998</v>
      </c>
      <c r="AH278" s="158">
        <v>0.245312</v>
      </c>
      <c r="AI278" s="158">
        <v>0.185472</v>
      </c>
      <c r="AJ278" s="158">
        <v>0.31624799999999997</v>
      </c>
      <c r="AK278" s="158">
        <v>0.89460899999999999</v>
      </c>
      <c r="AL278" s="158">
        <v>0.45036799999999999</v>
      </c>
      <c r="AM278" s="158">
        <v>0.59651600000000005</v>
      </c>
      <c r="AN278" s="158">
        <v>0</v>
      </c>
      <c r="AO278" s="158">
        <v>0</v>
      </c>
      <c r="AP278" s="158">
        <v>0</v>
      </c>
      <c r="AQ278" s="158">
        <v>0</v>
      </c>
      <c r="AR278" s="158">
        <v>0</v>
      </c>
      <c r="AS278" s="158">
        <v>0</v>
      </c>
      <c r="AT278" s="158">
        <v>0</v>
      </c>
      <c r="AU278" s="158"/>
      <c r="AV278" s="158"/>
      <c r="AW278" s="158"/>
      <c r="AX278" s="158"/>
      <c r="AY278" s="158"/>
      <c r="AZ278" s="158"/>
      <c r="BA278" s="158"/>
      <c r="BB278" s="158"/>
      <c r="BC278" s="158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158"/>
      <c r="BV278" s="158"/>
      <c r="BW278" s="158"/>
      <c r="BX278" s="158"/>
      <c r="BY278" s="158"/>
      <c r="BZ278" s="158"/>
      <c r="CA278" s="158"/>
      <c r="CB278" s="158"/>
      <c r="CC278" s="158"/>
      <c r="CE278" s="251">
        <f t="shared" si="66"/>
        <v>3.0611969999999999</v>
      </c>
      <c r="CF278" s="251">
        <f t="shared" si="66"/>
        <v>5.6085660000000006</v>
      </c>
      <c r="CG278" s="251">
        <f t="shared" si="66"/>
        <v>2.4432130000000001</v>
      </c>
      <c r="CH278" s="251">
        <f t="shared" si="66"/>
        <v>0</v>
      </c>
      <c r="CI278" s="251">
        <f t="shared" si="66"/>
        <v>0</v>
      </c>
      <c r="CJ278" s="251">
        <f t="shared" si="66"/>
        <v>0</v>
      </c>
    </row>
    <row r="279" spans="2:88" x14ac:dyDescent="0.2">
      <c r="B279" s="279"/>
      <c r="C279" s="279" t="s">
        <v>1600</v>
      </c>
      <c r="D279" s="279"/>
      <c r="E279" s="279"/>
      <c r="F279" s="279"/>
      <c r="G279" s="151" t="s">
        <v>1434</v>
      </c>
      <c r="H279" s="151"/>
      <c r="I279" s="279"/>
      <c r="J279" s="279"/>
      <c r="K279" s="158">
        <v>0</v>
      </c>
      <c r="L279" s="158">
        <v>0</v>
      </c>
      <c r="M279" s="158">
        <v>0</v>
      </c>
      <c r="N279" s="158">
        <v>0</v>
      </c>
      <c r="O279" s="158">
        <v>0</v>
      </c>
      <c r="P279" s="158">
        <v>0</v>
      </c>
      <c r="Q279" s="158">
        <v>0</v>
      </c>
      <c r="R279" s="158">
        <v>0</v>
      </c>
      <c r="S279" s="158">
        <v>0</v>
      </c>
      <c r="T279" s="158">
        <v>0</v>
      </c>
      <c r="U279" s="158">
        <v>0</v>
      </c>
      <c r="V279" s="158">
        <v>0</v>
      </c>
      <c r="W279" s="158">
        <v>0</v>
      </c>
      <c r="X279" s="158">
        <v>0</v>
      </c>
      <c r="Y279" s="158">
        <v>0</v>
      </c>
      <c r="Z279" s="158">
        <v>0</v>
      </c>
      <c r="AA279" s="158">
        <v>0</v>
      </c>
      <c r="AB279" s="158">
        <v>0</v>
      </c>
      <c r="AC279" s="158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0</v>
      </c>
      <c r="AJ279" s="158">
        <v>0</v>
      </c>
      <c r="AK279" s="158">
        <v>0</v>
      </c>
      <c r="AL279" s="158">
        <v>0</v>
      </c>
      <c r="AM279" s="158">
        <v>0</v>
      </c>
      <c r="AN279" s="158">
        <v>0.74276399999999998</v>
      </c>
      <c r="AO279" s="158">
        <v>0.76687700000000003</v>
      </c>
      <c r="AP279" s="158">
        <v>1.16428</v>
      </c>
      <c r="AQ279" s="158">
        <v>0.54879599999999995</v>
      </c>
      <c r="AR279" s="158">
        <v>0.68061000000000005</v>
      </c>
      <c r="AS279" s="158">
        <v>0.64035900000000001</v>
      </c>
      <c r="AT279" s="158">
        <v>0.72621800000000003</v>
      </c>
      <c r="AU279" s="158"/>
      <c r="AV279" s="158"/>
      <c r="AW279" s="158"/>
      <c r="AX279" s="158"/>
      <c r="AY279" s="158"/>
      <c r="AZ279" s="158"/>
      <c r="BA279" s="158"/>
      <c r="BB279" s="158"/>
      <c r="BC279" s="158"/>
      <c r="BD279" s="158"/>
      <c r="BE279" s="158"/>
      <c r="BF279" s="158"/>
      <c r="BG279" s="158"/>
      <c r="BH279" s="158"/>
      <c r="BI279" s="158"/>
      <c r="BJ279" s="158"/>
      <c r="BK279" s="158"/>
      <c r="BL279" s="158"/>
      <c r="BM279" s="158"/>
      <c r="BN279" s="158"/>
      <c r="BO279" s="158"/>
      <c r="BP279" s="158"/>
      <c r="BQ279" s="158"/>
      <c r="BR279" s="158"/>
      <c r="BS279" s="158"/>
      <c r="BT279" s="158"/>
      <c r="BU279" s="158"/>
      <c r="BV279" s="158"/>
      <c r="BW279" s="158"/>
      <c r="BX279" s="158"/>
      <c r="BY279" s="158"/>
      <c r="BZ279" s="158"/>
      <c r="CA279" s="158"/>
      <c r="CB279" s="158"/>
      <c r="CC279" s="158"/>
      <c r="CE279" s="251">
        <f t="shared" si="66"/>
        <v>0</v>
      </c>
      <c r="CF279" s="251">
        <f t="shared" si="66"/>
        <v>0</v>
      </c>
      <c r="CG279" s="251">
        <f t="shared" si="66"/>
        <v>5.2699040000000004</v>
      </c>
      <c r="CH279" s="251">
        <f t="shared" si="66"/>
        <v>0</v>
      </c>
      <c r="CI279" s="251">
        <f t="shared" si="66"/>
        <v>0</v>
      </c>
      <c r="CJ279" s="251">
        <f t="shared" si="66"/>
        <v>0</v>
      </c>
    </row>
    <row r="280" spans="2:88" x14ac:dyDescent="0.2">
      <c r="B280" s="279"/>
      <c r="C280" s="279" t="s">
        <v>1601</v>
      </c>
      <c r="D280" s="279"/>
      <c r="E280" s="279"/>
      <c r="F280" s="279"/>
      <c r="G280" s="151" t="s">
        <v>1434</v>
      </c>
      <c r="H280" s="151"/>
      <c r="I280" s="279"/>
      <c r="J280" s="279"/>
      <c r="K280" s="158">
        <v>0</v>
      </c>
      <c r="L280" s="158">
        <v>0</v>
      </c>
      <c r="M280" s="158">
        <v>0</v>
      </c>
      <c r="N280" s="158">
        <v>0</v>
      </c>
      <c r="O280" s="158">
        <v>0</v>
      </c>
      <c r="P280" s="158">
        <v>0</v>
      </c>
      <c r="Q280" s="158">
        <v>0</v>
      </c>
      <c r="R280" s="158">
        <v>0</v>
      </c>
      <c r="S280" s="158">
        <v>0.888436</v>
      </c>
      <c r="T280" s="158">
        <v>0</v>
      </c>
      <c r="U280" s="158">
        <v>0</v>
      </c>
      <c r="V280" s="158">
        <v>0</v>
      </c>
      <c r="W280" s="158">
        <v>0.28624300000000003</v>
      </c>
      <c r="X280" s="158">
        <v>0.31516699999999997</v>
      </c>
      <c r="Y280" s="158">
        <v>0.43696099999999999</v>
      </c>
      <c r="Z280" s="158">
        <v>1.176488</v>
      </c>
      <c r="AA280" s="158">
        <v>0.45025300000000001</v>
      </c>
      <c r="AB280" s="158">
        <v>0.25401299999999999</v>
      </c>
      <c r="AC280" s="158">
        <v>0.88828300000000004</v>
      </c>
      <c r="AD280" s="158">
        <v>0.30486999999999997</v>
      </c>
      <c r="AE280" s="158">
        <v>0.44060700000000003</v>
      </c>
      <c r="AF280" s="158">
        <v>1.085019</v>
      </c>
      <c r="AG280" s="158">
        <v>8.4228999999999998E-2</v>
      </c>
      <c r="AH280" s="158">
        <v>0</v>
      </c>
      <c r="AI280" s="158">
        <v>0</v>
      </c>
      <c r="AJ280" s="158">
        <v>0</v>
      </c>
      <c r="AK280" s="158">
        <v>0.20233899999999999</v>
      </c>
      <c r="AL280" s="158">
        <v>0.11913</v>
      </c>
      <c r="AM280" s="158">
        <v>0.179368</v>
      </c>
      <c r="AN280" s="158">
        <v>0.33945799999999998</v>
      </c>
      <c r="AO280" s="158">
        <v>1.210081</v>
      </c>
      <c r="AP280" s="158">
        <v>1.1167130000000001</v>
      </c>
      <c r="AQ280" s="158">
        <v>0.67510099999999995</v>
      </c>
      <c r="AR280" s="158">
        <v>1.520669</v>
      </c>
      <c r="AS280" s="158">
        <v>1.0323910000000001</v>
      </c>
      <c r="AT280" s="158">
        <v>0.86683699999999997</v>
      </c>
      <c r="AU280" s="158"/>
      <c r="AV280" s="158"/>
      <c r="AW280" s="158"/>
      <c r="AX280" s="158"/>
      <c r="AY280" s="158"/>
      <c r="AZ280" s="158"/>
      <c r="BA280" s="158"/>
      <c r="BB280" s="158"/>
      <c r="BC280" s="158"/>
      <c r="BD280" s="158"/>
      <c r="BE280" s="158"/>
      <c r="BF280" s="158"/>
      <c r="BG280" s="158"/>
      <c r="BH280" s="158"/>
      <c r="BI280" s="158"/>
      <c r="BJ280" s="158"/>
      <c r="BK280" s="158"/>
      <c r="BL280" s="158"/>
      <c r="BM280" s="158"/>
      <c r="BN280" s="158"/>
      <c r="BO280" s="158"/>
      <c r="BP280" s="158"/>
      <c r="BQ280" s="158"/>
      <c r="BR280" s="158"/>
      <c r="BS280" s="158"/>
      <c r="BT280" s="158"/>
      <c r="BU280" s="158"/>
      <c r="BV280" s="158"/>
      <c r="BW280" s="158"/>
      <c r="BX280" s="158"/>
      <c r="BY280" s="158"/>
      <c r="BZ280" s="158"/>
      <c r="CA280" s="158"/>
      <c r="CB280" s="158"/>
      <c r="CC280" s="158"/>
      <c r="CE280" s="251">
        <f t="shared" si="66"/>
        <v>0.888436</v>
      </c>
      <c r="CF280" s="251">
        <f t="shared" si="66"/>
        <v>5.7221329999999995</v>
      </c>
      <c r="CG280" s="251">
        <f t="shared" si="66"/>
        <v>7.2620869999999993</v>
      </c>
      <c r="CH280" s="251">
        <f t="shared" si="66"/>
        <v>0</v>
      </c>
      <c r="CI280" s="251">
        <f t="shared" si="66"/>
        <v>0</v>
      </c>
      <c r="CJ280" s="251">
        <f t="shared" si="66"/>
        <v>0</v>
      </c>
    </row>
    <row r="281" spans="2:88" x14ac:dyDescent="0.2">
      <c r="B281" s="279"/>
      <c r="C281" s="279" t="s">
        <v>1532</v>
      </c>
      <c r="D281" s="279"/>
      <c r="E281" s="279"/>
      <c r="F281" s="279"/>
      <c r="G281" s="151" t="s">
        <v>1404</v>
      </c>
      <c r="H281" s="151"/>
      <c r="I281" s="279"/>
      <c r="J281" s="279"/>
      <c r="K281" s="158">
        <v>0</v>
      </c>
      <c r="L281" s="158">
        <v>0</v>
      </c>
      <c r="M281" s="158">
        <v>0</v>
      </c>
      <c r="N281" s="158">
        <v>0</v>
      </c>
      <c r="O281" s="158">
        <v>0</v>
      </c>
      <c r="P281" s="158">
        <v>0.10047399999999999</v>
      </c>
      <c r="Q281" s="158">
        <v>0</v>
      </c>
      <c r="R281" s="158">
        <v>0</v>
      </c>
      <c r="S281" s="158">
        <v>0</v>
      </c>
      <c r="T281" s="158">
        <v>0</v>
      </c>
      <c r="U281" s="158">
        <v>2.1819000000000002E-2</v>
      </c>
      <c r="V281" s="158">
        <v>0.12843399999999999</v>
      </c>
      <c r="W281" s="158">
        <v>0</v>
      </c>
      <c r="X281" s="158">
        <v>6.6369999999999997E-3</v>
      </c>
      <c r="Y281" s="158">
        <v>0.19545599999999999</v>
      </c>
      <c r="Z281" s="158">
        <v>0.15045600000000001</v>
      </c>
      <c r="AA281" s="158">
        <v>4.8182999999999997E-2</v>
      </c>
      <c r="AB281" s="158">
        <v>6.8001000000000006E-2</v>
      </c>
      <c r="AC281" s="158">
        <v>8.0879999999999997E-3</v>
      </c>
      <c r="AD281" s="158">
        <v>0</v>
      </c>
      <c r="AE281" s="158">
        <v>0</v>
      </c>
      <c r="AF281" s="158">
        <v>6.1545999999999997E-2</v>
      </c>
      <c r="AG281" s="158">
        <v>0</v>
      </c>
      <c r="AH281" s="158">
        <v>0</v>
      </c>
      <c r="AI281" s="158">
        <v>0</v>
      </c>
      <c r="AJ281" s="158">
        <v>0</v>
      </c>
      <c r="AK281" s="158">
        <v>0</v>
      </c>
      <c r="AL281" s="158">
        <v>0</v>
      </c>
      <c r="AM281" s="158">
        <v>0</v>
      </c>
      <c r="AN281" s="158">
        <v>0</v>
      </c>
      <c r="AO281" s="158">
        <v>0</v>
      </c>
      <c r="AP281" s="158">
        <v>0</v>
      </c>
      <c r="AQ281" s="158">
        <v>0</v>
      </c>
      <c r="AR281" s="158">
        <v>0</v>
      </c>
      <c r="AS281" s="158">
        <v>0</v>
      </c>
      <c r="AT281" s="158">
        <v>0</v>
      </c>
      <c r="AU281" s="158"/>
      <c r="AV281" s="158"/>
      <c r="AW281" s="158"/>
      <c r="AX281" s="158"/>
      <c r="AY281" s="158"/>
      <c r="AZ281" s="158"/>
      <c r="BA281" s="158"/>
      <c r="BB281" s="158"/>
      <c r="BC281" s="158"/>
      <c r="BD281" s="158"/>
      <c r="BE281" s="158"/>
      <c r="BF281" s="158"/>
      <c r="BG281" s="158"/>
      <c r="BH281" s="158"/>
      <c r="BI281" s="158"/>
      <c r="BJ281" s="158"/>
      <c r="BK281" s="158"/>
      <c r="BL281" s="158"/>
      <c r="BM281" s="158"/>
      <c r="BN281" s="158"/>
      <c r="BO281" s="158"/>
      <c r="BP281" s="158"/>
      <c r="BQ281" s="158"/>
      <c r="BR281" s="158"/>
      <c r="BS281" s="158"/>
      <c r="BT281" s="158"/>
      <c r="BU281" s="158"/>
      <c r="BV281" s="158"/>
      <c r="BW281" s="158"/>
      <c r="BX281" s="158"/>
      <c r="BY281" s="158"/>
      <c r="BZ281" s="158"/>
      <c r="CA281" s="158"/>
      <c r="CB281" s="158"/>
      <c r="CC281" s="158"/>
      <c r="CE281" s="251">
        <f t="shared" si="66"/>
        <v>0.25072699999999998</v>
      </c>
      <c r="CF281" s="251">
        <f t="shared" si="66"/>
        <v>0.53836699999999993</v>
      </c>
      <c r="CG281" s="251">
        <f t="shared" si="66"/>
        <v>0</v>
      </c>
      <c r="CH281" s="251">
        <f t="shared" si="66"/>
        <v>0</v>
      </c>
      <c r="CI281" s="251">
        <f t="shared" si="66"/>
        <v>0</v>
      </c>
      <c r="CJ281" s="251">
        <f t="shared" si="66"/>
        <v>0</v>
      </c>
    </row>
    <row r="282" spans="2:88" x14ac:dyDescent="0.2">
      <c r="B282" s="279"/>
      <c r="C282" s="279" t="s">
        <v>1535</v>
      </c>
      <c r="D282" s="279"/>
      <c r="E282" s="279"/>
      <c r="F282" s="279"/>
      <c r="G282" s="151" t="s">
        <v>196</v>
      </c>
      <c r="H282" s="151"/>
      <c r="I282" s="279"/>
      <c r="J282" s="279"/>
      <c r="K282" s="158">
        <v>0</v>
      </c>
      <c r="L282" s="158">
        <v>0</v>
      </c>
      <c r="M282" s="158">
        <v>0</v>
      </c>
      <c r="N282" s="158">
        <v>0</v>
      </c>
      <c r="O282" s="158">
        <v>0</v>
      </c>
      <c r="P282" s="158">
        <v>0</v>
      </c>
      <c r="Q282" s="158">
        <v>0</v>
      </c>
      <c r="R282" s="158">
        <v>0</v>
      </c>
      <c r="S282" s="158">
        <v>0</v>
      </c>
      <c r="T282" s="158">
        <v>0</v>
      </c>
      <c r="U282" s="158">
        <v>0</v>
      </c>
      <c r="V282" s="158">
        <v>0</v>
      </c>
      <c r="W282" s="158">
        <v>0</v>
      </c>
      <c r="X282" s="158">
        <v>0</v>
      </c>
      <c r="Y282" s="158">
        <v>0</v>
      </c>
      <c r="Z282" s="158">
        <v>0</v>
      </c>
      <c r="AA282" s="158">
        <v>0</v>
      </c>
      <c r="AB282" s="158">
        <v>0</v>
      </c>
      <c r="AC282" s="158">
        <v>0</v>
      </c>
      <c r="AD282" s="158">
        <v>0</v>
      </c>
      <c r="AE282" s="158">
        <v>0</v>
      </c>
      <c r="AF282" s="158">
        <v>0</v>
      </c>
      <c r="AG282" s="158">
        <v>0</v>
      </c>
      <c r="AH282" s="158">
        <v>3.5414300000000001</v>
      </c>
      <c r="AI282" s="158">
        <v>0</v>
      </c>
      <c r="AJ282" s="158">
        <v>2.4507999999999999E-2</v>
      </c>
      <c r="AK282" s="158">
        <v>0</v>
      </c>
      <c r="AL282" s="158">
        <v>0</v>
      </c>
      <c r="AM282" s="158">
        <v>0</v>
      </c>
      <c r="AN282" s="158">
        <v>0</v>
      </c>
      <c r="AO282" s="158">
        <v>0</v>
      </c>
      <c r="AP282" s="158">
        <v>0</v>
      </c>
      <c r="AQ282" s="158">
        <v>0</v>
      </c>
      <c r="AR282" s="158">
        <v>0</v>
      </c>
      <c r="AS282" s="158">
        <v>0</v>
      </c>
      <c r="AT282" s="158">
        <v>0</v>
      </c>
      <c r="AU282" s="158"/>
      <c r="AV282" s="158"/>
      <c r="AW282" s="158"/>
      <c r="AX282" s="158"/>
      <c r="AY282" s="158"/>
      <c r="AZ282" s="158"/>
      <c r="BA282" s="158"/>
      <c r="BB282" s="158"/>
      <c r="BC282" s="158"/>
      <c r="BD282" s="158"/>
      <c r="BE282" s="158"/>
      <c r="BF282" s="158"/>
      <c r="BG282" s="158"/>
      <c r="BH282" s="158"/>
      <c r="BI282" s="158"/>
      <c r="BJ282" s="158"/>
      <c r="BK282" s="158"/>
      <c r="BL282" s="158"/>
      <c r="BM282" s="158"/>
      <c r="BN282" s="158"/>
      <c r="BO282" s="158"/>
      <c r="BP282" s="158"/>
      <c r="BQ282" s="158"/>
      <c r="BR282" s="158"/>
      <c r="BS282" s="158"/>
      <c r="BT282" s="158"/>
      <c r="BU282" s="158"/>
      <c r="BV282" s="158"/>
      <c r="BW282" s="158"/>
      <c r="BX282" s="158"/>
      <c r="BY282" s="158"/>
      <c r="BZ282" s="158"/>
      <c r="CA282" s="158"/>
      <c r="CB282" s="158"/>
      <c r="CC282" s="158"/>
      <c r="CE282" s="251">
        <f t="shared" si="66"/>
        <v>0</v>
      </c>
      <c r="CF282" s="251">
        <f t="shared" si="66"/>
        <v>3.5414300000000001</v>
      </c>
      <c r="CG282" s="251">
        <f t="shared" si="66"/>
        <v>2.4507999999999999E-2</v>
      </c>
      <c r="CH282" s="251">
        <f t="shared" si="66"/>
        <v>0</v>
      </c>
      <c r="CI282" s="251">
        <f t="shared" si="66"/>
        <v>0</v>
      </c>
      <c r="CJ282" s="251">
        <f t="shared" si="66"/>
        <v>0</v>
      </c>
    </row>
    <row r="283" spans="2:88" x14ac:dyDescent="0.2">
      <c r="B283" s="279"/>
      <c r="C283" s="279" t="s">
        <v>1540</v>
      </c>
      <c r="D283" s="279"/>
      <c r="E283" s="279"/>
      <c r="F283" s="279"/>
      <c r="G283" s="151" t="s">
        <v>196</v>
      </c>
      <c r="H283" s="151"/>
      <c r="I283" s="279"/>
      <c r="J283" s="279"/>
      <c r="K283" s="158">
        <v>0</v>
      </c>
      <c r="L283" s="158">
        <v>0</v>
      </c>
      <c r="M283" s="158">
        <v>0</v>
      </c>
      <c r="N283" s="158">
        <v>0</v>
      </c>
      <c r="O283" s="158">
        <v>0</v>
      </c>
      <c r="P283" s="158">
        <v>0</v>
      </c>
      <c r="Q283" s="158">
        <v>0</v>
      </c>
      <c r="R283" s="158">
        <v>2.4636000000000002E-2</v>
      </c>
      <c r="S283" s="158">
        <v>0</v>
      </c>
      <c r="T283" s="158">
        <v>9.0174000000000004E-2</v>
      </c>
      <c r="U283" s="158">
        <v>2.4636999999999999E-2</v>
      </c>
      <c r="V283" s="158">
        <v>5.2469000000000002E-2</v>
      </c>
      <c r="W283" s="158">
        <v>2.5537000000000001E-2</v>
      </c>
      <c r="X283" s="158">
        <v>2.8081999999999999E-2</v>
      </c>
      <c r="Y283" s="158">
        <v>2.5537000000000001E-2</v>
      </c>
      <c r="Z283" s="158">
        <v>3.9732999999999997E-2</v>
      </c>
      <c r="AA283" s="158">
        <v>3.8174E-2</v>
      </c>
      <c r="AB283" s="158">
        <v>2.4636999999999999E-2</v>
      </c>
      <c r="AC283" s="158">
        <v>8.2536999999999999E-2</v>
      </c>
      <c r="AD283" s="158">
        <v>4.5157000000000003E-2</v>
      </c>
      <c r="AE283" s="158">
        <v>2.8081999999999999E-2</v>
      </c>
      <c r="AF283" s="158">
        <v>0.126113</v>
      </c>
      <c r="AG283" s="158">
        <v>0.126386</v>
      </c>
      <c r="AH283" s="158">
        <v>0.101858</v>
      </c>
      <c r="AI283" s="158">
        <v>0.10194300000000001</v>
      </c>
      <c r="AJ283" s="158">
        <v>0.101204</v>
      </c>
      <c r="AK283" s="158">
        <v>0.101447</v>
      </c>
      <c r="AL283" s="158">
        <v>0.101475</v>
      </c>
      <c r="AM283" s="158">
        <v>0.101593</v>
      </c>
      <c r="AN283" s="158">
        <v>0.101316</v>
      </c>
      <c r="AO283" s="158">
        <v>0.13084200000000001</v>
      </c>
      <c r="AP283" s="158">
        <v>0.102911</v>
      </c>
      <c r="AQ283" s="158">
        <v>0.100869</v>
      </c>
      <c r="AR283" s="158">
        <v>0.101516</v>
      </c>
      <c r="AS283" s="158">
        <v>0.101371</v>
      </c>
      <c r="AT283" s="158">
        <v>0.12945200000000001</v>
      </c>
      <c r="AU283" s="158"/>
      <c r="AV283" s="158"/>
      <c r="AW283" s="158"/>
      <c r="AX283" s="158"/>
      <c r="AY283" s="158"/>
      <c r="AZ283" s="158"/>
      <c r="BA283" s="158"/>
      <c r="BB283" s="158"/>
      <c r="BC283" s="158"/>
      <c r="BD283" s="158"/>
      <c r="BE283" s="158"/>
      <c r="BF283" s="158"/>
      <c r="BG283" s="158"/>
      <c r="BH283" s="158"/>
      <c r="BI283" s="158"/>
      <c r="BJ283" s="158"/>
      <c r="BK283" s="158"/>
      <c r="BL283" s="158"/>
      <c r="BM283" s="158"/>
      <c r="BN283" s="158"/>
      <c r="BO283" s="158"/>
      <c r="BP283" s="158"/>
      <c r="BQ283" s="158"/>
      <c r="BR283" s="158"/>
      <c r="BS283" s="158"/>
      <c r="BT283" s="158"/>
      <c r="BU283" s="158"/>
      <c r="BV283" s="158"/>
      <c r="BW283" s="158"/>
      <c r="BX283" s="158"/>
      <c r="BY283" s="158"/>
      <c r="BZ283" s="158"/>
      <c r="CA283" s="158"/>
      <c r="CB283" s="158"/>
      <c r="CC283" s="158"/>
      <c r="CE283" s="251">
        <f t="shared" si="66"/>
        <v>0.19191600000000003</v>
      </c>
      <c r="CF283" s="251">
        <f t="shared" si="66"/>
        <v>0.69183300000000003</v>
      </c>
      <c r="CG283" s="251">
        <f t="shared" si="66"/>
        <v>1.2759390000000002</v>
      </c>
      <c r="CH283" s="251">
        <f t="shared" si="66"/>
        <v>0</v>
      </c>
      <c r="CI283" s="251">
        <f t="shared" si="66"/>
        <v>0</v>
      </c>
      <c r="CJ283" s="251">
        <f t="shared" si="66"/>
        <v>0</v>
      </c>
    </row>
    <row r="284" spans="2:88" x14ac:dyDescent="0.2">
      <c r="B284" s="279"/>
      <c r="C284" s="279" t="s">
        <v>1547</v>
      </c>
      <c r="D284" s="279"/>
      <c r="E284" s="279"/>
      <c r="F284" s="279"/>
      <c r="G284" s="151" t="s">
        <v>196</v>
      </c>
      <c r="H284" s="151"/>
      <c r="I284" s="279"/>
      <c r="J284" s="279"/>
      <c r="K284" s="158">
        <v>0.88152600000000003</v>
      </c>
      <c r="L284" s="158">
        <v>0.82706900000000005</v>
      </c>
      <c r="M284" s="158">
        <v>0.78315599999999996</v>
      </c>
      <c r="N284" s="158">
        <v>0.76760600000000001</v>
      </c>
      <c r="O284" s="158">
        <v>0.78443300000000005</v>
      </c>
      <c r="P284" s="158">
        <v>0.74093900000000001</v>
      </c>
      <c r="Q284" s="158">
        <v>0.803087</v>
      </c>
      <c r="R284" s="158">
        <v>0.77555799999999997</v>
      </c>
      <c r="S284" s="158">
        <v>0.79668000000000005</v>
      </c>
      <c r="T284" s="158">
        <v>0.81846099999999999</v>
      </c>
      <c r="U284" s="158">
        <v>0.63931000000000004</v>
      </c>
      <c r="V284" s="158">
        <v>0.82213899999999995</v>
      </c>
      <c r="W284" s="158">
        <v>0.82916599999999996</v>
      </c>
      <c r="X284" s="158">
        <v>0.91874400000000001</v>
      </c>
      <c r="Y284" s="158">
        <v>0.747699</v>
      </c>
      <c r="Z284" s="158">
        <v>0.80315899999999996</v>
      </c>
      <c r="AA284" s="158">
        <v>0.92131300000000005</v>
      </c>
      <c r="AB284" s="158">
        <v>0.80609600000000003</v>
      </c>
      <c r="AC284" s="158">
        <v>0.882409</v>
      </c>
      <c r="AD284" s="158">
        <v>0.86705900000000002</v>
      </c>
      <c r="AE284" s="158">
        <v>1.0144629999999999</v>
      </c>
      <c r="AF284" s="158">
        <v>0.96442499999999998</v>
      </c>
      <c r="AG284" s="158">
        <v>0.81882699999999997</v>
      </c>
      <c r="AH284" s="158">
        <v>0.97319</v>
      </c>
      <c r="AI284" s="158">
        <v>0.81995799999999996</v>
      </c>
      <c r="AJ284" s="158">
        <v>0.81995799999999996</v>
      </c>
      <c r="AK284" s="158">
        <v>0.83945999999999998</v>
      </c>
      <c r="AL284" s="158">
        <v>0.74145799999999995</v>
      </c>
      <c r="AM284" s="158">
        <v>0.78480000000000005</v>
      </c>
      <c r="AN284" s="158">
        <v>0.78515999999999997</v>
      </c>
      <c r="AO284" s="158">
        <v>0.88143700000000003</v>
      </c>
      <c r="AP284" s="158">
        <v>0.87714499999999995</v>
      </c>
      <c r="AQ284" s="158">
        <v>0.98780699999999999</v>
      </c>
      <c r="AR284" s="158">
        <v>0.88278500000000004</v>
      </c>
      <c r="AS284" s="158">
        <v>0.892343</v>
      </c>
      <c r="AT284" s="158">
        <v>0.94475399999999998</v>
      </c>
      <c r="AU284" s="158"/>
      <c r="AV284" s="158"/>
      <c r="AW284" s="158"/>
      <c r="AX284" s="158"/>
      <c r="AY284" s="158"/>
      <c r="AZ284" s="158"/>
      <c r="BA284" s="158"/>
      <c r="BB284" s="158"/>
      <c r="BC284" s="158"/>
      <c r="BD284" s="158"/>
      <c r="BE284" s="158"/>
      <c r="BF284" s="158"/>
      <c r="BG284" s="158"/>
      <c r="BH284" s="158"/>
      <c r="BI284" s="158"/>
      <c r="BJ284" s="158"/>
      <c r="BK284" s="158"/>
      <c r="BL284" s="158"/>
      <c r="BM284" s="158"/>
      <c r="BN284" s="158"/>
      <c r="BO284" s="158"/>
      <c r="BP284" s="158"/>
      <c r="BQ284" s="158"/>
      <c r="BR284" s="158"/>
      <c r="BS284" s="158"/>
      <c r="BT284" s="158"/>
      <c r="BU284" s="158"/>
      <c r="BV284" s="158"/>
      <c r="BW284" s="158"/>
      <c r="BX284" s="158"/>
      <c r="BY284" s="158"/>
      <c r="BZ284" s="158"/>
      <c r="CA284" s="158"/>
      <c r="CB284" s="158"/>
      <c r="CC284" s="158"/>
      <c r="CE284" s="251">
        <f t="shared" si="66"/>
        <v>9.4399639999999998</v>
      </c>
      <c r="CF284" s="251">
        <f t="shared" si="66"/>
        <v>10.546550000000002</v>
      </c>
      <c r="CG284" s="251">
        <f t="shared" si="66"/>
        <v>10.257064999999999</v>
      </c>
      <c r="CH284" s="251">
        <f t="shared" si="66"/>
        <v>0</v>
      </c>
      <c r="CI284" s="251">
        <f t="shared" si="66"/>
        <v>0</v>
      </c>
      <c r="CJ284" s="251">
        <f t="shared" si="66"/>
        <v>0</v>
      </c>
    </row>
    <row r="285" spans="2:88" x14ac:dyDescent="0.2">
      <c r="B285" s="279"/>
      <c r="C285" s="279" t="s">
        <v>1549</v>
      </c>
      <c r="D285" s="279"/>
      <c r="E285" s="279"/>
      <c r="F285" s="279"/>
      <c r="G285" s="151" t="s">
        <v>950</v>
      </c>
      <c r="H285" s="151" t="s">
        <v>1550</v>
      </c>
      <c r="I285" s="279"/>
      <c r="J285" s="279"/>
      <c r="K285" s="158">
        <v>12.133326</v>
      </c>
      <c r="L285" s="158">
        <v>12.673035</v>
      </c>
      <c r="M285" s="158">
        <v>13.503399</v>
      </c>
      <c r="N285" s="158">
        <v>12.050298</v>
      </c>
      <c r="O285" s="158">
        <v>12.892118</v>
      </c>
      <c r="P285" s="158">
        <v>12.182618</v>
      </c>
      <c r="Q285" s="158">
        <v>12.15555</v>
      </c>
      <c r="R285" s="158">
        <v>13.263227000000001</v>
      </c>
      <c r="S285" s="158">
        <v>13.290926000000001</v>
      </c>
      <c r="T285" s="158">
        <v>13.839114</v>
      </c>
      <c r="U285" s="158">
        <v>11.605274</v>
      </c>
      <c r="V285" s="158">
        <v>14.065239</v>
      </c>
      <c r="W285" s="158">
        <v>14.148797</v>
      </c>
      <c r="X285" s="158">
        <v>14.520346999999999</v>
      </c>
      <c r="Y285" s="158">
        <v>13.813497999999999</v>
      </c>
      <c r="Z285" s="158">
        <v>13.614036</v>
      </c>
      <c r="AA285" s="158">
        <v>17.108577</v>
      </c>
      <c r="AB285" s="158">
        <v>13.500429</v>
      </c>
      <c r="AC285" s="158">
        <v>15.461366</v>
      </c>
      <c r="AD285" s="158">
        <v>16.277297000000001</v>
      </c>
      <c r="AE285" s="158">
        <v>17.81514</v>
      </c>
      <c r="AF285" s="158">
        <v>17.155487999999998</v>
      </c>
      <c r="AG285" s="158">
        <v>13.777998</v>
      </c>
      <c r="AH285" s="158">
        <v>19.269037000000001</v>
      </c>
      <c r="AI285" s="158">
        <v>15.515950999999999</v>
      </c>
      <c r="AJ285" s="158">
        <v>14.790592999999999</v>
      </c>
      <c r="AK285" s="158">
        <v>14.082026000000001</v>
      </c>
      <c r="AL285" s="158">
        <v>13.218982</v>
      </c>
      <c r="AM285" s="158">
        <v>15.371592</v>
      </c>
      <c r="AN285" s="158">
        <v>13.841792999999999</v>
      </c>
      <c r="AO285" s="158">
        <v>15.836036999999999</v>
      </c>
      <c r="AP285" s="158">
        <v>16.570305000000001</v>
      </c>
      <c r="AQ285" s="158">
        <v>26.047212999999999</v>
      </c>
      <c r="AR285" s="158">
        <v>18.167867000000001</v>
      </c>
      <c r="AS285" s="158">
        <v>20.831322</v>
      </c>
      <c r="AT285" s="158">
        <v>29.255030999999999</v>
      </c>
      <c r="AU285" s="158"/>
      <c r="AV285" s="158"/>
      <c r="AW285" s="158"/>
      <c r="AX285" s="158"/>
      <c r="AY285" s="158"/>
      <c r="AZ285" s="158"/>
      <c r="BA285" s="158"/>
      <c r="BB285" s="158"/>
      <c r="BC285" s="158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158"/>
      <c r="BV285" s="158"/>
      <c r="BW285" s="158"/>
      <c r="BX285" s="158"/>
      <c r="BY285" s="158"/>
      <c r="BZ285" s="158"/>
      <c r="CA285" s="158"/>
      <c r="CB285" s="158"/>
      <c r="CC285" s="158"/>
      <c r="CE285" s="251">
        <f t="shared" ref="CE285:CJ293" si="67">SUMIF($K$5:$CC$5,CE$5,$K285:$CC285)</f>
        <v>153.654124</v>
      </c>
      <c r="CF285" s="251">
        <f t="shared" si="67"/>
        <v>186.46200999999996</v>
      </c>
      <c r="CG285" s="251">
        <f t="shared" si="67"/>
        <v>213.52871200000001</v>
      </c>
      <c r="CH285" s="251">
        <f t="shared" si="67"/>
        <v>0</v>
      </c>
      <c r="CI285" s="251">
        <f t="shared" si="67"/>
        <v>0</v>
      </c>
      <c r="CJ285" s="251">
        <f t="shared" si="67"/>
        <v>0</v>
      </c>
    </row>
    <row r="286" spans="2:88" x14ac:dyDescent="0.2">
      <c r="B286" s="279"/>
      <c r="C286" s="279" t="s">
        <v>1552</v>
      </c>
      <c r="D286" s="279"/>
      <c r="E286" s="279"/>
      <c r="F286" s="279"/>
      <c r="G286" s="151" t="s">
        <v>950</v>
      </c>
      <c r="H286" s="151" t="s">
        <v>1553</v>
      </c>
      <c r="I286" s="279"/>
      <c r="J286" s="279"/>
      <c r="K286" s="158">
        <v>14.328659999999999</v>
      </c>
      <c r="L286" s="158">
        <v>14.169511</v>
      </c>
      <c r="M286" s="158">
        <v>14.888863000000001</v>
      </c>
      <c r="N286" s="158">
        <v>16.842400000000001</v>
      </c>
      <c r="O286" s="158">
        <v>15.823995</v>
      </c>
      <c r="P286" s="158">
        <v>16.765498999999998</v>
      </c>
      <c r="Q286" s="158">
        <v>15.974178999999999</v>
      </c>
      <c r="R286" s="158">
        <v>14.010814999999999</v>
      </c>
      <c r="S286" s="158">
        <v>13.941223000000001</v>
      </c>
      <c r="T286" s="158">
        <v>12.023246</v>
      </c>
      <c r="U286" s="158">
        <v>10.465187999999999</v>
      </c>
      <c r="V286" s="158">
        <v>9.4033029999999993</v>
      </c>
      <c r="W286" s="158">
        <v>8.5125840000000004</v>
      </c>
      <c r="X286" s="158">
        <v>7.7322870000000004</v>
      </c>
      <c r="Y286" s="158">
        <v>7.2084409999999997</v>
      </c>
      <c r="Z286" s="158">
        <v>6.6618700000000004</v>
      </c>
      <c r="AA286" s="158">
        <v>6.1914249999999997</v>
      </c>
      <c r="AB286" s="158">
        <v>17.461549000000002</v>
      </c>
      <c r="AC286" s="158">
        <v>17.284182000000001</v>
      </c>
      <c r="AD286" s="158">
        <v>15.022788</v>
      </c>
      <c r="AE286" s="158">
        <v>14.998988000000001</v>
      </c>
      <c r="AF286" s="158">
        <v>14.443073</v>
      </c>
      <c r="AG286" s="158">
        <v>13.990475999999999</v>
      </c>
      <c r="AH286" s="158">
        <v>9.6431349999999991</v>
      </c>
      <c r="AI286" s="158">
        <v>6.8858779999999999</v>
      </c>
      <c r="AJ286" s="158">
        <v>6.8858779999999999</v>
      </c>
      <c r="AK286" s="158">
        <v>10.012961000000001</v>
      </c>
      <c r="AL286" s="158">
        <v>6.2821740000000004</v>
      </c>
      <c r="AM286" s="158">
        <v>6.2821740000000004</v>
      </c>
      <c r="AN286" s="158">
        <v>5.8555099999999998</v>
      </c>
      <c r="AO286" s="158">
        <v>5.8665820000000002</v>
      </c>
      <c r="AP286" s="158">
        <v>6.0170899999999996</v>
      </c>
      <c r="AQ286" s="158">
        <v>3.1185890000000001</v>
      </c>
      <c r="AR286" s="158">
        <v>9.1437449999999991</v>
      </c>
      <c r="AS286" s="158">
        <v>9.974145</v>
      </c>
      <c r="AT286" s="158">
        <v>10.205333</v>
      </c>
      <c r="AU286" s="158"/>
      <c r="AV286" s="158"/>
      <c r="AW286" s="158"/>
      <c r="AX286" s="158"/>
      <c r="AY286" s="158"/>
      <c r="AZ286" s="158"/>
      <c r="BA286" s="158"/>
      <c r="BB286" s="158"/>
      <c r="BC286" s="158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158"/>
      <c r="BS286" s="158"/>
      <c r="BT286" s="158"/>
      <c r="BU286" s="158"/>
      <c r="BV286" s="158"/>
      <c r="BW286" s="158"/>
      <c r="BX286" s="158"/>
      <c r="BY286" s="158"/>
      <c r="BZ286" s="158"/>
      <c r="CA286" s="158"/>
      <c r="CB286" s="158"/>
      <c r="CC286" s="158"/>
      <c r="CE286" s="251">
        <f t="shared" si="67"/>
        <v>168.63688199999999</v>
      </c>
      <c r="CF286" s="251">
        <f t="shared" si="67"/>
        <v>139.15079800000001</v>
      </c>
      <c r="CG286" s="251">
        <f t="shared" si="67"/>
        <v>86.530058999999994</v>
      </c>
      <c r="CH286" s="251">
        <f t="shared" si="67"/>
        <v>0</v>
      </c>
      <c r="CI286" s="251">
        <f t="shared" si="67"/>
        <v>0</v>
      </c>
      <c r="CJ286" s="251">
        <f t="shared" si="67"/>
        <v>0</v>
      </c>
    </row>
    <row r="287" spans="2:88" x14ac:dyDescent="0.2">
      <c r="B287" s="279"/>
      <c r="C287" s="279" t="s">
        <v>1602</v>
      </c>
      <c r="D287" s="279"/>
      <c r="E287" s="279"/>
      <c r="F287" s="279"/>
      <c r="G287" s="151" t="s">
        <v>936</v>
      </c>
      <c r="H287" s="151" t="s">
        <v>208</v>
      </c>
      <c r="I287" s="279"/>
      <c r="J287" s="279"/>
      <c r="K287" s="158">
        <v>1.589002</v>
      </c>
      <c r="L287" s="158">
        <v>3.3042379999999998</v>
      </c>
      <c r="M287" s="158">
        <v>2.654709</v>
      </c>
      <c r="N287" s="158">
        <v>2.681006</v>
      </c>
      <c r="O287" s="158">
        <v>3.198391</v>
      </c>
      <c r="P287" s="158">
        <v>1.5762890000000001</v>
      </c>
      <c r="Q287" s="158">
        <v>3.084749</v>
      </c>
      <c r="R287" s="158">
        <v>3.1778819999999999</v>
      </c>
      <c r="S287" s="158">
        <v>3.3963770000000002</v>
      </c>
      <c r="T287" s="158">
        <v>4.2580289999999996</v>
      </c>
      <c r="U287" s="158">
        <v>4.0104059999999997</v>
      </c>
      <c r="V287" s="158">
        <v>4.0620649999999996</v>
      </c>
      <c r="W287" s="158">
        <v>3.453891</v>
      </c>
      <c r="X287" s="158">
        <v>3.4354010000000001</v>
      </c>
      <c r="Y287" s="158">
        <v>4.3366020000000001</v>
      </c>
      <c r="Z287" s="158">
        <v>3.7380930000000001</v>
      </c>
      <c r="AA287" s="158">
        <v>4.5191879999999998</v>
      </c>
      <c r="AB287" s="158">
        <v>3.6959939999999998</v>
      </c>
      <c r="AC287" s="158">
        <v>4.4704240000000004</v>
      </c>
      <c r="AD287" s="158">
        <v>4.9348669999999997</v>
      </c>
      <c r="AE287" s="158">
        <v>4.489503</v>
      </c>
      <c r="AF287" s="158">
        <v>4.5261149999999999</v>
      </c>
      <c r="AG287" s="158">
        <v>3.8632110000000002</v>
      </c>
      <c r="AH287" s="158">
        <v>1.2714129999999999</v>
      </c>
      <c r="AI287" s="158">
        <v>3.8219970000000001</v>
      </c>
      <c r="AJ287" s="158">
        <v>4.4102480000000002</v>
      </c>
      <c r="AK287" s="158">
        <v>3.8129330000000001</v>
      </c>
      <c r="AL287" s="158">
        <v>5.9573559999999999</v>
      </c>
      <c r="AM287" s="158">
        <v>4.3518689999999998</v>
      </c>
      <c r="AN287" s="158">
        <v>4.6000680000000003</v>
      </c>
      <c r="AO287" s="158">
        <v>4.5625489999999997</v>
      </c>
      <c r="AP287" s="158">
        <v>5.0432730000000001</v>
      </c>
      <c r="AQ287" s="158">
        <v>11.960919000000001</v>
      </c>
      <c r="AR287" s="158">
        <v>16.396073999999999</v>
      </c>
      <c r="AS287" s="158">
        <v>38.691169000000002</v>
      </c>
      <c r="AT287" s="158">
        <v>24.653354</v>
      </c>
      <c r="AU287" s="158"/>
      <c r="AV287" s="158"/>
      <c r="AW287" s="158"/>
      <c r="AX287" s="158"/>
      <c r="AY287" s="158"/>
      <c r="AZ287" s="158"/>
      <c r="BA287" s="158"/>
      <c r="BB287" s="158"/>
      <c r="BC287" s="158"/>
      <c r="BD287" s="158"/>
      <c r="BE287" s="158"/>
      <c r="BF287" s="158"/>
      <c r="BG287" s="158"/>
      <c r="BH287" s="158"/>
      <c r="BI287" s="158"/>
      <c r="BJ287" s="158"/>
      <c r="BK287" s="158"/>
      <c r="BL287" s="158"/>
      <c r="BM287" s="158"/>
      <c r="BN287" s="158"/>
      <c r="BO287" s="158"/>
      <c r="BP287" s="158"/>
      <c r="BQ287" s="158"/>
      <c r="BR287" s="158"/>
      <c r="BS287" s="158"/>
      <c r="BT287" s="158"/>
      <c r="BU287" s="158"/>
      <c r="BV287" s="158"/>
      <c r="BW287" s="158"/>
      <c r="BX287" s="158"/>
      <c r="BY287" s="158"/>
      <c r="BZ287" s="158"/>
      <c r="CA287" s="158"/>
      <c r="CB287" s="158"/>
      <c r="CC287" s="158"/>
      <c r="CE287" s="251">
        <f t="shared" si="67"/>
        <v>36.993142999999996</v>
      </c>
      <c r="CF287" s="251">
        <f t="shared" si="67"/>
        <v>46.734701999999999</v>
      </c>
      <c r="CG287" s="251">
        <f t="shared" si="67"/>
        <v>128.261809</v>
      </c>
      <c r="CH287" s="251">
        <f t="shared" si="67"/>
        <v>0</v>
      </c>
      <c r="CI287" s="251">
        <f t="shared" si="67"/>
        <v>0</v>
      </c>
      <c r="CJ287" s="251">
        <f t="shared" si="67"/>
        <v>0</v>
      </c>
    </row>
    <row r="288" spans="2:88" x14ac:dyDescent="0.2">
      <c r="B288" s="279"/>
      <c r="C288" s="279" t="s">
        <v>1603</v>
      </c>
      <c r="D288" s="279"/>
      <c r="E288" s="279"/>
      <c r="F288" s="279"/>
      <c r="G288" s="151" t="s">
        <v>928</v>
      </c>
      <c r="H288" s="151" t="s">
        <v>922</v>
      </c>
      <c r="I288" s="279"/>
      <c r="J288" s="279"/>
      <c r="K288" s="158">
        <v>199.93582699999999</v>
      </c>
      <c r="L288" s="158">
        <v>209.91611700000001</v>
      </c>
      <c r="M288" s="158">
        <v>185.349693</v>
      </c>
      <c r="N288" s="158">
        <v>193.03072399999999</v>
      </c>
      <c r="O288" s="158">
        <v>188.86732799999999</v>
      </c>
      <c r="P288" s="158">
        <v>195.17881700000001</v>
      </c>
      <c r="Q288" s="158">
        <v>202.95130700000001</v>
      </c>
      <c r="R288" s="158">
        <v>196.60613000000001</v>
      </c>
      <c r="S288" s="158">
        <v>239.35486</v>
      </c>
      <c r="T288" s="158">
        <v>266.46166899999997</v>
      </c>
      <c r="U288" s="158">
        <v>208.15678800000001</v>
      </c>
      <c r="V288" s="158">
        <v>223.26680300000001</v>
      </c>
      <c r="W288" s="158">
        <v>242.67577299999999</v>
      </c>
      <c r="X288" s="158">
        <v>286.09270299999997</v>
      </c>
      <c r="Y288" s="158">
        <v>226.10471200000001</v>
      </c>
      <c r="Z288" s="158">
        <v>234.809214</v>
      </c>
      <c r="AA288" s="158">
        <v>256.95286499999997</v>
      </c>
      <c r="AB288" s="158">
        <v>251.897063</v>
      </c>
      <c r="AC288" s="158">
        <v>245.793916</v>
      </c>
      <c r="AD288" s="158">
        <v>253.19463500000001</v>
      </c>
      <c r="AE288" s="158">
        <v>286.85153700000001</v>
      </c>
      <c r="AF288" s="158">
        <v>286.765241</v>
      </c>
      <c r="AG288" s="158">
        <v>268.61879499999998</v>
      </c>
      <c r="AH288" s="158">
        <v>290.02202399999999</v>
      </c>
      <c r="AI288" s="158">
        <v>259.67191800000001</v>
      </c>
      <c r="AJ288" s="158">
        <v>279.308088</v>
      </c>
      <c r="AK288" s="158">
        <v>259.42785500000002</v>
      </c>
      <c r="AL288" s="158">
        <v>248.432984</v>
      </c>
      <c r="AM288" s="158">
        <v>263.09181999999998</v>
      </c>
      <c r="AN288" s="158">
        <v>240.27789899999999</v>
      </c>
      <c r="AO288" s="158">
        <v>270.00223399999999</v>
      </c>
      <c r="AP288" s="158">
        <v>255.56599600000001</v>
      </c>
      <c r="AQ288" s="158">
        <v>273.32463999999999</v>
      </c>
      <c r="AR288" s="158">
        <v>312.17773699999998</v>
      </c>
      <c r="AS288" s="158">
        <v>354.25845700000002</v>
      </c>
      <c r="AT288" s="158">
        <v>347.56761599999999</v>
      </c>
      <c r="AU288" s="158"/>
      <c r="AV288" s="158"/>
      <c r="AW288" s="158"/>
      <c r="AX288" s="158"/>
      <c r="AY288" s="158"/>
      <c r="AZ288" s="158"/>
      <c r="BA288" s="158"/>
      <c r="BB288" s="158"/>
      <c r="BC288" s="158"/>
      <c r="BD288" s="158"/>
      <c r="BE288" s="158"/>
      <c r="BF288" s="158"/>
      <c r="BG288" s="158"/>
      <c r="BH288" s="158"/>
      <c r="BI288" s="158"/>
      <c r="BJ288" s="158"/>
      <c r="BK288" s="158"/>
      <c r="BL288" s="158"/>
      <c r="BM288" s="158"/>
      <c r="BN288" s="158"/>
      <c r="BO288" s="158"/>
      <c r="BP288" s="158"/>
      <c r="BQ288" s="158"/>
      <c r="BR288" s="158"/>
      <c r="BS288" s="158"/>
      <c r="BT288" s="158"/>
      <c r="BU288" s="158"/>
      <c r="BV288" s="158"/>
      <c r="BW288" s="158"/>
      <c r="BX288" s="158"/>
      <c r="BY288" s="158"/>
      <c r="BZ288" s="158"/>
      <c r="CA288" s="158"/>
      <c r="CB288" s="158"/>
      <c r="CC288" s="158"/>
      <c r="CE288" s="251">
        <f t="shared" si="67"/>
        <v>2509.076063</v>
      </c>
      <c r="CF288" s="251">
        <f t="shared" si="67"/>
        <v>3129.7784779999997</v>
      </c>
      <c r="CG288" s="251">
        <f t="shared" si="67"/>
        <v>3363.1072439999994</v>
      </c>
      <c r="CH288" s="251">
        <f t="shared" si="67"/>
        <v>0</v>
      </c>
      <c r="CI288" s="251">
        <f t="shared" si="67"/>
        <v>0</v>
      </c>
      <c r="CJ288" s="251">
        <f t="shared" si="67"/>
        <v>0</v>
      </c>
    </row>
    <row r="289" spans="2:88" x14ac:dyDescent="0.2">
      <c r="B289" s="279"/>
      <c r="C289" s="279" t="s">
        <v>1604</v>
      </c>
      <c r="D289" s="279"/>
      <c r="E289" s="279"/>
      <c r="F289" s="279"/>
      <c r="G289" s="151" t="s">
        <v>928</v>
      </c>
      <c r="H289" s="151" t="s">
        <v>204</v>
      </c>
      <c r="I289" s="279"/>
      <c r="J289" s="279"/>
      <c r="K289" s="158">
        <v>5.1460499999999998</v>
      </c>
      <c r="L289" s="158">
        <v>7.7489499999999998</v>
      </c>
      <c r="M289" s="158">
        <v>0</v>
      </c>
      <c r="N289" s="158">
        <v>0.32750000000000001</v>
      </c>
      <c r="O289" s="158">
        <v>0</v>
      </c>
      <c r="P289" s="158">
        <v>6.4857500000000003</v>
      </c>
      <c r="Q289" s="158">
        <v>16.896715</v>
      </c>
      <c r="R289" s="158">
        <v>0</v>
      </c>
      <c r="S289" s="158">
        <v>0</v>
      </c>
      <c r="T289" s="158">
        <v>4.8692000000000002</v>
      </c>
      <c r="U289" s="158">
        <v>3.9854479999999999</v>
      </c>
      <c r="V289" s="158">
        <v>10.40035</v>
      </c>
      <c r="W289" s="158">
        <v>50.622078000000002</v>
      </c>
      <c r="X289" s="158">
        <v>0.93264999999999998</v>
      </c>
      <c r="Y289" s="158">
        <v>0.22722300000000001</v>
      </c>
      <c r="Z289" s="158">
        <v>0</v>
      </c>
      <c r="AA289" s="158">
        <v>0</v>
      </c>
      <c r="AB289" s="158">
        <v>39.514225000000003</v>
      </c>
      <c r="AC289" s="158">
        <v>0</v>
      </c>
      <c r="AD289" s="158">
        <v>0</v>
      </c>
      <c r="AE289" s="158">
        <v>30.212745999999999</v>
      </c>
      <c r="AF289" s="158">
        <v>33.060540000000003</v>
      </c>
      <c r="AG289" s="158">
        <v>11.26323</v>
      </c>
      <c r="AH289" s="158">
        <v>20.647590000000001</v>
      </c>
      <c r="AI289" s="158">
        <v>28.373699999999999</v>
      </c>
      <c r="AJ289" s="158">
        <v>1.9979</v>
      </c>
      <c r="AK289" s="158">
        <v>13.5372</v>
      </c>
      <c r="AL289" s="158">
        <v>3.5400000000000001E-2</v>
      </c>
      <c r="AM289" s="158">
        <v>0</v>
      </c>
      <c r="AN289" s="158">
        <v>0</v>
      </c>
      <c r="AO289" s="158">
        <v>0</v>
      </c>
      <c r="AP289" s="158">
        <v>0</v>
      </c>
      <c r="AQ289" s="158">
        <v>63.740462000000001</v>
      </c>
      <c r="AR289" s="158">
        <v>4.3629249999999997</v>
      </c>
      <c r="AS289" s="158">
        <v>71.642399999999995</v>
      </c>
      <c r="AT289" s="158">
        <v>81.144981999999999</v>
      </c>
      <c r="AU289" s="158"/>
      <c r="AV289" s="158"/>
      <c r="AW289" s="158"/>
      <c r="AX289" s="158"/>
      <c r="AY289" s="158"/>
      <c r="AZ289" s="158"/>
      <c r="BA289" s="158"/>
      <c r="BB289" s="158"/>
      <c r="BC289" s="158"/>
      <c r="BD289" s="158"/>
      <c r="BE289" s="158"/>
      <c r="BF289" s="158"/>
      <c r="BG289" s="158"/>
      <c r="BH289" s="158"/>
      <c r="BI289" s="158"/>
      <c r="BJ289" s="158"/>
      <c r="BK289" s="158"/>
      <c r="BL289" s="158"/>
      <c r="BM289" s="158"/>
      <c r="BN289" s="158"/>
      <c r="BO289" s="158"/>
      <c r="BP289" s="158"/>
      <c r="BQ289" s="158"/>
      <c r="BR289" s="158"/>
      <c r="BS289" s="158"/>
      <c r="BT289" s="158"/>
      <c r="BU289" s="158"/>
      <c r="BV289" s="158"/>
      <c r="BW289" s="158"/>
      <c r="BX289" s="158"/>
      <c r="BY289" s="158"/>
      <c r="BZ289" s="158"/>
      <c r="CA289" s="158"/>
      <c r="CB289" s="158"/>
      <c r="CC289" s="158"/>
      <c r="CE289" s="251">
        <f t="shared" si="67"/>
        <v>55.859962999999993</v>
      </c>
      <c r="CF289" s="251">
        <f t="shared" si="67"/>
        <v>186.48028199999999</v>
      </c>
      <c r="CG289" s="251">
        <f t="shared" si="67"/>
        <v>264.834969</v>
      </c>
      <c r="CH289" s="251">
        <f t="shared" si="67"/>
        <v>0</v>
      </c>
      <c r="CI289" s="251">
        <f t="shared" si="67"/>
        <v>0</v>
      </c>
      <c r="CJ289" s="251">
        <f t="shared" si="67"/>
        <v>0</v>
      </c>
    </row>
    <row r="290" spans="2:88" x14ac:dyDescent="0.2">
      <c r="B290" s="279"/>
      <c r="C290" s="279" t="s">
        <v>1568</v>
      </c>
      <c r="D290" s="279"/>
      <c r="E290" s="279"/>
      <c r="F290" s="279"/>
      <c r="G290" s="151" t="s">
        <v>1237</v>
      </c>
      <c r="H290" s="151" t="s">
        <v>1575</v>
      </c>
      <c r="I290" s="279"/>
      <c r="J290" s="279"/>
      <c r="K290" s="158">
        <v>0</v>
      </c>
      <c r="L290" s="158">
        <v>0</v>
      </c>
      <c r="M290" s="158">
        <v>1.63</v>
      </c>
      <c r="N290" s="158">
        <v>1.63</v>
      </c>
      <c r="O290" s="158">
        <v>1.63</v>
      </c>
      <c r="P290" s="158">
        <v>1.63</v>
      </c>
      <c r="Q290" s="158">
        <v>1.63</v>
      </c>
      <c r="R290" s="158">
        <v>1.63</v>
      </c>
      <c r="S290" s="158">
        <v>1.63</v>
      </c>
      <c r="T290" s="158">
        <v>1.63</v>
      </c>
      <c r="U290" s="158">
        <v>1.63</v>
      </c>
      <c r="V290" s="158">
        <v>1.63</v>
      </c>
      <c r="W290" s="158">
        <v>1.8839999999999999</v>
      </c>
      <c r="X290" s="158">
        <v>1.8839999999999999</v>
      </c>
      <c r="Y290" s="158">
        <v>2.6485159999999999</v>
      </c>
      <c r="Z290" s="158">
        <v>5.7938349999999996</v>
      </c>
      <c r="AA290" s="158">
        <v>1.8839999999999999</v>
      </c>
      <c r="AB290" s="158">
        <v>1.8839999999999999</v>
      </c>
      <c r="AC290" s="158">
        <v>1.8839999999999999</v>
      </c>
      <c r="AD290" s="158">
        <v>1.8839999999999999</v>
      </c>
      <c r="AE290" s="158">
        <v>1.8839999999999999</v>
      </c>
      <c r="AF290" s="158">
        <v>1.8839999999999999</v>
      </c>
      <c r="AG290" s="158">
        <v>1.8839999999999999</v>
      </c>
      <c r="AH290" s="158">
        <v>1.8839999999999999</v>
      </c>
      <c r="AI290" s="158">
        <v>2.1723270000000001</v>
      </c>
      <c r="AJ290" s="158">
        <v>6.5806370000000003</v>
      </c>
      <c r="AK290" s="158">
        <v>0</v>
      </c>
      <c r="AL290" s="158">
        <v>0</v>
      </c>
      <c r="AM290" s="158">
        <v>0</v>
      </c>
      <c r="AN290" s="158">
        <v>0</v>
      </c>
      <c r="AO290" s="158">
        <v>0</v>
      </c>
      <c r="AP290" s="158">
        <v>0</v>
      </c>
      <c r="AQ290" s="158">
        <v>0</v>
      </c>
      <c r="AR290" s="158">
        <v>0</v>
      </c>
      <c r="AS290" s="158">
        <v>0</v>
      </c>
      <c r="AT290" s="158">
        <v>0</v>
      </c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/>
      <c r="BY290" s="158"/>
      <c r="BZ290" s="158"/>
      <c r="CA290" s="158"/>
      <c r="CB290" s="158"/>
      <c r="CC290" s="158"/>
      <c r="CE290" s="251">
        <f t="shared" si="67"/>
        <v>16.299999999999994</v>
      </c>
      <c r="CF290" s="251">
        <f t="shared" si="67"/>
        <v>27.282351000000002</v>
      </c>
      <c r="CG290" s="251">
        <f t="shared" si="67"/>
        <v>8.7529640000000004</v>
      </c>
      <c r="CH290" s="251">
        <f t="shared" si="67"/>
        <v>0</v>
      </c>
      <c r="CI290" s="251">
        <f t="shared" si="67"/>
        <v>0</v>
      </c>
      <c r="CJ290" s="251">
        <f t="shared" si="67"/>
        <v>0</v>
      </c>
    </row>
    <row r="291" spans="2:88" x14ac:dyDescent="0.2">
      <c r="B291" s="279"/>
      <c r="C291" s="279" t="s">
        <v>1605</v>
      </c>
      <c r="D291" s="279"/>
      <c r="E291" s="279"/>
      <c r="F291" s="279"/>
      <c r="G291" s="151" t="s">
        <v>928</v>
      </c>
      <c r="H291" s="151" t="s">
        <v>204</v>
      </c>
      <c r="I291" s="279"/>
      <c r="J291" s="279"/>
      <c r="K291" s="158">
        <v>74.703445000000002</v>
      </c>
      <c r="L291" s="158">
        <v>74.703445000000002</v>
      </c>
      <c r="M291" s="158">
        <v>74.703445000000002</v>
      </c>
      <c r="N291" s="158">
        <v>74.703445000000002</v>
      </c>
      <c r="O291" s="158">
        <v>74.703445000000002</v>
      </c>
      <c r="P291" s="158">
        <v>75.013103000000001</v>
      </c>
      <c r="Q291" s="158">
        <v>75.013103000000001</v>
      </c>
      <c r="R291" s="158">
        <v>75.013103000000001</v>
      </c>
      <c r="S291" s="158">
        <v>78.869102999999996</v>
      </c>
      <c r="T291" s="158">
        <v>78.869102999999996</v>
      </c>
      <c r="U291" s="158">
        <v>78.869102999999996</v>
      </c>
      <c r="V291" s="158">
        <v>87.202436000000006</v>
      </c>
      <c r="W291" s="158">
        <v>87.202436000000006</v>
      </c>
      <c r="X291" s="158">
        <v>87.202436000000006</v>
      </c>
      <c r="Y291" s="158">
        <v>87.202436000000006</v>
      </c>
      <c r="Z291" s="158">
        <v>87.202436000000006</v>
      </c>
      <c r="AA291" s="158">
        <v>87.202436000000006</v>
      </c>
      <c r="AB291" s="158">
        <v>79.534377000000006</v>
      </c>
      <c r="AC291" s="158">
        <v>85.642039999999994</v>
      </c>
      <c r="AD291" s="158">
        <v>82.588207999999995</v>
      </c>
      <c r="AE291" s="158">
        <v>73.137208000000001</v>
      </c>
      <c r="AF291" s="158">
        <v>73.622540000000001</v>
      </c>
      <c r="AG291" s="158">
        <v>73.379878000000005</v>
      </c>
      <c r="AH291" s="158">
        <v>73.501120999999998</v>
      </c>
      <c r="AI291" s="158">
        <v>73.397195999999994</v>
      </c>
      <c r="AJ291" s="158">
        <v>73.397195999999994</v>
      </c>
      <c r="AK291" s="158">
        <v>73.397195999999994</v>
      </c>
      <c r="AL291" s="158">
        <v>75.063862999999998</v>
      </c>
      <c r="AM291" s="158">
        <v>75.063862</v>
      </c>
      <c r="AN291" s="158">
        <v>79.282754999999995</v>
      </c>
      <c r="AO291" s="158">
        <v>79.282754999999995</v>
      </c>
      <c r="AP291" s="158">
        <v>79.282756000000006</v>
      </c>
      <c r="AQ291" s="158">
        <v>107.867008</v>
      </c>
      <c r="AR291" s="158">
        <v>115.306112</v>
      </c>
      <c r="AS291" s="158">
        <v>111.58662</v>
      </c>
      <c r="AT291" s="158">
        <v>191.27948699999999</v>
      </c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/>
      <c r="BY291" s="158"/>
      <c r="BZ291" s="158"/>
      <c r="CA291" s="158"/>
      <c r="CB291" s="158"/>
      <c r="CC291" s="158"/>
      <c r="CE291" s="251">
        <f t="shared" si="67"/>
        <v>922.36627900000008</v>
      </c>
      <c r="CF291" s="251">
        <f t="shared" si="67"/>
        <v>977.417552</v>
      </c>
      <c r="CG291" s="251">
        <f t="shared" si="67"/>
        <v>1134.2068059999999</v>
      </c>
      <c r="CH291" s="251">
        <f t="shared" si="67"/>
        <v>0</v>
      </c>
      <c r="CI291" s="251">
        <f t="shared" si="67"/>
        <v>0</v>
      </c>
      <c r="CJ291" s="251">
        <f t="shared" si="67"/>
        <v>0</v>
      </c>
    </row>
    <row r="292" spans="2:88" x14ac:dyDescent="0.2">
      <c r="B292" s="279"/>
      <c r="C292" s="279" t="s">
        <v>1582</v>
      </c>
      <c r="D292" s="279"/>
      <c r="E292" s="279"/>
      <c r="F292" s="279"/>
      <c r="G292" s="151" t="s">
        <v>936</v>
      </c>
      <c r="H292" s="151" t="s">
        <v>935</v>
      </c>
      <c r="I292" s="279"/>
      <c r="J292" s="279"/>
      <c r="K292" s="158">
        <v>1.112258</v>
      </c>
      <c r="L292" s="158">
        <v>3.179144</v>
      </c>
      <c r="M292" s="158">
        <v>2.3818169999999999</v>
      </c>
      <c r="N292" s="158">
        <v>2.4908070000000002</v>
      </c>
      <c r="O292" s="158">
        <v>3.5867300000000002</v>
      </c>
      <c r="P292" s="158">
        <v>2.9252289999999999</v>
      </c>
      <c r="Q292" s="158">
        <v>2.2233339999999999</v>
      </c>
      <c r="R292" s="158">
        <v>1.8846750000000001</v>
      </c>
      <c r="S292" s="158">
        <v>1.900917</v>
      </c>
      <c r="T292" s="158">
        <v>2.4947370000000002</v>
      </c>
      <c r="U292" s="158">
        <v>2.66249</v>
      </c>
      <c r="V292" s="158">
        <v>2.6263890000000001</v>
      </c>
      <c r="W292" s="158">
        <v>2.1715429999999998</v>
      </c>
      <c r="X292" s="158">
        <v>4.3571140000000002</v>
      </c>
      <c r="Y292" s="158">
        <v>3.2674340000000002</v>
      </c>
      <c r="Z292" s="158">
        <v>3.4281100000000002</v>
      </c>
      <c r="AA292" s="158">
        <v>5.4307780000000001</v>
      </c>
      <c r="AB292" s="158">
        <v>4.5039199999999999</v>
      </c>
      <c r="AC292" s="158">
        <v>4.8468489999999997</v>
      </c>
      <c r="AD292" s="158">
        <v>6.7184010000000001</v>
      </c>
      <c r="AE292" s="158">
        <v>5.0200089999999999</v>
      </c>
      <c r="AF292" s="158">
        <v>4.4887879999999996</v>
      </c>
      <c r="AG292" s="158">
        <v>3.6272820000000001</v>
      </c>
      <c r="AH292" s="158">
        <v>3.9275730000000002</v>
      </c>
      <c r="AI292" s="158">
        <v>3.6421329999999998</v>
      </c>
      <c r="AJ292" s="158">
        <v>4.4481149999999996</v>
      </c>
      <c r="AK292" s="158">
        <v>3.8963030000000001</v>
      </c>
      <c r="AL292" s="158">
        <v>3.9106909999999999</v>
      </c>
      <c r="AM292" s="158">
        <v>4.3524320000000003</v>
      </c>
      <c r="AN292" s="158">
        <v>5.149127</v>
      </c>
      <c r="AO292" s="158">
        <v>5.6399340000000002</v>
      </c>
      <c r="AP292" s="158">
        <v>6.7474720000000001</v>
      </c>
      <c r="AQ292" s="158">
        <v>19.203914000000001</v>
      </c>
      <c r="AR292" s="158">
        <v>21.797872999999999</v>
      </c>
      <c r="AS292" s="158">
        <v>57.657052</v>
      </c>
      <c r="AT292" s="158">
        <v>55.364103999999998</v>
      </c>
      <c r="AU292" s="158"/>
      <c r="AV292" s="158"/>
      <c r="AW292" s="158"/>
      <c r="AX292" s="158"/>
      <c r="AY292" s="158"/>
      <c r="AZ292" s="158"/>
      <c r="BA292" s="158"/>
      <c r="BB292" s="158"/>
      <c r="BC292" s="158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158"/>
      <c r="BV292" s="158"/>
      <c r="BW292" s="158"/>
      <c r="BX292" s="158"/>
      <c r="BY292" s="158"/>
      <c r="BZ292" s="158"/>
      <c r="CA292" s="158"/>
      <c r="CB292" s="158"/>
      <c r="CC292" s="158"/>
      <c r="CE292" s="251">
        <f t="shared" si="67"/>
        <v>29.468526999999998</v>
      </c>
      <c r="CF292" s="251">
        <f t="shared" si="67"/>
        <v>51.787801000000002</v>
      </c>
      <c r="CG292" s="251">
        <f t="shared" si="67"/>
        <v>191.80914999999999</v>
      </c>
      <c r="CH292" s="251">
        <f t="shared" si="67"/>
        <v>0</v>
      </c>
      <c r="CI292" s="251">
        <f t="shared" si="67"/>
        <v>0</v>
      </c>
      <c r="CJ292" s="251">
        <f t="shared" si="67"/>
        <v>0</v>
      </c>
    </row>
    <row r="293" spans="2:88" x14ac:dyDescent="0.2">
      <c r="B293" s="279"/>
      <c r="C293" s="279" t="s">
        <v>1606</v>
      </c>
      <c r="D293" s="279"/>
      <c r="E293" s="279"/>
      <c r="F293" s="279"/>
      <c r="G293" s="151" t="s">
        <v>928</v>
      </c>
      <c r="H293" s="151" t="s">
        <v>198</v>
      </c>
      <c r="I293" s="279"/>
      <c r="J293" s="279"/>
      <c r="K293" s="158">
        <v>0</v>
      </c>
      <c r="L293" s="158">
        <v>0</v>
      </c>
      <c r="M293" s="158">
        <v>0</v>
      </c>
      <c r="N293" s="158">
        <v>1.918056</v>
      </c>
      <c r="O293" s="158">
        <v>0.706986</v>
      </c>
      <c r="P293" s="158">
        <v>0.13431599999999999</v>
      </c>
      <c r="Q293" s="158">
        <v>0</v>
      </c>
      <c r="R293" s="158">
        <v>0.54655699999999996</v>
      </c>
      <c r="S293" s="158">
        <v>0.55023200000000005</v>
      </c>
      <c r="T293" s="158">
        <v>-0.21485299999999999</v>
      </c>
      <c r="U293" s="158">
        <v>0.15520200000000001</v>
      </c>
      <c r="V293" s="158">
        <v>0.44977800000000001</v>
      </c>
      <c r="W293" s="158">
        <v>0.49384800000000001</v>
      </c>
      <c r="X293" s="158">
        <v>0.52787700000000004</v>
      </c>
      <c r="Y293" s="158">
        <v>0.11307399999999999</v>
      </c>
      <c r="Z293" s="158">
        <v>0.17195099999999999</v>
      </c>
      <c r="AA293" s="158">
        <v>0.22847999999999999</v>
      </c>
      <c r="AB293" s="158">
        <v>0.15720600000000001</v>
      </c>
      <c r="AC293" s="158">
        <v>0.315112</v>
      </c>
      <c r="AD293" s="158">
        <v>0.15629599999999999</v>
      </c>
      <c r="AE293" s="158">
        <v>0</v>
      </c>
      <c r="AF293" s="158">
        <v>1.241368</v>
      </c>
      <c r="AG293" s="158">
        <v>0</v>
      </c>
      <c r="AH293" s="158">
        <v>0</v>
      </c>
      <c r="AI293" s="158">
        <v>0.46964400000000001</v>
      </c>
      <c r="AJ293" s="158">
        <v>0</v>
      </c>
      <c r="AK293" s="158">
        <v>3.5203410000000002</v>
      </c>
      <c r="AL293" s="158">
        <v>0</v>
      </c>
      <c r="AM293" s="158">
        <v>0.42017500000000002</v>
      </c>
      <c r="AN293" s="158">
        <v>0.91895899999999997</v>
      </c>
      <c r="AO293" s="158">
        <v>0.68550800000000001</v>
      </c>
      <c r="AP293" s="158">
        <v>1.7495000000000001</v>
      </c>
      <c r="AQ293" s="158">
        <v>30.280712999999999</v>
      </c>
      <c r="AR293" s="158">
        <v>1.776211</v>
      </c>
      <c r="AS293" s="158">
        <v>0</v>
      </c>
      <c r="AT293" s="158">
        <v>21.968502000000001</v>
      </c>
      <c r="AU293" s="158"/>
      <c r="AV293" s="158"/>
      <c r="AW293" s="158"/>
      <c r="AX293" s="158"/>
      <c r="AY293" s="158"/>
      <c r="AZ293" s="158"/>
      <c r="BA293" s="158"/>
      <c r="BB293" s="158"/>
      <c r="BC293" s="158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158"/>
      <c r="BV293" s="158"/>
      <c r="BW293" s="158"/>
      <c r="BX293" s="158"/>
      <c r="BY293" s="158"/>
      <c r="BZ293" s="158"/>
      <c r="CA293" s="158"/>
      <c r="CB293" s="158"/>
      <c r="CC293" s="158"/>
      <c r="CE293" s="251">
        <f t="shared" si="67"/>
        <v>4.2462739999999997</v>
      </c>
      <c r="CF293" s="251">
        <f t="shared" si="67"/>
        <v>3.4052120000000001</v>
      </c>
      <c r="CG293" s="251">
        <f t="shared" si="67"/>
        <v>61.789552999999998</v>
      </c>
      <c r="CH293" s="251">
        <f t="shared" si="67"/>
        <v>0</v>
      </c>
      <c r="CI293" s="251">
        <f t="shared" si="67"/>
        <v>0</v>
      </c>
      <c r="CJ293" s="251">
        <f t="shared" si="67"/>
        <v>0</v>
      </c>
    </row>
    <row r="294" spans="2:88" x14ac:dyDescent="0.2">
      <c r="B294" s="280" t="s">
        <v>1607</v>
      </c>
      <c r="C294" s="280"/>
      <c r="D294" s="280"/>
      <c r="E294" s="280"/>
      <c r="F294" s="280"/>
      <c r="G294" s="341"/>
      <c r="H294" s="280"/>
      <c r="I294" s="280"/>
      <c r="J294" s="280"/>
      <c r="K294" s="161">
        <v>326.57978100000003</v>
      </c>
      <c r="L294" s="161">
        <v>337.81161500000002</v>
      </c>
      <c r="M294" s="161">
        <v>309.29603300000002</v>
      </c>
      <c r="N294" s="161">
        <v>318.57143000000002</v>
      </c>
      <c r="O294" s="161">
        <v>314.25822899999997</v>
      </c>
      <c r="P294" s="161">
        <v>324.607078</v>
      </c>
      <c r="Q294" s="161">
        <v>342.81165399999998</v>
      </c>
      <c r="R294" s="161">
        <v>321.26871299999999</v>
      </c>
      <c r="S294" s="161">
        <v>366.98293699999999</v>
      </c>
      <c r="T294" s="161">
        <v>402.056307</v>
      </c>
      <c r="U294" s="161">
        <v>334.420074</v>
      </c>
      <c r="V294" s="161">
        <v>367.39775700000001</v>
      </c>
      <c r="W294" s="161">
        <v>426.33319799999998</v>
      </c>
      <c r="X294" s="161">
        <v>422.40655099999998</v>
      </c>
      <c r="Y294" s="161">
        <v>359.842896</v>
      </c>
      <c r="Z294" s="161">
        <v>370.61785600000002</v>
      </c>
      <c r="AA294" s="161">
        <v>403.31518</v>
      </c>
      <c r="AB294" s="161">
        <v>426.26527299999998</v>
      </c>
      <c r="AC294" s="161">
        <v>389.48020200000002</v>
      </c>
      <c r="AD294" s="161">
        <v>393.642608</v>
      </c>
      <c r="AE294" s="161">
        <v>448.34234900000001</v>
      </c>
      <c r="AF294" s="161">
        <v>451.96917000000002</v>
      </c>
      <c r="AG294" s="161">
        <v>404.63995499999999</v>
      </c>
      <c r="AH294" s="161">
        <v>443.46446500000002</v>
      </c>
      <c r="AI294" s="161">
        <v>394.77996100000001</v>
      </c>
      <c r="AJ294" s="161">
        <v>416.98010900000003</v>
      </c>
      <c r="AK294" s="161">
        <v>397.81602099999998</v>
      </c>
      <c r="AL294" s="161">
        <v>368.945629</v>
      </c>
      <c r="AM294" s="161">
        <v>393.05986999999999</v>
      </c>
      <c r="AN294" s="161">
        <v>366.86925400000001</v>
      </c>
      <c r="AO294" s="161">
        <v>399.427753</v>
      </c>
      <c r="AP294" s="161">
        <v>391.99222500000002</v>
      </c>
      <c r="AQ294" s="161">
        <v>552.33776999999998</v>
      </c>
      <c r="AR294" s="161">
        <v>522.59148500000003</v>
      </c>
      <c r="AS294" s="161">
        <v>681.23234000000002</v>
      </c>
      <c r="AT294" s="161">
        <v>787.06937600000003</v>
      </c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E294" s="280">
        <f t="shared" ref="CE294:CJ294" si="68">CE260+CE264</f>
        <v>4066.0616080000004</v>
      </c>
      <c r="CF294" s="280">
        <f t="shared" si="68"/>
        <v>4940.3197029999992</v>
      </c>
      <c r="CG294" s="280">
        <f t="shared" si="68"/>
        <v>5673.1017929999998</v>
      </c>
      <c r="CH294" s="280">
        <f t="shared" si="68"/>
        <v>0</v>
      </c>
      <c r="CI294" s="280">
        <f t="shared" si="68"/>
        <v>0</v>
      </c>
      <c r="CJ294" s="280">
        <f t="shared" si="68"/>
        <v>0</v>
      </c>
    </row>
    <row r="295" spans="2:88" x14ac:dyDescent="0.2">
      <c r="B295" s="284" t="s">
        <v>537</v>
      </c>
      <c r="C295" s="284"/>
      <c r="D295" s="284"/>
      <c r="E295" s="284"/>
      <c r="F295" s="284"/>
      <c r="G295" s="284"/>
      <c r="H295" s="284"/>
      <c r="I295" s="284"/>
      <c r="J295" s="284"/>
      <c r="K295" s="284">
        <f t="shared" ref="K295:BX295" si="69">K294-K14</f>
        <v>0</v>
      </c>
      <c r="L295" s="284">
        <f t="shared" si="69"/>
        <v>0</v>
      </c>
      <c r="M295" s="284">
        <f t="shared" si="69"/>
        <v>0</v>
      </c>
      <c r="N295" s="284">
        <f t="shared" si="69"/>
        <v>0</v>
      </c>
      <c r="O295" s="284">
        <f t="shared" si="69"/>
        <v>0</v>
      </c>
      <c r="P295" s="284">
        <f t="shared" si="69"/>
        <v>0</v>
      </c>
      <c r="Q295" s="284">
        <f t="shared" si="69"/>
        <v>0</v>
      </c>
      <c r="R295" s="284">
        <f t="shared" si="69"/>
        <v>0</v>
      </c>
      <c r="S295" s="284">
        <f t="shared" si="69"/>
        <v>0</v>
      </c>
      <c r="T295" s="284">
        <f t="shared" si="69"/>
        <v>0</v>
      </c>
      <c r="U295" s="284">
        <f t="shared" si="69"/>
        <v>0</v>
      </c>
      <c r="V295" s="284">
        <f t="shared" si="69"/>
        <v>0</v>
      </c>
      <c r="W295" s="284">
        <f t="shared" si="69"/>
        <v>0</v>
      </c>
      <c r="X295" s="284">
        <f t="shared" si="69"/>
        <v>0</v>
      </c>
      <c r="Y295" s="284">
        <f t="shared" si="69"/>
        <v>0</v>
      </c>
      <c r="Z295" s="284">
        <f t="shared" si="69"/>
        <v>0</v>
      </c>
      <c r="AA295" s="284">
        <f t="shared" si="69"/>
        <v>0</v>
      </c>
      <c r="AB295" s="284">
        <f t="shared" si="69"/>
        <v>0</v>
      </c>
      <c r="AC295" s="284">
        <f t="shared" si="69"/>
        <v>0</v>
      </c>
      <c r="AD295" s="284">
        <f t="shared" si="69"/>
        <v>0</v>
      </c>
      <c r="AE295" s="284">
        <f t="shared" si="69"/>
        <v>0</v>
      </c>
      <c r="AF295" s="284">
        <f t="shared" si="69"/>
        <v>0</v>
      </c>
      <c r="AG295" s="284">
        <f t="shared" si="69"/>
        <v>0</v>
      </c>
      <c r="AH295" s="284">
        <f t="shared" si="69"/>
        <v>0</v>
      </c>
      <c r="AI295" s="284">
        <f t="shared" si="69"/>
        <v>0</v>
      </c>
      <c r="AJ295" s="284">
        <f t="shared" si="69"/>
        <v>0</v>
      </c>
      <c r="AK295" s="284">
        <f t="shared" si="69"/>
        <v>0</v>
      </c>
      <c r="AL295" s="284">
        <f t="shared" si="69"/>
        <v>0</v>
      </c>
      <c r="AM295" s="284">
        <f t="shared" si="69"/>
        <v>0</v>
      </c>
      <c r="AN295" s="284">
        <f t="shared" si="69"/>
        <v>0</v>
      </c>
      <c r="AO295" s="284">
        <f t="shared" si="69"/>
        <v>0</v>
      </c>
      <c r="AP295" s="284">
        <f t="shared" si="69"/>
        <v>0</v>
      </c>
      <c r="AQ295" s="284">
        <f t="shared" si="69"/>
        <v>0</v>
      </c>
      <c r="AR295" s="284">
        <f t="shared" si="69"/>
        <v>0</v>
      </c>
      <c r="AS295" s="284">
        <f t="shared" si="69"/>
        <v>0</v>
      </c>
      <c r="AT295" s="284">
        <f t="shared" si="69"/>
        <v>0</v>
      </c>
      <c r="AU295" s="284">
        <f t="shared" si="69"/>
        <v>0</v>
      </c>
      <c r="AV295" s="284">
        <f t="shared" si="69"/>
        <v>0</v>
      </c>
      <c r="AW295" s="284">
        <f t="shared" si="69"/>
        <v>0</v>
      </c>
      <c r="AX295" s="284">
        <f t="shared" si="69"/>
        <v>0</v>
      </c>
      <c r="AY295" s="284">
        <f t="shared" si="69"/>
        <v>0</v>
      </c>
      <c r="AZ295" s="284">
        <f t="shared" si="69"/>
        <v>0</v>
      </c>
      <c r="BA295" s="284">
        <f t="shared" si="69"/>
        <v>0</v>
      </c>
      <c r="BB295" s="284">
        <f t="shared" si="69"/>
        <v>0</v>
      </c>
      <c r="BC295" s="284">
        <f t="shared" si="69"/>
        <v>0</v>
      </c>
      <c r="BD295" s="284">
        <f t="shared" si="69"/>
        <v>0</v>
      </c>
      <c r="BE295" s="284">
        <f t="shared" si="69"/>
        <v>0</v>
      </c>
      <c r="BF295" s="284">
        <f t="shared" si="69"/>
        <v>0</v>
      </c>
      <c r="BG295" s="284">
        <f t="shared" si="69"/>
        <v>0</v>
      </c>
      <c r="BH295" s="284">
        <f t="shared" si="69"/>
        <v>0</v>
      </c>
      <c r="BI295" s="284">
        <f t="shared" si="69"/>
        <v>0</v>
      </c>
      <c r="BJ295" s="284">
        <f t="shared" si="69"/>
        <v>0</v>
      </c>
      <c r="BK295" s="284">
        <f t="shared" si="69"/>
        <v>0</v>
      </c>
      <c r="BL295" s="284">
        <f t="shared" si="69"/>
        <v>0</v>
      </c>
      <c r="BM295" s="284">
        <f t="shared" si="69"/>
        <v>0</v>
      </c>
      <c r="BN295" s="284">
        <f t="shared" si="69"/>
        <v>0</v>
      </c>
      <c r="BO295" s="284">
        <f t="shared" si="69"/>
        <v>0</v>
      </c>
      <c r="BP295" s="284"/>
      <c r="BQ295" s="284"/>
      <c r="BR295" s="284"/>
      <c r="BS295" s="284"/>
      <c r="BT295" s="284"/>
      <c r="BU295" s="284"/>
      <c r="BV295" s="284"/>
      <c r="BW295" s="284"/>
      <c r="BX295" s="284">
        <f t="shared" si="69"/>
        <v>0</v>
      </c>
      <c r="BY295" s="284">
        <f t="shared" ref="BY295:CC295" si="70">BY294-BY14</f>
        <v>0</v>
      </c>
      <c r="BZ295" s="284">
        <f t="shared" si="70"/>
        <v>0</v>
      </c>
      <c r="CA295" s="284">
        <f t="shared" si="70"/>
        <v>0</v>
      </c>
      <c r="CB295" s="284">
        <f t="shared" si="70"/>
        <v>0</v>
      </c>
      <c r="CC295" s="284">
        <f t="shared" si="70"/>
        <v>0</v>
      </c>
      <c r="CE295" s="284">
        <f t="shared" ref="CE295:CJ295" si="71">CE294-CE14</f>
        <v>0</v>
      </c>
      <c r="CF295" s="284">
        <f t="shared" si="71"/>
        <v>0</v>
      </c>
      <c r="CG295" s="284">
        <f t="shared" si="71"/>
        <v>0</v>
      </c>
      <c r="CH295" s="284">
        <f t="shared" si="71"/>
        <v>0</v>
      </c>
      <c r="CI295" s="284">
        <f t="shared" si="71"/>
        <v>0</v>
      </c>
      <c r="CJ295" s="284">
        <f t="shared" si="71"/>
        <v>0</v>
      </c>
    </row>
  </sheetData>
  <phoneticPr fontId="30" type="noConversion"/>
  <pageMargins left="0.6" right="0.6" top="1" bottom="1" header="0.5" footer="0.5"/>
  <pageSetup paperSize="9" scale="13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EFEA3-ED7A-43B0-89BE-4E2F86DF7EDC}">
  <sheetPr>
    <tabColor theme="0" tint="-0.34998626667073579"/>
    <pageSetUpPr fitToPage="1"/>
  </sheetPr>
  <dimension ref="B1:BA383"/>
  <sheetViews>
    <sheetView showGridLines="0" topLeftCell="A2" zoomScaleNormal="100" workbookViewId="0">
      <pane xSplit="10" ySplit="6" topLeftCell="K80" activePane="bottomRight" state="frozen"/>
      <selection pane="topRight" activeCell="E40" sqref="E40"/>
      <selection pane="bottomLeft" activeCell="E40" sqref="E40"/>
      <selection pane="bottomRight" activeCell="K75" sqref="K75"/>
    </sheetView>
  </sheetViews>
  <sheetFormatPr defaultColWidth="0" defaultRowHeight="12" x14ac:dyDescent="0.2"/>
  <cols>
    <col min="1" max="1" width="2" style="24" customWidth="1"/>
    <col min="2" max="4" width="2.42578125" style="24" customWidth="1"/>
    <col min="5" max="5" width="31.140625" style="24" customWidth="1"/>
    <col min="6" max="8" width="11.85546875" style="24" customWidth="1"/>
    <col min="9" max="9" width="16.85546875" style="24" customWidth="1"/>
    <col min="10" max="10" width="3" style="24" customWidth="1"/>
    <col min="11" max="46" width="12.42578125" style="24" customWidth="1"/>
    <col min="47" max="47" width="2.85546875" style="24" customWidth="1"/>
    <col min="48" max="51" width="12.42578125" style="24" customWidth="1"/>
    <col min="52" max="52" width="2.85546875" style="24" customWidth="1"/>
    <col min="53" max="54" width="13.42578125" style="24" customWidth="1"/>
    <col min="55" max="56" width="0" style="24" hidden="1" customWidth="1"/>
    <col min="57" max="16384" width="0" style="24" hidden="1"/>
  </cols>
  <sheetData>
    <row r="1" spans="2:51" hidden="1" x14ac:dyDescent="0.2">
      <c r="B1" s="24" t="str">
        <f>B3</f>
        <v>Historical Contents</v>
      </c>
    </row>
    <row r="2" spans="2:51" ht="16.5" x14ac:dyDescent="0.3">
      <c r="B2" s="31" t="str">
        <f>Index!$B$1</f>
        <v>Project Wandflower</v>
      </c>
    </row>
    <row r="3" spans="2:51" x14ac:dyDescent="0.2">
      <c r="B3" s="32" t="s">
        <v>1608</v>
      </c>
    </row>
    <row r="5" spans="2:51" x14ac:dyDescent="0.2">
      <c r="B5" s="25"/>
      <c r="C5" s="25"/>
      <c r="D5" s="25"/>
      <c r="E5" s="25"/>
      <c r="F5" s="25"/>
      <c r="G5" s="25"/>
      <c r="H5" s="25"/>
      <c r="I5" s="25"/>
      <c r="J5" s="25"/>
      <c r="K5" s="26">
        <f>YEAR(K6)</f>
        <v>2019</v>
      </c>
      <c r="L5" s="26">
        <f>YEAR(L6)</f>
        <v>2020</v>
      </c>
      <c r="M5" s="26">
        <f t="shared" ref="M5:AT5" si="0">YEAR(M6)</f>
        <v>2020</v>
      </c>
      <c r="N5" s="26">
        <f t="shared" si="0"/>
        <v>2020</v>
      </c>
      <c r="O5" s="26">
        <f t="shared" si="0"/>
        <v>2020</v>
      </c>
      <c r="P5" s="26">
        <f t="shared" si="0"/>
        <v>2020</v>
      </c>
      <c r="Q5" s="26">
        <f t="shared" si="0"/>
        <v>2020</v>
      </c>
      <c r="R5" s="26">
        <f t="shared" si="0"/>
        <v>2020</v>
      </c>
      <c r="S5" s="26">
        <f t="shared" si="0"/>
        <v>2020</v>
      </c>
      <c r="T5" s="26">
        <f t="shared" si="0"/>
        <v>2020</v>
      </c>
      <c r="U5" s="26">
        <f t="shared" si="0"/>
        <v>2020</v>
      </c>
      <c r="V5" s="26">
        <f t="shared" si="0"/>
        <v>2020</v>
      </c>
      <c r="W5" s="26">
        <f t="shared" si="0"/>
        <v>2020</v>
      </c>
      <c r="X5" s="26">
        <f t="shared" si="0"/>
        <v>2021</v>
      </c>
      <c r="Y5" s="26">
        <f t="shared" si="0"/>
        <v>2021</v>
      </c>
      <c r="Z5" s="26">
        <f t="shared" si="0"/>
        <v>2021</v>
      </c>
      <c r="AA5" s="26">
        <f t="shared" si="0"/>
        <v>2021</v>
      </c>
      <c r="AB5" s="26">
        <f t="shared" si="0"/>
        <v>2021</v>
      </c>
      <c r="AC5" s="26">
        <f t="shared" si="0"/>
        <v>2021</v>
      </c>
      <c r="AD5" s="26">
        <f t="shared" si="0"/>
        <v>2021</v>
      </c>
      <c r="AE5" s="26">
        <f t="shared" si="0"/>
        <v>2021</v>
      </c>
      <c r="AF5" s="26">
        <f t="shared" si="0"/>
        <v>2021</v>
      </c>
      <c r="AG5" s="26">
        <f t="shared" si="0"/>
        <v>2021</v>
      </c>
      <c r="AH5" s="26">
        <f t="shared" si="0"/>
        <v>2021</v>
      </c>
      <c r="AI5" s="26">
        <f t="shared" si="0"/>
        <v>2021</v>
      </c>
      <c r="AJ5" s="26">
        <f t="shared" si="0"/>
        <v>2022</v>
      </c>
      <c r="AK5" s="26">
        <f t="shared" si="0"/>
        <v>2022</v>
      </c>
      <c r="AL5" s="26">
        <f t="shared" si="0"/>
        <v>2022</v>
      </c>
      <c r="AM5" s="26">
        <f t="shared" si="0"/>
        <v>2022</v>
      </c>
      <c r="AN5" s="26">
        <f t="shared" si="0"/>
        <v>2022</v>
      </c>
      <c r="AO5" s="26">
        <f t="shared" si="0"/>
        <v>2022</v>
      </c>
      <c r="AP5" s="26">
        <f t="shared" si="0"/>
        <v>2022</v>
      </c>
      <c r="AQ5" s="26">
        <f t="shared" si="0"/>
        <v>2022</v>
      </c>
      <c r="AR5" s="26">
        <f t="shared" si="0"/>
        <v>2022</v>
      </c>
      <c r="AS5" s="26">
        <f t="shared" si="0"/>
        <v>2022</v>
      </c>
      <c r="AT5" s="26">
        <f t="shared" si="0"/>
        <v>2022</v>
      </c>
      <c r="AV5" s="26">
        <f>YEAR(AV6)</f>
        <v>2019</v>
      </c>
      <c r="AW5" s="26">
        <f>YEAR(AW6)</f>
        <v>2020</v>
      </c>
      <c r="AX5" s="26">
        <f>YEAR(AX6)</f>
        <v>2021</v>
      </c>
      <c r="AY5" s="26">
        <f>YEAR(AY6)</f>
        <v>2022</v>
      </c>
    </row>
    <row r="6" spans="2:51" x14ac:dyDescent="0.2">
      <c r="B6" s="25"/>
      <c r="C6" s="25"/>
      <c r="D6" s="25"/>
      <c r="E6" s="25"/>
      <c r="F6" s="25"/>
      <c r="G6" s="25"/>
      <c r="H6" s="25"/>
      <c r="I6" s="25"/>
      <c r="J6" s="25"/>
      <c r="K6" s="157">
        <v>43830</v>
      </c>
      <c r="L6" s="157">
        <f t="shared" ref="L6:AF6" si="1">EOMONTH(K6,1)</f>
        <v>43861</v>
      </c>
      <c r="M6" s="157">
        <f t="shared" si="1"/>
        <v>43890</v>
      </c>
      <c r="N6" s="157">
        <f t="shared" si="1"/>
        <v>43921</v>
      </c>
      <c r="O6" s="157">
        <f t="shared" si="1"/>
        <v>43951</v>
      </c>
      <c r="P6" s="157">
        <f t="shared" si="1"/>
        <v>43982</v>
      </c>
      <c r="Q6" s="157">
        <f t="shared" si="1"/>
        <v>44012</v>
      </c>
      <c r="R6" s="157">
        <f t="shared" si="1"/>
        <v>44043</v>
      </c>
      <c r="S6" s="157">
        <f t="shared" si="1"/>
        <v>44074</v>
      </c>
      <c r="T6" s="157">
        <f t="shared" si="1"/>
        <v>44104</v>
      </c>
      <c r="U6" s="157">
        <f t="shared" si="1"/>
        <v>44135</v>
      </c>
      <c r="V6" s="157">
        <f t="shared" si="1"/>
        <v>44165</v>
      </c>
      <c r="W6" s="157">
        <f t="shared" si="1"/>
        <v>44196</v>
      </c>
      <c r="X6" s="157">
        <f t="shared" si="1"/>
        <v>44227</v>
      </c>
      <c r="Y6" s="157">
        <f t="shared" si="1"/>
        <v>44255</v>
      </c>
      <c r="Z6" s="157">
        <f t="shared" si="1"/>
        <v>44286</v>
      </c>
      <c r="AA6" s="157">
        <f t="shared" si="1"/>
        <v>44316</v>
      </c>
      <c r="AB6" s="157">
        <f t="shared" si="1"/>
        <v>44347</v>
      </c>
      <c r="AC6" s="157">
        <f t="shared" si="1"/>
        <v>44377</v>
      </c>
      <c r="AD6" s="157">
        <f t="shared" si="1"/>
        <v>44408</v>
      </c>
      <c r="AE6" s="157">
        <f t="shared" si="1"/>
        <v>44439</v>
      </c>
      <c r="AF6" s="157">
        <f t="shared" si="1"/>
        <v>44469</v>
      </c>
      <c r="AG6" s="157">
        <f t="shared" ref="AG6" si="2">EOMONTH(AF6,1)</f>
        <v>44500</v>
      </c>
      <c r="AH6" s="157">
        <f t="shared" ref="AH6" si="3">EOMONTH(AG6,1)</f>
        <v>44530</v>
      </c>
      <c r="AI6" s="157">
        <f t="shared" ref="AI6" si="4">EOMONTH(AH6,1)</f>
        <v>44561</v>
      </c>
      <c r="AJ6" s="157">
        <f t="shared" ref="AJ6" si="5">EOMONTH(AI6,1)</f>
        <v>44592</v>
      </c>
      <c r="AK6" s="157">
        <f t="shared" ref="AK6" si="6">EOMONTH(AJ6,1)</f>
        <v>44620</v>
      </c>
      <c r="AL6" s="157">
        <f t="shared" ref="AL6" si="7">EOMONTH(AK6,1)</f>
        <v>44651</v>
      </c>
      <c r="AM6" s="157">
        <f t="shared" ref="AM6" si="8">EOMONTH(AL6,1)</f>
        <v>44681</v>
      </c>
      <c r="AN6" s="157">
        <f t="shared" ref="AN6" si="9">EOMONTH(AM6,1)</f>
        <v>44712</v>
      </c>
      <c r="AO6" s="157">
        <f t="shared" ref="AO6" si="10">EOMONTH(AN6,1)</f>
        <v>44742</v>
      </c>
      <c r="AP6" s="157">
        <f t="shared" ref="AP6" si="11">EOMONTH(AO6,1)</f>
        <v>44773</v>
      </c>
      <c r="AQ6" s="157">
        <f t="shared" ref="AQ6" si="12">EOMONTH(AP6,1)</f>
        <v>44804</v>
      </c>
      <c r="AR6" s="157">
        <f t="shared" ref="AR6" si="13">EOMONTH(AQ6,1)</f>
        <v>44834</v>
      </c>
      <c r="AS6" s="157">
        <f t="shared" ref="AS6" si="14">EOMONTH(AR6,1)</f>
        <v>44865</v>
      </c>
      <c r="AT6" s="157">
        <f t="shared" ref="AT6" si="15">EOMONTH(AS6,1)</f>
        <v>44895</v>
      </c>
      <c r="AV6" s="157">
        <v>43830</v>
      </c>
      <c r="AW6" s="157">
        <f>EOMONTH(AV6,12)</f>
        <v>44196</v>
      </c>
      <c r="AX6" s="157">
        <f>EOMONTH(AW6,12)</f>
        <v>44561</v>
      </c>
      <c r="AY6" s="157">
        <f>EOMONTH(AX6,11)</f>
        <v>44895</v>
      </c>
    </row>
    <row r="7" spans="2:51" x14ac:dyDescent="0.2">
      <c r="B7" s="27" t="s">
        <v>53</v>
      </c>
      <c r="C7" s="25"/>
      <c r="D7" s="25"/>
      <c r="E7" s="25"/>
      <c r="F7" s="28"/>
      <c r="G7" s="28"/>
      <c r="H7" s="28"/>
      <c r="I7" s="28" t="s">
        <v>54</v>
      </c>
      <c r="J7" s="28"/>
      <c r="K7" s="29" t="s">
        <v>55</v>
      </c>
      <c r="L7" s="29" t="s">
        <v>55</v>
      </c>
      <c r="M7" s="29" t="s">
        <v>55</v>
      </c>
      <c r="N7" s="29" t="s">
        <v>55</v>
      </c>
      <c r="O7" s="29" t="s">
        <v>55</v>
      </c>
      <c r="P7" s="29" t="s">
        <v>55</v>
      </c>
      <c r="Q7" s="29" t="s">
        <v>55</v>
      </c>
      <c r="R7" s="29" t="s">
        <v>55</v>
      </c>
      <c r="S7" s="29" t="s">
        <v>55</v>
      </c>
      <c r="T7" s="29" t="s">
        <v>55</v>
      </c>
      <c r="U7" s="29" t="s">
        <v>55</v>
      </c>
      <c r="V7" s="29" t="s">
        <v>55</v>
      </c>
      <c r="W7" s="29" t="s">
        <v>55</v>
      </c>
      <c r="X7" s="29" t="s">
        <v>55</v>
      </c>
      <c r="Y7" s="29" t="s">
        <v>55</v>
      </c>
      <c r="Z7" s="29" t="s">
        <v>55</v>
      </c>
      <c r="AA7" s="29" t="s">
        <v>55</v>
      </c>
      <c r="AB7" s="29" t="s">
        <v>55</v>
      </c>
      <c r="AC7" s="29" t="s">
        <v>55</v>
      </c>
      <c r="AD7" s="29" t="s">
        <v>55</v>
      </c>
      <c r="AE7" s="29" t="s">
        <v>55</v>
      </c>
      <c r="AF7" s="29" t="s">
        <v>55</v>
      </c>
      <c r="AG7" s="29" t="s">
        <v>55</v>
      </c>
      <c r="AH7" s="29" t="s">
        <v>55</v>
      </c>
      <c r="AI7" s="29" t="s">
        <v>55</v>
      </c>
      <c r="AJ7" s="29" t="s">
        <v>55</v>
      </c>
      <c r="AK7" s="29" t="s">
        <v>55</v>
      </c>
      <c r="AL7" s="29" t="s">
        <v>55</v>
      </c>
      <c r="AM7" s="29" t="s">
        <v>55</v>
      </c>
      <c r="AN7" s="29" t="s">
        <v>55</v>
      </c>
      <c r="AO7" s="29" t="s">
        <v>55</v>
      </c>
      <c r="AP7" s="29" t="s">
        <v>55</v>
      </c>
      <c r="AQ7" s="29" t="s">
        <v>55</v>
      </c>
      <c r="AR7" s="29" t="s">
        <v>55</v>
      </c>
      <c r="AS7" s="29" t="s">
        <v>55</v>
      </c>
      <c r="AT7" s="29" t="s">
        <v>55</v>
      </c>
      <c r="AV7" s="29" t="s">
        <v>55</v>
      </c>
      <c r="AW7" s="29" t="s">
        <v>55</v>
      </c>
      <c r="AX7" s="29" t="s">
        <v>55</v>
      </c>
      <c r="AY7" s="29" t="s">
        <v>55</v>
      </c>
    </row>
    <row r="8" spans="2:51" ht="4.9000000000000004" customHeight="1" x14ac:dyDescent="0.2"/>
    <row r="9" spans="2:51" x14ac:dyDescent="0.2">
      <c r="B9" s="30" t="s">
        <v>777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V9" s="30"/>
      <c r="AW9" s="30"/>
      <c r="AX9" s="30"/>
      <c r="AY9" s="30"/>
    </row>
    <row r="10" spans="2:51" x14ac:dyDescent="0.2">
      <c r="F10" s="626" t="s">
        <v>66</v>
      </c>
      <c r="G10" s="626" t="s">
        <v>778</v>
      </c>
      <c r="H10" s="626" t="s">
        <v>1609</v>
      </c>
    </row>
    <row r="11" spans="2:51" x14ac:dyDescent="0.2">
      <c r="B11" s="24" t="s">
        <v>780</v>
      </c>
      <c r="F11" s="24">
        <v>9600</v>
      </c>
      <c r="G11" s="627">
        <v>43799</v>
      </c>
      <c r="H11" s="628">
        <f>SUM(AV11:AY11)/F11</f>
        <v>0.56082809020833324</v>
      </c>
      <c r="K11" s="251">
        <f t="shared" ref="K11:AF11" si="16">K139+K263</f>
        <v>3897.9867829999998</v>
      </c>
      <c r="L11" s="251">
        <f t="shared" si="16"/>
        <v>586.55714599999999</v>
      </c>
      <c r="M11" s="251">
        <f t="shared" si="16"/>
        <v>50.127746999999999</v>
      </c>
      <c r="N11" s="251">
        <f t="shared" si="16"/>
        <v>49.619234999999996</v>
      </c>
      <c r="O11" s="251">
        <f t="shared" si="16"/>
        <v>84.191959999999995</v>
      </c>
      <c r="P11" s="251">
        <f t="shared" si="16"/>
        <v>0.40264800000000001</v>
      </c>
      <c r="Q11" s="251">
        <f t="shared" si="16"/>
        <v>3.332408</v>
      </c>
      <c r="R11" s="251">
        <f t="shared" si="16"/>
        <v>49.222478000000002</v>
      </c>
      <c r="S11" s="251">
        <f t="shared" si="16"/>
        <v>22.788146000000001</v>
      </c>
      <c r="T11" s="251">
        <f t="shared" si="16"/>
        <v>63.589640000000003</v>
      </c>
      <c r="U11" s="251">
        <f t="shared" si="16"/>
        <v>105.163354</v>
      </c>
      <c r="V11" s="251">
        <f t="shared" si="16"/>
        <v>11.437842000000002</v>
      </c>
      <c r="W11" s="251">
        <f t="shared" si="16"/>
        <v>46.566445999999999</v>
      </c>
      <c r="X11" s="251">
        <f t="shared" si="16"/>
        <v>0.39789999999999998</v>
      </c>
      <c r="Y11" s="251">
        <f t="shared" si="16"/>
        <v>7.9901489999999997</v>
      </c>
      <c r="Z11" s="251">
        <f t="shared" si="16"/>
        <v>15.419754999999999</v>
      </c>
      <c r="AA11" s="251">
        <f t="shared" si="16"/>
        <v>139.33525900000001</v>
      </c>
      <c r="AB11" s="251">
        <f t="shared" si="16"/>
        <v>12.465721</v>
      </c>
      <c r="AC11" s="251">
        <f t="shared" si="16"/>
        <v>9.7961650000000002</v>
      </c>
      <c r="AD11" s="251">
        <f t="shared" si="16"/>
        <v>19.795100000000001</v>
      </c>
      <c r="AE11" s="251">
        <f t="shared" si="16"/>
        <v>2.3779840000000001</v>
      </c>
      <c r="AF11" s="251">
        <f t="shared" si="16"/>
        <v>8.5302779999999991</v>
      </c>
      <c r="AG11" s="251">
        <f t="shared" ref="AG11:AO11" si="17">AG139+AG263</f>
        <v>20.244954</v>
      </c>
      <c r="AH11" s="251">
        <f t="shared" si="17"/>
        <v>5.4416609999999999</v>
      </c>
      <c r="AI11" s="251">
        <f t="shared" si="17"/>
        <v>24.895721999999999</v>
      </c>
      <c r="AJ11" s="251">
        <f t="shared" si="17"/>
        <v>8.6031999999999997E-2</v>
      </c>
      <c r="AK11" s="251">
        <f t="shared" si="17"/>
        <v>16.533431999999998</v>
      </c>
      <c r="AL11" s="251">
        <f t="shared" si="17"/>
        <v>0.29481499999999999</v>
      </c>
      <c r="AM11" s="251">
        <f t="shared" si="17"/>
        <v>23.765528</v>
      </c>
      <c r="AN11" s="251">
        <f t="shared" si="17"/>
        <v>8.3751999999999993E-2</v>
      </c>
      <c r="AO11" s="251">
        <f t="shared" si="17"/>
        <v>10.271547999999999</v>
      </c>
      <c r="AP11" s="251">
        <f t="shared" ref="AP11:AT11" si="18">AP139+AP263</f>
        <v>0.44544299999999998</v>
      </c>
      <c r="AQ11" s="251">
        <f t="shared" si="18"/>
        <v>9.3419900000000009</v>
      </c>
      <c r="AR11" s="251">
        <f t="shared" si="18"/>
        <v>74.754349000000005</v>
      </c>
      <c r="AS11" s="251">
        <f t="shared" si="18"/>
        <v>0.406337</v>
      </c>
      <c r="AT11" s="251">
        <f t="shared" si="18"/>
        <v>10.289959</v>
      </c>
      <c r="AV11" s="251">
        <f t="shared" ref="AV11:AY68" si="19">SUMIF($K$5:$AT$5,AV$5,$K11:$AT11)</f>
        <v>3897.9867829999998</v>
      </c>
      <c r="AW11" s="251">
        <f t="shared" si="19"/>
        <v>1072.9990500000001</v>
      </c>
      <c r="AX11" s="251">
        <f t="shared" si="19"/>
        <v>266.69064800000001</v>
      </c>
      <c r="AY11" s="251">
        <f t="shared" si="19"/>
        <v>146.27318500000001</v>
      </c>
    </row>
    <row r="12" spans="2:51" x14ac:dyDescent="0.2">
      <c r="B12" s="24" t="s">
        <v>781</v>
      </c>
      <c r="F12" s="24">
        <v>7440</v>
      </c>
      <c r="G12" s="627">
        <v>43971</v>
      </c>
      <c r="H12" s="628">
        <f t="shared" ref="H12:H36" si="20">SUM(AV12:AY12)/F12</f>
        <v>0.66001429099462361</v>
      </c>
      <c r="K12" s="251">
        <f t="shared" ref="K12:AF12" si="21">K140+K264</f>
        <v>0</v>
      </c>
      <c r="L12" s="251">
        <f t="shared" si="21"/>
        <v>0</v>
      </c>
      <c r="M12" s="251">
        <f t="shared" si="21"/>
        <v>0</v>
      </c>
      <c r="N12" s="251">
        <f t="shared" si="21"/>
        <v>0</v>
      </c>
      <c r="O12" s="251">
        <f t="shared" si="21"/>
        <v>0</v>
      </c>
      <c r="P12" s="251">
        <f t="shared" si="21"/>
        <v>1116</v>
      </c>
      <c r="Q12" s="251">
        <f t="shared" si="21"/>
        <v>0</v>
      </c>
      <c r="R12" s="251">
        <f t="shared" si="21"/>
        <v>1116</v>
      </c>
      <c r="S12" s="251">
        <f t="shared" si="21"/>
        <v>0</v>
      </c>
      <c r="T12" s="251">
        <f t="shared" si="21"/>
        <v>1790.146197</v>
      </c>
      <c r="U12" s="251">
        <f t="shared" si="21"/>
        <v>0</v>
      </c>
      <c r="V12" s="251">
        <f t="shared" si="21"/>
        <v>0</v>
      </c>
      <c r="W12" s="251">
        <f t="shared" si="21"/>
        <v>404.00545599999998</v>
      </c>
      <c r="X12" s="251">
        <f t="shared" si="21"/>
        <v>0</v>
      </c>
      <c r="Y12" s="251">
        <f t="shared" si="21"/>
        <v>0</v>
      </c>
      <c r="Z12" s="251">
        <f t="shared" si="21"/>
        <v>0</v>
      </c>
      <c r="AA12" s="251">
        <f t="shared" si="21"/>
        <v>0</v>
      </c>
      <c r="AB12" s="251">
        <f t="shared" si="21"/>
        <v>0</v>
      </c>
      <c r="AC12" s="251">
        <f t="shared" si="21"/>
        <v>148.32782700000001</v>
      </c>
      <c r="AD12" s="251">
        <f t="shared" si="21"/>
        <v>0</v>
      </c>
      <c r="AE12" s="251">
        <f t="shared" si="21"/>
        <v>0</v>
      </c>
      <c r="AF12" s="251">
        <f t="shared" si="21"/>
        <v>0</v>
      </c>
      <c r="AG12" s="251">
        <f t="shared" ref="AG12:AO12" si="22">AG140+AG264</f>
        <v>0</v>
      </c>
      <c r="AH12" s="251">
        <f t="shared" si="22"/>
        <v>0</v>
      </c>
      <c r="AI12" s="251">
        <f t="shared" si="22"/>
        <v>224.31388500000003</v>
      </c>
      <c r="AJ12" s="251">
        <f t="shared" si="22"/>
        <v>0</v>
      </c>
      <c r="AK12" s="251">
        <f t="shared" si="22"/>
        <v>0</v>
      </c>
      <c r="AL12" s="251">
        <f t="shared" si="22"/>
        <v>0</v>
      </c>
      <c r="AM12" s="251">
        <f t="shared" si="22"/>
        <v>0</v>
      </c>
      <c r="AN12" s="251">
        <f t="shared" si="22"/>
        <v>0</v>
      </c>
      <c r="AO12" s="251">
        <f t="shared" si="22"/>
        <v>111.71296</v>
      </c>
      <c r="AP12" s="251">
        <f t="shared" ref="AP12:AT12" si="23">AP140+AP264</f>
        <v>0</v>
      </c>
      <c r="AQ12" s="251">
        <f t="shared" si="23"/>
        <v>0</v>
      </c>
      <c r="AR12" s="251">
        <f t="shared" si="23"/>
        <v>0</v>
      </c>
      <c r="AS12" s="251">
        <f t="shared" si="23"/>
        <v>0</v>
      </c>
      <c r="AT12" s="251">
        <f t="shared" si="23"/>
        <v>0</v>
      </c>
      <c r="AV12" s="251">
        <f t="shared" si="19"/>
        <v>0</v>
      </c>
      <c r="AW12" s="251">
        <f t="shared" si="19"/>
        <v>4426.1516529999999</v>
      </c>
      <c r="AX12" s="251">
        <f t="shared" si="19"/>
        <v>372.64171200000004</v>
      </c>
      <c r="AY12" s="251">
        <f t="shared" si="19"/>
        <v>111.71296</v>
      </c>
    </row>
    <row r="13" spans="2:51" x14ac:dyDescent="0.2">
      <c r="B13" s="24" t="s">
        <v>782</v>
      </c>
      <c r="F13" s="24">
        <v>2999.9989999999998</v>
      </c>
      <c r="G13" s="627">
        <v>44022</v>
      </c>
      <c r="H13" s="628">
        <f t="shared" si="20"/>
        <v>0.14867496655832219</v>
      </c>
      <c r="K13" s="251">
        <f t="shared" ref="K13:AF13" si="24">K141+K265</f>
        <v>0</v>
      </c>
      <c r="L13" s="251">
        <f t="shared" si="24"/>
        <v>0</v>
      </c>
      <c r="M13" s="251">
        <f t="shared" si="24"/>
        <v>0</v>
      </c>
      <c r="N13" s="251">
        <f t="shared" si="24"/>
        <v>0</v>
      </c>
      <c r="O13" s="251">
        <f t="shared" si="24"/>
        <v>0</v>
      </c>
      <c r="P13" s="251">
        <f t="shared" si="24"/>
        <v>0</v>
      </c>
      <c r="Q13" s="251">
        <f t="shared" si="24"/>
        <v>0</v>
      </c>
      <c r="R13" s="251">
        <f t="shared" si="24"/>
        <v>0</v>
      </c>
      <c r="S13" s="251">
        <f t="shared" si="24"/>
        <v>0</v>
      </c>
      <c r="T13" s="251">
        <f t="shared" si="24"/>
        <v>0</v>
      </c>
      <c r="U13" s="251">
        <f t="shared" si="24"/>
        <v>0</v>
      </c>
      <c r="V13" s="251">
        <f t="shared" si="24"/>
        <v>0</v>
      </c>
      <c r="W13" s="251">
        <f t="shared" si="24"/>
        <v>333.56045499999999</v>
      </c>
      <c r="X13" s="251">
        <f t="shared" si="24"/>
        <v>0</v>
      </c>
      <c r="Y13" s="251">
        <f t="shared" si="24"/>
        <v>0</v>
      </c>
      <c r="Z13" s="251">
        <f t="shared" si="24"/>
        <v>0</v>
      </c>
      <c r="AA13" s="251">
        <f t="shared" si="24"/>
        <v>0</v>
      </c>
      <c r="AB13" s="251">
        <f t="shared" si="24"/>
        <v>0</v>
      </c>
      <c r="AC13" s="251">
        <f t="shared" si="24"/>
        <v>86.009250000000009</v>
      </c>
      <c r="AD13" s="251">
        <f t="shared" si="24"/>
        <v>0</v>
      </c>
      <c r="AE13" s="251">
        <f t="shared" si="24"/>
        <v>0</v>
      </c>
      <c r="AF13" s="251">
        <f t="shared" si="24"/>
        <v>0</v>
      </c>
      <c r="AG13" s="251">
        <f t="shared" ref="AG13:AO13" si="25">AG141+AG265</f>
        <v>0</v>
      </c>
      <c r="AH13" s="251">
        <f t="shared" si="25"/>
        <v>0</v>
      </c>
      <c r="AI13" s="251">
        <f t="shared" si="25"/>
        <v>26.455045999999999</v>
      </c>
      <c r="AJ13" s="251">
        <f t="shared" si="25"/>
        <v>0</v>
      </c>
      <c r="AK13" s="251">
        <f t="shared" si="25"/>
        <v>0</v>
      </c>
      <c r="AL13" s="251">
        <f t="shared" si="25"/>
        <v>0</v>
      </c>
      <c r="AM13" s="251">
        <f t="shared" si="25"/>
        <v>0</v>
      </c>
      <c r="AN13" s="251">
        <f t="shared" si="25"/>
        <v>0</v>
      </c>
      <c r="AO13" s="251">
        <f t="shared" si="25"/>
        <v>0</v>
      </c>
      <c r="AP13" s="251">
        <f t="shared" ref="AP13:AT13" si="26">AP141+AP265</f>
        <v>0</v>
      </c>
      <c r="AQ13" s="251">
        <f t="shared" si="26"/>
        <v>0</v>
      </c>
      <c r="AR13" s="251">
        <f t="shared" si="26"/>
        <v>0</v>
      </c>
      <c r="AS13" s="251">
        <f t="shared" si="26"/>
        <v>0</v>
      </c>
      <c r="AT13" s="251">
        <f t="shared" si="26"/>
        <v>0</v>
      </c>
      <c r="AV13" s="251">
        <f t="shared" si="19"/>
        <v>0</v>
      </c>
      <c r="AW13" s="251">
        <f t="shared" si="19"/>
        <v>333.56045499999999</v>
      </c>
      <c r="AX13" s="251">
        <f t="shared" si="19"/>
        <v>112.464296</v>
      </c>
      <c r="AY13" s="251">
        <f t="shared" si="19"/>
        <v>0</v>
      </c>
    </row>
    <row r="14" spans="2:51" x14ac:dyDescent="0.2">
      <c r="B14" s="24" t="s">
        <v>783</v>
      </c>
      <c r="F14" s="24">
        <v>71.201999999999998</v>
      </c>
      <c r="G14" s="627">
        <v>44032</v>
      </c>
      <c r="H14" s="628">
        <f t="shared" si="20"/>
        <v>0</v>
      </c>
      <c r="K14" s="251">
        <f t="shared" ref="K14:AF14" si="27">K142+K266</f>
        <v>0</v>
      </c>
      <c r="L14" s="251">
        <f t="shared" si="27"/>
        <v>0</v>
      </c>
      <c r="M14" s="251">
        <f t="shared" si="27"/>
        <v>0</v>
      </c>
      <c r="N14" s="251">
        <f t="shared" si="27"/>
        <v>0</v>
      </c>
      <c r="O14" s="251">
        <f t="shared" si="27"/>
        <v>0</v>
      </c>
      <c r="P14" s="251">
        <f t="shared" si="27"/>
        <v>0</v>
      </c>
      <c r="Q14" s="251">
        <f t="shared" si="27"/>
        <v>0</v>
      </c>
      <c r="R14" s="251">
        <f t="shared" si="27"/>
        <v>0</v>
      </c>
      <c r="S14" s="251">
        <f t="shared" si="27"/>
        <v>0</v>
      </c>
      <c r="T14" s="251">
        <f t="shared" si="27"/>
        <v>0</v>
      </c>
      <c r="U14" s="251">
        <f t="shared" si="27"/>
        <v>0</v>
      </c>
      <c r="V14" s="251">
        <f t="shared" si="27"/>
        <v>0</v>
      </c>
      <c r="W14" s="251">
        <f t="shared" si="27"/>
        <v>0</v>
      </c>
      <c r="X14" s="251">
        <f t="shared" si="27"/>
        <v>0</v>
      </c>
      <c r="Y14" s="251">
        <f t="shared" si="27"/>
        <v>0</v>
      </c>
      <c r="Z14" s="251">
        <f t="shared" si="27"/>
        <v>0</v>
      </c>
      <c r="AA14" s="251">
        <f t="shared" si="27"/>
        <v>0</v>
      </c>
      <c r="AB14" s="251">
        <f t="shared" si="27"/>
        <v>0</v>
      </c>
      <c r="AC14" s="251">
        <f t="shared" si="27"/>
        <v>0</v>
      </c>
      <c r="AD14" s="251">
        <f t="shared" si="27"/>
        <v>0</v>
      </c>
      <c r="AE14" s="251">
        <f t="shared" si="27"/>
        <v>0</v>
      </c>
      <c r="AF14" s="251">
        <f t="shared" si="27"/>
        <v>0</v>
      </c>
      <c r="AG14" s="251">
        <f t="shared" ref="AG14:AO14" si="28">AG142+AG266</f>
        <v>0</v>
      </c>
      <c r="AH14" s="251">
        <f t="shared" si="28"/>
        <v>0</v>
      </c>
      <c r="AI14" s="251">
        <f t="shared" si="28"/>
        <v>0</v>
      </c>
      <c r="AJ14" s="251">
        <f t="shared" si="28"/>
        <v>0</v>
      </c>
      <c r="AK14" s="251">
        <f t="shared" si="28"/>
        <v>0</v>
      </c>
      <c r="AL14" s="251">
        <f t="shared" si="28"/>
        <v>0</v>
      </c>
      <c r="AM14" s="251">
        <f t="shared" si="28"/>
        <v>0</v>
      </c>
      <c r="AN14" s="251">
        <f t="shared" si="28"/>
        <v>0</v>
      </c>
      <c r="AO14" s="251">
        <f t="shared" si="28"/>
        <v>0</v>
      </c>
      <c r="AP14" s="251">
        <f t="shared" ref="AP14:AT14" si="29">AP142+AP266</f>
        <v>0</v>
      </c>
      <c r="AQ14" s="251">
        <f t="shared" si="29"/>
        <v>0</v>
      </c>
      <c r="AR14" s="251">
        <f t="shared" si="29"/>
        <v>0</v>
      </c>
      <c r="AS14" s="251">
        <f t="shared" si="29"/>
        <v>0</v>
      </c>
      <c r="AT14" s="251">
        <f t="shared" si="29"/>
        <v>0</v>
      </c>
      <c r="AV14" s="251">
        <f t="shared" si="19"/>
        <v>0</v>
      </c>
      <c r="AW14" s="251">
        <f t="shared" si="19"/>
        <v>0</v>
      </c>
      <c r="AX14" s="251">
        <f t="shared" si="19"/>
        <v>0</v>
      </c>
      <c r="AY14" s="251">
        <f t="shared" si="19"/>
        <v>0</v>
      </c>
    </row>
    <row r="15" spans="2:51" x14ac:dyDescent="0.2">
      <c r="B15" s="24" t="s">
        <v>784</v>
      </c>
      <c r="F15" s="24">
        <v>500</v>
      </c>
      <c r="G15" s="627">
        <v>44064</v>
      </c>
      <c r="H15" s="628">
        <f t="shared" si="20"/>
        <v>0.72802016599999997</v>
      </c>
      <c r="K15" s="251">
        <f t="shared" ref="K15:AF15" si="30">K143+K267</f>
        <v>0</v>
      </c>
      <c r="L15" s="251">
        <f t="shared" si="30"/>
        <v>0</v>
      </c>
      <c r="M15" s="251">
        <f t="shared" si="30"/>
        <v>0</v>
      </c>
      <c r="N15" s="251">
        <f t="shared" si="30"/>
        <v>0</v>
      </c>
      <c r="O15" s="251">
        <f t="shared" si="30"/>
        <v>0</v>
      </c>
      <c r="P15" s="251">
        <f t="shared" si="30"/>
        <v>0</v>
      </c>
      <c r="Q15" s="251">
        <f t="shared" si="30"/>
        <v>0</v>
      </c>
      <c r="R15" s="251">
        <f t="shared" si="30"/>
        <v>0</v>
      </c>
      <c r="S15" s="251">
        <f t="shared" si="30"/>
        <v>250</v>
      </c>
      <c r="T15" s="251">
        <f t="shared" si="30"/>
        <v>0</v>
      </c>
      <c r="U15" s="251">
        <f t="shared" si="30"/>
        <v>0</v>
      </c>
      <c r="V15" s="251">
        <f t="shared" si="30"/>
        <v>0</v>
      </c>
      <c r="W15" s="251">
        <f t="shared" si="30"/>
        <v>0</v>
      </c>
      <c r="X15" s="251">
        <f t="shared" si="30"/>
        <v>0</v>
      </c>
      <c r="Y15" s="251">
        <f t="shared" si="30"/>
        <v>114.01008300000001</v>
      </c>
      <c r="Z15" s="251">
        <f t="shared" si="30"/>
        <v>0</v>
      </c>
      <c r="AA15" s="251">
        <f t="shared" si="30"/>
        <v>0</v>
      </c>
      <c r="AB15" s="251">
        <f t="shared" si="30"/>
        <v>0</v>
      </c>
      <c r="AC15" s="251">
        <f t="shared" si="30"/>
        <v>0</v>
      </c>
      <c r="AD15" s="251">
        <f t="shared" si="30"/>
        <v>0</v>
      </c>
      <c r="AE15" s="251">
        <f t="shared" si="30"/>
        <v>0</v>
      </c>
      <c r="AF15" s="251">
        <f t="shared" si="30"/>
        <v>0</v>
      </c>
      <c r="AG15" s="251">
        <f t="shared" ref="AG15:AO15" si="31">AG143+AG267</f>
        <v>0</v>
      </c>
      <c r="AH15" s="251">
        <f t="shared" si="31"/>
        <v>0</v>
      </c>
      <c r="AI15" s="251">
        <f t="shared" si="31"/>
        <v>0</v>
      </c>
      <c r="AJ15" s="251">
        <f t="shared" si="31"/>
        <v>0</v>
      </c>
      <c r="AK15" s="251">
        <f t="shared" si="31"/>
        <v>0</v>
      </c>
      <c r="AL15" s="251">
        <f t="shared" si="31"/>
        <v>0</v>
      </c>
      <c r="AM15" s="251">
        <f t="shared" si="31"/>
        <v>0</v>
      </c>
      <c r="AN15" s="251">
        <f t="shared" si="31"/>
        <v>0</v>
      </c>
      <c r="AO15" s="251">
        <f t="shared" si="31"/>
        <v>0</v>
      </c>
      <c r="AP15" s="251">
        <f t="shared" ref="AP15:AT15" si="32">AP143+AP267</f>
        <v>0</v>
      </c>
      <c r="AQ15" s="251">
        <f t="shared" si="32"/>
        <v>0</v>
      </c>
      <c r="AR15" s="251">
        <f t="shared" si="32"/>
        <v>0</v>
      </c>
      <c r="AS15" s="251">
        <f t="shared" si="32"/>
        <v>0</v>
      </c>
      <c r="AT15" s="251">
        <f t="shared" si="32"/>
        <v>0</v>
      </c>
      <c r="AV15" s="251">
        <f t="shared" si="19"/>
        <v>0</v>
      </c>
      <c r="AW15" s="251">
        <f t="shared" si="19"/>
        <v>250</v>
      </c>
      <c r="AX15" s="251">
        <f t="shared" si="19"/>
        <v>114.01008300000001</v>
      </c>
      <c r="AY15" s="251">
        <f t="shared" si="19"/>
        <v>0</v>
      </c>
    </row>
    <row r="16" spans="2:51" x14ac:dyDescent="0.2">
      <c r="B16" s="24" t="s">
        <v>785</v>
      </c>
      <c r="F16" s="24">
        <v>2999</v>
      </c>
      <c r="G16" s="627">
        <v>44095</v>
      </c>
      <c r="H16" s="628">
        <f>SUM(AV16:AY16)/F16</f>
        <v>0.31393668189396462</v>
      </c>
      <c r="K16" s="251">
        <f t="shared" ref="K16:AF16" si="33">K144+K268</f>
        <v>0</v>
      </c>
      <c r="L16" s="251">
        <f t="shared" si="33"/>
        <v>0</v>
      </c>
      <c r="M16" s="251">
        <f t="shared" si="33"/>
        <v>0</v>
      </c>
      <c r="N16" s="251">
        <f t="shared" si="33"/>
        <v>0</v>
      </c>
      <c r="O16" s="251">
        <f t="shared" si="33"/>
        <v>0</v>
      </c>
      <c r="P16" s="251">
        <f t="shared" si="33"/>
        <v>0</v>
      </c>
      <c r="Q16" s="251">
        <f t="shared" si="33"/>
        <v>0</v>
      </c>
      <c r="R16" s="251">
        <f t="shared" si="33"/>
        <v>0</v>
      </c>
      <c r="S16" s="251">
        <f t="shared" si="33"/>
        <v>0</v>
      </c>
      <c r="T16" s="251">
        <f t="shared" si="33"/>
        <v>0</v>
      </c>
      <c r="U16" s="251">
        <f t="shared" si="33"/>
        <v>253.34305699999999</v>
      </c>
      <c r="V16" s="251">
        <f t="shared" si="33"/>
        <v>325.83665999999999</v>
      </c>
      <c r="W16" s="251">
        <f t="shared" si="33"/>
        <v>277.44980799999996</v>
      </c>
      <c r="X16" s="251">
        <f t="shared" si="33"/>
        <v>0.315029</v>
      </c>
      <c r="Y16" s="251">
        <f t="shared" si="33"/>
        <v>1.8483260000000001</v>
      </c>
      <c r="Z16" s="251">
        <f t="shared" si="33"/>
        <v>1.824525</v>
      </c>
      <c r="AA16" s="251">
        <f t="shared" si="33"/>
        <v>7.3683809999999994</v>
      </c>
      <c r="AB16" s="251">
        <f t="shared" si="33"/>
        <v>1.800443</v>
      </c>
      <c r="AC16" s="251">
        <f t="shared" si="33"/>
        <v>1.762993</v>
      </c>
      <c r="AD16" s="251">
        <f t="shared" si="33"/>
        <v>7.7879000000000004E-2</v>
      </c>
      <c r="AE16" s="251">
        <f t="shared" si="33"/>
        <v>3.4782E-2</v>
      </c>
      <c r="AF16" s="251">
        <f t="shared" si="33"/>
        <v>17.606679</v>
      </c>
      <c r="AG16" s="251">
        <f t="shared" ref="AG16:AO16" si="34">AG144+AG268</f>
        <v>3.3204320000000003</v>
      </c>
      <c r="AH16" s="251">
        <f t="shared" si="34"/>
        <v>5.3165999999999998E-2</v>
      </c>
      <c r="AI16" s="251">
        <f t="shared" si="34"/>
        <v>7.6939289999999998</v>
      </c>
      <c r="AJ16" s="251">
        <f t="shared" si="34"/>
        <v>3.9283999999999999E-2</v>
      </c>
      <c r="AK16" s="251">
        <f t="shared" si="34"/>
        <v>4.255725</v>
      </c>
      <c r="AL16" s="251">
        <f t="shared" si="34"/>
        <v>7.8068499999999998</v>
      </c>
      <c r="AM16" s="251">
        <f t="shared" si="34"/>
        <v>0.44021499999999997</v>
      </c>
      <c r="AN16" s="251">
        <f t="shared" si="34"/>
        <v>5.9470850000000004</v>
      </c>
      <c r="AO16" s="251">
        <f t="shared" si="34"/>
        <v>11.51788</v>
      </c>
      <c r="AP16" s="251">
        <f t="shared" ref="AP16:AT16" si="35">AP144+AP268</f>
        <v>2.8402E-2</v>
      </c>
      <c r="AQ16" s="251">
        <f t="shared" si="35"/>
        <v>1.6875000000000001E-2</v>
      </c>
      <c r="AR16" s="251">
        <f t="shared" si="35"/>
        <v>8.5264540000000011</v>
      </c>
      <c r="AS16" s="251">
        <f t="shared" si="35"/>
        <v>4.6975000000000003E-2</v>
      </c>
      <c r="AT16" s="251">
        <f t="shared" si="35"/>
        <v>2.5342750000000001</v>
      </c>
      <c r="AV16" s="251">
        <f t="shared" si="19"/>
        <v>0</v>
      </c>
      <c r="AW16" s="251">
        <f t="shared" si="19"/>
        <v>856.62952499999994</v>
      </c>
      <c r="AX16" s="251">
        <f t="shared" si="19"/>
        <v>43.706563999999993</v>
      </c>
      <c r="AY16" s="251">
        <f t="shared" si="19"/>
        <v>41.160020000000003</v>
      </c>
    </row>
    <row r="17" spans="2:51" x14ac:dyDescent="0.2">
      <c r="B17" s="24" t="s">
        <v>786</v>
      </c>
      <c r="F17" s="24">
        <v>4325</v>
      </c>
      <c r="G17" s="627">
        <v>44078</v>
      </c>
      <c r="H17" s="628">
        <f t="shared" si="20"/>
        <v>0.28798861225433525</v>
      </c>
      <c r="K17" s="251">
        <f t="shared" ref="K17:AF17" si="36">K145+K269</f>
        <v>0</v>
      </c>
      <c r="L17" s="251">
        <f t="shared" si="36"/>
        <v>0</v>
      </c>
      <c r="M17" s="251">
        <f t="shared" si="36"/>
        <v>0</v>
      </c>
      <c r="N17" s="251">
        <f t="shared" si="36"/>
        <v>0</v>
      </c>
      <c r="O17" s="251">
        <f t="shared" si="36"/>
        <v>0</v>
      </c>
      <c r="P17" s="251">
        <f t="shared" si="36"/>
        <v>0</v>
      </c>
      <c r="Q17" s="251">
        <f t="shared" si="36"/>
        <v>0</v>
      </c>
      <c r="R17" s="251">
        <f t="shared" si="36"/>
        <v>0</v>
      </c>
      <c r="S17" s="251">
        <f t="shared" si="36"/>
        <v>0</v>
      </c>
      <c r="T17" s="251">
        <f t="shared" si="36"/>
        <v>187.24698699999999</v>
      </c>
      <c r="U17" s="251">
        <f t="shared" si="36"/>
        <v>0</v>
      </c>
      <c r="V17" s="251">
        <f t="shared" si="36"/>
        <v>0</v>
      </c>
      <c r="W17" s="251">
        <f t="shared" si="36"/>
        <v>649.71903199999997</v>
      </c>
      <c r="X17" s="251">
        <f t="shared" si="36"/>
        <v>0</v>
      </c>
      <c r="Y17" s="251">
        <f t="shared" si="36"/>
        <v>0</v>
      </c>
      <c r="Z17" s="251">
        <f t="shared" si="36"/>
        <v>345.75132500000001</v>
      </c>
      <c r="AA17" s="251">
        <f t="shared" si="36"/>
        <v>0</v>
      </c>
      <c r="AB17" s="251">
        <f t="shared" si="36"/>
        <v>0</v>
      </c>
      <c r="AC17" s="251">
        <f t="shared" si="36"/>
        <v>61.125031</v>
      </c>
      <c r="AD17" s="251">
        <f t="shared" si="36"/>
        <v>0</v>
      </c>
      <c r="AE17" s="251">
        <f t="shared" si="36"/>
        <v>0</v>
      </c>
      <c r="AF17" s="251">
        <f t="shared" si="36"/>
        <v>0.88934299999999999</v>
      </c>
      <c r="AG17" s="251">
        <f t="shared" ref="AG17:AO17" si="37">AG145+AG269</f>
        <v>0</v>
      </c>
      <c r="AH17" s="251">
        <f t="shared" si="37"/>
        <v>0</v>
      </c>
      <c r="AI17" s="251">
        <f t="shared" si="37"/>
        <v>0.81903000000000004</v>
      </c>
      <c r="AJ17" s="251">
        <f t="shared" si="37"/>
        <v>0</v>
      </c>
      <c r="AK17" s="251">
        <f t="shared" si="37"/>
        <v>0</v>
      </c>
      <c r="AL17" s="251">
        <f t="shared" si="37"/>
        <v>0</v>
      </c>
      <c r="AM17" s="251">
        <f t="shared" si="37"/>
        <v>0</v>
      </c>
      <c r="AN17" s="251">
        <f t="shared" si="37"/>
        <v>0</v>
      </c>
      <c r="AO17" s="251">
        <f t="shared" si="37"/>
        <v>0</v>
      </c>
      <c r="AP17" s="251">
        <f t="shared" ref="AP17:AT17" si="38">AP145+AP269</f>
        <v>0</v>
      </c>
      <c r="AQ17" s="251">
        <f t="shared" si="38"/>
        <v>0</v>
      </c>
      <c r="AR17" s="251">
        <f t="shared" si="38"/>
        <v>0</v>
      </c>
      <c r="AS17" s="251">
        <f t="shared" si="38"/>
        <v>0</v>
      </c>
      <c r="AT17" s="251">
        <f t="shared" si="38"/>
        <v>0</v>
      </c>
      <c r="AV17" s="251">
        <f t="shared" si="19"/>
        <v>0</v>
      </c>
      <c r="AW17" s="251">
        <f t="shared" si="19"/>
        <v>836.96601899999996</v>
      </c>
      <c r="AX17" s="251">
        <f t="shared" si="19"/>
        <v>408.58472899999998</v>
      </c>
      <c r="AY17" s="251">
        <f t="shared" si="19"/>
        <v>0</v>
      </c>
    </row>
    <row r="18" spans="2:51" x14ac:dyDescent="0.2">
      <c r="B18" s="24" t="s">
        <v>787</v>
      </c>
      <c r="F18" s="24">
        <v>8000</v>
      </c>
      <c r="G18" s="627">
        <v>44075</v>
      </c>
      <c r="H18" s="628">
        <f t="shared" si="20"/>
        <v>0.45651914474999999</v>
      </c>
      <c r="K18" s="251">
        <f t="shared" ref="K18:AF18" si="39">K146+K270</f>
        <v>0</v>
      </c>
      <c r="L18" s="251">
        <f t="shared" si="39"/>
        <v>0</v>
      </c>
      <c r="M18" s="251">
        <f t="shared" si="39"/>
        <v>0</v>
      </c>
      <c r="N18" s="251">
        <f t="shared" si="39"/>
        <v>0</v>
      </c>
      <c r="O18" s="251">
        <f t="shared" si="39"/>
        <v>0</v>
      </c>
      <c r="P18" s="251">
        <f t="shared" si="39"/>
        <v>0</v>
      </c>
      <c r="Q18" s="251">
        <f t="shared" si="39"/>
        <v>0</v>
      </c>
      <c r="R18" s="251">
        <f t="shared" si="39"/>
        <v>0</v>
      </c>
      <c r="S18" s="251">
        <f t="shared" si="39"/>
        <v>0</v>
      </c>
      <c r="T18" s="251">
        <f t="shared" si="39"/>
        <v>89.802817000000005</v>
      </c>
      <c r="U18" s="251">
        <f t="shared" si="39"/>
        <v>194.33433600000001</v>
      </c>
      <c r="V18" s="251">
        <f t="shared" si="39"/>
        <v>0</v>
      </c>
      <c r="W18" s="251">
        <f t="shared" si="39"/>
        <v>1094.094646</v>
      </c>
      <c r="X18" s="251">
        <f t="shared" si="39"/>
        <v>0</v>
      </c>
      <c r="Y18" s="251">
        <f t="shared" si="39"/>
        <v>1925.6923610000001</v>
      </c>
      <c r="Z18" s="251">
        <f t="shared" si="39"/>
        <v>210.17988399999999</v>
      </c>
      <c r="AA18" s="251">
        <f t="shared" si="39"/>
        <v>0</v>
      </c>
      <c r="AB18" s="251">
        <f t="shared" si="39"/>
        <v>0</v>
      </c>
      <c r="AC18" s="251">
        <f t="shared" si="39"/>
        <v>15.423179999999999</v>
      </c>
      <c r="AD18" s="251">
        <f t="shared" si="39"/>
        <v>0</v>
      </c>
      <c r="AE18" s="251">
        <f t="shared" si="39"/>
        <v>0</v>
      </c>
      <c r="AF18" s="251">
        <f t="shared" si="39"/>
        <v>7.7925149999999999</v>
      </c>
      <c r="AG18" s="251">
        <f t="shared" ref="AG18:AO18" si="40">AG146+AG270</f>
        <v>0</v>
      </c>
      <c r="AH18" s="251">
        <f t="shared" si="40"/>
        <v>0</v>
      </c>
      <c r="AI18" s="251">
        <f t="shared" si="40"/>
        <v>5.4458590000000004</v>
      </c>
      <c r="AJ18" s="251">
        <f t="shared" si="40"/>
        <v>0</v>
      </c>
      <c r="AK18" s="251">
        <f t="shared" si="40"/>
        <v>0</v>
      </c>
      <c r="AL18" s="251">
        <f t="shared" si="40"/>
        <v>25.334125999999998</v>
      </c>
      <c r="AM18" s="251">
        <f t="shared" si="40"/>
        <v>0</v>
      </c>
      <c r="AN18" s="251">
        <f t="shared" si="40"/>
        <v>0</v>
      </c>
      <c r="AO18" s="251">
        <f t="shared" si="40"/>
        <v>6.3595629999999996</v>
      </c>
      <c r="AP18" s="251">
        <f t="shared" ref="AP18:AT18" si="41">AP146+AP270</f>
        <v>0</v>
      </c>
      <c r="AQ18" s="251">
        <f t="shared" si="41"/>
        <v>0</v>
      </c>
      <c r="AR18" s="251">
        <f t="shared" si="41"/>
        <v>77.693871000000001</v>
      </c>
      <c r="AS18" s="251">
        <f t="shared" si="41"/>
        <v>0</v>
      </c>
      <c r="AT18" s="251">
        <f t="shared" si="41"/>
        <v>0</v>
      </c>
      <c r="AV18" s="251">
        <f t="shared" si="19"/>
        <v>0</v>
      </c>
      <c r="AW18" s="251">
        <f t="shared" si="19"/>
        <v>1378.2317990000001</v>
      </c>
      <c r="AX18" s="251">
        <f t="shared" si="19"/>
        <v>2164.5337989999998</v>
      </c>
      <c r="AY18" s="251">
        <f t="shared" si="19"/>
        <v>109.38756000000001</v>
      </c>
    </row>
    <row r="19" spans="2:51" x14ac:dyDescent="0.2">
      <c r="B19" s="24" t="s">
        <v>788</v>
      </c>
      <c r="F19" s="24">
        <v>500</v>
      </c>
      <c r="G19" s="627">
        <v>44075</v>
      </c>
      <c r="H19" s="628">
        <f t="shared" si="20"/>
        <v>0.62150000000000005</v>
      </c>
      <c r="K19" s="251">
        <f t="shared" ref="K19:AF19" si="42">K147+K271</f>
        <v>0</v>
      </c>
      <c r="L19" s="251">
        <f t="shared" si="42"/>
        <v>0</v>
      </c>
      <c r="M19" s="251">
        <f t="shared" si="42"/>
        <v>0</v>
      </c>
      <c r="N19" s="251">
        <f t="shared" si="42"/>
        <v>0</v>
      </c>
      <c r="O19" s="251">
        <f t="shared" si="42"/>
        <v>0</v>
      </c>
      <c r="P19" s="251">
        <f t="shared" si="42"/>
        <v>0</v>
      </c>
      <c r="Q19" s="251">
        <f t="shared" si="42"/>
        <v>0</v>
      </c>
      <c r="R19" s="251">
        <f t="shared" si="42"/>
        <v>0</v>
      </c>
      <c r="S19" s="251">
        <f t="shared" si="42"/>
        <v>125</v>
      </c>
      <c r="T19" s="251">
        <f t="shared" si="42"/>
        <v>125</v>
      </c>
      <c r="U19" s="251">
        <f t="shared" si="42"/>
        <v>0</v>
      </c>
      <c r="V19" s="251">
        <f t="shared" si="42"/>
        <v>0</v>
      </c>
      <c r="W19" s="251">
        <f t="shared" si="42"/>
        <v>0</v>
      </c>
      <c r="X19" s="251">
        <f t="shared" si="42"/>
        <v>0</v>
      </c>
      <c r="Y19" s="251">
        <f t="shared" si="42"/>
        <v>60.75</v>
      </c>
      <c r="Z19" s="251">
        <f t="shared" si="42"/>
        <v>0</v>
      </c>
      <c r="AA19" s="251">
        <f t="shared" si="42"/>
        <v>0</v>
      </c>
      <c r="AB19" s="251">
        <f t="shared" si="42"/>
        <v>0</v>
      </c>
      <c r="AC19" s="251">
        <f t="shared" si="42"/>
        <v>0</v>
      </c>
      <c r="AD19" s="251">
        <f t="shared" si="42"/>
        <v>0</v>
      </c>
      <c r="AE19" s="251">
        <f t="shared" si="42"/>
        <v>0</v>
      </c>
      <c r="AF19" s="251">
        <f t="shared" si="42"/>
        <v>0</v>
      </c>
      <c r="AG19" s="251">
        <f t="shared" ref="AG19:AO19" si="43">AG147+AG271</f>
        <v>0</v>
      </c>
      <c r="AH19" s="251">
        <f t="shared" si="43"/>
        <v>0</v>
      </c>
      <c r="AI19" s="251">
        <f t="shared" si="43"/>
        <v>0</v>
      </c>
      <c r="AJ19" s="251">
        <f t="shared" si="43"/>
        <v>0</v>
      </c>
      <c r="AK19" s="251">
        <f t="shared" si="43"/>
        <v>0</v>
      </c>
      <c r="AL19" s="251">
        <f t="shared" si="43"/>
        <v>0</v>
      </c>
      <c r="AM19" s="251">
        <f t="shared" si="43"/>
        <v>0</v>
      </c>
      <c r="AN19" s="251">
        <f t="shared" si="43"/>
        <v>0</v>
      </c>
      <c r="AO19" s="251">
        <f t="shared" si="43"/>
        <v>0</v>
      </c>
      <c r="AP19" s="251">
        <f t="shared" ref="AP19:AT19" si="44">AP147+AP271</f>
        <v>0</v>
      </c>
      <c r="AQ19" s="251">
        <f t="shared" si="44"/>
        <v>0</v>
      </c>
      <c r="AR19" s="251">
        <f t="shared" si="44"/>
        <v>0</v>
      </c>
      <c r="AS19" s="251">
        <f t="shared" si="44"/>
        <v>0</v>
      </c>
      <c r="AT19" s="251">
        <f t="shared" si="44"/>
        <v>0</v>
      </c>
      <c r="AV19" s="251">
        <f t="shared" si="19"/>
        <v>0</v>
      </c>
      <c r="AW19" s="251">
        <f t="shared" si="19"/>
        <v>250</v>
      </c>
      <c r="AX19" s="251">
        <f t="shared" si="19"/>
        <v>60.75</v>
      </c>
      <c r="AY19" s="251">
        <f t="shared" si="19"/>
        <v>0</v>
      </c>
    </row>
    <row r="20" spans="2:51" x14ac:dyDescent="0.2">
      <c r="B20" s="24" t="s">
        <v>789</v>
      </c>
      <c r="F20" s="24">
        <v>500</v>
      </c>
      <c r="G20" s="627">
        <v>44097</v>
      </c>
      <c r="H20" s="628">
        <f t="shared" si="20"/>
        <v>0.82874570800000003</v>
      </c>
      <c r="K20" s="251">
        <f t="shared" ref="K20:AF20" si="45">K148+K272</f>
        <v>0</v>
      </c>
      <c r="L20" s="251">
        <f t="shared" si="45"/>
        <v>0</v>
      </c>
      <c r="M20" s="251">
        <f t="shared" si="45"/>
        <v>0</v>
      </c>
      <c r="N20" s="251">
        <f t="shared" si="45"/>
        <v>0</v>
      </c>
      <c r="O20" s="251">
        <f t="shared" si="45"/>
        <v>0</v>
      </c>
      <c r="P20" s="251">
        <f t="shared" si="45"/>
        <v>0</v>
      </c>
      <c r="Q20" s="251">
        <f t="shared" si="45"/>
        <v>0</v>
      </c>
      <c r="R20" s="251">
        <f t="shared" si="45"/>
        <v>0</v>
      </c>
      <c r="S20" s="251">
        <f t="shared" si="45"/>
        <v>125</v>
      </c>
      <c r="T20" s="251">
        <f t="shared" si="45"/>
        <v>0</v>
      </c>
      <c r="U20" s="251">
        <f t="shared" si="45"/>
        <v>0</v>
      </c>
      <c r="V20" s="251">
        <f t="shared" si="45"/>
        <v>125</v>
      </c>
      <c r="W20" s="251">
        <f t="shared" si="45"/>
        <v>0</v>
      </c>
      <c r="X20" s="251">
        <f t="shared" si="45"/>
        <v>0</v>
      </c>
      <c r="Y20" s="251">
        <f t="shared" si="45"/>
        <v>141.15849500000002</v>
      </c>
      <c r="Z20" s="251">
        <f t="shared" si="45"/>
        <v>0</v>
      </c>
      <c r="AA20" s="251">
        <f t="shared" si="45"/>
        <v>0</v>
      </c>
      <c r="AB20" s="251">
        <f t="shared" si="45"/>
        <v>19.374102999999998</v>
      </c>
      <c r="AC20" s="251">
        <f t="shared" si="45"/>
        <v>0</v>
      </c>
      <c r="AD20" s="251">
        <f t="shared" si="45"/>
        <v>1.6023149999999999</v>
      </c>
      <c r="AE20" s="251">
        <f t="shared" si="45"/>
        <v>0</v>
      </c>
      <c r="AF20" s="251">
        <f t="shared" si="45"/>
        <v>0</v>
      </c>
      <c r="AG20" s="251">
        <f t="shared" ref="AG20:AO20" si="46">AG148+AG272</f>
        <v>0</v>
      </c>
      <c r="AH20" s="251">
        <f t="shared" si="46"/>
        <v>0</v>
      </c>
      <c r="AI20" s="251">
        <f t="shared" si="46"/>
        <v>0.70784999999999998</v>
      </c>
      <c r="AJ20" s="251">
        <f t="shared" si="46"/>
        <v>0</v>
      </c>
      <c r="AK20" s="251">
        <f t="shared" si="46"/>
        <v>0</v>
      </c>
      <c r="AL20" s="251">
        <f t="shared" si="46"/>
        <v>0.56727000000000005</v>
      </c>
      <c r="AM20" s="251">
        <f t="shared" si="46"/>
        <v>0</v>
      </c>
      <c r="AN20" s="251">
        <f t="shared" si="46"/>
        <v>0</v>
      </c>
      <c r="AO20" s="251">
        <f t="shared" si="46"/>
        <v>0.479769</v>
      </c>
      <c r="AP20" s="251">
        <f t="shared" ref="AP20:AT20" si="47">AP148+AP272</f>
        <v>0</v>
      </c>
      <c r="AQ20" s="251">
        <f t="shared" si="47"/>
        <v>0</v>
      </c>
      <c r="AR20" s="251">
        <f t="shared" si="47"/>
        <v>0.48305199999999998</v>
      </c>
      <c r="AS20" s="251">
        <f t="shared" si="47"/>
        <v>0</v>
      </c>
      <c r="AT20" s="251">
        <f t="shared" si="47"/>
        <v>0</v>
      </c>
      <c r="AV20" s="251">
        <f t="shared" si="19"/>
        <v>0</v>
      </c>
      <c r="AW20" s="251">
        <f t="shared" si="19"/>
        <v>250</v>
      </c>
      <c r="AX20" s="251">
        <f t="shared" si="19"/>
        <v>162.84276300000002</v>
      </c>
      <c r="AY20" s="251">
        <f t="shared" si="19"/>
        <v>1.5300910000000001</v>
      </c>
    </row>
    <row r="21" spans="2:51" x14ac:dyDescent="0.2">
      <c r="B21" s="24" t="s">
        <v>790</v>
      </c>
      <c r="F21" s="24">
        <v>5000</v>
      </c>
      <c r="G21" s="627">
        <v>44109</v>
      </c>
      <c r="H21" s="628">
        <f t="shared" si="20"/>
        <v>0.18189440559999998</v>
      </c>
      <c r="K21" s="251">
        <f t="shared" ref="K21:AF21" si="48">K149+K273</f>
        <v>0</v>
      </c>
      <c r="L21" s="251">
        <f t="shared" si="48"/>
        <v>0</v>
      </c>
      <c r="M21" s="251">
        <f t="shared" si="48"/>
        <v>0</v>
      </c>
      <c r="N21" s="251">
        <f t="shared" si="48"/>
        <v>0</v>
      </c>
      <c r="O21" s="251">
        <f t="shared" si="48"/>
        <v>0</v>
      </c>
      <c r="P21" s="251">
        <f t="shared" si="48"/>
        <v>0</v>
      </c>
      <c r="Q21" s="251">
        <f t="shared" si="48"/>
        <v>0</v>
      </c>
      <c r="R21" s="251">
        <f t="shared" si="48"/>
        <v>0</v>
      </c>
      <c r="S21" s="251">
        <f t="shared" si="48"/>
        <v>0</v>
      </c>
      <c r="T21" s="251">
        <f t="shared" si="48"/>
        <v>0</v>
      </c>
      <c r="U21" s="251">
        <f t="shared" si="48"/>
        <v>0</v>
      </c>
      <c r="V21" s="251">
        <f t="shared" si="48"/>
        <v>0</v>
      </c>
      <c r="W21" s="251">
        <f t="shared" si="48"/>
        <v>618.059166</v>
      </c>
      <c r="X21" s="251">
        <f t="shared" si="48"/>
        <v>0</v>
      </c>
      <c r="Y21" s="251">
        <f t="shared" si="48"/>
        <v>253.25115299999999</v>
      </c>
      <c r="Z21" s="251">
        <f t="shared" si="48"/>
        <v>35.474110000000003</v>
      </c>
      <c r="AA21" s="251">
        <f t="shared" si="48"/>
        <v>0</v>
      </c>
      <c r="AB21" s="251">
        <f t="shared" si="48"/>
        <v>0</v>
      </c>
      <c r="AC21" s="251">
        <f t="shared" si="48"/>
        <v>0</v>
      </c>
      <c r="AD21" s="251">
        <f t="shared" si="48"/>
        <v>0.25434400000000001</v>
      </c>
      <c r="AE21" s="251">
        <f t="shared" si="48"/>
        <v>0</v>
      </c>
      <c r="AF21" s="251">
        <f t="shared" si="48"/>
        <v>0</v>
      </c>
      <c r="AG21" s="251">
        <f t="shared" ref="AG21:AO21" si="49">AG149+AG273</f>
        <v>0</v>
      </c>
      <c r="AH21" s="251">
        <f t="shared" si="49"/>
        <v>0</v>
      </c>
      <c r="AI21" s="251">
        <f t="shared" si="49"/>
        <v>0.65216300000000005</v>
      </c>
      <c r="AJ21" s="251">
        <f t="shared" si="49"/>
        <v>0</v>
      </c>
      <c r="AK21" s="251">
        <f t="shared" si="49"/>
        <v>0</v>
      </c>
      <c r="AL21" s="251">
        <f t="shared" si="49"/>
        <v>0</v>
      </c>
      <c r="AM21" s="251">
        <f t="shared" si="49"/>
        <v>0</v>
      </c>
      <c r="AN21" s="251">
        <f t="shared" si="49"/>
        <v>0</v>
      </c>
      <c r="AO21" s="251">
        <f t="shared" si="49"/>
        <v>0</v>
      </c>
      <c r="AP21" s="251">
        <f t="shared" ref="AP21:AT21" si="50">AP149+AP273</f>
        <v>0</v>
      </c>
      <c r="AQ21" s="251">
        <f t="shared" si="50"/>
        <v>1.7810919999999999</v>
      </c>
      <c r="AR21" s="251">
        <f t="shared" si="50"/>
        <v>0</v>
      </c>
      <c r="AS21" s="251">
        <f t="shared" si="50"/>
        <v>0</v>
      </c>
      <c r="AT21" s="251">
        <f t="shared" si="50"/>
        <v>0</v>
      </c>
      <c r="AV21" s="251">
        <f t="shared" si="19"/>
        <v>0</v>
      </c>
      <c r="AW21" s="251">
        <f t="shared" si="19"/>
        <v>618.059166</v>
      </c>
      <c r="AX21" s="251">
        <f t="shared" si="19"/>
        <v>289.63176999999996</v>
      </c>
      <c r="AY21" s="251">
        <f t="shared" si="19"/>
        <v>1.7810919999999999</v>
      </c>
    </row>
    <row r="22" spans="2:51" x14ac:dyDescent="0.2">
      <c r="B22" s="24" t="s">
        <v>791</v>
      </c>
      <c r="F22" s="24">
        <v>9900</v>
      </c>
      <c r="G22" s="627">
        <v>44134</v>
      </c>
      <c r="H22" s="628">
        <f t="shared" si="20"/>
        <v>0.2473980864646465</v>
      </c>
      <c r="K22" s="251">
        <f t="shared" ref="K22:AF22" si="51">K150+K274</f>
        <v>0</v>
      </c>
      <c r="L22" s="251">
        <f t="shared" si="51"/>
        <v>0</v>
      </c>
      <c r="M22" s="251">
        <f t="shared" si="51"/>
        <v>0</v>
      </c>
      <c r="N22" s="251">
        <f t="shared" si="51"/>
        <v>0</v>
      </c>
      <c r="O22" s="251">
        <f t="shared" si="51"/>
        <v>0</v>
      </c>
      <c r="P22" s="251">
        <f t="shared" si="51"/>
        <v>0</v>
      </c>
      <c r="Q22" s="251">
        <f t="shared" si="51"/>
        <v>0</v>
      </c>
      <c r="R22" s="251">
        <f t="shared" si="51"/>
        <v>0</v>
      </c>
      <c r="S22" s="251">
        <f t="shared" si="51"/>
        <v>0</v>
      </c>
      <c r="T22" s="251">
        <f t="shared" si="51"/>
        <v>0</v>
      </c>
      <c r="U22" s="251">
        <f t="shared" si="51"/>
        <v>0</v>
      </c>
      <c r="V22" s="251">
        <f t="shared" si="51"/>
        <v>0</v>
      </c>
      <c r="W22" s="251">
        <f t="shared" si="51"/>
        <v>406.95801500000005</v>
      </c>
      <c r="X22" s="251">
        <f t="shared" si="51"/>
        <v>0</v>
      </c>
      <c r="Y22" s="251">
        <f t="shared" si="51"/>
        <v>222.52543399999999</v>
      </c>
      <c r="Z22" s="251">
        <f t="shared" si="51"/>
        <v>1293.1533510000002</v>
      </c>
      <c r="AA22" s="251">
        <f t="shared" si="51"/>
        <v>0</v>
      </c>
      <c r="AB22" s="251">
        <f t="shared" si="51"/>
        <v>0</v>
      </c>
      <c r="AC22" s="251">
        <f t="shared" si="51"/>
        <v>322.607709</v>
      </c>
      <c r="AD22" s="251">
        <f t="shared" si="51"/>
        <v>179.41545600000001</v>
      </c>
      <c r="AE22" s="251">
        <f t="shared" si="51"/>
        <v>0</v>
      </c>
      <c r="AF22" s="251">
        <f t="shared" si="51"/>
        <v>7.291188</v>
      </c>
      <c r="AG22" s="251">
        <f t="shared" ref="AG22:AO22" si="52">AG150+AG274</f>
        <v>0</v>
      </c>
      <c r="AH22" s="251">
        <f t="shared" si="52"/>
        <v>0</v>
      </c>
      <c r="AI22" s="251">
        <f t="shared" si="52"/>
        <v>0.27576299999999998</v>
      </c>
      <c r="AJ22" s="251">
        <f t="shared" si="52"/>
        <v>0</v>
      </c>
      <c r="AK22" s="251">
        <f t="shared" si="52"/>
        <v>0</v>
      </c>
      <c r="AL22" s="251">
        <f t="shared" si="52"/>
        <v>3.9304480000000002</v>
      </c>
      <c r="AM22" s="251">
        <f t="shared" si="52"/>
        <v>0</v>
      </c>
      <c r="AN22" s="251">
        <f t="shared" si="52"/>
        <v>0</v>
      </c>
      <c r="AO22" s="251">
        <f t="shared" si="52"/>
        <v>7.0161499999999997</v>
      </c>
      <c r="AP22" s="251">
        <f t="shared" ref="AP22:AT22" si="53">AP150+AP274</f>
        <v>0</v>
      </c>
      <c r="AQ22" s="251">
        <f t="shared" si="53"/>
        <v>0</v>
      </c>
      <c r="AR22" s="251">
        <f t="shared" si="53"/>
        <v>6.0675420000000004</v>
      </c>
      <c r="AS22" s="251">
        <f t="shared" si="53"/>
        <v>0</v>
      </c>
      <c r="AT22" s="251">
        <f t="shared" si="53"/>
        <v>0</v>
      </c>
      <c r="AV22" s="251">
        <f t="shared" si="19"/>
        <v>0</v>
      </c>
      <c r="AW22" s="251">
        <f t="shared" si="19"/>
        <v>406.95801500000005</v>
      </c>
      <c r="AX22" s="251">
        <f t="shared" si="19"/>
        <v>2025.2689009999999</v>
      </c>
      <c r="AY22" s="251">
        <f t="shared" si="19"/>
        <v>17.014140000000001</v>
      </c>
    </row>
    <row r="23" spans="2:51" x14ac:dyDescent="0.2">
      <c r="B23" s="24" t="s">
        <v>792</v>
      </c>
      <c r="F23" s="24">
        <v>5000</v>
      </c>
      <c r="G23" s="627">
        <v>44156</v>
      </c>
      <c r="H23" s="628">
        <f t="shared" si="20"/>
        <v>0.1628886792</v>
      </c>
      <c r="K23" s="251">
        <f t="shared" ref="K23:AF23" si="54">K151+K275</f>
        <v>0</v>
      </c>
      <c r="L23" s="251">
        <f t="shared" si="54"/>
        <v>0</v>
      </c>
      <c r="M23" s="251">
        <f t="shared" si="54"/>
        <v>0</v>
      </c>
      <c r="N23" s="251">
        <f t="shared" si="54"/>
        <v>0</v>
      </c>
      <c r="O23" s="251">
        <f t="shared" si="54"/>
        <v>0</v>
      </c>
      <c r="P23" s="251">
        <f t="shared" si="54"/>
        <v>0</v>
      </c>
      <c r="Q23" s="251">
        <f t="shared" si="54"/>
        <v>0</v>
      </c>
      <c r="R23" s="251">
        <f t="shared" si="54"/>
        <v>0</v>
      </c>
      <c r="S23" s="251">
        <f t="shared" si="54"/>
        <v>0</v>
      </c>
      <c r="T23" s="251">
        <f t="shared" si="54"/>
        <v>0</v>
      </c>
      <c r="U23" s="251">
        <f t="shared" si="54"/>
        <v>0</v>
      </c>
      <c r="V23" s="251">
        <f t="shared" si="54"/>
        <v>0</v>
      </c>
      <c r="W23" s="251">
        <f t="shared" si="54"/>
        <v>433.19164999999998</v>
      </c>
      <c r="X23" s="251">
        <f t="shared" si="54"/>
        <v>0</v>
      </c>
      <c r="Y23" s="251">
        <f t="shared" si="54"/>
        <v>0</v>
      </c>
      <c r="Z23" s="251">
        <f t="shared" si="54"/>
        <v>0</v>
      </c>
      <c r="AA23" s="251">
        <f t="shared" si="54"/>
        <v>0</v>
      </c>
      <c r="AB23" s="251">
        <f t="shared" si="54"/>
        <v>0</v>
      </c>
      <c r="AC23" s="251">
        <f t="shared" si="54"/>
        <v>0</v>
      </c>
      <c r="AD23" s="251">
        <f t="shared" si="54"/>
        <v>0</v>
      </c>
      <c r="AE23" s="251">
        <f t="shared" si="54"/>
        <v>0</v>
      </c>
      <c r="AF23" s="251">
        <f t="shared" si="54"/>
        <v>0</v>
      </c>
      <c r="AG23" s="251">
        <f t="shared" ref="AG23:AO23" si="55">AG151+AG275</f>
        <v>0</v>
      </c>
      <c r="AH23" s="251">
        <f t="shared" si="55"/>
        <v>0</v>
      </c>
      <c r="AI23" s="251">
        <f t="shared" si="55"/>
        <v>295.766931</v>
      </c>
      <c r="AJ23" s="251">
        <f t="shared" si="55"/>
        <v>85.484814999999998</v>
      </c>
      <c r="AK23" s="251">
        <f t="shared" si="55"/>
        <v>0</v>
      </c>
      <c r="AL23" s="251">
        <f t="shared" si="55"/>
        <v>0</v>
      </c>
      <c r="AM23" s="251">
        <f t="shared" si="55"/>
        <v>0</v>
      </c>
      <c r="AN23" s="251">
        <f t="shared" si="55"/>
        <v>0</v>
      </c>
      <c r="AO23" s="251">
        <f t="shared" si="55"/>
        <v>0</v>
      </c>
      <c r="AP23" s="251">
        <f t="shared" ref="AP23:AT23" si="56">AP151+AP275</f>
        <v>0</v>
      </c>
      <c r="AQ23" s="251">
        <f t="shared" si="56"/>
        <v>0</v>
      </c>
      <c r="AR23" s="251">
        <f t="shared" si="56"/>
        <v>0</v>
      </c>
      <c r="AS23" s="251">
        <f t="shared" si="56"/>
        <v>0</v>
      </c>
      <c r="AT23" s="251">
        <f t="shared" si="56"/>
        <v>0</v>
      </c>
      <c r="AV23" s="251">
        <f t="shared" si="19"/>
        <v>0</v>
      </c>
      <c r="AW23" s="251">
        <f t="shared" si="19"/>
        <v>433.19164999999998</v>
      </c>
      <c r="AX23" s="251">
        <f t="shared" si="19"/>
        <v>295.766931</v>
      </c>
      <c r="AY23" s="251">
        <f t="shared" si="19"/>
        <v>85.484814999999998</v>
      </c>
    </row>
    <row r="24" spans="2:51" x14ac:dyDescent="0.2">
      <c r="B24" s="24" t="s">
        <v>793</v>
      </c>
      <c r="F24" s="24">
        <v>7080</v>
      </c>
      <c r="G24" s="627">
        <v>44167</v>
      </c>
      <c r="H24" s="628">
        <f t="shared" si="20"/>
        <v>0.25005666398305093</v>
      </c>
      <c r="K24" s="251">
        <f t="shared" ref="K24:AF24" si="57">K152+K276</f>
        <v>0</v>
      </c>
      <c r="L24" s="251">
        <f t="shared" si="57"/>
        <v>0</v>
      </c>
      <c r="M24" s="251">
        <f t="shared" si="57"/>
        <v>0</v>
      </c>
      <c r="N24" s="251">
        <f t="shared" si="57"/>
        <v>0</v>
      </c>
      <c r="O24" s="251">
        <f t="shared" si="57"/>
        <v>0</v>
      </c>
      <c r="P24" s="251">
        <f t="shared" si="57"/>
        <v>0</v>
      </c>
      <c r="Q24" s="251">
        <f t="shared" si="57"/>
        <v>0</v>
      </c>
      <c r="R24" s="251">
        <f t="shared" si="57"/>
        <v>0</v>
      </c>
      <c r="S24" s="251">
        <f t="shared" si="57"/>
        <v>0</v>
      </c>
      <c r="T24" s="251">
        <f t="shared" si="57"/>
        <v>0</v>
      </c>
      <c r="U24" s="251">
        <f t="shared" si="57"/>
        <v>0</v>
      </c>
      <c r="V24" s="251">
        <f t="shared" si="57"/>
        <v>0</v>
      </c>
      <c r="W24" s="251">
        <f t="shared" si="57"/>
        <v>424.92989799999998</v>
      </c>
      <c r="X24" s="251">
        <f t="shared" si="57"/>
        <v>351.00748599999997</v>
      </c>
      <c r="Y24" s="251">
        <f t="shared" si="57"/>
        <v>594.82376999999997</v>
      </c>
      <c r="Z24" s="251">
        <f t="shared" si="57"/>
        <v>100.079713</v>
      </c>
      <c r="AA24" s="251">
        <f t="shared" si="57"/>
        <v>177.70142800000002</v>
      </c>
      <c r="AB24" s="251">
        <f t="shared" si="57"/>
        <v>32.988591</v>
      </c>
      <c r="AC24" s="251">
        <f t="shared" si="57"/>
        <v>0.24262600000000001</v>
      </c>
      <c r="AD24" s="251">
        <f t="shared" si="57"/>
        <v>1.7068E-2</v>
      </c>
      <c r="AE24" s="251">
        <f t="shared" si="57"/>
        <v>5.6019160000000001</v>
      </c>
      <c r="AF24" s="251">
        <f t="shared" si="57"/>
        <v>5.0662929999999999</v>
      </c>
      <c r="AG24" s="251">
        <f t="shared" ref="AG24:AO24" si="58">AG152+AG276</f>
        <v>7.1287560000000001</v>
      </c>
      <c r="AH24" s="251">
        <f t="shared" si="58"/>
        <v>2.2193999999999998E-2</v>
      </c>
      <c r="AI24" s="251">
        <f t="shared" si="58"/>
        <v>10.649809000000001</v>
      </c>
      <c r="AJ24" s="251">
        <f t="shared" si="58"/>
        <v>7.6949999999999996E-3</v>
      </c>
      <c r="AK24" s="251">
        <f t="shared" si="58"/>
        <v>28.145631999999999</v>
      </c>
      <c r="AL24" s="251">
        <f t="shared" si="58"/>
        <v>0.17769099999999999</v>
      </c>
      <c r="AM24" s="251">
        <f t="shared" si="58"/>
        <v>11.213071999999999</v>
      </c>
      <c r="AN24" s="251">
        <f t="shared" si="58"/>
        <v>8.4323840000000008</v>
      </c>
      <c r="AO24" s="251">
        <f t="shared" si="58"/>
        <v>1.1665999999999999E-2</v>
      </c>
      <c r="AP24" s="251">
        <f t="shared" ref="AP24:AT24" si="59">AP152+AP276</f>
        <v>8.3203779999999998</v>
      </c>
      <c r="AQ24" s="251">
        <f t="shared" si="59"/>
        <v>4.4910000000000002E-3</v>
      </c>
      <c r="AR24" s="251">
        <f t="shared" si="59"/>
        <v>3.8095889999999999</v>
      </c>
      <c r="AS24" s="251">
        <f t="shared" si="59"/>
        <v>0</v>
      </c>
      <c r="AT24" s="251">
        <f t="shared" si="59"/>
        <v>1.9035E-2</v>
      </c>
      <c r="AV24" s="251">
        <f t="shared" si="19"/>
        <v>0</v>
      </c>
      <c r="AW24" s="251">
        <f t="shared" si="19"/>
        <v>424.92989799999998</v>
      </c>
      <c r="AX24" s="251">
        <f t="shared" si="19"/>
        <v>1285.3296500000004</v>
      </c>
      <c r="AY24" s="251">
        <f t="shared" si="19"/>
        <v>60.141632999999999</v>
      </c>
    </row>
    <row r="25" spans="2:51" x14ac:dyDescent="0.2">
      <c r="B25" s="24" t="s">
        <v>794</v>
      </c>
      <c r="F25" s="24">
        <v>2520</v>
      </c>
      <c r="G25" s="627">
        <v>44228</v>
      </c>
      <c r="H25" s="628">
        <f t="shared" si="20"/>
        <v>0.45875665595238097</v>
      </c>
      <c r="K25" s="251">
        <f t="shared" ref="K25:AF25" si="60">K153+K277</f>
        <v>0</v>
      </c>
      <c r="L25" s="251">
        <f t="shared" si="60"/>
        <v>0</v>
      </c>
      <c r="M25" s="251">
        <f t="shared" si="60"/>
        <v>0</v>
      </c>
      <c r="N25" s="251">
        <f t="shared" si="60"/>
        <v>0</v>
      </c>
      <c r="O25" s="251">
        <f t="shared" si="60"/>
        <v>0</v>
      </c>
      <c r="P25" s="251">
        <f t="shared" si="60"/>
        <v>0</v>
      </c>
      <c r="Q25" s="251">
        <f t="shared" si="60"/>
        <v>0</v>
      </c>
      <c r="R25" s="251">
        <f t="shared" si="60"/>
        <v>0</v>
      </c>
      <c r="S25" s="251">
        <f t="shared" si="60"/>
        <v>0</v>
      </c>
      <c r="T25" s="251">
        <f t="shared" si="60"/>
        <v>0</v>
      </c>
      <c r="U25" s="251">
        <f t="shared" si="60"/>
        <v>0</v>
      </c>
      <c r="V25" s="251">
        <f t="shared" si="60"/>
        <v>0</v>
      </c>
      <c r="W25" s="251">
        <f t="shared" si="60"/>
        <v>0</v>
      </c>
      <c r="X25" s="251">
        <f t="shared" si="60"/>
        <v>0</v>
      </c>
      <c r="Y25" s="251">
        <f t="shared" si="60"/>
        <v>736</v>
      </c>
      <c r="Z25" s="251">
        <f t="shared" si="60"/>
        <v>0</v>
      </c>
      <c r="AA25" s="251">
        <f t="shared" si="60"/>
        <v>0</v>
      </c>
      <c r="AB25" s="251">
        <f t="shared" si="60"/>
        <v>0</v>
      </c>
      <c r="AC25" s="251">
        <f t="shared" si="60"/>
        <v>416.816667</v>
      </c>
      <c r="AD25" s="251">
        <f t="shared" si="60"/>
        <v>0</v>
      </c>
      <c r="AE25" s="251">
        <f t="shared" si="60"/>
        <v>0</v>
      </c>
      <c r="AF25" s="251">
        <f t="shared" si="60"/>
        <v>0</v>
      </c>
      <c r="AG25" s="251">
        <f t="shared" ref="AG25:AO25" si="61">AG153+AG277</f>
        <v>0</v>
      </c>
      <c r="AH25" s="251">
        <f t="shared" si="61"/>
        <v>0</v>
      </c>
      <c r="AI25" s="251">
        <f t="shared" si="61"/>
        <v>2.3088799999999998</v>
      </c>
      <c r="AJ25" s="251">
        <f t="shared" si="61"/>
        <v>0</v>
      </c>
      <c r="AK25" s="251">
        <f t="shared" si="61"/>
        <v>0</v>
      </c>
      <c r="AL25" s="251">
        <f t="shared" si="61"/>
        <v>0</v>
      </c>
      <c r="AM25" s="251">
        <f t="shared" si="61"/>
        <v>0</v>
      </c>
      <c r="AN25" s="251">
        <f t="shared" si="61"/>
        <v>0</v>
      </c>
      <c r="AO25" s="251">
        <f t="shared" si="61"/>
        <v>0.94122600000000001</v>
      </c>
      <c r="AP25" s="251">
        <f t="shared" ref="AP25:AT25" si="62">AP153+AP277</f>
        <v>0</v>
      </c>
      <c r="AQ25" s="251">
        <f t="shared" si="62"/>
        <v>0</v>
      </c>
      <c r="AR25" s="251">
        <f t="shared" si="62"/>
        <v>0</v>
      </c>
      <c r="AS25" s="251">
        <f t="shared" si="62"/>
        <v>0</v>
      </c>
      <c r="AT25" s="251">
        <f t="shared" si="62"/>
        <v>0</v>
      </c>
      <c r="AV25" s="251">
        <f t="shared" si="19"/>
        <v>0</v>
      </c>
      <c r="AW25" s="251">
        <f t="shared" si="19"/>
        <v>0</v>
      </c>
      <c r="AX25" s="251">
        <f t="shared" si="19"/>
        <v>1155.1255470000001</v>
      </c>
      <c r="AY25" s="251">
        <f t="shared" si="19"/>
        <v>0.94122600000000001</v>
      </c>
    </row>
    <row r="26" spans="2:51" x14ac:dyDescent="0.2">
      <c r="B26" s="24" t="s">
        <v>795</v>
      </c>
      <c r="F26" s="24">
        <v>8400</v>
      </c>
      <c r="G26" s="627">
        <v>44295</v>
      </c>
      <c r="H26" s="628">
        <f t="shared" si="20"/>
        <v>0.49370381440476185</v>
      </c>
      <c r="K26" s="251">
        <f t="shared" ref="K26:AF26" si="63">K154+K278</f>
        <v>0</v>
      </c>
      <c r="L26" s="251">
        <f t="shared" si="63"/>
        <v>0</v>
      </c>
      <c r="M26" s="251">
        <f t="shared" si="63"/>
        <v>0</v>
      </c>
      <c r="N26" s="251">
        <f t="shared" si="63"/>
        <v>0</v>
      </c>
      <c r="O26" s="251">
        <f t="shared" si="63"/>
        <v>0</v>
      </c>
      <c r="P26" s="251">
        <f t="shared" si="63"/>
        <v>0</v>
      </c>
      <c r="Q26" s="251">
        <f t="shared" si="63"/>
        <v>0</v>
      </c>
      <c r="R26" s="251">
        <f t="shared" si="63"/>
        <v>0</v>
      </c>
      <c r="S26" s="251">
        <f t="shared" si="63"/>
        <v>0</v>
      </c>
      <c r="T26" s="251">
        <f t="shared" si="63"/>
        <v>0</v>
      </c>
      <c r="U26" s="251">
        <f t="shared" si="63"/>
        <v>0</v>
      </c>
      <c r="V26" s="251">
        <f t="shared" si="63"/>
        <v>0</v>
      </c>
      <c r="W26" s="251">
        <f t="shared" si="63"/>
        <v>0</v>
      </c>
      <c r="X26" s="251">
        <f t="shared" si="63"/>
        <v>0</v>
      </c>
      <c r="Y26" s="251">
        <f t="shared" si="63"/>
        <v>0</v>
      </c>
      <c r="Z26" s="251">
        <f t="shared" si="63"/>
        <v>0</v>
      </c>
      <c r="AA26" s="251">
        <f t="shared" si="63"/>
        <v>0</v>
      </c>
      <c r="AB26" s="251">
        <f t="shared" si="63"/>
        <v>0</v>
      </c>
      <c r="AC26" s="251">
        <f t="shared" si="63"/>
        <v>2770.9193569999998</v>
      </c>
      <c r="AD26" s="251">
        <f t="shared" si="63"/>
        <v>43.034489999999998</v>
      </c>
      <c r="AE26" s="251">
        <f t="shared" si="63"/>
        <v>0</v>
      </c>
      <c r="AF26" s="251">
        <f t="shared" si="63"/>
        <v>284.30389500000001</v>
      </c>
      <c r="AG26" s="251">
        <f t="shared" ref="AG26:AO26" si="64">AG154+AG278</f>
        <v>0</v>
      </c>
      <c r="AH26" s="251">
        <f t="shared" si="64"/>
        <v>0</v>
      </c>
      <c r="AI26" s="251">
        <f t="shared" si="64"/>
        <v>900.77794500000005</v>
      </c>
      <c r="AJ26" s="251">
        <f t="shared" si="64"/>
        <v>0</v>
      </c>
      <c r="AK26" s="251">
        <f t="shared" si="64"/>
        <v>0</v>
      </c>
      <c r="AL26" s="251">
        <f t="shared" si="64"/>
        <v>37.707397999999998</v>
      </c>
      <c r="AM26" s="251">
        <f t="shared" si="64"/>
        <v>0</v>
      </c>
      <c r="AN26" s="251">
        <f t="shared" si="64"/>
        <v>0</v>
      </c>
      <c r="AO26" s="251">
        <f t="shared" si="64"/>
        <v>56.851182000000001</v>
      </c>
      <c r="AP26" s="251">
        <f t="shared" ref="AP26:AT26" si="65">AP154+AP278</f>
        <v>0</v>
      </c>
      <c r="AQ26" s="251">
        <f t="shared" si="65"/>
        <v>0</v>
      </c>
      <c r="AR26" s="251">
        <f t="shared" si="65"/>
        <v>53.517774000000003</v>
      </c>
      <c r="AS26" s="251">
        <f t="shared" si="65"/>
        <v>0</v>
      </c>
      <c r="AT26" s="251">
        <f t="shared" si="65"/>
        <v>0</v>
      </c>
      <c r="AV26" s="251">
        <f t="shared" si="19"/>
        <v>0</v>
      </c>
      <c r="AW26" s="251">
        <f t="shared" si="19"/>
        <v>0</v>
      </c>
      <c r="AX26" s="251">
        <f t="shared" si="19"/>
        <v>3999.0356869999996</v>
      </c>
      <c r="AY26" s="251">
        <f t="shared" si="19"/>
        <v>148.07635400000001</v>
      </c>
    </row>
    <row r="27" spans="2:51" x14ac:dyDescent="0.2">
      <c r="B27" s="24" t="s">
        <v>796</v>
      </c>
      <c r="F27" s="24">
        <v>350</v>
      </c>
      <c r="G27" s="627">
        <v>44301</v>
      </c>
      <c r="H27" s="628">
        <f t="shared" si="20"/>
        <v>0.65944162285714292</v>
      </c>
      <c r="K27" s="251">
        <f t="shared" ref="K27:AF27" si="66">K155+K279</f>
        <v>0</v>
      </c>
      <c r="L27" s="251">
        <f t="shared" si="66"/>
        <v>0</v>
      </c>
      <c r="M27" s="251">
        <f t="shared" si="66"/>
        <v>0</v>
      </c>
      <c r="N27" s="251">
        <f t="shared" si="66"/>
        <v>0</v>
      </c>
      <c r="O27" s="251">
        <f t="shared" si="66"/>
        <v>0</v>
      </c>
      <c r="P27" s="251">
        <f t="shared" si="66"/>
        <v>0</v>
      </c>
      <c r="Q27" s="251">
        <f t="shared" si="66"/>
        <v>0</v>
      </c>
      <c r="R27" s="251">
        <f t="shared" si="66"/>
        <v>0</v>
      </c>
      <c r="S27" s="251">
        <f t="shared" si="66"/>
        <v>0</v>
      </c>
      <c r="T27" s="251">
        <f t="shared" si="66"/>
        <v>0</v>
      </c>
      <c r="U27" s="251">
        <f t="shared" si="66"/>
        <v>0</v>
      </c>
      <c r="V27" s="251">
        <f t="shared" si="66"/>
        <v>0</v>
      </c>
      <c r="W27" s="251">
        <f t="shared" si="66"/>
        <v>0</v>
      </c>
      <c r="X27" s="251">
        <f t="shared" si="66"/>
        <v>0</v>
      </c>
      <c r="Y27" s="251">
        <f t="shared" si="66"/>
        <v>0</v>
      </c>
      <c r="Z27" s="251">
        <f t="shared" si="66"/>
        <v>0</v>
      </c>
      <c r="AA27" s="251">
        <f t="shared" si="66"/>
        <v>150</v>
      </c>
      <c r="AB27" s="251">
        <f t="shared" si="66"/>
        <v>0</v>
      </c>
      <c r="AC27" s="251">
        <f t="shared" si="66"/>
        <v>0</v>
      </c>
      <c r="AD27" s="251">
        <f t="shared" si="66"/>
        <v>23.711690000000001</v>
      </c>
      <c r="AE27" s="251">
        <f t="shared" si="66"/>
        <v>0</v>
      </c>
      <c r="AF27" s="251">
        <f t="shared" si="66"/>
        <v>0</v>
      </c>
      <c r="AG27" s="251">
        <f t="shared" ref="AG27:AO27" si="67">AG155+AG279</f>
        <v>25.907878</v>
      </c>
      <c r="AH27" s="251">
        <f t="shared" si="67"/>
        <v>0</v>
      </c>
      <c r="AI27" s="251">
        <f t="shared" si="67"/>
        <v>31.184999999999999</v>
      </c>
      <c r="AJ27" s="251">
        <f t="shared" si="67"/>
        <v>0</v>
      </c>
      <c r="AK27" s="251">
        <f t="shared" si="67"/>
        <v>0</v>
      </c>
      <c r="AL27" s="251">
        <f t="shared" si="67"/>
        <v>0</v>
      </c>
      <c r="AM27" s="251">
        <f t="shared" si="67"/>
        <v>0</v>
      </c>
      <c r="AN27" s="251">
        <f t="shared" si="67"/>
        <v>0</v>
      </c>
      <c r="AO27" s="251">
        <f t="shared" si="67"/>
        <v>0</v>
      </c>
      <c r="AP27" s="251">
        <f t="shared" ref="AP27:AT27" si="68">AP155+AP279</f>
        <v>0</v>
      </c>
      <c r="AQ27" s="251">
        <f t="shared" si="68"/>
        <v>0</v>
      </c>
      <c r="AR27" s="251">
        <f t="shared" si="68"/>
        <v>0</v>
      </c>
      <c r="AS27" s="251">
        <f t="shared" si="68"/>
        <v>0</v>
      </c>
      <c r="AT27" s="251">
        <f t="shared" si="68"/>
        <v>0</v>
      </c>
      <c r="AV27" s="251">
        <f t="shared" si="19"/>
        <v>0</v>
      </c>
      <c r="AW27" s="251">
        <f t="shared" si="19"/>
        <v>0</v>
      </c>
      <c r="AX27" s="251">
        <f t="shared" si="19"/>
        <v>230.80456800000002</v>
      </c>
      <c r="AY27" s="251">
        <f t="shared" si="19"/>
        <v>0</v>
      </c>
    </row>
    <row r="28" spans="2:51" x14ac:dyDescent="0.2">
      <c r="B28" s="24" t="s">
        <v>797</v>
      </c>
      <c r="F28" s="24">
        <v>5160</v>
      </c>
      <c r="G28" s="627">
        <v>44319</v>
      </c>
      <c r="H28" s="628">
        <f t="shared" si="20"/>
        <v>0.39692028662790696</v>
      </c>
      <c r="K28" s="251">
        <f t="shared" ref="K28:AF28" si="69">K156+K280</f>
        <v>0</v>
      </c>
      <c r="L28" s="251">
        <f t="shared" si="69"/>
        <v>0</v>
      </c>
      <c r="M28" s="251">
        <f t="shared" si="69"/>
        <v>0</v>
      </c>
      <c r="N28" s="251">
        <f t="shared" si="69"/>
        <v>0</v>
      </c>
      <c r="O28" s="251">
        <f t="shared" si="69"/>
        <v>0</v>
      </c>
      <c r="P28" s="251">
        <f t="shared" si="69"/>
        <v>0</v>
      </c>
      <c r="Q28" s="251">
        <f t="shared" si="69"/>
        <v>0</v>
      </c>
      <c r="R28" s="251">
        <f t="shared" si="69"/>
        <v>0</v>
      </c>
      <c r="S28" s="251">
        <f t="shared" si="69"/>
        <v>0</v>
      </c>
      <c r="T28" s="251">
        <f t="shared" si="69"/>
        <v>0</v>
      </c>
      <c r="U28" s="251">
        <f t="shared" si="69"/>
        <v>0</v>
      </c>
      <c r="V28" s="251">
        <f t="shared" si="69"/>
        <v>0</v>
      </c>
      <c r="W28" s="251">
        <f t="shared" si="69"/>
        <v>0</v>
      </c>
      <c r="X28" s="251">
        <f t="shared" si="69"/>
        <v>0</v>
      </c>
      <c r="Y28" s="251">
        <f t="shared" si="69"/>
        <v>0</v>
      </c>
      <c r="Z28" s="251">
        <f t="shared" si="69"/>
        <v>0</v>
      </c>
      <c r="AA28" s="251">
        <f t="shared" si="69"/>
        <v>0</v>
      </c>
      <c r="AB28" s="251">
        <f t="shared" si="69"/>
        <v>0</v>
      </c>
      <c r="AC28" s="251">
        <f t="shared" si="69"/>
        <v>367.711749</v>
      </c>
      <c r="AD28" s="251">
        <f t="shared" si="69"/>
        <v>64.703913999999997</v>
      </c>
      <c r="AE28" s="251">
        <f t="shared" si="69"/>
        <v>1269.778108</v>
      </c>
      <c r="AF28" s="251">
        <f t="shared" si="69"/>
        <v>101.01714800000001</v>
      </c>
      <c r="AG28" s="251">
        <f t="shared" ref="AG28:AO28" si="70">AG156+AG280</f>
        <v>82.286997</v>
      </c>
      <c r="AH28" s="251">
        <f t="shared" si="70"/>
        <v>12.868763000000001</v>
      </c>
      <c r="AI28" s="251">
        <f t="shared" si="70"/>
        <v>45.617972000000002</v>
      </c>
      <c r="AJ28" s="251">
        <f t="shared" si="70"/>
        <v>0.72058999999999995</v>
      </c>
      <c r="AK28" s="251">
        <f t="shared" si="70"/>
        <v>11.227031999999999</v>
      </c>
      <c r="AL28" s="251">
        <f t="shared" si="70"/>
        <v>0.99622699999999997</v>
      </c>
      <c r="AM28" s="251">
        <f t="shared" si="70"/>
        <v>44.730637000000002</v>
      </c>
      <c r="AN28" s="251">
        <f t="shared" si="70"/>
        <v>0.13753799999999999</v>
      </c>
      <c r="AO28" s="251">
        <f t="shared" si="70"/>
        <v>19.197527000000001</v>
      </c>
      <c r="AP28" s="251">
        <f t="shared" ref="AP28:AT28" si="71">AP156+AP280</f>
        <v>2.3735889999999999</v>
      </c>
      <c r="AQ28" s="251">
        <f t="shared" si="71"/>
        <v>0.32714599999999999</v>
      </c>
      <c r="AR28" s="251">
        <f t="shared" si="71"/>
        <v>22.868552000000001</v>
      </c>
      <c r="AS28" s="251">
        <f t="shared" si="71"/>
        <v>1.3948959999999999</v>
      </c>
      <c r="AT28" s="251">
        <f t="shared" si="71"/>
        <v>0.15029400000000001</v>
      </c>
      <c r="AV28" s="251">
        <f t="shared" si="19"/>
        <v>0</v>
      </c>
      <c r="AW28" s="251">
        <f t="shared" si="19"/>
        <v>0</v>
      </c>
      <c r="AX28" s="251">
        <f t="shared" si="19"/>
        <v>1943.9846509999998</v>
      </c>
      <c r="AY28" s="251">
        <f t="shared" si="19"/>
        <v>104.124028</v>
      </c>
    </row>
    <row r="29" spans="2:51" x14ac:dyDescent="0.2">
      <c r="B29" s="24" t="s">
        <v>798</v>
      </c>
      <c r="F29" s="24">
        <v>5000</v>
      </c>
      <c r="G29" s="627">
        <v>44317</v>
      </c>
      <c r="H29" s="628">
        <f t="shared" si="20"/>
        <v>0.31938946400000001</v>
      </c>
      <c r="K29" s="251">
        <f t="shared" ref="K29:AF29" si="72">K157+K281</f>
        <v>0</v>
      </c>
      <c r="L29" s="251">
        <f t="shared" si="72"/>
        <v>0</v>
      </c>
      <c r="M29" s="251">
        <f t="shared" si="72"/>
        <v>0</v>
      </c>
      <c r="N29" s="251">
        <f t="shared" si="72"/>
        <v>0</v>
      </c>
      <c r="O29" s="251">
        <f t="shared" si="72"/>
        <v>0</v>
      </c>
      <c r="P29" s="251">
        <f t="shared" si="72"/>
        <v>0</v>
      </c>
      <c r="Q29" s="251">
        <f t="shared" si="72"/>
        <v>0</v>
      </c>
      <c r="R29" s="251">
        <f t="shared" si="72"/>
        <v>0</v>
      </c>
      <c r="S29" s="251">
        <f t="shared" si="72"/>
        <v>0</v>
      </c>
      <c r="T29" s="251">
        <f t="shared" si="72"/>
        <v>0</v>
      </c>
      <c r="U29" s="251">
        <f t="shared" si="72"/>
        <v>0</v>
      </c>
      <c r="V29" s="251">
        <f t="shared" si="72"/>
        <v>0</v>
      </c>
      <c r="W29" s="251">
        <f t="shared" si="72"/>
        <v>0</v>
      </c>
      <c r="X29" s="251">
        <f t="shared" si="72"/>
        <v>0</v>
      </c>
      <c r="Y29" s="251">
        <f t="shared" si="72"/>
        <v>0</v>
      </c>
      <c r="Z29" s="251">
        <f t="shared" si="72"/>
        <v>0</v>
      </c>
      <c r="AA29" s="251">
        <f t="shared" si="72"/>
        <v>0</v>
      </c>
      <c r="AB29" s="251">
        <f t="shared" si="72"/>
        <v>0</v>
      </c>
      <c r="AC29" s="251">
        <f t="shared" si="72"/>
        <v>0</v>
      </c>
      <c r="AD29" s="251">
        <f t="shared" si="72"/>
        <v>864.23465600000009</v>
      </c>
      <c r="AE29" s="251">
        <f t="shared" si="72"/>
        <v>640.15239699999995</v>
      </c>
      <c r="AF29" s="251">
        <f t="shared" si="72"/>
        <v>0</v>
      </c>
      <c r="AG29" s="251">
        <f t="shared" ref="AG29:AO29" si="73">AG157+AG281</f>
        <v>0</v>
      </c>
      <c r="AH29" s="251">
        <f t="shared" si="73"/>
        <v>0</v>
      </c>
      <c r="AI29" s="251">
        <f t="shared" si="73"/>
        <v>88.336512999999997</v>
      </c>
      <c r="AJ29" s="251">
        <f t="shared" si="73"/>
        <v>0</v>
      </c>
      <c r="AK29" s="251">
        <f t="shared" si="73"/>
        <v>0</v>
      </c>
      <c r="AL29" s="251">
        <f t="shared" si="73"/>
        <v>0</v>
      </c>
      <c r="AM29" s="251">
        <f t="shared" si="73"/>
        <v>0</v>
      </c>
      <c r="AN29" s="251">
        <f t="shared" si="73"/>
        <v>0</v>
      </c>
      <c r="AO29" s="251">
        <f t="shared" si="73"/>
        <v>0</v>
      </c>
      <c r="AP29" s="251">
        <f t="shared" ref="AP29:AT29" si="74">AP157+AP281</f>
        <v>0</v>
      </c>
      <c r="AQ29" s="251">
        <f t="shared" si="74"/>
        <v>4.2237539999999996</v>
      </c>
      <c r="AR29" s="251">
        <f t="shared" si="74"/>
        <v>0</v>
      </c>
      <c r="AS29" s="251">
        <f t="shared" si="74"/>
        <v>0</v>
      </c>
      <c r="AT29" s="251">
        <f t="shared" si="74"/>
        <v>0</v>
      </c>
      <c r="AV29" s="251">
        <f t="shared" si="19"/>
        <v>0</v>
      </c>
      <c r="AW29" s="251">
        <f t="shared" si="19"/>
        <v>0</v>
      </c>
      <c r="AX29" s="251">
        <f t="shared" si="19"/>
        <v>1592.7235659999999</v>
      </c>
      <c r="AY29" s="251">
        <f t="shared" si="19"/>
        <v>4.2237539999999996</v>
      </c>
    </row>
    <row r="30" spans="2:51" x14ac:dyDescent="0.2">
      <c r="B30" s="24" t="s">
        <v>799</v>
      </c>
      <c r="F30" s="24">
        <v>400</v>
      </c>
      <c r="G30" s="627">
        <v>44337</v>
      </c>
      <c r="H30" s="628">
        <f t="shared" si="20"/>
        <v>0.63375203000000002</v>
      </c>
      <c r="K30" s="251">
        <f t="shared" ref="K30:AF30" si="75">K158+K282</f>
        <v>0</v>
      </c>
      <c r="L30" s="251">
        <f t="shared" si="75"/>
        <v>0</v>
      </c>
      <c r="M30" s="251">
        <f t="shared" si="75"/>
        <v>0</v>
      </c>
      <c r="N30" s="251">
        <f t="shared" si="75"/>
        <v>0</v>
      </c>
      <c r="O30" s="251">
        <f t="shared" si="75"/>
        <v>0</v>
      </c>
      <c r="P30" s="251">
        <f t="shared" si="75"/>
        <v>0</v>
      </c>
      <c r="Q30" s="251">
        <f t="shared" si="75"/>
        <v>0</v>
      </c>
      <c r="R30" s="251">
        <f t="shared" si="75"/>
        <v>0</v>
      </c>
      <c r="S30" s="251">
        <f t="shared" si="75"/>
        <v>0</v>
      </c>
      <c r="T30" s="251">
        <f t="shared" si="75"/>
        <v>0</v>
      </c>
      <c r="U30" s="251">
        <f t="shared" si="75"/>
        <v>0</v>
      </c>
      <c r="V30" s="251">
        <f t="shared" si="75"/>
        <v>0</v>
      </c>
      <c r="W30" s="251">
        <f t="shared" si="75"/>
        <v>0</v>
      </c>
      <c r="X30" s="251">
        <f t="shared" si="75"/>
        <v>0</v>
      </c>
      <c r="Y30" s="251">
        <f t="shared" si="75"/>
        <v>10</v>
      </c>
      <c r="Z30" s="251">
        <f t="shared" si="75"/>
        <v>0</v>
      </c>
      <c r="AA30" s="251">
        <f t="shared" si="75"/>
        <v>0</v>
      </c>
      <c r="AB30" s="251">
        <f t="shared" si="75"/>
        <v>50</v>
      </c>
      <c r="AC30" s="251">
        <f t="shared" si="75"/>
        <v>100</v>
      </c>
      <c r="AD30" s="251">
        <f t="shared" si="75"/>
        <v>14.85</v>
      </c>
      <c r="AE30" s="251">
        <f t="shared" si="75"/>
        <v>0</v>
      </c>
      <c r="AF30" s="251">
        <f t="shared" si="75"/>
        <v>0</v>
      </c>
      <c r="AG30" s="251">
        <f t="shared" ref="AG30:AO30" si="76">AG158+AG282</f>
        <v>5.1196250000000001</v>
      </c>
      <c r="AH30" s="251">
        <f t="shared" si="76"/>
        <v>0</v>
      </c>
      <c r="AI30" s="251">
        <f t="shared" si="76"/>
        <v>63.702719999999999</v>
      </c>
      <c r="AJ30" s="251">
        <f t="shared" si="76"/>
        <v>0</v>
      </c>
      <c r="AK30" s="251">
        <f t="shared" si="76"/>
        <v>0</v>
      </c>
      <c r="AL30" s="251">
        <f t="shared" si="76"/>
        <v>9.8284669999999998</v>
      </c>
      <c r="AM30" s="251">
        <f t="shared" si="76"/>
        <v>0</v>
      </c>
      <c r="AN30" s="251">
        <f t="shared" si="76"/>
        <v>0</v>
      </c>
      <c r="AO30" s="251">
        <f t="shared" si="76"/>
        <v>0</v>
      </c>
      <c r="AP30" s="251">
        <f t="shared" ref="AP30:AT30" si="77">AP158+AP282</f>
        <v>0</v>
      </c>
      <c r="AQ30" s="251">
        <f t="shared" si="77"/>
        <v>0</v>
      </c>
      <c r="AR30" s="251">
        <f t="shared" si="77"/>
        <v>0</v>
      </c>
      <c r="AS30" s="251">
        <f t="shared" si="77"/>
        <v>0</v>
      </c>
      <c r="AT30" s="251">
        <f t="shared" si="77"/>
        <v>0</v>
      </c>
      <c r="AV30" s="251">
        <f t="shared" si="19"/>
        <v>0</v>
      </c>
      <c r="AW30" s="251">
        <f t="shared" si="19"/>
        <v>0</v>
      </c>
      <c r="AX30" s="251">
        <f t="shared" si="19"/>
        <v>243.67234500000001</v>
      </c>
      <c r="AY30" s="251">
        <f t="shared" si="19"/>
        <v>9.8284669999999998</v>
      </c>
    </row>
    <row r="31" spans="2:51" x14ac:dyDescent="0.2">
      <c r="B31" s="24" t="s">
        <v>800</v>
      </c>
      <c r="F31" s="24">
        <v>2850</v>
      </c>
      <c r="G31" s="627">
        <v>44393</v>
      </c>
      <c r="H31" s="628">
        <f t="shared" si="20"/>
        <v>0.46315710912280705</v>
      </c>
      <c r="K31" s="251">
        <f t="shared" ref="K31:AF31" si="78">K159+K283</f>
        <v>0</v>
      </c>
      <c r="L31" s="251">
        <f t="shared" si="78"/>
        <v>0</v>
      </c>
      <c r="M31" s="251">
        <f t="shared" si="78"/>
        <v>0</v>
      </c>
      <c r="N31" s="251">
        <f t="shared" si="78"/>
        <v>0</v>
      </c>
      <c r="O31" s="251">
        <f t="shared" si="78"/>
        <v>0</v>
      </c>
      <c r="P31" s="251">
        <f t="shared" si="78"/>
        <v>0</v>
      </c>
      <c r="Q31" s="251">
        <f t="shared" si="78"/>
        <v>0</v>
      </c>
      <c r="R31" s="251">
        <f t="shared" si="78"/>
        <v>0</v>
      </c>
      <c r="S31" s="251">
        <f t="shared" si="78"/>
        <v>0</v>
      </c>
      <c r="T31" s="251">
        <f t="shared" si="78"/>
        <v>0</v>
      </c>
      <c r="U31" s="251">
        <f t="shared" si="78"/>
        <v>0</v>
      </c>
      <c r="V31" s="251">
        <f t="shared" si="78"/>
        <v>0</v>
      </c>
      <c r="W31" s="251">
        <f t="shared" si="78"/>
        <v>0</v>
      </c>
      <c r="X31" s="251">
        <f t="shared" si="78"/>
        <v>0</v>
      </c>
      <c r="Y31" s="251">
        <f t="shared" si="78"/>
        <v>0</v>
      </c>
      <c r="Z31" s="251">
        <f t="shared" si="78"/>
        <v>0</v>
      </c>
      <c r="AA31" s="251">
        <f t="shared" si="78"/>
        <v>0</v>
      </c>
      <c r="AB31" s="251">
        <f t="shared" si="78"/>
        <v>0</v>
      </c>
      <c r="AC31" s="251">
        <f t="shared" si="78"/>
        <v>0</v>
      </c>
      <c r="AD31" s="251">
        <f t="shared" si="78"/>
        <v>0</v>
      </c>
      <c r="AE31" s="251">
        <f t="shared" si="78"/>
        <v>210</v>
      </c>
      <c r="AF31" s="251">
        <f t="shared" si="78"/>
        <v>282</v>
      </c>
      <c r="AG31" s="251">
        <f t="shared" ref="AG31:AO31" si="79">AG159+AG283</f>
        <v>533.06936399999995</v>
      </c>
      <c r="AH31" s="251">
        <f t="shared" si="79"/>
        <v>171.237403</v>
      </c>
      <c r="AI31" s="251">
        <f t="shared" si="79"/>
        <v>70.313462999999999</v>
      </c>
      <c r="AJ31" s="251">
        <f t="shared" si="79"/>
        <v>0</v>
      </c>
      <c r="AK31" s="251">
        <f t="shared" si="79"/>
        <v>0</v>
      </c>
      <c r="AL31" s="251">
        <f t="shared" si="79"/>
        <v>25.131259</v>
      </c>
      <c r="AM31" s="251">
        <f t="shared" si="79"/>
        <v>0</v>
      </c>
      <c r="AN31" s="251">
        <f t="shared" si="79"/>
        <v>0</v>
      </c>
      <c r="AO31" s="251">
        <f t="shared" si="79"/>
        <v>8.2607020000000002</v>
      </c>
      <c r="AP31" s="251">
        <f t="shared" ref="AP31:AT31" si="80">AP159+AP283</f>
        <v>0</v>
      </c>
      <c r="AQ31" s="251">
        <f t="shared" si="80"/>
        <v>0</v>
      </c>
      <c r="AR31" s="251">
        <f t="shared" si="80"/>
        <v>19.985569999999999</v>
      </c>
      <c r="AS31" s="251">
        <f t="shared" si="80"/>
        <v>0</v>
      </c>
      <c r="AT31" s="251">
        <f t="shared" si="80"/>
        <v>0</v>
      </c>
      <c r="AV31" s="251">
        <f t="shared" si="19"/>
        <v>0</v>
      </c>
      <c r="AW31" s="251">
        <f t="shared" si="19"/>
        <v>0</v>
      </c>
      <c r="AX31" s="251">
        <f t="shared" si="19"/>
        <v>1266.62023</v>
      </c>
      <c r="AY31" s="251">
        <f t="shared" si="19"/>
        <v>53.377531000000005</v>
      </c>
    </row>
    <row r="32" spans="2:51" x14ac:dyDescent="0.2">
      <c r="B32" s="24" t="s">
        <v>801</v>
      </c>
      <c r="F32" s="24">
        <v>7000</v>
      </c>
      <c r="G32" s="627">
        <v>44417</v>
      </c>
      <c r="H32" s="628">
        <f t="shared" si="20"/>
        <v>0.47663881671428565</v>
      </c>
      <c r="K32" s="251">
        <f t="shared" ref="K32:AF32" si="81">K160+K284</f>
        <v>0</v>
      </c>
      <c r="L32" s="251">
        <f t="shared" si="81"/>
        <v>0</v>
      </c>
      <c r="M32" s="251">
        <f t="shared" si="81"/>
        <v>0</v>
      </c>
      <c r="N32" s="251">
        <f t="shared" si="81"/>
        <v>0</v>
      </c>
      <c r="O32" s="251">
        <f t="shared" si="81"/>
        <v>0</v>
      </c>
      <c r="P32" s="251">
        <f t="shared" si="81"/>
        <v>0</v>
      </c>
      <c r="Q32" s="251">
        <f t="shared" si="81"/>
        <v>0</v>
      </c>
      <c r="R32" s="251">
        <f t="shared" si="81"/>
        <v>0</v>
      </c>
      <c r="S32" s="251">
        <f t="shared" si="81"/>
        <v>0</v>
      </c>
      <c r="T32" s="251">
        <f t="shared" si="81"/>
        <v>0</v>
      </c>
      <c r="U32" s="251">
        <f t="shared" si="81"/>
        <v>0</v>
      </c>
      <c r="V32" s="251">
        <f t="shared" si="81"/>
        <v>0</v>
      </c>
      <c r="W32" s="251">
        <f t="shared" si="81"/>
        <v>0</v>
      </c>
      <c r="X32" s="251">
        <f t="shared" si="81"/>
        <v>0</v>
      </c>
      <c r="Y32" s="251">
        <f t="shared" si="81"/>
        <v>0</v>
      </c>
      <c r="Z32" s="251">
        <f t="shared" si="81"/>
        <v>0</v>
      </c>
      <c r="AA32" s="251">
        <f t="shared" si="81"/>
        <v>0</v>
      </c>
      <c r="AB32" s="251">
        <f t="shared" si="81"/>
        <v>0</v>
      </c>
      <c r="AC32" s="251">
        <f t="shared" si="81"/>
        <v>0</v>
      </c>
      <c r="AD32" s="251">
        <f t="shared" si="81"/>
        <v>0</v>
      </c>
      <c r="AE32" s="251">
        <f t="shared" si="81"/>
        <v>305.20449100000002</v>
      </c>
      <c r="AF32" s="251">
        <f t="shared" si="81"/>
        <v>838.22206900000003</v>
      </c>
      <c r="AG32" s="251">
        <f t="shared" ref="AG32:AO32" si="82">AG160+AG284</f>
        <v>800.75649999999996</v>
      </c>
      <c r="AH32" s="251">
        <f t="shared" si="82"/>
        <v>628.12106799999992</v>
      </c>
      <c r="AI32" s="251">
        <f t="shared" si="82"/>
        <v>492.933131</v>
      </c>
      <c r="AJ32" s="251">
        <f t="shared" si="82"/>
        <v>0.26762399999999997</v>
      </c>
      <c r="AK32" s="251">
        <f t="shared" si="82"/>
        <v>103.965385</v>
      </c>
      <c r="AL32" s="251">
        <f t="shared" si="82"/>
        <v>15.718765999999999</v>
      </c>
      <c r="AM32" s="251">
        <f t="shared" si="82"/>
        <v>74.256944000000004</v>
      </c>
      <c r="AN32" s="251">
        <f t="shared" si="82"/>
        <v>5.5890000000000002E-2</v>
      </c>
      <c r="AO32" s="251">
        <f t="shared" si="82"/>
        <v>5.3026919999999995</v>
      </c>
      <c r="AP32" s="251">
        <f t="shared" ref="AP32:AT32" si="83">AP160+AP284</f>
        <v>7.2414000000000006E-2</v>
      </c>
      <c r="AQ32" s="251">
        <f t="shared" si="83"/>
        <v>44.333044000000001</v>
      </c>
      <c r="AR32" s="251">
        <f t="shared" si="83"/>
        <v>22.700009999999999</v>
      </c>
      <c r="AS32" s="251">
        <f t="shared" si="83"/>
        <v>7.3062000000000002E-2</v>
      </c>
      <c r="AT32" s="251">
        <f t="shared" si="83"/>
        <v>4.4886270000000001</v>
      </c>
      <c r="AV32" s="251">
        <f t="shared" si="19"/>
        <v>0</v>
      </c>
      <c r="AW32" s="251">
        <f t="shared" si="19"/>
        <v>0</v>
      </c>
      <c r="AX32" s="251">
        <f t="shared" si="19"/>
        <v>3065.2372589999995</v>
      </c>
      <c r="AY32" s="251">
        <f t="shared" si="19"/>
        <v>271.23445800000002</v>
      </c>
    </row>
    <row r="33" spans="2:51" x14ac:dyDescent="0.2">
      <c r="B33" s="24" t="s">
        <v>802</v>
      </c>
      <c r="F33" s="24">
        <v>420</v>
      </c>
      <c r="G33" s="627">
        <v>44428</v>
      </c>
      <c r="H33" s="628">
        <f t="shared" si="20"/>
        <v>0.37881460238095233</v>
      </c>
      <c r="K33" s="251">
        <f t="shared" ref="K33:AF33" si="84">K161+K285</f>
        <v>0</v>
      </c>
      <c r="L33" s="251">
        <f t="shared" si="84"/>
        <v>0</v>
      </c>
      <c r="M33" s="251">
        <f t="shared" si="84"/>
        <v>0</v>
      </c>
      <c r="N33" s="251">
        <f t="shared" si="84"/>
        <v>0</v>
      </c>
      <c r="O33" s="251">
        <f t="shared" si="84"/>
        <v>0</v>
      </c>
      <c r="P33" s="251">
        <f t="shared" si="84"/>
        <v>0</v>
      </c>
      <c r="Q33" s="251">
        <f t="shared" si="84"/>
        <v>0</v>
      </c>
      <c r="R33" s="251">
        <f t="shared" si="84"/>
        <v>0</v>
      </c>
      <c r="S33" s="251">
        <f t="shared" si="84"/>
        <v>0</v>
      </c>
      <c r="T33" s="251">
        <f t="shared" si="84"/>
        <v>0</v>
      </c>
      <c r="U33" s="251">
        <f t="shared" si="84"/>
        <v>0</v>
      </c>
      <c r="V33" s="251">
        <f t="shared" si="84"/>
        <v>0</v>
      </c>
      <c r="W33" s="251">
        <f t="shared" si="84"/>
        <v>0</v>
      </c>
      <c r="X33" s="251">
        <f t="shared" si="84"/>
        <v>0</v>
      </c>
      <c r="Y33" s="251">
        <f t="shared" si="84"/>
        <v>0</v>
      </c>
      <c r="Z33" s="251">
        <f t="shared" si="84"/>
        <v>0</v>
      </c>
      <c r="AA33" s="251">
        <f t="shared" si="84"/>
        <v>0</v>
      </c>
      <c r="AB33" s="251">
        <f t="shared" si="84"/>
        <v>0</v>
      </c>
      <c r="AC33" s="251">
        <f t="shared" si="84"/>
        <v>0</v>
      </c>
      <c r="AD33" s="251">
        <f t="shared" si="84"/>
        <v>105</v>
      </c>
      <c r="AE33" s="251">
        <f t="shared" si="84"/>
        <v>0</v>
      </c>
      <c r="AF33" s="251">
        <f t="shared" si="84"/>
        <v>0</v>
      </c>
      <c r="AG33" s="251">
        <f t="shared" ref="AG33:AO33" si="85">AG161+AG285</f>
        <v>0</v>
      </c>
      <c r="AH33" s="251">
        <f t="shared" si="85"/>
        <v>0</v>
      </c>
      <c r="AI33" s="251">
        <f t="shared" si="85"/>
        <v>44.739626000000001</v>
      </c>
      <c r="AJ33" s="251">
        <f t="shared" si="85"/>
        <v>0</v>
      </c>
      <c r="AK33" s="251">
        <f t="shared" si="85"/>
        <v>0</v>
      </c>
      <c r="AL33" s="251">
        <f t="shared" si="85"/>
        <v>9.3625070000000008</v>
      </c>
      <c r="AM33" s="251">
        <f t="shared" si="85"/>
        <v>0</v>
      </c>
      <c r="AN33" s="251">
        <f t="shared" si="85"/>
        <v>0</v>
      </c>
      <c r="AO33" s="251">
        <f t="shared" si="85"/>
        <v>0</v>
      </c>
      <c r="AP33" s="251">
        <f t="shared" ref="AP33:AT33" si="86">AP161+AP285</f>
        <v>0</v>
      </c>
      <c r="AQ33" s="251">
        <f t="shared" si="86"/>
        <v>0</v>
      </c>
      <c r="AR33" s="251">
        <f t="shared" si="86"/>
        <v>0</v>
      </c>
      <c r="AS33" s="251">
        <f t="shared" si="86"/>
        <v>0</v>
      </c>
      <c r="AT33" s="251">
        <f t="shared" si="86"/>
        <v>0</v>
      </c>
      <c r="AV33" s="251">
        <f t="shared" si="19"/>
        <v>0</v>
      </c>
      <c r="AW33" s="251">
        <f t="shared" si="19"/>
        <v>0</v>
      </c>
      <c r="AX33" s="251">
        <f t="shared" si="19"/>
        <v>149.73962599999999</v>
      </c>
      <c r="AY33" s="251">
        <f t="shared" si="19"/>
        <v>9.3625070000000008</v>
      </c>
    </row>
    <row r="34" spans="2:51" x14ac:dyDescent="0.2">
      <c r="B34" s="24" t="s">
        <v>803</v>
      </c>
      <c r="F34" s="24">
        <v>2700.8049999999998</v>
      </c>
      <c r="G34" s="627">
        <v>44439</v>
      </c>
      <c r="H34" s="628">
        <f t="shared" si="20"/>
        <v>9.5062268471807473E-2</v>
      </c>
      <c r="K34" s="251">
        <f t="shared" ref="K34:AF34" si="87">K162+K286</f>
        <v>0</v>
      </c>
      <c r="L34" s="251">
        <f t="shared" si="87"/>
        <v>0</v>
      </c>
      <c r="M34" s="251">
        <f t="shared" si="87"/>
        <v>0</v>
      </c>
      <c r="N34" s="251">
        <f t="shared" si="87"/>
        <v>0</v>
      </c>
      <c r="O34" s="251">
        <f t="shared" si="87"/>
        <v>0</v>
      </c>
      <c r="P34" s="251">
        <f t="shared" si="87"/>
        <v>0</v>
      </c>
      <c r="Q34" s="251">
        <f t="shared" si="87"/>
        <v>0</v>
      </c>
      <c r="R34" s="251">
        <f t="shared" si="87"/>
        <v>0</v>
      </c>
      <c r="S34" s="251">
        <f t="shared" si="87"/>
        <v>0</v>
      </c>
      <c r="T34" s="251">
        <f t="shared" si="87"/>
        <v>0</v>
      </c>
      <c r="U34" s="251">
        <f t="shared" si="87"/>
        <v>0</v>
      </c>
      <c r="V34" s="251">
        <f t="shared" si="87"/>
        <v>0</v>
      </c>
      <c r="W34" s="251">
        <f t="shared" si="87"/>
        <v>0</v>
      </c>
      <c r="X34" s="251">
        <f t="shared" si="87"/>
        <v>0</v>
      </c>
      <c r="Y34" s="251">
        <f t="shared" si="87"/>
        <v>0</v>
      </c>
      <c r="Z34" s="251">
        <f t="shared" si="87"/>
        <v>0</v>
      </c>
      <c r="AA34" s="251">
        <f t="shared" si="87"/>
        <v>0</v>
      </c>
      <c r="AB34" s="251">
        <f t="shared" si="87"/>
        <v>0</v>
      </c>
      <c r="AC34" s="251">
        <f t="shared" si="87"/>
        <v>0</v>
      </c>
      <c r="AD34" s="251">
        <f t="shared" si="87"/>
        <v>0</v>
      </c>
      <c r="AE34" s="251">
        <f t="shared" si="87"/>
        <v>0</v>
      </c>
      <c r="AF34" s="251">
        <f t="shared" si="87"/>
        <v>100</v>
      </c>
      <c r="AG34" s="251">
        <f t="shared" ref="AG34:AO34" si="88">AG162+AG286</f>
        <v>0</v>
      </c>
      <c r="AH34" s="251">
        <f t="shared" si="88"/>
        <v>0</v>
      </c>
      <c r="AI34" s="251">
        <f t="shared" si="88"/>
        <v>141.18956900000001</v>
      </c>
      <c r="AJ34" s="251">
        <f t="shared" si="88"/>
        <v>0</v>
      </c>
      <c r="AK34" s="251">
        <f t="shared" si="88"/>
        <v>0</v>
      </c>
      <c r="AL34" s="251">
        <f t="shared" si="88"/>
        <v>4.5482759999999995</v>
      </c>
      <c r="AM34" s="251">
        <f t="shared" si="88"/>
        <v>0</v>
      </c>
      <c r="AN34" s="251">
        <f t="shared" si="88"/>
        <v>0</v>
      </c>
      <c r="AO34" s="251">
        <f t="shared" si="88"/>
        <v>10.501545</v>
      </c>
      <c r="AP34" s="251">
        <f t="shared" ref="AP34:AT34" si="89">AP162+AP286</f>
        <v>0</v>
      </c>
      <c r="AQ34" s="251">
        <f t="shared" si="89"/>
        <v>0</v>
      </c>
      <c r="AR34" s="251">
        <f t="shared" si="89"/>
        <v>0.50526000000000004</v>
      </c>
      <c r="AS34" s="251">
        <f t="shared" si="89"/>
        <v>0</v>
      </c>
      <c r="AT34" s="251">
        <f t="shared" si="89"/>
        <v>0</v>
      </c>
      <c r="AV34" s="251">
        <f t="shared" si="19"/>
        <v>0</v>
      </c>
      <c r="AW34" s="251">
        <f t="shared" si="19"/>
        <v>0</v>
      </c>
      <c r="AX34" s="251">
        <f t="shared" si="19"/>
        <v>241.18956900000001</v>
      </c>
      <c r="AY34" s="251">
        <f t="shared" si="19"/>
        <v>15.555080999999999</v>
      </c>
    </row>
    <row r="35" spans="2:51" x14ac:dyDescent="0.2">
      <c r="B35" s="24" t="s">
        <v>804</v>
      </c>
      <c r="F35" s="24">
        <v>9600</v>
      </c>
      <c r="G35" s="627">
        <v>44456</v>
      </c>
      <c r="H35" s="628">
        <f t="shared" si="20"/>
        <v>0.38589484854166667</v>
      </c>
      <c r="K35" s="251">
        <f t="shared" ref="K35:AF35" si="90">K163+K287</f>
        <v>0</v>
      </c>
      <c r="L35" s="251">
        <f t="shared" si="90"/>
        <v>0</v>
      </c>
      <c r="M35" s="251">
        <f t="shared" si="90"/>
        <v>0</v>
      </c>
      <c r="N35" s="251">
        <f t="shared" si="90"/>
        <v>0</v>
      </c>
      <c r="O35" s="251">
        <f t="shared" si="90"/>
        <v>0</v>
      </c>
      <c r="P35" s="251">
        <f t="shared" si="90"/>
        <v>0</v>
      </c>
      <c r="Q35" s="251">
        <f t="shared" si="90"/>
        <v>0</v>
      </c>
      <c r="R35" s="251">
        <f t="shared" si="90"/>
        <v>0</v>
      </c>
      <c r="S35" s="251">
        <f t="shared" si="90"/>
        <v>0</v>
      </c>
      <c r="T35" s="251">
        <f t="shared" si="90"/>
        <v>0</v>
      </c>
      <c r="U35" s="251">
        <f t="shared" si="90"/>
        <v>0</v>
      </c>
      <c r="V35" s="251">
        <f t="shared" si="90"/>
        <v>0</v>
      </c>
      <c r="W35" s="251">
        <f t="shared" si="90"/>
        <v>0</v>
      </c>
      <c r="X35" s="251">
        <f t="shared" si="90"/>
        <v>0</v>
      </c>
      <c r="Y35" s="251">
        <f t="shared" si="90"/>
        <v>0</v>
      </c>
      <c r="Z35" s="251">
        <f t="shared" si="90"/>
        <v>0</v>
      </c>
      <c r="AA35" s="251">
        <f t="shared" si="90"/>
        <v>0</v>
      </c>
      <c r="AB35" s="251">
        <f t="shared" si="90"/>
        <v>0</v>
      </c>
      <c r="AC35" s="251">
        <f t="shared" si="90"/>
        <v>0</v>
      </c>
      <c r="AD35" s="251">
        <f t="shared" si="90"/>
        <v>0</v>
      </c>
      <c r="AE35" s="251">
        <f t="shared" si="90"/>
        <v>0</v>
      </c>
      <c r="AF35" s="251">
        <f t="shared" si="90"/>
        <v>0</v>
      </c>
      <c r="AG35" s="251">
        <f t="shared" ref="AG35:AO35" si="91">AG163+AG287</f>
        <v>400</v>
      </c>
      <c r="AH35" s="251">
        <f t="shared" si="91"/>
        <v>0</v>
      </c>
      <c r="AI35" s="251">
        <f t="shared" si="91"/>
        <v>2748.365198</v>
      </c>
      <c r="AJ35" s="251">
        <f t="shared" si="91"/>
        <v>0</v>
      </c>
      <c r="AK35" s="251">
        <f t="shared" si="91"/>
        <v>92.406285999999994</v>
      </c>
      <c r="AL35" s="251">
        <f t="shared" si="91"/>
        <v>185.02390599999998</v>
      </c>
      <c r="AM35" s="251">
        <f t="shared" si="91"/>
        <v>0</v>
      </c>
      <c r="AN35" s="251">
        <f t="shared" si="91"/>
        <v>0</v>
      </c>
      <c r="AO35" s="251">
        <f t="shared" si="91"/>
        <v>26.345514000000001</v>
      </c>
      <c r="AP35" s="251">
        <f t="shared" ref="AP35:AT35" si="92">AP163+AP287</f>
        <v>0</v>
      </c>
      <c r="AQ35" s="251">
        <f t="shared" si="92"/>
        <v>0</v>
      </c>
      <c r="AR35" s="251">
        <f t="shared" si="92"/>
        <v>252.44964199999998</v>
      </c>
      <c r="AS35" s="251">
        <f t="shared" si="92"/>
        <v>0</v>
      </c>
      <c r="AT35" s="251">
        <f t="shared" si="92"/>
        <v>0</v>
      </c>
      <c r="AV35" s="251">
        <f t="shared" si="19"/>
        <v>0</v>
      </c>
      <c r="AW35" s="251">
        <f t="shared" si="19"/>
        <v>0</v>
      </c>
      <c r="AX35" s="251">
        <f t="shared" si="19"/>
        <v>3148.365198</v>
      </c>
      <c r="AY35" s="251">
        <f t="shared" si="19"/>
        <v>556.22534799999994</v>
      </c>
    </row>
    <row r="36" spans="2:51" x14ac:dyDescent="0.2">
      <c r="B36" s="24" t="s">
        <v>805</v>
      </c>
      <c r="F36" s="24">
        <v>10751.425999999999</v>
      </c>
      <c r="G36" s="627">
        <v>44456</v>
      </c>
      <c r="H36" s="628">
        <f t="shared" si="20"/>
        <v>0.35985775226467631</v>
      </c>
      <c r="K36" s="251">
        <f t="shared" ref="K36:AF36" si="93">K164+K288</f>
        <v>0</v>
      </c>
      <c r="L36" s="251">
        <f t="shared" si="93"/>
        <v>0</v>
      </c>
      <c r="M36" s="251">
        <f t="shared" si="93"/>
        <v>0</v>
      </c>
      <c r="N36" s="251">
        <f t="shared" si="93"/>
        <v>0</v>
      </c>
      <c r="O36" s="251">
        <f t="shared" si="93"/>
        <v>0</v>
      </c>
      <c r="P36" s="251">
        <f t="shared" si="93"/>
        <v>0</v>
      </c>
      <c r="Q36" s="251">
        <f t="shared" si="93"/>
        <v>0</v>
      </c>
      <c r="R36" s="251">
        <f t="shared" si="93"/>
        <v>0</v>
      </c>
      <c r="S36" s="251">
        <f t="shared" si="93"/>
        <v>0</v>
      </c>
      <c r="T36" s="251">
        <f t="shared" si="93"/>
        <v>0</v>
      </c>
      <c r="U36" s="251">
        <f t="shared" si="93"/>
        <v>0</v>
      </c>
      <c r="V36" s="251">
        <f t="shared" si="93"/>
        <v>0</v>
      </c>
      <c r="W36" s="251">
        <f t="shared" si="93"/>
        <v>0</v>
      </c>
      <c r="X36" s="251">
        <f t="shared" si="93"/>
        <v>0</v>
      </c>
      <c r="Y36" s="251">
        <f t="shared" si="93"/>
        <v>0</v>
      </c>
      <c r="Z36" s="251">
        <f t="shared" si="93"/>
        <v>0</v>
      </c>
      <c r="AA36" s="251">
        <f t="shared" si="93"/>
        <v>0</v>
      </c>
      <c r="AB36" s="251">
        <f t="shared" si="93"/>
        <v>0</v>
      </c>
      <c r="AC36" s="251">
        <f t="shared" si="93"/>
        <v>0</v>
      </c>
      <c r="AD36" s="251">
        <f t="shared" si="93"/>
        <v>0</v>
      </c>
      <c r="AE36" s="251">
        <f t="shared" si="93"/>
        <v>0</v>
      </c>
      <c r="AF36" s="251">
        <f t="shared" si="93"/>
        <v>0</v>
      </c>
      <c r="AG36" s="251">
        <f t="shared" ref="AG36:AO36" si="94">AG164+AG288</f>
        <v>0</v>
      </c>
      <c r="AH36" s="251">
        <f t="shared" si="94"/>
        <v>0</v>
      </c>
      <c r="AI36" s="251">
        <f t="shared" si="94"/>
        <v>2461.3962659999997</v>
      </c>
      <c r="AJ36" s="251">
        <f t="shared" si="94"/>
        <v>0</v>
      </c>
      <c r="AK36" s="251">
        <f t="shared" si="94"/>
        <v>0</v>
      </c>
      <c r="AL36" s="251">
        <f t="shared" si="94"/>
        <v>0</v>
      </c>
      <c r="AM36" s="251">
        <f t="shared" si="94"/>
        <v>0</v>
      </c>
      <c r="AN36" s="251">
        <f t="shared" si="94"/>
        <v>0</v>
      </c>
      <c r="AO36" s="251">
        <f t="shared" si="94"/>
        <v>1407.587728</v>
      </c>
      <c r="AP36" s="251">
        <f t="shared" ref="AP36:AT36" si="95">AP164+AP288</f>
        <v>0</v>
      </c>
      <c r="AQ36" s="251">
        <f t="shared" si="95"/>
        <v>0</v>
      </c>
      <c r="AR36" s="251">
        <f t="shared" si="95"/>
        <v>0</v>
      </c>
      <c r="AS36" s="251">
        <f t="shared" si="95"/>
        <v>0</v>
      </c>
      <c r="AT36" s="251">
        <f t="shared" si="95"/>
        <v>0</v>
      </c>
      <c r="AV36" s="251">
        <f t="shared" si="19"/>
        <v>0</v>
      </c>
      <c r="AW36" s="251">
        <f t="shared" si="19"/>
        <v>0</v>
      </c>
      <c r="AX36" s="251">
        <f t="shared" si="19"/>
        <v>2461.3962659999997</v>
      </c>
      <c r="AY36" s="251">
        <f t="shared" si="19"/>
        <v>1407.587728</v>
      </c>
    </row>
    <row r="37" spans="2:51" x14ac:dyDescent="0.2">
      <c r="B37" s="24" t="s">
        <v>806</v>
      </c>
      <c r="F37" s="24">
        <v>600</v>
      </c>
      <c r="G37" s="627">
        <v>44483</v>
      </c>
      <c r="H37" s="628">
        <f>SUM(AV37:AY37)/F37</f>
        <v>0.66666666666666663</v>
      </c>
      <c r="K37" s="251">
        <f t="shared" ref="K37:AF37" si="96">K165+K289</f>
        <v>0</v>
      </c>
      <c r="L37" s="251">
        <f t="shared" si="96"/>
        <v>0</v>
      </c>
      <c r="M37" s="251">
        <f t="shared" si="96"/>
        <v>0</v>
      </c>
      <c r="N37" s="251">
        <f t="shared" si="96"/>
        <v>0</v>
      </c>
      <c r="O37" s="251">
        <f t="shared" si="96"/>
        <v>0</v>
      </c>
      <c r="P37" s="251">
        <f t="shared" si="96"/>
        <v>0</v>
      </c>
      <c r="Q37" s="251">
        <f t="shared" si="96"/>
        <v>0</v>
      </c>
      <c r="R37" s="251">
        <f t="shared" si="96"/>
        <v>0</v>
      </c>
      <c r="S37" s="251">
        <f t="shared" si="96"/>
        <v>0</v>
      </c>
      <c r="T37" s="251">
        <f t="shared" si="96"/>
        <v>0</v>
      </c>
      <c r="U37" s="251">
        <f t="shared" si="96"/>
        <v>0</v>
      </c>
      <c r="V37" s="251">
        <f t="shared" si="96"/>
        <v>0</v>
      </c>
      <c r="W37" s="251">
        <f t="shared" si="96"/>
        <v>0</v>
      </c>
      <c r="X37" s="251">
        <f t="shared" si="96"/>
        <v>0</v>
      </c>
      <c r="Y37" s="251">
        <f t="shared" si="96"/>
        <v>0</v>
      </c>
      <c r="Z37" s="251">
        <f t="shared" si="96"/>
        <v>0</v>
      </c>
      <c r="AA37" s="251">
        <f t="shared" si="96"/>
        <v>0</v>
      </c>
      <c r="AB37" s="251">
        <f t="shared" si="96"/>
        <v>0</v>
      </c>
      <c r="AC37" s="251">
        <f t="shared" si="96"/>
        <v>0</v>
      </c>
      <c r="AD37" s="251">
        <f t="shared" si="96"/>
        <v>0</v>
      </c>
      <c r="AE37" s="251">
        <f t="shared" si="96"/>
        <v>0</v>
      </c>
      <c r="AF37" s="251">
        <f t="shared" si="96"/>
        <v>200</v>
      </c>
      <c r="AG37" s="251">
        <f t="shared" ref="AG37:AO37" si="97">AG165+AG289</f>
        <v>0</v>
      </c>
      <c r="AH37" s="251">
        <f t="shared" si="97"/>
        <v>200</v>
      </c>
      <c r="AI37" s="251">
        <f t="shared" si="97"/>
        <v>0</v>
      </c>
      <c r="AJ37" s="251">
        <f t="shared" si="97"/>
        <v>0</v>
      </c>
      <c r="AK37" s="251">
        <f t="shared" si="97"/>
        <v>0</v>
      </c>
      <c r="AL37" s="251">
        <f t="shared" si="97"/>
        <v>0</v>
      </c>
      <c r="AM37" s="251">
        <f t="shared" si="97"/>
        <v>0</v>
      </c>
      <c r="AN37" s="251">
        <f t="shared" si="97"/>
        <v>0</v>
      </c>
      <c r="AO37" s="251">
        <f t="shared" si="97"/>
        <v>0</v>
      </c>
      <c r="AP37" s="251">
        <f t="shared" ref="AP37:AT37" si="98">AP165+AP289</f>
        <v>0</v>
      </c>
      <c r="AQ37" s="251">
        <f t="shared" si="98"/>
        <v>0</v>
      </c>
      <c r="AR37" s="251">
        <f t="shared" si="98"/>
        <v>0</v>
      </c>
      <c r="AS37" s="251">
        <f t="shared" si="98"/>
        <v>0</v>
      </c>
      <c r="AT37" s="251">
        <f t="shared" si="98"/>
        <v>0</v>
      </c>
      <c r="AV37" s="251">
        <f t="shared" si="19"/>
        <v>0</v>
      </c>
      <c r="AW37" s="251">
        <f t="shared" si="19"/>
        <v>0</v>
      </c>
      <c r="AX37" s="251">
        <f t="shared" si="19"/>
        <v>400</v>
      </c>
      <c r="AY37" s="251">
        <f t="shared" si="19"/>
        <v>0</v>
      </c>
    </row>
    <row r="38" spans="2:51" x14ac:dyDescent="0.2">
      <c r="B38" s="24" t="s">
        <v>807</v>
      </c>
      <c r="F38" s="24">
        <v>1050</v>
      </c>
      <c r="G38" s="627">
        <v>44490</v>
      </c>
      <c r="H38" s="628">
        <f t="shared" ref="H38:H48" si="99">SUM(AV38:AY38)/F38</f>
        <v>1.8813961904761904E-3</v>
      </c>
      <c r="K38" s="251">
        <f t="shared" ref="K38:AO38" si="100">K166+K290</f>
        <v>0</v>
      </c>
      <c r="L38" s="251">
        <f t="shared" si="100"/>
        <v>0</v>
      </c>
      <c r="M38" s="251">
        <f t="shared" si="100"/>
        <v>0</v>
      </c>
      <c r="N38" s="251">
        <f t="shared" si="100"/>
        <v>0</v>
      </c>
      <c r="O38" s="251">
        <f t="shared" si="100"/>
        <v>0</v>
      </c>
      <c r="P38" s="251">
        <f t="shared" si="100"/>
        <v>0</v>
      </c>
      <c r="Q38" s="251">
        <f t="shared" si="100"/>
        <v>0</v>
      </c>
      <c r="R38" s="251">
        <f t="shared" si="100"/>
        <v>0</v>
      </c>
      <c r="S38" s="251">
        <f t="shared" si="100"/>
        <v>0</v>
      </c>
      <c r="T38" s="251">
        <f t="shared" si="100"/>
        <v>0</v>
      </c>
      <c r="U38" s="251">
        <f t="shared" si="100"/>
        <v>0</v>
      </c>
      <c r="V38" s="251">
        <f t="shared" si="100"/>
        <v>0</v>
      </c>
      <c r="W38" s="251">
        <f t="shared" si="100"/>
        <v>0</v>
      </c>
      <c r="X38" s="251">
        <f t="shared" si="100"/>
        <v>0</v>
      </c>
      <c r="Y38" s="251">
        <f t="shared" si="100"/>
        <v>0</v>
      </c>
      <c r="Z38" s="251">
        <f t="shared" si="100"/>
        <v>0</v>
      </c>
      <c r="AA38" s="251">
        <f t="shared" si="100"/>
        <v>0</v>
      </c>
      <c r="AB38" s="251">
        <f t="shared" si="100"/>
        <v>0</v>
      </c>
      <c r="AC38" s="251">
        <f t="shared" si="100"/>
        <v>0</v>
      </c>
      <c r="AD38" s="251">
        <f t="shared" si="100"/>
        <v>0</v>
      </c>
      <c r="AE38" s="251">
        <f t="shared" si="100"/>
        <v>0</v>
      </c>
      <c r="AF38" s="251">
        <f t="shared" si="100"/>
        <v>0</v>
      </c>
      <c r="AG38" s="251">
        <f t="shared" si="100"/>
        <v>0</v>
      </c>
      <c r="AH38" s="251">
        <f t="shared" si="100"/>
        <v>0</v>
      </c>
      <c r="AI38" s="251">
        <f t="shared" si="100"/>
        <v>1.352886</v>
      </c>
      <c r="AJ38" s="251">
        <f t="shared" si="100"/>
        <v>0.10404099999999999</v>
      </c>
      <c r="AK38" s="251">
        <f t="shared" si="100"/>
        <v>1.0241999999999999E-2</v>
      </c>
      <c r="AL38" s="251">
        <f t="shared" si="100"/>
        <v>0.46759200000000001</v>
      </c>
      <c r="AM38" s="251">
        <f t="shared" si="100"/>
        <v>5.1469999999999997E-3</v>
      </c>
      <c r="AN38" s="251">
        <f t="shared" si="100"/>
        <v>7.7330000000000003E-3</v>
      </c>
      <c r="AO38" s="251">
        <f t="shared" si="100"/>
        <v>3.4759999999999999E-3</v>
      </c>
      <c r="AP38" s="251">
        <f t="shared" ref="AP38:AT38" si="101">AP166+AP290</f>
        <v>3.1449999999999998E-3</v>
      </c>
      <c r="AQ38" s="251">
        <f t="shared" si="101"/>
        <v>2.0569999999999998E-3</v>
      </c>
      <c r="AR38" s="251">
        <f t="shared" si="101"/>
        <v>7.0679999999999996E-3</v>
      </c>
      <c r="AS38" s="251">
        <f t="shared" si="101"/>
        <v>1.1089999999999999E-2</v>
      </c>
      <c r="AT38" s="251">
        <f t="shared" si="101"/>
        <v>9.8900000000000008E-4</v>
      </c>
      <c r="AV38" s="251">
        <f t="shared" si="19"/>
        <v>0</v>
      </c>
      <c r="AW38" s="251">
        <f t="shared" si="19"/>
        <v>0</v>
      </c>
      <c r="AX38" s="251">
        <f t="shared" si="19"/>
        <v>1.352886</v>
      </c>
      <c r="AY38" s="251">
        <f t="shared" si="19"/>
        <v>0.62258000000000002</v>
      </c>
    </row>
    <row r="39" spans="2:51" x14ac:dyDescent="0.2">
      <c r="B39" s="24" t="s">
        <v>808</v>
      </c>
      <c r="F39" s="24">
        <v>1000</v>
      </c>
      <c r="G39" s="627">
        <v>44484</v>
      </c>
      <c r="H39" s="628">
        <f t="shared" si="99"/>
        <v>3.5092947999999999E-2</v>
      </c>
      <c r="K39" s="251">
        <f t="shared" ref="K39:AO39" si="102">K167+K291</f>
        <v>0</v>
      </c>
      <c r="L39" s="251">
        <f t="shared" si="102"/>
        <v>0</v>
      </c>
      <c r="M39" s="251">
        <f t="shared" si="102"/>
        <v>0</v>
      </c>
      <c r="N39" s="251">
        <f t="shared" si="102"/>
        <v>0</v>
      </c>
      <c r="O39" s="251">
        <f t="shared" si="102"/>
        <v>0</v>
      </c>
      <c r="P39" s="251">
        <f t="shared" si="102"/>
        <v>0</v>
      </c>
      <c r="Q39" s="251">
        <f t="shared" si="102"/>
        <v>0</v>
      </c>
      <c r="R39" s="251">
        <f t="shared" si="102"/>
        <v>0</v>
      </c>
      <c r="S39" s="251">
        <f t="shared" si="102"/>
        <v>0</v>
      </c>
      <c r="T39" s="251">
        <f t="shared" si="102"/>
        <v>0</v>
      </c>
      <c r="U39" s="251">
        <f t="shared" si="102"/>
        <v>0</v>
      </c>
      <c r="V39" s="251">
        <f t="shared" si="102"/>
        <v>0</v>
      </c>
      <c r="W39" s="251">
        <f t="shared" si="102"/>
        <v>0</v>
      </c>
      <c r="X39" s="251">
        <f t="shared" si="102"/>
        <v>0</v>
      </c>
      <c r="Y39" s="251">
        <f t="shared" si="102"/>
        <v>0</v>
      </c>
      <c r="Z39" s="251">
        <f t="shared" si="102"/>
        <v>0</v>
      </c>
      <c r="AA39" s="251">
        <f t="shared" si="102"/>
        <v>0</v>
      </c>
      <c r="AB39" s="251">
        <f t="shared" si="102"/>
        <v>0</v>
      </c>
      <c r="AC39" s="251">
        <f t="shared" si="102"/>
        <v>0</v>
      </c>
      <c r="AD39" s="251">
        <f t="shared" si="102"/>
        <v>0</v>
      </c>
      <c r="AE39" s="251">
        <f t="shared" si="102"/>
        <v>0</v>
      </c>
      <c r="AF39" s="251">
        <f t="shared" si="102"/>
        <v>0</v>
      </c>
      <c r="AG39" s="251">
        <f t="shared" si="102"/>
        <v>0</v>
      </c>
      <c r="AH39" s="251">
        <f t="shared" si="102"/>
        <v>0</v>
      </c>
      <c r="AI39" s="251">
        <f t="shared" si="102"/>
        <v>0.37149799999999999</v>
      </c>
      <c r="AJ39" s="251">
        <f t="shared" si="102"/>
        <v>7.6080399999999999</v>
      </c>
      <c r="AK39" s="251">
        <f t="shared" si="102"/>
        <v>24.364089</v>
      </c>
      <c r="AL39" s="251">
        <f t="shared" si="102"/>
        <v>0.53996500000000003</v>
      </c>
      <c r="AM39" s="251">
        <f t="shared" si="102"/>
        <v>0.35438999999999998</v>
      </c>
      <c r="AN39" s="251">
        <f t="shared" si="102"/>
        <v>1.550278</v>
      </c>
      <c r="AO39" s="251">
        <f t="shared" si="102"/>
        <v>0.12237099999999999</v>
      </c>
      <c r="AP39" s="251">
        <f t="shared" ref="AP39:AT39" si="103">AP167+AP291</f>
        <v>0.10304000000000001</v>
      </c>
      <c r="AQ39" s="251">
        <f t="shared" si="103"/>
        <v>1.9002000000000002E-2</v>
      </c>
      <c r="AR39" s="251">
        <f t="shared" si="103"/>
        <v>2.2426999999999999E-2</v>
      </c>
      <c r="AS39" s="251">
        <f t="shared" si="103"/>
        <v>1.9512000000000002E-2</v>
      </c>
      <c r="AT39" s="251">
        <f t="shared" si="103"/>
        <v>1.8336000000000002E-2</v>
      </c>
      <c r="AV39" s="251">
        <f t="shared" si="19"/>
        <v>0</v>
      </c>
      <c r="AW39" s="251">
        <f t="shared" si="19"/>
        <v>0</v>
      </c>
      <c r="AX39" s="251">
        <f t="shared" si="19"/>
        <v>0.37149799999999999</v>
      </c>
      <c r="AY39" s="251">
        <f t="shared" si="19"/>
        <v>34.721449999999997</v>
      </c>
    </row>
    <row r="40" spans="2:51" x14ac:dyDescent="0.2">
      <c r="B40" s="24" t="s">
        <v>809</v>
      </c>
      <c r="F40" s="24">
        <v>1127.3689999999999</v>
      </c>
      <c r="G40" s="627">
        <v>44519</v>
      </c>
      <c r="H40" s="628">
        <f t="shared" si="99"/>
        <v>0.18580958408471407</v>
      </c>
      <c r="K40" s="251">
        <f t="shared" ref="K40:AO40" si="104">K168+K292</f>
        <v>0</v>
      </c>
      <c r="L40" s="251">
        <f t="shared" si="104"/>
        <v>0</v>
      </c>
      <c r="M40" s="251">
        <f t="shared" si="104"/>
        <v>0</v>
      </c>
      <c r="N40" s="251">
        <f t="shared" si="104"/>
        <v>0</v>
      </c>
      <c r="O40" s="251">
        <f t="shared" si="104"/>
        <v>0</v>
      </c>
      <c r="P40" s="251">
        <f t="shared" si="104"/>
        <v>0</v>
      </c>
      <c r="Q40" s="251">
        <f t="shared" si="104"/>
        <v>0</v>
      </c>
      <c r="R40" s="251">
        <f t="shared" si="104"/>
        <v>0</v>
      </c>
      <c r="S40" s="251">
        <f t="shared" si="104"/>
        <v>0</v>
      </c>
      <c r="T40" s="251">
        <f t="shared" si="104"/>
        <v>0</v>
      </c>
      <c r="U40" s="251">
        <f t="shared" si="104"/>
        <v>0</v>
      </c>
      <c r="V40" s="251">
        <f t="shared" si="104"/>
        <v>0</v>
      </c>
      <c r="W40" s="251">
        <f t="shared" si="104"/>
        <v>0</v>
      </c>
      <c r="X40" s="251">
        <f t="shared" si="104"/>
        <v>0</v>
      </c>
      <c r="Y40" s="251">
        <f t="shared" si="104"/>
        <v>0</v>
      </c>
      <c r="Z40" s="251">
        <f t="shared" si="104"/>
        <v>0</v>
      </c>
      <c r="AA40" s="251">
        <f t="shared" si="104"/>
        <v>0</v>
      </c>
      <c r="AB40" s="251">
        <f t="shared" si="104"/>
        <v>0</v>
      </c>
      <c r="AC40" s="251">
        <f t="shared" si="104"/>
        <v>0</v>
      </c>
      <c r="AD40" s="251">
        <f t="shared" si="104"/>
        <v>0</v>
      </c>
      <c r="AE40" s="251">
        <f t="shared" si="104"/>
        <v>0</v>
      </c>
      <c r="AF40" s="251">
        <f t="shared" si="104"/>
        <v>0</v>
      </c>
      <c r="AG40" s="251">
        <f t="shared" si="104"/>
        <v>0</v>
      </c>
      <c r="AH40" s="251">
        <f t="shared" si="104"/>
        <v>0</v>
      </c>
      <c r="AI40" s="251">
        <f t="shared" si="104"/>
        <v>208</v>
      </c>
      <c r="AJ40" s="251">
        <f t="shared" si="104"/>
        <v>0</v>
      </c>
      <c r="AK40" s="251">
        <f t="shared" si="104"/>
        <v>0</v>
      </c>
      <c r="AL40" s="251">
        <f t="shared" si="104"/>
        <v>0</v>
      </c>
      <c r="AM40" s="251">
        <f t="shared" si="104"/>
        <v>0</v>
      </c>
      <c r="AN40" s="251">
        <f t="shared" si="104"/>
        <v>0</v>
      </c>
      <c r="AO40" s="251">
        <f t="shared" si="104"/>
        <v>1.475965</v>
      </c>
      <c r="AP40" s="251">
        <f t="shared" ref="AP40:AT40" si="105">AP168+AP292</f>
        <v>0</v>
      </c>
      <c r="AQ40" s="251">
        <f t="shared" si="105"/>
        <v>0</v>
      </c>
      <c r="AR40" s="251">
        <f t="shared" si="105"/>
        <v>0</v>
      </c>
      <c r="AS40" s="251">
        <f t="shared" si="105"/>
        <v>0</v>
      </c>
      <c r="AT40" s="251">
        <f t="shared" si="105"/>
        <v>0</v>
      </c>
      <c r="AV40" s="251">
        <f t="shared" si="19"/>
        <v>0</v>
      </c>
      <c r="AW40" s="251">
        <f t="shared" si="19"/>
        <v>0</v>
      </c>
      <c r="AX40" s="251">
        <f t="shared" si="19"/>
        <v>208</v>
      </c>
      <c r="AY40" s="251">
        <f t="shared" si="19"/>
        <v>1.475965</v>
      </c>
    </row>
    <row r="41" spans="2:51" x14ac:dyDescent="0.2">
      <c r="B41" s="24" t="s">
        <v>810</v>
      </c>
      <c r="F41" s="24">
        <v>500</v>
      </c>
      <c r="G41" s="627">
        <v>44512</v>
      </c>
      <c r="H41" s="628">
        <f t="shared" si="99"/>
        <v>0.65329130000000002</v>
      </c>
      <c r="K41" s="251">
        <f t="shared" ref="K41:AO41" si="106">K169+K293</f>
        <v>0</v>
      </c>
      <c r="L41" s="251">
        <f t="shared" si="106"/>
        <v>0</v>
      </c>
      <c r="M41" s="251">
        <f t="shared" si="106"/>
        <v>0</v>
      </c>
      <c r="N41" s="251">
        <f t="shared" si="106"/>
        <v>0</v>
      </c>
      <c r="O41" s="251">
        <f t="shared" si="106"/>
        <v>0</v>
      </c>
      <c r="P41" s="251">
        <f t="shared" si="106"/>
        <v>0</v>
      </c>
      <c r="Q41" s="251">
        <f t="shared" si="106"/>
        <v>0</v>
      </c>
      <c r="R41" s="251">
        <f t="shared" si="106"/>
        <v>0</v>
      </c>
      <c r="S41" s="251">
        <f t="shared" si="106"/>
        <v>0</v>
      </c>
      <c r="T41" s="251">
        <f t="shared" si="106"/>
        <v>0</v>
      </c>
      <c r="U41" s="251">
        <f t="shared" si="106"/>
        <v>0</v>
      </c>
      <c r="V41" s="251">
        <f t="shared" si="106"/>
        <v>0</v>
      </c>
      <c r="W41" s="251">
        <f t="shared" si="106"/>
        <v>0</v>
      </c>
      <c r="X41" s="251">
        <f t="shared" si="106"/>
        <v>0</v>
      </c>
      <c r="Y41" s="251">
        <f t="shared" si="106"/>
        <v>0</v>
      </c>
      <c r="Z41" s="251">
        <f t="shared" si="106"/>
        <v>0</v>
      </c>
      <c r="AA41" s="251">
        <f t="shared" si="106"/>
        <v>0</v>
      </c>
      <c r="AB41" s="251">
        <f t="shared" si="106"/>
        <v>0</v>
      </c>
      <c r="AC41" s="251">
        <f t="shared" si="106"/>
        <v>0</v>
      </c>
      <c r="AD41" s="251">
        <f t="shared" si="106"/>
        <v>0</v>
      </c>
      <c r="AE41" s="251">
        <f t="shared" si="106"/>
        <v>0</v>
      </c>
      <c r="AF41" s="251">
        <f t="shared" si="106"/>
        <v>0</v>
      </c>
      <c r="AG41" s="251">
        <f t="shared" si="106"/>
        <v>0</v>
      </c>
      <c r="AH41" s="251">
        <f t="shared" si="106"/>
        <v>125</v>
      </c>
      <c r="AI41" s="251">
        <f t="shared" si="106"/>
        <v>157</v>
      </c>
      <c r="AJ41" s="251">
        <f t="shared" si="106"/>
        <v>0</v>
      </c>
      <c r="AK41" s="251">
        <f t="shared" si="106"/>
        <v>0</v>
      </c>
      <c r="AL41" s="251">
        <f t="shared" si="106"/>
        <v>38.402785000000002</v>
      </c>
      <c r="AM41" s="251">
        <f t="shared" si="106"/>
        <v>0</v>
      </c>
      <c r="AN41" s="251">
        <f t="shared" si="106"/>
        <v>0</v>
      </c>
      <c r="AO41" s="251">
        <f t="shared" si="106"/>
        <v>6.2428650000000001</v>
      </c>
      <c r="AP41" s="251">
        <f t="shared" ref="AP41:AT41" si="107">AP169+AP293</f>
        <v>0</v>
      </c>
      <c r="AQ41" s="251">
        <f t="shared" si="107"/>
        <v>0</v>
      </c>
      <c r="AR41" s="251">
        <f t="shared" si="107"/>
        <v>0</v>
      </c>
      <c r="AS41" s="251">
        <f t="shared" si="107"/>
        <v>0</v>
      </c>
      <c r="AT41" s="251">
        <f t="shared" si="107"/>
        <v>0</v>
      </c>
      <c r="AV41" s="251">
        <f t="shared" si="19"/>
        <v>0</v>
      </c>
      <c r="AW41" s="251">
        <f t="shared" si="19"/>
        <v>0</v>
      </c>
      <c r="AX41" s="251">
        <f t="shared" si="19"/>
        <v>282</v>
      </c>
      <c r="AY41" s="251">
        <f t="shared" si="19"/>
        <v>44.645650000000003</v>
      </c>
    </row>
    <row r="42" spans="2:51" x14ac:dyDescent="0.2">
      <c r="B42" s="24" t="s">
        <v>811</v>
      </c>
      <c r="F42" s="24">
        <v>2880</v>
      </c>
      <c r="G42" s="627">
        <v>44501</v>
      </c>
      <c r="H42" s="628">
        <f t="shared" si="99"/>
        <v>2.5392670138888886E-2</v>
      </c>
      <c r="K42" s="251">
        <f t="shared" ref="K42:AO42" si="108">K170+K294</f>
        <v>0</v>
      </c>
      <c r="L42" s="251">
        <f t="shared" si="108"/>
        <v>0</v>
      </c>
      <c r="M42" s="251">
        <f t="shared" si="108"/>
        <v>0</v>
      </c>
      <c r="N42" s="251">
        <f t="shared" si="108"/>
        <v>0</v>
      </c>
      <c r="O42" s="251">
        <f t="shared" si="108"/>
        <v>0</v>
      </c>
      <c r="P42" s="251">
        <f t="shared" si="108"/>
        <v>0</v>
      </c>
      <c r="Q42" s="251">
        <f t="shared" si="108"/>
        <v>0</v>
      </c>
      <c r="R42" s="251">
        <f t="shared" si="108"/>
        <v>0</v>
      </c>
      <c r="S42" s="251">
        <f t="shared" si="108"/>
        <v>0</v>
      </c>
      <c r="T42" s="251">
        <f t="shared" si="108"/>
        <v>0</v>
      </c>
      <c r="U42" s="251">
        <f t="shared" si="108"/>
        <v>0</v>
      </c>
      <c r="V42" s="251">
        <f t="shared" si="108"/>
        <v>0</v>
      </c>
      <c r="W42" s="251">
        <f t="shared" si="108"/>
        <v>0</v>
      </c>
      <c r="X42" s="251">
        <f t="shared" si="108"/>
        <v>0</v>
      </c>
      <c r="Y42" s="251">
        <f t="shared" si="108"/>
        <v>0</v>
      </c>
      <c r="Z42" s="251">
        <f t="shared" si="108"/>
        <v>0</v>
      </c>
      <c r="AA42" s="251">
        <f t="shared" si="108"/>
        <v>0</v>
      </c>
      <c r="AB42" s="251">
        <f t="shared" si="108"/>
        <v>0</v>
      </c>
      <c r="AC42" s="251">
        <f t="shared" si="108"/>
        <v>0</v>
      </c>
      <c r="AD42" s="251">
        <f t="shared" si="108"/>
        <v>0</v>
      </c>
      <c r="AE42" s="251">
        <f t="shared" si="108"/>
        <v>0</v>
      </c>
      <c r="AF42" s="251">
        <f t="shared" si="108"/>
        <v>0</v>
      </c>
      <c r="AG42" s="251">
        <f t="shared" si="108"/>
        <v>0</v>
      </c>
      <c r="AH42" s="251">
        <f t="shared" si="108"/>
        <v>0</v>
      </c>
      <c r="AI42" s="251">
        <f t="shared" si="108"/>
        <v>34.487411000000002</v>
      </c>
      <c r="AJ42" s="251">
        <f t="shared" si="108"/>
        <v>0</v>
      </c>
      <c r="AK42" s="251">
        <f t="shared" si="108"/>
        <v>0</v>
      </c>
      <c r="AL42" s="251">
        <f t="shared" si="108"/>
        <v>0</v>
      </c>
      <c r="AM42" s="251">
        <f t="shared" si="108"/>
        <v>0</v>
      </c>
      <c r="AN42" s="251">
        <f t="shared" si="108"/>
        <v>0</v>
      </c>
      <c r="AO42" s="251">
        <f t="shared" si="108"/>
        <v>38.643478999999999</v>
      </c>
      <c r="AP42" s="251">
        <f t="shared" ref="AP42:AT42" si="109">AP170+AP294</f>
        <v>0</v>
      </c>
      <c r="AQ42" s="251">
        <f t="shared" si="109"/>
        <v>0</v>
      </c>
      <c r="AR42" s="251">
        <f t="shared" si="109"/>
        <v>0</v>
      </c>
      <c r="AS42" s="251">
        <f t="shared" si="109"/>
        <v>0</v>
      </c>
      <c r="AT42" s="251">
        <f t="shared" si="109"/>
        <v>0</v>
      </c>
      <c r="AV42" s="251">
        <f t="shared" si="19"/>
        <v>0</v>
      </c>
      <c r="AW42" s="251">
        <f t="shared" si="19"/>
        <v>0</v>
      </c>
      <c r="AX42" s="251">
        <f t="shared" si="19"/>
        <v>34.487411000000002</v>
      </c>
      <c r="AY42" s="251">
        <f t="shared" si="19"/>
        <v>38.643478999999999</v>
      </c>
    </row>
    <row r="43" spans="2:51" x14ac:dyDescent="0.2">
      <c r="B43" s="24" t="s">
        <v>812</v>
      </c>
      <c r="F43" s="24">
        <v>3000</v>
      </c>
      <c r="G43" s="627">
        <v>44529</v>
      </c>
      <c r="H43" s="628">
        <f t="shared" si="99"/>
        <v>0.26839819933333331</v>
      </c>
      <c r="K43" s="251">
        <f t="shared" ref="K43:AO43" si="110">K171+K295</f>
        <v>0</v>
      </c>
      <c r="L43" s="251">
        <f t="shared" si="110"/>
        <v>0</v>
      </c>
      <c r="M43" s="251">
        <f t="shared" si="110"/>
        <v>0</v>
      </c>
      <c r="N43" s="251">
        <f t="shared" si="110"/>
        <v>0</v>
      </c>
      <c r="O43" s="251">
        <f t="shared" si="110"/>
        <v>0</v>
      </c>
      <c r="P43" s="251">
        <f t="shared" si="110"/>
        <v>0</v>
      </c>
      <c r="Q43" s="251">
        <f t="shared" si="110"/>
        <v>0</v>
      </c>
      <c r="R43" s="251">
        <f t="shared" si="110"/>
        <v>0</v>
      </c>
      <c r="S43" s="251">
        <f t="shared" si="110"/>
        <v>0</v>
      </c>
      <c r="T43" s="251">
        <f t="shared" si="110"/>
        <v>0</v>
      </c>
      <c r="U43" s="251">
        <f t="shared" si="110"/>
        <v>0</v>
      </c>
      <c r="V43" s="251">
        <f t="shared" si="110"/>
        <v>0</v>
      </c>
      <c r="W43" s="251">
        <f t="shared" si="110"/>
        <v>0</v>
      </c>
      <c r="X43" s="251">
        <f t="shared" si="110"/>
        <v>0</v>
      </c>
      <c r="Y43" s="251">
        <f t="shared" si="110"/>
        <v>0</v>
      </c>
      <c r="Z43" s="251">
        <f t="shared" si="110"/>
        <v>0</v>
      </c>
      <c r="AA43" s="251">
        <f t="shared" si="110"/>
        <v>0</v>
      </c>
      <c r="AB43" s="251">
        <f t="shared" si="110"/>
        <v>0</v>
      </c>
      <c r="AC43" s="251">
        <f t="shared" si="110"/>
        <v>0</v>
      </c>
      <c r="AD43" s="251">
        <f t="shared" si="110"/>
        <v>0</v>
      </c>
      <c r="AE43" s="251">
        <f t="shared" si="110"/>
        <v>0</v>
      </c>
      <c r="AF43" s="251">
        <f t="shared" si="110"/>
        <v>0</v>
      </c>
      <c r="AG43" s="251">
        <f t="shared" si="110"/>
        <v>0</v>
      </c>
      <c r="AH43" s="251">
        <f t="shared" si="110"/>
        <v>0</v>
      </c>
      <c r="AI43" s="251">
        <f t="shared" si="110"/>
        <v>360.48403299999995</v>
      </c>
      <c r="AJ43" s="251">
        <f t="shared" si="110"/>
        <v>0</v>
      </c>
      <c r="AK43" s="251">
        <f t="shared" si="110"/>
        <v>0</v>
      </c>
      <c r="AL43" s="251">
        <f t="shared" si="110"/>
        <v>0</v>
      </c>
      <c r="AM43" s="251">
        <f t="shared" si="110"/>
        <v>370.05105099999997</v>
      </c>
      <c r="AN43" s="251">
        <f t="shared" si="110"/>
        <v>0</v>
      </c>
      <c r="AO43" s="251">
        <f t="shared" si="110"/>
        <v>62.584060999999998</v>
      </c>
      <c r="AP43" s="251">
        <f t="shared" ref="AP43:AT43" si="111">AP171+AP295</f>
        <v>0</v>
      </c>
      <c r="AQ43" s="251">
        <f t="shared" si="111"/>
        <v>0</v>
      </c>
      <c r="AR43" s="251">
        <f t="shared" si="111"/>
        <v>12.075453</v>
      </c>
      <c r="AS43" s="251">
        <f t="shared" si="111"/>
        <v>0</v>
      </c>
      <c r="AT43" s="251">
        <f t="shared" si="111"/>
        <v>0</v>
      </c>
      <c r="AV43" s="251">
        <f t="shared" si="19"/>
        <v>0</v>
      </c>
      <c r="AW43" s="251">
        <f t="shared" si="19"/>
        <v>0</v>
      </c>
      <c r="AX43" s="251">
        <f t="shared" si="19"/>
        <v>360.48403299999995</v>
      </c>
      <c r="AY43" s="251">
        <f t="shared" si="19"/>
        <v>444.71056499999997</v>
      </c>
    </row>
    <row r="44" spans="2:51" x14ac:dyDescent="0.2">
      <c r="B44" s="24" t="s">
        <v>303</v>
      </c>
      <c r="F44" s="24">
        <v>2995.35</v>
      </c>
      <c r="G44" s="627">
        <v>44512</v>
      </c>
      <c r="H44" s="628">
        <f t="shared" si="99"/>
        <v>0</v>
      </c>
      <c r="K44" s="251">
        <f t="shared" ref="K44:AO44" si="112">K172+K296</f>
        <v>0</v>
      </c>
      <c r="L44" s="251">
        <f t="shared" si="112"/>
        <v>0</v>
      </c>
      <c r="M44" s="251">
        <f t="shared" si="112"/>
        <v>0</v>
      </c>
      <c r="N44" s="251">
        <f t="shared" si="112"/>
        <v>0</v>
      </c>
      <c r="O44" s="251">
        <f t="shared" si="112"/>
        <v>0</v>
      </c>
      <c r="P44" s="251">
        <f t="shared" si="112"/>
        <v>0</v>
      </c>
      <c r="Q44" s="251">
        <f t="shared" si="112"/>
        <v>0</v>
      </c>
      <c r="R44" s="251">
        <f t="shared" si="112"/>
        <v>0</v>
      </c>
      <c r="S44" s="251">
        <f t="shared" si="112"/>
        <v>0</v>
      </c>
      <c r="T44" s="251">
        <f t="shared" si="112"/>
        <v>0</v>
      </c>
      <c r="U44" s="251">
        <f t="shared" si="112"/>
        <v>0</v>
      </c>
      <c r="V44" s="251">
        <f t="shared" si="112"/>
        <v>0</v>
      </c>
      <c r="W44" s="251">
        <f t="shared" si="112"/>
        <v>0</v>
      </c>
      <c r="X44" s="251">
        <f t="shared" si="112"/>
        <v>0</v>
      </c>
      <c r="Y44" s="251">
        <f t="shared" si="112"/>
        <v>0</v>
      </c>
      <c r="Z44" s="251">
        <f t="shared" si="112"/>
        <v>0</v>
      </c>
      <c r="AA44" s="251">
        <f t="shared" si="112"/>
        <v>0</v>
      </c>
      <c r="AB44" s="251">
        <f t="shared" si="112"/>
        <v>0</v>
      </c>
      <c r="AC44" s="251">
        <f t="shared" si="112"/>
        <v>0</v>
      </c>
      <c r="AD44" s="251">
        <f t="shared" si="112"/>
        <v>0</v>
      </c>
      <c r="AE44" s="251">
        <f t="shared" si="112"/>
        <v>0</v>
      </c>
      <c r="AF44" s="251">
        <f t="shared" si="112"/>
        <v>0</v>
      </c>
      <c r="AG44" s="251">
        <f t="shared" si="112"/>
        <v>0</v>
      </c>
      <c r="AH44" s="251">
        <f t="shared" si="112"/>
        <v>0</v>
      </c>
      <c r="AI44" s="251">
        <f t="shared" si="112"/>
        <v>0</v>
      </c>
      <c r="AJ44" s="251">
        <f t="shared" si="112"/>
        <v>0</v>
      </c>
      <c r="AK44" s="251">
        <f t="shared" si="112"/>
        <v>0</v>
      </c>
      <c r="AL44" s="251">
        <f t="shared" si="112"/>
        <v>0</v>
      </c>
      <c r="AM44" s="251">
        <f t="shared" si="112"/>
        <v>0</v>
      </c>
      <c r="AN44" s="251">
        <f t="shared" si="112"/>
        <v>0</v>
      </c>
      <c r="AO44" s="251">
        <f t="shared" si="112"/>
        <v>0</v>
      </c>
      <c r="AP44" s="251">
        <f t="shared" ref="AP44:AT44" si="113">AP172+AP296</f>
        <v>0</v>
      </c>
      <c r="AQ44" s="251">
        <f t="shared" si="113"/>
        <v>0</v>
      </c>
      <c r="AR44" s="251">
        <f t="shared" si="113"/>
        <v>0</v>
      </c>
      <c r="AS44" s="251">
        <f t="shared" si="113"/>
        <v>0</v>
      </c>
      <c r="AT44" s="251">
        <f t="shared" si="113"/>
        <v>0</v>
      </c>
      <c r="AV44" s="251">
        <f t="shared" si="19"/>
        <v>0</v>
      </c>
      <c r="AW44" s="251">
        <f t="shared" si="19"/>
        <v>0</v>
      </c>
      <c r="AX44" s="251">
        <f t="shared" si="19"/>
        <v>0</v>
      </c>
      <c r="AY44" s="251">
        <f t="shared" si="19"/>
        <v>0</v>
      </c>
    </row>
    <row r="45" spans="2:51" x14ac:dyDescent="0.2">
      <c r="B45" s="24" t="s">
        <v>814</v>
      </c>
      <c r="F45" s="24">
        <v>3000</v>
      </c>
      <c r="G45" s="627">
        <v>44541</v>
      </c>
      <c r="H45" s="628">
        <f t="shared" si="99"/>
        <v>1.3592238333333334E-2</v>
      </c>
      <c r="K45" s="251">
        <f t="shared" ref="K45:AO45" si="114">K173+K297</f>
        <v>0</v>
      </c>
      <c r="L45" s="251">
        <f t="shared" si="114"/>
        <v>0</v>
      </c>
      <c r="M45" s="251">
        <f t="shared" si="114"/>
        <v>0</v>
      </c>
      <c r="N45" s="251">
        <f t="shared" si="114"/>
        <v>0</v>
      </c>
      <c r="O45" s="251">
        <f t="shared" si="114"/>
        <v>0</v>
      </c>
      <c r="P45" s="251">
        <f t="shared" si="114"/>
        <v>0</v>
      </c>
      <c r="Q45" s="251">
        <f t="shared" si="114"/>
        <v>0</v>
      </c>
      <c r="R45" s="251">
        <f t="shared" si="114"/>
        <v>0</v>
      </c>
      <c r="S45" s="251">
        <f t="shared" si="114"/>
        <v>0</v>
      </c>
      <c r="T45" s="251">
        <f t="shared" si="114"/>
        <v>0</v>
      </c>
      <c r="U45" s="251">
        <f t="shared" si="114"/>
        <v>0</v>
      </c>
      <c r="V45" s="251">
        <f t="shared" si="114"/>
        <v>0</v>
      </c>
      <c r="W45" s="251">
        <f t="shared" si="114"/>
        <v>0</v>
      </c>
      <c r="X45" s="251">
        <f t="shared" si="114"/>
        <v>0</v>
      </c>
      <c r="Y45" s="251">
        <f t="shared" si="114"/>
        <v>0</v>
      </c>
      <c r="Z45" s="251">
        <f t="shared" si="114"/>
        <v>0</v>
      </c>
      <c r="AA45" s="251">
        <f t="shared" si="114"/>
        <v>0</v>
      </c>
      <c r="AB45" s="251">
        <f t="shared" si="114"/>
        <v>0</v>
      </c>
      <c r="AC45" s="251">
        <f t="shared" si="114"/>
        <v>0</v>
      </c>
      <c r="AD45" s="251">
        <f t="shared" si="114"/>
        <v>0</v>
      </c>
      <c r="AE45" s="251">
        <f t="shared" si="114"/>
        <v>0</v>
      </c>
      <c r="AF45" s="251">
        <f t="shared" si="114"/>
        <v>0</v>
      </c>
      <c r="AG45" s="251">
        <f t="shared" si="114"/>
        <v>0</v>
      </c>
      <c r="AH45" s="251">
        <f t="shared" si="114"/>
        <v>0</v>
      </c>
      <c r="AI45" s="251">
        <f t="shared" si="114"/>
        <v>40.776715000000003</v>
      </c>
      <c r="AJ45" s="251">
        <f t="shared" si="114"/>
        <v>0</v>
      </c>
      <c r="AK45" s="251">
        <f t="shared" si="114"/>
        <v>0</v>
      </c>
      <c r="AL45" s="251">
        <f t="shared" si="114"/>
        <v>0</v>
      </c>
      <c r="AM45" s="251">
        <f t="shared" si="114"/>
        <v>0</v>
      </c>
      <c r="AN45" s="251">
        <f t="shared" si="114"/>
        <v>0</v>
      </c>
      <c r="AO45" s="251">
        <f t="shared" si="114"/>
        <v>0</v>
      </c>
      <c r="AP45" s="251">
        <f t="shared" ref="AP45:AT45" si="115">AP173+AP297</f>
        <v>0</v>
      </c>
      <c r="AQ45" s="251">
        <f t="shared" si="115"/>
        <v>0</v>
      </c>
      <c r="AR45" s="251">
        <f t="shared" si="115"/>
        <v>0</v>
      </c>
      <c r="AS45" s="251">
        <f t="shared" si="115"/>
        <v>0</v>
      </c>
      <c r="AT45" s="251">
        <f t="shared" si="115"/>
        <v>0</v>
      </c>
      <c r="AV45" s="251">
        <f t="shared" si="19"/>
        <v>0</v>
      </c>
      <c r="AW45" s="251">
        <f t="shared" si="19"/>
        <v>0</v>
      </c>
      <c r="AX45" s="251">
        <f t="shared" si="19"/>
        <v>40.776715000000003</v>
      </c>
      <c r="AY45" s="251">
        <f t="shared" si="19"/>
        <v>0</v>
      </c>
    </row>
    <row r="46" spans="2:51" x14ac:dyDescent="0.2">
      <c r="B46" s="24" t="s">
        <v>815</v>
      </c>
      <c r="F46" s="24">
        <v>12800</v>
      </c>
      <c r="G46" s="627">
        <v>44550</v>
      </c>
      <c r="H46" s="628">
        <f t="shared" si="99"/>
        <v>0.53988629953125011</v>
      </c>
      <c r="K46" s="251">
        <f t="shared" ref="K46:AO46" si="116">K174+K298</f>
        <v>0</v>
      </c>
      <c r="L46" s="251">
        <f t="shared" si="116"/>
        <v>0</v>
      </c>
      <c r="M46" s="251">
        <f t="shared" si="116"/>
        <v>0</v>
      </c>
      <c r="N46" s="251">
        <f t="shared" si="116"/>
        <v>0</v>
      </c>
      <c r="O46" s="251">
        <f t="shared" si="116"/>
        <v>0</v>
      </c>
      <c r="P46" s="251">
        <f t="shared" si="116"/>
        <v>0</v>
      </c>
      <c r="Q46" s="251">
        <f t="shared" si="116"/>
        <v>0</v>
      </c>
      <c r="R46" s="251">
        <f t="shared" si="116"/>
        <v>0</v>
      </c>
      <c r="S46" s="251">
        <f t="shared" si="116"/>
        <v>0</v>
      </c>
      <c r="T46" s="251">
        <f t="shared" si="116"/>
        <v>0</v>
      </c>
      <c r="U46" s="251">
        <f t="shared" si="116"/>
        <v>0</v>
      </c>
      <c r="V46" s="251">
        <f t="shared" si="116"/>
        <v>0</v>
      </c>
      <c r="W46" s="251">
        <f t="shared" si="116"/>
        <v>0</v>
      </c>
      <c r="X46" s="251">
        <f t="shared" si="116"/>
        <v>0</v>
      </c>
      <c r="Y46" s="251">
        <f t="shared" si="116"/>
        <v>0</v>
      </c>
      <c r="Z46" s="251">
        <f t="shared" si="116"/>
        <v>0</v>
      </c>
      <c r="AA46" s="251">
        <f t="shared" si="116"/>
        <v>0</v>
      </c>
      <c r="AB46" s="251">
        <f t="shared" si="116"/>
        <v>0</v>
      </c>
      <c r="AC46" s="251">
        <f t="shared" si="116"/>
        <v>0</v>
      </c>
      <c r="AD46" s="251">
        <f t="shared" si="116"/>
        <v>0</v>
      </c>
      <c r="AE46" s="251">
        <f t="shared" si="116"/>
        <v>0</v>
      </c>
      <c r="AF46" s="251">
        <f t="shared" si="116"/>
        <v>0</v>
      </c>
      <c r="AG46" s="251">
        <f t="shared" si="116"/>
        <v>0</v>
      </c>
      <c r="AH46" s="251">
        <f t="shared" si="116"/>
        <v>0</v>
      </c>
      <c r="AI46" s="251">
        <f t="shared" si="116"/>
        <v>122.142415</v>
      </c>
      <c r="AJ46" s="251">
        <f t="shared" si="116"/>
        <v>1.123605</v>
      </c>
      <c r="AK46" s="251">
        <f t="shared" si="116"/>
        <v>369.93843800000002</v>
      </c>
      <c r="AL46" s="251">
        <f t="shared" si="116"/>
        <v>840.75016800000003</v>
      </c>
      <c r="AM46" s="251">
        <f t="shared" si="116"/>
        <v>624.88424799999996</v>
      </c>
      <c r="AN46" s="251">
        <f t="shared" si="116"/>
        <v>77.896942999999993</v>
      </c>
      <c r="AO46" s="251">
        <f t="shared" si="116"/>
        <v>1882.107835</v>
      </c>
      <c r="AP46" s="251">
        <f t="shared" ref="AP46:AT46" si="117">AP174+AP298</f>
        <v>2669.6262590000001</v>
      </c>
      <c r="AQ46" s="251">
        <f t="shared" si="117"/>
        <v>20.767377</v>
      </c>
      <c r="AR46" s="251">
        <f t="shared" si="117"/>
        <v>298.578395</v>
      </c>
      <c r="AS46" s="251">
        <f t="shared" si="117"/>
        <v>2.630941</v>
      </c>
      <c r="AT46" s="251">
        <f t="shared" si="117"/>
        <v>9.801E-2</v>
      </c>
      <c r="AV46" s="251">
        <f t="shared" si="19"/>
        <v>0</v>
      </c>
      <c r="AW46" s="251">
        <f t="shared" si="19"/>
        <v>0</v>
      </c>
      <c r="AX46" s="251">
        <f t="shared" si="19"/>
        <v>122.142415</v>
      </c>
      <c r="AY46" s="251">
        <f t="shared" si="19"/>
        <v>6788.4022190000005</v>
      </c>
    </row>
    <row r="47" spans="2:51" x14ac:dyDescent="0.2">
      <c r="B47" s="24" t="s">
        <v>816</v>
      </c>
      <c r="F47" s="24">
        <v>8520</v>
      </c>
      <c r="G47" s="627">
        <v>44575</v>
      </c>
      <c r="H47" s="628">
        <f t="shared" si="99"/>
        <v>0.28346007511737087</v>
      </c>
      <c r="K47" s="251">
        <f t="shared" ref="K47:AO47" si="118">K175+K299</f>
        <v>0</v>
      </c>
      <c r="L47" s="251">
        <f t="shared" si="118"/>
        <v>0</v>
      </c>
      <c r="M47" s="251">
        <f t="shared" si="118"/>
        <v>0</v>
      </c>
      <c r="N47" s="251">
        <f t="shared" si="118"/>
        <v>0</v>
      </c>
      <c r="O47" s="251">
        <f t="shared" si="118"/>
        <v>0</v>
      </c>
      <c r="P47" s="251">
        <f t="shared" si="118"/>
        <v>0</v>
      </c>
      <c r="Q47" s="251">
        <f t="shared" si="118"/>
        <v>0</v>
      </c>
      <c r="R47" s="251">
        <f t="shared" si="118"/>
        <v>0</v>
      </c>
      <c r="S47" s="251">
        <f t="shared" si="118"/>
        <v>0</v>
      </c>
      <c r="T47" s="251">
        <f t="shared" si="118"/>
        <v>0</v>
      </c>
      <c r="U47" s="251">
        <f t="shared" si="118"/>
        <v>0</v>
      </c>
      <c r="V47" s="251">
        <f t="shared" si="118"/>
        <v>0</v>
      </c>
      <c r="W47" s="251">
        <f t="shared" si="118"/>
        <v>0</v>
      </c>
      <c r="X47" s="251">
        <f t="shared" si="118"/>
        <v>0</v>
      </c>
      <c r="Y47" s="251">
        <f t="shared" si="118"/>
        <v>0</v>
      </c>
      <c r="Z47" s="251">
        <f t="shared" si="118"/>
        <v>0</v>
      </c>
      <c r="AA47" s="251">
        <f t="shared" si="118"/>
        <v>0</v>
      </c>
      <c r="AB47" s="251">
        <f t="shared" si="118"/>
        <v>0</v>
      </c>
      <c r="AC47" s="251">
        <f t="shared" si="118"/>
        <v>0</v>
      </c>
      <c r="AD47" s="251">
        <f t="shared" si="118"/>
        <v>0</v>
      </c>
      <c r="AE47" s="251">
        <f t="shared" si="118"/>
        <v>0</v>
      </c>
      <c r="AF47" s="251">
        <f t="shared" si="118"/>
        <v>0</v>
      </c>
      <c r="AG47" s="251">
        <f t="shared" si="118"/>
        <v>0</v>
      </c>
      <c r="AH47" s="251">
        <f t="shared" si="118"/>
        <v>0</v>
      </c>
      <c r="AI47" s="251">
        <f t="shared" si="118"/>
        <v>0</v>
      </c>
      <c r="AJ47" s="251">
        <f t="shared" si="118"/>
        <v>300</v>
      </c>
      <c r="AK47" s="251">
        <f t="shared" si="118"/>
        <v>57.373905999999998</v>
      </c>
      <c r="AL47" s="251">
        <f t="shared" si="118"/>
        <v>1333.7284999999999</v>
      </c>
      <c r="AM47" s="251">
        <f t="shared" si="118"/>
        <v>0</v>
      </c>
      <c r="AN47" s="251">
        <f t="shared" si="118"/>
        <v>0</v>
      </c>
      <c r="AO47" s="251">
        <f t="shared" si="118"/>
        <v>425.84612799999996</v>
      </c>
      <c r="AP47" s="251">
        <f t="shared" ref="AP47:AT47" si="119">AP175+AP299</f>
        <v>0</v>
      </c>
      <c r="AQ47" s="251">
        <f t="shared" si="119"/>
        <v>64.862656000000001</v>
      </c>
      <c r="AR47" s="251">
        <f t="shared" si="119"/>
        <v>233.26865000000001</v>
      </c>
      <c r="AS47" s="251">
        <f t="shared" si="119"/>
        <v>0</v>
      </c>
      <c r="AT47" s="251">
        <f t="shared" si="119"/>
        <v>0</v>
      </c>
      <c r="AV47" s="251">
        <f t="shared" si="19"/>
        <v>0</v>
      </c>
      <c r="AW47" s="251">
        <f t="shared" si="19"/>
        <v>0</v>
      </c>
      <c r="AX47" s="251">
        <f t="shared" si="19"/>
        <v>0</v>
      </c>
      <c r="AY47" s="251">
        <f t="shared" si="19"/>
        <v>2415.0798399999999</v>
      </c>
    </row>
    <row r="48" spans="2:51" x14ac:dyDescent="0.2">
      <c r="B48" s="24" t="s">
        <v>817</v>
      </c>
      <c r="F48" s="24">
        <v>15873.756716</v>
      </c>
      <c r="G48" s="627">
        <v>44592</v>
      </c>
      <c r="H48" s="628">
        <f t="shared" si="99"/>
        <v>0.17047905221278434</v>
      </c>
      <c r="K48" s="251">
        <f t="shared" ref="K48:AO48" si="120">K176+K300</f>
        <v>0</v>
      </c>
      <c r="L48" s="251">
        <f t="shared" si="120"/>
        <v>0</v>
      </c>
      <c r="M48" s="251">
        <f t="shared" si="120"/>
        <v>0</v>
      </c>
      <c r="N48" s="251">
        <f t="shared" si="120"/>
        <v>0</v>
      </c>
      <c r="O48" s="251">
        <f t="shared" si="120"/>
        <v>0</v>
      </c>
      <c r="P48" s="251">
        <f t="shared" si="120"/>
        <v>0</v>
      </c>
      <c r="Q48" s="251">
        <f t="shared" si="120"/>
        <v>0</v>
      </c>
      <c r="R48" s="251">
        <f t="shared" si="120"/>
        <v>0</v>
      </c>
      <c r="S48" s="251">
        <f t="shared" si="120"/>
        <v>0</v>
      </c>
      <c r="T48" s="251">
        <f t="shared" si="120"/>
        <v>0</v>
      </c>
      <c r="U48" s="251">
        <f t="shared" si="120"/>
        <v>0</v>
      </c>
      <c r="V48" s="251">
        <f t="shared" si="120"/>
        <v>0</v>
      </c>
      <c r="W48" s="251">
        <f t="shared" si="120"/>
        <v>0</v>
      </c>
      <c r="X48" s="251">
        <f t="shared" si="120"/>
        <v>0</v>
      </c>
      <c r="Y48" s="251">
        <f t="shared" si="120"/>
        <v>0</v>
      </c>
      <c r="Z48" s="251">
        <f t="shared" si="120"/>
        <v>0</v>
      </c>
      <c r="AA48" s="251">
        <f t="shared" si="120"/>
        <v>0</v>
      </c>
      <c r="AB48" s="251">
        <f t="shared" si="120"/>
        <v>0</v>
      </c>
      <c r="AC48" s="251">
        <f t="shared" si="120"/>
        <v>0</v>
      </c>
      <c r="AD48" s="251">
        <f t="shared" si="120"/>
        <v>0</v>
      </c>
      <c r="AE48" s="251">
        <f t="shared" si="120"/>
        <v>0</v>
      </c>
      <c r="AF48" s="251">
        <f t="shared" si="120"/>
        <v>0</v>
      </c>
      <c r="AG48" s="251">
        <f t="shared" si="120"/>
        <v>0</v>
      </c>
      <c r="AH48" s="251">
        <f t="shared" si="120"/>
        <v>0</v>
      </c>
      <c r="AI48" s="251">
        <f t="shared" si="120"/>
        <v>0</v>
      </c>
      <c r="AJ48" s="251">
        <f t="shared" si="120"/>
        <v>11.9</v>
      </c>
      <c r="AK48" s="251">
        <f t="shared" si="120"/>
        <v>0</v>
      </c>
      <c r="AL48" s="251">
        <f t="shared" si="120"/>
        <v>2617.1</v>
      </c>
      <c r="AM48" s="251">
        <f t="shared" si="120"/>
        <v>77.143000000000001</v>
      </c>
      <c r="AN48" s="251">
        <f t="shared" si="120"/>
        <v>0</v>
      </c>
      <c r="AO48" s="251">
        <f t="shared" si="120"/>
        <v>0</v>
      </c>
      <c r="AP48" s="251">
        <f t="shared" ref="AP48:AT48" si="121">AP176+AP300</f>
        <v>0</v>
      </c>
      <c r="AQ48" s="251">
        <f t="shared" si="121"/>
        <v>0</v>
      </c>
      <c r="AR48" s="251">
        <f t="shared" si="121"/>
        <v>0</v>
      </c>
      <c r="AS48" s="251">
        <f t="shared" si="121"/>
        <v>0</v>
      </c>
      <c r="AT48" s="251">
        <f t="shared" si="121"/>
        <v>0</v>
      </c>
      <c r="AV48" s="251">
        <f t="shared" si="19"/>
        <v>0</v>
      </c>
      <c r="AW48" s="251">
        <f t="shared" si="19"/>
        <v>0</v>
      </c>
      <c r="AX48" s="251">
        <f t="shared" si="19"/>
        <v>0</v>
      </c>
      <c r="AY48" s="251">
        <f t="shared" si="19"/>
        <v>2706.143</v>
      </c>
    </row>
    <row r="49" spans="2:51" x14ac:dyDescent="0.2">
      <c r="B49" s="24" t="s">
        <v>818</v>
      </c>
      <c r="F49" s="24">
        <v>500</v>
      </c>
      <c r="G49" s="627">
        <v>44658</v>
      </c>
      <c r="H49" s="628">
        <f t="shared" ref="H49:H66" si="122">SUM(AV49:AY49)/F49</f>
        <v>0.72008958600000006</v>
      </c>
      <c r="K49" s="251">
        <f t="shared" ref="K49:AO49" si="123">K177+K301</f>
        <v>0</v>
      </c>
      <c r="L49" s="251">
        <f t="shared" si="123"/>
        <v>0</v>
      </c>
      <c r="M49" s="251">
        <f t="shared" si="123"/>
        <v>0</v>
      </c>
      <c r="N49" s="251">
        <f t="shared" si="123"/>
        <v>0</v>
      </c>
      <c r="O49" s="251">
        <f t="shared" si="123"/>
        <v>0</v>
      </c>
      <c r="P49" s="251">
        <f t="shared" si="123"/>
        <v>0</v>
      </c>
      <c r="Q49" s="251">
        <f t="shared" si="123"/>
        <v>0</v>
      </c>
      <c r="R49" s="251">
        <f t="shared" si="123"/>
        <v>0</v>
      </c>
      <c r="S49" s="251">
        <f t="shared" si="123"/>
        <v>0</v>
      </c>
      <c r="T49" s="251">
        <f t="shared" si="123"/>
        <v>0</v>
      </c>
      <c r="U49" s="251">
        <f t="shared" si="123"/>
        <v>0</v>
      </c>
      <c r="V49" s="251">
        <f t="shared" si="123"/>
        <v>0</v>
      </c>
      <c r="W49" s="251">
        <f t="shared" si="123"/>
        <v>0</v>
      </c>
      <c r="X49" s="251">
        <f t="shared" si="123"/>
        <v>0</v>
      </c>
      <c r="Y49" s="251">
        <f t="shared" si="123"/>
        <v>0</v>
      </c>
      <c r="Z49" s="251">
        <f t="shared" si="123"/>
        <v>0</v>
      </c>
      <c r="AA49" s="251">
        <f t="shared" si="123"/>
        <v>0</v>
      </c>
      <c r="AB49" s="251">
        <f t="shared" si="123"/>
        <v>0</v>
      </c>
      <c r="AC49" s="251">
        <f t="shared" si="123"/>
        <v>0</v>
      </c>
      <c r="AD49" s="251">
        <f t="shared" si="123"/>
        <v>0</v>
      </c>
      <c r="AE49" s="251">
        <f t="shared" si="123"/>
        <v>0</v>
      </c>
      <c r="AF49" s="251">
        <f t="shared" si="123"/>
        <v>0</v>
      </c>
      <c r="AG49" s="251">
        <f t="shared" si="123"/>
        <v>0</v>
      </c>
      <c r="AH49" s="251">
        <f t="shared" si="123"/>
        <v>0</v>
      </c>
      <c r="AI49" s="251">
        <f t="shared" si="123"/>
        <v>0</v>
      </c>
      <c r="AJ49" s="251">
        <f t="shared" si="123"/>
        <v>0</v>
      </c>
      <c r="AK49" s="251">
        <f t="shared" si="123"/>
        <v>0</v>
      </c>
      <c r="AL49" s="251">
        <f t="shared" si="123"/>
        <v>125</v>
      </c>
      <c r="AM49" s="251">
        <f t="shared" si="123"/>
        <v>0</v>
      </c>
      <c r="AN49" s="251">
        <f t="shared" si="123"/>
        <v>125</v>
      </c>
      <c r="AO49" s="251">
        <f t="shared" si="123"/>
        <v>10.727273</v>
      </c>
      <c r="AP49" s="251">
        <f t="shared" ref="AP49:AT49" si="124">AP177+AP301</f>
        <v>0</v>
      </c>
      <c r="AQ49" s="251">
        <f t="shared" si="124"/>
        <v>0</v>
      </c>
      <c r="AR49" s="251">
        <f t="shared" si="124"/>
        <v>99.317520000000002</v>
      </c>
      <c r="AS49" s="251">
        <f t="shared" si="124"/>
        <v>0</v>
      </c>
      <c r="AT49" s="251">
        <f t="shared" si="124"/>
        <v>0</v>
      </c>
      <c r="AV49" s="251">
        <f t="shared" si="19"/>
        <v>0</v>
      </c>
      <c r="AW49" s="251">
        <f t="shared" si="19"/>
        <v>0</v>
      </c>
      <c r="AX49" s="251">
        <f t="shared" si="19"/>
        <v>0</v>
      </c>
      <c r="AY49" s="251">
        <f t="shared" si="19"/>
        <v>360.04479300000003</v>
      </c>
    </row>
    <row r="50" spans="2:51" x14ac:dyDescent="0.2">
      <c r="B50" s="24" t="s">
        <v>819</v>
      </c>
      <c r="F50" s="24">
        <v>800</v>
      </c>
      <c r="G50" s="627">
        <v>44667</v>
      </c>
      <c r="H50" s="628">
        <f t="shared" si="122"/>
        <v>0</v>
      </c>
      <c r="K50" s="251">
        <f t="shared" ref="K50:AO50" si="125">K178+K302</f>
        <v>0</v>
      </c>
      <c r="L50" s="251">
        <f t="shared" si="125"/>
        <v>0</v>
      </c>
      <c r="M50" s="251">
        <f t="shared" si="125"/>
        <v>0</v>
      </c>
      <c r="N50" s="251">
        <f t="shared" si="125"/>
        <v>0</v>
      </c>
      <c r="O50" s="251">
        <f t="shared" si="125"/>
        <v>0</v>
      </c>
      <c r="P50" s="251">
        <f t="shared" si="125"/>
        <v>0</v>
      </c>
      <c r="Q50" s="251">
        <f t="shared" si="125"/>
        <v>0</v>
      </c>
      <c r="R50" s="251">
        <f t="shared" si="125"/>
        <v>0</v>
      </c>
      <c r="S50" s="251">
        <f t="shared" si="125"/>
        <v>0</v>
      </c>
      <c r="T50" s="251">
        <f t="shared" si="125"/>
        <v>0</v>
      </c>
      <c r="U50" s="251">
        <f t="shared" si="125"/>
        <v>0</v>
      </c>
      <c r="V50" s="251">
        <f t="shared" si="125"/>
        <v>0</v>
      </c>
      <c r="W50" s="251">
        <f t="shared" si="125"/>
        <v>0</v>
      </c>
      <c r="X50" s="251">
        <f t="shared" si="125"/>
        <v>0</v>
      </c>
      <c r="Y50" s="251">
        <f t="shared" si="125"/>
        <v>0</v>
      </c>
      <c r="Z50" s="251">
        <f t="shared" si="125"/>
        <v>0</v>
      </c>
      <c r="AA50" s="251">
        <f t="shared" si="125"/>
        <v>0</v>
      </c>
      <c r="AB50" s="251">
        <f t="shared" si="125"/>
        <v>0</v>
      </c>
      <c r="AC50" s="251">
        <f t="shared" si="125"/>
        <v>0</v>
      </c>
      <c r="AD50" s="251">
        <f t="shared" si="125"/>
        <v>0</v>
      </c>
      <c r="AE50" s="251">
        <f t="shared" si="125"/>
        <v>0</v>
      </c>
      <c r="AF50" s="251">
        <f t="shared" si="125"/>
        <v>0</v>
      </c>
      <c r="AG50" s="251">
        <f t="shared" si="125"/>
        <v>0</v>
      </c>
      <c r="AH50" s="251">
        <f t="shared" si="125"/>
        <v>0</v>
      </c>
      <c r="AI50" s="251">
        <f t="shared" si="125"/>
        <v>0</v>
      </c>
      <c r="AJ50" s="251">
        <f t="shared" si="125"/>
        <v>0</v>
      </c>
      <c r="AK50" s="251">
        <f t="shared" si="125"/>
        <v>0</v>
      </c>
      <c r="AL50" s="251">
        <f t="shared" si="125"/>
        <v>0</v>
      </c>
      <c r="AM50" s="251">
        <f t="shared" si="125"/>
        <v>0</v>
      </c>
      <c r="AN50" s="251">
        <f t="shared" si="125"/>
        <v>0</v>
      </c>
      <c r="AO50" s="251">
        <f t="shared" si="125"/>
        <v>0</v>
      </c>
      <c r="AP50" s="251">
        <f t="shared" ref="AP50:AT50" si="126">AP178+AP302</f>
        <v>0</v>
      </c>
      <c r="AQ50" s="251">
        <f t="shared" si="126"/>
        <v>0</v>
      </c>
      <c r="AR50" s="251">
        <f t="shared" si="126"/>
        <v>0</v>
      </c>
      <c r="AS50" s="251">
        <f t="shared" si="126"/>
        <v>0</v>
      </c>
      <c r="AT50" s="251">
        <f t="shared" si="126"/>
        <v>0</v>
      </c>
      <c r="AV50" s="251">
        <f t="shared" si="19"/>
        <v>0</v>
      </c>
      <c r="AW50" s="251">
        <f t="shared" si="19"/>
        <v>0</v>
      </c>
      <c r="AX50" s="251">
        <f t="shared" si="19"/>
        <v>0</v>
      </c>
      <c r="AY50" s="251">
        <f t="shared" si="19"/>
        <v>0</v>
      </c>
    </row>
    <row r="51" spans="2:51" x14ac:dyDescent="0.2">
      <c r="B51" s="24" t="s">
        <v>820</v>
      </c>
      <c r="F51" s="24">
        <v>1210.98</v>
      </c>
      <c r="G51" s="627">
        <v>44750</v>
      </c>
      <c r="H51" s="628">
        <f t="shared" si="122"/>
        <v>4.9773391798378176E-2</v>
      </c>
      <c r="K51" s="251">
        <f t="shared" ref="K51:AT51" si="127">K179+K303</f>
        <v>0</v>
      </c>
      <c r="L51" s="251">
        <f t="shared" si="127"/>
        <v>0</v>
      </c>
      <c r="M51" s="251">
        <f t="shared" si="127"/>
        <v>0</v>
      </c>
      <c r="N51" s="251">
        <f t="shared" si="127"/>
        <v>0</v>
      </c>
      <c r="O51" s="251">
        <f t="shared" si="127"/>
        <v>0</v>
      </c>
      <c r="P51" s="251">
        <f t="shared" si="127"/>
        <v>0</v>
      </c>
      <c r="Q51" s="251">
        <f t="shared" si="127"/>
        <v>0</v>
      </c>
      <c r="R51" s="251">
        <f t="shared" si="127"/>
        <v>0</v>
      </c>
      <c r="S51" s="251">
        <f t="shared" si="127"/>
        <v>0</v>
      </c>
      <c r="T51" s="251">
        <f t="shared" si="127"/>
        <v>0</v>
      </c>
      <c r="U51" s="251">
        <f t="shared" si="127"/>
        <v>0</v>
      </c>
      <c r="V51" s="251">
        <f t="shared" si="127"/>
        <v>0</v>
      </c>
      <c r="W51" s="251">
        <f t="shared" si="127"/>
        <v>0</v>
      </c>
      <c r="X51" s="251">
        <f t="shared" si="127"/>
        <v>0</v>
      </c>
      <c r="Y51" s="251">
        <f t="shared" si="127"/>
        <v>0</v>
      </c>
      <c r="Z51" s="251">
        <f t="shared" si="127"/>
        <v>0</v>
      </c>
      <c r="AA51" s="251">
        <f t="shared" si="127"/>
        <v>0</v>
      </c>
      <c r="AB51" s="251">
        <f t="shared" si="127"/>
        <v>0</v>
      </c>
      <c r="AC51" s="251">
        <f t="shared" si="127"/>
        <v>0</v>
      </c>
      <c r="AD51" s="251">
        <f t="shared" si="127"/>
        <v>0</v>
      </c>
      <c r="AE51" s="251">
        <f t="shared" si="127"/>
        <v>0</v>
      </c>
      <c r="AF51" s="251">
        <f t="shared" si="127"/>
        <v>0</v>
      </c>
      <c r="AG51" s="251">
        <f t="shared" si="127"/>
        <v>0</v>
      </c>
      <c r="AH51" s="251">
        <f t="shared" si="127"/>
        <v>0</v>
      </c>
      <c r="AI51" s="251">
        <f t="shared" si="127"/>
        <v>0</v>
      </c>
      <c r="AJ51" s="251">
        <f t="shared" si="127"/>
        <v>0</v>
      </c>
      <c r="AK51" s="251">
        <f t="shared" si="127"/>
        <v>0</v>
      </c>
      <c r="AL51" s="251">
        <f t="shared" si="127"/>
        <v>0</v>
      </c>
      <c r="AM51" s="251">
        <f t="shared" si="127"/>
        <v>0</v>
      </c>
      <c r="AN51" s="251">
        <f t="shared" si="127"/>
        <v>0</v>
      </c>
      <c r="AO51" s="251">
        <f t="shared" si="127"/>
        <v>0</v>
      </c>
      <c r="AP51" s="251">
        <f t="shared" si="127"/>
        <v>0</v>
      </c>
      <c r="AQ51" s="251">
        <f t="shared" si="127"/>
        <v>0</v>
      </c>
      <c r="AR51" s="251">
        <f t="shared" si="127"/>
        <v>60.274582000000002</v>
      </c>
      <c r="AS51" s="251">
        <f t="shared" si="127"/>
        <v>0</v>
      </c>
      <c r="AT51" s="251">
        <f t="shared" si="127"/>
        <v>0</v>
      </c>
      <c r="AV51" s="251">
        <f t="shared" si="19"/>
        <v>0</v>
      </c>
      <c r="AW51" s="251">
        <f t="shared" si="19"/>
        <v>0</v>
      </c>
      <c r="AX51" s="251">
        <f t="shared" si="19"/>
        <v>0</v>
      </c>
      <c r="AY51" s="251">
        <f t="shared" si="19"/>
        <v>60.274582000000002</v>
      </c>
    </row>
    <row r="52" spans="2:51" x14ac:dyDescent="0.2">
      <c r="B52" s="24" t="s">
        <v>821</v>
      </c>
      <c r="F52" s="24">
        <v>1125</v>
      </c>
      <c r="G52" s="627">
        <v>44754</v>
      </c>
      <c r="H52" s="628">
        <f t="shared" si="122"/>
        <v>5.6352231111111107E-3</v>
      </c>
      <c r="K52" s="251">
        <f t="shared" ref="K52:AT52" si="128">K180+K304</f>
        <v>0</v>
      </c>
      <c r="L52" s="251">
        <f t="shared" si="128"/>
        <v>0</v>
      </c>
      <c r="M52" s="251">
        <f t="shared" si="128"/>
        <v>0</v>
      </c>
      <c r="N52" s="251">
        <f t="shared" si="128"/>
        <v>0</v>
      </c>
      <c r="O52" s="251">
        <f t="shared" si="128"/>
        <v>0</v>
      </c>
      <c r="P52" s="251">
        <f t="shared" si="128"/>
        <v>0</v>
      </c>
      <c r="Q52" s="251">
        <f t="shared" si="128"/>
        <v>0</v>
      </c>
      <c r="R52" s="251">
        <f t="shared" si="128"/>
        <v>0</v>
      </c>
      <c r="S52" s="251">
        <f t="shared" si="128"/>
        <v>0</v>
      </c>
      <c r="T52" s="251">
        <f t="shared" si="128"/>
        <v>0</v>
      </c>
      <c r="U52" s="251">
        <f t="shared" si="128"/>
        <v>0</v>
      </c>
      <c r="V52" s="251">
        <f t="shared" si="128"/>
        <v>0</v>
      </c>
      <c r="W52" s="251">
        <f t="shared" si="128"/>
        <v>0</v>
      </c>
      <c r="X52" s="251">
        <f t="shared" si="128"/>
        <v>0</v>
      </c>
      <c r="Y52" s="251">
        <f t="shared" si="128"/>
        <v>0</v>
      </c>
      <c r="Z52" s="251">
        <f t="shared" si="128"/>
        <v>0</v>
      </c>
      <c r="AA52" s="251">
        <f t="shared" si="128"/>
        <v>0</v>
      </c>
      <c r="AB52" s="251">
        <f t="shared" si="128"/>
        <v>0</v>
      </c>
      <c r="AC52" s="251">
        <f t="shared" si="128"/>
        <v>0</v>
      </c>
      <c r="AD52" s="251">
        <f t="shared" si="128"/>
        <v>0</v>
      </c>
      <c r="AE52" s="251">
        <f t="shared" si="128"/>
        <v>0</v>
      </c>
      <c r="AF52" s="251">
        <f t="shared" si="128"/>
        <v>0</v>
      </c>
      <c r="AG52" s="251">
        <f t="shared" si="128"/>
        <v>0</v>
      </c>
      <c r="AH52" s="251">
        <f t="shared" si="128"/>
        <v>0</v>
      </c>
      <c r="AI52" s="251">
        <f t="shared" si="128"/>
        <v>0</v>
      </c>
      <c r="AJ52" s="251">
        <f t="shared" si="128"/>
        <v>0</v>
      </c>
      <c r="AK52" s="251">
        <f t="shared" si="128"/>
        <v>0</v>
      </c>
      <c r="AL52" s="251">
        <f t="shared" si="128"/>
        <v>0</v>
      </c>
      <c r="AM52" s="251">
        <f t="shared" si="128"/>
        <v>0</v>
      </c>
      <c r="AN52" s="251">
        <f t="shared" si="128"/>
        <v>0</v>
      </c>
      <c r="AO52" s="251">
        <f t="shared" si="128"/>
        <v>0</v>
      </c>
      <c r="AP52" s="251">
        <f t="shared" si="128"/>
        <v>0</v>
      </c>
      <c r="AQ52" s="251">
        <f t="shared" si="128"/>
        <v>0</v>
      </c>
      <c r="AR52" s="251">
        <f t="shared" si="128"/>
        <v>6.339626</v>
      </c>
      <c r="AS52" s="251">
        <f t="shared" si="128"/>
        <v>0</v>
      </c>
      <c r="AT52" s="251">
        <f t="shared" si="128"/>
        <v>0</v>
      </c>
      <c r="AV52" s="251">
        <f t="shared" si="19"/>
        <v>0</v>
      </c>
      <c r="AW52" s="251">
        <f t="shared" si="19"/>
        <v>0</v>
      </c>
      <c r="AX52" s="251">
        <f t="shared" si="19"/>
        <v>0</v>
      </c>
      <c r="AY52" s="251">
        <f t="shared" si="19"/>
        <v>6.339626</v>
      </c>
    </row>
    <row r="53" spans="2:51" x14ac:dyDescent="0.2">
      <c r="B53" s="24" t="s">
        <v>822</v>
      </c>
      <c r="F53" s="24">
        <v>1710</v>
      </c>
      <c r="G53" s="627">
        <v>44752</v>
      </c>
      <c r="H53" s="628">
        <f t="shared" si="122"/>
        <v>0</v>
      </c>
      <c r="K53" s="251">
        <f t="shared" ref="K53:AT53" si="129">K181+K305</f>
        <v>0</v>
      </c>
      <c r="L53" s="251">
        <f t="shared" si="129"/>
        <v>0</v>
      </c>
      <c r="M53" s="251">
        <f t="shared" si="129"/>
        <v>0</v>
      </c>
      <c r="N53" s="251">
        <f t="shared" si="129"/>
        <v>0</v>
      </c>
      <c r="O53" s="251">
        <f t="shared" si="129"/>
        <v>0</v>
      </c>
      <c r="P53" s="251">
        <f t="shared" si="129"/>
        <v>0</v>
      </c>
      <c r="Q53" s="251">
        <f t="shared" si="129"/>
        <v>0</v>
      </c>
      <c r="R53" s="251">
        <f t="shared" si="129"/>
        <v>0</v>
      </c>
      <c r="S53" s="251">
        <f t="shared" si="129"/>
        <v>0</v>
      </c>
      <c r="T53" s="251">
        <f t="shared" si="129"/>
        <v>0</v>
      </c>
      <c r="U53" s="251">
        <f t="shared" si="129"/>
        <v>0</v>
      </c>
      <c r="V53" s="251">
        <f t="shared" si="129"/>
        <v>0</v>
      </c>
      <c r="W53" s="251">
        <f t="shared" si="129"/>
        <v>0</v>
      </c>
      <c r="X53" s="251">
        <f t="shared" si="129"/>
        <v>0</v>
      </c>
      <c r="Y53" s="251">
        <f t="shared" si="129"/>
        <v>0</v>
      </c>
      <c r="Z53" s="251">
        <f t="shared" si="129"/>
        <v>0</v>
      </c>
      <c r="AA53" s="251">
        <f t="shared" si="129"/>
        <v>0</v>
      </c>
      <c r="AB53" s="251">
        <f t="shared" si="129"/>
        <v>0</v>
      </c>
      <c r="AC53" s="251">
        <f t="shared" si="129"/>
        <v>0</v>
      </c>
      <c r="AD53" s="251">
        <f t="shared" si="129"/>
        <v>0</v>
      </c>
      <c r="AE53" s="251">
        <f t="shared" si="129"/>
        <v>0</v>
      </c>
      <c r="AF53" s="251">
        <f t="shared" si="129"/>
        <v>0</v>
      </c>
      <c r="AG53" s="251">
        <f t="shared" si="129"/>
        <v>0</v>
      </c>
      <c r="AH53" s="251">
        <f t="shared" si="129"/>
        <v>0</v>
      </c>
      <c r="AI53" s="251">
        <f t="shared" si="129"/>
        <v>0</v>
      </c>
      <c r="AJ53" s="251">
        <f t="shared" si="129"/>
        <v>0</v>
      </c>
      <c r="AK53" s="251">
        <f t="shared" si="129"/>
        <v>0</v>
      </c>
      <c r="AL53" s="251">
        <f t="shared" si="129"/>
        <v>0</v>
      </c>
      <c r="AM53" s="251">
        <f t="shared" si="129"/>
        <v>0</v>
      </c>
      <c r="AN53" s="251">
        <f t="shared" si="129"/>
        <v>0</v>
      </c>
      <c r="AO53" s="251">
        <f t="shared" si="129"/>
        <v>0</v>
      </c>
      <c r="AP53" s="251">
        <f t="shared" si="129"/>
        <v>0</v>
      </c>
      <c r="AQ53" s="251">
        <f t="shared" si="129"/>
        <v>0</v>
      </c>
      <c r="AR53" s="251">
        <f t="shared" si="129"/>
        <v>0</v>
      </c>
      <c r="AS53" s="251">
        <f t="shared" si="129"/>
        <v>0</v>
      </c>
      <c r="AT53" s="251">
        <f t="shared" si="129"/>
        <v>0</v>
      </c>
      <c r="AV53" s="251">
        <f t="shared" si="19"/>
        <v>0</v>
      </c>
      <c r="AW53" s="251">
        <f t="shared" si="19"/>
        <v>0</v>
      </c>
      <c r="AX53" s="251">
        <f t="shared" si="19"/>
        <v>0</v>
      </c>
      <c r="AY53" s="251">
        <f t="shared" si="19"/>
        <v>0</v>
      </c>
    </row>
    <row r="54" spans="2:51" x14ac:dyDescent="0.2">
      <c r="B54" s="24" t="s">
        <v>823</v>
      </c>
      <c r="F54" s="24">
        <v>500</v>
      </c>
      <c r="G54" s="627">
        <v>44772</v>
      </c>
      <c r="H54" s="628">
        <f t="shared" si="122"/>
        <v>7.9430720000000007E-3</v>
      </c>
      <c r="K54" s="251">
        <f t="shared" ref="K54:AT54" si="130">K182+K306</f>
        <v>0</v>
      </c>
      <c r="L54" s="251">
        <f t="shared" si="130"/>
        <v>0</v>
      </c>
      <c r="M54" s="251">
        <f t="shared" si="130"/>
        <v>0</v>
      </c>
      <c r="N54" s="251">
        <f t="shared" si="130"/>
        <v>0</v>
      </c>
      <c r="O54" s="251">
        <f t="shared" si="130"/>
        <v>0</v>
      </c>
      <c r="P54" s="251">
        <f t="shared" si="130"/>
        <v>0</v>
      </c>
      <c r="Q54" s="251">
        <f t="shared" si="130"/>
        <v>0</v>
      </c>
      <c r="R54" s="251">
        <f t="shared" si="130"/>
        <v>0</v>
      </c>
      <c r="S54" s="251">
        <f t="shared" si="130"/>
        <v>0</v>
      </c>
      <c r="T54" s="251">
        <f t="shared" si="130"/>
        <v>0</v>
      </c>
      <c r="U54" s="251">
        <f t="shared" si="130"/>
        <v>0</v>
      </c>
      <c r="V54" s="251">
        <f t="shared" si="130"/>
        <v>0</v>
      </c>
      <c r="W54" s="251">
        <f t="shared" si="130"/>
        <v>0</v>
      </c>
      <c r="X54" s="251">
        <f t="shared" si="130"/>
        <v>0</v>
      </c>
      <c r="Y54" s="251">
        <f t="shared" si="130"/>
        <v>0</v>
      </c>
      <c r="Z54" s="251">
        <f t="shared" si="130"/>
        <v>0</v>
      </c>
      <c r="AA54" s="251">
        <f t="shared" si="130"/>
        <v>0</v>
      </c>
      <c r="AB54" s="251">
        <f t="shared" si="130"/>
        <v>0</v>
      </c>
      <c r="AC54" s="251">
        <f t="shared" si="130"/>
        <v>0</v>
      </c>
      <c r="AD54" s="251">
        <f t="shared" si="130"/>
        <v>0</v>
      </c>
      <c r="AE54" s="251">
        <f t="shared" si="130"/>
        <v>0</v>
      </c>
      <c r="AF54" s="251">
        <f t="shared" si="130"/>
        <v>0</v>
      </c>
      <c r="AG54" s="251">
        <f t="shared" si="130"/>
        <v>0</v>
      </c>
      <c r="AH54" s="251">
        <f t="shared" si="130"/>
        <v>0</v>
      </c>
      <c r="AI54" s="251">
        <f t="shared" si="130"/>
        <v>0</v>
      </c>
      <c r="AJ54" s="251">
        <f t="shared" si="130"/>
        <v>0</v>
      </c>
      <c r="AK54" s="251">
        <f t="shared" si="130"/>
        <v>0</v>
      </c>
      <c r="AL54" s="251">
        <f t="shared" si="130"/>
        <v>0</v>
      </c>
      <c r="AM54" s="251">
        <f t="shared" si="130"/>
        <v>0</v>
      </c>
      <c r="AN54" s="251">
        <f t="shared" si="130"/>
        <v>0</v>
      </c>
      <c r="AO54" s="251">
        <f t="shared" si="130"/>
        <v>0</v>
      </c>
      <c r="AP54" s="251">
        <f t="shared" si="130"/>
        <v>0</v>
      </c>
      <c r="AQ54" s="251">
        <f t="shared" si="130"/>
        <v>6.8634000000000001E-2</v>
      </c>
      <c r="AR54" s="251">
        <f t="shared" si="130"/>
        <v>2.2597689999999999</v>
      </c>
      <c r="AS54" s="251">
        <f t="shared" si="130"/>
        <v>1.0106889999999999</v>
      </c>
      <c r="AT54" s="251">
        <f t="shared" si="130"/>
        <v>0.63244400000000001</v>
      </c>
      <c r="AV54" s="251">
        <f t="shared" si="19"/>
        <v>0</v>
      </c>
      <c r="AW54" s="251">
        <f t="shared" si="19"/>
        <v>0</v>
      </c>
      <c r="AX54" s="251">
        <f t="shared" si="19"/>
        <v>0</v>
      </c>
      <c r="AY54" s="251">
        <f t="shared" si="19"/>
        <v>3.971536</v>
      </c>
    </row>
    <row r="55" spans="2:51" x14ac:dyDescent="0.2">
      <c r="B55" s="24" t="s">
        <v>333</v>
      </c>
      <c r="F55" s="24">
        <v>1201.18</v>
      </c>
      <c r="G55" s="627">
        <v>44799</v>
      </c>
      <c r="H55" s="628">
        <f t="shared" si="122"/>
        <v>0.58276028571904293</v>
      </c>
      <c r="K55" s="251">
        <f t="shared" ref="K55:AT55" si="131">K183+K307</f>
        <v>0</v>
      </c>
      <c r="L55" s="251">
        <f t="shared" si="131"/>
        <v>0</v>
      </c>
      <c r="M55" s="251">
        <f t="shared" si="131"/>
        <v>0</v>
      </c>
      <c r="N55" s="251">
        <f t="shared" si="131"/>
        <v>0</v>
      </c>
      <c r="O55" s="251">
        <f t="shared" si="131"/>
        <v>0</v>
      </c>
      <c r="P55" s="251">
        <f t="shared" si="131"/>
        <v>0</v>
      </c>
      <c r="Q55" s="251">
        <f t="shared" si="131"/>
        <v>0</v>
      </c>
      <c r="R55" s="251">
        <f t="shared" si="131"/>
        <v>0</v>
      </c>
      <c r="S55" s="251">
        <f t="shared" si="131"/>
        <v>0</v>
      </c>
      <c r="T55" s="251">
        <f t="shared" si="131"/>
        <v>0</v>
      </c>
      <c r="U55" s="251">
        <f t="shared" si="131"/>
        <v>0</v>
      </c>
      <c r="V55" s="251">
        <f t="shared" si="131"/>
        <v>0</v>
      </c>
      <c r="W55" s="251">
        <f t="shared" si="131"/>
        <v>0</v>
      </c>
      <c r="X55" s="251">
        <f t="shared" si="131"/>
        <v>0</v>
      </c>
      <c r="Y55" s="251">
        <f t="shared" si="131"/>
        <v>0</v>
      </c>
      <c r="Z55" s="251">
        <f t="shared" si="131"/>
        <v>0</v>
      </c>
      <c r="AA55" s="251">
        <f t="shared" si="131"/>
        <v>0</v>
      </c>
      <c r="AB55" s="251">
        <f t="shared" si="131"/>
        <v>0</v>
      </c>
      <c r="AC55" s="251">
        <f t="shared" si="131"/>
        <v>0</v>
      </c>
      <c r="AD55" s="251">
        <f t="shared" si="131"/>
        <v>0</v>
      </c>
      <c r="AE55" s="251">
        <f t="shared" si="131"/>
        <v>0</v>
      </c>
      <c r="AF55" s="251">
        <f t="shared" si="131"/>
        <v>0</v>
      </c>
      <c r="AG55" s="251">
        <f t="shared" si="131"/>
        <v>0</v>
      </c>
      <c r="AH55" s="251">
        <f t="shared" si="131"/>
        <v>0</v>
      </c>
      <c r="AI55" s="251">
        <f t="shared" si="131"/>
        <v>0</v>
      </c>
      <c r="AJ55" s="251">
        <f t="shared" si="131"/>
        <v>0</v>
      </c>
      <c r="AK55" s="251">
        <f t="shared" si="131"/>
        <v>0</v>
      </c>
      <c r="AL55" s="251">
        <f t="shared" si="131"/>
        <v>0</v>
      </c>
      <c r="AM55" s="251">
        <f t="shared" si="131"/>
        <v>0</v>
      </c>
      <c r="AN55" s="251">
        <f t="shared" si="131"/>
        <v>0</v>
      </c>
      <c r="AO55" s="251">
        <f t="shared" si="131"/>
        <v>400</v>
      </c>
      <c r="AP55" s="251">
        <f t="shared" si="131"/>
        <v>0</v>
      </c>
      <c r="AQ55" s="251">
        <f t="shared" si="131"/>
        <v>0</v>
      </c>
      <c r="AR55" s="251">
        <f t="shared" si="131"/>
        <v>120</v>
      </c>
      <c r="AS55" s="251">
        <f t="shared" si="131"/>
        <v>180</v>
      </c>
      <c r="AT55" s="251">
        <f t="shared" si="131"/>
        <v>0</v>
      </c>
      <c r="AV55" s="251">
        <f t="shared" si="19"/>
        <v>0</v>
      </c>
      <c r="AW55" s="251">
        <f t="shared" si="19"/>
        <v>0</v>
      </c>
      <c r="AX55" s="251">
        <f t="shared" si="19"/>
        <v>0</v>
      </c>
      <c r="AY55" s="251">
        <f t="shared" si="19"/>
        <v>700</v>
      </c>
    </row>
    <row r="56" spans="2:51" x14ac:dyDescent="0.2">
      <c r="B56" s="24" t="s">
        <v>334</v>
      </c>
      <c r="F56" s="24">
        <v>1000</v>
      </c>
      <c r="G56" s="627">
        <v>44785</v>
      </c>
      <c r="H56" s="628">
        <f t="shared" si="122"/>
        <v>0.5</v>
      </c>
      <c r="K56" s="251">
        <f t="shared" ref="K56:AT56" si="132">K184+K308</f>
        <v>0</v>
      </c>
      <c r="L56" s="251">
        <f t="shared" si="132"/>
        <v>0</v>
      </c>
      <c r="M56" s="251">
        <f t="shared" si="132"/>
        <v>0</v>
      </c>
      <c r="N56" s="251">
        <f t="shared" si="132"/>
        <v>0</v>
      </c>
      <c r="O56" s="251">
        <f t="shared" si="132"/>
        <v>0</v>
      </c>
      <c r="P56" s="251">
        <f t="shared" si="132"/>
        <v>0</v>
      </c>
      <c r="Q56" s="251">
        <f t="shared" si="132"/>
        <v>0</v>
      </c>
      <c r="R56" s="251">
        <f t="shared" si="132"/>
        <v>0</v>
      </c>
      <c r="S56" s="251">
        <f t="shared" si="132"/>
        <v>0</v>
      </c>
      <c r="T56" s="251">
        <f t="shared" si="132"/>
        <v>0</v>
      </c>
      <c r="U56" s="251">
        <f t="shared" si="132"/>
        <v>0</v>
      </c>
      <c r="V56" s="251">
        <f t="shared" si="132"/>
        <v>0</v>
      </c>
      <c r="W56" s="251">
        <f t="shared" si="132"/>
        <v>0</v>
      </c>
      <c r="X56" s="251">
        <f t="shared" si="132"/>
        <v>0</v>
      </c>
      <c r="Y56" s="251">
        <f t="shared" si="132"/>
        <v>0</v>
      </c>
      <c r="Z56" s="251">
        <f t="shared" si="132"/>
        <v>0</v>
      </c>
      <c r="AA56" s="251">
        <f t="shared" si="132"/>
        <v>0</v>
      </c>
      <c r="AB56" s="251">
        <f t="shared" si="132"/>
        <v>0</v>
      </c>
      <c r="AC56" s="251">
        <f t="shared" si="132"/>
        <v>0</v>
      </c>
      <c r="AD56" s="251">
        <f t="shared" si="132"/>
        <v>0</v>
      </c>
      <c r="AE56" s="251">
        <f t="shared" si="132"/>
        <v>0</v>
      </c>
      <c r="AF56" s="251">
        <f t="shared" si="132"/>
        <v>0</v>
      </c>
      <c r="AG56" s="251">
        <f t="shared" si="132"/>
        <v>0</v>
      </c>
      <c r="AH56" s="251">
        <f t="shared" si="132"/>
        <v>0</v>
      </c>
      <c r="AI56" s="251">
        <f t="shared" si="132"/>
        <v>0</v>
      </c>
      <c r="AJ56" s="251">
        <f t="shared" si="132"/>
        <v>0</v>
      </c>
      <c r="AK56" s="251">
        <f t="shared" si="132"/>
        <v>0</v>
      </c>
      <c r="AL56" s="251">
        <f t="shared" si="132"/>
        <v>0</v>
      </c>
      <c r="AM56" s="251">
        <f t="shared" si="132"/>
        <v>0</v>
      </c>
      <c r="AN56" s="251">
        <f t="shared" si="132"/>
        <v>0</v>
      </c>
      <c r="AO56" s="251">
        <f t="shared" si="132"/>
        <v>250</v>
      </c>
      <c r="AP56" s="251">
        <f t="shared" si="132"/>
        <v>0</v>
      </c>
      <c r="AQ56" s="251">
        <f t="shared" si="132"/>
        <v>0</v>
      </c>
      <c r="AR56" s="251">
        <f t="shared" si="132"/>
        <v>0</v>
      </c>
      <c r="AS56" s="251">
        <f t="shared" si="132"/>
        <v>250</v>
      </c>
      <c r="AT56" s="251">
        <f t="shared" si="132"/>
        <v>0</v>
      </c>
      <c r="AV56" s="251">
        <f t="shared" si="19"/>
        <v>0</v>
      </c>
      <c r="AW56" s="251">
        <f t="shared" si="19"/>
        <v>0</v>
      </c>
      <c r="AX56" s="251">
        <f t="shared" si="19"/>
        <v>0</v>
      </c>
      <c r="AY56" s="251">
        <f t="shared" si="19"/>
        <v>500</v>
      </c>
    </row>
    <row r="57" spans="2:51" x14ac:dyDescent="0.2">
      <c r="B57" s="24" t="s">
        <v>824</v>
      </c>
      <c r="F57" s="24">
        <v>1083.3499999999999</v>
      </c>
      <c r="G57" s="627">
        <v>44796</v>
      </c>
      <c r="H57" s="628">
        <f t="shared" si="122"/>
        <v>3.9672695804679935E-2</v>
      </c>
      <c r="K57" s="251">
        <f t="shared" ref="K57:AT57" si="133">K185+K309</f>
        <v>0</v>
      </c>
      <c r="L57" s="251">
        <f t="shared" si="133"/>
        <v>0</v>
      </c>
      <c r="M57" s="251">
        <f t="shared" si="133"/>
        <v>0</v>
      </c>
      <c r="N57" s="251">
        <f t="shared" si="133"/>
        <v>0</v>
      </c>
      <c r="O57" s="251">
        <f t="shared" si="133"/>
        <v>0</v>
      </c>
      <c r="P57" s="251">
        <f t="shared" si="133"/>
        <v>0</v>
      </c>
      <c r="Q57" s="251">
        <f t="shared" si="133"/>
        <v>0</v>
      </c>
      <c r="R57" s="251">
        <f t="shared" si="133"/>
        <v>0</v>
      </c>
      <c r="S57" s="251">
        <f t="shared" si="133"/>
        <v>0</v>
      </c>
      <c r="T57" s="251">
        <f t="shared" si="133"/>
        <v>0</v>
      </c>
      <c r="U57" s="251">
        <f t="shared" si="133"/>
        <v>0</v>
      </c>
      <c r="V57" s="251">
        <f t="shared" si="133"/>
        <v>0</v>
      </c>
      <c r="W57" s="251">
        <f t="shared" si="133"/>
        <v>0</v>
      </c>
      <c r="X57" s="251">
        <f t="shared" si="133"/>
        <v>0</v>
      </c>
      <c r="Y57" s="251">
        <f t="shared" si="133"/>
        <v>0</v>
      </c>
      <c r="Z57" s="251">
        <f t="shared" si="133"/>
        <v>0</v>
      </c>
      <c r="AA57" s="251">
        <f t="shared" si="133"/>
        <v>0</v>
      </c>
      <c r="AB57" s="251">
        <f t="shared" si="133"/>
        <v>0</v>
      </c>
      <c r="AC57" s="251">
        <f t="shared" si="133"/>
        <v>0</v>
      </c>
      <c r="AD57" s="251">
        <f t="shared" si="133"/>
        <v>0</v>
      </c>
      <c r="AE57" s="251">
        <f t="shared" si="133"/>
        <v>0</v>
      </c>
      <c r="AF57" s="251">
        <f t="shared" si="133"/>
        <v>0</v>
      </c>
      <c r="AG57" s="251">
        <f t="shared" si="133"/>
        <v>0</v>
      </c>
      <c r="AH57" s="251">
        <f t="shared" si="133"/>
        <v>0</v>
      </c>
      <c r="AI57" s="251">
        <f t="shared" si="133"/>
        <v>0</v>
      </c>
      <c r="AJ57" s="251">
        <f t="shared" si="133"/>
        <v>0</v>
      </c>
      <c r="AK57" s="251">
        <f t="shared" si="133"/>
        <v>0</v>
      </c>
      <c r="AL57" s="251">
        <f t="shared" si="133"/>
        <v>0</v>
      </c>
      <c r="AM57" s="251">
        <f t="shared" si="133"/>
        <v>0</v>
      </c>
      <c r="AN57" s="251">
        <f t="shared" si="133"/>
        <v>0</v>
      </c>
      <c r="AO57" s="251">
        <f t="shared" si="133"/>
        <v>0</v>
      </c>
      <c r="AP57" s="251">
        <f t="shared" si="133"/>
        <v>0</v>
      </c>
      <c r="AQ57" s="251">
        <f t="shared" si="133"/>
        <v>0</v>
      </c>
      <c r="AR57" s="251">
        <f t="shared" si="133"/>
        <v>42.979415000000003</v>
      </c>
      <c r="AS57" s="251">
        <f t="shared" si="133"/>
        <v>0</v>
      </c>
      <c r="AT57" s="251">
        <f t="shared" si="133"/>
        <v>0</v>
      </c>
      <c r="AV57" s="251">
        <f t="shared" si="19"/>
        <v>0</v>
      </c>
      <c r="AW57" s="251">
        <f t="shared" si="19"/>
        <v>0</v>
      </c>
      <c r="AX57" s="251">
        <f t="shared" si="19"/>
        <v>0</v>
      </c>
      <c r="AY57" s="251">
        <f t="shared" si="19"/>
        <v>42.979415000000003</v>
      </c>
    </row>
    <row r="58" spans="2:51" x14ac:dyDescent="0.2">
      <c r="B58" s="24" t="s">
        <v>825</v>
      </c>
      <c r="F58" s="24">
        <v>5151.3500000000004</v>
      </c>
      <c r="G58" s="627">
        <v>44806</v>
      </c>
      <c r="H58" s="628">
        <f t="shared" si="122"/>
        <v>8.3861512030826875E-3</v>
      </c>
      <c r="K58" s="251">
        <f t="shared" ref="K58:AT58" si="134">K186+K310</f>
        <v>0</v>
      </c>
      <c r="L58" s="251">
        <f t="shared" si="134"/>
        <v>0</v>
      </c>
      <c r="M58" s="251">
        <f t="shared" si="134"/>
        <v>0</v>
      </c>
      <c r="N58" s="251">
        <f t="shared" si="134"/>
        <v>0</v>
      </c>
      <c r="O58" s="251">
        <f t="shared" si="134"/>
        <v>0</v>
      </c>
      <c r="P58" s="251">
        <f t="shared" si="134"/>
        <v>0</v>
      </c>
      <c r="Q58" s="251">
        <f t="shared" si="134"/>
        <v>0</v>
      </c>
      <c r="R58" s="251">
        <f t="shared" si="134"/>
        <v>0</v>
      </c>
      <c r="S58" s="251">
        <f t="shared" si="134"/>
        <v>0</v>
      </c>
      <c r="T58" s="251">
        <f t="shared" si="134"/>
        <v>0</v>
      </c>
      <c r="U58" s="251">
        <f t="shared" si="134"/>
        <v>0</v>
      </c>
      <c r="V58" s="251">
        <f t="shared" si="134"/>
        <v>0</v>
      </c>
      <c r="W58" s="251">
        <f t="shared" si="134"/>
        <v>0</v>
      </c>
      <c r="X58" s="251">
        <f t="shared" si="134"/>
        <v>0</v>
      </c>
      <c r="Y58" s="251">
        <f t="shared" si="134"/>
        <v>0</v>
      </c>
      <c r="Z58" s="251">
        <f t="shared" si="134"/>
        <v>0</v>
      </c>
      <c r="AA58" s="251">
        <f t="shared" si="134"/>
        <v>0</v>
      </c>
      <c r="AB58" s="251">
        <f t="shared" si="134"/>
        <v>0</v>
      </c>
      <c r="AC58" s="251">
        <f t="shared" si="134"/>
        <v>0</v>
      </c>
      <c r="AD58" s="251">
        <f t="shared" si="134"/>
        <v>0</v>
      </c>
      <c r="AE58" s="251">
        <f t="shared" si="134"/>
        <v>0</v>
      </c>
      <c r="AF58" s="251">
        <f t="shared" si="134"/>
        <v>0</v>
      </c>
      <c r="AG58" s="251">
        <f t="shared" si="134"/>
        <v>0</v>
      </c>
      <c r="AH58" s="251">
        <f t="shared" si="134"/>
        <v>0</v>
      </c>
      <c r="AI58" s="251">
        <f t="shared" si="134"/>
        <v>0</v>
      </c>
      <c r="AJ58" s="251">
        <f t="shared" si="134"/>
        <v>0</v>
      </c>
      <c r="AK58" s="251">
        <f t="shared" si="134"/>
        <v>0</v>
      </c>
      <c r="AL58" s="251">
        <f t="shared" si="134"/>
        <v>0</v>
      </c>
      <c r="AM58" s="251">
        <f t="shared" si="134"/>
        <v>0</v>
      </c>
      <c r="AN58" s="251">
        <f t="shared" si="134"/>
        <v>0</v>
      </c>
      <c r="AO58" s="251">
        <f t="shared" si="134"/>
        <v>0</v>
      </c>
      <c r="AP58" s="251">
        <f t="shared" si="134"/>
        <v>0</v>
      </c>
      <c r="AQ58" s="251">
        <f t="shared" si="134"/>
        <v>0</v>
      </c>
      <c r="AR58" s="251">
        <f t="shared" si="134"/>
        <v>0</v>
      </c>
      <c r="AS58" s="251">
        <f t="shared" si="134"/>
        <v>0</v>
      </c>
      <c r="AT58" s="251">
        <f t="shared" si="134"/>
        <v>43.2</v>
      </c>
      <c r="AV58" s="251">
        <f t="shared" si="19"/>
        <v>0</v>
      </c>
      <c r="AW58" s="251">
        <f t="shared" si="19"/>
        <v>0</v>
      </c>
      <c r="AX58" s="251">
        <f t="shared" si="19"/>
        <v>0</v>
      </c>
      <c r="AY58" s="251">
        <f t="shared" si="19"/>
        <v>43.2</v>
      </c>
    </row>
    <row r="59" spans="2:51" x14ac:dyDescent="0.2">
      <c r="B59" s="24" t="s">
        <v>826</v>
      </c>
      <c r="F59" s="24">
        <v>380</v>
      </c>
      <c r="G59" s="627">
        <v>44827</v>
      </c>
      <c r="H59" s="628">
        <f t="shared" si="122"/>
        <v>0.5</v>
      </c>
      <c r="K59" s="251">
        <f t="shared" ref="K59:AT59" si="135">K187+K311</f>
        <v>0</v>
      </c>
      <c r="L59" s="251">
        <f t="shared" si="135"/>
        <v>0</v>
      </c>
      <c r="M59" s="251">
        <f t="shared" si="135"/>
        <v>0</v>
      </c>
      <c r="N59" s="251">
        <f t="shared" si="135"/>
        <v>0</v>
      </c>
      <c r="O59" s="251">
        <f t="shared" si="135"/>
        <v>0</v>
      </c>
      <c r="P59" s="251">
        <f t="shared" si="135"/>
        <v>0</v>
      </c>
      <c r="Q59" s="251">
        <f t="shared" si="135"/>
        <v>0</v>
      </c>
      <c r="R59" s="251">
        <f t="shared" si="135"/>
        <v>0</v>
      </c>
      <c r="S59" s="251">
        <f t="shared" si="135"/>
        <v>0</v>
      </c>
      <c r="T59" s="251">
        <f t="shared" si="135"/>
        <v>0</v>
      </c>
      <c r="U59" s="251">
        <f t="shared" si="135"/>
        <v>0</v>
      </c>
      <c r="V59" s="251">
        <f t="shared" si="135"/>
        <v>0</v>
      </c>
      <c r="W59" s="251">
        <f t="shared" si="135"/>
        <v>0</v>
      </c>
      <c r="X59" s="251">
        <f t="shared" si="135"/>
        <v>0</v>
      </c>
      <c r="Y59" s="251">
        <f t="shared" si="135"/>
        <v>0</v>
      </c>
      <c r="Z59" s="251">
        <f t="shared" si="135"/>
        <v>0</v>
      </c>
      <c r="AA59" s="251">
        <f t="shared" si="135"/>
        <v>0</v>
      </c>
      <c r="AB59" s="251">
        <f t="shared" si="135"/>
        <v>0</v>
      </c>
      <c r="AC59" s="251">
        <f t="shared" si="135"/>
        <v>0</v>
      </c>
      <c r="AD59" s="251">
        <f t="shared" si="135"/>
        <v>0</v>
      </c>
      <c r="AE59" s="251">
        <f t="shared" si="135"/>
        <v>0</v>
      </c>
      <c r="AF59" s="251">
        <f t="shared" si="135"/>
        <v>0</v>
      </c>
      <c r="AG59" s="251">
        <f t="shared" si="135"/>
        <v>0</v>
      </c>
      <c r="AH59" s="251">
        <f t="shared" si="135"/>
        <v>0</v>
      </c>
      <c r="AI59" s="251">
        <f t="shared" si="135"/>
        <v>0</v>
      </c>
      <c r="AJ59" s="251">
        <f t="shared" si="135"/>
        <v>0</v>
      </c>
      <c r="AK59" s="251">
        <f t="shared" si="135"/>
        <v>0</v>
      </c>
      <c r="AL59" s="251">
        <f t="shared" si="135"/>
        <v>0</v>
      </c>
      <c r="AM59" s="251">
        <f t="shared" si="135"/>
        <v>0</v>
      </c>
      <c r="AN59" s="251">
        <f t="shared" si="135"/>
        <v>0</v>
      </c>
      <c r="AO59" s="251">
        <f t="shared" si="135"/>
        <v>0</v>
      </c>
      <c r="AP59" s="251">
        <f t="shared" si="135"/>
        <v>95</v>
      </c>
      <c r="AQ59" s="251">
        <f t="shared" si="135"/>
        <v>0</v>
      </c>
      <c r="AR59" s="251">
        <f t="shared" si="135"/>
        <v>0</v>
      </c>
      <c r="AS59" s="251">
        <f t="shared" si="135"/>
        <v>95</v>
      </c>
      <c r="AT59" s="251">
        <f t="shared" si="135"/>
        <v>0</v>
      </c>
      <c r="AV59" s="251">
        <f t="shared" si="19"/>
        <v>0</v>
      </c>
      <c r="AW59" s="251">
        <f t="shared" si="19"/>
        <v>0</v>
      </c>
      <c r="AX59" s="251">
        <f t="shared" si="19"/>
        <v>0</v>
      </c>
      <c r="AY59" s="251">
        <f t="shared" si="19"/>
        <v>190</v>
      </c>
    </row>
    <row r="60" spans="2:51" x14ac:dyDescent="0.2">
      <c r="B60" s="24" t="s">
        <v>827</v>
      </c>
      <c r="F60" s="24">
        <v>8400</v>
      </c>
      <c r="G60" s="627">
        <v>44839</v>
      </c>
      <c r="H60" s="628">
        <f t="shared" si="122"/>
        <v>6.3440547619047615E-3</v>
      </c>
      <c r="K60" s="251">
        <f t="shared" ref="K60:AT60" si="136">K188+K312</f>
        <v>0</v>
      </c>
      <c r="L60" s="251">
        <f t="shared" si="136"/>
        <v>0</v>
      </c>
      <c r="M60" s="251">
        <f t="shared" si="136"/>
        <v>0</v>
      </c>
      <c r="N60" s="251">
        <f t="shared" si="136"/>
        <v>0</v>
      </c>
      <c r="O60" s="251">
        <f t="shared" si="136"/>
        <v>0</v>
      </c>
      <c r="P60" s="251">
        <f t="shared" si="136"/>
        <v>0</v>
      </c>
      <c r="Q60" s="251">
        <f t="shared" si="136"/>
        <v>0</v>
      </c>
      <c r="R60" s="251">
        <f t="shared" si="136"/>
        <v>0</v>
      </c>
      <c r="S60" s="251">
        <f t="shared" si="136"/>
        <v>0</v>
      </c>
      <c r="T60" s="251">
        <f t="shared" si="136"/>
        <v>0</v>
      </c>
      <c r="U60" s="251">
        <f t="shared" si="136"/>
        <v>0</v>
      </c>
      <c r="V60" s="251">
        <f t="shared" si="136"/>
        <v>0</v>
      </c>
      <c r="W60" s="251">
        <f t="shared" si="136"/>
        <v>0</v>
      </c>
      <c r="X60" s="251">
        <f t="shared" si="136"/>
        <v>0</v>
      </c>
      <c r="Y60" s="251">
        <f t="shared" si="136"/>
        <v>0</v>
      </c>
      <c r="Z60" s="251">
        <f t="shared" si="136"/>
        <v>0</v>
      </c>
      <c r="AA60" s="251">
        <f t="shared" si="136"/>
        <v>0</v>
      </c>
      <c r="AB60" s="251">
        <f t="shared" si="136"/>
        <v>0</v>
      </c>
      <c r="AC60" s="251">
        <f t="shared" si="136"/>
        <v>0</v>
      </c>
      <c r="AD60" s="251">
        <f t="shared" si="136"/>
        <v>0</v>
      </c>
      <c r="AE60" s="251">
        <f t="shared" si="136"/>
        <v>0</v>
      </c>
      <c r="AF60" s="251">
        <f t="shared" si="136"/>
        <v>0</v>
      </c>
      <c r="AG60" s="251">
        <f t="shared" si="136"/>
        <v>0</v>
      </c>
      <c r="AH60" s="251">
        <f t="shared" si="136"/>
        <v>0</v>
      </c>
      <c r="AI60" s="251">
        <f t="shared" si="136"/>
        <v>0</v>
      </c>
      <c r="AJ60" s="251">
        <f t="shared" si="136"/>
        <v>0</v>
      </c>
      <c r="AK60" s="251">
        <f t="shared" si="136"/>
        <v>0</v>
      </c>
      <c r="AL60" s="251">
        <f t="shared" si="136"/>
        <v>0</v>
      </c>
      <c r="AM60" s="251">
        <f t="shared" si="136"/>
        <v>0</v>
      </c>
      <c r="AN60" s="251">
        <f t="shared" si="136"/>
        <v>0</v>
      </c>
      <c r="AO60" s="251">
        <f t="shared" si="136"/>
        <v>0</v>
      </c>
      <c r="AP60" s="251">
        <f t="shared" si="136"/>
        <v>0</v>
      </c>
      <c r="AQ60" s="251">
        <f t="shared" si="136"/>
        <v>0</v>
      </c>
      <c r="AR60" s="251">
        <f t="shared" si="136"/>
        <v>0</v>
      </c>
      <c r="AS60" s="251">
        <f t="shared" si="136"/>
        <v>0</v>
      </c>
      <c r="AT60" s="251">
        <f t="shared" si="136"/>
        <v>53.290059999999997</v>
      </c>
      <c r="AV60" s="251">
        <f t="shared" si="19"/>
        <v>0</v>
      </c>
      <c r="AW60" s="251">
        <f t="shared" si="19"/>
        <v>0</v>
      </c>
      <c r="AX60" s="251">
        <f t="shared" si="19"/>
        <v>0</v>
      </c>
      <c r="AY60" s="251">
        <f t="shared" si="19"/>
        <v>53.290059999999997</v>
      </c>
    </row>
    <row r="61" spans="2:51" x14ac:dyDescent="0.2">
      <c r="B61" s="24" t="s">
        <v>828</v>
      </c>
      <c r="F61" s="24">
        <v>1600.886362</v>
      </c>
      <c r="G61" s="627">
        <v>44848</v>
      </c>
      <c r="H61" s="628">
        <f t="shared" si="122"/>
        <v>0</v>
      </c>
      <c r="K61" s="251">
        <f t="shared" ref="K61:AT61" si="137">K189+K313</f>
        <v>0</v>
      </c>
      <c r="L61" s="251">
        <f t="shared" si="137"/>
        <v>0</v>
      </c>
      <c r="M61" s="251">
        <f t="shared" si="137"/>
        <v>0</v>
      </c>
      <c r="N61" s="251">
        <f t="shared" si="137"/>
        <v>0</v>
      </c>
      <c r="O61" s="251">
        <f t="shared" si="137"/>
        <v>0</v>
      </c>
      <c r="P61" s="251">
        <f t="shared" si="137"/>
        <v>0</v>
      </c>
      <c r="Q61" s="251">
        <f t="shared" si="137"/>
        <v>0</v>
      </c>
      <c r="R61" s="251">
        <f t="shared" si="137"/>
        <v>0</v>
      </c>
      <c r="S61" s="251">
        <f t="shared" si="137"/>
        <v>0</v>
      </c>
      <c r="T61" s="251">
        <f t="shared" si="137"/>
        <v>0</v>
      </c>
      <c r="U61" s="251">
        <f t="shared" si="137"/>
        <v>0</v>
      </c>
      <c r="V61" s="251">
        <f t="shared" si="137"/>
        <v>0</v>
      </c>
      <c r="W61" s="251">
        <f t="shared" si="137"/>
        <v>0</v>
      </c>
      <c r="X61" s="251">
        <f t="shared" si="137"/>
        <v>0</v>
      </c>
      <c r="Y61" s="251">
        <f t="shared" si="137"/>
        <v>0</v>
      </c>
      <c r="Z61" s="251">
        <f t="shared" si="137"/>
        <v>0</v>
      </c>
      <c r="AA61" s="251">
        <f t="shared" si="137"/>
        <v>0</v>
      </c>
      <c r="AB61" s="251">
        <f t="shared" si="137"/>
        <v>0</v>
      </c>
      <c r="AC61" s="251">
        <f t="shared" si="137"/>
        <v>0</v>
      </c>
      <c r="AD61" s="251">
        <f t="shared" si="137"/>
        <v>0</v>
      </c>
      <c r="AE61" s="251">
        <f t="shared" si="137"/>
        <v>0</v>
      </c>
      <c r="AF61" s="251">
        <f t="shared" si="137"/>
        <v>0</v>
      </c>
      <c r="AG61" s="251">
        <f t="shared" si="137"/>
        <v>0</v>
      </c>
      <c r="AH61" s="251">
        <f t="shared" si="137"/>
        <v>0</v>
      </c>
      <c r="AI61" s="251">
        <f t="shared" si="137"/>
        <v>0</v>
      </c>
      <c r="AJ61" s="251">
        <f t="shared" si="137"/>
        <v>0</v>
      </c>
      <c r="AK61" s="251">
        <f t="shared" si="137"/>
        <v>0</v>
      </c>
      <c r="AL61" s="251">
        <f t="shared" si="137"/>
        <v>0</v>
      </c>
      <c r="AM61" s="251">
        <f t="shared" si="137"/>
        <v>0</v>
      </c>
      <c r="AN61" s="251">
        <f t="shared" si="137"/>
        <v>0</v>
      </c>
      <c r="AO61" s="251">
        <f t="shared" si="137"/>
        <v>0</v>
      </c>
      <c r="AP61" s="251">
        <f t="shared" si="137"/>
        <v>0</v>
      </c>
      <c r="AQ61" s="251">
        <f t="shared" si="137"/>
        <v>0</v>
      </c>
      <c r="AR61" s="251">
        <f t="shared" si="137"/>
        <v>0</v>
      </c>
      <c r="AS61" s="251">
        <f t="shared" si="137"/>
        <v>0</v>
      </c>
      <c r="AT61" s="251">
        <f t="shared" si="137"/>
        <v>0</v>
      </c>
      <c r="AV61" s="251">
        <f t="shared" si="19"/>
        <v>0</v>
      </c>
      <c r="AW61" s="251">
        <f t="shared" si="19"/>
        <v>0</v>
      </c>
      <c r="AX61" s="251">
        <f t="shared" si="19"/>
        <v>0</v>
      </c>
      <c r="AY61" s="251">
        <f t="shared" si="19"/>
        <v>0</v>
      </c>
    </row>
    <row r="62" spans="2:51" x14ac:dyDescent="0.2">
      <c r="B62" s="24" t="s">
        <v>829</v>
      </c>
      <c r="F62" s="24">
        <v>9361.9</v>
      </c>
      <c r="G62" s="627">
        <v>44853</v>
      </c>
      <c r="H62" s="628">
        <f t="shared" si="122"/>
        <v>0</v>
      </c>
      <c r="K62" s="251">
        <f t="shared" ref="K62:AT62" si="138">K190+K314</f>
        <v>0</v>
      </c>
      <c r="L62" s="251">
        <f t="shared" si="138"/>
        <v>0</v>
      </c>
      <c r="M62" s="251">
        <f t="shared" si="138"/>
        <v>0</v>
      </c>
      <c r="N62" s="251">
        <f t="shared" si="138"/>
        <v>0</v>
      </c>
      <c r="O62" s="251">
        <f t="shared" si="138"/>
        <v>0</v>
      </c>
      <c r="P62" s="251">
        <f t="shared" si="138"/>
        <v>0</v>
      </c>
      <c r="Q62" s="251">
        <f t="shared" si="138"/>
        <v>0</v>
      </c>
      <c r="R62" s="251">
        <f t="shared" si="138"/>
        <v>0</v>
      </c>
      <c r="S62" s="251">
        <f t="shared" si="138"/>
        <v>0</v>
      </c>
      <c r="T62" s="251">
        <f t="shared" si="138"/>
        <v>0</v>
      </c>
      <c r="U62" s="251">
        <f t="shared" si="138"/>
        <v>0</v>
      </c>
      <c r="V62" s="251">
        <f t="shared" si="138"/>
        <v>0</v>
      </c>
      <c r="W62" s="251">
        <f t="shared" si="138"/>
        <v>0</v>
      </c>
      <c r="X62" s="251">
        <f t="shared" si="138"/>
        <v>0</v>
      </c>
      <c r="Y62" s="251">
        <f t="shared" si="138"/>
        <v>0</v>
      </c>
      <c r="Z62" s="251">
        <f t="shared" si="138"/>
        <v>0</v>
      </c>
      <c r="AA62" s="251">
        <f t="shared" si="138"/>
        <v>0</v>
      </c>
      <c r="AB62" s="251">
        <f t="shared" si="138"/>
        <v>0</v>
      </c>
      <c r="AC62" s="251">
        <f t="shared" si="138"/>
        <v>0</v>
      </c>
      <c r="AD62" s="251">
        <f t="shared" si="138"/>
        <v>0</v>
      </c>
      <c r="AE62" s="251">
        <f t="shared" si="138"/>
        <v>0</v>
      </c>
      <c r="AF62" s="251">
        <f t="shared" si="138"/>
        <v>0</v>
      </c>
      <c r="AG62" s="251">
        <f t="shared" si="138"/>
        <v>0</v>
      </c>
      <c r="AH62" s="251">
        <f t="shared" si="138"/>
        <v>0</v>
      </c>
      <c r="AI62" s="251">
        <f t="shared" si="138"/>
        <v>0</v>
      </c>
      <c r="AJ62" s="251">
        <f t="shared" si="138"/>
        <v>0</v>
      </c>
      <c r="AK62" s="251">
        <f t="shared" si="138"/>
        <v>0</v>
      </c>
      <c r="AL62" s="251">
        <f t="shared" si="138"/>
        <v>0</v>
      </c>
      <c r="AM62" s="251">
        <f t="shared" si="138"/>
        <v>0</v>
      </c>
      <c r="AN62" s="251">
        <f t="shared" si="138"/>
        <v>0</v>
      </c>
      <c r="AO62" s="251">
        <f t="shared" si="138"/>
        <v>0</v>
      </c>
      <c r="AP62" s="251">
        <f t="shared" si="138"/>
        <v>0</v>
      </c>
      <c r="AQ62" s="251">
        <f t="shared" si="138"/>
        <v>0</v>
      </c>
      <c r="AR62" s="251">
        <f t="shared" si="138"/>
        <v>0</v>
      </c>
      <c r="AS62" s="251">
        <f t="shared" si="138"/>
        <v>0</v>
      </c>
      <c r="AT62" s="251">
        <f t="shared" si="138"/>
        <v>0</v>
      </c>
      <c r="AV62" s="251">
        <f t="shared" si="19"/>
        <v>0</v>
      </c>
      <c r="AW62" s="251">
        <f t="shared" si="19"/>
        <v>0</v>
      </c>
      <c r="AX62" s="251">
        <f t="shared" si="19"/>
        <v>0</v>
      </c>
      <c r="AY62" s="251">
        <f t="shared" si="19"/>
        <v>0</v>
      </c>
    </row>
    <row r="63" spans="2:51" x14ac:dyDescent="0.2">
      <c r="B63" s="24" t="s">
        <v>830</v>
      </c>
      <c r="F63" s="24">
        <v>10400</v>
      </c>
      <c r="G63" s="627">
        <v>44837</v>
      </c>
      <c r="H63" s="628">
        <f t="shared" si="122"/>
        <v>3.8461538461538464E-2</v>
      </c>
      <c r="K63" s="251">
        <f t="shared" ref="K63:AT63" si="139">K191+K315</f>
        <v>0</v>
      </c>
      <c r="L63" s="251">
        <f t="shared" si="139"/>
        <v>0</v>
      </c>
      <c r="M63" s="251">
        <f t="shared" si="139"/>
        <v>0</v>
      </c>
      <c r="N63" s="251">
        <f t="shared" si="139"/>
        <v>0</v>
      </c>
      <c r="O63" s="251">
        <f t="shared" si="139"/>
        <v>0</v>
      </c>
      <c r="P63" s="251">
        <f t="shared" si="139"/>
        <v>0</v>
      </c>
      <c r="Q63" s="251">
        <f t="shared" si="139"/>
        <v>0</v>
      </c>
      <c r="R63" s="251">
        <f t="shared" si="139"/>
        <v>0</v>
      </c>
      <c r="S63" s="251">
        <f t="shared" si="139"/>
        <v>0</v>
      </c>
      <c r="T63" s="251">
        <f t="shared" si="139"/>
        <v>0</v>
      </c>
      <c r="U63" s="251">
        <f t="shared" si="139"/>
        <v>0</v>
      </c>
      <c r="V63" s="251">
        <f t="shared" si="139"/>
        <v>0</v>
      </c>
      <c r="W63" s="251">
        <f t="shared" si="139"/>
        <v>0</v>
      </c>
      <c r="X63" s="251">
        <f t="shared" si="139"/>
        <v>0</v>
      </c>
      <c r="Y63" s="251">
        <f t="shared" si="139"/>
        <v>0</v>
      </c>
      <c r="Z63" s="251">
        <f t="shared" si="139"/>
        <v>0</v>
      </c>
      <c r="AA63" s="251">
        <f t="shared" si="139"/>
        <v>0</v>
      </c>
      <c r="AB63" s="251">
        <f t="shared" si="139"/>
        <v>0</v>
      </c>
      <c r="AC63" s="251">
        <f t="shared" si="139"/>
        <v>0</v>
      </c>
      <c r="AD63" s="251">
        <f t="shared" si="139"/>
        <v>0</v>
      </c>
      <c r="AE63" s="251">
        <f t="shared" si="139"/>
        <v>0</v>
      </c>
      <c r="AF63" s="251">
        <f t="shared" si="139"/>
        <v>0</v>
      </c>
      <c r="AG63" s="251">
        <f t="shared" si="139"/>
        <v>0</v>
      </c>
      <c r="AH63" s="251">
        <f t="shared" si="139"/>
        <v>0</v>
      </c>
      <c r="AI63" s="251">
        <f t="shared" si="139"/>
        <v>0</v>
      </c>
      <c r="AJ63" s="251">
        <f t="shared" si="139"/>
        <v>0</v>
      </c>
      <c r="AK63" s="251">
        <f t="shared" si="139"/>
        <v>0</v>
      </c>
      <c r="AL63" s="251">
        <f t="shared" si="139"/>
        <v>0</v>
      </c>
      <c r="AM63" s="251">
        <f t="shared" si="139"/>
        <v>0</v>
      </c>
      <c r="AN63" s="251">
        <f t="shared" si="139"/>
        <v>0</v>
      </c>
      <c r="AO63" s="251">
        <f t="shared" si="139"/>
        <v>0</v>
      </c>
      <c r="AP63" s="251">
        <f t="shared" si="139"/>
        <v>0</v>
      </c>
      <c r="AQ63" s="251">
        <f t="shared" si="139"/>
        <v>0</v>
      </c>
      <c r="AR63" s="251">
        <f t="shared" si="139"/>
        <v>0</v>
      </c>
      <c r="AS63" s="251">
        <f t="shared" si="139"/>
        <v>400</v>
      </c>
      <c r="AT63" s="251">
        <f t="shared" si="139"/>
        <v>0</v>
      </c>
      <c r="AV63" s="251">
        <f t="shared" si="19"/>
        <v>0</v>
      </c>
      <c r="AW63" s="251">
        <f t="shared" si="19"/>
        <v>0</v>
      </c>
      <c r="AX63" s="251">
        <f t="shared" si="19"/>
        <v>0</v>
      </c>
      <c r="AY63" s="251">
        <f t="shared" si="19"/>
        <v>400</v>
      </c>
    </row>
    <row r="64" spans="2:51" x14ac:dyDescent="0.2">
      <c r="B64" s="24" t="s">
        <v>831</v>
      </c>
      <c r="F64" s="24">
        <v>1000</v>
      </c>
      <c r="G64" s="627">
        <v>44876</v>
      </c>
      <c r="H64" s="628">
        <f t="shared" si="122"/>
        <v>0</v>
      </c>
      <c r="K64" s="251">
        <f t="shared" ref="K64:AT64" si="140">K192+K316</f>
        <v>0</v>
      </c>
      <c r="L64" s="251">
        <f t="shared" si="140"/>
        <v>0</v>
      </c>
      <c r="M64" s="251">
        <f t="shared" si="140"/>
        <v>0</v>
      </c>
      <c r="N64" s="251">
        <f t="shared" si="140"/>
        <v>0</v>
      </c>
      <c r="O64" s="251">
        <f t="shared" si="140"/>
        <v>0</v>
      </c>
      <c r="P64" s="251">
        <f t="shared" si="140"/>
        <v>0</v>
      </c>
      <c r="Q64" s="251">
        <f t="shared" si="140"/>
        <v>0</v>
      </c>
      <c r="R64" s="251">
        <f t="shared" si="140"/>
        <v>0</v>
      </c>
      <c r="S64" s="251">
        <f t="shared" si="140"/>
        <v>0</v>
      </c>
      <c r="T64" s="251">
        <f t="shared" si="140"/>
        <v>0</v>
      </c>
      <c r="U64" s="251">
        <f t="shared" si="140"/>
        <v>0</v>
      </c>
      <c r="V64" s="251">
        <f t="shared" si="140"/>
        <v>0</v>
      </c>
      <c r="W64" s="251">
        <f t="shared" si="140"/>
        <v>0</v>
      </c>
      <c r="X64" s="251">
        <f t="shared" si="140"/>
        <v>0</v>
      </c>
      <c r="Y64" s="251">
        <f t="shared" si="140"/>
        <v>0</v>
      </c>
      <c r="Z64" s="251">
        <f t="shared" si="140"/>
        <v>0</v>
      </c>
      <c r="AA64" s="251">
        <f t="shared" si="140"/>
        <v>0</v>
      </c>
      <c r="AB64" s="251">
        <f t="shared" si="140"/>
        <v>0</v>
      </c>
      <c r="AC64" s="251">
        <f t="shared" si="140"/>
        <v>0</v>
      </c>
      <c r="AD64" s="251">
        <f t="shared" si="140"/>
        <v>0</v>
      </c>
      <c r="AE64" s="251">
        <f t="shared" si="140"/>
        <v>0</v>
      </c>
      <c r="AF64" s="251">
        <f t="shared" si="140"/>
        <v>0</v>
      </c>
      <c r="AG64" s="251">
        <f t="shared" si="140"/>
        <v>0</v>
      </c>
      <c r="AH64" s="251">
        <f t="shared" si="140"/>
        <v>0</v>
      </c>
      <c r="AI64" s="251">
        <f t="shared" si="140"/>
        <v>0</v>
      </c>
      <c r="AJ64" s="251">
        <f t="shared" si="140"/>
        <v>0</v>
      </c>
      <c r="AK64" s="251">
        <f t="shared" si="140"/>
        <v>0</v>
      </c>
      <c r="AL64" s="251">
        <f t="shared" si="140"/>
        <v>0</v>
      </c>
      <c r="AM64" s="251">
        <f t="shared" si="140"/>
        <v>0</v>
      </c>
      <c r="AN64" s="251">
        <f t="shared" si="140"/>
        <v>0</v>
      </c>
      <c r="AO64" s="251">
        <f t="shared" si="140"/>
        <v>0</v>
      </c>
      <c r="AP64" s="251">
        <f t="shared" si="140"/>
        <v>0</v>
      </c>
      <c r="AQ64" s="251">
        <f t="shared" si="140"/>
        <v>0</v>
      </c>
      <c r="AR64" s="251">
        <f t="shared" si="140"/>
        <v>0</v>
      </c>
      <c r="AS64" s="251">
        <f t="shared" si="140"/>
        <v>0</v>
      </c>
      <c r="AT64" s="251">
        <f t="shared" si="140"/>
        <v>0</v>
      </c>
      <c r="AV64" s="251">
        <f t="shared" si="19"/>
        <v>0</v>
      </c>
      <c r="AW64" s="251">
        <f t="shared" si="19"/>
        <v>0</v>
      </c>
      <c r="AX64" s="251">
        <f t="shared" si="19"/>
        <v>0</v>
      </c>
      <c r="AY64" s="251">
        <f t="shared" si="19"/>
        <v>0</v>
      </c>
    </row>
    <row r="65" spans="2:53" x14ac:dyDescent="0.2">
      <c r="B65" s="24" t="s">
        <v>832</v>
      </c>
      <c r="F65" s="24">
        <v>450</v>
      </c>
      <c r="G65" s="627">
        <v>44881</v>
      </c>
      <c r="H65" s="628">
        <f t="shared" si="122"/>
        <v>0</v>
      </c>
      <c r="K65" s="251">
        <f t="shared" ref="K65:AT65" si="141">K193+K317</f>
        <v>0</v>
      </c>
      <c r="L65" s="251">
        <f t="shared" si="141"/>
        <v>0</v>
      </c>
      <c r="M65" s="251">
        <f t="shared" si="141"/>
        <v>0</v>
      </c>
      <c r="N65" s="251">
        <f t="shared" si="141"/>
        <v>0</v>
      </c>
      <c r="O65" s="251">
        <f t="shared" si="141"/>
        <v>0</v>
      </c>
      <c r="P65" s="251">
        <f t="shared" si="141"/>
        <v>0</v>
      </c>
      <c r="Q65" s="251">
        <f t="shared" si="141"/>
        <v>0</v>
      </c>
      <c r="R65" s="251">
        <f t="shared" si="141"/>
        <v>0</v>
      </c>
      <c r="S65" s="251">
        <f t="shared" si="141"/>
        <v>0</v>
      </c>
      <c r="T65" s="251">
        <f t="shared" si="141"/>
        <v>0</v>
      </c>
      <c r="U65" s="251">
        <f t="shared" si="141"/>
        <v>0</v>
      </c>
      <c r="V65" s="251">
        <f t="shared" si="141"/>
        <v>0</v>
      </c>
      <c r="W65" s="251">
        <f t="shared" si="141"/>
        <v>0</v>
      </c>
      <c r="X65" s="251">
        <f t="shared" si="141"/>
        <v>0</v>
      </c>
      <c r="Y65" s="251">
        <f t="shared" si="141"/>
        <v>0</v>
      </c>
      <c r="Z65" s="251">
        <f t="shared" si="141"/>
        <v>0</v>
      </c>
      <c r="AA65" s="251">
        <f t="shared" si="141"/>
        <v>0</v>
      </c>
      <c r="AB65" s="251">
        <f t="shared" si="141"/>
        <v>0</v>
      </c>
      <c r="AC65" s="251">
        <f t="shared" si="141"/>
        <v>0</v>
      </c>
      <c r="AD65" s="251">
        <f t="shared" si="141"/>
        <v>0</v>
      </c>
      <c r="AE65" s="251">
        <f t="shared" si="141"/>
        <v>0</v>
      </c>
      <c r="AF65" s="251">
        <f t="shared" si="141"/>
        <v>0</v>
      </c>
      <c r="AG65" s="251">
        <f t="shared" si="141"/>
        <v>0</v>
      </c>
      <c r="AH65" s="251">
        <f t="shared" si="141"/>
        <v>0</v>
      </c>
      <c r="AI65" s="251">
        <f t="shared" si="141"/>
        <v>0</v>
      </c>
      <c r="AJ65" s="251">
        <f t="shared" si="141"/>
        <v>0</v>
      </c>
      <c r="AK65" s="251">
        <f t="shared" si="141"/>
        <v>0</v>
      </c>
      <c r="AL65" s="251">
        <f t="shared" si="141"/>
        <v>0</v>
      </c>
      <c r="AM65" s="251">
        <f t="shared" si="141"/>
        <v>0</v>
      </c>
      <c r="AN65" s="251">
        <f t="shared" si="141"/>
        <v>0</v>
      </c>
      <c r="AO65" s="251">
        <f t="shared" si="141"/>
        <v>0</v>
      </c>
      <c r="AP65" s="251">
        <f t="shared" si="141"/>
        <v>0</v>
      </c>
      <c r="AQ65" s="251">
        <f t="shared" si="141"/>
        <v>0</v>
      </c>
      <c r="AR65" s="251">
        <f t="shared" si="141"/>
        <v>0</v>
      </c>
      <c r="AS65" s="251">
        <f t="shared" si="141"/>
        <v>0</v>
      </c>
      <c r="AT65" s="251">
        <f t="shared" si="141"/>
        <v>0</v>
      </c>
      <c r="AV65" s="251">
        <f t="shared" si="19"/>
        <v>0</v>
      </c>
      <c r="AW65" s="251">
        <f t="shared" si="19"/>
        <v>0</v>
      </c>
      <c r="AX65" s="251">
        <f t="shared" si="19"/>
        <v>0</v>
      </c>
      <c r="AY65" s="251">
        <f t="shared" si="19"/>
        <v>0</v>
      </c>
    </row>
    <row r="66" spans="2:53" x14ac:dyDescent="0.2">
      <c r="B66" s="24" t="s">
        <v>833</v>
      </c>
      <c r="F66" s="24">
        <v>9162.625</v>
      </c>
      <c r="G66" s="627">
        <v>44883</v>
      </c>
      <c r="H66" s="628">
        <f t="shared" si="122"/>
        <v>0</v>
      </c>
      <c r="K66" s="251">
        <f t="shared" ref="K66:AT66" si="142">K194+K318</f>
        <v>0</v>
      </c>
      <c r="L66" s="251">
        <f t="shared" si="142"/>
        <v>0</v>
      </c>
      <c r="M66" s="251">
        <f t="shared" si="142"/>
        <v>0</v>
      </c>
      <c r="N66" s="251">
        <f t="shared" si="142"/>
        <v>0</v>
      </c>
      <c r="O66" s="251">
        <f t="shared" si="142"/>
        <v>0</v>
      </c>
      <c r="P66" s="251">
        <f t="shared" si="142"/>
        <v>0</v>
      </c>
      <c r="Q66" s="251">
        <f t="shared" si="142"/>
        <v>0</v>
      </c>
      <c r="R66" s="251">
        <f t="shared" si="142"/>
        <v>0</v>
      </c>
      <c r="S66" s="251">
        <f t="shared" si="142"/>
        <v>0</v>
      </c>
      <c r="T66" s="251">
        <f t="shared" si="142"/>
        <v>0</v>
      </c>
      <c r="U66" s="251">
        <f t="shared" si="142"/>
        <v>0</v>
      </c>
      <c r="V66" s="251">
        <f t="shared" si="142"/>
        <v>0</v>
      </c>
      <c r="W66" s="251">
        <f t="shared" si="142"/>
        <v>0</v>
      </c>
      <c r="X66" s="251">
        <f t="shared" si="142"/>
        <v>0</v>
      </c>
      <c r="Y66" s="251">
        <f t="shared" si="142"/>
        <v>0</v>
      </c>
      <c r="Z66" s="251">
        <f t="shared" si="142"/>
        <v>0</v>
      </c>
      <c r="AA66" s="251">
        <f t="shared" si="142"/>
        <v>0</v>
      </c>
      <c r="AB66" s="251">
        <f t="shared" si="142"/>
        <v>0</v>
      </c>
      <c r="AC66" s="251">
        <f t="shared" si="142"/>
        <v>0</v>
      </c>
      <c r="AD66" s="251">
        <f t="shared" si="142"/>
        <v>0</v>
      </c>
      <c r="AE66" s="251">
        <f t="shared" si="142"/>
        <v>0</v>
      </c>
      <c r="AF66" s="251">
        <f t="shared" si="142"/>
        <v>0</v>
      </c>
      <c r="AG66" s="251">
        <f t="shared" si="142"/>
        <v>0</v>
      </c>
      <c r="AH66" s="251">
        <f t="shared" si="142"/>
        <v>0</v>
      </c>
      <c r="AI66" s="251">
        <f t="shared" si="142"/>
        <v>0</v>
      </c>
      <c r="AJ66" s="251">
        <f t="shared" si="142"/>
        <v>0</v>
      </c>
      <c r="AK66" s="251">
        <f t="shared" si="142"/>
        <v>0</v>
      </c>
      <c r="AL66" s="251">
        <f t="shared" si="142"/>
        <v>0</v>
      </c>
      <c r="AM66" s="251">
        <f t="shared" si="142"/>
        <v>0</v>
      </c>
      <c r="AN66" s="251">
        <f t="shared" si="142"/>
        <v>0</v>
      </c>
      <c r="AO66" s="251">
        <f t="shared" si="142"/>
        <v>0</v>
      </c>
      <c r="AP66" s="251">
        <f t="shared" si="142"/>
        <v>0</v>
      </c>
      <c r="AQ66" s="251">
        <f t="shared" si="142"/>
        <v>0</v>
      </c>
      <c r="AR66" s="251">
        <f t="shared" si="142"/>
        <v>0</v>
      </c>
      <c r="AS66" s="251">
        <f t="shared" si="142"/>
        <v>0</v>
      </c>
      <c r="AT66" s="251">
        <f t="shared" si="142"/>
        <v>0</v>
      </c>
      <c r="AV66" s="251">
        <f t="shared" si="19"/>
        <v>0</v>
      </c>
      <c r="AW66" s="251">
        <f t="shared" si="19"/>
        <v>0</v>
      </c>
      <c r="AX66" s="251">
        <f t="shared" si="19"/>
        <v>0</v>
      </c>
      <c r="AY66" s="251">
        <f t="shared" si="19"/>
        <v>0</v>
      </c>
    </row>
    <row r="67" spans="2:53" x14ac:dyDescent="0.2">
      <c r="B67" s="24" t="s">
        <v>859</v>
      </c>
      <c r="G67" s="627"/>
      <c r="H67" s="628"/>
      <c r="K67" s="251">
        <f t="shared" ref="K67:AF67" si="143">K195+K319</f>
        <v>0</v>
      </c>
      <c r="L67" s="251">
        <f t="shared" si="143"/>
        <v>0</v>
      </c>
      <c r="M67" s="251">
        <f t="shared" si="143"/>
        <v>0</v>
      </c>
      <c r="N67" s="251">
        <f t="shared" si="143"/>
        <v>0</v>
      </c>
      <c r="O67" s="251">
        <f t="shared" si="143"/>
        <v>135.86962299999999</v>
      </c>
      <c r="P67" s="251">
        <f t="shared" si="143"/>
        <v>85.677469000000002</v>
      </c>
      <c r="Q67" s="251">
        <f t="shared" si="143"/>
        <v>7.7006249999999996</v>
      </c>
      <c r="R67" s="251">
        <f t="shared" si="143"/>
        <v>0</v>
      </c>
      <c r="S67" s="251">
        <f t="shared" si="143"/>
        <v>0</v>
      </c>
      <c r="T67" s="251">
        <f t="shared" si="143"/>
        <v>7.7006249999999996</v>
      </c>
      <c r="U67" s="251">
        <f t="shared" si="143"/>
        <v>121.989</v>
      </c>
      <c r="V67" s="251">
        <f t="shared" si="143"/>
        <v>0</v>
      </c>
      <c r="W67" s="251">
        <f t="shared" si="143"/>
        <v>0</v>
      </c>
      <c r="X67" s="251">
        <f t="shared" si="143"/>
        <v>0</v>
      </c>
      <c r="Y67" s="251">
        <f t="shared" si="143"/>
        <v>0</v>
      </c>
      <c r="Z67" s="251">
        <f t="shared" si="143"/>
        <v>0</v>
      </c>
      <c r="AA67" s="251">
        <f t="shared" si="143"/>
        <v>83.25</v>
      </c>
      <c r="AB67" s="251">
        <f t="shared" si="143"/>
        <v>133.19999999999999</v>
      </c>
      <c r="AC67" s="251">
        <f t="shared" si="143"/>
        <v>0</v>
      </c>
      <c r="AD67" s="251">
        <f t="shared" si="143"/>
        <v>73.075000000000003</v>
      </c>
      <c r="AE67" s="251">
        <f t="shared" si="143"/>
        <v>0</v>
      </c>
      <c r="AF67" s="251">
        <f t="shared" si="143"/>
        <v>0</v>
      </c>
      <c r="AG67" s="251">
        <f t="shared" ref="AG67:AO67" si="144">AG195+AG319</f>
        <v>207.07050000000001</v>
      </c>
      <c r="AH67" s="251">
        <f t="shared" si="144"/>
        <v>0</v>
      </c>
      <c r="AI67" s="251">
        <f t="shared" si="144"/>
        <v>0</v>
      </c>
      <c r="AJ67" s="251">
        <f t="shared" si="144"/>
        <v>0</v>
      </c>
      <c r="AK67" s="251">
        <f t="shared" si="144"/>
        <v>0</v>
      </c>
      <c r="AL67" s="251">
        <f t="shared" si="144"/>
        <v>0</v>
      </c>
      <c r="AM67" s="251">
        <f t="shared" si="144"/>
        <v>190.73488800000001</v>
      </c>
      <c r="AN67" s="251">
        <f t="shared" si="144"/>
        <v>0</v>
      </c>
      <c r="AO67" s="251">
        <f t="shared" si="144"/>
        <v>0</v>
      </c>
      <c r="AP67" s="251">
        <f t="shared" ref="AP67:AT67" si="145">AP195+AP319</f>
        <v>103.06900899999999</v>
      </c>
      <c r="AQ67" s="251">
        <f t="shared" si="145"/>
        <v>0</v>
      </c>
      <c r="AR67" s="251">
        <f t="shared" si="145"/>
        <v>0</v>
      </c>
      <c r="AS67" s="251">
        <f t="shared" si="145"/>
        <v>118.63124999999999</v>
      </c>
      <c r="AT67" s="251">
        <f t="shared" si="145"/>
        <v>225.11375000000001</v>
      </c>
      <c r="AV67" s="251">
        <f t="shared" si="19"/>
        <v>0</v>
      </c>
      <c r="AW67" s="251">
        <f t="shared" si="19"/>
        <v>358.937342</v>
      </c>
      <c r="AX67" s="251">
        <f t="shared" si="19"/>
        <v>496.59550000000002</v>
      </c>
      <c r="AY67" s="251">
        <f t="shared" si="19"/>
        <v>637.54889700000001</v>
      </c>
    </row>
    <row r="68" spans="2:53" x14ac:dyDescent="0.2">
      <c r="B68" s="24" t="s">
        <v>198</v>
      </c>
      <c r="G68" s="627"/>
      <c r="H68" s="628"/>
      <c r="K68" s="251">
        <f t="shared" ref="K68:AF68" si="146">K196+K320</f>
        <v>0</v>
      </c>
      <c r="L68" s="251">
        <f t="shared" si="146"/>
        <v>0</v>
      </c>
      <c r="M68" s="251">
        <f t="shared" si="146"/>
        <v>0</v>
      </c>
      <c r="N68" s="251">
        <f t="shared" si="146"/>
        <v>0</v>
      </c>
      <c r="O68" s="251">
        <f t="shared" si="146"/>
        <v>0</v>
      </c>
      <c r="P68" s="251">
        <f t="shared" si="146"/>
        <v>8.4041499999999996</v>
      </c>
      <c r="Q68" s="251">
        <f t="shared" si="146"/>
        <v>0</v>
      </c>
      <c r="R68" s="251">
        <f t="shared" si="146"/>
        <v>72.5625</v>
      </c>
      <c r="S68" s="251">
        <f t="shared" si="146"/>
        <v>185.39481699999999</v>
      </c>
      <c r="T68" s="251">
        <f t="shared" si="146"/>
        <v>0</v>
      </c>
      <c r="U68" s="251">
        <f t="shared" si="146"/>
        <v>0</v>
      </c>
      <c r="V68" s="251">
        <f t="shared" si="146"/>
        <v>184.04293999999999</v>
      </c>
      <c r="W68" s="251">
        <f t="shared" si="146"/>
        <v>25.566765</v>
      </c>
      <c r="X68" s="251">
        <f t="shared" si="146"/>
        <v>0</v>
      </c>
      <c r="Y68" s="251">
        <f t="shared" si="146"/>
        <v>0</v>
      </c>
      <c r="Z68" s="251">
        <f t="shared" si="146"/>
        <v>0</v>
      </c>
      <c r="AA68" s="251">
        <f t="shared" si="146"/>
        <v>32.249749999999999</v>
      </c>
      <c r="AB68" s="251">
        <f t="shared" si="146"/>
        <v>45.5</v>
      </c>
      <c r="AC68" s="251">
        <f t="shared" si="146"/>
        <v>0</v>
      </c>
      <c r="AD68" s="251">
        <f t="shared" si="146"/>
        <v>0</v>
      </c>
      <c r="AE68" s="251">
        <f t="shared" si="146"/>
        <v>14.861872</v>
      </c>
      <c r="AF68" s="251">
        <f t="shared" si="146"/>
        <v>109.22226499999999</v>
      </c>
      <c r="AG68" s="251">
        <f t="shared" ref="AG68:AO68" si="147">AG196+AG320</f>
        <v>17.400739000000002</v>
      </c>
      <c r="AH68" s="251">
        <f t="shared" si="147"/>
        <v>2.2952249999999998</v>
      </c>
      <c r="AI68" s="251">
        <f t="shared" si="147"/>
        <v>1.254691</v>
      </c>
      <c r="AJ68" s="251">
        <f t="shared" si="147"/>
        <v>23.920047</v>
      </c>
      <c r="AK68" s="251">
        <f t="shared" si="147"/>
        <v>0.75496799999999997</v>
      </c>
      <c r="AL68" s="251">
        <f t="shared" si="147"/>
        <v>0.61867300000000003</v>
      </c>
      <c r="AM68" s="251">
        <f t="shared" si="147"/>
        <v>27.616278999999999</v>
      </c>
      <c r="AN68" s="251">
        <f t="shared" si="147"/>
        <v>22.74024</v>
      </c>
      <c r="AO68" s="251">
        <f t="shared" si="147"/>
        <v>1.397653</v>
      </c>
      <c r="AP68" s="251">
        <f t="shared" ref="AP68:AT68" si="148">AP196+AP320</f>
        <v>18.579174999999999</v>
      </c>
      <c r="AQ68" s="251">
        <f t="shared" si="148"/>
        <v>0.65768000000000004</v>
      </c>
      <c r="AR68" s="251">
        <f t="shared" si="148"/>
        <v>0.77755700000000005</v>
      </c>
      <c r="AS68" s="251">
        <f t="shared" si="148"/>
        <v>8.2757719999999999</v>
      </c>
      <c r="AT68" s="251">
        <f t="shared" si="148"/>
        <v>200.606652</v>
      </c>
      <c r="AV68" s="251">
        <f t="shared" si="19"/>
        <v>0</v>
      </c>
      <c r="AW68" s="251">
        <f t="shared" si="19"/>
        <v>475.97117199999997</v>
      </c>
      <c r="AX68" s="251">
        <f t="shared" si="19"/>
        <v>222.78454199999999</v>
      </c>
      <c r="AY68" s="251">
        <f t="shared" si="19"/>
        <v>305.94469600000002</v>
      </c>
    </row>
    <row r="69" spans="2:53" x14ac:dyDescent="0.2">
      <c r="B69" s="40" t="s">
        <v>84</v>
      </c>
      <c r="C69" s="40"/>
      <c r="D69" s="40"/>
      <c r="E69" s="40"/>
      <c r="F69" s="40">
        <f>SUM(F11:F68)</f>
        <v>227451.17907800002</v>
      </c>
      <c r="G69" s="40"/>
      <c r="H69" s="40"/>
      <c r="I69" s="40"/>
      <c r="J69" s="40"/>
      <c r="K69" s="40">
        <f t="shared" ref="K69:AF69" si="149">SUM(K11:K68)</f>
        <v>3897.9867829999998</v>
      </c>
      <c r="L69" s="40">
        <f t="shared" si="149"/>
        <v>586.55714599999999</v>
      </c>
      <c r="M69" s="40">
        <f t="shared" si="149"/>
        <v>50.127746999999999</v>
      </c>
      <c r="N69" s="40">
        <f t="shared" si="149"/>
        <v>49.619234999999996</v>
      </c>
      <c r="O69" s="40">
        <f t="shared" si="149"/>
        <v>220.06158299999998</v>
      </c>
      <c r="P69" s="40">
        <f t="shared" si="149"/>
        <v>1210.484267</v>
      </c>
      <c r="Q69" s="40">
        <f t="shared" si="149"/>
        <v>11.033033</v>
      </c>
      <c r="R69" s="40">
        <f t="shared" si="149"/>
        <v>1237.7849779999999</v>
      </c>
      <c r="S69" s="40">
        <f t="shared" si="149"/>
        <v>708.18296299999997</v>
      </c>
      <c r="T69" s="40">
        <f t="shared" si="149"/>
        <v>2263.4862659999999</v>
      </c>
      <c r="U69" s="40">
        <f t="shared" si="149"/>
        <v>674.829747</v>
      </c>
      <c r="V69" s="40">
        <f t="shared" si="149"/>
        <v>646.31744200000003</v>
      </c>
      <c r="W69" s="40">
        <f t="shared" si="149"/>
        <v>4714.1013370000001</v>
      </c>
      <c r="X69" s="40">
        <f t="shared" si="149"/>
        <v>351.72041499999995</v>
      </c>
      <c r="Y69" s="40">
        <f t="shared" si="149"/>
        <v>4068.0497710000004</v>
      </c>
      <c r="Z69" s="40">
        <f t="shared" si="149"/>
        <v>2001.8826630000003</v>
      </c>
      <c r="AA69" s="40">
        <f t="shared" si="149"/>
        <v>589.90481799999998</v>
      </c>
      <c r="AB69" s="40">
        <f t="shared" si="149"/>
        <v>295.32885799999997</v>
      </c>
      <c r="AC69" s="40">
        <f t="shared" si="149"/>
        <v>4300.7425539999995</v>
      </c>
      <c r="AD69" s="40">
        <f t="shared" si="149"/>
        <v>1389.7719119999999</v>
      </c>
      <c r="AE69" s="40">
        <f t="shared" si="149"/>
        <v>2448.0115499999997</v>
      </c>
      <c r="AF69" s="40">
        <f t="shared" si="149"/>
        <v>1961.9416729999998</v>
      </c>
      <c r="AG69" s="40">
        <f t="shared" ref="AG69:AO69" si="150">SUM(AG11:AG68)</f>
        <v>2102.3057450000001</v>
      </c>
      <c r="AH69" s="40">
        <f t="shared" si="150"/>
        <v>1145.0394800000001</v>
      </c>
      <c r="AI69" s="40">
        <f t="shared" si="150"/>
        <v>8614.4119190000001</v>
      </c>
      <c r="AJ69" s="40">
        <f t="shared" si="150"/>
        <v>431.26177300000001</v>
      </c>
      <c r="AK69" s="40">
        <f t="shared" si="150"/>
        <v>708.97513500000002</v>
      </c>
      <c r="AL69" s="40">
        <f t="shared" si="150"/>
        <v>5283.0356889999994</v>
      </c>
      <c r="AM69" s="40">
        <f t="shared" si="150"/>
        <v>1445.195399</v>
      </c>
      <c r="AN69" s="40">
        <f t="shared" si="150"/>
        <v>241.851843</v>
      </c>
      <c r="AO69" s="40">
        <f t="shared" si="150"/>
        <v>4761.5087580000009</v>
      </c>
      <c r="AP69" s="40">
        <f t="shared" ref="AP69:AT69" si="151">SUM(AP11:AP68)</f>
        <v>2897.6208539999998</v>
      </c>
      <c r="AQ69" s="40">
        <f t="shared" si="151"/>
        <v>146.405798</v>
      </c>
      <c r="AR69" s="40">
        <f t="shared" si="151"/>
        <v>1419.262127</v>
      </c>
      <c r="AS69" s="40">
        <f t="shared" si="151"/>
        <v>1057.5005239999998</v>
      </c>
      <c r="AT69" s="40">
        <f t="shared" si="151"/>
        <v>540.44243099999994</v>
      </c>
      <c r="AV69" s="40">
        <f t="shared" ref="AV69" si="152">SUM(AV11:AV68)</f>
        <v>3897.9867829999998</v>
      </c>
      <c r="AW69" s="40">
        <f t="shared" ref="AW69" si="153">SUM(AW11:AW68)</f>
        <v>12372.585743999998</v>
      </c>
      <c r="AX69" s="40">
        <f t="shared" ref="AX69:AY69" si="154">SUM(AX11:AX68)</f>
        <v>29269.111357999995</v>
      </c>
      <c r="AY69" s="40">
        <f t="shared" si="154"/>
        <v>18933.060331000001</v>
      </c>
    </row>
    <row r="71" spans="2:53" x14ac:dyDescent="0.2">
      <c r="B71" s="24" t="s">
        <v>1610</v>
      </c>
      <c r="K71" s="24">
        <v>1</v>
      </c>
      <c r="L71" s="24">
        <f>K71+1</f>
        <v>2</v>
      </c>
      <c r="M71" s="24">
        <f t="shared" ref="M71:AF74" si="155">L71+1</f>
        <v>3</v>
      </c>
      <c r="N71" s="24">
        <f t="shared" si="155"/>
        <v>4</v>
      </c>
      <c r="O71" s="24">
        <f t="shared" si="155"/>
        <v>5</v>
      </c>
      <c r="P71" s="24">
        <f t="shared" si="155"/>
        <v>6</v>
      </c>
      <c r="Q71" s="24">
        <f t="shared" si="155"/>
        <v>7</v>
      </c>
      <c r="R71" s="24">
        <f t="shared" si="155"/>
        <v>8</v>
      </c>
      <c r="S71" s="24">
        <f t="shared" si="155"/>
        <v>9</v>
      </c>
      <c r="T71" s="24">
        <f t="shared" si="155"/>
        <v>10</v>
      </c>
      <c r="U71" s="24">
        <f t="shared" si="155"/>
        <v>11</v>
      </c>
      <c r="V71" s="24">
        <f t="shared" si="155"/>
        <v>12</v>
      </c>
      <c r="W71" s="24">
        <f t="shared" si="155"/>
        <v>13</v>
      </c>
      <c r="X71" s="24">
        <f t="shared" si="155"/>
        <v>14</v>
      </c>
      <c r="Y71" s="24">
        <f t="shared" si="155"/>
        <v>15</v>
      </c>
      <c r="Z71" s="24">
        <f t="shared" si="155"/>
        <v>16</v>
      </c>
      <c r="AA71" s="24">
        <f t="shared" si="155"/>
        <v>17</v>
      </c>
      <c r="AB71" s="24">
        <f t="shared" si="155"/>
        <v>18</v>
      </c>
      <c r="AC71" s="24">
        <f t="shared" si="155"/>
        <v>19</v>
      </c>
      <c r="AD71" s="24">
        <f t="shared" si="155"/>
        <v>20</v>
      </c>
      <c r="AE71" s="24">
        <f t="shared" si="155"/>
        <v>21</v>
      </c>
      <c r="AF71" s="24">
        <f t="shared" si="155"/>
        <v>22</v>
      </c>
      <c r="AG71" s="24">
        <f t="shared" ref="AG71" si="156">AF71+1</f>
        <v>23</v>
      </c>
      <c r="AH71" s="24">
        <f t="shared" ref="AH71" si="157">AG71+1</f>
        <v>24</v>
      </c>
      <c r="AI71" s="24">
        <f t="shared" ref="AI71" si="158">AH71+1</f>
        <v>25</v>
      </c>
      <c r="AJ71" s="24">
        <f t="shared" ref="AJ71" si="159">AI71+1</f>
        <v>26</v>
      </c>
      <c r="AK71" s="24">
        <f t="shared" ref="AK71" si="160">AJ71+1</f>
        <v>27</v>
      </c>
      <c r="AL71" s="24">
        <f t="shared" ref="AL71" si="161">AK71+1</f>
        <v>28</v>
      </c>
      <c r="AM71" s="24">
        <f t="shared" ref="AM71" si="162">AL71+1</f>
        <v>29</v>
      </c>
      <c r="AN71" s="24">
        <f t="shared" ref="AN71" si="163">AM71+1</f>
        <v>30</v>
      </c>
      <c r="AO71" s="24">
        <f t="shared" ref="AO71" si="164">AN71+1</f>
        <v>31</v>
      </c>
      <c r="AP71" s="24">
        <f t="shared" ref="AP71" si="165">AO71+1</f>
        <v>32</v>
      </c>
      <c r="AQ71" s="24">
        <f t="shared" ref="AQ71" si="166">AP71+1</f>
        <v>33</v>
      </c>
      <c r="AR71" s="24">
        <f t="shared" ref="AR71" si="167">AQ71+1</f>
        <v>34</v>
      </c>
      <c r="AS71" s="24">
        <f t="shared" ref="AS71" si="168">AR71+1</f>
        <v>35</v>
      </c>
      <c r="AT71" s="24">
        <f t="shared" ref="AT71" si="169">AS71+1</f>
        <v>36</v>
      </c>
      <c r="BA71" s="633" t="s">
        <v>1611</v>
      </c>
    </row>
    <row r="72" spans="2:53" hidden="1" x14ac:dyDescent="0.2">
      <c r="K72" s="629">
        <f>ROUNDUP(K71/3,0)</f>
        <v>1</v>
      </c>
      <c r="L72" s="629">
        <f t="shared" ref="L72:AF72" si="170">ROUNDUP(L71/3,0)</f>
        <v>1</v>
      </c>
      <c r="M72" s="629">
        <f t="shared" si="170"/>
        <v>1</v>
      </c>
      <c r="N72" s="629">
        <f t="shared" si="170"/>
        <v>2</v>
      </c>
      <c r="O72" s="629">
        <f t="shared" si="170"/>
        <v>2</v>
      </c>
      <c r="P72" s="629">
        <f t="shared" si="170"/>
        <v>2</v>
      </c>
      <c r="Q72" s="629">
        <f t="shared" si="170"/>
        <v>3</v>
      </c>
      <c r="R72" s="629">
        <f t="shared" si="170"/>
        <v>3</v>
      </c>
      <c r="S72" s="629">
        <f t="shared" si="170"/>
        <v>3</v>
      </c>
      <c r="T72" s="629">
        <f t="shared" si="170"/>
        <v>4</v>
      </c>
      <c r="U72" s="629">
        <f t="shared" si="170"/>
        <v>4</v>
      </c>
      <c r="V72" s="629">
        <f t="shared" si="170"/>
        <v>4</v>
      </c>
      <c r="W72" s="629">
        <f t="shared" si="170"/>
        <v>5</v>
      </c>
      <c r="X72" s="629">
        <f t="shared" si="170"/>
        <v>5</v>
      </c>
      <c r="Y72" s="629">
        <f t="shared" si="170"/>
        <v>5</v>
      </c>
      <c r="Z72" s="629">
        <f t="shared" si="170"/>
        <v>6</v>
      </c>
      <c r="AA72" s="629">
        <f t="shared" si="170"/>
        <v>6</v>
      </c>
      <c r="AB72" s="629">
        <f t="shared" si="170"/>
        <v>6</v>
      </c>
      <c r="AC72" s="629">
        <f t="shared" si="170"/>
        <v>7</v>
      </c>
      <c r="AD72" s="629">
        <f t="shared" si="170"/>
        <v>7</v>
      </c>
      <c r="AE72" s="629">
        <f t="shared" si="170"/>
        <v>7</v>
      </c>
      <c r="AF72" s="629">
        <f t="shared" si="170"/>
        <v>8</v>
      </c>
      <c r="AG72" s="629">
        <f t="shared" ref="AG72:AO72" si="171">ROUNDUP(AG71/3,0)</f>
        <v>8</v>
      </c>
      <c r="AH72" s="629">
        <f t="shared" si="171"/>
        <v>8</v>
      </c>
      <c r="AI72" s="629">
        <f t="shared" si="171"/>
        <v>9</v>
      </c>
      <c r="AJ72" s="629">
        <f t="shared" si="171"/>
        <v>9</v>
      </c>
      <c r="AK72" s="629">
        <f t="shared" si="171"/>
        <v>9</v>
      </c>
      <c r="AL72" s="629">
        <f t="shared" si="171"/>
        <v>10</v>
      </c>
      <c r="AM72" s="629">
        <f t="shared" si="171"/>
        <v>10</v>
      </c>
      <c r="AN72" s="629">
        <f t="shared" si="171"/>
        <v>10</v>
      </c>
      <c r="AO72" s="629">
        <f t="shared" si="171"/>
        <v>11</v>
      </c>
      <c r="AP72" s="629">
        <f t="shared" ref="AP72:AT72" si="172">ROUNDUP(AP71/3,0)</f>
        <v>11</v>
      </c>
      <c r="AQ72" s="629">
        <f t="shared" si="172"/>
        <v>11</v>
      </c>
      <c r="AR72" s="629">
        <f t="shared" si="172"/>
        <v>12</v>
      </c>
      <c r="AS72" s="629">
        <f t="shared" si="172"/>
        <v>12</v>
      </c>
      <c r="AT72" s="629">
        <f t="shared" si="172"/>
        <v>12</v>
      </c>
    </row>
    <row r="73" spans="2:53" s="251" customFormat="1" ht="14.25" x14ac:dyDescent="0.35">
      <c r="K73" s="631" t="s">
        <v>158</v>
      </c>
      <c r="L73" s="631"/>
      <c r="M73" s="631"/>
      <c r="N73" s="631"/>
      <c r="O73" s="631"/>
      <c r="P73" s="631"/>
      <c r="Q73" s="631"/>
      <c r="R73" s="631"/>
      <c r="S73" s="631" t="s">
        <v>159</v>
      </c>
      <c r="T73" s="631"/>
      <c r="U73" s="631"/>
      <c r="V73" s="631"/>
      <c r="W73" s="631"/>
      <c r="X73" s="631"/>
      <c r="Y73" s="631"/>
      <c r="Z73" s="631"/>
      <c r="AB73" s="24"/>
      <c r="AC73" s="24"/>
      <c r="AD73" s="632"/>
      <c r="AE73" s="632"/>
      <c r="AF73" s="632"/>
      <c r="AG73" s="632"/>
      <c r="AH73" s="632"/>
      <c r="AI73" s="632"/>
      <c r="AJ73" s="632"/>
      <c r="AK73" s="632"/>
      <c r="AL73" s="632"/>
      <c r="AM73" s="632"/>
      <c r="AN73" s="632"/>
      <c r="AO73" s="632"/>
      <c r="AP73" s="632"/>
      <c r="AQ73" s="632"/>
      <c r="AR73" s="632"/>
      <c r="AS73" s="632"/>
      <c r="AT73" s="632"/>
    </row>
    <row r="74" spans="2:53" ht="14.25" x14ac:dyDescent="0.35">
      <c r="B74" s="24" t="s">
        <v>1612</v>
      </c>
      <c r="G74" s="631" t="s">
        <v>158</v>
      </c>
      <c r="H74" s="631" t="s">
        <v>159</v>
      </c>
      <c r="K74" s="630">
        <v>1</v>
      </c>
      <c r="L74" s="630">
        <f>K74+1</f>
        <v>2</v>
      </c>
      <c r="M74" s="630">
        <f t="shared" si="155"/>
        <v>3</v>
      </c>
      <c r="N74" s="630">
        <f t="shared" si="155"/>
        <v>4</v>
      </c>
      <c r="O74" s="630">
        <f t="shared" si="155"/>
        <v>5</v>
      </c>
      <c r="P74" s="630">
        <f t="shared" si="155"/>
        <v>6</v>
      </c>
      <c r="Q74" s="630">
        <f t="shared" si="155"/>
        <v>7</v>
      </c>
      <c r="R74" s="630">
        <f t="shared" si="155"/>
        <v>8</v>
      </c>
      <c r="S74" s="736">
        <v>1</v>
      </c>
      <c r="T74" s="630">
        <f t="shared" ref="T74:Z74" si="173">S74+1</f>
        <v>2</v>
      </c>
      <c r="U74" s="630">
        <f t="shared" si="173"/>
        <v>3</v>
      </c>
      <c r="V74" s="630">
        <f t="shared" si="173"/>
        <v>4</v>
      </c>
      <c r="W74" s="630">
        <f t="shared" si="173"/>
        <v>5</v>
      </c>
      <c r="X74" s="630">
        <f t="shared" si="173"/>
        <v>6</v>
      </c>
      <c r="Y74" s="630">
        <f t="shared" si="173"/>
        <v>7</v>
      </c>
      <c r="Z74" s="630">
        <f t="shared" si="173"/>
        <v>8</v>
      </c>
    </row>
    <row r="75" spans="2:53" x14ac:dyDescent="0.2">
      <c r="C75" s="24" t="s">
        <v>865</v>
      </c>
      <c r="G75" s="251"/>
      <c r="H75" s="251"/>
      <c r="I75" s="251"/>
      <c r="K75" s="36">
        <f t="shared" ref="K75:R84" ca="1" si="174">IF(K$74&lt;=$H203,SUMIF($K$72:$AT$72,K$74,$K203:$AT203),"")</f>
        <v>9.7850733645833327E-2</v>
      </c>
      <c r="L75" s="36">
        <f t="shared" ca="1" si="174"/>
        <v>8.8699027083333319E-3</v>
      </c>
      <c r="M75" s="36">
        <f t="shared" ca="1" si="174"/>
        <v>4.1655708333333331E-4</v>
      </c>
      <c r="N75" s="36">
        <f t="shared" ca="1" si="174"/>
        <v>1.3592083333333334E-4</v>
      </c>
      <c r="O75" s="36">
        <f t="shared" ca="1" si="174"/>
        <v>7.6011739583333338E-4</v>
      </c>
      <c r="P75" s="36">
        <f t="shared" ca="1" si="174"/>
        <v>1.5309879166666668E-3</v>
      </c>
      <c r="Q75" s="36">
        <f t="shared" ca="1" si="174"/>
        <v>9.4515979166666657E-4</v>
      </c>
      <c r="R75" s="356">
        <f t="shared" ca="1" si="174"/>
        <v>8.1480885416666674E-4</v>
      </c>
      <c r="S75" s="636">
        <f t="shared" ref="S75:Z84" ca="1" si="175">IF(S$74&lt;=$H327,SUMIF($K$72:$AT$72,S$74,$K327:$AT327),"")</f>
        <v>0.37451089927083331</v>
      </c>
      <c r="T75" s="36">
        <f t="shared" ca="1" si="175"/>
        <v>5.1107059374999996E-3</v>
      </c>
      <c r="U75" s="36">
        <f t="shared" ca="1" si="175"/>
        <v>7.4316754166666669E-3</v>
      </c>
      <c r="V75" s="36">
        <f t="shared" ca="1" si="175"/>
        <v>1.8633957916666666E-2</v>
      </c>
      <c r="W75" s="36">
        <f t="shared" ca="1" si="175"/>
        <v>4.9643091666666667E-3</v>
      </c>
      <c r="X75" s="36">
        <f t="shared" ca="1" si="175"/>
        <v>1.5887838645833336E-2</v>
      </c>
      <c r="Y75" s="36">
        <f t="shared" ca="1" si="175"/>
        <v>2.3849703125E-3</v>
      </c>
      <c r="Z75" s="36">
        <f t="shared" ca="1" si="175"/>
        <v>2.749450833333333E-3</v>
      </c>
      <c r="AB75" s="36">
        <f ca="1">SUM(K75:Z75)</f>
        <v>0.54299799572916663</v>
      </c>
    </row>
    <row r="76" spans="2:53" x14ac:dyDescent="0.2">
      <c r="C76" s="24" t="s">
        <v>866</v>
      </c>
      <c r="G76" s="251"/>
      <c r="H76" s="251"/>
      <c r="I76" s="251"/>
      <c r="K76" s="36">
        <f t="shared" ca="1" si="174"/>
        <v>0.3</v>
      </c>
      <c r="L76" s="36">
        <f t="shared" ca="1" si="174"/>
        <v>8.8523240994623664E-2</v>
      </c>
      <c r="M76" s="36">
        <f t="shared" ca="1" si="174"/>
        <v>3.2029570698924731E-2</v>
      </c>
      <c r="N76" s="36">
        <f t="shared" ca="1" si="174"/>
        <v>0</v>
      </c>
      <c r="O76" s="36">
        <f t="shared" ca="1" si="174"/>
        <v>5.5367474462365597E-3</v>
      </c>
      <c r="P76" s="36">
        <f t="shared" ca="1" si="174"/>
        <v>0</v>
      </c>
      <c r="Q76" s="36">
        <f t="shared" ca="1" si="174"/>
        <v>2.0300210215053766E-2</v>
      </c>
      <c r="R76" s="356">
        <f t="shared" ca="1" si="174"/>
        <v>0</v>
      </c>
      <c r="S76" s="636">
        <f t="shared" ca="1" si="175"/>
        <v>0.15208780698924732</v>
      </c>
      <c r="T76" s="36">
        <f t="shared" ca="1" si="175"/>
        <v>2.2272237903225807E-2</v>
      </c>
      <c r="U76" s="36">
        <f t="shared" ca="1" si="175"/>
        <v>0</v>
      </c>
      <c r="V76" s="36">
        <f t="shared" ca="1" si="175"/>
        <v>1.4399788440860217E-2</v>
      </c>
      <c r="W76" s="36">
        <f t="shared" ca="1" si="175"/>
        <v>0</v>
      </c>
      <c r="X76" s="36">
        <f t="shared" ca="1" si="175"/>
        <v>9.8495055107526881E-3</v>
      </c>
      <c r="Y76" s="36">
        <f t="shared" ca="1" si="175"/>
        <v>0</v>
      </c>
      <c r="Z76" s="36">
        <f t="shared" ca="1" si="175"/>
        <v>1.2337905376344086E-2</v>
      </c>
      <c r="AB76" s="36">
        <f t="shared" ref="AB76:AB104" ca="1" si="176">SUM(K76:Z76)</f>
        <v>0.65733701357526886</v>
      </c>
    </row>
    <row r="77" spans="2:53" x14ac:dyDescent="0.2">
      <c r="C77" s="24" t="s">
        <v>782</v>
      </c>
      <c r="G77" s="251"/>
      <c r="H77" s="251"/>
      <c r="I77" s="251"/>
      <c r="K77" s="36">
        <f t="shared" ca="1" si="174"/>
        <v>0</v>
      </c>
      <c r="L77" s="36">
        <f t="shared" ca="1" si="174"/>
        <v>3.1282056760685586E-2</v>
      </c>
      <c r="M77" s="36">
        <f t="shared" ca="1" si="174"/>
        <v>0</v>
      </c>
      <c r="N77" s="36">
        <f t="shared" ca="1" si="174"/>
        <v>1.0044074348024783E-2</v>
      </c>
      <c r="O77" s="36">
        <f t="shared" ca="1" si="174"/>
        <v>0</v>
      </c>
      <c r="P77" s="36">
        <f t="shared" ca="1" si="174"/>
        <v>8.6892695630898554E-5</v>
      </c>
      <c r="Q77" s="36">
        <f t="shared" ca="1" si="174"/>
        <v>0</v>
      </c>
      <c r="R77" s="356">
        <f t="shared" ca="1" si="174"/>
        <v>0</v>
      </c>
      <c r="S77" s="636">
        <f t="shared" ca="1" si="175"/>
        <v>0</v>
      </c>
      <c r="T77" s="36">
        <f t="shared" ca="1" si="175"/>
        <v>7.9904798634932883E-2</v>
      </c>
      <c r="U77" s="36">
        <f t="shared" ca="1" si="175"/>
        <v>0</v>
      </c>
      <c r="V77" s="36">
        <f t="shared" ca="1" si="175"/>
        <v>1.8625685208561737E-2</v>
      </c>
      <c r="W77" s="36">
        <f t="shared" ca="1" si="175"/>
        <v>0</v>
      </c>
      <c r="X77" s="36">
        <f t="shared" ca="1" si="175"/>
        <v>8.7314589104863036E-3</v>
      </c>
      <c r="Y77" s="36">
        <f t="shared" ca="1" si="175"/>
        <v>0</v>
      </c>
      <c r="Z77" s="36">
        <f t="shared" ca="1" si="175"/>
        <v>0</v>
      </c>
      <c r="AB77" s="36">
        <f t="shared" ca="1" si="176"/>
        <v>0.14867496655832219</v>
      </c>
    </row>
    <row r="78" spans="2:53" x14ac:dyDescent="0.2">
      <c r="C78" s="24" t="s">
        <v>867</v>
      </c>
      <c r="G78" s="251"/>
      <c r="H78" s="251"/>
      <c r="I78" s="251"/>
      <c r="K78" s="36">
        <f t="shared" ca="1" si="174"/>
        <v>5.2887992330776921E-2</v>
      </c>
      <c r="L78" s="36">
        <f t="shared" ca="1" si="174"/>
        <v>1.9447439146382127E-3</v>
      </c>
      <c r="M78" s="36">
        <f t="shared" ca="1" si="174"/>
        <v>2.6341080360120039E-4</v>
      </c>
      <c r="N78" s="36">
        <f t="shared" ca="1" si="174"/>
        <v>5.3556185395131715E-5</v>
      </c>
      <c r="O78" s="36">
        <f t="shared" ca="1" si="174"/>
        <v>4.7573191063687902E-5</v>
      </c>
      <c r="P78" s="36">
        <f t="shared" ca="1" si="174"/>
        <v>2.6367789263087693E-5</v>
      </c>
      <c r="Q78" s="36">
        <f t="shared" ca="1" si="174"/>
        <v>2.3904634878292764E-5</v>
      </c>
      <c r="R78" s="356">
        <f t="shared" ca="1" si="174"/>
        <v>1.9345115038346117E-5</v>
      </c>
      <c r="S78" s="636">
        <f t="shared" ca="1" si="175"/>
        <v>0.140236288096032</v>
      </c>
      <c r="T78" s="36">
        <f t="shared" ca="1" si="175"/>
        <v>9.1290722240746899E-2</v>
      </c>
      <c r="U78" s="36">
        <f t="shared" ca="1" si="175"/>
        <v>3.4022607535845284E-3</v>
      </c>
      <c r="V78" s="36">
        <f t="shared" ca="1" si="175"/>
        <v>5.7187029009669887E-4</v>
      </c>
      <c r="W78" s="36">
        <f t="shared" ca="1" si="175"/>
        <v>6.9481843947982666E-3</v>
      </c>
      <c r="X78" s="36">
        <f t="shared" ca="1" si="175"/>
        <v>3.9712774258086024E-3</v>
      </c>
      <c r="Y78" s="36">
        <f t="shared" ca="1" si="175"/>
        <v>4.7090563521173731E-3</v>
      </c>
      <c r="Z78" s="36">
        <f t="shared" ca="1" si="175"/>
        <v>3.8363257752584193E-3</v>
      </c>
      <c r="AB78" s="36">
        <f t="shared" ca="1" si="176"/>
        <v>0.31023287929309767</v>
      </c>
    </row>
    <row r="79" spans="2:53" x14ac:dyDescent="0.2">
      <c r="C79" s="24" t="s">
        <v>868</v>
      </c>
      <c r="G79" s="251"/>
      <c r="H79" s="251"/>
      <c r="I79" s="251"/>
      <c r="K79" s="36">
        <f t="shared" ca="1" si="174"/>
        <v>4.3294101040462427E-2</v>
      </c>
      <c r="L79" s="36">
        <f t="shared" ca="1" si="174"/>
        <v>7.417423861271677E-2</v>
      </c>
      <c r="M79" s="36">
        <f t="shared" ca="1" si="174"/>
        <v>2.1455438150289018E-3</v>
      </c>
      <c r="N79" s="36">
        <f t="shared" ca="1" si="174"/>
        <v>9.5291329479768778E-5</v>
      </c>
      <c r="O79" s="36">
        <f t="shared" ca="1" si="174"/>
        <v>2.0562843930635837E-4</v>
      </c>
      <c r="P79" s="36">
        <f t="shared" ca="1" si="174"/>
        <v>1.8937109826589596E-4</v>
      </c>
      <c r="Q79" s="36">
        <f t="shared" ca="1" si="174"/>
        <v>0</v>
      </c>
      <c r="R79" s="356">
        <f t="shared" ca="1" si="174"/>
        <v>0</v>
      </c>
      <c r="S79" s="636">
        <f t="shared" ca="1" si="175"/>
        <v>0</v>
      </c>
      <c r="T79" s="36">
        <f t="shared" ca="1" si="175"/>
        <v>7.6049815028901735E-2</v>
      </c>
      <c r="U79" s="36">
        <f t="shared" ca="1" si="175"/>
        <v>7.7796959075144514E-2</v>
      </c>
      <c r="V79" s="36">
        <f t="shared" ca="1" si="175"/>
        <v>1.4037663815028903E-2</v>
      </c>
      <c r="W79" s="36">
        <f t="shared" ca="1" si="175"/>
        <v>0</v>
      </c>
      <c r="X79" s="36">
        <f t="shared" ca="1" si="175"/>
        <v>0</v>
      </c>
      <c r="Y79" s="36">
        <f t="shared" ca="1" si="175"/>
        <v>0</v>
      </c>
      <c r="Z79" s="36">
        <f t="shared" ca="1" si="175"/>
        <v>0</v>
      </c>
      <c r="AB79" s="36">
        <f t="shared" ca="1" si="176"/>
        <v>0.28798861225433525</v>
      </c>
    </row>
    <row r="80" spans="2:53" x14ac:dyDescent="0.2">
      <c r="C80" s="24" t="s">
        <v>869</v>
      </c>
      <c r="G80" s="251"/>
      <c r="H80" s="251"/>
      <c r="I80" s="251"/>
      <c r="K80" s="36">
        <f t="shared" ca="1" si="174"/>
        <v>1.1225352125000001E-2</v>
      </c>
      <c r="L80" s="36">
        <f t="shared" ca="1" si="174"/>
        <v>0.10765744475000001</v>
      </c>
      <c r="M80" s="36">
        <f t="shared" ca="1" si="174"/>
        <v>1.8366462499999999E-4</v>
      </c>
      <c r="N80" s="36">
        <f t="shared" ca="1" si="174"/>
        <v>1.1432812500000001E-4</v>
      </c>
      <c r="O80" s="36">
        <f t="shared" ca="1" si="174"/>
        <v>4.6287625000000002E-5</v>
      </c>
      <c r="P80" s="36">
        <f t="shared" ca="1" si="174"/>
        <v>2.16609125E-4</v>
      </c>
      <c r="Q80" s="36">
        <f t="shared" ca="1" si="174"/>
        <v>5.1083937499999993E-4</v>
      </c>
      <c r="R80" s="356">
        <f t="shared" ca="1" si="174"/>
        <v>7.9494537499999994E-4</v>
      </c>
      <c r="S80" s="636">
        <f t="shared" ca="1" si="175"/>
        <v>2.4291792E-2</v>
      </c>
      <c r="T80" s="36">
        <f t="shared" ca="1" si="175"/>
        <v>0.26981593112500002</v>
      </c>
      <c r="U80" s="36">
        <f t="shared" ca="1" si="175"/>
        <v>2.6088820874999998E-2</v>
      </c>
      <c r="V80" s="36">
        <f t="shared" ca="1" si="175"/>
        <v>1.8135693749999999E-3</v>
      </c>
      <c r="W80" s="36">
        <f t="shared" ca="1" si="175"/>
        <v>9.2777674999999999E-4</v>
      </c>
      <c r="X80" s="36">
        <f t="shared" ca="1" si="175"/>
        <v>4.6412324999999996E-4</v>
      </c>
      <c r="Y80" s="36">
        <f t="shared" ca="1" si="175"/>
        <v>2.6559263750000001E-3</v>
      </c>
      <c r="Z80" s="36">
        <f t="shared" ca="1" si="175"/>
        <v>0</v>
      </c>
      <c r="AB80" s="36">
        <f t="shared" ca="1" si="176"/>
        <v>0.44680741087499998</v>
      </c>
    </row>
    <row r="81" spans="3:28" x14ac:dyDescent="0.2">
      <c r="C81" s="24" t="s">
        <v>870</v>
      </c>
      <c r="G81" s="251"/>
      <c r="H81" s="251"/>
      <c r="I81" s="251"/>
      <c r="K81" s="36">
        <f t="shared" ca="1" si="174"/>
        <v>6.5624135400000005E-2</v>
      </c>
      <c r="L81" s="36">
        <f t="shared" ca="1" si="174"/>
        <v>7.0948220000000006E-3</v>
      </c>
      <c r="M81" s="36">
        <f t="shared" ca="1" si="174"/>
        <v>0</v>
      </c>
      <c r="N81" s="36">
        <f t="shared" ca="1" si="174"/>
        <v>5.0868800000000003E-5</v>
      </c>
      <c r="O81" s="36">
        <f t="shared" ca="1" si="174"/>
        <v>1.304326E-4</v>
      </c>
      <c r="P81" s="36">
        <f t="shared" ca="1" si="174"/>
        <v>0</v>
      </c>
      <c r="Q81" s="36">
        <f t="shared" ca="1" si="174"/>
        <v>0</v>
      </c>
      <c r="R81" s="356">
        <f t="shared" ca="1" si="174"/>
        <v>3.5621839999999997E-4</v>
      </c>
      <c r="S81" s="636">
        <f t="shared" ca="1" si="175"/>
        <v>5.7987697800000002E-2</v>
      </c>
      <c r="T81" s="36">
        <f t="shared" ca="1" si="175"/>
        <v>5.0650230599999999E-2</v>
      </c>
      <c r="U81" s="36">
        <f t="shared" ca="1" si="175"/>
        <v>0</v>
      </c>
      <c r="V81" s="36">
        <f t="shared" ca="1" si="175"/>
        <v>0</v>
      </c>
      <c r="W81" s="36">
        <f t="shared" ca="1" si="175"/>
        <v>0</v>
      </c>
      <c r="X81" s="36">
        <f t="shared" ca="1" si="175"/>
        <v>0</v>
      </c>
      <c r="Y81" s="36">
        <f t="shared" ca="1" si="175"/>
        <v>0</v>
      </c>
      <c r="Z81" s="36">
        <f t="shared" ca="1" si="175"/>
        <v>0</v>
      </c>
      <c r="AB81" s="36">
        <f t="shared" ca="1" si="176"/>
        <v>0.18189440560000003</v>
      </c>
    </row>
    <row r="82" spans="3:28" x14ac:dyDescent="0.2">
      <c r="C82" s="24" t="s">
        <v>871</v>
      </c>
      <c r="G82" s="251"/>
      <c r="H82" s="251"/>
      <c r="I82" s="251"/>
      <c r="K82" s="36">
        <f t="shared" ca="1" si="174"/>
        <v>3.1707862727272731E-2</v>
      </c>
      <c r="L82" s="36">
        <f t="shared" ca="1" si="174"/>
        <v>3.7262704949494949E-2</v>
      </c>
      <c r="M82" s="36">
        <f t="shared" ca="1" si="174"/>
        <v>1.1350676767676769E-4</v>
      </c>
      <c r="N82" s="36">
        <f t="shared" ca="1" si="174"/>
        <v>2.7090909090909091E-5</v>
      </c>
      <c r="O82" s="36">
        <f t="shared" ca="1" si="174"/>
        <v>2.7854848484848484E-5</v>
      </c>
      <c r="P82" s="36">
        <f t="shared" ca="1" si="174"/>
        <v>3.9701494949494952E-4</v>
      </c>
      <c r="Q82" s="36">
        <f t="shared" ca="1" si="174"/>
        <v>7.0870202020202014E-4</v>
      </c>
      <c r="R82" s="356">
        <f t="shared" ca="1" si="174"/>
        <v>6.1288303030303031E-4</v>
      </c>
      <c r="S82" s="636">
        <f t="shared" ca="1" si="175"/>
        <v>9.3990074747474749E-3</v>
      </c>
      <c r="T82" s="36">
        <f t="shared" ca="1" si="175"/>
        <v>0.11583616222222223</v>
      </c>
      <c r="U82" s="36">
        <f t="shared" ca="1" si="175"/>
        <v>3.2473130505050504E-2</v>
      </c>
      <c r="V82" s="36">
        <f t="shared" ca="1" si="175"/>
        <v>1.8832166060606063E-2</v>
      </c>
      <c r="W82" s="36">
        <f t="shared" ca="1" si="175"/>
        <v>0</v>
      </c>
      <c r="X82" s="36">
        <f t="shared" ca="1" si="175"/>
        <v>0</v>
      </c>
      <c r="Y82" s="36">
        <f t="shared" ca="1" si="175"/>
        <v>0</v>
      </c>
      <c r="Z82" s="36">
        <f t="shared" ca="1" si="175"/>
        <v>0</v>
      </c>
      <c r="AB82" s="36">
        <f t="shared" ca="1" si="176"/>
        <v>0.2473980864646465</v>
      </c>
    </row>
    <row r="83" spans="3:28" x14ac:dyDescent="0.2">
      <c r="C83" s="24" t="s">
        <v>872</v>
      </c>
      <c r="G83" s="251"/>
      <c r="H83" s="251"/>
      <c r="I83" s="251"/>
      <c r="K83" s="36">
        <f t="shared" ca="1" si="174"/>
        <v>0</v>
      </c>
      <c r="L83" s="36">
        <f t="shared" ca="1" si="174"/>
        <v>0</v>
      </c>
      <c r="M83" s="36">
        <f t="shared" ca="1" si="174"/>
        <v>0</v>
      </c>
      <c r="N83" s="36">
        <f t="shared" ca="1" si="174"/>
        <v>0</v>
      </c>
      <c r="O83" s="36">
        <f t="shared" ca="1" si="174"/>
        <v>1.7096963E-2</v>
      </c>
      <c r="P83" s="36">
        <f t="shared" ca="1" si="174"/>
        <v>0</v>
      </c>
      <c r="Q83" s="36">
        <f t="shared" ca="1" si="174"/>
        <v>0</v>
      </c>
      <c r="R83" s="356">
        <f t="shared" ca="1" si="174"/>
        <v>0</v>
      </c>
      <c r="S83" s="636">
        <f t="shared" ca="1" si="175"/>
        <v>8.663833E-2</v>
      </c>
      <c r="T83" s="36">
        <f t="shared" ca="1" si="175"/>
        <v>0</v>
      </c>
      <c r="U83" s="36">
        <f t="shared" ca="1" si="175"/>
        <v>0</v>
      </c>
      <c r="V83" s="36">
        <f t="shared" ca="1" si="175"/>
        <v>0</v>
      </c>
      <c r="W83" s="36">
        <f t="shared" ca="1" si="175"/>
        <v>5.9153386199999998E-2</v>
      </c>
      <c r="X83" s="36">
        <f t="shared" ca="1" si="175"/>
        <v>0</v>
      </c>
      <c r="Y83" s="36">
        <f t="shared" ca="1" si="175"/>
        <v>0</v>
      </c>
      <c r="Z83" s="36">
        <f t="shared" ca="1" si="175"/>
        <v>0</v>
      </c>
      <c r="AB83" s="36">
        <f t="shared" ca="1" si="176"/>
        <v>0.1628886792</v>
      </c>
    </row>
    <row r="84" spans="3:28" x14ac:dyDescent="0.2">
      <c r="C84" s="24" t="s">
        <v>873</v>
      </c>
      <c r="G84" s="251"/>
      <c r="H84" s="251"/>
      <c r="I84" s="251"/>
      <c r="K84" s="36">
        <f t="shared" ca="1" si="174"/>
        <v>6.9818783333333329E-2</v>
      </c>
      <c r="L84" s="36">
        <f t="shared" ca="1" si="174"/>
        <v>1.696284858757062E-2</v>
      </c>
      <c r="M84" s="36">
        <f t="shared" ca="1" si="174"/>
        <v>4.5432062146892655E-5</v>
      </c>
      <c r="N84" s="36">
        <f t="shared" ca="1" si="174"/>
        <v>5.7218502824858756E-5</v>
      </c>
      <c r="O84" s="36">
        <f t="shared" ca="1" si="174"/>
        <v>4.8968827683615822E-4</v>
      </c>
      <c r="P84" s="36">
        <f t="shared" ca="1" si="174"/>
        <v>2.7140536723163839E-5</v>
      </c>
      <c r="Q84" s="36">
        <f t="shared" ca="1" si="174"/>
        <v>3.0829096045197736E-6</v>
      </c>
      <c r="R84" s="356">
        <f t="shared" ca="1" si="174"/>
        <v>5.4076610169491533E-4</v>
      </c>
      <c r="S84" s="636">
        <f t="shared" ca="1" si="175"/>
        <v>0.12379154915254237</v>
      </c>
      <c r="T84" s="36">
        <f t="shared" ca="1" si="175"/>
        <v>2.6931181355932206E-2</v>
      </c>
      <c r="U84" s="36">
        <f t="shared" ca="1" si="175"/>
        <v>7.8247895480225991E-4</v>
      </c>
      <c r="V84" s="36">
        <f t="shared" ca="1" si="175"/>
        <v>1.668380790960452E-3</v>
      </c>
      <c r="W84" s="36">
        <f t="shared" ca="1" si="175"/>
        <v>4.9909806497175141E-3</v>
      </c>
      <c r="X84" s="36">
        <f t="shared" ca="1" si="175"/>
        <v>2.7727389830508476E-3</v>
      </c>
      <c r="Y84" s="36">
        <f t="shared" ca="1" si="175"/>
        <v>1.1743937853107343E-3</v>
      </c>
      <c r="Z84" s="36">
        <f t="shared" ca="1" si="175"/>
        <v>0</v>
      </c>
      <c r="AB84" s="36">
        <f t="shared" ca="1" si="176"/>
        <v>0.25005666398305088</v>
      </c>
    </row>
    <row r="85" spans="3:28" x14ac:dyDescent="0.2">
      <c r="C85" s="24" t="s">
        <v>874</v>
      </c>
      <c r="G85" s="251"/>
      <c r="H85" s="251"/>
      <c r="I85" s="251"/>
      <c r="K85" s="36">
        <f t="shared" ref="K85:R94" ca="1" si="177">IF(K$74&lt;=$H213,SUMIF($K$72:$AT$72,K$74,$K213:$AT213),"")</f>
        <v>0.29206349206349208</v>
      </c>
      <c r="L85" s="36">
        <f t="shared" ca="1" si="177"/>
        <v>5.802581349206349E-3</v>
      </c>
      <c r="M85" s="36">
        <f t="shared" ca="1" si="177"/>
        <v>0</v>
      </c>
      <c r="N85" s="36">
        <f t="shared" ca="1" si="177"/>
        <v>9.1622222222222213E-4</v>
      </c>
      <c r="O85" s="36">
        <f t="shared" ca="1" si="177"/>
        <v>0</v>
      </c>
      <c r="P85" s="36">
        <f t="shared" ca="1" si="177"/>
        <v>3.7350238095238097E-4</v>
      </c>
      <c r="Q85" s="36">
        <f t="shared" ca="1" si="177"/>
        <v>0</v>
      </c>
      <c r="R85" s="356">
        <f t="shared" ca="1" si="177"/>
        <v>0</v>
      </c>
      <c r="S85" s="636">
        <f t="shared" ref="S85:Z94" ca="1" si="178">IF(S$74&lt;=$H337,SUMIF($K$72:$AT$72,S$74,$K337:$AT337),"")</f>
        <v>0</v>
      </c>
      <c r="T85" s="36">
        <f t="shared" ca="1" si="178"/>
        <v>0.15960085793650794</v>
      </c>
      <c r="U85" s="36">
        <f t="shared" ca="1" si="178"/>
        <v>0</v>
      </c>
      <c r="V85" s="36">
        <f t="shared" ca="1" si="178"/>
        <v>0</v>
      </c>
      <c r="W85" s="36">
        <f t="shared" ca="1" si="178"/>
        <v>0</v>
      </c>
      <c r="X85" s="36">
        <f t="shared" ca="1" si="178"/>
        <v>0</v>
      </c>
      <c r="Y85" s="36">
        <f t="shared" ca="1" si="178"/>
        <v>0</v>
      </c>
      <c r="Z85" s="36">
        <f t="shared" ca="1" si="178"/>
        <v>0</v>
      </c>
      <c r="AB85" s="36">
        <f t="shared" ca="1" si="176"/>
        <v>0.45875665595238102</v>
      </c>
    </row>
    <row r="86" spans="3:28" x14ac:dyDescent="0.2">
      <c r="C86" s="24" t="s">
        <v>875</v>
      </c>
      <c r="G86" s="251"/>
      <c r="H86" s="251"/>
      <c r="I86" s="251"/>
      <c r="K86" s="36">
        <f t="shared" ca="1" si="177"/>
        <v>0.22854119154761904</v>
      </c>
      <c r="L86" s="36">
        <f t="shared" ca="1" si="177"/>
        <v>1.7273735714285712E-2</v>
      </c>
      <c r="M86" s="36">
        <f t="shared" ca="1" si="177"/>
        <v>8.177957142857143E-4</v>
      </c>
      <c r="N86" s="36">
        <f t="shared" ca="1" si="177"/>
        <v>6.2175000000000002E-4</v>
      </c>
      <c r="O86" s="36">
        <f t="shared" ca="1" si="177"/>
        <v>1.5229309523809523E-3</v>
      </c>
      <c r="P86" s="36">
        <f t="shared" ca="1" si="177"/>
        <v>6.371163571428572E-3</v>
      </c>
      <c r="Q86" s="36">
        <f t="shared" ca="1" si="177"/>
        <v>0</v>
      </c>
      <c r="R86" s="356" t="str">
        <f t="shared" ca="1" si="177"/>
        <v/>
      </c>
      <c r="S86" s="636">
        <f t="shared" ca="1" si="178"/>
        <v>0.10133016047619048</v>
      </c>
      <c r="T86" s="36">
        <f t="shared" ca="1" si="178"/>
        <v>2.1695119642857141E-2</v>
      </c>
      <c r="U86" s="36">
        <f t="shared" ca="1" si="178"/>
        <v>0.10641767392857143</v>
      </c>
      <c r="V86" s="36">
        <f t="shared" ca="1" si="178"/>
        <v>3.8672259523809525E-3</v>
      </c>
      <c r="W86" s="36">
        <f t="shared" ca="1" si="178"/>
        <v>5.2450669047619048E-3</v>
      </c>
      <c r="X86" s="36">
        <f t="shared" ca="1" si="178"/>
        <v>0</v>
      </c>
      <c r="Y86" s="36">
        <f t="shared" ca="1" si="178"/>
        <v>0</v>
      </c>
      <c r="Z86" s="36" t="str">
        <f t="shared" ca="1" si="178"/>
        <v/>
      </c>
      <c r="AB86" s="36">
        <f t="shared" ca="1" si="176"/>
        <v>0.49370381440476185</v>
      </c>
    </row>
    <row r="87" spans="3:28" x14ac:dyDescent="0.2">
      <c r="C87" s="24" t="s">
        <v>876</v>
      </c>
      <c r="G87" s="251"/>
      <c r="H87" s="251"/>
      <c r="I87" s="251"/>
      <c r="K87" s="36">
        <f t="shared" ca="1" si="177"/>
        <v>3.2005818410852711E-2</v>
      </c>
      <c r="L87" s="36">
        <f t="shared" ca="1" si="177"/>
        <v>2.1915065116279071E-2</v>
      </c>
      <c r="M87" s="36">
        <f t="shared" ca="1" si="177"/>
        <v>1.4099843023255814E-3</v>
      </c>
      <c r="N87" s="36">
        <f t="shared" ca="1" si="177"/>
        <v>3.828668604651163E-4</v>
      </c>
      <c r="O87" s="36">
        <f t="shared" ca="1" si="177"/>
        <v>5.6043585271317825E-4</v>
      </c>
      <c r="P87" s="36">
        <f t="shared" ca="1" si="177"/>
        <v>1.2531275193798448E-3</v>
      </c>
      <c r="Q87" s="36">
        <f t="shared" ca="1" si="177"/>
        <v>2.9126744186046515E-5</v>
      </c>
      <c r="R87" s="356" t="str">
        <f t="shared" ca="1" si="177"/>
        <v/>
      </c>
      <c r="S87" s="636">
        <f t="shared" ca="1" si="178"/>
        <v>5.179566666666667E-2</v>
      </c>
      <c r="T87" s="36">
        <f t="shared" ca="1" si="178"/>
        <v>0.2596900226744186</v>
      </c>
      <c r="U87" s="36">
        <f t="shared" ca="1" si="178"/>
        <v>1.0064303488372093E-2</v>
      </c>
      <c r="V87" s="36">
        <f t="shared" ca="1" si="178"/>
        <v>1.065470988372093E-2</v>
      </c>
      <c r="W87" s="36">
        <f t="shared" ca="1" si="178"/>
        <v>3.646667635658915E-3</v>
      </c>
      <c r="X87" s="36">
        <f t="shared" ca="1" si="178"/>
        <v>3.5124914728682172E-3</v>
      </c>
      <c r="Y87" s="36">
        <f t="shared" ca="1" si="178"/>
        <v>0</v>
      </c>
      <c r="Z87" s="36" t="str">
        <f t="shared" ca="1" si="178"/>
        <v/>
      </c>
      <c r="AB87" s="36">
        <f t="shared" ca="1" si="176"/>
        <v>0.39692028662790696</v>
      </c>
    </row>
    <row r="88" spans="3:28" x14ac:dyDescent="0.2">
      <c r="C88" s="24" t="s">
        <v>877</v>
      </c>
      <c r="G88" s="251"/>
      <c r="H88" s="251"/>
      <c r="I88" s="251"/>
      <c r="K88" s="36">
        <f t="shared" ca="1" si="177"/>
        <v>3.9194952800000002E-2</v>
      </c>
      <c r="L88" s="36">
        <f t="shared" ca="1" si="177"/>
        <v>0</v>
      </c>
      <c r="M88" s="36">
        <f t="shared" ca="1" si="177"/>
        <v>1.76673026E-2</v>
      </c>
      <c r="N88" s="36">
        <f t="shared" ca="1" si="177"/>
        <v>0</v>
      </c>
      <c r="O88" s="36">
        <f t="shared" ca="1" si="177"/>
        <v>0</v>
      </c>
      <c r="P88" s="36">
        <f t="shared" ca="1" si="177"/>
        <v>8.4475079999999996E-4</v>
      </c>
      <c r="Q88" s="36">
        <f t="shared" ca="1" si="177"/>
        <v>0</v>
      </c>
      <c r="R88" s="356" t="str">
        <f t="shared" ca="1" si="177"/>
        <v/>
      </c>
      <c r="S88" s="636">
        <f t="shared" ca="1" si="178"/>
        <v>0.13365197840000001</v>
      </c>
      <c r="T88" s="36">
        <f t="shared" ca="1" si="178"/>
        <v>0.12803047939999998</v>
      </c>
      <c r="U88" s="36">
        <f t="shared" ca="1" si="178"/>
        <v>0</v>
      </c>
      <c r="V88" s="36">
        <f t="shared" ca="1" si="178"/>
        <v>0</v>
      </c>
      <c r="W88" s="36">
        <f t="shared" ca="1" si="178"/>
        <v>0</v>
      </c>
      <c r="X88" s="36">
        <f t="shared" ca="1" si="178"/>
        <v>0</v>
      </c>
      <c r="Y88" s="36">
        <f t="shared" ca="1" si="178"/>
        <v>0</v>
      </c>
      <c r="Z88" s="36" t="str">
        <f t="shared" ca="1" si="178"/>
        <v/>
      </c>
      <c r="AB88" s="36">
        <f t="shared" ca="1" si="176"/>
        <v>0.31938946400000001</v>
      </c>
    </row>
    <row r="89" spans="3:28" x14ac:dyDescent="0.2">
      <c r="C89" s="24" t="s">
        <v>878</v>
      </c>
      <c r="G89" s="251"/>
      <c r="H89" s="251"/>
      <c r="I89" s="251"/>
      <c r="K89" s="36">
        <f t="shared" ca="1" si="177"/>
        <v>8.8078026000000018E-2</v>
      </c>
      <c r="L89" s="36">
        <f t="shared" ca="1" si="177"/>
        <v>5.5687493142857147E-2</v>
      </c>
      <c r="M89" s="36">
        <f t="shared" ca="1" si="177"/>
        <v>3.033952857142857E-4</v>
      </c>
      <c r="N89" s="36">
        <f t="shared" ca="1" si="177"/>
        <v>2.8650857142857144E-5</v>
      </c>
      <c r="O89" s="36">
        <f t="shared" ca="1" si="177"/>
        <v>1.6766999999999997E-5</v>
      </c>
      <c r="P89" s="36">
        <f t="shared" ca="1" si="177"/>
        <v>6.5997142857142865E-6</v>
      </c>
      <c r="Q89" s="36" t="str">
        <f t="shared" ca="1" si="177"/>
        <v/>
      </c>
      <c r="R89" s="356" t="str">
        <f t="shared" ca="1" si="177"/>
        <v/>
      </c>
      <c r="S89" s="636">
        <f t="shared" ca="1" si="178"/>
        <v>0.18966241114285715</v>
      </c>
      <c r="T89" s="36">
        <f t="shared" ca="1" si="178"/>
        <v>0.10450133871428571</v>
      </c>
      <c r="U89" s="36">
        <f t="shared" ca="1" si="178"/>
        <v>2.7402475428571431E-2</v>
      </c>
      <c r="V89" s="36">
        <f t="shared" ca="1" si="178"/>
        <v>7.4720571428571426E-4</v>
      </c>
      <c r="W89" s="36">
        <f t="shared" ca="1" si="178"/>
        <v>9.5698210000000009E-3</v>
      </c>
      <c r="X89" s="36">
        <f t="shared" ca="1" si="178"/>
        <v>6.3463271428571423E-4</v>
      </c>
      <c r="Y89" s="36" t="str">
        <f t="shared" ca="1" si="178"/>
        <v/>
      </c>
      <c r="Z89" s="36" t="str">
        <f t="shared" ca="1" si="178"/>
        <v/>
      </c>
      <c r="AB89" s="36">
        <f t="shared" ca="1" si="176"/>
        <v>0.47663881671428571</v>
      </c>
    </row>
    <row r="90" spans="3:28" x14ac:dyDescent="0.2">
      <c r="C90" s="24" t="s">
        <v>803</v>
      </c>
      <c r="G90" s="251"/>
      <c r="H90" s="251"/>
      <c r="I90" s="251"/>
      <c r="K90" s="36">
        <f t="shared" ca="1" si="177"/>
        <v>3.7025997804358335E-2</v>
      </c>
      <c r="L90" s="36">
        <f t="shared" ca="1" si="177"/>
        <v>0</v>
      </c>
      <c r="M90" s="36">
        <f t="shared" ca="1" si="177"/>
        <v>4.4553383157984385E-4</v>
      </c>
      <c r="N90" s="36">
        <f t="shared" ca="1" si="177"/>
        <v>4.3433716984380587E-4</v>
      </c>
      <c r="O90" s="36">
        <f t="shared" ca="1" si="177"/>
        <v>1.8707755650630093E-4</v>
      </c>
      <c r="P90" s="36">
        <f t="shared" ca="1" si="177"/>
        <v>0</v>
      </c>
      <c r="Q90" s="36" t="str">
        <f t="shared" ca="1" si="177"/>
        <v/>
      </c>
      <c r="R90" s="356" t="str">
        <f t="shared" ca="1" si="177"/>
        <v/>
      </c>
      <c r="S90" s="636">
        <f t="shared" ca="1" si="178"/>
        <v>0</v>
      </c>
      <c r="T90" s="36">
        <f t="shared" ca="1" si="178"/>
        <v>5.2276846717922994E-2</v>
      </c>
      <c r="U90" s="36">
        <f t="shared" ca="1" si="178"/>
        <v>1.2385107403163132E-3</v>
      </c>
      <c r="V90" s="36">
        <f t="shared" ca="1" si="178"/>
        <v>3.4539646512798967E-3</v>
      </c>
      <c r="W90" s="36">
        <f t="shared" ca="1" si="178"/>
        <v>0</v>
      </c>
      <c r="X90" s="36">
        <f t="shared" ca="1" si="178"/>
        <v>0</v>
      </c>
      <c r="Y90" s="36" t="str">
        <f t="shared" ca="1" si="178"/>
        <v/>
      </c>
      <c r="Z90" s="36" t="str">
        <f t="shared" ca="1" si="178"/>
        <v/>
      </c>
      <c r="AB90" s="36">
        <f t="shared" ca="1" si="176"/>
        <v>9.5062268471807487E-2</v>
      </c>
    </row>
    <row r="91" spans="3:28" x14ac:dyDescent="0.2">
      <c r="C91" s="24" t="s">
        <v>804</v>
      </c>
      <c r="G91" s="251"/>
      <c r="H91" s="251"/>
      <c r="I91" s="251"/>
      <c r="K91" s="36">
        <f t="shared" ca="1" si="177"/>
        <v>0</v>
      </c>
      <c r="L91" s="36">
        <f t="shared" ca="1" si="177"/>
        <v>0.17269948927083334</v>
      </c>
      <c r="M91" s="36">
        <f t="shared" ca="1" si="177"/>
        <v>3.1913260416666669E-4</v>
      </c>
      <c r="N91" s="36">
        <f t="shared" ca="1" si="177"/>
        <v>2.3701218749999997E-4</v>
      </c>
      <c r="O91" s="36">
        <f t="shared" ca="1" si="177"/>
        <v>3.9962625000000002E-4</v>
      </c>
      <c r="P91" s="36" t="str">
        <f t="shared" ca="1" si="177"/>
        <v/>
      </c>
      <c r="Q91" s="36" t="str">
        <f t="shared" ca="1" si="177"/>
        <v/>
      </c>
      <c r="R91" s="356" t="str">
        <f t="shared" ca="1" si="177"/>
        <v/>
      </c>
      <c r="S91" s="636">
        <f t="shared" ca="1" si="178"/>
        <v>4.1666666666666664E-2</v>
      </c>
      <c r="T91" s="36">
        <f t="shared" ca="1" si="178"/>
        <v>0.12321420697916664</v>
      </c>
      <c r="U91" s="36">
        <f t="shared" ca="1" si="178"/>
        <v>1.89541909375E-2</v>
      </c>
      <c r="V91" s="36">
        <f t="shared" ca="1" si="178"/>
        <v>2.5073121875000002E-3</v>
      </c>
      <c r="W91" s="36">
        <f t="shared" ca="1" si="178"/>
        <v>2.5897211458333333E-2</v>
      </c>
      <c r="X91" s="36" t="str">
        <f t="shared" ca="1" si="178"/>
        <v/>
      </c>
      <c r="Y91" s="36" t="str">
        <f t="shared" ca="1" si="178"/>
        <v/>
      </c>
      <c r="Z91" s="36" t="str">
        <f t="shared" ca="1" si="178"/>
        <v/>
      </c>
      <c r="AB91" s="36">
        <f t="shared" ca="1" si="176"/>
        <v>0.38589484854166667</v>
      </c>
    </row>
    <row r="92" spans="3:28" x14ac:dyDescent="0.2">
      <c r="C92" s="24" t="s">
        <v>805</v>
      </c>
      <c r="G92" s="251"/>
      <c r="H92" s="251"/>
      <c r="I92" s="251"/>
      <c r="K92" s="36">
        <f t="shared" ca="1" si="177"/>
        <v>0</v>
      </c>
      <c r="L92" s="36">
        <f t="shared" ca="1" si="177"/>
        <v>0.15077909042019169</v>
      </c>
      <c r="M92" s="36">
        <f t="shared" ca="1" si="177"/>
        <v>0</v>
      </c>
      <c r="N92" s="36">
        <f t="shared" ca="1" si="177"/>
        <v>3.4996104702762218E-3</v>
      </c>
      <c r="O92" s="36">
        <f t="shared" ca="1" si="177"/>
        <v>0</v>
      </c>
      <c r="P92" s="36" t="str">
        <f t="shared" ca="1" si="177"/>
        <v/>
      </c>
      <c r="Q92" s="36" t="str">
        <f t="shared" ca="1" si="177"/>
        <v/>
      </c>
      <c r="R92" s="356" t="str">
        <f t="shared" ca="1" si="177"/>
        <v/>
      </c>
      <c r="S92" s="636">
        <f t="shared" ca="1" si="178"/>
        <v>0</v>
      </c>
      <c r="T92" s="36">
        <f t="shared" ca="1" si="178"/>
        <v>7.8157635368554829E-2</v>
      </c>
      <c r="U92" s="36">
        <f t="shared" ca="1" si="178"/>
        <v>0</v>
      </c>
      <c r="V92" s="36">
        <f t="shared" ca="1" si="178"/>
        <v>0.1274214160056536</v>
      </c>
      <c r="W92" s="36">
        <f t="shared" ca="1" si="178"/>
        <v>0</v>
      </c>
      <c r="X92" s="36" t="str">
        <f t="shared" ca="1" si="178"/>
        <v/>
      </c>
      <c r="Y92" s="36" t="str">
        <f t="shared" ca="1" si="178"/>
        <v/>
      </c>
      <c r="Z92" s="36" t="str">
        <f t="shared" ca="1" si="178"/>
        <v/>
      </c>
      <c r="AB92" s="36">
        <f t="shared" ca="1" si="176"/>
        <v>0.35985775226467631</v>
      </c>
    </row>
    <row r="93" spans="3:28" x14ac:dyDescent="0.2">
      <c r="C93" s="24" t="s">
        <v>301</v>
      </c>
      <c r="G93" s="251"/>
      <c r="H93" s="251"/>
      <c r="I93" s="251"/>
      <c r="K93" s="36">
        <f t="shared" ca="1" si="177"/>
        <v>3.71498E-4</v>
      </c>
      <c r="L93" s="36">
        <f t="shared" ca="1" si="177"/>
        <v>3.2512094000000005E-2</v>
      </c>
      <c r="M93" s="36">
        <f t="shared" ca="1" si="177"/>
        <v>8.120060000000001E-4</v>
      </c>
      <c r="N93" s="36">
        <f t="shared" ca="1" si="177"/>
        <v>1.4446900000000002E-4</v>
      </c>
      <c r="O93" s="36">
        <f t="shared" ca="1" si="177"/>
        <v>3.7848000000000008E-5</v>
      </c>
      <c r="P93" s="36" t="str">
        <f t="shared" ca="1" si="177"/>
        <v/>
      </c>
      <c r="Q93" s="36" t="str">
        <f t="shared" ca="1" si="177"/>
        <v/>
      </c>
      <c r="R93" s="356" t="str">
        <f t="shared" ca="1" si="177"/>
        <v/>
      </c>
      <c r="S93" s="636">
        <f t="shared" ca="1" si="178"/>
        <v>0</v>
      </c>
      <c r="T93" s="36">
        <f t="shared" ca="1" si="178"/>
        <v>0</v>
      </c>
      <c r="U93" s="36">
        <f t="shared" ca="1" si="178"/>
        <v>1.2150330000000001E-3</v>
      </c>
      <c r="V93" s="36">
        <f t="shared" ca="1" si="178"/>
        <v>0</v>
      </c>
      <c r="W93" s="36">
        <f t="shared" ca="1" si="178"/>
        <v>0</v>
      </c>
      <c r="X93" s="36" t="str">
        <f t="shared" ca="1" si="178"/>
        <v/>
      </c>
      <c r="Y93" s="36" t="str">
        <f t="shared" ca="1" si="178"/>
        <v/>
      </c>
      <c r="Z93" s="36" t="str">
        <f t="shared" ca="1" si="178"/>
        <v/>
      </c>
      <c r="AB93" s="36">
        <f t="shared" ca="1" si="176"/>
        <v>3.5092947999999999E-2</v>
      </c>
    </row>
    <row r="94" spans="3:28" x14ac:dyDescent="0.2">
      <c r="C94" s="24" t="s">
        <v>302</v>
      </c>
      <c r="G94" s="251"/>
      <c r="H94" s="251"/>
      <c r="I94" s="251"/>
      <c r="K94" s="36">
        <f t="shared" ca="1" si="177"/>
        <v>7.5394809999999993E-2</v>
      </c>
      <c r="L94" s="36">
        <f t="shared" ca="1" si="177"/>
        <v>3.8722395999999999E-2</v>
      </c>
      <c r="M94" s="36">
        <f t="shared" ca="1" si="177"/>
        <v>7.5524199999999994E-4</v>
      </c>
      <c r="N94" s="36">
        <f t="shared" ca="1" si="177"/>
        <v>3.561173333333333E-4</v>
      </c>
      <c r="O94" s="36">
        <f t="shared" ca="1" si="177"/>
        <v>0</v>
      </c>
      <c r="P94" s="36" t="str">
        <f t="shared" ca="1" si="177"/>
        <v/>
      </c>
      <c r="Q94" s="36" t="str">
        <f t="shared" ca="1" si="177"/>
        <v/>
      </c>
      <c r="R94" s="356" t="str">
        <f t="shared" ca="1" si="177"/>
        <v/>
      </c>
      <c r="S94" s="636">
        <f t="shared" ca="1" si="178"/>
        <v>4.476653433333333E-2</v>
      </c>
      <c r="T94" s="36">
        <f t="shared" ca="1" si="178"/>
        <v>8.4627954333333325E-2</v>
      </c>
      <c r="U94" s="36">
        <f t="shared" ca="1" si="178"/>
        <v>2.0106111666666666E-2</v>
      </c>
      <c r="V94" s="36">
        <f t="shared" ca="1" si="178"/>
        <v>3.6690336666666667E-3</v>
      </c>
      <c r="W94" s="36">
        <f t="shared" ca="1" si="178"/>
        <v>0</v>
      </c>
      <c r="X94" s="36" t="str">
        <f t="shared" ca="1" si="178"/>
        <v/>
      </c>
      <c r="Y94" s="36" t="str">
        <f t="shared" ca="1" si="178"/>
        <v/>
      </c>
      <c r="Z94" s="36" t="str">
        <f t="shared" ca="1" si="178"/>
        <v/>
      </c>
      <c r="AB94" s="36">
        <f t="shared" ca="1" si="176"/>
        <v>0.26839819933333331</v>
      </c>
    </row>
    <row r="95" spans="3:28" x14ac:dyDescent="0.2">
      <c r="C95" s="24" t="s">
        <v>303</v>
      </c>
      <c r="G95" s="251"/>
      <c r="H95" s="251"/>
      <c r="I95" s="251"/>
      <c r="K95" s="36">
        <f t="shared" ref="K95:R104" ca="1" si="179">IF(K$74&lt;=$H223,SUMIF($K$72:$AT$72,K$74,$K223:$AT223),"")</f>
        <v>0</v>
      </c>
      <c r="L95" s="36">
        <f t="shared" ca="1" si="179"/>
        <v>0</v>
      </c>
      <c r="M95" s="36">
        <f t="shared" ca="1" si="179"/>
        <v>0</v>
      </c>
      <c r="N95" s="36">
        <f t="shared" ca="1" si="179"/>
        <v>0</v>
      </c>
      <c r="O95" s="36">
        <f t="shared" ca="1" si="179"/>
        <v>0</v>
      </c>
      <c r="P95" s="36" t="str">
        <f t="shared" ca="1" si="179"/>
        <v/>
      </c>
      <c r="Q95" s="36" t="str">
        <f t="shared" ca="1" si="179"/>
        <v/>
      </c>
      <c r="R95" s="356" t="str">
        <f t="shared" ca="1" si="179"/>
        <v/>
      </c>
      <c r="S95" s="636">
        <f t="shared" ref="S95:Z104" ca="1" si="180">IF(S$74&lt;=$H347,SUMIF($K$72:$AT$72,S$74,$K347:$AT347),"")</f>
        <v>0</v>
      </c>
      <c r="T95" s="36">
        <f t="shared" ca="1" si="180"/>
        <v>0</v>
      </c>
      <c r="U95" s="36">
        <f t="shared" ca="1" si="180"/>
        <v>0</v>
      </c>
      <c r="V95" s="36">
        <f t="shared" ca="1" si="180"/>
        <v>0</v>
      </c>
      <c r="W95" s="36">
        <f t="shared" ca="1" si="180"/>
        <v>0</v>
      </c>
      <c r="X95" s="36" t="str">
        <f t="shared" ca="1" si="180"/>
        <v/>
      </c>
      <c r="Y95" s="36" t="str">
        <f t="shared" ca="1" si="180"/>
        <v/>
      </c>
      <c r="Z95" s="36" t="str">
        <f t="shared" ca="1" si="180"/>
        <v/>
      </c>
      <c r="AB95" s="36">
        <f t="shared" ca="1" si="176"/>
        <v>0</v>
      </c>
    </row>
    <row r="96" spans="3:28" x14ac:dyDescent="0.2">
      <c r="C96" s="24" t="s">
        <v>304</v>
      </c>
      <c r="G96" s="251"/>
      <c r="H96" s="251"/>
      <c r="I96" s="251"/>
      <c r="K96" s="36">
        <f t="shared" ca="1" si="179"/>
        <v>0</v>
      </c>
      <c r="L96" s="36">
        <f t="shared" ca="1" si="179"/>
        <v>0</v>
      </c>
      <c r="M96" s="36">
        <f t="shared" ca="1" si="179"/>
        <v>0</v>
      </c>
      <c r="N96" s="36">
        <f t="shared" ca="1" si="179"/>
        <v>0</v>
      </c>
      <c r="O96" s="36" t="str">
        <f t="shared" ca="1" si="179"/>
        <v/>
      </c>
      <c r="P96" s="36" t="str">
        <f t="shared" ca="1" si="179"/>
        <v/>
      </c>
      <c r="Q96" s="36" t="str">
        <f t="shared" ca="1" si="179"/>
        <v/>
      </c>
      <c r="R96" s="356" t="str">
        <f t="shared" ca="1" si="179"/>
        <v/>
      </c>
      <c r="S96" s="636">
        <f t="shared" ca="1" si="180"/>
        <v>1.3592238333333334E-2</v>
      </c>
      <c r="T96" s="36">
        <f t="shared" ca="1" si="180"/>
        <v>0</v>
      </c>
      <c r="U96" s="36">
        <f t="shared" ca="1" si="180"/>
        <v>0</v>
      </c>
      <c r="V96" s="36">
        <f t="shared" ca="1" si="180"/>
        <v>0</v>
      </c>
      <c r="W96" s="36" t="str">
        <f t="shared" ca="1" si="180"/>
        <v/>
      </c>
      <c r="X96" s="36" t="str">
        <f t="shared" ca="1" si="180"/>
        <v/>
      </c>
      <c r="Y96" s="36" t="str">
        <f t="shared" ca="1" si="180"/>
        <v/>
      </c>
      <c r="Z96" s="36" t="str">
        <f t="shared" ca="1" si="180"/>
        <v/>
      </c>
      <c r="AB96" s="36">
        <f t="shared" ca="1" si="176"/>
        <v>1.3592238333333334E-2</v>
      </c>
    </row>
    <row r="97" spans="2:28" x14ac:dyDescent="0.2">
      <c r="C97" s="24" t="s">
        <v>305</v>
      </c>
      <c r="G97" s="251"/>
      <c r="H97" s="251"/>
      <c r="I97" s="251"/>
      <c r="K97" s="36">
        <f t="shared" ca="1" si="179"/>
        <v>6.1819214062499997E-3</v>
      </c>
      <c r="L97" s="36">
        <f t="shared" ca="1" si="179"/>
        <v>4.4020891249999999E-2</v>
      </c>
      <c r="M97" s="36">
        <f t="shared" ca="1" si="179"/>
        <v>2.2987109374999999E-5</v>
      </c>
      <c r="N97" s="36">
        <f t="shared" ca="1" si="179"/>
        <v>2.3336530468750002E-2</v>
      </c>
      <c r="O97" s="36" t="str">
        <f t="shared" ca="1" si="179"/>
        <v/>
      </c>
      <c r="P97" s="36" t="str">
        <f t="shared" ca="1" si="179"/>
        <v/>
      </c>
      <c r="Q97" s="36" t="str">
        <f t="shared" ca="1" si="179"/>
        <v/>
      </c>
      <c r="R97" s="356" t="str">
        <f t="shared" ca="1" si="179"/>
        <v/>
      </c>
      <c r="S97" s="636">
        <f t="shared" ca="1" si="180"/>
        <v>3.2349676874999997E-2</v>
      </c>
      <c r="T97" s="36">
        <f t="shared" ca="1" si="180"/>
        <v>7.6567496171874999E-2</v>
      </c>
      <c r="U97" s="36">
        <f t="shared" ca="1" si="180"/>
        <v>0.35720369031249999</v>
      </c>
      <c r="V97" s="36">
        <f t="shared" ca="1" si="180"/>
        <v>2.0310593750000002E-4</v>
      </c>
      <c r="W97" s="36" t="str">
        <f t="shared" ca="1" si="180"/>
        <v/>
      </c>
      <c r="X97" s="36" t="str">
        <f t="shared" ca="1" si="180"/>
        <v/>
      </c>
      <c r="Y97" s="36" t="str">
        <f t="shared" ca="1" si="180"/>
        <v/>
      </c>
      <c r="Z97" s="36" t="str">
        <f t="shared" ca="1" si="180"/>
        <v/>
      </c>
      <c r="AB97" s="36">
        <f t="shared" ca="1" si="176"/>
        <v>0.53988629953125</v>
      </c>
    </row>
    <row r="98" spans="2:28" x14ac:dyDescent="0.2">
      <c r="C98" s="24" t="s">
        <v>306</v>
      </c>
      <c r="G98" s="251"/>
      <c r="H98" s="251"/>
      <c r="I98" s="251"/>
      <c r="K98" s="36">
        <f t="shared" ca="1" si="179"/>
        <v>7.1199718075117366E-2</v>
      </c>
      <c r="L98" s="36">
        <f t="shared" ca="1" si="179"/>
        <v>4.8452700469483564E-2</v>
      </c>
      <c r="M98" s="36">
        <f t="shared" ca="1" si="179"/>
        <v>2.9446525821596244E-4</v>
      </c>
      <c r="N98" s="36">
        <f t="shared" ca="1" si="179"/>
        <v>0</v>
      </c>
      <c r="O98" s="36" t="str">
        <f t="shared" ca="1" si="179"/>
        <v/>
      </c>
      <c r="P98" s="36" t="str">
        <f t="shared" ca="1" si="179"/>
        <v/>
      </c>
      <c r="Q98" s="36" t="str">
        <f t="shared" ca="1" si="179"/>
        <v/>
      </c>
      <c r="R98" s="356" t="str">
        <f t="shared" ca="1" si="179"/>
        <v/>
      </c>
      <c r="S98" s="636">
        <f t="shared" ca="1" si="180"/>
        <v>0.12728647981220659</v>
      </c>
      <c r="T98" s="36">
        <f t="shared" ca="1" si="180"/>
        <v>1.5292394366197184E-3</v>
      </c>
      <c r="U98" s="36">
        <f t="shared" ca="1" si="180"/>
        <v>3.4697472065727701E-2</v>
      </c>
      <c r="V98" s="36">
        <f t="shared" ca="1" si="180"/>
        <v>0</v>
      </c>
      <c r="W98" s="36" t="str">
        <f t="shared" ca="1" si="180"/>
        <v/>
      </c>
      <c r="X98" s="36" t="str">
        <f t="shared" ca="1" si="180"/>
        <v/>
      </c>
      <c r="Y98" s="36" t="str">
        <f t="shared" ca="1" si="180"/>
        <v/>
      </c>
      <c r="Z98" s="36" t="str">
        <f t="shared" ca="1" si="180"/>
        <v/>
      </c>
      <c r="AB98" s="36">
        <f t="shared" ca="1" si="176"/>
        <v>0.28346007511737087</v>
      </c>
    </row>
    <row r="99" spans="2:28" x14ac:dyDescent="0.2">
      <c r="C99" s="24" t="s">
        <v>307</v>
      </c>
      <c r="G99" s="251"/>
      <c r="H99" s="251"/>
      <c r="I99" s="251"/>
      <c r="K99" s="36">
        <f t="shared" ca="1" si="179"/>
        <v>0.16561927003392282</v>
      </c>
      <c r="L99" s="36">
        <f t="shared" ca="1" si="179"/>
        <v>4.8597821788615098E-3</v>
      </c>
      <c r="M99" s="36">
        <f t="shared" ca="1" si="179"/>
        <v>0</v>
      </c>
      <c r="N99" s="36">
        <f t="shared" ca="1" si="179"/>
        <v>0</v>
      </c>
      <c r="O99" s="36" t="str">
        <f t="shared" ca="1" si="179"/>
        <v/>
      </c>
      <c r="P99" s="36" t="str">
        <f t="shared" ca="1" si="179"/>
        <v/>
      </c>
      <c r="Q99" s="36" t="str">
        <f t="shared" ca="1" si="179"/>
        <v/>
      </c>
      <c r="R99" s="356" t="str">
        <f t="shared" ca="1" si="179"/>
        <v/>
      </c>
      <c r="S99" s="636">
        <f t="shared" ca="1" si="180"/>
        <v>0</v>
      </c>
      <c r="T99" s="356">
        <f t="shared" ca="1" si="180"/>
        <v>0</v>
      </c>
      <c r="U99" s="356">
        <f t="shared" ca="1" si="180"/>
        <v>0</v>
      </c>
      <c r="V99" s="356">
        <f t="shared" ca="1" si="180"/>
        <v>0</v>
      </c>
      <c r="W99" s="356" t="str">
        <f t="shared" ca="1" si="180"/>
        <v/>
      </c>
      <c r="X99" s="356" t="str">
        <f t="shared" ca="1" si="180"/>
        <v/>
      </c>
      <c r="Y99" s="356" t="str">
        <f t="shared" ca="1" si="180"/>
        <v/>
      </c>
      <c r="Z99" s="356" t="str">
        <f t="shared" ca="1" si="180"/>
        <v/>
      </c>
      <c r="AB99" s="36">
        <f t="shared" ca="1" si="176"/>
        <v>0.17047905221278434</v>
      </c>
    </row>
    <row r="100" spans="2:28" x14ac:dyDescent="0.2">
      <c r="C100" s="24" t="s">
        <v>825</v>
      </c>
      <c r="G100" s="251"/>
      <c r="H100" s="251"/>
      <c r="I100" s="251"/>
      <c r="K100" s="36">
        <f t="shared" ca="1" si="179"/>
        <v>8.3861512030826875E-3</v>
      </c>
      <c r="L100" s="36" t="str">
        <f t="shared" ca="1" si="179"/>
        <v/>
      </c>
      <c r="M100" s="36" t="str">
        <f t="shared" ca="1" si="179"/>
        <v/>
      </c>
      <c r="N100" s="36" t="str">
        <f t="shared" ca="1" si="179"/>
        <v/>
      </c>
      <c r="O100" s="36" t="str">
        <f t="shared" ca="1" si="179"/>
        <v/>
      </c>
      <c r="P100" s="36" t="str">
        <f t="shared" ca="1" si="179"/>
        <v/>
      </c>
      <c r="Q100" s="36" t="str">
        <f t="shared" ca="1" si="179"/>
        <v/>
      </c>
      <c r="R100" s="356" t="str">
        <f t="shared" ca="1" si="179"/>
        <v/>
      </c>
      <c r="S100" s="636">
        <f t="shared" ca="1" si="180"/>
        <v>0</v>
      </c>
      <c r="T100" s="356" t="str">
        <f t="shared" ca="1" si="180"/>
        <v/>
      </c>
      <c r="U100" s="356" t="str">
        <f t="shared" ca="1" si="180"/>
        <v/>
      </c>
      <c r="V100" s="356" t="str">
        <f t="shared" ca="1" si="180"/>
        <v/>
      </c>
      <c r="W100" s="356" t="str">
        <f t="shared" ca="1" si="180"/>
        <v/>
      </c>
      <c r="X100" s="356" t="str">
        <f t="shared" ca="1" si="180"/>
        <v/>
      </c>
      <c r="Y100" s="356" t="str">
        <f t="shared" ca="1" si="180"/>
        <v/>
      </c>
      <c r="Z100" s="356" t="str">
        <f t="shared" ca="1" si="180"/>
        <v/>
      </c>
      <c r="AB100" s="36">
        <f t="shared" ca="1" si="176"/>
        <v>8.3861512030826875E-3</v>
      </c>
    </row>
    <row r="101" spans="2:28" x14ac:dyDescent="0.2">
      <c r="C101" s="24" t="s">
        <v>309</v>
      </c>
      <c r="G101" s="251"/>
      <c r="H101" s="251"/>
      <c r="I101" s="251"/>
      <c r="K101" s="36">
        <f t="shared" ca="1" si="179"/>
        <v>4.4574928571428573E-4</v>
      </c>
      <c r="L101" s="36" t="str">
        <f t="shared" ca="1" si="179"/>
        <v/>
      </c>
      <c r="M101" s="36" t="str">
        <f t="shared" ca="1" si="179"/>
        <v/>
      </c>
      <c r="N101" s="36" t="str">
        <f t="shared" ca="1" si="179"/>
        <v/>
      </c>
      <c r="O101" s="36" t="str">
        <f t="shared" ca="1" si="179"/>
        <v/>
      </c>
      <c r="P101" s="36" t="str">
        <f t="shared" ca="1" si="179"/>
        <v/>
      </c>
      <c r="Q101" s="36" t="str">
        <f t="shared" ca="1" si="179"/>
        <v/>
      </c>
      <c r="R101" s="356" t="str">
        <f t="shared" ca="1" si="179"/>
        <v/>
      </c>
      <c r="S101" s="636">
        <f t="shared" ca="1" si="180"/>
        <v>5.8983054761904763E-3</v>
      </c>
      <c r="T101" s="356" t="str">
        <f t="shared" ca="1" si="180"/>
        <v/>
      </c>
      <c r="U101" s="356" t="str">
        <f t="shared" ca="1" si="180"/>
        <v/>
      </c>
      <c r="V101" s="356" t="str">
        <f t="shared" ca="1" si="180"/>
        <v/>
      </c>
      <c r="W101" s="356" t="str">
        <f t="shared" ca="1" si="180"/>
        <v/>
      </c>
      <c r="X101" s="356" t="str">
        <f t="shared" ca="1" si="180"/>
        <v/>
      </c>
      <c r="Y101" s="356" t="str">
        <f t="shared" ca="1" si="180"/>
        <v/>
      </c>
      <c r="Z101" s="356" t="str">
        <f t="shared" ca="1" si="180"/>
        <v/>
      </c>
      <c r="AB101" s="36">
        <f t="shared" ca="1" si="176"/>
        <v>6.3440547619047624E-3</v>
      </c>
    </row>
    <row r="102" spans="2:28" x14ac:dyDescent="0.2">
      <c r="C102" s="24" t="s">
        <v>310</v>
      </c>
      <c r="G102" s="251"/>
      <c r="H102" s="251"/>
      <c r="I102" s="251"/>
      <c r="K102" s="36">
        <f t="shared" ca="1" si="179"/>
        <v>0</v>
      </c>
      <c r="L102" s="36" t="str">
        <f t="shared" ca="1" si="179"/>
        <v/>
      </c>
      <c r="M102" s="36" t="str">
        <f t="shared" ca="1" si="179"/>
        <v/>
      </c>
      <c r="N102" s="36" t="str">
        <f t="shared" ca="1" si="179"/>
        <v/>
      </c>
      <c r="O102" s="36" t="str">
        <f t="shared" ca="1" si="179"/>
        <v/>
      </c>
      <c r="P102" s="36" t="str">
        <f t="shared" ca="1" si="179"/>
        <v/>
      </c>
      <c r="Q102" s="36" t="str">
        <f t="shared" ca="1" si="179"/>
        <v/>
      </c>
      <c r="R102" s="356" t="str">
        <f t="shared" ca="1" si="179"/>
        <v/>
      </c>
      <c r="S102" s="636">
        <f t="shared" ca="1" si="180"/>
        <v>0</v>
      </c>
      <c r="T102" s="356" t="str">
        <f t="shared" ca="1" si="180"/>
        <v/>
      </c>
      <c r="U102" s="356" t="str">
        <f t="shared" ca="1" si="180"/>
        <v/>
      </c>
      <c r="V102" s="356" t="str">
        <f t="shared" ca="1" si="180"/>
        <v/>
      </c>
      <c r="W102" s="356" t="str">
        <f t="shared" ca="1" si="180"/>
        <v/>
      </c>
      <c r="X102" s="356" t="str">
        <f t="shared" ca="1" si="180"/>
        <v/>
      </c>
      <c r="Y102" s="356" t="str">
        <f t="shared" ca="1" si="180"/>
        <v/>
      </c>
      <c r="Z102" s="356" t="str">
        <f t="shared" ca="1" si="180"/>
        <v/>
      </c>
      <c r="AB102" s="36">
        <f t="shared" ca="1" si="176"/>
        <v>0</v>
      </c>
    </row>
    <row r="103" spans="2:28" x14ac:dyDescent="0.2">
      <c r="C103" s="24" t="s">
        <v>311</v>
      </c>
      <c r="G103" s="251"/>
      <c r="H103" s="251"/>
      <c r="I103" s="251"/>
      <c r="K103" s="36">
        <f t="shared" ca="1" si="179"/>
        <v>3.8461538461538464E-2</v>
      </c>
      <c r="L103" s="36" t="str">
        <f t="shared" ca="1" si="179"/>
        <v/>
      </c>
      <c r="M103" s="36" t="str">
        <f t="shared" ca="1" si="179"/>
        <v/>
      </c>
      <c r="N103" s="36" t="str">
        <f t="shared" ca="1" si="179"/>
        <v/>
      </c>
      <c r="O103" s="36" t="str">
        <f t="shared" ca="1" si="179"/>
        <v/>
      </c>
      <c r="P103" s="36" t="str">
        <f t="shared" ca="1" si="179"/>
        <v/>
      </c>
      <c r="Q103" s="36" t="str">
        <f t="shared" ca="1" si="179"/>
        <v/>
      </c>
      <c r="R103" s="356" t="str">
        <f t="shared" ca="1" si="179"/>
        <v/>
      </c>
      <c r="S103" s="636">
        <f t="shared" ca="1" si="180"/>
        <v>0</v>
      </c>
      <c r="T103" s="356" t="str">
        <f t="shared" ca="1" si="180"/>
        <v/>
      </c>
      <c r="U103" s="356" t="str">
        <f t="shared" ca="1" si="180"/>
        <v/>
      </c>
      <c r="V103" s="356" t="str">
        <f t="shared" ca="1" si="180"/>
        <v/>
      </c>
      <c r="W103" s="356" t="str">
        <f t="shared" ca="1" si="180"/>
        <v/>
      </c>
      <c r="X103" s="356" t="str">
        <f t="shared" ca="1" si="180"/>
        <v/>
      </c>
      <c r="Y103" s="356" t="str">
        <f t="shared" ca="1" si="180"/>
        <v/>
      </c>
      <c r="Z103" s="356" t="str">
        <f t="shared" ca="1" si="180"/>
        <v/>
      </c>
      <c r="AB103" s="36">
        <f t="shared" ca="1" si="176"/>
        <v>3.8461538461538464E-2</v>
      </c>
    </row>
    <row r="104" spans="2:28" x14ac:dyDescent="0.2">
      <c r="C104" s="24" t="s">
        <v>833</v>
      </c>
      <c r="G104" s="251"/>
      <c r="H104" s="251"/>
      <c r="I104" s="251"/>
      <c r="K104" s="36">
        <f t="shared" ca="1" si="179"/>
        <v>0</v>
      </c>
      <c r="L104" s="36" t="str">
        <f t="shared" ca="1" si="179"/>
        <v/>
      </c>
      <c r="M104" s="36" t="str">
        <f t="shared" ca="1" si="179"/>
        <v/>
      </c>
      <c r="N104" s="36" t="str">
        <f t="shared" ca="1" si="179"/>
        <v/>
      </c>
      <c r="O104" s="36" t="str">
        <f t="shared" ca="1" si="179"/>
        <v/>
      </c>
      <c r="P104" s="36" t="str">
        <f t="shared" ca="1" si="179"/>
        <v/>
      </c>
      <c r="Q104" s="36" t="str">
        <f t="shared" ca="1" si="179"/>
        <v/>
      </c>
      <c r="R104" s="356" t="str">
        <f t="shared" ca="1" si="179"/>
        <v/>
      </c>
      <c r="S104" s="636">
        <f t="shared" ca="1" si="180"/>
        <v>0</v>
      </c>
      <c r="T104" s="356" t="str">
        <f t="shared" ca="1" si="180"/>
        <v/>
      </c>
      <c r="U104" s="356" t="str">
        <f t="shared" ca="1" si="180"/>
        <v/>
      </c>
      <c r="V104" s="356" t="str">
        <f t="shared" ca="1" si="180"/>
        <v/>
      </c>
      <c r="W104" s="356" t="str">
        <f t="shared" ca="1" si="180"/>
        <v/>
      </c>
      <c r="X104" s="356" t="str">
        <f t="shared" ca="1" si="180"/>
        <v/>
      </c>
      <c r="Y104" s="356" t="str">
        <f t="shared" ca="1" si="180"/>
        <v/>
      </c>
      <c r="Z104" s="356" t="str">
        <f t="shared" ca="1" si="180"/>
        <v/>
      </c>
      <c r="AB104" s="36">
        <f t="shared" ca="1" si="176"/>
        <v>0</v>
      </c>
    </row>
    <row r="105" spans="2:28" x14ac:dyDescent="0.2">
      <c r="C105" s="24" t="s">
        <v>493</v>
      </c>
      <c r="I105" s="37">
        <v>0</v>
      </c>
      <c r="K105" s="429">
        <f t="array" aca="1" ref="K105" ca="1">AVERAGE(IF((K$75:K$104)&gt;=_xlfn.PERCENTILE.INC(K$75:K$104,$I105),K$75:K$104))</f>
        <v>5.8512636523154221E-2</v>
      </c>
      <c r="L105" s="429">
        <f t="array" aca="1" ref="L105" ca="1">AVERAGE(IF((L$75:L$104)&gt;=_xlfn.PERCENTILE.INC(L$75:L$104,$I105),L$75:L$104))</f>
        <v>3.8659892887602465E-2</v>
      </c>
      <c r="M105" s="429">
        <f t="array" aca="1" ref="M105" ca="1">AVERAGE(IF((M$75:M$104)&gt;=_xlfn.PERCENTILE.INC(M$75:M$104,$I105),M$75:M$104))</f>
        <v>2.3218212224549954E-3</v>
      </c>
      <c r="N105" s="429">
        <f t="array" aca="1" ref="N105" ca="1">AVERAGE(IF((N$75:N$104)&gt;=_xlfn.PERCENTILE.INC(N$75:N$104,$I105),N$75:N$104))</f>
        <v>1.6214366241072936E-3</v>
      </c>
      <c r="O105" s="429">
        <f t="array" aca="1" ref="O105" ca="1">AVERAGE(IF((O$75:O$104)&gt;=_xlfn.PERCENTILE.INC(O$75:O$104,$I105),O$75:O$104))</f>
        <v>1.2888561159219703E-3</v>
      </c>
      <c r="P105" s="429">
        <f t="array" aca="1" ref="P105" ca="1">AVERAGE(IF((P$75:P$104)&gt;=_xlfn.PERCENTILE.INC(P$75:P$104,$I105),P$75:P$104))</f>
        <v>7.0772050606819842E-4</v>
      </c>
      <c r="Q105" s="429">
        <f t="array" aca="1" ref="Q105" ca="1">AVERAGE(IF((Q$75:Q$104)&gt;=_xlfn.PERCENTILE.INC(Q$75:Q$104,$I105),Q$75:Q$104))</f>
        <v>1.6086446921850935E-3</v>
      </c>
      <c r="R105" s="429">
        <f t="array" aca="1" ref="R105" ca="1">AVERAGE(IF((R$75:R$104)&gt;=_xlfn.PERCENTILE.INC(R$75:R$104,$I105),R$75:R$104))</f>
        <v>2.8536062510935986E-4</v>
      </c>
      <c r="S105" s="429">
        <f t="array" aca="1" ref="S105" ca="1">AVERAGE(IF((S$75:S$104)&gt;=_xlfn.PERCENTILE.INC(S$75:S$104,$I105),S$75:S$104))</f>
        <v>5.7031449632194905E-2</v>
      </c>
      <c r="T105" s="429">
        <f t="array" aca="1" ref="T105" ca="1">AVERAGE(IF((T$75:T$104)&gt;=_xlfn.PERCENTILE.INC(T$75:T$104,$I105),T$75:T$104))</f>
        <v>7.3110119296960152E-2</v>
      </c>
      <c r="U105" s="429">
        <f t="array" aca="1" ref="U105" ca="1">AVERAGE(IF((U$75:U$104)&gt;=_xlfn.PERCENTILE.INC(U$75:U$104,$I105),U$75:U$104))</f>
        <v>2.9010991485938963E-2</v>
      </c>
      <c r="V105" s="429">
        <f t="array" aca="1" ref="V105" ca="1">AVERAGE(IF((V$75:V$104)&gt;=_xlfn.PERCENTILE.INC(V$75:V$104,$I105),V$75:V$104))</f>
        <v>9.6442822358707384E-3</v>
      </c>
      <c r="W105" s="429">
        <f t="array" aca="1" ref="W105" ca="1">AVERAGE(IF((W$75:W$104)&gt;=_xlfn.PERCENTILE.INC(W$75:W$104,$I105),W$75:W$104))</f>
        <v>5.7782573409493627E-3</v>
      </c>
      <c r="X105" s="429">
        <f t="array" aca="1" ref="X105" ca="1">AVERAGE(IF((X$75:X$104)&gt;=_xlfn.PERCENTILE.INC(X$75:X$104,$I105),X$75:X$104))</f>
        <v>2.8640041820678567E-3</v>
      </c>
      <c r="Y105" s="429">
        <f t="array" aca="1" ref="Y105" ca="1">AVERAGE(IF((Y$75:Y$104)&gt;=_xlfn.PERCENTILE.INC(Y$75:Y$104,$I105),Y$75:Y$104))</f>
        <v>7.8031048749486488E-4</v>
      </c>
      <c r="Z105" s="429">
        <f t="array" aca="1" ref="Z105" ca="1">AVERAGE(IF((Z$75:Z$104)&gt;=_xlfn.PERCENTILE.INC(Z$75:Z$104,$I105),Z$75:Z$104))</f>
        <v>1.7203347259032581E-3</v>
      </c>
    </row>
    <row r="106" spans="2:28" x14ac:dyDescent="0.2">
      <c r="C106" s="24" t="s">
        <v>1613</v>
      </c>
      <c r="G106" s="36">
        <f ca="1">SUM(K106:R106)/SUM(K105:R105)</f>
        <v>2.7740424340695045</v>
      </c>
      <c r="H106" s="36">
        <f ca="1">SUM(S106:Z106)/SUM(S105:Z105)</f>
        <v>2.763698294973409</v>
      </c>
      <c r="K106" s="36">
        <f t="array" aca="1" ref="K106" ca="1">AVERAGE(IF((K$75:K$104)&gt;=_xlfn.PERCENTILE.INC(K$75:K$104,0.75),K$75:K$104))</f>
        <v>0.16484340517074805</v>
      </c>
      <c r="L106" s="36">
        <f t="array" aca="1" ref="L106" ca="1">AVERAGE(IF((L$75:L$104)&gt;=_xlfn.PERCENTILE.INC(L$75:L$104,0.75),L$75:L$104))</f>
        <v>9.9710528237243731E-2</v>
      </c>
      <c r="M106" s="36">
        <f t="array" aca="1" ref="M106" ca="1">AVERAGE(IF((M$75:M$104)&gt;=_xlfn.PERCENTILE.INC(M$75:M$104,0.75),M$75:M$104))</f>
        <v>7.9482064472235613E-3</v>
      </c>
      <c r="N106" s="36">
        <f t="array" aca="1" ref="N106" ca="1">AVERAGE(IF((N$75:N$104)&gt;=_xlfn.PERCENTILE.INC(N$75:N$104,0.75),N$75:N$104))</f>
        <v>5.6050559342260215E-3</v>
      </c>
      <c r="O106" s="36">
        <f t="array" aca="1" ref="O106" ca="1">AVERAGE(IF((O$75:O$104)&gt;=_xlfn.PERCENTILE.INC(O$75:O$104,0.75),O$75:O$104))</f>
        <v>4.3278138206666967E-3</v>
      </c>
      <c r="P106" s="36">
        <f t="array" aca="1" ref="P106" ca="1">AVERAGE(IF((P$75:P$104)&gt;=_xlfn.PERCENTILE.INC(P$75:P$104,0.75),P$75:P$104))</f>
        <v>2.500007451868771E-3</v>
      </c>
      <c r="Q106" s="36">
        <f t="array" aca="1" ref="Q106" ca="1">AVERAGE(IF((Q$75:Q$104)&gt;=_xlfn.PERCENTILE.INC(Q$75:Q$104,0.75),Q$75:Q$104))</f>
        <v>5.6162278504806127E-3</v>
      </c>
      <c r="R106" s="36">
        <f t="array" aca="1" ref="R106" ca="1">AVERAGE(IF((R$75:R$104)&gt;=_xlfn.PERCENTILE.INC(R$75:R$104,0.75),R$75:R$104))</f>
        <v>7.4087908648989896E-4</v>
      </c>
      <c r="S106" s="36">
        <f t="array" aca="1" ref="S106" ca="1">AVERAGE(IF((S$75:S$104)&gt;=_xlfn.PERCENTILE.INC(S$75:S$104,0.75),S$75:S$104))</f>
        <v>0.16781969666748867</v>
      </c>
      <c r="T106" s="36">
        <f t="array" aca="1" ref="T106" ca="1">AVERAGE(IF((T$75:T$104)&gt;=_xlfn.PERCENTILE.INC(T$75:T$104,0.75),T$75:T$104))</f>
        <v>0.16581271415022875</v>
      </c>
      <c r="U106" s="36">
        <f t="array" aca="1" ref="U106" ca="1">AVERAGE(IF((U$75:U$104)&gt;=_xlfn.PERCENTILE.INC(U$75:U$104,0.75),U$75:U$104))</f>
        <v>9.4582888884366514E-2</v>
      </c>
      <c r="V106" s="36">
        <f t="array" aca="1" ref="V106" ca="1">AVERAGE(IF((V$75:V$104)&gt;=_xlfn.PERCENTILE.INC(V$75:V$104,0.75),V$75:V$104))</f>
        <v>3.1800769618728304E-2</v>
      </c>
      <c r="W106" s="36">
        <f t="array" aca="1" ref="W106" ca="1">AVERAGE(IF((W$75:W$104)&gt;=_xlfn.PERCENTILE.INC(W$75:W$104,0.75),W$75:W$104))</f>
        <v>1.8634108434601837E-2</v>
      </c>
      <c r="X106" s="36">
        <f t="array" aca="1" ref="X106" ca="1">AVERAGE(IF((X$75:X$104)&gt;=_xlfn.PERCENTILE.INC(X$75:X$104,0.75),X$75:X$104))</f>
        <v>9.610020123220233E-3</v>
      </c>
      <c r="Y106" s="36">
        <f t="array" aca="1" ref="Y106" ca="1">AVERAGE(IF((Y$75:Y$104)&gt;=_xlfn.PERCENTILE.INC(Y$75:Y$104,0.75),Y$75:Y$104))</f>
        <v>2.731086706232027E-3</v>
      </c>
      <c r="Z106" s="36">
        <f t="array" aca="1" ref="Z106" ca="1">AVERAGE(IF((Z$75:Z$104)&gt;=_xlfn.PERCENTILE.INC(Z$75:Z$104,0.75),Z$75:Z$104))</f>
        <v>6.3078939949786127E-3</v>
      </c>
    </row>
    <row r="107" spans="2:28" x14ac:dyDescent="0.2"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2:28" x14ac:dyDescent="0.2">
      <c r="B108" s="24" t="s">
        <v>1614</v>
      </c>
      <c r="K108" s="630">
        <v>1</v>
      </c>
      <c r="L108" s="630">
        <f>K108+1</f>
        <v>2</v>
      </c>
      <c r="M108" s="630">
        <f t="shared" ref="M108" si="181">L108+1</f>
        <v>3</v>
      </c>
      <c r="N108" s="630">
        <f t="shared" ref="N108" si="182">M108+1</f>
        <v>4</v>
      </c>
      <c r="O108" s="630">
        <f t="shared" ref="O108" si="183">N108+1</f>
        <v>5</v>
      </c>
      <c r="P108" s="630">
        <f t="shared" ref="P108" si="184">O108+1</f>
        <v>6</v>
      </c>
      <c r="Q108" s="630">
        <f t="shared" ref="Q108" si="185">P108+1</f>
        <v>7</v>
      </c>
      <c r="R108" s="630">
        <f t="shared" ref="R108" si="186">Q108+1</f>
        <v>8</v>
      </c>
      <c r="S108" s="736">
        <v>1</v>
      </c>
      <c r="T108" s="630">
        <f t="shared" ref="T108" si="187">S108+1</f>
        <v>2</v>
      </c>
      <c r="U108" s="630">
        <f t="shared" ref="U108" si="188">T108+1</f>
        <v>3</v>
      </c>
      <c r="V108" s="630">
        <f t="shared" ref="V108" si="189">U108+1</f>
        <v>4</v>
      </c>
      <c r="W108" s="630">
        <f t="shared" ref="W108" si="190">V108+1</f>
        <v>5</v>
      </c>
      <c r="X108" s="630">
        <f t="shared" ref="X108" si="191">W108+1</f>
        <v>6</v>
      </c>
      <c r="Y108" s="630">
        <f t="shared" ref="Y108" si="192">X108+1</f>
        <v>7</v>
      </c>
      <c r="Z108" s="630">
        <f t="shared" ref="Z108" si="193">Y108+1</f>
        <v>8</v>
      </c>
    </row>
    <row r="109" spans="2:28" x14ac:dyDescent="0.2">
      <c r="C109" s="24" t="s">
        <v>315</v>
      </c>
      <c r="K109" s="36">
        <f t="shared" ref="K109:R118" ca="1" si="194">IF(K$74&lt;=$H235,SUMIF($K$72:$AT$72,K$74,$K235:$AT235),"")</f>
        <v>0.5</v>
      </c>
      <c r="L109" s="36">
        <f t="shared" ca="1" si="194"/>
        <v>0</v>
      </c>
      <c r="M109" s="36">
        <f t="shared" ca="1" si="194"/>
        <v>8.8459999999999997E-2</v>
      </c>
      <c r="N109" s="36">
        <f t="shared" ca="1" si="194"/>
        <v>0</v>
      </c>
      <c r="O109" s="36">
        <f t="shared" ca="1" si="194"/>
        <v>0</v>
      </c>
      <c r="P109" s="36">
        <f t="shared" ca="1" si="194"/>
        <v>0</v>
      </c>
      <c r="Q109" s="36">
        <f t="shared" ca="1" si="194"/>
        <v>0</v>
      </c>
      <c r="R109" s="36">
        <f t="shared" ca="1" si="194"/>
        <v>0</v>
      </c>
      <c r="S109" s="636">
        <f t="shared" ref="S109:Z118" ca="1" si="195">IF(S$74&lt;=$H359,SUMIF($K$72:$AT$72,S$74,$K359:$AT359),"")</f>
        <v>0</v>
      </c>
      <c r="T109" s="36">
        <f t="shared" ca="1" si="195"/>
        <v>0</v>
      </c>
      <c r="U109" s="36">
        <f t="shared" ca="1" si="195"/>
        <v>0.13956016600000001</v>
      </c>
      <c r="V109" s="36">
        <f t="shared" ca="1" si="195"/>
        <v>0</v>
      </c>
      <c r="W109" s="36">
        <f t="shared" ca="1" si="195"/>
        <v>0</v>
      </c>
      <c r="X109" s="36">
        <f t="shared" ca="1" si="195"/>
        <v>0</v>
      </c>
      <c r="Y109" s="36">
        <f t="shared" ca="1" si="195"/>
        <v>0</v>
      </c>
      <c r="Z109" s="36">
        <f t="shared" ca="1" si="195"/>
        <v>0</v>
      </c>
      <c r="AB109" s="36">
        <f t="shared" ref="AB109:AB133" ca="1" si="196">SUM(K109:Z109)</f>
        <v>0.72802016599999997</v>
      </c>
    </row>
    <row r="110" spans="2:28" x14ac:dyDescent="0.2">
      <c r="C110" s="24" t="s">
        <v>316</v>
      </c>
      <c r="K110" s="36">
        <f t="shared" ca="1" si="194"/>
        <v>0.5</v>
      </c>
      <c r="L110" s="36">
        <f t="shared" ca="1" si="194"/>
        <v>0</v>
      </c>
      <c r="M110" s="36">
        <f t="shared" ca="1" si="194"/>
        <v>0</v>
      </c>
      <c r="N110" s="36">
        <f t="shared" ca="1" si="194"/>
        <v>0</v>
      </c>
      <c r="O110" s="36">
        <f t="shared" ca="1" si="194"/>
        <v>0</v>
      </c>
      <c r="P110" s="36">
        <f t="shared" ca="1" si="194"/>
        <v>0</v>
      </c>
      <c r="Q110" s="36">
        <f t="shared" ca="1" si="194"/>
        <v>0</v>
      </c>
      <c r="R110" s="36">
        <f t="shared" ca="1" si="194"/>
        <v>0</v>
      </c>
      <c r="S110" s="636">
        <f t="shared" ca="1" si="195"/>
        <v>0</v>
      </c>
      <c r="T110" s="36">
        <f t="shared" ca="1" si="195"/>
        <v>0</v>
      </c>
      <c r="U110" s="36">
        <f t="shared" ca="1" si="195"/>
        <v>0.1215</v>
      </c>
      <c r="V110" s="36">
        <f t="shared" ca="1" si="195"/>
        <v>0</v>
      </c>
      <c r="W110" s="36">
        <f t="shared" ca="1" si="195"/>
        <v>0</v>
      </c>
      <c r="X110" s="36">
        <f t="shared" ca="1" si="195"/>
        <v>0</v>
      </c>
      <c r="Y110" s="36">
        <f t="shared" ca="1" si="195"/>
        <v>0</v>
      </c>
      <c r="Z110" s="36">
        <f t="shared" ca="1" si="195"/>
        <v>0</v>
      </c>
      <c r="AB110" s="36">
        <f t="shared" ca="1" si="196"/>
        <v>0.62149999999999994</v>
      </c>
    </row>
    <row r="111" spans="2:28" x14ac:dyDescent="0.2">
      <c r="C111" s="24" t="s">
        <v>317</v>
      </c>
      <c r="K111" s="36">
        <f t="shared" ca="1" si="194"/>
        <v>0.25</v>
      </c>
      <c r="L111" s="36">
        <f t="shared" ca="1" si="194"/>
        <v>0.25</v>
      </c>
      <c r="M111" s="36">
        <f t="shared" ca="1" si="194"/>
        <v>7.5999999999999998E-2</v>
      </c>
      <c r="N111" s="36">
        <f t="shared" ca="1" si="194"/>
        <v>4.5070359999999999E-3</v>
      </c>
      <c r="O111" s="36">
        <f t="shared" ca="1" si="194"/>
        <v>0</v>
      </c>
      <c r="P111" s="36">
        <f t="shared" ca="1" si="194"/>
        <v>0</v>
      </c>
      <c r="Q111" s="36">
        <f t="shared" ca="1" si="194"/>
        <v>0</v>
      </c>
      <c r="R111" s="36">
        <f t="shared" ca="1" si="194"/>
        <v>0</v>
      </c>
      <c r="S111" s="636">
        <f t="shared" ca="1" si="195"/>
        <v>0</v>
      </c>
      <c r="T111" s="36">
        <f t="shared" ca="1" si="195"/>
        <v>0</v>
      </c>
      <c r="U111" s="36">
        <f t="shared" ca="1" si="195"/>
        <v>0.20631699000000001</v>
      </c>
      <c r="V111" s="36">
        <f t="shared" ca="1" si="195"/>
        <v>3.7445799999999994E-2</v>
      </c>
      <c r="W111" s="36">
        <f t="shared" ca="1" si="195"/>
        <v>0</v>
      </c>
      <c r="X111" s="36">
        <f t="shared" ca="1" si="195"/>
        <v>1.4157E-3</v>
      </c>
      <c r="Y111" s="36">
        <f t="shared" ca="1" si="195"/>
        <v>1.1345400000000001E-3</v>
      </c>
      <c r="Z111" s="36">
        <f t="shared" ca="1" si="195"/>
        <v>9.5953800000000001E-4</v>
      </c>
      <c r="AB111" s="36">
        <f t="shared" ca="1" si="196"/>
        <v>0.82777960400000006</v>
      </c>
    </row>
    <row r="112" spans="2:28" x14ac:dyDescent="0.2">
      <c r="C112" s="24" t="s">
        <v>318</v>
      </c>
      <c r="K112" s="36">
        <f t="shared" ca="1" si="194"/>
        <v>0.42857142857142855</v>
      </c>
      <c r="L112" s="36">
        <f t="shared" ca="1" si="194"/>
        <v>6.7747685714285716E-2</v>
      </c>
      <c r="M112" s="36">
        <f t="shared" ca="1" si="194"/>
        <v>7.4022508571428572E-2</v>
      </c>
      <c r="N112" s="36">
        <f t="shared" ca="1" si="194"/>
        <v>0</v>
      </c>
      <c r="O112" s="36">
        <f t="shared" ca="1" si="194"/>
        <v>0</v>
      </c>
      <c r="P112" s="36">
        <f t="shared" ca="1" si="194"/>
        <v>0</v>
      </c>
      <c r="Q112" s="36">
        <f t="shared" ca="1" si="194"/>
        <v>0</v>
      </c>
      <c r="R112" s="36" t="str">
        <f t="shared" ca="1" si="194"/>
        <v/>
      </c>
      <c r="S112" s="636">
        <f t="shared" ca="1" si="195"/>
        <v>0</v>
      </c>
      <c r="T112" s="36">
        <f t="shared" ca="1" si="195"/>
        <v>0</v>
      </c>
      <c r="U112" s="36">
        <f t="shared" ca="1" si="195"/>
        <v>8.9099999999999999E-2</v>
      </c>
      <c r="V112" s="36">
        <f t="shared" ca="1" si="195"/>
        <v>0</v>
      </c>
      <c r="W112" s="36">
        <f t="shared" ca="1" si="195"/>
        <v>0</v>
      </c>
      <c r="X112" s="36">
        <f t="shared" ca="1" si="195"/>
        <v>0</v>
      </c>
      <c r="Y112" s="36">
        <f t="shared" ca="1" si="195"/>
        <v>0</v>
      </c>
      <c r="Z112" s="36" t="str">
        <f t="shared" ca="1" si="195"/>
        <v/>
      </c>
      <c r="AB112" s="36">
        <f t="shared" ca="1" si="196"/>
        <v>0.65944162285714281</v>
      </c>
    </row>
    <row r="113" spans="3:28" x14ac:dyDescent="0.2">
      <c r="C113" s="24" t="s">
        <v>319</v>
      </c>
      <c r="K113" s="36">
        <f t="shared" ca="1" si="194"/>
        <v>2.5000000000000001E-2</v>
      </c>
      <c r="L113" s="36">
        <f t="shared" ca="1" si="194"/>
        <v>0.41212500000000002</v>
      </c>
      <c r="M113" s="36">
        <f t="shared" ca="1" si="194"/>
        <v>0</v>
      </c>
      <c r="N113" s="36">
        <f t="shared" ca="1" si="194"/>
        <v>0</v>
      </c>
      <c r="O113" s="36">
        <f t="shared" ca="1" si="194"/>
        <v>2.4571167500000001E-2</v>
      </c>
      <c r="P113" s="36">
        <f t="shared" ca="1" si="194"/>
        <v>0</v>
      </c>
      <c r="Q113" s="36">
        <f t="shared" ca="1" si="194"/>
        <v>0</v>
      </c>
      <c r="R113" s="36">
        <f t="shared" ca="1" si="194"/>
        <v>0</v>
      </c>
      <c r="S113" s="636">
        <f t="shared" ca="1" si="195"/>
        <v>0</v>
      </c>
      <c r="T113" s="36">
        <f t="shared" ca="1" si="195"/>
        <v>1.27990625E-2</v>
      </c>
      <c r="U113" s="36">
        <f t="shared" ca="1" si="195"/>
        <v>0.1592568</v>
      </c>
      <c r="V113" s="36">
        <f t="shared" ca="1" si="195"/>
        <v>0</v>
      </c>
      <c r="W113" s="36">
        <f t="shared" ca="1" si="195"/>
        <v>0</v>
      </c>
      <c r="X113" s="36">
        <f t="shared" ca="1" si="195"/>
        <v>0</v>
      </c>
      <c r="Y113" s="36">
        <f t="shared" ca="1" si="195"/>
        <v>0</v>
      </c>
      <c r="Z113" s="36">
        <f t="shared" ca="1" si="195"/>
        <v>0</v>
      </c>
      <c r="AB113" s="36">
        <f t="shared" ca="1" si="196"/>
        <v>0.63375203000000002</v>
      </c>
    </row>
    <row r="114" spans="3:28" x14ac:dyDescent="0.2">
      <c r="C114" s="24" t="s">
        <v>320</v>
      </c>
      <c r="K114" s="36">
        <f t="shared" ca="1" si="194"/>
        <v>0.17263157894736841</v>
      </c>
      <c r="L114" s="36">
        <f t="shared" ca="1" si="194"/>
        <v>0.26829099192982453</v>
      </c>
      <c r="M114" s="36">
        <f t="shared" ca="1" si="194"/>
        <v>1.3042105263157895E-4</v>
      </c>
      <c r="N114" s="36">
        <f t="shared" ca="1" si="194"/>
        <v>3.4484210526315792E-5</v>
      </c>
      <c r="O114" s="36">
        <f t="shared" ca="1" si="194"/>
        <v>2.5642105263157897E-5</v>
      </c>
      <c r="P114" s="36">
        <f t="shared" ca="1" si="194"/>
        <v>0</v>
      </c>
      <c r="Q114" s="36" t="str">
        <f t="shared" ca="1" si="194"/>
        <v/>
      </c>
      <c r="R114" s="36" t="str">
        <f t="shared" ca="1" si="194"/>
        <v/>
      </c>
      <c r="S114" s="636">
        <f t="shared" ca="1" si="195"/>
        <v>0</v>
      </c>
      <c r="T114" s="36">
        <f t="shared" ca="1" si="195"/>
        <v>3.5055799999999999E-3</v>
      </c>
      <c r="U114" s="36">
        <f t="shared" ca="1" si="195"/>
        <v>8.6875645614035088E-3</v>
      </c>
      <c r="V114" s="36">
        <f t="shared" ca="1" si="195"/>
        <v>2.8640077192982455E-3</v>
      </c>
      <c r="W114" s="36">
        <f t="shared" ca="1" si="195"/>
        <v>6.9868385964912275E-3</v>
      </c>
      <c r="X114" s="36">
        <f t="shared" ca="1" si="195"/>
        <v>0</v>
      </c>
      <c r="Y114" s="36" t="str">
        <f t="shared" ca="1" si="195"/>
        <v/>
      </c>
      <c r="Z114" s="36" t="str">
        <f t="shared" ca="1" si="195"/>
        <v/>
      </c>
      <c r="AB114" s="36">
        <f t="shared" ca="1" si="196"/>
        <v>0.463157109122807</v>
      </c>
    </row>
    <row r="115" spans="3:28" x14ac:dyDescent="0.2">
      <c r="C115" s="24" t="s">
        <v>321</v>
      </c>
      <c r="K115" s="36">
        <f t="shared" ca="1" si="194"/>
        <v>0.25</v>
      </c>
      <c r="L115" s="36">
        <f t="shared" ca="1" si="194"/>
        <v>2.6564347619047621E-2</v>
      </c>
      <c r="M115" s="36">
        <f t="shared" ca="1" si="194"/>
        <v>0</v>
      </c>
      <c r="N115" s="36">
        <f t="shared" ca="1" si="194"/>
        <v>0</v>
      </c>
      <c r="O115" s="36">
        <f t="shared" ca="1" si="194"/>
        <v>0</v>
      </c>
      <c r="P115" s="36">
        <f t="shared" ca="1" si="194"/>
        <v>0</v>
      </c>
      <c r="Q115" s="36" t="str">
        <f t="shared" ca="1" si="194"/>
        <v/>
      </c>
      <c r="R115" s="36" t="str">
        <f t="shared" ca="1" si="194"/>
        <v/>
      </c>
      <c r="S115" s="636">
        <f t="shared" ca="1" si="195"/>
        <v>0</v>
      </c>
      <c r="T115" s="36">
        <f t="shared" ca="1" si="195"/>
        <v>7.9958571428571421E-2</v>
      </c>
      <c r="U115" s="36">
        <f t="shared" ca="1" si="195"/>
        <v>2.2291683333333336E-2</v>
      </c>
      <c r="V115" s="36">
        <f t="shared" ca="1" si="195"/>
        <v>0</v>
      </c>
      <c r="W115" s="36">
        <f t="shared" ca="1" si="195"/>
        <v>0</v>
      </c>
      <c r="X115" s="36">
        <f t="shared" ca="1" si="195"/>
        <v>0</v>
      </c>
      <c r="Y115" s="36" t="str">
        <f t="shared" ca="1" si="195"/>
        <v/>
      </c>
      <c r="Z115" s="36" t="str">
        <f t="shared" ca="1" si="195"/>
        <v/>
      </c>
      <c r="AB115" s="36">
        <f t="shared" ca="1" si="196"/>
        <v>0.37881460238095238</v>
      </c>
    </row>
    <row r="116" spans="3:28" x14ac:dyDescent="0.2">
      <c r="C116" s="24" t="s">
        <v>322</v>
      </c>
      <c r="K116" s="36">
        <f t="shared" ca="1" si="194"/>
        <v>0.66666666666666663</v>
      </c>
      <c r="L116" s="36">
        <f t="shared" ca="1" si="194"/>
        <v>0</v>
      </c>
      <c r="M116" s="36">
        <f t="shared" ca="1" si="194"/>
        <v>0</v>
      </c>
      <c r="N116" s="36">
        <f t="shared" ca="1" si="194"/>
        <v>0</v>
      </c>
      <c r="O116" s="36">
        <f t="shared" ca="1" si="194"/>
        <v>0</v>
      </c>
      <c r="P116" s="36" t="str">
        <f t="shared" ca="1" si="194"/>
        <v/>
      </c>
      <c r="Q116" s="36" t="str">
        <f t="shared" ca="1" si="194"/>
        <v/>
      </c>
      <c r="R116" s="36" t="str">
        <f t="shared" ca="1" si="194"/>
        <v/>
      </c>
      <c r="S116" s="636">
        <f t="shared" ca="1" si="195"/>
        <v>0</v>
      </c>
      <c r="T116" s="36">
        <f t="shared" ca="1" si="195"/>
        <v>0</v>
      </c>
      <c r="U116" s="36">
        <f t="shared" ca="1" si="195"/>
        <v>0</v>
      </c>
      <c r="V116" s="36">
        <f t="shared" ca="1" si="195"/>
        <v>0</v>
      </c>
      <c r="W116" s="36">
        <f t="shared" ca="1" si="195"/>
        <v>0</v>
      </c>
      <c r="X116" s="36" t="str">
        <f t="shared" ca="1" si="195"/>
        <v/>
      </c>
      <c r="Y116" s="36" t="str">
        <f t="shared" ca="1" si="195"/>
        <v/>
      </c>
      <c r="Z116" s="36" t="str">
        <f t="shared" ca="1" si="195"/>
        <v/>
      </c>
      <c r="AB116" s="36">
        <f t="shared" ca="1" si="196"/>
        <v>0.66666666666666663</v>
      </c>
    </row>
    <row r="117" spans="3:28" x14ac:dyDescent="0.2">
      <c r="C117" s="24" t="s">
        <v>323</v>
      </c>
      <c r="K117" s="36">
        <f t="shared" ca="1" si="194"/>
        <v>1.2884628571428571E-3</v>
      </c>
      <c r="L117" s="36">
        <f t="shared" ca="1" si="194"/>
        <v>5.5416666666666667E-4</v>
      </c>
      <c r="M117" s="36">
        <f t="shared" ca="1" si="194"/>
        <v>1.5577142857142857E-5</v>
      </c>
      <c r="N117" s="36">
        <f t="shared" ca="1" si="194"/>
        <v>1.1685714285714283E-5</v>
      </c>
      <c r="O117" s="36">
        <f t="shared" ca="1" si="194"/>
        <v>1.1503809523809523E-5</v>
      </c>
      <c r="P117" s="36" t="str">
        <f t="shared" ca="1" si="194"/>
        <v/>
      </c>
      <c r="Q117" s="36" t="str">
        <f t="shared" ca="1" si="194"/>
        <v/>
      </c>
      <c r="R117" s="36" t="str">
        <f t="shared" ca="1" si="194"/>
        <v/>
      </c>
      <c r="S117" s="636">
        <f t="shared" ca="1" si="195"/>
        <v>0</v>
      </c>
      <c r="T117" s="36">
        <f t="shared" ca="1" si="195"/>
        <v>0</v>
      </c>
      <c r="U117" s="36">
        <f t="shared" ca="1" si="195"/>
        <v>0</v>
      </c>
      <c r="V117" s="36">
        <f t="shared" ca="1" si="195"/>
        <v>0</v>
      </c>
      <c r="W117" s="36">
        <f t="shared" ca="1" si="195"/>
        <v>0</v>
      </c>
      <c r="X117" s="36" t="str">
        <f t="shared" ca="1" si="195"/>
        <v/>
      </c>
      <c r="Y117" s="36" t="str">
        <f t="shared" ca="1" si="195"/>
        <v/>
      </c>
      <c r="Z117" s="36" t="str">
        <f t="shared" ca="1" si="195"/>
        <v/>
      </c>
      <c r="AB117" s="36">
        <f t="shared" ca="1" si="196"/>
        <v>1.8813961904761904E-3</v>
      </c>
    </row>
    <row r="118" spans="3:28" x14ac:dyDescent="0.2">
      <c r="C118" s="24" t="s">
        <v>324</v>
      </c>
      <c r="K118" s="36">
        <f t="shared" ca="1" si="194"/>
        <v>0.18450037210531781</v>
      </c>
      <c r="L118" s="36">
        <f t="shared" ca="1" si="194"/>
        <v>0</v>
      </c>
      <c r="M118" s="36">
        <f t="shared" ca="1" si="194"/>
        <v>1.3092119793962759E-3</v>
      </c>
      <c r="N118" s="36">
        <f t="shared" ca="1" si="194"/>
        <v>0</v>
      </c>
      <c r="O118" s="36">
        <f t="shared" ca="1" si="194"/>
        <v>0</v>
      </c>
      <c r="P118" s="36" t="str">
        <f t="shared" ca="1" si="194"/>
        <v/>
      </c>
      <c r="Q118" s="36" t="str">
        <f t="shared" ca="1" si="194"/>
        <v/>
      </c>
      <c r="R118" s="36" t="str">
        <f t="shared" ca="1" si="194"/>
        <v/>
      </c>
      <c r="S118" s="636">
        <f t="shared" ca="1" si="195"/>
        <v>0</v>
      </c>
      <c r="T118" s="36">
        <f t="shared" ca="1" si="195"/>
        <v>0</v>
      </c>
      <c r="U118" s="36">
        <f t="shared" ca="1" si="195"/>
        <v>0</v>
      </c>
      <c r="V118" s="36">
        <f t="shared" ca="1" si="195"/>
        <v>0</v>
      </c>
      <c r="W118" s="36">
        <f t="shared" ca="1" si="195"/>
        <v>0</v>
      </c>
      <c r="X118" s="36" t="str">
        <f t="shared" ca="1" si="195"/>
        <v/>
      </c>
      <c r="Y118" s="36" t="str">
        <f t="shared" ca="1" si="195"/>
        <v/>
      </c>
      <c r="Z118" s="36" t="str">
        <f t="shared" ca="1" si="195"/>
        <v/>
      </c>
      <c r="AB118" s="36">
        <f t="shared" ca="1" si="196"/>
        <v>0.18580958408471407</v>
      </c>
    </row>
    <row r="119" spans="3:28" x14ac:dyDescent="0.2">
      <c r="C119" s="24" t="s">
        <v>325</v>
      </c>
      <c r="K119" s="36">
        <f t="shared" ref="K119:R128" ca="1" si="197">IF(K$74&lt;=$H245,SUMIF($K$72:$AT$72,K$74,$K245:$AT245),"")</f>
        <v>0.56400000000000006</v>
      </c>
      <c r="L119" s="36">
        <f t="shared" ca="1" si="197"/>
        <v>5.6000000000000001E-2</v>
      </c>
      <c r="M119" s="36">
        <f t="shared" ca="1" si="197"/>
        <v>0</v>
      </c>
      <c r="N119" s="36">
        <f t="shared" ca="1" si="197"/>
        <v>0</v>
      </c>
      <c r="O119" s="36">
        <f t="shared" ca="1" si="197"/>
        <v>0</v>
      </c>
      <c r="P119" s="36" t="str">
        <f t="shared" ca="1" si="197"/>
        <v/>
      </c>
      <c r="Q119" s="36" t="str">
        <f t="shared" ca="1" si="197"/>
        <v/>
      </c>
      <c r="R119" s="36" t="str">
        <f t="shared" ca="1" si="197"/>
        <v/>
      </c>
      <c r="S119" s="636">
        <f t="shared" ref="S119:Z128" ca="1" si="198">IF(S$74&lt;=$H369,SUMIF($K$72:$AT$72,S$74,$K369:$AT369),"")</f>
        <v>0</v>
      </c>
      <c r="T119" s="36">
        <f t="shared" ca="1" si="198"/>
        <v>2.0805569999999999E-2</v>
      </c>
      <c r="U119" s="36">
        <f t="shared" ca="1" si="198"/>
        <v>1.248573E-2</v>
      </c>
      <c r="V119" s="36">
        <f t="shared" ca="1" si="198"/>
        <v>0</v>
      </c>
      <c r="W119" s="36">
        <f t="shared" ca="1" si="198"/>
        <v>0</v>
      </c>
      <c r="X119" s="36" t="str">
        <f t="shared" ca="1" si="198"/>
        <v/>
      </c>
      <c r="Y119" s="36" t="str">
        <f t="shared" ca="1" si="198"/>
        <v/>
      </c>
      <c r="Z119" s="36" t="str">
        <f t="shared" ca="1" si="198"/>
        <v/>
      </c>
      <c r="AB119" s="36">
        <f t="shared" ca="1" si="196"/>
        <v>0.65329130000000013</v>
      </c>
    </row>
    <row r="120" spans="3:28" x14ac:dyDescent="0.2">
      <c r="C120" s="24" t="s">
        <v>326</v>
      </c>
      <c r="K120" s="36">
        <f t="shared" ca="1" si="197"/>
        <v>1.1974795486111111E-2</v>
      </c>
      <c r="L120" s="36">
        <f t="shared" ca="1" si="197"/>
        <v>0</v>
      </c>
      <c r="M120" s="36">
        <f t="shared" ca="1" si="197"/>
        <v>1.3417874652777778E-2</v>
      </c>
      <c r="N120" s="36">
        <f t="shared" ca="1" si="197"/>
        <v>0</v>
      </c>
      <c r="O120" s="36">
        <f t="shared" ca="1" si="197"/>
        <v>0</v>
      </c>
      <c r="P120" s="36" t="str">
        <f t="shared" ca="1" si="197"/>
        <v/>
      </c>
      <c r="Q120" s="36" t="str">
        <f t="shared" ca="1" si="197"/>
        <v/>
      </c>
      <c r="R120" s="36" t="str">
        <f t="shared" ca="1" si="197"/>
        <v/>
      </c>
      <c r="S120" s="636">
        <f t="shared" ca="1" si="198"/>
        <v>0</v>
      </c>
      <c r="T120" s="36">
        <f t="shared" ca="1" si="198"/>
        <v>0</v>
      </c>
      <c r="U120" s="36">
        <f t="shared" ca="1" si="198"/>
        <v>0</v>
      </c>
      <c r="V120" s="36">
        <f t="shared" ca="1" si="198"/>
        <v>0</v>
      </c>
      <c r="W120" s="36">
        <f t="shared" ca="1" si="198"/>
        <v>0</v>
      </c>
      <c r="X120" s="36" t="str">
        <f t="shared" ca="1" si="198"/>
        <v/>
      </c>
      <c r="Y120" s="36" t="str">
        <f t="shared" ca="1" si="198"/>
        <v/>
      </c>
      <c r="Z120" s="36" t="str">
        <f t="shared" ca="1" si="198"/>
        <v/>
      </c>
      <c r="AB120" s="36">
        <f t="shared" ca="1" si="196"/>
        <v>2.5392670138888889E-2</v>
      </c>
    </row>
    <row r="121" spans="3:28" x14ac:dyDescent="0.2">
      <c r="C121" s="24" t="s">
        <v>327</v>
      </c>
      <c r="K121" s="36">
        <f t="shared" ca="1" si="197"/>
        <v>0.5</v>
      </c>
      <c r="L121" s="36">
        <f t="shared" ca="1" si="197"/>
        <v>2.1454546000000001E-2</v>
      </c>
      <c r="M121" s="36">
        <f t="shared" ca="1" si="197"/>
        <v>2.8799999999999999E-2</v>
      </c>
      <c r="N121" s="36" t="str">
        <f t="shared" ca="1" si="197"/>
        <v/>
      </c>
      <c r="O121" s="36" t="str">
        <f t="shared" ca="1" si="197"/>
        <v/>
      </c>
      <c r="P121" s="36" t="str">
        <f t="shared" ca="1" si="197"/>
        <v/>
      </c>
      <c r="Q121" s="36" t="str">
        <f t="shared" ca="1" si="197"/>
        <v/>
      </c>
      <c r="R121" s="36" t="str">
        <f t="shared" ca="1" si="197"/>
        <v/>
      </c>
      <c r="S121" s="636">
        <f t="shared" ca="1" si="198"/>
        <v>0</v>
      </c>
      <c r="T121" s="36">
        <f t="shared" ca="1" si="198"/>
        <v>0</v>
      </c>
      <c r="U121" s="36">
        <f t="shared" ca="1" si="198"/>
        <v>0.16983503999999999</v>
      </c>
      <c r="V121" s="36" t="str">
        <f t="shared" ca="1" si="198"/>
        <v/>
      </c>
      <c r="W121" s="36" t="str">
        <f t="shared" ca="1" si="198"/>
        <v/>
      </c>
      <c r="X121" s="36" t="str">
        <f t="shared" ca="1" si="198"/>
        <v/>
      </c>
      <c r="Y121" s="36" t="str">
        <f t="shared" ca="1" si="198"/>
        <v/>
      </c>
      <c r="Z121" s="36" t="str">
        <f t="shared" ca="1" si="198"/>
        <v/>
      </c>
      <c r="AB121" s="36">
        <f t="shared" ca="1" si="196"/>
        <v>0.72008958600000006</v>
      </c>
    </row>
    <row r="122" spans="3:28" x14ac:dyDescent="0.2">
      <c r="C122" s="24" t="s">
        <v>328</v>
      </c>
      <c r="K122" s="36">
        <f t="shared" ca="1" si="197"/>
        <v>0</v>
      </c>
      <c r="L122" s="36">
        <f t="shared" ca="1" si="197"/>
        <v>0</v>
      </c>
      <c r="M122" s="36">
        <f t="shared" ca="1" si="197"/>
        <v>0</v>
      </c>
      <c r="N122" s="36" t="str">
        <f t="shared" ca="1" si="197"/>
        <v/>
      </c>
      <c r="O122" s="36" t="str">
        <f t="shared" ca="1" si="197"/>
        <v/>
      </c>
      <c r="P122" s="36" t="str">
        <f t="shared" ca="1" si="197"/>
        <v/>
      </c>
      <c r="Q122" s="36" t="str">
        <f t="shared" ca="1" si="197"/>
        <v/>
      </c>
      <c r="R122" s="36" t="str">
        <f t="shared" ca="1" si="197"/>
        <v/>
      </c>
      <c r="S122" s="636">
        <f t="shared" ca="1" si="198"/>
        <v>0</v>
      </c>
      <c r="T122" s="36">
        <f t="shared" ca="1" si="198"/>
        <v>0</v>
      </c>
      <c r="U122" s="36">
        <f t="shared" ca="1" si="198"/>
        <v>0</v>
      </c>
      <c r="V122" s="36" t="str">
        <f t="shared" ca="1" si="198"/>
        <v/>
      </c>
      <c r="W122" s="36" t="str">
        <f t="shared" ca="1" si="198"/>
        <v/>
      </c>
      <c r="X122" s="36" t="str">
        <f t="shared" ca="1" si="198"/>
        <v/>
      </c>
      <c r="Y122" s="36" t="str">
        <f t="shared" ca="1" si="198"/>
        <v/>
      </c>
      <c r="Z122" s="36" t="str">
        <f t="shared" ca="1" si="198"/>
        <v/>
      </c>
      <c r="AB122" s="36">
        <f t="shared" ca="1" si="196"/>
        <v>0</v>
      </c>
    </row>
    <row r="123" spans="3:28" x14ac:dyDescent="0.2">
      <c r="C123" s="24" t="s">
        <v>329</v>
      </c>
      <c r="K123" s="36">
        <f t="shared" ca="1" si="197"/>
        <v>0</v>
      </c>
      <c r="L123" s="36">
        <f t="shared" ca="1" si="197"/>
        <v>0</v>
      </c>
      <c r="M123" s="36" t="str">
        <f t="shared" ca="1" si="197"/>
        <v/>
      </c>
      <c r="N123" s="36" t="str">
        <f t="shared" ca="1" si="197"/>
        <v/>
      </c>
      <c r="O123" s="36" t="str">
        <f t="shared" ca="1" si="197"/>
        <v/>
      </c>
      <c r="P123" s="36" t="str">
        <f t="shared" ca="1" si="197"/>
        <v/>
      </c>
      <c r="Q123" s="36" t="str">
        <f t="shared" ca="1" si="197"/>
        <v/>
      </c>
      <c r="R123" s="36" t="str">
        <f t="shared" ca="1" si="197"/>
        <v/>
      </c>
      <c r="S123" s="636">
        <f t="shared" ca="1" si="198"/>
        <v>4.9773391798378176E-2</v>
      </c>
      <c r="T123" s="36">
        <f t="shared" ca="1" si="198"/>
        <v>0</v>
      </c>
      <c r="U123" s="36" t="str">
        <f t="shared" ca="1" si="198"/>
        <v/>
      </c>
      <c r="V123" s="36" t="str">
        <f t="shared" ca="1" si="198"/>
        <v/>
      </c>
      <c r="W123" s="36" t="str">
        <f t="shared" ca="1" si="198"/>
        <v/>
      </c>
      <c r="X123" s="36" t="str">
        <f t="shared" ca="1" si="198"/>
        <v/>
      </c>
      <c r="Y123" s="36" t="str">
        <f t="shared" ca="1" si="198"/>
        <v/>
      </c>
      <c r="Z123" s="36" t="str">
        <f t="shared" ca="1" si="198"/>
        <v/>
      </c>
      <c r="AB123" s="36">
        <f t="shared" ca="1" si="196"/>
        <v>4.9773391798378176E-2</v>
      </c>
    </row>
    <row r="124" spans="3:28" x14ac:dyDescent="0.2">
      <c r="C124" s="24" t="s">
        <v>330</v>
      </c>
      <c r="K124" s="36">
        <f t="shared" ca="1" si="197"/>
        <v>5.6352231111111107E-3</v>
      </c>
      <c r="L124" s="36">
        <f t="shared" ca="1" si="197"/>
        <v>0</v>
      </c>
      <c r="M124" s="36" t="str">
        <f t="shared" ca="1" si="197"/>
        <v/>
      </c>
      <c r="N124" s="36" t="str">
        <f t="shared" ca="1" si="197"/>
        <v/>
      </c>
      <c r="O124" s="36" t="str">
        <f t="shared" ca="1" si="197"/>
        <v/>
      </c>
      <c r="P124" s="36" t="str">
        <f t="shared" ca="1" si="197"/>
        <v/>
      </c>
      <c r="Q124" s="36" t="str">
        <f t="shared" ca="1" si="197"/>
        <v/>
      </c>
      <c r="R124" s="36" t="str">
        <f t="shared" ca="1" si="197"/>
        <v/>
      </c>
      <c r="S124" s="636">
        <f t="shared" ca="1" si="198"/>
        <v>0</v>
      </c>
      <c r="T124" s="36">
        <f t="shared" ca="1" si="198"/>
        <v>0</v>
      </c>
      <c r="U124" s="36" t="str">
        <f t="shared" ca="1" si="198"/>
        <v/>
      </c>
      <c r="V124" s="36" t="str">
        <f t="shared" ca="1" si="198"/>
        <v/>
      </c>
      <c r="W124" s="36" t="str">
        <f t="shared" ca="1" si="198"/>
        <v/>
      </c>
      <c r="X124" s="36" t="str">
        <f t="shared" ca="1" si="198"/>
        <v/>
      </c>
      <c r="Y124" s="36" t="str">
        <f t="shared" ca="1" si="198"/>
        <v/>
      </c>
      <c r="Z124" s="36" t="str">
        <f t="shared" ca="1" si="198"/>
        <v/>
      </c>
      <c r="AB124" s="36">
        <f t="shared" ca="1" si="196"/>
        <v>5.6352231111111107E-3</v>
      </c>
    </row>
    <row r="125" spans="3:28" x14ac:dyDescent="0.2">
      <c r="C125" s="24" t="s">
        <v>331</v>
      </c>
      <c r="K125" s="36">
        <f t="shared" ca="1" si="197"/>
        <v>0</v>
      </c>
      <c r="L125" s="36">
        <f t="shared" ca="1" si="197"/>
        <v>0</v>
      </c>
      <c r="M125" s="36" t="str">
        <f t="shared" ca="1" si="197"/>
        <v/>
      </c>
      <c r="N125" s="36" t="str">
        <f t="shared" ca="1" si="197"/>
        <v/>
      </c>
      <c r="O125" s="36" t="str">
        <f t="shared" ca="1" si="197"/>
        <v/>
      </c>
      <c r="P125" s="36" t="str">
        <f t="shared" ca="1" si="197"/>
        <v/>
      </c>
      <c r="Q125" s="36" t="str">
        <f t="shared" ca="1" si="197"/>
        <v/>
      </c>
      <c r="R125" s="36" t="str">
        <f t="shared" ca="1" si="197"/>
        <v/>
      </c>
      <c r="S125" s="636">
        <f t="shared" ca="1" si="198"/>
        <v>0</v>
      </c>
      <c r="T125" s="36">
        <f t="shared" ca="1" si="198"/>
        <v>0</v>
      </c>
      <c r="U125" s="36" t="str">
        <f t="shared" ca="1" si="198"/>
        <v/>
      </c>
      <c r="V125" s="36" t="str">
        <f t="shared" ca="1" si="198"/>
        <v/>
      </c>
      <c r="W125" s="36" t="str">
        <f t="shared" ca="1" si="198"/>
        <v/>
      </c>
      <c r="X125" s="36" t="str">
        <f t="shared" ca="1" si="198"/>
        <v/>
      </c>
      <c r="Y125" s="36" t="str">
        <f t="shared" ca="1" si="198"/>
        <v/>
      </c>
      <c r="Z125" s="36" t="str">
        <f t="shared" ca="1" si="198"/>
        <v/>
      </c>
      <c r="AB125" s="36">
        <f t="shared" ca="1" si="196"/>
        <v>0</v>
      </c>
    </row>
    <row r="126" spans="3:28" x14ac:dyDescent="0.2">
      <c r="C126" s="24" t="s">
        <v>332</v>
      </c>
      <c r="K126" s="36">
        <f t="shared" ca="1" si="197"/>
        <v>4.6568060000000003E-3</v>
      </c>
      <c r="L126" s="36">
        <f t="shared" ca="1" si="197"/>
        <v>3.2862659999999999E-3</v>
      </c>
      <c r="M126" s="36" t="str">
        <f t="shared" ca="1" si="197"/>
        <v/>
      </c>
      <c r="N126" s="36" t="str">
        <f t="shared" ca="1" si="197"/>
        <v/>
      </c>
      <c r="O126" s="36" t="str">
        <f t="shared" ca="1" si="197"/>
        <v/>
      </c>
      <c r="P126" s="36" t="str">
        <f t="shared" ca="1" si="197"/>
        <v/>
      </c>
      <c r="Q126" s="36" t="str">
        <f t="shared" ca="1" si="197"/>
        <v/>
      </c>
      <c r="R126" s="36" t="str">
        <f t="shared" ca="1" si="197"/>
        <v/>
      </c>
      <c r="S126" s="636">
        <f t="shared" ca="1" si="198"/>
        <v>0</v>
      </c>
      <c r="T126" s="36">
        <f t="shared" ca="1" si="198"/>
        <v>0</v>
      </c>
      <c r="U126" s="36" t="str">
        <f t="shared" ca="1" si="198"/>
        <v/>
      </c>
      <c r="V126" s="36" t="str">
        <f t="shared" ca="1" si="198"/>
        <v/>
      </c>
      <c r="W126" s="36" t="str">
        <f t="shared" ca="1" si="198"/>
        <v/>
      </c>
      <c r="X126" s="36" t="str">
        <f t="shared" ca="1" si="198"/>
        <v/>
      </c>
      <c r="Y126" s="36" t="str">
        <f t="shared" ca="1" si="198"/>
        <v/>
      </c>
      <c r="Z126" s="36" t="str">
        <f t="shared" ca="1" si="198"/>
        <v/>
      </c>
      <c r="AB126" s="36">
        <f t="shared" ca="1" si="196"/>
        <v>7.9430720000000007E-3</v>
      </c>
    </row>
    <row r="127" spans="3:28" x14ac:dyDescent="0.2">
      <c r="C127" s="24" t="s">
        <v>333</v>
      </c>
      <c r="K127" s="36">
        <f t="shared" ca="1" si="197"/>
        <v>0.33300587755373878</v>
      </c>
      <c r="L127" s="36">
        <f t="shared" ca="1" si="197"/>
        <v>0.24975440816530409</v>
      </c>
      <c r="M127" s="36" t="str">
        <f t="shared" ca="1" si="197"/>
        <v/>
      </c>
      <c r="N127" s="36" t="str">
        <f t="shared" ca="1" si="197"/>
        <v/>
      </c>
      <c r="O127" s="36" t="str">
        <f t="shared" ca="1" si="197"/>
        <v/>
      </c>
      <c r="P127" s="36" t="str">
        <f t="shared" ca="1" si="197"/>
        <v/>
      </c>
      <c r="Q127" s="36" t="str">
        <f t="shared" ca="1" si="197"/>
        <v/>
      </c>
      <c r="R127" s="36" t="str">
        <f t="shared" ca="1" si="197"/>
        <v/>
      </c>
      <c r="S127" s="636">
        <f t="shared" ca="1" si="198"/>
        <v>0</v>
      </c>
      <c r="T127" s="36">
        <f t="shared" ca="1" si="198"/>
        <v>0</v>
      </c>
      <c r="U127" s="36" t="str">
        <f t="shared" ca="1" si="198"/>
        <v/>
      </c>
      <c r="V127" s="36" t="str">
        <f t="shared" ca="1" si="198"/>
        <v/>
      </c>
      <c r="W127" s="36" t="str">
        <f t="shared" ca="1" si="198"/>
        <v/>
      </c>
      <c r="X127" s="36" t="str">
        <f t="shared" ca="1" si="198"/>
        <v/>
      </c>
      <c r="Y127" s="36" t="str">
        <f t="shared" ca="1" si="198"/>
        <v/>
      </c>
      <c r="Z127" s="36" t="str">
        <f t="shared" ca="1" si="198"/>
        <v/>
      </c>
      <c r="AB127" s="36">
        <f t="shared" ca="1" si="196"/>
        <v>0.58276028571904281</v>
      </c>
    </row>
    <row r="128" spans="3:28" x14ac:dyDescent="0.2">
      <c r="C128" s="24" t="s">
        <v>334</v>
      </c>
      <c r="K128" s="36">
        <f t="shared" ca="1" si="197"/>
        <v>0.25</v>
      </c>
      <c r="L128" s="36">
        <f t="shared" ca="1" si="197"/>
        <v>0.25</v>
      </c>
      <c r="M128" s="36" t="str">
        <f t="shared" ca="1" si="197"/>
        <v/>
      </c>
      <c r="N128" s="36" t="str">
        <f t="shared" ca="1" si="197"/>
        <v/>
      </c>
      <c r="O128" s="36" t="str">
        <f t="shared" ca="1" si="197"/>
        <v/>
      </c>
      <c r="P128" s="36" t="str">
        <f t="shared" ca="1" si="197"/>
        <v/>
      </c>
      <c r="Q128" s="36" t="str">
        <f t="shared" ca="1" si="197"/>
        <v/>
      </c>
      <c r="R128" s="36" t="str">
        <f t="shared" ca="1" si="197"/>
        <v/>
      </c>
      <c r="S128" s="636">
        <f t="shared" ca="1" si="198"/>
        <v>0</v>
      </c>
      <c r="T128" s="36">
        <f t="shared" ca="1" si="198"/>
        <v>0</v>
      </c>
      <c r="U128" s="36" t="str">
        <f t="shared" ca="1" si="198"/>
        <v/>
      </c>
      <c r="V128" s="36" t="str">
        <f t="shared" ca="1" si="198"/>
        <v/>
      </c>
      <c r="W128" s="36" t="str">
        <f t="shared" ca="1" si="198"/>
        <v/>
      </c>
      <c r="X128" s="36" t="str">
        <f t="shared" ca="1" si="198"/>
        <v/>
      </c>
      <c r="Y128" s="36" t="str">
        <f t="shared" ca="1" si="198"/>
        <v/>
      </c>
      <c r="Z128" s="36" t="str">
        <f t="shared" ca="1" si="198"/>
        <v/>
      </c>
      <c r="AB128" s="36">
        <f t="shared" ca="1" si="196"/>
        <v>0.5</v>
      </c>
    </row>
    <row r="129" spans="2:51" x14ac:dyDescent="0.2">
      <c r="C129" s="24" t="s">
        <v>335</v>
      </c>
      <c r="K129" s="36">
        <f t="shared" ref="K129:R133" ca="1" si="199">IF(K$74&lt;=$H255,SUMIF($K$72:$AT$72,K$74,$K255:$AT255),"")</f>
        <v>3.9672695804679935E-2</v>
      </c>
      <c r="L129" s="36">
        <f t="shared" ca="1" si="199"/>
        <v>0</v>
      </c>
      <c r="M129" s="36" t="str">
        <f t="shared" ca="1" si="199"/>
        <v/>
      </c>
      <c r="N129" s="36" t="str">
        <f t="shared" ca="1" si="199"/>
        <v/>
      </c>
      <c r="O129" s="36" t="str">
        <f t="shared" ca="1" si="199"/>
        <v/>
      </c>
      <c r="P129" s="36" t="str">
        <f t="shared" ca="1" si="199"/>
        <v/>
      </c>
      <c r="Q129" s="36" t="str">
        <f t="shared" ca="1" si="199"/>
        <v/>
      </c>
      <c r="R129" s="36" t="str">
        <f t="shared" ca="1" si="199"/>
        <v/>
      </c>
      <c r="S129" s="636">
        <f t="shared" ref="S129:Z133" ca="1" si="200">IF(S$74&lt;=$H379,SUMIF($K$72:$AT$72,S$74,$K379:$AT379),"")</f>
        <v>0</v>
      </c>
      <c r="T129" s="36">
        <f t="shared" ca="1" si="200"/>
        <v>0</v>
      </c>
      <c r="U129" s="36" t="str">
        <f t="shared" ca="1" si="200"/>
        <v/>
      </c>
      <c r="V129" s="36" t="str">
        <f t="shared" ca="1" si="200"/>
        <v/>
      </c>
      <c r="W129" s="36" t="str">
        <f t="shared" ca="1" si="200"/>
        <v/>
      </c>
      <c r="X129" s="36" t="str">
        <f t="shared" ca="1" si="200"/>
        <v/>
      </c>
      <c r="Y129" s="36" t="str">
        <f t="shared" ca="1" si="200"/>
        <v/>
      </c>
      <c r="Z129" s="36" t="str">
        <f t="shared" ca="1" si="200"/>
        <v/>
      </c>
      <c r="AB129" s="36">
        <f t="shared" ca="1" si="196"/>
        <v>3.9672695804679935E-2</v>
      </c>
    </row>
    <row r="130" spans="2:51" x14ac:dyDescent="0.2">
      <c r="C130" s="24" t="s">
        <v>336</v>
      </c>
      <c r="K130" s="36">
        <f t="shared" ca="1" si="199"/>
        <v>0.25</v>
      </c>
      <c r="L130" s="36">
        <f t="shared" ca="1" si="199"/>
        <v>0.25</v>
      </c>
      <c r="M130" s="36" t="str">
        <f t="shared" ca="1" si="199"/>
        <v/>
      </c>
      <c r="N130" s="36" t="str">
        <f t="shared" ca="1" si="199"/>
        <v/>
      </c>
      <c r="O130" s="36" t="str">
        <f t="shared" ca="1" si="199"/>
        <v/>
      </c>
      <c r="P130" s="36" t="str">
        <f t="shared" ca="1" si="199"/>
        <v/>
      </c>
      <c r="Q130" s="36" t="str">
        <f t="shared" ca="1" si="199"/>
        <v/>
      </c>
      <c r="R130" s="36" t="str">
        <f t="shared" ca="1" si="199"/>
        <v/>
      </c>
      <c r="S130" s="636">
        <f t="shared" ca="1" si="200"/>
        <v>0</v>
      </c>
      <c r="T130" s="36">
        <f t="shared" ca="1" si="200"/>
        <v>0</v>
      </c>
      <c r="U130" s="36" t="str">
        <f t="shared" ca="1" si="200"/>
        <v/>
      </c>
      <c r="V130" s="36" t="str">
        <f t="shared" ca="1" si="200"/>
        <v/>
      </c>
      <c r="W130" s="36" t="str">
        <f t="shared" ca="1" si="200"/>
        <v/>
      </c>
      <c r="X130" s="36" t="str">
        <f t="shared" ca="1" si="200"/>
        <v/>
      </c>
      <c r="Y130" s="36" t="str">
        <f t="shared" ca="1" si="200"/>
        <v/>
      </c>
      <c r="Z130" s="36" t="str">
        <f t="shared" ca="1" si="200"/>
        <v/>
      </c>
      <c r="AB130" s="36">
        <f t="shared" ca="1" si="196"/>
        <v>0.5</v>
      </c>
    </row>
    <row r="131" spans="2:51" x14ac:dyDescent="0.2">
      <c r="C131" s="24" t="s">
        <v>337</v>
      </c>
      <c r="K131" s="36">
        <f t="shared" ca="1" si="199"/>
        <v>0</v>
      </c>
      <c r="L131" s="36" t="str">
        <f t="shared" ca="1" si="199"/>
        <v/>
      </c>
      <c r="M131" s="36" t="str">
        <f t="shared" ca="1" si="199"/>
        <v/>
      </c>
      <c r="N131" s="36" t="str">
        <f t="shared" ca="1" si="199"/>
        <v/>
      </c>
      <c r="O131" s="36" t="str">
        <f t="shared" ca="1" si="199"/>
        <v/>
      </c>
      <c r="P131" s="36" t="str">
        <f t="shared" ca="1" si="199"/>
        <v/>
      </c>
      <c r="Q131" s="36" t="str">
        <f t="shared" ca="1" si="199"/>
        <v/>
      </c>
      <c r="R131" s="36" t="str">
        <f t="shared" ca="1" si="199"/>
        <v/>
      </c>
      <c r="S131" s="636">
        <f t="shared" ca="1" si="200"/>
        <v>0</v>
      </c>
      <c r="T131" s="36" t="str">
        <f t="shared" ca="1" si="200"/>
        <v/>
      </c>
      <c r="U131" s="36" t="str">
        <f t="shared" ca="1" si="200"/>
        <v/>
      </c>
      <c r="V131" s="36" t="str">
        <f t="shared" ca="1" si="200"/>
        <v/>
      </c>
      <c r="W131" s="36" t="str">
        <f t="shared" ca="1" si="200"/>
        <v/>
      </c>
      <c r="X131" s="36" t="str">
        <f t="shared" ca="1" si="200"/>
        <v/>
      </c>
      <c r="Y131" s="36" t="str">
        <f t="shared" ca="1" si="200"/>
        <v/>
      </c>
      <c r="Z131" s="36" t="str">
        <f t="shared" ca="1" si="200"/>
        <v/>
      </c>
      <c r="AB131" s="36">
        <f t="shared" ca="1" si="196"/>
        <v>0</v>
      </c>
    </row>
    <row r="132" spans="2:51" x14ac:dyDescent="0.2">
      <c r="C132" s="24" t="s">
        <v>338</v>
      </c>
      <c r="K132" s="36">
        <f t="shared" ca="1" si="199"/>
        <v>0</v>
      </c>
      <c r="L132" s="36" t="str">
        <f t="shared" ca="1" si="199"/>
        <v/>
      </c>
      <c r="M132" s="36" t="str">
        <f t="shared" ca="1" si="199"/>
        <v/>
      </c>
      <c r="N132" s="36" t="str">
        <f t="shared" ca="1" si="199"/>
        <v/>
      </c>
      <c r="O132" s="36" t="str">
        <f t="shared" ca="1" si="199"/>
        <v/>
      </c>
      <c r="P132" s="36" t="str">
        <f t="shared" ca="1" si="199"/>
        <v/>
      </c>
      <c r="Q132" s="36" t="str">
        <f t="shared" ca="1" si="199"/>
        <v/>
      </c>
      <c r="R132" s="36" t="str">
        <f t="shared" ca="1" si="199"/>
        <v/>
      </c>
      <c r="S132" s="636">
        <f t="shared" ca="1" si="200"/>
        <v>0</v>
      </c>
      <c r="T132" s="36" t="str">
        <f t="shared" ca="1" si="200"/>
        <v/>
      </c>
      <c r="U132" s="36" t="str">
        <f t="shared" ca="1" si="200"/>
        <v/>
      </c>
      <c r="V132" s="36" t="str">
        <f t="shared" ca="1" si="200"/>
        <v/>
      </c>
      <c r="W132" s="36" t="str">
        <f t="shared" ca="1" si="200"/>
        <v/>
      </c>
      <c r="X132" s="36" t="str">
        <f t="shared" ca="1" si="200"/>
        <v/>
      </c>
      <c r="Y132" s="36" t="str">
        <f t="shared" ca="1" si="200"/>
        <v/>
      </c>
      <c r="Z132" s="36" t="str">
        <f t="shared" ca="1" si="200"/>
        <v/>
      </c>
      <c r="AB132" s="36">
        <f t="shared" ca="1" si="196"/>
        <v>0</v>
      </c>
    </row>
    <row r="133" spans="2:51" x14ac:dyDescent="0.2">
      <c r="C133" s="24" t="s">
        <v>339</v>
      </c>
      <c r="K133" s="36">
        <f t="shared" ca="1" si="199"/>
        <v>0</v>
      </c>
      <c r="L133" s="36" t="str">
        <f t="shared" ca="1" si="199"/>
        <v/>
      </c>
      <c r="M133" s="36" t="str">
        <f t="shared" ca="1" si="199"/>
        <v/>
      </c>
      <c r="N133" s="36" t="str">
        <f t="shared" ca="1" si="199"/>
        <v/>
      </c>
      <c r="O133" s="36" t="str">
        <f t="shared" ca="1" si="199"/>
        <v/>
      </c>
      <c r="P133" s="36" t="str">
        <f t="shared" ca="1" si="199"/>
        <v/>
      </c>
      <c r="Q133" s="36" t="str">
        <f t="shared" ca="1" si="199"/>
        <v/>
      </c>
      <c r="R133" s="36" t="str">
        <f t="shared" ca="1" si="199"/>
        <v/>
      </c>
      <c r="S133" s="636">
        <f t="shared" ca="1" si="200"/>
        <v>0</v>
      </c>
      <c r="T133" s="36" t="str">
        <f t="shared" ca="1" si="200"/>
        <v/>
      </c>
      <c r="U133" s="36" t="str">
        <f t="shared" ca="1" si="200"/>
        <v/>
      </c>
      <c r="V133" s="36" t="str">
        <f t="shared" ca="1" si="200"/>
        <v/>
      </c>
      <c r="W133" s="36" t="str">
        <f t="shared" ca="1" si="200"/>
        <v/>
      </c>
      <c r="X133" s="36" t="str">
        <f t="shared" ca="1" si="200"/>
        <v/>
      </c>
      <c r="Y133" s="36" t="str">
        <f t="shared" ca="1" si="200"/>
        <v/>
      </c>
      <c r="Z133" s="36" t="str">
        <f t="shared" ca="1" si="200"/>
        <v/>
      </c>
      <c r="AB133" s="36">
        <f t="shared" ca="1" si="196"/>
        <v>0</v>
      </c>
    </row>
    <row r="134" spans="2:51" x14ac:dyDescent="0.2">
      <c r="C134" s="24" t="s">
        <v>493</v>
      </c>
      <c r="I134" s="36">
        <f>I105</f>
        <v>0</v>
      </c>
      <c r="K134" s="429">
        <f t="array" aca="1" ref="K134" ca="1">AVERAGE(IF((K$109:K$133)&gt;=_xlfn.PERCENTILE.INC(K$109:K$133,$I134),K$109:K$133))</f>
        <v>0.19750415628414264</v>
      </c>
      <c r="L134" s="429">
        <f t="array" aca="1" ref="L134" ca="1">AVERAGE(IF((L$109:L$133)&gt;=_xlfn.PERCENTILE.INC(L$109:L$133,$I134),L$109:L$133))</f>
        <v>8.4353518731596744E-2</v>
      </c>
      <c r="M134" s="429">
        <f t="array" aca="1" ref="M134" ca="1">AVERAGE(IF((M$109:M$133)&gt;=_xlfn.PERCENTILE.INC(M$109:M$133,$I134),M$109:M$133))</f>
        <v>2.0153970957077948E-2</v>
      </c>
      <c r="N134" s="429">
        <f t="array" aca="1" ref="N134" ca="1">AVERAGE(IF((N$109:N$133)&gt;=_xlfn.PERCENTILE.INC(N$109:N$133,$I134),N$109:N$133))</f>
        <v>3.7943382706766911E-4</v>
      </c>
      <c r="O134" s="429">
        <f t="array" aca="1" ref="O134" ca="1">AVERAGE(IF((O$109:O$133)&gt;=_xlfn.PERCENTILE.INC(O$109:O$133,$I134),O$109:O$133))</f>
        <v>2.0506927845655807E-3</v>
      </c>
      <c r="P134" s="429">
        <f t="array" aca="1" ref="P134" ca="1">AVERAGE(IF((P$109:P$133)&gt;=_xlfn.PERCENTILE.INC(P$109:P$133,$I134),P$109:P$133))</f>
        <v>0</v>
      </c>
      <c r="Q134" s="429">
        <f t="array" aca="1" ref="Q134" ca="1">AVERAGE(IF((Q$109:Q$133)&gt;=_xlfn.PERCENTILE.INC(Q$109:Q$133,$I134),Q$109:Q$133))</f>
        <v>0</v>
      </c>
      <c r="R134" s="429">
        <f t="array" aca="1" ref="R134" ca="1">AVERAGE(IF((R$109:R$133)&gt;=_xlfn.PERCENTILE.INC(R$109:R$133,$I134),R$109:R$133))</f>
        <v>0</v>
      </c>
      <c r="S134" s="429">
        <f t="array" aca="1" ref="S134" ca="1">AVERAGE(IF((S$109:S$133)&gt;=_xlfn.PERCENTILE.INC(S$109:S$133,$I134),S$109:S$133))</f>
        <v>1.990935671935127E-3</v>
      </c>
      <c r="T134" s="429">
        <f t="array" aca="1" ref="T134" ca="1">AVERAGE(IF((T$109:T$133)&gt;=_xlfn.PERCENTILE.INC(T$109:T$133,$I134),T$109:T$133))</f>
        <v>5.3213083603896099E-3</v>
      </c>
      <c r="U134" s="429">
        <f t="array" aca="1" ref="U134" ca="1">AVERAGE(IF((U$109:U$133)&gt;=_xlfn.PERCENTILE.INC(U$109:U$133,$I134),U$109:U$133))</f>
        <v>6.6359569563909773E-2</v>
      </c>
      <c r="V134" s="429">
        <f t="array" aca="1" ref="V134" ca="1">AVERAGE(IF((V$109:V$133)&gt;=_xlfn.PERCENTILE.INC(V$109:V$133,$I134),V$109:V$133))</f>
        <v>3.3591506432748535E-3</v>
      </c>
      <c r="W134" s="429">
        <f t="array" aca="1" ref="W134" ca="1">AVERAGE(IF((W$109:W$133)&gt;=_xlfn.PERCENTILE.INC(W$109:W$133,$I134),W$109:W$133))</f>
        <v>5.8223654970760233E-4</v>
      </c>
      <c r="X134" s="429">
        <f t="array" aca="1" ref="X134" ca="1">AVERAGE(IF((X$109:X$133)&gt;=_xlfn.PERCENTILE.INC(X$109:X$133,$I134),X$109:X$133))</f>
        <v>2.0224285714285715E-4</v>
      </c>
      <c r="Y134" s="429">
        <f t="array" aca="1" ref="Y134" ca="1">AVERAGE(IF((Y$109:Y$133)&gt;=_xlfn.PERCENTILE.INC(Y$109:Y$133,$I134),Y$109:Y$133))</f>
        <v>2.26908E-4</v>
      </c>
      <c r="Z134" s="429">
        <f t="array" aca="1" ref="Z134" ca="1">AVERAGE(IF((Z$109:Z$133)&gt;=_xlfn.PERCENTILE.INC(Z$109:Z$133,$I134),Z$109:Z$133))</f>
        <v>2.398845E-4</v>
      </c>
    </row>
    <row r="135" spans="2:51" x14ac:dyDescent="0.2">
      <c r="C135" s="24" t="s">
        <v>1613</v>
      </c>
      <c r="G135" s="36">
        <f ca="1">SUM(K135:R135)/SUM(K134:R134)</f>
        <v>2.8099347946118769</v>
      </c>
      <c r="H135" s="36">
        <f ca="1">SUM(S135:Z135)/SUM(S134:Z134)</f>
        <v>2.3170591185377702</v>
      </c>
      <c r="K135" s="36">
        <f t="array" aca="1" ref="K135" ca="1">AVERAGE(IF((K$109:K$133)&gt;=_xlfn.PERCENTILE.INC(K$109:K$133,0.75),K$109:K$133))</f>
        <v>0.49889199611311913</v>
      </c>
      <c r="L135" s="36">
        <f t="array" aca="1" ref="L135" ca="1">AVERAGE(IF((L$109:L$133)&gt;=_xlfn.PERCENTILE.INC(L$109:L$133,0.75),L$109:L$133))</f>
        <v>0.28002840001585477</v>
      </c>
      <c r="M135" s="36">
        <f t="array" aca="1" ref="M135" ca="1">AVERAGE(IF((M$109:M$133)&gt;=_xlfn.PERCENTILE.INC(M$109:M$133,0.75),M$109:M$133))</f>
        <v>6.6820627142857136E-2</v>
      </c>
      <c r="N135" s="36">
        <f t="array" aca="1" ref="N135" ca="1">AVERAGE(IF((N$109:N$133)&gt;=_xlfn.PERCENTILE.INC(N$109:N$133,0.75),N$109:N$133))</f>
        <v>1.5177353082706764E-3</v>
      </c>
      <c r="O135" s="36">
        <f t="array" aca="1" ref="O135" ca="1">AVERAGE(IF((O$109:O$133)&gt;=_xlfn.PERCENTILE.INC(O$109:O$133,0.75),O$109:O$133))</f>
        <v>8.2027711382623228E-3</v>
      </c>
      <c r="P135" s="36">
        <f t="array" aca="1" ref="P135" ca="1">AVERAGE(IF((P$109:P$133)&gt;=_xlfn.PERCENTILE.INC(P$109:P$133,0.75),P$109:P$133))</f>
        <v>0</v>
      </c>
      <c r="Q135" s="36">
        <f t="array" aca="1" ref="Q135" ca="1">AVERAGE(IF((Q$109:Q$133)&gt;=_xlfn.PERCENTILE.INC(Q$109:Q$133,0.75),Q$109:Q$133))</f>
        <v>0</v>
      </c>
      <c r="R135" s="36">
        <f t="array" aca="1" ref="R135" ca="1">AVERAGE(IF((R$109:R$133)&gt;=_xlfn.PERCENTILE.INC(R$109:R$133,0.75),R$109:R$133))</f>
        <v>0</v>
      </c>
      <c r="S135" s="36">
        <f t="array" aca="1" ref="S135" ca="1">AVERAGE(IF((S$109:S$133)&gt;=_xlfn.PERCENTILE.INC(S$109:S$133,0.75),S$109:S$133))</f>
        <v>1.990935671935127E-3</v>
      </c>
      <c r="T135" s="36">
        <f t="array" aca="1" ref="T135" ca="1">AVERAGE(IF((T$109:T$133)&gt;=_xlfn.PERCENTILE.INC(T$109:T$133,0.75),T$109:T$133))</f>
        <v>5.3213083603896099E-3</v>
      </c>
      <c r="U135" s="36">
        <f t="array" aca="1" ref="U135" ca="1">AVERAGE(IF((U$109:U$133)&gt;=_xlfn.PERCENTILE.INC(U$109:U$133,0.75),U$109:U$133))</f>
        <v>0.16874224900000001</v>
      </c>
      <c r="V135" s="36">
        <f t="array" aca="1" ref="V135" ca="1">AVERAGE(IF((V$109:V$133)&gt;=_xlfn.PERCENTILE.INC(V$109:V$133,0.75),V$109:V$133))</f>
        <v>3.3591506432748535E-3</v>
      </c>
      <c r="W135" s="36">
        <f t="array" aca="1" ref="W135" ca="1">AVERAGE(IF((W$109:W$133)&gt;=_xlfn.PERCENTILE.INC(W$109:W$133,0.75),W$109:W$133))</f>
        <v>5.8223654970760233E-4</v>
      </c>
      <c r="X135" s="36">
        <f t="array" aca="1" ref="X135" ca="1">AVERAGE(IF((X$109:X$133)&gt;=_xlfn.PERCENTILE.INC(X$109:X$133,0.75),X$109:X$133))</f>
        <v>2.0224285714285715E-4</v>
      </c>
      <c r="Y135" s="36">
        <f t="array" aca="1" ref="Y135" ca="1">AVERAGE(IF((Y$109:Y$133)&gt;=_xlfn.PERCENTILE.INC(Y$109:Y$133,0.75),Y$109:Y$133))</f>
        <v>2.26908E-4</v>
      </c>
      <c r="Z135" s="36">
        <f t="array" aca="1" ref="Z135" ca="1">AVERAGE(IF((Z$109:Z$133)&gt;=_xlfn.PERCENTILE.INC(Z$109:Z$133,0.75),Z$109:Z$133))</f>
        <v>9.5953800000000001E-4</v>
      </c>
    </row>
    <row r="137" spans="2:51" x14ac:dyDescent="0.2">
      <c r="B137" s="254" t="s">
        <v>1615</v>
      </c>
      <c r="C137" s="254"/>
      <c r="D137" s="254"/>
      <c r="E137" s="254"/>
      <c r="F137" s="254"/>
      <c r="G137" s="254"/>
      <c r="H137" s="254"/>
      <c r="I137" s="254"/>
      <c r="J137" s="254"/>
      <c r="K137" s="254"/>
      <c r="L137" s="254"/>
      <c r="M137" s="254"/>
      <c r="N137" s="254"/>
      <c r="O137" s="254"/>
      <c r="P137" s="254"/>
      <c r="Q137" s="254"/>
      <c r="R137" s="254"/>
      <c r="S137" s="254"/>
      <c r="T137" s="254"/>
      <c r="U137" s="254"/>
      <c r="V137" s="254"/>
      <c r="W137" s="254"/>
      <c r="X137" s="254"/>
      <c r="Y137" s="254"/>
      <c r="Z137" s="254"/>
      <c r="AA137" s="254"/>
      <c r="AB137" s="254"/>
      <c r="AC137" s="254"/>
      <c r="AD137" s="254"/>
      <c r="AE137" s="254"/>
      <c r="AF137" s="254"/>
      <c r="AG137" s="254"/>
      <c r="AH137" s="254"/>
      <c r="AI137" s="254"/>
      <c r="AJ137" s="254"/>
      <c r="AK137" s="254"/>
      <c r="AL137" s="254"/>
      <c r="AM137" s="254"/>
      <c r="AN137" s="254"/>
      <c r="AO137" s="254"/>
      <c r="AP137" s="254"/>
      <c r="AQ137" s="254"/>
      <c r="AR137" s="254"/>
      <c r="AS137" s="254"/>
      <c r="AT137" s="254"/>
      <c r="AV137" s="254"/>
      <c r="AW137" s="254"/>
      <c r="AX137" s="254"/>
      <c r="AY137" s="254"/>
    </row>
    <row r="138" spans="2:51" x14ac:dyDescent="0.2">
      <c r="F138" s="626" t="s">
        <v>66</v>
      </c>
      <c r="G138" s="626" t="s">
        <v>778</v>
      </c>
    </row>
    <row r="139" spans="2:51" x14ac:dyDescent="0.2">
      <c r="B139" s="24" t="s">
        <v>780</v>
      </c>
      <c r="F139" s="24">
        <f t="shared" ref="F139:G165" si="201">F11</f>
        <v>9600</v>
      </c>
      <c r="G139" s="627">
        <f t="shared" si="201"/>
        <v>43799</v>
      </c>
      <c r="K139" s="158">
        <v>349.443467</v>
      </c>
      <c r="L139" s="158">
        <v>586.55714599999999</v>
      </c>
      <c r="M139" s="158">
        <v>3.3664299999999998</v>
      </c>
      <c r="N139" s="158">
        <v>0.55645800000000001</v>
      </c>
      <c r="O139" s="158">
        <v>84.191959999999995</v>
      </c>
      <c r="P139" s="158">
        <v>0.40264800000000001</v>
      </c>
      <c r="Q139" s="158">
        <v>3.332408</v>
      </c>
      <c r="R139" s="158">
        <v>0.37216900000000003</v>
      </c>
      <c r="S139" s="158">
        <v>0.29437099999999999</v>
      </c>
      <c r="T139" s="158">
        <v>0.34240999999999999</v>
      </c>
      <c r="U139" s="158">
        <v>0.39294099999999998</v>
      </c>
      <c r="V139" s="158">
        <v>0.56948900000000002</v>
      </c>
      <c r="W139" s="158">
        <v>2.1617850000000001</v>
      </c>
      <c r="X139" s="158">
        <v>0.39789999999999998</v>
      </c>
      <c r="Y139" s="158">
        <v>4.7374419999999997</v>
      </c>
      <c r="Z139" s="158">
        <v>5.2095440000000002</v>
      </c>
      <c r="AA139" s="158">
        <v>0.36180800000000002</v>
      </c>
      <c r="AB139" s="158">
        <v>9.1261320000000001</v>
      </c>
      <c r="AC139" s="158">
        <v>6.5032899999999998</v>
      </c>
      <c r="AD139" s="158">
        <v>0.19225999999999999</v>
      </c>
      <c r="AE139" s="158">
        <v>2.3779840000000001</v>
      </c>
      <c r="AF139" s="158">
        <v>5.0663169999999997</v>
      </c>
      <c r="AG139" s="158">
        <v>4.3554000000000002E-2</v>
      </c>
      <c r="AH139" s="158">
        <v>2.712294</v>
      </c>
      <c r="AI139" s="158">
        <v>4.3950420000000001</v>
      </c>
      <c r="AJ139" s="158">
        <v>8.6031999999999997E-2</v>
      </c>
      <c r="AK139" s="158">
        <v>2.4181339999999998</v>
      </c>
      <c r="AL139" s="158">
        <v>0.29481499999999999</v>
      </c>
      <c r="AM139" s="158">
        <v>5.2240000000000002E-2</v>
      </c>
      <c r="AN139" s="158">
        <v>8.3751999999999993E-2</v>
      </c>
      <c r="AO139" s="158">
        <v>0.131385</v>
      </c>
      <c r="AP139" s="158">
        <v>0.44544299999999998</v>
      </c>
      <c r="AQ139" s="158">
        <v>0.29120600000000002</v>
      </c>
      <c r="AR139" s="158">
        <v>74.754349000000005</v>
      </c>
      <c r="AS139" s="158">
        <v>0.406337</v>
      </c>
      <c r="AT139" s="158">
        <v>0.314191</v>
      </c>
      <c r="AV139" s="251">
        <f t="shared" ref="AV139:AY170" si="202">SUMIF($K$5:$AT$5,AV$5,$K139:$AT139)</f>
        <v>349.443467</v>
      </c>
      <c r="AW139" s="251">
        <f t="shared" si="202"/>
        <v>682.54021499999988</v>
      </c>
      <c r="AX139" s="251">
        <f t="shared" si="202"/>
        <v>41.123566999999994</v>
      </c>
      <c r="AY139" s="251">
        <f t="shared" si="202"/>
        <v>79.277883999999986</v>
      </c>
    </row>
    <row r="140" spans="2:51" x14ac:dyDescent="0.2">
      <c r="B140" s="24" t="s">
        <v>781</v>
      </c>
      <c r="F140" s="24">
        <f t="shared" si="201"/>
        <v>7440</v>
      </c>
      <c r="G140" s="627">
        <f t="shared" si="201"/>
        <v>43971</v>
      </c>
      <c r="H140" s="151"/>
      <c r="K140" s="337"/>
      <c r="L140" s="337"/>
      <c r="M140" s="337"/>
      <c r="N140" s="337"/>
      <c r="O140" s="337"/>
      <c r="P140" s="158">
        <v>1116</v>
      </c>
      <c r="Q140" s="158">
        <v>0</v>
      </c>
      <c r="R140" s="158">
        <v>1116</v>
      </c>
      <c r="S140" s="158">
        <v>0</v>
      </c>
      <c r="T140" s="158">
        <v>658.61291300000005</v>
      </c>
      <c r="U140" s="158">
        <v>0</v>
      </c>
      <c r="V140" s="158">
        <v>0</v>
      </c>
      <c r="W140" s="158">
        <v>238.300006</v>
      </c>
      <c r="X140" s="158">
        <v>0</v>
      </c>
      <c r="Y140" s="158">
        <v>0</v>
      </c>
      <c r="Z140" s="158">
        <v>0</v>
      </c>
      <c r="AA140" s="158">
        <v>0</v>
      </c>
      <c r="AB140" s="158">
        <v>0</v>
      </c>
      <c r="AC140" s="158">
        <v>41.193401000000001</v>
      </c>
      <c r="AD140" s="158">
        <v>0</v>
      </c>
      <c r="AE140" s="158">
        <v>0</v>
      </c>
      <c r="AF140" s="158">
        <v>0</v>
      </c>
      <c r="AG140" s="158">
        <v>0</v>
      </c>
      <c r="AH140" s="158">
        <v>0</v>
      </c>
      <c r="AI140" s="158">
        <v>151.03356400000001</v>
      </c>
      <c r="AJ140" s="158">
        <v>0</v>
      </c>
      <c r="AK140" s="158">
        <v>0</v>
      </c>
      <c r="AL140" s="158">
        <v>0</v>
      </c>
      <c r="AM140" s="158">
        <v>0</v>
      </c>
      <c r="AN140" s="158">
        <v>0</v>
      </c>
      <c r="AO140" s="158">
        <v>19.918944</v>
      </c>
      <c r="AP140" s="158">
        <v>0</v>
      </c>
      <c r="AQ140" s="158">
        <v>0</v>
      </c>
      <c r="AR140" s="158">
        <v>0</v>
      </c>
      <c r="AS140" s="158">
        <v>0</v>
      </c>
      <c r="AT140" s="158">
        <v>0</v>
      </c>
      <c r="AV140" s="251">
        <f t="shared" si="202"/>
        <v>0</v>
      </c>
      <c r="AW140" s="251">
        <f t="shared" si="202"/>
        <v>3128.9129189999999</v>
      </c>
      <c r="AX140" s="251">
        <f t="shared" si="202"/>
        <v>192.22696500000001</v>
      </c>
      <c r="AY140" s="251">
        <f t="shared" si="202"/>
        <v>19.918944</v>
      </c>
    </row>
    <row r="141" spans="2:51" x14ac:dyDescent="0.2">
      <c r="B141" s="24" t="s">
        <v>782</v>
      </c>
      <c r="F141" s="24">
        <f t="shared" si="201"/>
        <v>2999.9989999999998</v>
      </c>
      <c r="G141" s="627">
        <f t="shared" si="201"/>
        <v>44022</v>
      </c>
      <c r="H141" s="151"/>
      <c r="K141" s="337"/>
      <c r="L141" s="337"/>
      <c r="M141" s="337"/>
      <c r="N141" s="337"/>
      <c r="O141" s="337"/>
      <c r="P141" s="337"/>
      <c r="Q141" s="337"/>
      <c r="R141" s="158">
        <v>0</v>
      </c>
      <c r="S141" s="158">
        <v>0</v>
      </c>
      <c r="T141" s="158">
        <v>0</v>
      </c>
      <c r="U141" s="158">
        <v>0</v>
      </c>
      <c r="V141" s="158">
        <v>0</v>
      </c>
      <c r="W141" s="158">
        <v>93.846138999999994</v>
      </c>
      <c r="X141" s="158">
        <v>0</v>
      </c>
      <c r="Y141" s="158">
        <v>0</v>
      </c>
      <c r="Z141" s="158">
        <v>0</v>
      </c>
      <c r="AA141" s="158">
        <v>0</v>
      </c>
      <c r="AB141" s="158">
        <v>0</v>
      </c>
      <c r="AC141" s="158">
        <v>30.132213</v>
      </c>
      <c r="AD141" s="158">
        <v>0</v>
      </c>
      <c r="AE141" s="158">
        <v>0</v>
      </c>
      <c r="AF141" s="158">
        <v>0</v>
      </c>
      <c r="AG141" s="158">
        <v>0</v>
      </c>
      <c r="AH141" s="158">
        <v>0</v>
      </c>
      <c r="AI141" s="158">
        <v>0.26067800000000002</v>
      </c>
      <c r="AJ141" s="158">
        <v>0</v>
      </c>
      <c r="AK141" s="158">
        <v>0</v>
      </c>
      <c r="AL141" s="158">
        <v>0</v>
      </c>
      <c r="AM141" s="158">
        <v>0</v>
      </c>
      <c r="AN141" s="158">
        <v>0</v>
      </c>
      <c r="AO141" s="158">
        <v>0</v>
      </c>
      <c r="AP141" s="158">
        <v>0</v>
      </c>
      <c r="AQ141" s="158">
        <v>0</v>
      </c>
      <c r="AR141" s="158">
        <v>0</v>
      </c>
      <c r="AS141" s="158">
        <v>0</v>
      </c>
      <c r="AT141" s="158">
        <v>0</v>
      </c>
      <c r="AV141" s="251">
        <f t="shared" si="202"/>
        <v>0</v>
      </c>
      <c r="AW141" s="251">
        <f t="shared" si="202"/>
        <v>93.846138999999994</v>
      </c>
      <c r="AX141" s="251">
        <f t="shared" si="202"/>
        <v>30.392890999999999</v>
      </c>
      <c r="AY141" s="251">
        <f t="shared" si="202"/>
        <v>0</v>
      </c>
    </row>
    <row r="142" spans="2:51" x14ac:dyDescent="0.2">
      <c r="B142" s="24" t="s">
        <v>783</v>
      </c>
      <c r="F142" s="24">
        <f t="shared" si="201"/>
        <v>71.201999999999998</v>
      </c>
      <c r="G142" s="627">
        <f t="shared" si="201"/>
        <v>44032</v>
      </c>
      <c r="H142" s="151"/>
      <c r="K142" s="337"/>
      <c r="L142" s="337"/>
      <c r="M142" s="337"/>
      <c r="N142" s="337"/>
      <c r="O142" s="337"/>
      <c r="P142" s="337"/>
      <c r="Q142" s="337"/>
      <c r="R142" s="158">
        <v>0</v>
      </c>
      <c r="S142" s="158">
        <v>0</v>
      </c>
      <c r="T142" s="158">
        <v>0</v>
      </c>
      <c r="U142" s="158">
        <v>0</v>
      </c>
      <c r="V142" s="158">
        <v>0</v>
      </c>
      <c r="W142" s="158">
        <v>0</v>
      </c>
      <c r="X142" s="158">
        <v>0</v>
      </c>
      <c r="Y142" s="158">
        <v>0</v>
      </c>
      <c r="Z142" s="158">
        <v>0</v>
      </c>
      <c r="AA142" s="158">
        <v>0</v>
      </c>
      <c r="AB142" s="158">
        <v>0</v>
      </c>
      <c r="AC142" s="158">
        <v>0</v>
      </c>
      <c r="AD142" s="158">
        <v>0</v>
      </c>
      <c r="AE142" s="158">
        <v>0</v>
      </c>
      <c r="AF142" s="158">
        <v>0</v>
      </c>
      <c r="AG142" s="158">
        <v>0</v>
      </c>
      <c r="AH142" s="158">
        <v>0</v>
      </c>
      <c r="AI142" s="158">
        <v>0</v>
      </c>
      <c r="AJ142" s="158">
        <v>0</v>
      </c>
      <c r="AK142" s="158">
        <v>0</v>
      </c>
      <c r="AL142" s="158">
        <v>0</v>
      </c>
      <c r="AM142" s="158">
        <v>0</v>
      </c>
      <c r="AN142" s="158">
        <v>0</v>
      </c>
      <c r="AO142" s="158">
        <v>0</v>
      </c>
      <c r="AP142" s="158">
        <v>0</v>
      </c>
      <c r="AQ142" s="158">
        <v>0</v>
      </c>
      <c r="AR142" s="158">
        <v>0</v>
      </c>
      <c r="AS142" s="158">
        <v>0</v>
      </c>
      <c r="AT142" s="158">
        <v>0</v>
      </c>
      <c r="AV142" s="251">
        <f t="shared" si="202"/>
        <v>0</v>
      </c>
      <c r="AW142" s="251">
        <f t="shared" si="202"/>
        <v>0</v>
      </c>
      <c r="AX142" s="251">
        <f t="shared" si="202"/>
        <v>0</v>
      </c>
      <c r="AY142" s="251">
        <f t="shared" si="202"/>
        <v>0</v>
      </c>
    </row>
    <row r="143" spans="2:51" x14ac:dyDescent="0.2">
      <c r="B143" s="24" t="s">
        <v>784</v>
      </c>
      <c r="F143" s="24">
        <f t="shared" si="201"/>
        <v>500</v>
      </c>
      <c r="G143" s="627">
        <f t="shared" si="201"/>
        <v>44064</v>
      </c>
      <c r="H143" s="151"/>
      <c r="K143" s="337"/>
      <c r="L143" s="337"/>
      <c r="M143" s="337"/>
      <c r="N143" s="337"/>
      <c r="O143" s="337"/>
      <c r="P143" s="337"/>
      <c r="Q143" s="337"/>
      <c r="R143" s="337"/>
      <c r="S143" s="158">
        <v>250</v>
      </c>
      <c r="T143" s="158">
        <v>0</v>
      </c>
      <c r="U143" s="158">
        <v>0</v>
      </c>
      <c r="V143" s="158">
        <v>0</v>
      </c>
      <c r="W143" s="158">
        <v>0</v>
      </c>
      <c r="X143" s="158">
        <v>0</v>
      </c>
      <c r="Y143" s="158">
        <v>44.23</v>
      </c>
      <c r="Z143" s="158">
        <v>0</v>
      </c>
      <c r="AA143" s="158">
        <v>0</v>
      </c>
      <c r="AB143" s="158">
        <v>0</v>
      </c>
      <c r="AC143" s="158">
        <v>0</v>
      </c>
      <c r="AD143" s="158">
        <v>0</v>
      </c>
      <c r="AE143" s="158">
        <v>0</v>
      </c>
      <c r="AF143" s="158">
        <v>0</v>
      </c>
      <c r="AG143" s="158">
        <v>0</v>
      </c>
      <c r="AH143" s="158">
        <v>0</v>
      </c>
      <c r="AI143" s="158">
        <v>0</v>
      </c>
      <c r="AJ143" s="158">
        <v>0</v>
      </c>
      <c r="AK143" s="158">
        <v>0</v>
      </c>
      <c r="AL143" s="158">
        <v>0</v>
      </c>
      <c r="AM143" s="158">
        <v>0</v>
      </c>
      <c r="AN143" s="158">
        <v>0</v>
      </c>
      <c r="AO143" s="158">
        <v>0</v>
      </c>
      <c r="AP143" s="158">
        <v>0</v>
      </c>
      <c r="AQ143" s="158">
        <v>0</v>
      </c>
      <c r="AR143" s="158">
        <v>0</v>
      </c>
      <c r="AS143" s="158">
        <v>0</v>
      </c>
      <c r="AT143" s="158">
        <v>0</v>
      </c>
      <c r="AV143" s="251">
        <f t="shared" si="202"/>
        <v>0</v>
      </c>
      <c r="AW143" s="251">
        <f t="shared" si="202"/>
        <v>250</v>
      </c>
      <c r="AX143" s="251">
        <f t="shared" si="202"/>
        <v>44.23</v>
      </c>
      <c r="AY143" s="251">
        <f t="shared" si="202"/>
        <v>0</v>
      </c>
    </row>
    <row r="144" spans="2:51" x14ac:dyDescent="0.2">
      <c r="B144" s="24" t="s">
        <v>785</v>
      </c>
      <c r="F144" s="24">
        <f t="shared" si="201"/>
        <v>2999</v>
      </c>
      <c r="G144" s="627">
        <f t="shared" si="201"/>
        <v>44095</v>
      </c>
      <c r="H144" s="151"/>
      <c r="K144" s="337"/>
      <c r="L144" s="337"/>
      <c r="M144" s="337"/>
      <c r="N144" s="337"/>
      <c r="O144" s="337"/>
      <c r="P144" s="337"/>
      <c r="Q144" s="337"/>
      <c r="R144" s="337"/>
      <c r="S144" s="337"/>
      <c r="T144" s="158">
        <v>0</v>
      </c>
      <c r="U144" s="158">
        <v>4.5</v>
      </c>
      <c r="V144" s="158">
        <v>154.11108899999999</v>
      </c>
      <c r="W144" s="158">
        <v>5.3630500000000003</v>
      </c>
      <c r="X144" s="158">
        <v>0.315029</v>
      </c>
      <c r="Y144" s="158">
        <v>0.15420800000000001</v>
      </c>
      <c r="Z144" s="158">
        <v>0.115685</v>
      </c>
      <c r="AA144" s="158">
        <v>0.61321000000000003</v>
      </c>
      <c r="AB144" s="158">
        <v>6.1074000000000003E-2</v>
      </c>
      <c r="AC144" s="158">
        <v>4.7953999999999997E-2</v>
      </c>
      <c r="AD144" s="158">
        <v>7.7879000000000004E-2</v>
      </c>
      <c r="AE144" s="158">
        <v>3.4782E-2</v>
      </c>
      <c r="AF144" s="158">
        <v>3.3845E-2</v>
      </c>
      <c r="AG144" s="158">
        <v>5.5661000000000002E-2</v>
      </c>
      <c r="AH144" s="158">
        <v>5.3165999999999998E-2</v>
      </c>
      <c r="AI144" s="158">
        <v>3.0315999999999999E-2</v>
      </c>
      <c r="AJ144" s="158">
        <v>3.9283999999999999E-2</v>
      </c>
      <c r="AK144" s="158">
        <v>9.4769999999999993E-3</v>
      </c>
      <c r="AL144" s="158">
        <v>2.0566999999999998E-2</v>
      </c>
      <c r="AM144" s="158">
        <v>4.1787999999999999E-2</v>
      </c>
      <c r="AN144" s="158">
        <v>9.3349999999999995E-3</v>
      </c>
      <c r="AO144" s="158">
        <v>1.2739E-2</v>
      </c>
      <c r="AP144" s="158">
        <v>2.8402E-2</v>
      </c>
      <c r="AQ144" s="158">
        <v>1.6875000000000001E-2</v>
      </c>
      <c r="AR144" s="158">
        <v>1.8506000000000002E-2</v>
      </c>
      <c r="AS144" s="158">
        <v>4.6975000000000003E-2</v>
      </c>
      <c r="AT144" s="158">
        <v>2.0785999999999999E-2</v>
      </c>
      <c r="AV144" s="251">
        <f t="shared" si="202"/>
        <v>0</v>
      </c>
      <c r="AW144" s="251">
        <f t="shared" si="202"/>
        <v>163.97413899999998</v>
      </c>
      <c r="AX144" s="251">
        <f t="shared" si="202"/>
        <v>1.5928090000000004</v>
      </c>
      <c r="AY144" s="251">
        <f t="shared" si="202"/>
        <v>0.26473400000000002</v>
      </c>
    </row>
    <row r="145" spans="2:51" x14ac:dyDescent="0.2">
      <c r="B145" s="24" t="s">
        <v>786</v>
      </c>
      <c r="F145" s="24">
        <f t="shared" si="201"/>
        <v>4325</v>
      </c>
      <c r="G145" s="627">
        <f t="shared" si="201"/>
        <v>44078</v>
      </c>
      <c r="H145" s="151"/>
      <c r="K145" s="337"/>
      <c r="L145" s="337"/>
      <c r="M145" s="337"/>
      <c r="N145" s="337"/>
      <c r="O145" s="337"/>
      <c r="P145" s="337"/>
      <c r="Q145" s="337"/>
      <c r="R145" s="337"/>
      <c r="S145" s="337"/>
      <c r="T145" s="158">
        <v>187.24698699999999</v>
      </c>
      <c r="U145" s="158">
        <v>0</v>
      </c>
      <c r="V145" s="158">
        <v>0</v>
      </c>
      <c r="W145" s="158">
        <v>320.80358200000001</v>
      </c>
      <c r="X145" s="158">
        <v>0</v>
      </c>
      <c r="Y145" s="158">
        <v>0</v>
      </c>
      <c r="Z145" s="158">
        <v>9.279477</v>
      </c>
      <c r="AA145" s="158">
        <v>0</v>
      </c>
      <c r="AB145" s="158">
        <v>0</v>
      </c>
      <c r="AC145" s="158">
        <v>0.41213499999999997</v>
      </c>
      <c r="AD145" s="158">
        <v>0</v>
      </c>
      <c r="AE145" s="158">
        <v>0</v>
      </c>
      <c r="AF145" s="158">
        <v>0.88934299999999999</v>
      </c>
      <c r="AG145" s="158">
        <v>0</v>
      </c>
      <c r="AH145" s="158">
        <v>0</v>
      </c>
      <c r="AI145" s="158">
        <v>0.81903000000000004</v>
      </c>
      <c r="AJ145" s="158">
        <v>0</v>
      </c>
      <c r="AK145" s="158">
        <v>0</v>
      </c>
      <c r="AL145" s="158">
        <v>0</v>
      </c>
      <c r="AM145" s="158">
        <v>0</v>
      </c>
      <c r="AN145" s="158">
        <v>0</v>
      </c>
      <c r="AO145" s="158">
        <v>0</v>
      </c>
      <c r="AP145" s="158">
        <v>0</v>
      </c>
      <c r="AQ145" s="158">
        <v>0</v>
      </c>
      <c r="AR145" s="158">
        <v>0</v>
      </c>
      <c r="AS145" s="158">
        <v>0</v>
      </c>
      <c r="AT145" s="158">
        <v>0</v>
      </c>
      <c r="AV145" s="251">
        <f t="shared" si="202"/>
        <v>0</v>
      </c>
      <c r="AW145" s="251">
        <f t="shared" si="202"/>
        <v>508.050569</v>
      </c>
      <c r="AX145" s="251">
        <f t="shared" si="202"/>
        <v>11.399984999999999</v>
      </c>
      <c r="AY145" s="251">
        <f t="shared" si="202"/>
        <v>0</v>
      </c>
    </row>
    <row r="146" spans="2:51" x14ac:dyDescent="0.2">
      <c r="B146" s="24" t="s">
        <v>787</v>
      </c>
      <c r="F146" s="24">
        <f t="shared" si="201"/>
        <v>8000</v>
      </c>
      <c r="G146" s="627">
        <f t="shared" si="201"/>
        <v>44075</v>
      </c>
      <c r="H146" s="151"/>
      <c r="K146" s="337"/>
      <c r="L146" s="337"/>
      <c r="M146" s="337"/>
      <c r="N146" s="337"/>
      <c r="O146" s="337"/>
      <c r="P146" s="337"/>
      <c r="Q146" s="337"/>
      <c r="R146" s="337"/>
      <c r="S146" s="337"/>
      <c r="T146" s="158">
        <v>89.802817000000005</v>
      </c>
      <c r="U146" s="158">
        <v>0</v>
      </c>
      <c r="V146" s="158">
        <v>0</v>
      </c>
      <c r="W146" s="158">
        <v>860.69316100000003</v>
      </c>
      <c r="X146" s="158">
        <v>0</v>
      </c>
      <c r="Y146" s="158">
        <v>0.56639700000000004</v>
      </c>
      <c r="Z146" s="158">
        <v>1.469317</v>
      </c>
      <c r="AA146" s="158">
        <v>0</v>
      </c>
      <c r="AB146" s="158">
        <v>0</v>
      </c>
      <c r="AC146" s="158">
        <v>0.91462500000000002</v>
      </c>
      <c r="AD146" s="158">
        <v>0</v>
      </c>
      <c r="AE146" s="158">
        <v>0</v>
      </c>
      <c r="AF146" s="158">
        <v>0.37030099999999999</v>
      </c>
      <c r="AG146" s="158">
        <v>0</v>
      </c>
      <c r="AH146" s="158">
        <v>0</v>
      </c>
      <c r="AI146" s="158">
        <v>1.7328730000000001</v>
      </c>
      <c r="AJ146" s="158">
        <v>0</v>
      </c>
      <c r="AK146" s="158">
        <v>0</v>
      </c>
      <c r="AL146" s="158">
        <v>4.0867149999999999</v>
      </c>
      <c r="AM146" s="158">
        <v>0</v>
      </c>
      <c r="AN146" s="158">
        <v>0</v>
      </c>
      <c r="AO146" s="158">
        <v>6.3595629999999996</v>
      </c>
      <c r="AP146" s="158">
        <v>0</v>
      </c>
      <c r="AQ146" s="158">
        <v>0</v>
      </c>
      <c r="AR146" s="158">
        <v>4.097626</v>
      </c>
      <c r="AS146" s="158">
        <v>0</v>
      </c>
      <c r="AT146" s="158">
        <v>0</v>
      </c>
      <c r="AV146" s="251">
        <f t="shared" si="202"/>
        <v>0</v>
      </c>
      <c r="AW146" s="251">
        <f t="shared" si="202"/>
        <v>950.49597800000004</v>
      </c>
      <c r="AX146" s="251">
        <f t="shared" si="202"/>
        <v>5.0535130000000006</v>
      </c>
      <c r="AY146" s="251">
        <f t="shared" si="202"/>
        <v>14.543903999999999</v>
      </c>
    </row>
    <row r="147" spans="2:51" x14ac:dyDescent="0.2">
      <c r="B147" s="24" t="s">
        <v>788</v>
      </c>
      <c r="F147" s="24">
        <f t="shared" si="201"/>
        <v>500</v>
      </c>
      <c r="G147" s="627">
        <f t="shared" si="201"/>
        <v>44075</v>
      </c>
      <c r="H147" s="151"/>
      <c r="K147" s="337"/>
      <c r="L147" s="337"/>
      <c r="M147" s="337"/>
      <c r="N147" s="337"/>
      <c r="O147" s="337"/>
      <c r="P147" s="337"/>
      <c r="Q147" s="337"/>
      <c r="R147" s="337"/>
      <c r="S147" s="158">
        <v>125</v>
      </c>
      <c r="T147" s="158">
        <v>125</v>
      </c>
      <c r="U147" s="158">
        <v>0</v>
      </c>
      <c r="V147" s="158">
        <v>0</v>
      </c>
      <c r="W147" s="158">
        <v>0</v>
      </c>
      <c r="X147" s="158">
        <v>0</v>
      </c>
      <c r="Y147" s="158">
        <v>0</v>
      </c>
      <c r="Z147" s="158">
        <v>0</v>
      </c>
      <c r="AA147" s="158">
        <v>0</v>
      </c>
      <c r="AB147" s="158">
        <v>0</v>
      </c>
      <c r="AC147" s="158">
        <v>0</v>
      </c>
      <c r="AD147" s="158">
        <v>0</v>
      </c>
      <c r="AE147" s="158">
        <v>0</v>
      </c>
      <c r="AF147" s="158">
        <v>0</v>
      </c>
      <c r="AG147" s="158">
        <v>0</v>
      </c>
      <c r="AH147" s="158">
        <v>0</v>
      </c>
      <c r="AI147" s="158">
        <v>0</v>
      </c>
      <c r="AJ147" s="158">
        <v>0</v>
      </c>
      <c r="AK147" s="158">
        <v>0</v>
      </c>
      <c r="AL147" s="158">
        <v>0</v>
      </c>
      <c r="AM147" s="158">
        <v>0</v>
      </c>
      <c r="AN147" s="158">
        <v>0</v>
      </c>
      <c r="AO147" s="158">
        <v>0</v>
      </c>
      <c r="AP147" s="158">
        <v>0</v>
      </c>
      <c r="AQ147" s="158">
        <v>0</v>
      </c>
      <c r="AR147" s="158">
        <v>0</v>
      </c>
      <c r="AS147" s="158">
        <v>0</v>
      </c>
      <c r="AT147" s="158">
        <v>0</v>
      </c>
      <c r="AV147" s="251">
        <f t="shared" si="202"/>
        <v>0</v>
      </c>
      <c r="AW147" s="251">
        <f t="shared" si="202"/>
        <v>250</v>
      </c>
      <c r="AX147" s="251">
        <f t="shared" si="202"/>
        <v>0</v>
      </c>
      <c r="AY147" s="251">
        <f t="shared" si="202"/>
        <v>0</v>
      </c>
    </row>
    <row r="148" spans="2:51" x14ac:dyDescent="0.2">
      <c r="B148" s="24" t="s">
        <v>789</v>
      </c>
      <c r="F148" s="24">
        <f t="shared" si="201"/>
        <v>500</v>
      </c>
      <c r="G148" s="627">
        <f t="shared" si="201"/>
        <v>44097</v>
      </c>
      <c r="H148" s="151"/>
      <c r="K148" s="337"/>
      <c r="L148" s="337"/>
      <c r="M148" s="337"/>
      <c r="N148" s="337"/>
      <c r="O148" s="337"/>
      <c r="P148" s="337"/>
      <c r="Q148" s="337"/>
      <c r="R148" s="337"/>
      <c r="S148" s="158">
        <v>125</v>
      </c>
      <c r="T148" s="158">
        <v>0</v>
      </c>
      <c r="U148" s="158">
        <v>0</v>
      </c>
      <c r="V148" s="158">
        <v>125</v>
      </c>
      <c r="W148" s="158">
        <v>0</v>
      </c>
      <c r="X148" s="158">
        <v>0</v>
      </c>
      <c r="Y148" s="158">
        <v>38</v>
      </c>
      <c r="Z148" s="158">
        <v>0</v>
      </c>
      <c r="AA148" s="158">
        <v>0</v>
      </c>
      <c r="AB148" s="158">
        <v>2.2535180000000001</v>
      </c>
      <c r="AC148" s="158">
        <v>0</v>
      </c>
      <c r="AD148" s="158">
        <v>0</v>
      </c>
      <c r="AE148" s="158">
        <v>0</v>
      </c>
      <c r="AF148" s="158">
        <v>0</v>
      </c>
      <c r="AG148" s="158">
        <v>0</v>
      </c>
      <c r="AH148" s="158">
        <v>0</v>
      </c>
      <c r="AI148" s="158">
        <v>0</v>
      </c>
      <c r="AJ148" s="158">
        <v>0</v>
      </c>
      <c r="AK148" s="158">
        <v>0</v>
      </c>
      <c r="AL148" s="158">
        <v>0</v>
      </c>
      <c r="AM148" s="158">
        <v>0</v>
      </c>
      <c r="AN148" s="158">
        <v>0</v>
      </c>
      <c r="AO148" s="158">
        <v>0</v>
      </c>
      <c r="AP148" s="158">
        <v>0</v>
      </c>
      <c r="AQ148" s="158">
        <v>0</v>
      </c>
      <c r="AR148" s="158">
        <v>0</v>
      </c>
      <c r="AS148" s="158">
        <v>0</v>
      </c>
      <c r="AT148" s="158">
        <v>0</v>
      </c>
      <c r="AV148" s="251">
        <f t="shared" si="202"/>
        <v>0</v>
      </c>
      <c r="AW148" s="251">
        <f t="shared" si="202"/>
        <v>250</v>
      </c>
      <c r="AX148" s="251">
        <f t="shared" si="202"/>
        <v>40.253518</v>
      </c>
      <c r="AY148" s="251">
        <f t="shared" si="202"/>
        <v>0</v>
      </c>
    </row>
    <row r="149" spans="2:51" x14ac:dyDescent="0.2">
      <c r="B149" s="24" t="s">
        <v>790</v>
      </c>
      <c r="F149" s="24">
        <f t="shared" si="201"/>
        <v>5000</v>
      </c>
      <c r="G149" s="627">
        <f t="shared" si="201"/>
        <v>44109</v>
      </c>
      <c r="H149" s="151"/>
      <c r="K149" s="337"/>
      <c r="L149" s="337"/>
      <c r="M149" s="337"/>
      <c r="N149" s="337"/>
      <c r="O149" s="337"/>
      <c r="P149" s="337"/>
      <c r="Q149" s="337"/>
      <c r="R149" s="337"/>
      <c r="S149" s="337"/>
      <c r="T149" s="337"/>
      <c r="U149" s="158">
        <v>0</v>
      </c>
      <c r="V149" s="158">
        <v>0</v>
      </c>
      <c r="W149" s="158">
        <v>328.120677</v>
      </c>
      <c r="X149" s="158">
        <v>0</v>
      </c>
      <c r="Y149" s="158">
        <v>0</v>
      </c>
      <c r="Z149" s="158">
        <v>35.474110000000003</v>
      </c>
      <c r="AA149" s="158">
        <v>0</v>
      </c>
      <c r="AB149" s="158">
        <v>0</v>
      </c>
      <c r="AC149" s="158">
        <v>0</v>
      </c>
      <c r="AD149" s="158">
        <v>0.25434400000000001</v>
      </c>
      <c r="AE149" s="158">
        <v>0</v>
      </c>
      <c r="AF149" s="158">
        <v>0</v>
      </c>
      <c r="AG149" s="158">
        <v>0</v>
      </c>
      <c r="AH149" s="158">
        <v>0</v>
      </c>
      <c r="AI149" s="158">
        <v>0.65216300000000005</v>
      </c>
      <c r="AJ149" s="158">
        <v>0</v>
      </c>
      <c r="AK149" s="158">
        <v>0</v>
      </c>
      <c r="AL149" s="158">
        <v>0</v>
      </c>
      <c r="AM149" s="158">
        <v>0</v>
      </c>
      <c r="AN149" s="158">
        <v>0</v>
      </c>
      <c r="AO149" s="158">
        <v>0</v>
      </c>
      <c r="AP149" s="158">
        <v>0</v>
      </c>
      <c r="AQ149" s="158">
        <v>1.7810919999999999</v>
      </c>
      <c r="AR149" s="158">
        <v>0</v>
      </c>
      <c r="AS149" s="158">
        <v>0</v>
      </c>
      <c r="AT149" s="158">
        <v>0</v>
      </c>
      <c r="AV149" s="251">
        <f t="shared" si="202"/>
        <v>0</v>
      </c>
      <c r="AW149" s="251">
        <f t="shared" si="202"/>
        <v>328.120677</v>
      </c>
      <c r="AX149" s="251">
        <f t="shared" si="202"/>
        <v>36.380617000000008</v>
      </c>
      <c r="AY149" s="251">
        <f t="shared" si="202"/>
        <v>1.7810919999999999</v>
      </c>
    </row>
    <row r="150" spans="2:51" x14ac:dyDescent="0.2">
      <c r="B150" s="24" t="s">
        <v>791</v>
      </c>
      <c r="F150" s="24">
        <f t="shared" si="201"/>
        <v>9900</v>
      </c>
      <c r="G150" s="627">
        <f t="shared" si="201"/>
        <v>44134</v>
      </c>
      <c r="H150" s="151"/>
      <c r="K150" s="337"/>
      <c r="L150" s="337"/>
      <c r="M150" s="337"/>
      <c r="N150" s="337"/>
      <c r="O150" s="337"/>
      <c r="P150" s="337"/>
      <c r="Q150" s="337"/>
      <c r="R150" s="337"/>
      <c r="S150" s="337"/>
      <c r="T150" s="337"/>
      <c r="U150" s="158">
        <v>0</v>
      </c>
      <c r="V150" s="158">
        <v>0</v>
      </c>
      <c r="W150" s="158">
        <v>313.90784100000002</v>
      </c>
      <c r="X150" s="158">
        <v>0</v>
      </c>
      <c r="Y150" s="158">
        <v>135.44670199999999</v>
      </c>
      <c r="Z150" s="158">
        <v>233.45407700000001</v>
      </c>
      <c r="AA150" s="158">
        <v>0</v>
      </c>
      <c r="AB150" s="158">
        <v>0</v>
      </c>
      <c r="AC150" s="158">
        <v>1.1237170000000001</v>
      </c>
      <c r="AD150" s="158">
        <v>0</v>
      </c>
      <c r="AE150" s="158">
        <v>0</v>
      </c>
      <c r="AF150" s="158">
        <v>0.26819999999999999</v>
      </c>
      <c r="AG150" s="158">
        <v>0</v>
      </c>
      <c r="AH150" s="158">
        <v>0</v>
      </c>
      <c r="AI150" s="158">
        <v>0.27576299999999998</v>
      </c>
      <c r="AJ150" s="158">
        <v>0</v>
      </c>
      <c r="AK150" s="158">
        <v>0</v>
      </c>
      <c r="AL150" s="158">
        <v>3.9304480000000002</v>
      </c>
      <c r="AM150" s="158">
        <v>0</v>
      </c>
      <c r="AN150" s="158">
        <v>0</v>
      </c>
      <c r="AO150" s="158">
        <v>7.0161499999999997</v>
      </c>
      <c r="AP150" s="158">
        <v>0</v>
      </c>
      <c r="AQ150" s="158">
        <v>0</v>
      </c>
      <c r="AR150" s="158">
        <v>6.0675420000000004</v>
      </c>
      <c r="AS150" s="158">
        <v>0</v>
      </c>
      <c r="AT150" s="158">
        <v>0</v>
      </c>
      <c r="AV150" s="251">
        <f t="shared" si="202"/>
        <v>0</v>
      </c>
      <c r="AW150" s="251">
        <f t="shared" si="202"/>
        <v>313.90784100000002</v>
      </c>
      <c r="AX150" s="251">
        <f t="shared" si="202"/>
        <v>370.56845899999996</v>
      </c>
      <c r="AY150" s="251">
        <f t="shared" si="202"/>
        <v>17.014140000000001</v>
      </c>
    </row>
    <row r="151" spans="2:51" x14ac:dyDescent="0.2">
      <c r="B151" s="24" t="s">
        <v>792</v>
      </c>
      <c r="F151" s="24">
        <f t="shared" si="201"/>
        <v>5000</v>
      </c>
      <c r="G151" s="627">
        <f t="shared" si="201"/>
        <v>44156</v>
      </c>
      <c r="H151" s="151"/>
      <c r="K151" s="337"/>
      <c r="L151" s="337"/>
      <c r="M151" s="337"/>
      <c r="N151" s="337"/>
      <c r="O151" s="337"/>
      <c r="P151" s="337"/>
      <c r="Q151" s="337"/>
      <c r="R151" s="337"/>
      <c r="S151" s="337"/>
      <c r="T151" s="337"/>
      <c r="U151" s="337"/>
      <c r="V151" s="158">
        <v>0</v>
      </c>
      <c r="W151" s="158">
        <v>0</v>
      </c>
      <c r="X151" s="158">
        <v>0</v>
      </c>
      <c r="Y151" s="158">
        <v>0</v>
      </c>
      <c r="Z151" s="158">
        <v>0</v>
      </c>
      <c r="AA151" s="158">
        <v>0</v>
      </c>
      <c r="AB151" s="158">
        <v>0</v>
      </c>
      <c r="AC151" s="158">
        <v>0</v>
      </c>
      <c r="AD151" s="158">
        <v>0</v>
      </c>
      <c r="AE151" s="158">
        <v>0</v>
      </c>
      <c r="AF151" s="158">
        <v>0</v>
      </c>
      <c r="AG151" s="158">
        <v>0</v>
      </c>
      <c r="AH151" s="158">
        <v>0</v>
      </c>
      <c r="AI151" s="158">
        <v>0</v>
      </c>
      <c r="AJ151" s="158">
        <v>85.484814999999998</v>
      </c>
      <c r="AK151" s="158">
        <v>0</v>
      </c>
      <c r="AL151" s="158">
        <v>0</v>
      </c>
      <c r="AM151" s="158">
        <v>0</v>
      </c>
      <c r="AN151" s="158">
        <v>0</v>
      </c>
      <c r="AO151" s="158">
        <v>0</v>
      </c>
      <c r="AP151" s="158">
        <v>0</v>
      </c>
      <c r="AQ151" s="158">
        <v>0</v>
      </c>
      <c r="AR151" s="158">
        <v>0</v>
      </c>
      <c r="AS151" s="158">
        <v>0</v>
      </c>
      <c r="AT151" s="158">
        <v>0</v>
      </c>
      <c r="AV151" s="251">
        <f t="shared" si="202"/>
        <v>0</v>
      </c>
      <c r="AW151" s="251">
        <f t="shared" si="202"/>
        <v>0</v>
      </c>
      <c r="AX151" s="251">
        <f t="shared" si="202"/>
        <v>0</v>
      </c>
      <c r="AY151" s="251">
        <f t="shared" si="202"/>
        <v>85.484814999999998</v>
      </c>
    </row>
    <row r="152" spans="2:51" x14ac:dyDescent="0.2">
      <c r="B152" s="24" t="s">
        <v>793</v>
      </c>
      <c r="F152" s="24">
        <f t="shared" si="201"/>
        <v>7080</v>
      </c>
      <c r="G152" s="627">
        <f t="shared" si="201"/>
        <v>44167</v>
      </c>
      <c r="H152" s="151"/>
      <c r="K152" s="337"/>
      <c r="L152" s="337"/>
      <c r="M152" s="337"/>
      <c r="N152" s="337"/>
      <c r="O152" s="337"/>
      <c r="P152" s="337"/>
      <c r="Q152" s="337"/>
      <c r="R152" s="337"/>
      <c r="S152" s="337"/>
      <c r="T152" s="337"/>
      <c r="U152" s="337"/>
      <c r="V152" s="337"/>
      <c r="W152" s="158">
        <v>0</v>
      </c>
      <c r="X152" s="158">
        <v>351.00748599999997</v>
      </c>
      <c r="Y152" s="158">
        <v>143.30950000000001</v>
      </c>
      <c r="Z152" s="158">
        <v>86.997473999999997</v>
      </c>
      <c r="AA152" s="158">
        <v>0.110903</v>
      </c>
      <c r="AB152" s="158">
        <v>32.988591</v>
      </c>
      <c r="AC152" s="158">
        <v>0.24262600000000001</v>
      </c>
      <c r="AD152" s="158">
        <v>1.7068E-2</v>
      </c>
      <c r="AE152" s="158">
        <v>6.1964999999999999E-2</v>
      </c>
      <c r="AF152" s="158">
        <v>0.29980699999999999</v>
      </c>
      <c r="AG152" s="158">
        <v>8.3105999999999999E-2</v>
      </c>
      <c r="AH152" s="158">
        <v>2.2193999999999998E-2</v>
      </c>
      <c r="AI152" s="158">
        <v>3.371041</v>
      </c>
      <c r="AJ152" s="158">
        <v>7.6949999999999996E-3</v>
      </c>
      <c r="AK152" s="158">
        <v>8.8257000000000002E-2</v>
      </c>
      <c r="AL152" s="158">
        <v>0.17769099999999999</v>
      </c>
      <c r="AM152" s="158">
        <v>3.4020000000000001E-3</v>
      </c>
      <c r="AN152" s="158">
        <v>1.1062000000000001E-2</v>
      </c>
      <c r="AO152" s="158">
        <v>1.1665999999999999E-2</v>
      </c>
      <c r="AP152" s="158">
        <v>5.6699999999999997E-3</v>
      </c>
      <c r="AQ152" s="158">
        <v>4.4910000000000002E-3</v>
      </c>
      <c r="AR152" s="158">
        <v>3.8095889999999999</v>
      </c>
      <c r="AS152" s="158">
        <v>0</v>
      </c>
      <c r="AT152" s="158">
        <v>1.9035E-2</v>
      </c>
      <c r="AV152" s="251">
        <f t="shared" si="202"/>
        <v>0</v>
      </c>
      <c r="AW152" s="251">
        <f t="shared" si="202"/>
        <v>0</v>
      </c>
      <c r="AX152" s="251">
        <f t="shared" si="202"/>
        <v>618.51176099999998</v>
      </c>
      <c r="AY152" s="251">
        <f t="shared" si="202"/>
        <v>4.1385579999999997</v>
      </c>
    </row>
    <row r="153" spans="2:51" x14ac:dyDescent="0.2">
      <c r="B153" s="24" t="s">
        <v>794</v>
      </c>
      <c r="F153" s="24">
        <f t="shared" si="201"/>
        <v>2520</v>
      </c>
      <c r="G153" s="627">
        <f t="shared" si="201"/>
        <v>44228</v>
      </c>
      <c r="H153" s="151"/>
      <c r="K153" s="337"/>
      <c r="L153" s="337"/>
      <c r="M153" s="337"/>
      <c r="N153" s="337"/>
      <c r="O153" s="337"/>
      <c r="P153" s="337"/>
      <c r="Q153" s="337"/>
      <c r="R153" s="337"/>
      <c r="S153" s="337"/>
      <c r="T153" s="337"/>
      <c r="U153" s="337"/>
      <c r="V153" s="337"/>
      <c r="W153" s="337"/>
      <c r="X153" s="337"/>
      <c r="Y153" s="158">
        <v>736</v>
      </c>
      <c r="Z153" s="158">
        <v>0</v>
      </c>
      <c r="AA153" s="158">
        <v>0</v>
      </c>
      <c r="AB153" s="158">
        <v>0</v>
      </c>
      <c r="AC153" s="158">
        <v>14.622505</v>
      </c>
      <c r="AD153" s="158">
        <v>0</v>
      </c>
      <c r="AE153" s="158">
        <v>0</v>
      </c>
      <c r="AF153" s="158">
        <v>0</v>
      </c>
      <c r="AG153" s="158">
        <v>0</v>
      </c>
      <c r="AH153" s="158">
        <v>0</v>
      </c>
      <c r="AI153" s="158">
        <v>2.3088799999999998</v>
      </c>
      <c r="AJ153" s="158">
        <v>0</v>
      </c>
      <c r="AK153" s="158">
        <v>0</v>
      </c>
      <c r="AL153" s="158">
        <v>0</v>
      </c>
      <c r="AM153" s="158">
        <v>0</v>
      </c>
      <c r="AN153" s="158">
        <v>0</v>
      </c>
      <c r="AO153" s="158">
        <v>0.94122600000000001</v>
      </c>
      <c r="AP153" s="158">
        <v>0</v>
      </c>
      <c r="AQ153" s="158">
        <v>0</v>
      </c>
      <c r="AR153" s="158">
        <v>0</v>
      </c>
      <c r="AS153" s="158">
        <v>0</v>
      </c>
      <c r="AT153" s="158">
        <v>0</v>
      </c>
      <c r="AV153" s="251">
        <f t="shared" si="202"/>
        <v>0</v>
      </c>
      <c r="AW153" s="251">
        <f t="shared" si="202"/>
        <v>0</v>
      </c>
      <c r="AX153" s="251">
        <f t="shared" si="202"/>
        <v>752.93138500000009</v>
      </c>
      <c r="AY153" s="251">
        <f t="shared" si="202"/>
        <v>0.94122600000000001</v>
      </c>
    </row>
    <row r="154" spans="2:51" x14ac:dyDescent="0.2">
      <c r="B154" s="24" t="s">
        <v>795</v>
      </c>
      <c r="F154" s="24">
        <f t="shared" si="201"/>
        <v>8400</v>
      </c>
      <c r="G154" s="627">
        <f t="shared" si="201"/>
        <v>44295</v>
      </c>
      <c r="H154" s="151"/>
      <c r="K154" s="337"/>
      <c r="L154" s="337"/>
      <c r="M154" s="337"/>
      <c r="N154" s="337"/>
      <c r="O154" s="337"/>
      <c r="P154" s="337"/>
      <c r="Q154" s="337"/>
      <c r="R154" s="337"/>
      <c r="S154" s="337"/>
      <c r="T154" s="337"/>
      <c r="U154" s="337"/>
      <c r="V154" s="337"/>
      <c r="W154" s="337"/>
      <c r="X154" s="337"/>
      <c r="Y154" s="337"/>
      <c r="Z154" s="337"/>
      <c r="AA154" s="158">
        <v>0</v>
      </c>
      <c r="AB154" s="158">
        <v>0</v>
      </c>
      <c r="AC154" s="158">
        <v>1919.746009</v>
      </c>
      <c r="AD154" s="158">
        <v>0</v>
      </c>
      <c r="AE154" s="158">
        <v>0</v>
      </c>
      <c r="AF154" s="158">
        <v>145.09938</v>
      </c>
      <c r="AG154" s="158">
        <v>0</v>
      </c>
      <c r="AH154" s="158">
        <v>0</v>
      </c>
      <c r="AI154" s="158">
        <v>6.8694839999999999</v>
      </c>
      <c r="AJ154" s="158">
        <v>0</v>
      </c>
      <c r="AK154" s="158">
        <v>0</v>
      </c>
      <c r="AL154" s="158">
        <v>5.2226999999999997</v>
      </c>
      <c r="AM154" s="158">
        <v>0</v>
      </c>
      <c r="AN154" s="158">
        <v>0</v>
      </c>
      <c r="AO154" s="158">
        <v>12.792619999999999</v>
      </c>
      <c r="AP154" s="158">
        <v>0</v>
      </c>
      <c r="AQ154" s="158">
        <v>0</v>
      </c>
      <c r="AR154" s="158">
        <v>53.517774000000003</v>
      </c>
      <c r="AS154" s="158">
        <v>0</v>
      </c>
      <c r="AT154" s="158">
        <v>0</v>
      </c>
      <c r="AV154" s="251">
        <f t="shared" si="202"/>
        <v>0</v>
      </c>
      <c r="AW154" s="251">
        <f t="shared" si="202"/>
        <v>0</v>
      </c>
      <c r="AX154" s="251">
        <f t="shared" si="202"/>
        <v>2071.7148729999999</v>
      </c>
      <c r="AY154" s="251">
        <f t="shared" si="202"/>
        <v>71.533094000000006</v>
      </c>
    </row>
    <row r="155" spans="2:51" x14ac:dyDescent="0.2">
      <c r="B155" s="24" t="s">
        <v>796</v>
      </c>
      <c r="F155" s="24">
        <f t="shared" si="201"/>
        <v>350</v>
      </c>
      <c r="G155" s="627">
        <f t="shared" si="201"/>
        <v>44301</v>
      </c>
      <c r="H155" s="151"/>
      <c r="K155" s="337"/>
      <c r="L155" s="337"/>
      <c r="M155" s="337"/>
      <c r="N155" s="337"/>
      <c r="O155" s="337"/>
      <c r="P155" s="337"/>
      <c r="Q155" s="337"/>
      <c r="R155" s="337"/>
      <c r="S155" s="337"/>
      <c r="T155" s="337"/>
      <c r="U155" s="337"/>
      <c r="V155" s="337"/>
      <c r="W155" s="337"/>
      <c r="X155" s="337"/>
      <c r="Y155" s="337"/>
      <c r="Z155" s="337"/>
      <c r="AA155" s="158">
        <v>150</v>
      </c>
      <c r="AB155" s="158">
        <v>0</v>
      </c>
      <c r="AC155" s="158">
        <v>0</v>
      </c>
      <c r="AD155" s="158">
        <v>23.711690000000001</v>
      </c>
      <c r="AE155" s="158">
        <v>0</v>
      </c>
      <c r="AF155" s="158">
        <v>0</v>
      </c>
      <c r="AG155" s="158">
        <v>25.907878</v>
      </c>
      <c r="AH155" s="158">
        <v>0</v>
      </c>
      <c r="AI155" s="158">
        <v>0</v>
      </c>
      <c r="AJ155" s="158">
        <v>0</v>
      </c>
      <c r="AK155" s="158">
        <v>0</v>
      </c>
      <c r="AL155" s="158">
        <v>0</v>
      </c>
      <c r="AM155" s="158">
        <v>0</v>
      </c>
      <c r="AN155" s="158">
        <v>0</v>
      </c>
      <c r="AO155" s="158">
        <v>0</v>
      </c>
      <c r="AP155" s="158">
        <v>0</v>
      </c>
      <c r="AQ155" s="158">
        <v>0</v>
      </c>
      <c r="AR155" s="158">
        <v>0</v>
      </c>
      <c r="AS155" s="158">
        <v>0</v>
      </c>
      <c r="AT155" s="158">
        <v>0</v>
      </c>
      <c r="AV155" s="251">
        <f t="shared" si="202"/>
        <v>0</v>
      </c>
      <c r="AW155" s="251">
        <f t="shared" si="202"/>
        <v>0</v>
      </c>
      <c r="AX155" s="251">
        <f t="shared" si="202"/>
        <v>199.61956800000002</v>
      </c>
      <c r="AY155" s="251">
        <f t="shared" si="202"/>
        <v>0</v>
      </c>
    </row>
    <row r="156" spans="2:51" x14ac:dyDescent="0.2">
      <c r="B156" s="24" t="s">
        <v>797</v>
      </c>
      <c r="F156" s="24">
        <f t="shared" si="201"/>
        <v>5160</v>
      </c>
      <c r="G156" s="627">
        <f t="shared" si="201"/>
        <v>44319</v>
      </c>
      <c r="H156" s="151"/>
      <c r="K156" s="337"/>
      <c r="L156" s="337"/>
      <c r="M156" s="337"/>
      <c r="N156" s="337"/>
      <c r="O156" s="337"/>
      <c r="P156" s="337"/>
      <c r="Q156" s="337"/>
      <c r="R156" s="337"/>
      <c r="S156" s="337"/>
      <c r="T156" s="337"/>
      <c r="U156" s="337"/>
      <c r="V156" s="337"/>
      <c r="W156" s="337"/>
      <c r="X156" s="337"/>
      <c r="Y156" s="337"/>
      <c r="Z156" s="337"/>
      <c r="AA156" s="337"/>
      <c r="AB156" s="158">
        <v>0</v>
      </c>
      <c r="AC156" s="158">
        <v>154.61216999999999</v>
      </c>
      <c r="AD156" s="158">
        <v>10.537853</v>
      </c>
      <c r="AE156" s="158">
        <v>110.46455</v>
      </c>
      <c r="AF156" s="158">
        <v>1.7951790000000001</v>
      </c>
      <c r="AG156" s="158">
        <v>0.82200700000000004</v>
      </c>
      <c r="AH156" s="158">
        <v>0.53484299999999996</v>
      </c>
      <c r="AI156" s="158">
        <v>6.020086</v>
      </c>
      <c r="AJ156" s="158">
        <v>0.72058999999999995</v>
      </c>
      <c r="AK156" s="158">
        <v>0.64055899999999999</v>
      </c>
      <c r="AL156" s="158">
        <v>0.99622699999999997</v>
      </c>
      <c r="AM156" s="158">
        <v>0.33880700000000002</v>
      </c>
      <c r="AN156" s="158">
        <v>0.13753799999999999</v>
      </c>
      <c r="AO156" s="158">
        <v>1.449527</v>
      </c>
      <c r="AP156" s="158">
        <v>1.3047839999999999</v>
      </c>
      <c r="AQ156" s="158">
        <v>0.32714599999999999</v>
      </c>
      <c r="AR156" s="158">
        <v>5.8526569999999998</v>
      </c>
      <c r="AS156" s="158">
        <v>0.28633500000000001</v>
      </c>
      <c r="AT156" s="158">
        <v>0.15029400000000001</v>
      </c>
      <c r="AV156" s="251">
        <f t="shared" si="202"/>
        <v>0</v>
      </c>
      <c r="AW156" s="251">
        <f t="shared" si="202"/>
        <v>0</v>
      </c>
      <c r="AX156" s="251">
        <f t="shared" si="202"/>
        <v>284.78668800000003</v>
      </c>
      <c r="AY156" s="251">
        <f t="shared" si="202"/>
        <v>12.204464</v>
      </c>
    </row>
    <row r="157" spans="2:51" x14ac:dyDescent="0.2">
      <c r="B157" s="24" t="s">
        <v>798</v>
      </c>
      <c r="F157" s="24">
        <f t="shared" si="201"/>
        <v>5000</v>
      </c>
      <c r="G157" s="627">
        <f t="shared" si="201"/>
        <v>44317</v>
      </c>
      <c r="H157" s="151"/>
      <c r="K157" s="337"/>
      <c r="L157" s="337"/>
      <c r="M157" s="337"/>
      <c r="N157" s="337"/>
      <c r="O157" s="337"/>
      <c r="P157" s="337"/>
      <c r="Q157" s="337"/>
      <c r="R157" s="337"/>
      <c r="S157" s="337"/>
      <c r="T157" s="337"/>
      <c r="U157" s="337"/>
      <c r="V157" s="337"/>
      <c r="W157" s="337"/>
      <c r="X157" s="337"/>
      <c r="Y157" s="337"/>
      <c r="Z157" s="337"/>
      <c r="AA157" s="337"/>
      <c r="AB157" s="158">
        <v>0</v>
      </c>
      <c r="AC157" s="158">
        <v>0</v>
      </c>
      <c r="AD157" s="158">
        <v>195.97476399999999</v>
      </c>
      <c r="AE157" s="158">
        <v>0</v>
      </c>
      <c r="AF157" s="158">
        <v>0</v>
      </c>
      <c r="AG157" s="158">
        <v>0</v>
      </c>
      <c r="AH157" s="158">
        <v>0</v>
      </c>
      <c r="AI157" s="158">
        <v>88.336512999999997</v>
      </c>
      <c r="AJ157" s="158">
        <v>0</v>
      </c>
      <c r="AK157" s="158">
        <v>0</v>
      </c>
      <c r="AL157" s="158">
        <v>0</v>
      </c>
      <c r="AM157" s="158">
        <v>0</v>
      </c>
      <c r="AN157" s="158">
        <v>0</v>
      </c>
      <c r="AO157" s="158">
        <v>0</v>
      </c>
      <c r="AP157" s="158">
        <v>0</v>
      </c>
      <c r="AQ157" s="158">
        <v>4.2237539999999996</v>
      </c>
      <c r="AR157" s="158">
        <v>0</v>
      </c>
      <c r="AS157" s="158">
        <v>0</v>
      </c>
      <c r="AT157" s="158">
        <v>0</v>
      </c>
      <c r="AV157" s="251">
        <f t="shared" si="202"/>
        <v>0</v>
      </c>
      <c r="AW157" s="251">
        <f t="shared" si="202"/>
        <v>0</v>
      </c>
      <c r="AX157" s="251">
        <f t="shared" si="202"/>
        <v>284.31127700000002</v>
      </c>
      <c r="AY157" s="251">
        <f t="shared" si="202"/>
        <v>4.2237539999999996</v>
      </c>
    </row>
    <row r="158" spans="2:51" x14ac:dyDescent="0.2">
      <c r="B158" s="24" t="s">
        <v>799</v>
      </c>
      <c r="F158" s="24">
        <f t="shared" si="201"/>
        <v>400</v>
      </c>
      <c r="G158" s="627">
        <f t="shared" si="201"/>
        <v>44337</v>
      </c>
      <c r="H158" s="151"/>
      <c r="K158" s="337"/>
      <c r="L158" s="337"/>
      <c r="M158" s="337"/>
      <c r="N158" s="337"/>
      <c r="O158" s="337"/>
      <c r="P158" s="337"/>
      <c r="Q158" s="337"/>
      <c r="R158" s="337"/>
      <c r="S158" s="337"/>
      <c r="T158" s="337"/>
      <c r="U158" s="337"/>
      <c r="V158" s="337"/>
      <c r="W158" s="337"/>
      <c r="X158" s="337"/>
      <c r="Y158" s="158">
        <v>10</v>
      </c>
      <c r="Z158" s="158">
        <v>0</v>
      </c>
      <c r="AA158" s="158">
        <v>0</v>
      </c>
      <c r="AB158" s="158">
        <v>50</v>
      </c>
      <c r="AC158" s="158">
        <v>100</v>
      </c>
      <c r="AD158" s="158">
        <v>14.85</v>
      </c>
      <c r="AE158" s="158">
        <v>0</v>
      </c>
      <c r="AF158" s="158">
        <v>0</v>
      </c>
      <c r="AG158" s="158">
        <v>0</v>
      </c>
      <c r="AH158" s="158">
        <v>0</v>
      </c>
      <c r="AI158" s="158">
        <v>0</v>
      </c>
      <c r="AJ158" s="158">
        <v>0</v>
      </c>
      <c r="AK158" s="158">
        <v>0</v>
      </c>
      <c r="AL158" s="158">
        <v>9.8284669999999998</v>
      </c>
      <c r="AM158" s="158">
        <v>0</v>
      </c>
      <c r="AN158" s="158">
        <v>0</v>
      </c>
      <c r="AO158" s="158">
        <v>0</v>
      </c>
      <c r="AP158" s="158">
        <v>0</v>
      </c>
      <c r="AQ158" s="158">
        <v>0</v>
      </c>
      <c r="AR158" s="158">
        <v>0</v>
      </c>
      <c r="AS158" s="158">
        <v>0</v>
      </c>
      <c r="AT158" s="158">
        <v>0</v>
      </c>
      <c r="AV158" s="251">
        <f t="shared" si="202"/>
        <v>0</v>
      </c>
      <c r="AW158" s="251">
        <f t="shared" si="202"/>
        <v>0</v>
      </c>
      <c r="AX158" s="251">
        <f t="shared" si="202"/>
        <v>174.85</v>
      </c>
      <c r="AY158" s="251">
        <f t="shared" si="202"/>
        <v>9.8284669999999998</v>
      </c>
    </row>
    <row r="159" spans="2:51" x14ac:dyDescent="0.2">
      <c r="B159" s="24" t="s">
        <v>800</v>
      </c>
      <c r="F159" s="24">
        <f t="shared" si="201"/>
        <v>2850</v>
      </c>
      <c r="G159" s="627">
        <f t="shared" si="201"/>
        <v>44393</v>
      </c>
      <c r="H159" s="151"/>
      <c r="K159" s="337"/>
      <c r="L159" s="337"/>
      <c r="M159" s="337"/>
      <c r="N159" s="337"/>
      <c r="O159" s="337"/>
      <c r="P159" s="337"/>
      <c r="Q159" s="337"/>
      <c r="R159" s="337"/>
      <c r="S159" s="337"/>
      <c r="T159" s="337"/>
      <c r="U159" s="337"/>
      <c r="V159" s="337"/>
      <c r="W159" s="337"/>
      <c r="X159" s="337"/>
      <c r="Y159" s="337"/>
      <c r="Z159" s="337"/>
      <c r="AA159" s="337"/>
      <c r="AB159" s="337"/>
      <c r="AC159" s="337"/>
      <c r="AD159" s="158">
        <v>0</v>
      </c>
      <c r="AE159" s="158">
        <v>210</v>
      </c>
      <c r="AF159" s="158">
        <v>282</v>
      </c>
      <c r="AG159" s="158">
        <v>533.06936399999995</v>
      </c>
      <c r="AH159" s="158">
        <v>171.237403</v>
      </c>
      <c r="AI159" s="158">
        <v>60.322560000000003</v>
      </c>
      <c r="AJ159" s="158">
        <v>0</v>
      </c>
      <c r="AK159" s="158">
        <v>0</v>
      </c>
      <c r="AL159" s="158">
        <v>0.37169999999999997</v>
      </c>
      <c r="AM159" s="158">
        <v>0</v>
      </c>
      <c r="AN159" s="158">
        <v>0</v>
      </c>
      <c r="AO159" s="158">
        <v>9.8280000000000006E-2</v>
      </c>
      <c r="AP159" s="158">
        <v>0</v>
      </c>
      <c r="AQ159" s="158">
        <v>0</v>
      </c>
      <c r="AR159" s="158">
        <v>7.3080000000000006E-2</v>
      </c>
      <c r="AS159" s="158">
        <v>0</v>
      </c>
      <c r="AT159" s="158">
        <v>0</v>
      </c>
      <c r="AV159" s="251">
        <f t="shared" si="202"/>
        <v>0</v>
      </c>
      <c r="AW159" s="251">
        <f t="shared" si="202"/>
        <v>0</v>
      </c>
      <c r="AX159" s="251">
        <f t="shared" si="202"/>
        <v>1256.6293270000001</v>
      </c>
      <c r="AY159" s="251">
        <f t="shared" si="202"/>
        <v>0.54305999999999999</v>
      </c>
    </row>
    <row r="160" spans="2:51" x14ac:dyDescent="0.2">
      <c r="B160" s="24" t="s">
        <v>801</v>
      </c>
      <c r="F160" s="24">
        <f t="shared" si="201"/>
        <v>7000</v>
      </c>
      <c r="G160" s="627">
        <f t="shared" si="201"/>
        <v>44417</v>
      </c>
      <c r="H160" s="151"/>
      <c r="K160" s="337"/>
      <c r="L160" s="337"/>
      <c r="M160" s="337"/>
      <c r="N160" s="337"/>
      <c r="O160" s="337"/>
      <c r="P160" s="337"/>
      <c r="Q160" s="337"/>
      <c r="R160" s="337"/>
      <c r="S160" s="337"/>
      <c r="T160" s="337"/>
      <c r="U160" s="337"/>
      <c r="V160" s="337"/>
      <c r="W160" s="337"/>
      <c r="X160" s="337"/>
      <c r="Y160" s="337"/>
      <c r="Z160" s="337"/>
      <c r="AA160" s="337"/>
      <c r="AB160" s="337"/>
      <c r="AC160" s="337"/>
      <c r="AD160" s="337"/>
      <c r="AE160" s="158">
        <v>0</v>
      </c>
      <c r="AF160" s="158">
        <v>602.92068600000005</v>
      </c>
      <c r="AG160" s="158">
        <v>13.625496</v>
      </c>
      <c r="AH160" s="158">
        <v>294.66203899999999</v>
      </c>
      <c r="AI160" s="158">
        <v>94.882789000000002</v>
      </c>
      <c r="AJ160" s="158">
        <v>0.26762399999999997</v>
      </c>
      <c r="AK160" s="158">
        <v>0.16839899999999999</v>
      </c>
      <c r="AL160" s="158">
        <v>1.6800980000000001</v>
      </c>
      <c r="AM160" s="158">
        <v>0.27527000000000001</v>
      </c>
      <c r="AN160" s="158">
        <v>5.5890000000000002E-2</v>
      </c>
      <c r="AO160" s="158">
        <v>7.2251999999999997E-2</v>
      </c>
      <c r="AP160" s="158">
        <v>7.2414000000000006E-2</v>
      </c>
      <c r="AQ160" s="158">
        <v>3.2156999999999998E-2</v>
      </c>
      <c r="AR160" s="158">
        <v>1.2149999999999999E-2</v>
      </c>
      <c r="AS160" s="158">
        <v>7.3062000000000002E-2</v>
      </c>
      <c r="AT160" s="158">
        <v>4.6198000000000003E-2</v>
      </c>
      <c r="AV160" s="251">
        <f t="shared" si="202"/>
        <v>0</v>
      </c>
      <c r="AW160" s="251">
        <f t="shared" si="202"/>
        <v>0</v>
      </c>
      <c r="AX160" s="251">
        <f t="shared" si="202"/>
        <v>1006.0910100000001</v>
      </c>
      <c r="AY160" s="251">
        <f t="shared" si="202"/>
        <v>2.7555140000000011</v>
      </c>
    </row>
    <row r="161" spans="2:51" x14ac:dyDescent="0.2">
      <c r="B161" s="24" t="s">
        <v>802</v>
      </c>
      <c r="F161" s="24">
        <f t="shared" si="201"/>
        <v>420</v>
      </c>
      <c r="G161" s="627">
        <f t="shared" si="201"/>
        <v>44428</v>
      </c>
      <c r="H161" s="151"/>
      <c r="K161" s="337"/>
      <c r="L161" s="337"/>
      <c r="M161" s="337"/>
      <c r="N161" s="337"/>
      <c r="O161" s="337"/>
      <c r="P161" s="337"/>
      <c r="Q161" s="337"/>
      <c r="R161" s="337"/>
      <c r="S161" s="337"/>
      <c r="T161" s="337"/>
      <c r="U161" s="337"/>
      <c r="V161" s="337"/>
      <c r="W161" s="337"/>
      <c r="X161" s="337"/>
      <c r="Y161" s="337"/>
      <c r="Z161" s="337"/>
      <c r="AA161" s="337"/>
      <c r="AB161" s="337"/>
      <c r="AC161" s="337"/>
      <c r="AD161" s="158">
        <v>105</v>
      </c>
      <c r="AE161" s="158">
        <v>0</v>
      </c>
      <c r="AF161" s="158">
        <v>0</v>
      </c>
      <c r="AG161" s="158">
        <v>0</v>
      </c>
      <c r="AH161" s="158">
        <v>0</v>
      </c>
      <c r="AI161" s="158">
        <v>11.157026</v>
      </c>
      <c r="AJ161" s="158">
        <v>0</v>
      </c>
      <c r="AK161" s="158">
        <v>0</v>
      </c>
      <c r="AL161" s="158">
        <v>0</v>
      </c>
      <c r="AM161" s="158">
        <v>0</v>
      </c>
      <c r="AN161" s="158">
        <v>0</v>
      </c>
      <c r="AO161" s="158">
        <v>0</v>
      </c>
      <c r="AP161" s="158">
        <v>0</v>
      </c>
      <c r="AQ161" s="158">
        <v>0</v>
      </c>
      <c r="AR161" s="158">
        <v>0</v>
      </c>
      <c r="AS161" s="158">
        <v>0</v>
      </c>
      <c r="AT161" s="158">
        <v>0</v>
      </c>
      <c r="AV161" s="251">
        <f t="shared" si="202"/>
        <v>0</v>
      </c>
      <c r="AW161" s="251">
        <f t="shared" si="202"/>
        <v>0</v>
      </c>
      <c r="AX161" s="251">
        <f t="shared" si="202"/>
        <v>116.157026</v>
      </c>
      <c r="AY161" s="251">
        <f t="shared" si="202"/>
        <v>0</v>
      </c>
    </row>
    <row r="162" spans="2:51" x14ac:dyDescent="0.2">
      <c r="B162" s="24" t="s">
        <v>803</v>
      </c>
      <c r="F162" s="24">
        <f t="shared" si="201"/>
        <v>2700.8049999999998</v>
      </c>
      <c r="G162" s="627">
        <f t="shared" si="201"/>
        <v>44439</v>
      </c>
      <c r="H162" s="151"/>
      <c r="K162" s="337"/>
      <c r="L162" s="337"/>
      <c r="M162" s="337"/>
      <c r="N162" s="337"/>
      <c r="O162" s="337"/>
      <c r="P162" s="337"/>
      <c r="Q162" s="337"/>
      <c r="R162" s="337"/>
      <c r="S162" s="337"/>
      <c r="T162" s="337"/>
      <c r="U162" s="337"/>
      <c r="V162" s="337"/>
      <c r="W162" s="337"/>
      <c r="X162" s="337"/>
      <c r="Y162" s="337"/>
      <c r="Z162" s="337"/>
      <c r="AA162" s="337"/>
      <c r="AB162" s="337"/>
      <c r="AC162" s="337"/>
      <c r="AD162" s="337"/>
      <c r="AE162" s="158">
        <v>0</v>
      </c>
      <c r="AF162" s="158">
        <v>100</v>
      </c>
      <c r="AG162" s="158">
        <v>0</v>
      </c>
      <c r="AH162" s="158">
        <v>0</v>
      </c>
      <c r="AI162" s="158">
        <v>0</v>
      </c>
      <c r="AJ162" s="158">
        <v>0</v>
      </c>
      <c r="AK162" s="158">
        <v>0</v>
      </c>
      <c r="AL162" s="158">
        <v>1.2033</v>
      </c>
      <c r="AM162" s="158">
        <v>0</v>
      </c>
      <c r="AN162" s="158">
        <v>0</v>
      </c>
      <c r="AO162" s="158">
        <v>1.17306</v>
      </c>
      <c r="AP162" s="158">
        <v>0</v>
      </c>
      <c r="AQ162" s="158">
        <v>0</v>
      </c>
      <c r="AR162" s="158">
        <v>0.50526000000000004</v>
      </c>
      <c r="AS162" s="158">
        <v>0</v>
      </c>
      <c r="AT162" s="158">
        <v>0</v>
      </c>
      <c r="AV162" s="251">
        <f t="shared" si="202"/>
        <v>0</v>
      </c>
      <c r="AW162" s="251">
        <f t="shared" si="202"/>
        <v>0</v>
      </c>
      <c r="AX162" s="251">
        <f t="shared" si="202"/>
        <v>100</v>
      </c>
      <c r="AY162" s="251">
        <f t="shared" si="202"/>
        <v>2.8816199999999998</v>
      </c>
    </row>
    <row r="163" spans="2:51" x14ac:dyDescent="0.2">
      <c r="B163" s="24" t="s">
        <v>804</v>
      </c>
      <c r="F163" s="24">
        <f t="shared" si="201"/>
        <v>9600</v>
      </c>
      <c r="G163" s="627">
        <f t="shared" si="201"/>
        <v>44456</v>
      </c>
      <c r="H163" s="151"/>
      <c r="K163" s="337"/>
      <c r="L163" s="337"/>
      <c r="M163" s="337"/>
      <c r="N163" s="337"/>
      <c r="O163" s="337"/>
      <c r="P163" s="337"/>
      <c r="Q163" s="337"/>
      <c r="R163" s="337"/>
      <c r="S163" s="337"/>
      <c r="T163" s="337"/>
      <c r="U163" s="337"/>
      <c r="V163" s="337"/>
      <c r="W163" s="337"/>
      <c r="X163" s="337"/>
      <c r="Y163" s="337"/>
      <c r="Z163" s="337"/>
      <c r="AA163" s="337"/>
      <c r="AB163" s="337"/>
      <c r="AC163" s="337"/>
      <c r="AD163" s="337"/>
      <c r="AE163" s="337"/>
      <c r="AF163" s="158">
        <v>0</v>
      </c>
      <c r="AG163" s="158">
        <v>0</v>
      </c>
      <c r="AH163" s="158">
        <v>0</v>
      </c>
      <c r="AI163" s="158">
        <v>1657.9150970000001</v>
      </c>
      <c r="AJ163" s="158">
        <v>0</v>
      </c>
      <c r="AK163" s="158">
        <v>0</v>
      </c>
      <c r="AL163" s="158">
        <v>3.0636730000000001</v>
      </c>
      <c r="AM163" s="158">
        <v>0</v>
      </c>
      <c r="AN163" s="158">
        <v>0</v>
      </c>
      <c r="AO163" s="158">
        <v>2.2753169999999998</v>
      </c>
      <c r="AP163" s="158">
        <v>0</v>
      </c>
      <c r="AQ163" s="158">
        <v>0</v>
      </c>
      <c r="AR163" s="158">
        <v>3.8364120000000002</v>
      </c>
      <c r="AS163" s="158">
        <v>0</v>
      </c>
      <c r="AT163" s="158">
        <v>0</v>
      </c>
      <c r="AV163" s="251">
        <f t="shared" si="202"/>
        <v>0</v>
      </c>
      <c r="AW163" s="251">
        <f t="shared" si="202"/>
        <v>0</v>
      </c>
      <c r="AX163" s="251">
        <f t="shared" si="202"/>
        <v>1657.9150970000001</v>
      </c>
      <c r="AY163" s="251">
        <f t="shared" si="202"/>
        <v>9.1754020000000001</v>
      </c>
    </row>
    <row r="164" spans="2:51" x14ac:dyDescent="0.2">
      <c r="B164" s="24" t="s">
        <v>805</v>
      </c>
      <c r="F164" s="24">
        <f t="shared" si="201"/>
        <v>10751.425999999999</v>
      </c>
      <c r="G164" s="627">
        <f t="shared" si="201"/>
        <v>44456</v>
      </c>
      <c r="H164" s="151"/>
      <c r="K164" s="337"/>
      <c r="L164" s="337"/>
      <c r="M164" s="337"/>
      <c r="N164" s="337"/>
      <c r="O164" s="337"/>
      <c r="P164" s="337"/>
      <c r="Q164" s="337"/>
      <c r="R164" s="337"/>
      <c r="S164" s="337"/>
      <c r="T164" s="337"/>
      <c r="U164" s="337"/>
      <c r="V164" s="337"/>
      <c r="W164" s="337"/>
      <c r="X164" s="337"/>
      <c r="Y164" s="337"/>
      <c r="Z164" s="337"/>
      <c r="AA164" s="337"/>
      <c r="AB164" s="337"/>
      <c r="AC164" s="337"/>
      <c r="AD164" s="337"/>
      <c r="AE164" s="337"/>
      <c r="AF164" s="158">
        <v>0</v>
      </c>
      <c r="AG164" s="158">
        <v>0</v>
      </c>
      <c r="AH164" s="158">
        <v>0</v>
      </c>
      <c r="AI164" s="158">
        <v>1621.0902329999999</v>
      </c>
      <c r="AJ164" s="158">
        <v>0</v>
      </c>
      <c r="AK164" s="158">
        <v>0</v>
      </c>
      <c r="AL164" s="158">
        <v>0</v>
      </c>
      <c r="AM164" s="158">
        <v>0</v>
      </c>
      <c r="AN164" s="158">
        <v>0</v>
      </c>
      <c r="AO164" s="158">
        <v>37.625802999999998</v>
      </c>
      <c r="AP164" s="158">
        <v>0</v>
      </c>
      <c r="AQ164" s="158">
        <v>0</v>
      </c>
      <c r="AR164" s="158">
        <v>0</v>
      </c>
      <c r="AS164" s="158">
        <v>0</v>
      </c>
      <c r="AT164" s="158">
        <v>0</v>
      </c>
      <c r="AV164" s="251">
        <f t="shared" si="202"/>
        <v>0</v>
      </c>
      <c r="AW164" s="251">
        <f t="shared" si="202"/>
        <v>0</v>
      </c>
      <c r="AX164" s="251">
        <f t="shared" si="202"/>
        <v>1621.0902329999999</v>
      </c>
      <c r="AY164" s="251">
        <f t="shared" si="202"/>
        <v>37.625802999999998</v>
      </c>
    </row>
    <row r="165" spans="2:51" x14ac:dyDescent="0.2">
      <c r="B165" s="24" t="s">
        <v>806</v>
      </c>
      <c r="F165" s="24">
        <f t="shared" si="201"/>
        <v>600</v>
      </c>
      <c r="G165" s="627">
        <f t="shared" si="201"/>
        <v>44483</v>
      </c>
      <c r="H165" s="151"/>
      <c r="K165" s="337"/>
      <c r="L165" s="337"/>
      <c r="M165" s="337"/>
      <c r="N165" s="337"/>
      <c r="O165" s="337"/>
      <c r="P165" s="337"/>
      <c r="Q165" s="337"/>
      <c r="R165" s="337"/>
      <c r="S165" s="337"/>
      <c r="T165" s="337"/>
      <c r="U165" s="337"/>
      <c r="V165" s="337"/>
      <c r="W165" s="337"/>
      <c r="X165" s="337"/>
      <c r="Y165" s="337"/>
      <c r="Z165" s="337"/>
      <c r="AA165" s="337"/>
      <c r="AB165" s="337"/>
      <c r="AC165" s="337"/>
      <c r="AD165" s="337"/>
      <c r="AE165" s="337"/>
      <c r="AF165" s="158">
        <v>200</v>
      </c>
      <c r="AG165" s="158">
        <v>0</v>
      </c>
      <c r="AH165" s="158">
        <v>200</v>
      </c>
      <c r="AI165" s="158">
        <v>0</v>
      </c>
      <c r="AJ165" s="158">
        <v>0</v>
      </c>
      <c r="AK165" s="158">
        <v>0</v>
      </c>
      <c r="AL165" s="158">
        <v>0</v>
      </c>
      <c r="AM165" s="158">
        <v>0</v>
      </c>
      <c r="AN165" s="158">
        <v>0</v>
      </c>
      <c r="AO165" s="158">
        <v>0</v>
      </c>
      <c r="AP165" s="158">
        <v>0</v>
      </c>
      <c r="AQ165" s="158">
        <v>0</v>
      </c>
      <c r="AR165" s="158">
        <v>0</v>
      </c>
      <c r="AS165" s="158">
        <v>0</v>
      </c>
      <c r="AT165" s="158">
        <v>0</v>
      </c>
      <c r="AV165" s="251">
        <f t="shared" si="202"/>
        <v>0</v>
      </c>
      <c r="AW165" s="251">
        <f t="shared" si="202"/>
        <v>0</v>
      </c>
      <c r="AX165" s="251">
        <f t="shared" si="202"/>
        <v>400</v>
      </c>
      <c r="AY165" s="251">
        <f t="shared" si="202"/>
        <v>0</v>
      </c>
    </row>
    <row r="166" spans="2:51" x14ac:dyDescent="0.2">
      <c r="B166" s="24" t="s">
        <v>807</v>
      </c>
      <c r="F166" s="24">
        <f t="shared" ref="F166:G166" si="203">F38</f>
        <v>1050</v>
      </c>
      <c r="G166" s="627">
        <f t="shared" si="203"/>
        <v>44490</v>
      </c>
      <c r="H166" s="151"/>
      <c r="K166" s="337"/>
      <c r="L166" s="337"/>
      <c r="M166" s="337"/>
      <c r="N166" s="337"/>
      <c r="O166" s="337"/>
      <c r="P166" s="337"/>
      <c r="Q166" s="337"/>
      <c r="R166" s="337"/>
      <c r="S166" s="337"/>
      <c r="T166" s="337"/>
      <c r="U166" s="337"/>
      <c r="V166" s="337"/>
      <c r="W166" s="337"/>
      <c r="X166" s="337"/>
      <c r="Y166" s="337"/>
      <c r="Z166" s="337"/>
      <c r="AA166" s="337"/>
      <c r="AB166" s="337"/>
      <c r="AC166" s="337"/>
      <c r="AD166" s="337"/>
      <c r="AE166" s="337"/>
      <c r="AF166" s="337"/>
      <c r="AG166" s="158">
        <v>0</v>
      </c>
      <c r="AH166" s="158">
        <v>0</v>
      </c>
      <c r="AI166" s="158">
        <v>1.352886</v>
      </c>
      <c r="AJ166" s="158">
        <v>0.10404099999999999</v>
      </c>
      <c r="AK166" s="158">
        <v>1.0241999999999999E-2</v>
      </c>
      <c r="AL166" s="158">
        <v>0.46759200000000001</v>
      </c>
      <c r="AM166" s="158">
        <v>5.1469999999999997E-3</v>
      </c>
      <c r="AN166" s="158">
        <v>7.7330000000000003E-3</v>
      </c>
      <c r="AO166" s="158">
        <v>3.4759999999999999E-3</v>
      </c>
      <c r="AP166" s="158">
        <v>3.1449999999999998E-3</v>
      </c>
      <c r="AQ166" s="158">
        <v>2.0569999999999998E-3</v>
      </c>
      <c r="AR166" s="158">
        <v>7.0679999999999996E-3</v>
      </c>
      <c r="AS166" s="158">
        <v>1.1089999999999999E-2</v>
      </c>
      <c r="AT166" s="158">
        <v>9.8900000000000008E-4</v>
      </c>
      <c r="AV166" s="251">
        <f t="shared" si="202"/>
        <v>0</v>
      </c>
      <c r="AW166" s="251">
        <f t="shared" si="202"/>
        <v>0</v>
      </c>
      <c r="AX166" s="251">
        <f t="shared" si="202"/>
        <v>1.352886</v>
      </c>
      <c r="AY166" s="251">
        <f t="shared" si="202"/>
        <v>0.62258000000000002</v>
      </c>
    </row>
    <row r="167" spans="2:51" x14ac:dyDescent="0.2">
      <c r="B167" s="24" t="s">
        <v>808</v>
      </c>
      <c r="F167" s="24">
        <f t="shared" ref="F167:G167" si="204">F39</f>
        <v>1000</v>
      </c>
      <c r="G167" s="627">
        <f t="shared" si="204"/>
        <v>44484</v>
      </c>
      <c r="H167" s="151"/>
      <c r="K167" s="337"/>
      <c r="L167" s="337"/>
      <c r="M167" s="337"/>
      <c r="N167" s="337"/>
      <c r="O167" s="337"/>
      <c r="P167" s="337"/>
      <c r="Q167" s="337"/>
      <c r="R167" s="337"/>
      <c r="S167" s="337"/>
      <c r="T167" s="337"/>
      <c r="U167" s="337"/>
      <c r="V167" s="337"/>
      <c r="W167" s="337"/>
      <c r="X167" s="337"/>
      <c r="Y167" s="337"/>
      <c r="Z167" s="337"/>
      <c r="AA167" s="337"/>
      <c r="AB167" s="337"/>
      <c r="AC167" s="337"/>
      <c r="AD167" s="337"/>
      <c r="AE167" s="337"/>
      <c r="AF167" s="337"/>
      <c r="AG167" s="158">
        <v>0</v>
      </c>
      <c r="AH167" s="158">
        <v>0</v>
      </c>
      <c r="AI167" s="158">
        <v>0.37149799999999999</v>
      </c>
      <c r="AJ167" s="158">
        <v>7.6080399999999999</v>
      </c>
      <c r="AK167" s="158">
        <v>24.364089</v>
      </c>
      <c r="AL167" s="158">
        <v>0.53996500000000003</v>
      </c>
      <c r="AM167" s="158">
        <v>0.35438999999999998</v>
      </c>
      <c r="AN167" s="158">
        <v>0.33524500000000002</v>
      </c>
      <c r="AO167" s="158">
        <v>0.12237099999999999</v>
      </c>
      <c r="AP167" s="158">
        <v>0.10304000000000001</v>
      </c>
      <c r="AQ167" s="158">
        <v>1.9002000000000002E-2</v>
      </c>
      <c r="AR167" s="158">
        <v>2.2426999999999999E-2</v>
      </c>
      <c r="AS167" s="158">
        <v>1.9512000000000002E-2</v>
      </c>
      <c r="AT167" s="158">
        <v>1.8336000000000002E-2</v>
      </c>
      <c r="AV167" s="251">
        <f t="shared" si="202"/>
        <v>0</v>
      </c>
      <c r="AW167" s="251">
        <f t="shared" si="202"/>
        <v>0</v>
      </c>
      <c r="AX167" s="251">
        <f t="shared" si="202"/>
        <v>0.37149799999999999</v>
      </c>
      <c r="AY167" s="251">
        <f t="shared" si="202"/>
        <v>33.506416999999999</v>
      </c>
    </row>
    <row r="168" spans="2:51" x14ac:dyDescent="0.2">
      <c r="B168" s="24" t="s">
        <v>809</v>
      </c>
      <c r="F168" s="24">
        <f t="shared" ref="F168:G168" si="205">F40</f>
        <v>1127.3689999999999</v>
      </c>
      <c r="G168" s="627">
        <f t="shared" si="205"/>
        <v>44519</v>
      </c>
      <c r="H168" s="151"/>
      <c r="K168" s="337"/>
      <c r="L168" s="337"/>
      <c r="M168" s="337"/>
      <c r="N168" s="337"/>
      <c r="O168" s="337"/>
      <c r="P168" s="337"/>
      <c r="Q168" s="337"/>
      <c r="R168" s="337"/>
      <c r="S168" s="337"/>
      <c r="T168" s="337"/>
      <c r="U168" s="337"/>
      <c r="V168" s="337"/>
      <c r="W168" s="337"/>
      <c r="X168" s="337"/>
      <c r="Y168" s="337"/>
      <c r="Z168" s="337"/>
      <c r="AA168" s="337"/>
      <c r="AB168" s="337"/>
      <c r="AC168" s="337"/>
      <c r="AD168" s="337"/>
      <c r="AE168" s="337"/>
      <c r="AF168" s="337"/>
      <c r="AG168" s="337"/>
      <c r="AH168" s="158">
        <v>0</v>
      </c>
      <c r="AI168" s="158">
        <v>208</v>
      </c>
      <c r="AJ168" s="158">
        <v>0</v>
      </c>
      <c r="AK168" s="158">
        <v>0</v>
      </c>
      <c r="AL168" s="158">
        <v>0</v>
      </c>
      <c r="AM168" s="158">
        <v>0</v>
      </c>
      <c r="AN168" s="158">
        <v>0</v>
      </c>
      <c r="AO168" s="158">
        <v>1.475965</v>
      </c>
      <c r="AP168" s="158">
        <v>0</v>
      </c>
      <c r="AQ168" s="158">
        <v>0</v>
      </c>
      <c r="AR168" s="158">
        <v>0</v>
      </c>
      <c r="AS168" s="158">
        <v>0</v>
      </c>
      <c r="AT168" s="158">
        <v>0</v>
      </c>
      <c r="AV168" s="251">
        <f t="shared" si="202"/>
        <v>0</v>
      </c>
      <c r="AW168" s="251">
        <f t="shared" si="202"/>
        <v>0</v>
      </c>
      <c r="AX168" s="251">
        <f t="shared" si="202"/>
        <v>208</v>
      </c>
      <c r="AY168" s="251">
        <f t="shared" si="202"/>
        <v>1.475965</v>
      </c>
    </row>
    <row r="169" spans="2:51" x14ac:dyDescent="0.2">
      <c r="B169" s="24" t="s">
        <v>810</v>
      </c>
      <c r="F169" s="24">
        <f t="shared" ref="F169:G169" si="206">F41</f>
        <v>500</v>
      </c>
      <c r="G169" s="627">
        <f t="shared" si="206"/>
        <v>44512</v>
      </c>
      <c r="H169" s="151"/>
      <c r="K169" s="337"/>
      <c r="L169" s="337"/>
      <c r="M169" s="337"/>
      <c r="N169" s="337"/>
      <c r="O169" s="337"/>
      <c r="P169" s="337"/>
      <c r="Q169" s="337"/>
      <c r="R169" s="337"/>
      <c r="S169" s="337"/>
      <c r="T169" s="337"/>
      <c r="U169" s="337"/>
      <c r="V169" s="337"/>
      <c r="W169" s="337"/>
      <c r="X169" s="337"/>
      <c r="Y169" s="337"/>
      <c r="Z169" s="337"/>
      <c r="AA169" s="337"/>
      <c r="AB169" s="337"/>
      <c r="AC169" s="337"/>
      <c r="AD169" s="337"/>
      <c r="AE169" s="337"/>
      <c r="AF169" s="337"/>
      <c r="AG169" s="337"/>
      <c r="AH169" s="158">
        <v>125</v>
      </c>
      <c r="AI169" s="158">
        <v>157</v>
      </c>
      <c r="AJ169" s="158">
        <v>0</v>
      </c>
      <c r="AK169" s="158">
        <v>0</v>
      </c>
      <c r="AL169" s="158">
        <v>28</v>
      </c>
      <c r="AM169" s="158">
        <v>0</v>
      </c>
      <c r="AN169" s="158">
        <v>0</v>
      </c>
      <c r="AO169" s="158">
        <v>0</v>
      </c>
      <c r="AP169" s="158">
        <v>0</v>
      </c>
      <c r="AQ169" s="158">
        <v>0</v>
      </c>
      <c r="AR169" s="158">
        <v>0</v>
      </c>
      <c r="AS169" s="158">
        <v>0</v>
      </c>
      <c r="AT169" s="158">
        <v>0</v>
      </c>
      <c r="AV169" s="251">
        <f t="shared" si="202"/>
        <v>0</v>
      </c>
      <c r="AW169" s="251">
        <f t="shared" si="202"/>
        <v>0</v>
      </c>
      <c r="AX169" s="251">
        <f t="shared" si="202"/>
        <v>282</v>
      </c>
      <c r="AY169" s="251">
        <f t="shared" si="202"/>
        <v>28</v>
      </c>
    </row>
    <row r="170" spans="2:51" x14ac:dyDescent="0.2">
      <c r="B170" s="24" t="s">
        <v>811</v>
      </c>
      <c r="F170" s="24">
        <f t="shared" ref="F170:G170" si="207">F42</f>
        <v>2880</v>
      </c>
      <c r="G170" s="627">
        <f t="shared" si="207"/>
        <v>44501</v>
      </c>
      <c r="H170" s="151"/>
      <c r="K170" s="337"/>
      <c r="L170" s="337"/>
      <c r="M170" s="337"/>
      <c r="N170" s="337"/>
      <c r="O170" s="337"/>
      <c r="P170" s="337"/>
      <c r="Q170" s="337"/>
      <c r="R170" s="337"/>
      <c r="S170" s="337"/>
      <c r="T170" s="337"/>
      <c r="U170" s="337"/>
      <c r="V170" s="337"/>
      <c r="W170" s="337"/>
      <c r="X170" s="337"/>
      <c r="Y170" s="337"/>
      <c r="Z170" s="337"/>
      <c r="AA170" s="337"/>
      <c r="AB170" s="337"/>
      <c r="AC170" s="337"/>
      <c r="AD170" s="337"/>
      <c r="AE170" s="337"/>
      <c r="AF170" s="337"/>
      <c r="AG170" s="337"/>
      <c r="AH170" s="158">
        <v>0</v>
      </c>
      <c r="AI170" s="158">
        <v>34.487411000000002</v>
      </c>
      <c r="AJ170" s="158">
        <v>0</v>
      </c>
      <c r="AK170" s="158">
        <v>0</v>
      </c>
      <c r="AL170" s="158">
        <v>0</v>
      </c>
      <c r="AM170" s="158">
        <v>0</v>
      </c>
      <c r="AN170" s="158">
        <v>0</v>
      </c>
      <c r="AO170" s="158">
        <v>38.643478999999999</v>
      </c>
      <c r="AP170" s="158">
        <v>0</v>
      </c>
      <c r="AQ170" s="158">
        <v>0</v>
      </c>
      <c r="AR170" s="158">
        <v>0</v>
      </c>
      <c r="AS170" s="158">
        <v>0</v>
      </c>
      <c r="AT170" s="158">
        <v>0</v>
      </c>
      <c r="AV170" s="251">
        <f t="shared" si="202"/>
        <v>0</v>
      </c>
      <c r="AW170" s="251">
        <f t="shared" si="202"/>
        <v>0</v>
      </c>
      <c r="AX170" s="251">
        <f t="shared" si="202"/>
        <v>34.487411000000002</v>
      </c>
      <c r="AY170" s="251">
        <f t="shared" si="202"/>
        <v>38.643478999999999</v>
      </c>
    </row>
    <row r="171" spans="2:51" x14ac:dyDescent="0.2">
      <c r="B171" s="24" t="s">
        <v>812</v>
      </c>
      <c r="F171" s="24">
        <f>F43</f>
        <v>3000</v>
      </c>
      <c r="G171" s="627">
        <f>G43</f>
        <v>44529</v>
      </c>
      <c r="H171" s="151"/>
      <c r="K171" s="337"/>
      <c r="L171" s="337"/>
      <c r="M171" s="337"/>
      <c r="N171" s="337"/>
      <c r="O171" s="337"/>
      <c r="P171" s="337"/>
      <c r="Q171" s="337"/>
      <c r="R171" s="337"/>
      <c r="S171" s="337"/>
      <c r="T171" s="337"/>
      <c r="U171" s="337"/>
      <c r="V171" s="337"/>
      <c r="W171" s="337"/>
      <c r="X171" s="337"/>
      <c r="Y171" s="337"/>
      <c r="Z171" s="337"/>
      <c r="AA171" s="337"/>
      <c r="AB171" s="337"/>
      <c r="AC171" s="337"/>
      <c r="AD171" s="337"/>
      <c r="AE171" s="337"/>
      <c r="AF171" s="337"/>
      <c r="AG171" s="337"/>
      <c r="AH171" s="158">
        <v>0</v>
      </c>
      <c r="AI171" s="158">
        <v>226.18442999999999</v>
      </c>
      <c r="AJ171" s="158">
        <v>0</v>
      </c>
      <c r="AK171" s="158">
        <v>0</v>
      </c>
      <c r="AL171" s="158">
        <v>0</v>
      </c>
      <c r="AM171" s="158">
        <v>116.167188</v>
      </c>
      <c r="AN171" s="158">
        <v>0</v>
      </c>
      <c r="AO171" s="158">
        <v>2.2657259999999999</v>
      </c>
      <c r="AP171" s="158">
        <v>0</v>
      </c>
      <c r="AQ171" s="158">
        <v>0</v>
      </c>
      <c r="AR171" s="158">
        <v>1.068352</v>
      </c>
      <c r="AS171" s="158">
        <v>0</v>
      </c>
      <c r="AT171" s="158">
        <v>0</v>
      </c>
      <c r="AV171" s="251">
        <f t="shared" ref="AV171:AY195" si="208">SUMIF($K$5:$AT$5,AV$5,$K171:$AT171)</f>
        <v>0</v>
      </c>
      <c r="AW171" s="251">
        <f t="shared" si="208"/>
        <v>0</v>
      </c>
      <c r="AX171" s="251">
        <f t="shared" si="208"/>
        <v>226.18442999999999</v>
      </c>
      <c r="AY171" s="251">
        <f t="shared" si="208"/>
        <v>119.501266</v>
      </c>
    </row>
    <row r="172" spans="2:51" x14ac:dyDescent="0.2">
      <c r="B172" s="24" t="s">
        <v>303</v>
      </c>
      <c r="F172" s="24">
        <f>F44</f>
        <v>2995.35</v>
      </c>
      <c r="G172" s="627">
        <f>G44</f>
        <v>44512</v>
      </c>
      <c r="H172" s="151"/>
      <c r="K172" s="337"/>
      <c r="L172" s="337"/>
      <c r="M172" s="337"/>
      <c r="N172" s="337"/>
      <c r="O172" s="337"/>
      <c r="P172" s="337"/>
      <c r="Q172" s="337"/>
      <c r="R172" s="337"/>
      <c r="S172" s="337"/>
      <c r="T172" s="337"/>
      <c r="U172" s="337"/>
      <c r="V172" s="337"/>
      <c r="W172" s="337"/>
      <c r="X172" s="337"/>
      <c r="Y172" s="337"/>
      <c r="Z172" s="337"/>
      <c r="AA172" s="337"/>
      <c r="AB172" s="337"/>
      <c r="AC172" s="337"/>
      <c r="AD172" s="337"/>
      <c r="AE172" s="337"/>
      <c r="AF172" s="337"/>
      <c r="AG172" s="337"/>
      <c r="AH172" s="158">
        <v>0</v>
      </c>
      <c r="AI172" s="158">
        <v>0</v>
      </c>
      <c r="AJ172" s="158">
        <v>0</v>
      </c>
      <c r="AK172" s="158">
        <v>0</v>
      </c>
      <c r="AL172" s="158">
        <v>0</v>
      </c>
      <c r="AM172" s="158">
        <v>0</v>
      </c>
      <c r="AN172" s="158">
        <v>0</v>
      </c>
      <c r="AO172" s="158">
        <v>0</v>
      </c>
      <c r="AP172" s="158">
        <v>0</v>
      </c>
      <c r="AQ172" s="158">
        <v>0</v>
      </c>
      <c r="AR172" s="158">
        <v>0</v>
      </c>
      <c r="AS172" s="158">
        <v>0</v>
      </c>
      <c r="AT172" s="158">
        <v>0</v>
      </c>
      <c r="AV172" s="251">
        <f t="shared" si="208"/>
        <v>0</v>
      </c>
      <c r="AW172" s="251">
        <f t="shared" si="208"/>
        <v>0</v>
      </c>
      <c r="AX172" s="251">
        <f t="shared" si="208"/>
        <v>0</v>
      </c>
      <c r="AY172" s="251">
        <f t="shared" si="208"/>
        <v>0</v>
      </c>
    </row>
    <row r="173" spans="2:51" x14ac:dyDescent="0.2">
      <c r="B173" s="24" t="s">
        <v>814</v>
      </c>
      <c r="F173" s="24">
        <f t="shared" ref="F173:G173" si="209">F45</f>
        <v>3000</v>
      </c>
      <c r="G173" s="627">
        <f t="shared" si="209"/>
        <v>44541</v>
      </c>
      <c r="H173" s="151"/>
      <c r="K173" s="337"/>
      <c r="L173" s="337"/>
      <c r="M173" s="337"/>
      <c r="N173" s="337"/>
      <c r="O173" s="337"/>
      <c r="P173" s="337"/>
      <c r="Q173" s="337"/>
      <c r="R173" s="337"/>
      <c r="S173" s="337"/>
      <c r="T173" s="337"/>
      <c r="U173" s="337"/>
      <c r="V173" s="337"/>
      <c r="W173" s="337"/>
      <c r="X173" s="337"/>
      <c r="Y173" s="337"/>
      <c r="Z173" s="337"/>
      <c r="AA173" s="337"/>
      <c r="AB173" s="337"/>
      <c r="AC173" s="337"/>
      <c r="AD173" s="337"/>
      <c r="AE173" s="337"/>
      <c r="AF173" s="337"/>
      <c r="AG173" s="337"/>
      <c r="AH173" s="337"/>
      <c r="AI173" s="158">
        <v>0</v>
      </c>
      <c r="AJ173" s="158">
        <v>0</v>
      </c>
      <c r="AK173" s="158">
        <v>0</v>
      </c>
      <c r="AL173" s="158">
        <v>0</v>
      </c>
      <c r="AM173" s="158">
        <v>0</v>
      </c>
      <c r="AN173" s="158">
        <v>0</v>
      </c>
      <c r="AO173" s="158">
        <v>0</v>
      </c>
      <c r="AP173" s="158">
        <v>0</v>
      </c>
      <c r="AQ173" s="158">
        <v>0</v>
      </c>
      <c r="AR173" s="158">
        <v>0</v>
      </c>
      <c r="AS173" s="158">
        <v>0</v>
      </c>
      <c r="AT173" s="158">
        <v>0</v>
      </c>
      <c r="AV173" s="251">
        <f t="shared" si="208"/>
        <v>0</v>
      </c>
      <c r="AW173" s="251">
        <f t="shared" si="208"/>
        <v>0</v>
      </c>
      <c r="AX173" s="251">
        <f t="shared" si="208"/>
        <v>0</v>
      </c>
      <c r="AY173" s="251">
        <f t="shared" si="208"/>
        <v>0</v>
      </c>
    </row>
    <row r="174" spans="2:51" x14ac:dyDescent="0.2">
      <c r="B174" s="24" t="s">
        <v>815</v>
      </c>
      <c r="F174" s="24">
        <f t="shared" ref="F174:G174" si="210">F46</f>
        <v>12800</v>
      </c>
      <c r="G174" s="627">
        <f t="shared" si="210"/>
        <v>44550</v>
      </c>
      <c r="H174" s="151"/>
      <c r="K174" s="337"/>
      <c r="L174" s="337"/>
      <c r="M174" s="337"/>
      <c r="N174" s="337"/>
      <c r="O174" s="337"/>
      <c r="P174" s="337"/>
      <c r="Q174" s="337"/>
      <c r="R174" s="337"/>
      <c r="S174" s="337"/>
      <c r="T174" s="337"/>
      <c r="U174" s="337"/>
      <c r="V174" s="337"/>
      <c r="W174" s="337"/>
      <c r="X174" s="337"/>
      <c r="Y174" s="337"/>
      <c r="Z174" s="337"/>
      <c r="AA174" s="337"/>
      <c r="AB174" s="337"/>
      <c r="AC174" s="337"/>
      <c r="AD174" s="337"/>
      <c r="AE174" s="337"/>
      <c r="AF174" s="337"/>
      <c r="AG174" s="337"/>
      <c r="AH174" s="337"/>
      <c r="AI174" s="158">
        <v>0</v>
      </c>
      <c r="AJ174" s="158">
        <v>1.123605</v>
      </c>
      <c r="AK174" s="158">
        <v>78.004988999999995</v>
      </c>
      <c r="AL174" s="158">
        <v>562.66945099999998</v>
      </c>
      <c r="AM174" s="158">
        <v>0.48691800000000002</v>
      </c>
      <c r="AN174" s="158">
        <v>0.31103900000000001</v>
      </c>
      <c r="AO174" s="158">
        <v>0.18925900000000001</v>
      </c>
      <c r="AP174" s="158">
        <v>5.2731E-2</v>
      </c>
      <c r="AQ174" s="158">
        <v>5.2245E-2</v>
      </c>
      <c r="AR174" s="158">
        <v>298.578395</v>
      </c>
      <c r="AS174" s="158">
        <v>3.1185000000000001E-2</v>
      </c>
      <c r="AT174" s="158">
        <v>9.801E-2</v>
      </c>
      <c r="AV174" s="251">
        <f t="shared" si="208"/>
        <v>0</v>
      </c>
      <c r="AW174" s="251">
        <f t="shared" si="208"/>
        <v>0</v>
      </c>
      <c r="AX174" s="251">
        <f t="shared" si="208"/>
        <v>0</v>
      </c>
      <c r="AY174" s="251">
        <f t="shared" si="208"/>
        <v>941.59782700000005</v>
      </c>
    </row>
    <row r="175" spans="2:51" x14ac:dyDescent="0.2">
      <c r="B175" s="24" t="s">
        <v>816</v>
      </c>
      <c r="F175" s="24">
        <f t="shared" ref="F175:G175" si="211">F47</f>
        <v>8520</v>
      </c>
      <c r="G175" s="627">
        <f t="shared" si="211"/>
        <v>44575</v>
      </c>
      <c r="H175" s="151"/>
      <c r="K175" s="337"/>
      <c r="L175" s="337"/>
      <c r="M175" s="337"/>
      <c r="N175" s="337"/>
      <c r="O175" s="337"/>
      <c r="P175" s="337"/>
      <c r="Q175" s="337"/>
      <c r="R175" s="337"/>
      <c r="S175" s="337"/>
      <c r="T175" s="337"/>
      <c r="U175" s="337"/>
      <c r="V175" s="337"/>
      <c r="W175" s="337"/>
      <c r="X175" s="337"/>
      <c r="Y175" s="337"/>
      <c r="Z175" s="337"/>
      <c r="AA175" s="337"/>
      <c r="AB175" s="337"/>
      <c r="AC175" s="337"/>
      <c r="AD175" s="337"/>
      <c r="AE175" s="337"/>
      <c r="AF175" s="337"/>
      <c r="AG175" s="337"/>
      <c r="AH175" s="337"/>
      <c r="AI175" s="337"/>
      <c r="AJ175" s="158">
        <v>0</v>
      </c>
      <c r="AK175" s="158">
        <v>0</v>
      </c>
      <c r="AL175" s="158">
        <v>606.62159799999995</v>
      </c>
      <c r="AM175" s="158">
        <v>0</v>
      </c>
      <c r="AN175" s="158">
        <v>0</v>
      </c>
      <c r="AO175" s="158">
        <v>412.81700799999999</v>
      </c>
      <c r="AP175" s="158">
        <v>0</v>
      </c>
      <c r="AQ175" s="158">
        <v>0</v>
      </c>
      <c r="AR175" s="158">
        <v>2.5088439999999999</v>
      </c>
      <c r="AS175" s="158">
        <v>0</v>
      </c>
      <c r="AT175" s="158">
        <v>0</v>
      </c>
      <c r="AV175" s="251">
        <f t="shared" si="208"/>
        <v>0</v>
      </c>
      <c r="AW175" s="251">
        <f t="shared" si="208"/>
        <v>0</v>
      </c>
      <c r="AX175" s="251">
        <f t="shared" si="208"/>
        <v>0</v>
      </c>
      <c r="AY175" s="251">
        <f t="shared" si="208"/>
        <v>1021.9474499999999</v>
      </c>
    </row>
    <row r="176" spans="2:51" x14ac:dyDescent="0.2">
      <c r="B176" s="24" t="s">
        <v>817</v>
      </c>
      <c r="F176" s="24">
        <f t="shared" ref="F176:G176" si="212">F48</f>
        <v>15873.756716</v>
      </c>
      <c r="G176" s="627">
        <f t="shared" si="212"/>
        <v>44592</v>
      </c>
      <c r="H176" s="151"/>
      <c r="K176" s="337"/>
      <c r="L176" s="337"/>
      <c r="M176" s="337"/>
      <c r="N176" s="337"/>
      <c r="O176" s="337"/>
      <c r="P176" s="337"/>
      <c r="Q176" s="337"/>
      <c r="R176" s="337"/>
      <c r="S176" s="337"/>
      <c r="T176" s="337"/>
      <c r="U176" s="337"/>
      <c r="V176" s="337"/>
      <c r="W176" s="337"/>
      <c r="X176" s="337"/>
      <c r="Y176" s="337"/>
      <c r="Z176" s="337"/>
      <c r="AA176" s="337"/>
      <c r="AB176" s="337"/>
      <c r="AC176" s="337"/>
      <c r="AD176" s="337"/>
      <c r="AE176" s="337"/>
      <c r="AF176" s="337"/>
      <c r="AG176" s="337"/>
      <c r="AH176" s="337"/>
      <c r="AI176" s="337"/>
      <c r="AJ176" s="158">
        <v>11.9</v>
      </c>
      <c r="AK176" s="158">
        <v>0</v>
      </c>
      <c r="AL176" s="158">
        <v>2617.1</v>
      </c>
      <c r="AM176" s="158">
        <v>77.143000000000001</v>
      </c>
      <c r="AN176" s="158">
        <v>0</v>
      </c>
      <c r="AO176" s="158">
        <v>0</v>
      </c>
      <c r="AP176" s="158">
        <v>0</v>
      </c>
      <c r="AQ176" s="158">
        <v>0</v>
      </c>
      <c r="AR176" s="158">
        <v>0</v>
      </c>
      <c r="AS176" s="158">
        <v>0</v>
      </c>
      <c r="AT176" s="158">
        <v>0</v>
      </c>
      <c r="AV176" s="251">
        <f t="shared" si="208"/>
        <v>0</v>
      </c>
      <c r="AW176" s="251">
        <f t="shared" si="208"/>
        <v>0</v>
      </c>
      <c r="AX176" s="251">
        <f t="shared" si="208"/>
        <v>0</v>
      </c>
      <c r="AY176" s="251">
        <f t="shared" si="208"/>
        <v>2706.143</v>
      </c>
    </row>
    <row r="177" spans="2:51" x14ac:dyDescent="0.2">
      <c r="B177" s="24" t="s">
        <v>818</v>
      </c>
      <c r="F177" s="24">
        <f t="shared" ref="F177:G177" si="213">F49</f>
        <v>500</v>
      </c>
      <c r="G177" s="627">
        <f t="shared" si="213"/>
        <v>44658</v>
      </c>
      <c r="H177" s="151"/>
      <c r="K177" s="337"/>
      <c r="L177" s="337"/>
      <c r="M177" s="337"/>
      <c r="N177" s="337"/>
      <c r="O177" s="337"/>
      <c r="P177" s="337"/>
      <c r="Q177" s="337"/>
      <c r="R177" s="337"/>
      <c r="S177" s="337"/>
      <c r="T177" s="337"/>
      <c r="U177" s="337"/>
      <c r="V177" s="337"/>
      <c r="W177" s="337"/>
      <c r="X177" s="337"/>
      <c r="Y177" s="337"/>
      <c r="Z177" s="337"/>
      <c r="AA177" s="337"/>
      <c r="AB177" s="337"/>
      <c r="AC177" s="337"/>
      <c r="AD177" s="337"/>
      <c r="AE177" s="337"/>
      <c r="AF177" s="337"/>
      <c r="AG177" s="337"/>
      <c r="AH177" s="337"/>
      <c r="AI177" s="337"/>
      <c r="AJ177" s="337"/>
      <c r="AK177" s="337"/>
      <c r="AL177" s="158">
        <v>125</v>
      </c>
      <c r="AM177" s="158">
        <v>0</v>
      </c>
      <c r="AN177" s="158">
        <v>125</v>
      </c>
      <c r="AO177" s="158">
        <v>10.727273</v>
      </c>
      <c r="AP177" s="158">
        <v>0</v>
      </c>
      <c r="AQ177" s="158">
        <v>0</v>
      </c>
      <c r="AR177" s="158">
        <v>14.4</v>
      </c>
      <c r="AS177" s="158">
        <v>0</v>
      </c>
      <c r="AT177" s="158">
        <v>0</v>
      </c>
      <c r="AV177" s="251">
        <f t="shared" si="208"/>
        <v>0</v>
      </c>
      <c r="AW177" s="251">
        <f t="shared" si="208"/>
        <v>0</v>
      </c>
      <c r="AX177" s="251">
        <f t="shared" si="208"/>
        <v>0</v>
      </c>
      <c r="AY177" s="251">
        <f t="shared" si="208"/>
        <v>275.127273</v>
      </c>
    </row>
    <row r="178" spans="2:51" x14ac:dyDescent="0.2">
      <c r="B178" s="24" t="s">
        <v>819</v>
      </c>
      <c r="F178" s="24">
        <f t="shared" ref="F178:G178" si="214">F50</f>
        <v>800</v>
      </c>
      <c r="G178" s="627">
        <f t="shared" si="214"/>
        <v>44667</v>
      </c>
      <c r="H178" s="151"/>
      <c r="K178" s="337"/>
      <c r="L178" s="337"/>
      <c r="M178" s="337"/>
      <c r="N178" s="337"/>
      <c r="O178" s="337"/>
      <c r="P178" s="337"/>
      <c r="Q178" s="337"/>
      <c r="R178" s="337"/>
      <c r="S178" s="337"/>
      <c r="T178" s="337"/>
      <c r="U178" s="337"/>
      <c r="V178" s="337"/>
      <c r="W178" s="337"/>
      <c r="X178" s="337"/>
      <c r="Y178" s="337"/>
      <c r="Z178" s="337"/>
      <c r="AA178" s="337"/>
      <c r="AB178" s="337"/>
      <c r="AC178" s="337"/>
      <c r="AD178" s="337"/>
      <c r="AE178" s="337"/>
      <c r="AF178" s="337"/>
      <c r="AG178" s="337"/>
      <c r="AH178" s="337"/>
      <c r="AI178" s="337"/>
      <c r="AJ178" s="337"/>
      <c r="AK178" s="337"/>
      <c r="AL178" s="337"/>
      <c r="AM178" s="158">
        <v>0</v>
      </c>
      <c r="AN178" s="158">
        <v>0</v>
      </c>
      <c r="AO178" s="158">
        <v>0</v>
      </c>
      <c r="AP178" s="158">
        <v>0</v>
      </c>
      <c r="AQ178" s="158">
        <v>0</v>
      </c>
      <c r="AR178" s="158">
        <v>0</v>
      </c>
      <c r="AS178" s="158">
        <v>0</v>
      </c>
      <c r="AT178" s="158">
        <v>0</v>
      </c>
      <c r="AV178" s="251">
        <f t="shared" si="208"/>
        <v>0</v>
      </c>
      <c r="AW178" s="251">
        <f t="shared" si="208"/>
        <v>0</v>
      </c>
      <c r="AX178" s="251">
        <f t="shared" si="208"/>
        <v>0</v>
      </c>
      <c r="AY178" s="251">
        <f t="shared" si="208"/>
        <v>0</v>
      </c>
    </row>
    <row r="179" spans="2:51" x14ac:dyDescent="0.2">
      <c r="B179" s="24" t="s">
        <v>820</v>
      </c>
      <c r="F179" s="24">
        <f t="shared" ref="F179:G179" si="215">F51</f>
        <v>1210.98</v>
      </c>
      <c r="G179" s="627">
        <f t="shared" si="215"/>
        <v>44750</v>
      </c>
      <c r="H179" s="151"/>
      <c r="K179" s="337"/>
      <c r="L179" s="337"/>
      <c r="M179" s="337"/>
      <c r="N179" s="337"/>
      <c r="O179" s="337"/>
      <c r="P179" s="337"/>
      <c r="Q179" s="337"/>
      <c r="R179" s="337"/>
      <c r="S179" s="337"/>
      <c r="T179" s="337"/>
      <c r="U179" s="337"/>
      <c r="V179" s="337"/>
      <c r="W179" s="337"/>
      <c r="X179" s="337"/>
      <c r="Y179" s="337"/>
      <c r="Z179" s="337"/>
      <c r="AA179" s="337"/>
      <c r="AB179" s="337"/>
      <c r="AC179" s="337"/>
      <c r="AD179" s="337"/>
      <c r="AE179" s="337"/>
      <c r="AF179" s="337"/>
      <c r="AG179" s="337"/>
      <c r="AH179" s="337"/>
      <c r="AI179" s="337"/>
      <c r="AJ179" s="337"/>
      <c r="AK179" s="337"/>
      <c r="AL179" s="337"/>
      <c r="AM179" s="337"/>
      <c r="AN179" s="337"/>
      <c r="AO179" s="337"/>
      <c r="AP179" s="158">
        <v>0</v>
      </c>
      <c r="AQ179" s="158">
        <v>0</v>
      </c>
      <c r="AR179" s="158">
        <v>0</v>
      </c>
      <c r="AS179" s="158">
        <v>0</v>
      </c>
      <c r="AT179" s="158">
        <v>0</v>
      </c>
      <c r="AV179" s="251">
        <f t="shared" si="208"/>
        <v>0</v>
      </c>
      <c r="AW179" s="251">
        <f t="shared" si="208"/>
        <v>0</v>
      </c>
      <c r="AX179" s="251">
        <f t="shared" si="208"/>
        <v>0</v>
      </c>
      <c r="AY179" s="251">
        <f t="shared" si="208"/>
        <v>0</v>
      </c>
    </row>
    <row r="180" spans="2:51" x14ac:dyDescent="0.2">
      <c r="B180" s="24" t="s">
        <v>821</v>
      </c>
      <c r="F180" s="24">
        <f t="shared" ref="F180:G180" si="216">F52</f>
        <v>1125</v>
      </c>
      <c r="G180" s="627">
        <f t="shared" si="216"/>
        <v>44754</v>
      </c>
      <c r="H180" s="151"/>
      <c r="K180" s="337"/>
      <c r="L180" s="337"/>
      <c r="M180" s="337"/>
      <c r="N180" s="337"/>
      <c r="O180" s="337"/>
      <c r="P180" s="337"/>
      <c r="Q180" s="337"/>
      <c r="R180" s="337"/>
      <c r="S180" s="337"/>
      <c r="T180" s="337"/>
      <c r="U180" s="337"/>
      <c r="V180" s="337"/>
      <c r="W180" s="337"/>
      <c r="X180" s="337"/>
      <c r="Y180" s="337"/>
      <c r="Z180" s="337"/>
      <c r="AA180" s="337"/>
      <c r="AB180" s="337"/>
      <c r="AC180" s="337"/>
      <c r="AD180" s="337"/>
      <c r="AE180" s="337"/>
      <c r="AF180" s="337"/>
      <c r="AG180" s="337"/>
      <c r="AH180" s="337"/>
      <c r="AI180" s="337"/>
      <c r="AJ180" s="337"/>
      <c r="AK180" s="337"/>
      <c r="AL180" s="337"/>
      <c r="AM180" s="337"/>
      <c r="AN180" s="337"/>
      <c r="AO180" s="337"/>
      <c r="AP180" s="158">
        <v>0</v>
      </c>
      <c r="AQ180" s="158">
        <v>0</v>
      </c>
      <c r="AR180" s="158">
        <v>6.339626</v>
      </c>
      <c r="AS180" s="158">
        <v>0</v>
      </c>
      <c r="AT180" s="158">
        <v>0</v>
      </c>
      <c r="AV180" s="251">
        <f t="shared" si="208"/>
        <v>0</v>
      </c>
      <c r="AW180" s="251">
        <f t="shared" si="208"/>
        <v>0</v>
      </c>
      <c r="AX180" s="251">
        <f t="shared" si="208"/>
        <v>0</v>
      </c>
      <c r="AY180" s="251">
        <f t="shared" si="208"/>
        <v>6.339626</v>
      </c>
    </row>
    <row r="181" spans="2:51" x14ac:dyDescent="0.2">
      <c r="B181" s="24" t="s">
        <v>822</v>
      </c>
      <c r="F181" s="24">
        <f t="shared" ref="F181:G181" si="217">F53</f>
        <v>1710</v>
      </c>
      <c r="G181" s="627">
        <f t="shared" si="217"/>
        <v>44752</v>
      </c>
      <c r="H181" s="151"/>
      <c r="K181" s="337"/>
      <c r="L181" s="337"/>
      <c r="M181" s="337"/>
      <c r="N181" s="337"/>
      <c r="O181" s="337"/>
      <c r="P181" s="337"/>
      <c r="Q181" s="337"/>
      <c r="R181" s="337"/>
      <c r="S181" s="337"/>
      <c r="T181" s="337"/>
      <c r="U181" s="337"/>
      <c r="V181" s="337"/>
      <c r="W181" s="337"/>
      <c r="X181" s="337"/>
      <c r="Y181" s="337"/>
      <c r="Z181" s="337"/>
      <c r="AA181" s="337"/>
      <c r="AB181" s="337"/>
      <c r="AC181" s="337"/>
      <c r="AD181" s="337"/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158">
        <v>0</v>
      </c>
      <c r="AQ181" s="158">
        <v>0</v>
      </c>
      <c r="AR181" s="158">
        <v>0</v>
      </c>
      <c r="AS181" s="158">
        <v>0</v>
      </c>
      <c r="AT181" s="158">
        <v>0</v>
      </c>
      <c r="AV181" s="251">
        <f t="shared" si="208"/>
        <v>0</v>
      </c>
      <c r="AW181" s="251">
        <f t="shared" si="208"/>
        <v>0</v>
      </c>
      <c r="AX181" s="251">
        <f t="shared" si="208"/>
        <v>0</v>
      </c>
      <c r="AY181" s="251">
        <f t="shared" si="208"/>
        <v>0</v>
      </c>
    </row>
    <row r="182" spans="2:51" x14ac:dyDescent="0.2">
      <c r="B182" s="24" t="s">
        <v>823</v>
      </c>
      <c r="F182" s="24">
        <f t="shared" ref="F182:G182" si="218">F54</f>
        <v>500</v>
      </c>
      <c r="G182" s="627">
        <f t="shared" si="218"/>
        <v>44772</v>
      </c>
      <c r="H182" s="151"/>
      <c r="K182" s="337"/>
      <c r="L182" s="337"/>
      <c r="M182" s="337"/>
      <c r="N182" s="337"/>
      <c r="O182" s="337"/>
      <c r="P182" s="337"/>
      <c r="Q182" s="337"/>
      <c r="R182" s="337"/>
      <c r="S182" s="337"/>
      <c r="T182" s="337"/>
      <c r="U182" s="337"/>
      <c r="V182" s="337"/>
      <c r="W182" s="337"/>
      <c r="X182" s="337"/>
      <c r="Y182" s="337"/>
      <c r="Z182" s="337"/>
      <c r="AA182" s="337"/>
      <c r="AB182" s="337"/>
      <c r="AC182" s="337"/>
      <c r="AD182" s="337"/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158">
        <v>0</v>
      </c>
      <c r="AQ182" s="158">
        <v>6.8634000000000001E-2</v>
      </c>
      <c r="AR182" s="158">
        <v>2.2597689999999999</v>
      </c>
      <c r="AS182" s="158">
        <v>1.0106889999999999</v>
      </c>
      <c r="AT182" s="158">
        <v>0.63244400000000001</v>
      </c>
      <c r="AV182" s="251">
        <f t="shared" si="208"/>
        <v>0</v>
      </c>
      <c r="AW182" s="251">
        <f t="shared" si="208"/>
        <v>0</v>
      </c>
      <c r="AX182" s="251">
        <f t="shared" si="208"/>
        <v>0</v>
      </c>
      <c r="AY182" s="251">
        <f t="shared" si="208"/>
        <v>3.971536</v>
      </c>
    </row>
    <row r="183" spans="2:51" x14ac:dyDescent="0.2">
      <c r="B183" s="24" t="s">
        <v>333</v>
      </c>
      <c r="F183" s="24">
        <f t="shared" ref="F183:G183" si="219">F55</f>
        <v>1201.18</v>
      </c>
      <c r="G183" s="627">
        <f t="shared" si="219"/>
        <v>44799</v>
      </c>
      <c r="H183" s="151"/>
      <c r="K183" s="337"/>
      <c r="L183" s="337"/>
      <c r="M183" s="337"/>
      <c r="N183" s="337"/>
      <c r="O183" s="337"/>
      <c r="P183" s="337"/>
      <c r="Q183" s="337"/>
      <c r="R183" s="337"/>
      <c r="S183" s="337"/>
      <c r="T183" s="337"/>
      <c r="U183" s="337"/>
      <c r="V183" s="337"/>
      <c r="W183" s="337"/>
      <c r="X183" s="337"/>
      <c r="Y183" s="337"/>
      <c r="Z183" s="337"/>
      <c r="AA183" s="337"/>
      <c r="AB183" s="337"/>
      <c r="AC183" s="337"/>
      <c r="AD183" s="337"/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158">
        <v>400</v>
      </c>
      <c r="AP183" s="158">
        <v>0</v>
      </c>
      <c r="AQ183" s="158">
        <v>0</v>
      </c>
      <c r="AR183" s="158">
        <v>120</v>
      </c>
      <c r="AS183" s="158">
        <v>180</v>
      </c>
      <c r="AT183" s="158">
        <v>0</v>
      </c>
      <c r="AV183" s="251">
        <f t="shared" si="208"/>
        <v>0</v>
      </c>
      <c r="AW183" s="251">
        <f t="shared" si="208"/>
        <v>0</v>
      </c>
      <c r="AX183" s="251">
        <f t="shared" si="208"/>
        <v>0</v>
      </c>
      <c r="AY183" s="251">
        <f t="shared" si="208"/>
        <v>700</v>
      </c>
    </row>
    <row r="184" spans="2:51" x14ac:dyDescent="0.2">
      <c r="B184" s="24" t="s">
        <v>334</v>
      </c>
      <c r="F184" s="24">
        <f t="shared" ref="F184:G184" si="220">F56</f>
        <v>1000</v>
      </c>
      <c r="G184" s="627">
        <f t="shared" si="220"/>
        <v>44785</v>
      </c>
      <c r="H184" s="151"/>
      <c r="K184" s="337"/>
      <c r="L184" s="337"/>
      <c r="M184" s="337"/>
      <c r="N184" s="337"/>
      <c r="O184" s="337"/>
      <c r="P184" s="337"/>
      <c r="Q184" s="337"/>
      <c r="R184" s="337"/>
      <c r="S184" s="337"/>
      <c r="T184" s="337"/>
      <c r="U184" s="337"/>
      <c r="V184" s="337"/>
      <c r="W184" s="337"/>
      <c r="X184" s="337"/>
      <c r="Y184" s="337"/>
      <c r="Z184" s="337"/>
      <c r="AA184" s="337"/>
      <c r="AB184" s="337"/>
      <c r="AC184" s="337"/>
      <c r="AD184" s="337"/>
      <c r="AE184" s="337"/>
      <c r="AF184" s="337"/>
      <c r="AG184" s="337"/>
      <c r="AH184" s="337"/>
      <c r="AI184" s="337"/>
      <c r="AJ184" s="337"/>
      <c r="AK184" s="337"/>
      <c r="AL184" s="337"/>
      <c r="AM184" s="337"/>
      <c r="AN184" s="337"/>
      <c r="AO184" s="158">
        <v>250</v>
      </c>
      <c r="AP184" s="158">
        <v>0</v>
      </c>
      <c r="AQ184" s="158">
        <v>0</v>
      </c>
      <c r="AR184" s="158">
        <v>0</v>
      </c>
      <c r="AS184" s="158">
        <v>250</v>
      </c>
      <c r="AT184" s="158">
        <v>0</v>
      </c>
      <c r="AV184" s="251">
        <f t="shared" si="208"/>
        <v>0</v>
      </c>
      <c r="AW184" s="251">
        <f t="shared" si="208"/>
        <v>0</v>
      </c>
      <c r="AX184" s="251">
        <f t="shared" si="208"/>
        <v>0</v>
      </c>
      <c r="AY184" s="251">
        <f t="shared" si="208"/>
        <v>500</v>
      </c>
    </row>
    <row r="185" spans="2:51" x14ac:dyDescent="0.2">
      <c r="B185" s="24" t="s">
        <v>824</v>
      </c>
      <c r="F185" s="24">
        <f t="shared" ref="F185:G185" si="221">F57</f>
        <v>1083.3499999999999</v>
      </c>
      <c r="G185" s="627">
        <f t="shared" si="221"/>
        <v>44796</v>
      </c>
      <c r="H185" s="151"/>
      <c r="K185" s="337"/>
      <c r="L185" s="337"/>
      <c r="M185" s="337"/>
      <c r="N185" s="337"/>
      <c r="O185" s="337"/>
      <c r="P185" s="337"/>
      <c r="Q185" s="337"/>
      <c r="R185" s="337"/>
      <c r="S185" s="337"/>
      <c r="T185" s="337"/>
      <c r="U185" s="337"/>
      <c r="V185" s="337"/>
      <c r="W185" s="337"/>
      <c r="X185" s="337"/>
      <c r="Y185" s="337"/>
      <c r="Z185" s="337"/>
      <c r="AA185" s="337"/>
      <c r="AB185" s="337"/>
      <c r="AC185" s="337"/>
      <c r="AD185" s="337"/>
      <c r="AE185" s="337"/>
      <c r="AF185" s="337"/>
      <c r="AG185" s="337"/>
      <c r="AH185" s="337"/>
      <c r="AI185" s="337"/>
      <c r="AJ185" s="337"/>
      <c r="AK185" s="337"/>
      <c r="AL185" s="337"/>
      <c r="AM185" s="337"/>
      <c r="AN185" s="337"/>
      <c r="AO185" s="337"/>
      <c r="AP185" s="337"/>
      <c r="AQ185" s="158">
        <v>0</v>
      </c>
      <c r="AR185" s="158">
        <v>42.979415000000003</v>
      </c>
      <c r="AS185" s="158">
        <v>0</v>
      </c>
      <c r="AT185" s="158">
        <v>0</v>
      </c>
      <c r="AV185" s="251">
        <f t="shared" si="208"/>
        <v>0</v>
      </c>
      <c r="AW185" s="251">
        <f t="shared" si="208"/>
        <v>0</v>
      </c>
      <c r="AX185" s="251">
        <f t="shared" si="208"/>
        <v>0</v>
      </c>
      <c r="AY185" s="251">
        <f t="shared" si="208"/>
        <v>42.979415000000003</v>
      </c>
    </row>
    <row r="186" spans="2:51" x14ac:dyDescent="0.2">
      <c r="B186" s="24" t="s">
        <v>825</v>
      </c>
      <c r="F186" s="24">
        <f t="shared" ref="F186:G186" si="222">F58</f>
        <v>5151.3500000000004</v>
      </c>
      <c r="G186" s="627">
        <f t="shared" si="222"/>
        <v>44806</v>
      </c>
      <c r="H186" s="151"/>
      <c r="K186" s="337"/>
      <c r="L186" s="337"/>
      <c r="M186" s="337"/>
      <c r="N186" s="337"/>
      <c r="O186" s="337"/>
      <c r="P186" s="337"/>
      <c r="Q186" s="337"/>
      <c r="R186" s="337"/>
      <c r="S186" s="337"/>
      <c r="T186" s="337"/>
      <c r="U186" s="337"/>
      <c r="V186" s="337"/>
      <c r="W186" s="337"/>
      <c r="X186" s="337"/>
      <c r="Y186" s="337"/>
      <c r="Z186" s="337"/>
      <c r="AA186" s="337"/>
      <c r="AB186" s="337"/>
      <c r="AC186" s="337"/>
      <c r="AD186" s="337"/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58">
        <v>0</v>
      </c>
      <c r="AS186" s="158">
        <v>0</v>
      </c>
      <c r="AT186" s="158">
        <v>43.2</v>
      </c>
      <c r="AV186" s="251">
        <f t="shared" si="208"/>
        <v>0</v>
      </c>
      <c r="AW186" s="251">
        <f t="shared" si="208"/>
        <v>0</v>
      </c>
      <c r="AX186" s="251">
        <f t="shared" si="208"/>
        <v>0</v>
      </c>
      <c r="AY186" s="251">
        <f t="shared" si="208"/>
        <v>43.2</v>
      </c>
    </row>
    <row r="187" spans="2:51" x14ac:dyDescent="0.2">
      <c r="B187" s="24" t="s">
        <v>826</v>
      </c>
      <c r="F187" s="24">
        <f t="shared" ref="F187:G187" si="223">F59</f>
        <v>380</v>
      </c>
      <c r="G187" s="627">
        <f t="shared" si="223"/>
        <v>44827</v>
      </c>
      <c r="H187" s="151"/>
      <c r="K187" s="337"/>
      <c r="L187" s="337"/>
      <c r="M187" s="337"/>
      <c r="N187" s="337"/>
      <c r="O187" s="337"/>
      <c r="P187" s="337"/>
      <c r="Q187" s="337"/>
      <c r="R187" s="337"/>
      <c r="S187" s="337"/>
      <c r="T187" s="337"/>
      <c r="U187" s="337"/>
      <c r="V187" s="337"/>
      <c r="W187" s="337"/>
      <c r="X187" s="337"/>
      <c r="Y187" s="337"/>
      <c r="Z187" s="337"/>
      <c r="AA187" s="337"/>
      <c r="AB187" s="337"/>
      <c r="AC187" s="337"/>
      <c r="AD187" s="337"/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158">
        <v>95</v>
      </c>
      <c r="AQ187" s="158">
        <v>0</v>
      </c>
      <c r="AR187" s="158">
        <v>0</v>
      </c>
      <c r="AS187" s="158">
        <v>95</v>
      </c>
      <c r="AT187" s="158">
        <v>0</v>
      </c>
      <c r="AV187" s="251">
        <f t="shared" si="208"/>
        <v>0</v>
      </c>
      <c r="AW187" s="251">
        <f t="shared" si="208"/>
        <v>0</v>
      </c>
      <c r="AX187" s="251">
        <f t="shared" si="208"/>
        <v>0</v>
      </c>
      <c r="AY187" s="251">
        <f t="shared" si="208"/>
        <v>190</v>
      </c>
    </row>
    <row r="188" spans="2:51" x14ac:dyDescent="0.2">
      <c r="B188" s="24" t="s">
        <v>827</v>
      </c>
      <c r="F188" s="24">
        <f t="shared" ref="F188:G188" si="224">F60</f>
        <v>8400</v>
      </c>
      <c r="G188" s="627">
        <f t="shared" si="224"/>
        <v>44839</v>
      </c>
      <c r="H188" s="151"/>
      <c r="K188" s="337"/>
      <c r="L188" s="337"/>
      <c r="M188" s="337"/>
      <c r="N188" s="337"/>
      <c r="O188" s="337"/>
      <c r="P188" s="337"/>
      <c r="Q188" s="337"/>
      <c r="R188" s="337"/>
      <c r="S188" s="337"/>
      <c r="T188" s="337"/>
      <c r="U188" s="337"/>
      <c r="V188" s="337"/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337"/>
      <c r="AS188" s="158">
        <v>0</v>
      </c>
      <c r="AT188" s="158">
        <v>3.744294</v>
      </c>
      <c r="AV188" s="251">
        <f t="shared" si="208"/>
        <v>0</v>
      </c>
      <c r="AW188" s="251">
        <f t="shared" si="208"/>
        <v>0</v>
      </c>
      <c r="AX188" s="251">
        <f t="shared" si="208"/>
        <v>0</v>
      </c>
      <c r="AY188" s="251">
        <f t="shared" si="208"/>
        <v>3.744294</v>
      </c>
    </row>
    <row r="189" spans="2:51" x14ac:dyDescent="0.2">
      <c r="B189" s="24" t="s">
        <v>828</v>
      </c>
      <c r="F189" s="24">
        <f t="shared" ref="F189:G189" si="225">F61</f>
        <v>1600.886362</v>
      </c>
      <c r="G189" s="627">
        <f t="shared" si="225"/>
        <v>44848</v>
      </c>
      <c r="H189" s="151"/>
      <c r="K189" s="337"/>
      <c r="L189" s="337"/>
      <c r="M189" s="337"/>
      <c r="N189" s="337"/>
      <c r="O189" s="337"/>
      <c r="P189" s="337"/>
      <c r="Q189" s="337"/>
      <c r="R189" s="337"/>
      <c r="S189" s="337"/>
      <c r="T189" s="337"/>
      <c r="U189" s="337"/>
      <c r="V189" s="337"/>
      <c r="W189" s="337"/>
      <c r="X189" s="337"/>
      <c r="Y189" s="337"/>
      <c r="Z189" s="337"/>
      <c r="AA189" s="337"/>
      <c r="AB189" s="337"/>
      <c r="AC189" s="337"/>
      <c r="AD189" s="337"/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337"/>
      <c r="AS189" s="158">
        <v>0</v>
      </c>
      <c r="AT189" s="158">
        <v>0</v>
      </c>
      <c r="AV189" s="251">
        <f t="shared" si="208"/>
        <v>0</v>
      </c>
      <c r="AW189" s="251">
        <f t="shared" si="208"/>
        <v>0</v>
      </c>
      <c r="AX189" s="251">
        <f t="shared" si="208"/>
        <v>0</v>
      </c>
      <c r="AY189" s="251">
        <f t="shared" si="208"/>
        <v>0</v>
      </c>
    </row>
    <row r="190" spans="2:51" x14ac:dyDescent="0.2">
      <c r="B190" s="24" t="s">
        <v>829</v>
      </c>
      <c r="F190" s="24">
        <f t="shared" ref="F190:G190" si="226">F62</f>
        <v>9361.9</v>
      </c>
      <c r="G190" s="627">
        <f t="shared" si="226"/>
        <v>44853</v>
      </c>
      <c r="H190" s="151"/>
      <c r="K190" s="337"/>
      <c r="L190" s="337"/>
      <c r="M190" s="337"/>
      <c r="N190" s="337"/>
      <c r="O190" s="337"/>
      <c r="P190" s="337"/>
      <c r="Q190" s="337"/>
      <c r="R190" s="337"/>
      <c r="S190" s="337"/>
      <c r="T190" s="337"/>
      <c r="U190" s="337"/>
      <c r="V190" s="337"/>
      <c r="W190" s="337"/>
      <c r="X190" s="337"/>
      <c r="Y190" s="337"/>
      <c r="Z190" s="337"/>
      <c r="AA190" s="337"/>
      <c r="AB190" s="337"/>
      <c r="AC190" s="337"/>
      <c r="AD190" s="337"/>
      <c r="AE190" s="337"/>
      <c r="AF190" s="337"/>
      <c r="AG190" s="337"/>
      <c r="AH190" s="337"/>
      <c r="AI190" s="337"/>
      <c r="AJ190" s="337"/>
      <c r="AK190" s="337"/>
      <c r="AL190" s="337"/>
      <c r="AM190" s="337"/>
      <c r="AN190" s="337"/>
      <c r="AO190" s="337"/>
      <c r="AP190" s="337"/>
      <c r="AQ190" s="337"/>
      <c r="AR190" s="337"/>
      <c r="AS190" s="158">
        <v>0</v>
      </c>
      <c r="AT190" s="158">
        <v>0</v>
      </c>
      <c r="AV190" s="251">
        <f t="shared" si="208"/>
        <v>0</v>
      </c>
      <c r="AW190" s="251">
        <f t="shared" si="208"/>
        <v>0</v>
      </c>
      <c r="AX190" s="251">
        <f t="shared" si="208"/>
        <v>0</v>
      </c>
      <c r="AY190" s="251">
        <f t="shared" si="208"/>
        <v>0</v>
      </c>
    </row>
    <row r="191" spans="2:51" x14ac:dyDescent="0.2">
      <c r="B191" s="24" t="s">
        <v>830</v>
      </c>
      <c r="F191" s="24">
        <f t="shared" ref="F191:G191" si="227">F63</f>
        <v>10400</v>
      </c>
      <c r="G191" s="627">
        <f t="shared" si="227"/>
        <v>44837</v>
      </c>
      <c r="H191" s="151"/>
      <c r="K191" s="337"/>
      <c r="L191" s="337"/>
      <c r="M191" s="337"/>
      <c r="N191" s="337"/>
      <c r="O191" s="337"/>
      <c r="P191" s="337"/>
      <c r="Q191" s="337"/>
      <c r="R191" s="337"/>
      <c r="S191" s="337"/>
      <c r="T191" s="337"/>
      <c r="U191" s="337"/>
      <c r="V191" s="337"/>
      <c r="W191" s="337"/>
      <c r="X191" s="337"/>
      <c r="Y191" s="337"/>
      <c r="Z191" s="337"/>
      <c r="AA191" s="337"/>
      <c r="AB191" s="337"/>
      <c r="AC191" s="337"/>
      <c r="AD191" s="337"/>
      <c r="AE191" s="337"/>
      <c r="AF191" s="337"/>
      <c r="AG191" s="337"/>
      <c r="AH191" s="337"/>
      <c r="AI191" s="337"/>
      <c r="AJ191" s="337"/>
      <c r="AK191" s="337"/>
      <c r="AL191" s="337"/>
      <c r="AM191" s="337"/>
      <c r="AN191" s="337"/>
      <c r="AO191" s="337"/>
      <c r="AP191" s="337"/>
      <c r="AQ191" s="337"/>
      <c r="AR191" s="337"/>
      <c r="AS191" s="158">
        <v>400</v>
      </c>
      <c r="AT191" s="158">
        <v>0</v>
      </c>
      <c r="AV191" s="251">
        <f t="shared" si="208"/>
        <v>0</v>
      </c>
      <c r="AW191" s="251">
        <f t="shared" si="208"/>
        <v>0</v>
      </c>
      <c r="AX191" s="251">
        <f t="shared" si="208"/>
        <v>0</v>
      </c>
      <c r="AY191" s="251">
        <f t="shared" si="208"/>
        <v>400</v>
      </c>
    </row>
    <row r="192" spans="2:51" x14ac:dyDescent="0.2">
      <c r="B192" s="24" t="s">
        <v>831</v>
      </c>
      <c r="F192" s="24">
        <f t="shared" ref="F192:G192" si="228">F64</f>
        <v>1000</v>
      </c>
      <c r="G192" s="627">
        <f t="shared" si="228"/>
        <v>44876</v>
      </c>
      <c r="H192" s="151"/>
      <c r="K192" s="337"/>
      <c r="L192" s="337"/>
      <c r="M192" s="337"/>
      <c r="N192" s="337"/>
      <c r="O192" s="337"/>
      <c r="P192" s="337"/>
      <c r="Q192" s="337"/>
      <c r="R192" s="337"/>
      <c r="S192" s="337"/>
      <c r="T192" s="337"/>
      <c r="U192" s="337"/>
      <c r="V192" s="337"/>
      <c r="W192" s="337"/>
      <c r="X192" s="337"/>
      <c r="Y192" s="337"/>
      <c r="Z192" s="337"/>
      <c r="AA192" s="337"/>
      <c r="AB192" s="337"/>
      <c r="AC192" s="337"/>
      <c r="AD192" s="337"/>
      <c r="AE192" s="337"/>
      <c r="AF192" s="337"/>
      <c r="AG192" s="337"/>
      <c r="AH192" s="337"/>
      <c r="AI192" s="337"/>
      <c r="AJ192" s="337"/>
      <c r="AK192" s="337"/>
      <c r="AL192" s="337"/>
      <c r="AM192" s="337"/>
      <c r="AN192" s="337"/>
      <c r="AO192" s="337"/>
      <c r="AP192" s="337"/>
      <c r="AQ192" s="337"/>
      <c r="AR192" s="337"/>
      <c r="AS192" s="337"/>
      <c r="AT192" s="158">
        <v>0</v>
      </c>
      <c r="AV192" s="251">
        <f t="shared" si="208"/>
        <v>0</v>
      </c>
      <c r="AW192" s="251">
        <f t="shared" si="208"/>
        <v>0</v>
      </c>
      <c r="AX192" s="251">
        <f t="shared" si="208"/>
        <v>0</v>
      </c>
      <c r="AY192" s="251">
        <f t="shared" si="208"/>
        <v>0</v>
      </c>
    </row>
    <row r="193" spans="2:51" x14ac:dyDescent="0.2">
      <c r="B193" s="24" t="s">
        <v>832</v>
      </c>
      <c r="F193" s="24">
        <f t="shared" ref="F193:G193" si="229">F65</f>
        <v>450</v>
      </c>
      <c r="G193" s="627">
        <f t="shared" si="229"/>
        <v>44881</v>
      </c>
      <c r="H193" s="151"/>
      <c r="K193" s="337"/>
      <c r="L193" s="337"/>
      <c r="M193" s="337"/>
      <c r="N193" s="337"/>
      <c r="O193" s="337"/>
      <c r="P193" s="337"/>
      <c r="Q193" s="337"/>
      <c r="R193" s="337"/>
      <c r="S193" s="337"/>
      <c r="T193" s="337"/>
      <c r="U193" s="337"/>
      <c r="V193" s="337"/>
      <c r="W193" s="337"/>
      <c r="X193" s="337"/>
      <c r="Y193" s="337"/>
      <c r="Z193" s="337"/>
      <c r="AA193" s="337"/>
      <c r="AB193" s="337"/>
      <c r="AC193" s="337"/>
      <c r="AD193" s="337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337"/>
      <c r="AS193" s="337"/>
      <c r="AT193" s="158">
        <v>0</v>
      </c>
      <c r="AV193" s="251">
        <f t="shared" si="208"/>
        <v>0</v>
      </c>
      <c r="AW193" s="251">
        <f t="shared" si="208"/>
        <v>0</v>
      </c>
      <c r="AX193" s="251">
        <f t="shared" si="208"/>
        <v>0</v>
      </c>
      <c r="AY193" s="251">
        <f t="shared" si="208"/>
        <v>0</v>
      </c>
    </row>
    <row r="194" spans="2:51" x14ac:dyDescent="0.2">
      <c r="B194" s="24" t="s">
        <v>833</v>
      </c>
      <c r="F194" s="24">
        <f t="shared" ref="F194:G194" si="230">F66</f>
        <v>9162.625</v>
      </c>
      <c r="G194" s="627">
        <f t="shared" si="230"/>
        <v>44883</v>
      </c>
      <c r="H194" s="151"/>
      <c r="K194" s="337"/>
      <c r="L194" s="337"/>
      <c r="M194" s="337"/>
      <c r="N194" s="337"/>
      <c r="O194" s="337"/>
      <c r="P194" s="337"/>
      <c r="Q194" s="337"/>
      <c r="R194" s="337"/>
      <c r="S194" s="337"/>
      <c r="T194" s="337"/>
      <c r="U194" s="337"/>
      <c r="V194" s="337"/>
      <c r="W194" s="337"/>
      <c r="X194" s="337"/>
      <c r="Y194" s="337"/>
      <c r="Z194" s="337"/>
      <c r="AA194" s="337"/>
      <c r="AB194" s="337"/>
      <c r="AC194" s="337"/>
      <c r="AD194" s="337"/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337"/>
      <c r="AS194" s="337"/>
      <c r="AT194" s="158">
        <v>0</v>
      </c>
      <c r="AV194" s="251">
        <f t="shared" si="208"/>
        <v>0</v>
      </c>
      <c r="AW194" s="251">
        <f t="shared" si="208"/>
        <v>0</v>
      </c>
      <c r="AX194" s="251">
        <f t="shared" si="208"/>
        <v>0</v>
      </c>
      <c r="AY194" s="251">
        <f t="shared" si="208"/>
        <v>0</v>
      </c>
    </row>
    <row r="195" spans="2:51" x14ac:dyDescent="0.2">
      <c r="B195" s="24" t="s">
        <v>859</v>
      </c>
      <c r="G195" s="627"/>
      <c r="H195" s="151"/>
      <c r="K195" s="337"/>
      <c r="L195" s="337"/>
      <c r="M195" s="337"/>
      <c r="N195" s="337"/>
      <c r="O195" s="158">
        <v>135.86962299999999</v>
      </c>
      <c r="P195" s="158">
        <v>85.677469000000002</v>
      </c>
      <c r="Q195" s="158">
        <v>7.7006249999999996</v>
      </c>
      <c r="R195" s="158">
        <v>0</v>
      </c>
      <c r="S195" s="158">
        <v>0</v>
      </c>
      <c r="T195" s="158">
        <v>7.7006249999999996</v>
      </c>
      <c r="U195" s="158">
        <v>121.989</v>
      </c>
      <c r="V195" s="158">
        <v>0</v>
      </c>
      <c r="W195" s="158">
        <v>0</v>
      </c>
      <c r="X195" s="158">
        <v>0</v>
      </c>
      <c r="Y195" s="158">
        <v>0</v>
      </c>
      <c r="Z195" s="158">
        <v>0</v>
      </c>
      <c r="AA195" s="158">
        <v>83.25</v>
      </c>
      <c r="AB195" s="158">
        <v>133.19999999999999</v>
      </c>
      <c r="AC195" s="158">
        <v>0</v>
      </c>
      <c r="AD195" s="158">
        <v>73.075000000000003</v>
      </c>
      <c r="AE195" s="158">
        <v>0</v>
      </c>
      <c r="AF195" s="158">
        <v>0</v>
      </c>
      <c r="AG195" s="158">
        <v>207.07050000000001</v>
      </c>
      <c r="AH195" s="158">
        <v>0</v>
      </c>
      <c r="AI195" s="158">
        <v>0</v>
      </c>
      <c r="AJ195" s="158">
        <v>0</v>
      </c>
      <c r="AK195" s="158">
        <v>0</v>
      </c>
      <c r="AL195" s="158">
        <v>0</v>
      </c>
      <c r="AM195" s="158">
        <v>190.73488800000001</v>
      </c>
      <c r="AN195" s="158">
        <v>0</v>
      </c>
      <c r="AO195" s="158">
        <v>0</v>
      </c>
      <c r="AP195" s="158">
        <v>103.06900899999999</v>
      </c>
      <c r="AQ195" s="158">
        <v>0</v>
      </c>
      <c r="AR195" s="158">
        <v>0</v>
      </c>
      <c r="AS195" s="158">
        <v>118.63124999999999</v>
      </c>
      <c r="AT195" s="158">
        <v>225.11375000000001</v>
      </c>
      <c r="AV195" s="251">
        <f t="shared" si="208"/>
        <v>0</v>
      </c>
      <c r="AW195" s="251">
        <f t="shared" si="208"/>
        <v>358.937342</v>
      </c>
      <c r="AX195" s="251">
        <f t="shared" si="208"/>
        <v>496.59550000000002</v>
      </c>
      <c r="AY195" s="251">
        <f t="shared" si="208"/>
        <v>637.54889700000001</v>
      </c>
    </row>
    <row r="196" spans="2:51" x14ac:dyDescent="0.2">
      <c r="B196" s="24" t="s">
        <v>198</v>
      </c>
      <c r="G196" s="627"/>
      <c r="H196" s="151"/>
      <c r="K196" s="158">
        <v>0</v>
      </c>
      <c r="L196" s="158">
        <v>0</v>
      </c>
      <c r="M196" s="158">
        <v>0</v>
      </c>
      <c r="N196" s="158">
        <v>0</v>
      </c>
      <c r="O196" s="158">
        <v>0</v>
      </c>
      <c r="P196" s="158">
        <v>8.4041499999999996</v>
      </c>
      <c r="Q196" s="158">
        <v>0</v>
      </c>
      <c r="R196" s="158">
        <v>72.5625</v>
      </c>
      <c r="S196" s="158">
        <v>185.39481699999999</v>
      </c>
      <c r="T196" s="158">
        <v>0</v>
      </c>
      <c r="U196" s="158">
        <v>0</v>
      </c>
      <c r="V196" s="158">
        <v>184.04293999999999</v>
      </c>
      <c r="W196" s="158">
        <v>26.481152000000002</v>
      </c>
      <c r="X196" s="158">
        <v>0</v>
      </c>
      <c r="Y196" s="158">
        <v>0</v>
      </c>
      <c r="Z196" s="158">
        <v>0</v>
      </c>
      <c r="AA196" s="158">
        <v>32.249749999999999</v>
      </c>
      <c r="AB196" s="158">
        <v>45.5</v>
      </c>
      <c r="AC196" s="158">
        <v>0</v>
      </c>
      <c r="AD196" s="158">
        <v>0</v>
      </c>
      <c r="AE196" s="158">
        <v>1.037844</v>
      </c>
      <c r="AF196" s="158">
        <v>109.22226499999999</v>
      </c>
      <c r="AG196" s="158">
        <v>17.400739000000002</v>
      </c>
      <c r="AH196" s="158">
        <v>2.2952249999999998</v>
      </c>
      <c r="AI196" s="158">
        <v>1.254691</v>
      </c>
      <c r="AJ196" s="158">
        <v>23.920047</v>
      </c>
      <c r="AK196" s="158">
        <v>0.75496799999999997</v>
      </c>
      <c r="AL196" s="158">
        <v>0.61867300000000003</v>
      </c>
      <c r="AM196" s="158">
        <v>27.616278999999999</v>
      </c>
      <c r="AN196" s="158">
        <v>6.2663270000000004</v>
      </c>
      <c r="AO196" s="158">
        <v>1.397653</v>
      </c>
      <c r="AP196" s="158">
        <v>18.579174999999999</v>
      </c>
      <c r="AQ196" s="158">
        <v>0.65768000000000004</v>
      </c>
      <c r="AR196" s="158">
        <v>0.77755700000000005</v>
      </c>
      <c r="AS196" s="158">
        <v>8.2757719999999999</v>
      </c>
      <c r="AT196" s="158">
        <v>200.606652</v>
      </c>
      <c r="AV196" s="251">
        <f>SUMIF($K$5:$AT$5,AV$5,$K196:$AT196)</f>
        <v>0</v>
      </c>
      <c r="AW196" s="251">
        <f t="shared" ref="AW196:AY196" si="231">SUMIF($K$5:$AT$5,AW$5,$K196:$AT196)</f>
        <v>476.885559</v>
      </c>
      <c r="AX196" s="251">
        <f t="shared" si="231"/>
        <v>208.96051399999999</v>
      </c>
      <c r="AY196" s="251">
        <f t="shared" si="231"/>
        <v>289.47078299999998</v>
      </c>
    </row>
    <row r="197" spans="2:51" x14ac:dyDescent="0.2">
      <c r="B197" s="40" t="s">
        <v>84</v>
      </c>
      <c r="C197" s="40"/>
      <c r="D197" s="40"/>
      <c r="E197" s="40"/>
      <c r="F197" s="40">
        <f>SUM(F139:F196)</f>
        <v>227451.17907800002</v>
      </c>
      <c r="G197" s="40"/>
      <c r="H197" s="40"/>
      <c r="I197" s="40"/>
      <c r="J197" s="40"/>
      <c r="K197" s="40">
        <f t="shared" ref="K197:AF197" si="232">SUM(K139:K196)</f>
        <v>349.443467</v>
      </c>
      <c r="L197" s="40">
        <f t="shared" si="232"/>
        <v>586.55714599999999</v>
      </c>
      <c r="M197" s="40">
        <f t="shared" si="232"/>
        <v>3.3664299999999998</v>
      </c>
      <c r="N197" s="40">
        <f t="shared" si="232"/>
        <v>0.55645800000000001</v>
      </c>
      <c r="O197" s="40">
        <f t="shared" si="232"/>
        <v>220.06158299999998</v>
      </c>
      <c r="P197" s="40">
        <f t="shared" si="232"/>
        <v>1210.484267</v>
      </c>
      <c r="Q197" s="40">
        <f t="shared" si="232"/>
        <v>11.033033</v>
      </c>
      <c r="R197" s="40">
        <f t="shared" si="232"/>
        <v>1188.934669</v>
      </c>
      <c r="S197" s="40">
        <f t="shared" si="232"/>
        <v>685.68918800000006</v>
      </c>
      <c r="T197" s="40">
        <f t="shared" si="232"/>
        <v>1068.7057519999998</v>
      </c>
      <c r="U197" s="40">
        <f t="shared" si="232"/>
        <v>126.88194100000001</v>
      </c>
      <c r="V197" s="40">
        <f t="shared" si="232"/>
        <v>463.72351799999996</v>
      </c>
      <c r="W197" s="40">
        <f t="shared" si="232"/>
        <v>2189.6773929999999</v>
      </c>
      <c r="X197" s="40">
        <f t="shared" si="232"/>
        <v>351.72041499999995</v>
      </c>
      <c r="Y197" s="40">
        <f t="shared" si="232"/>
        <v>1112.4442490000001</v>
      </c>
      <c r="Z197" s="40">
        <f t="shared" si="232"/>
        <v>371.999684</v>
      </c>
      <c r="AA197" s="40">
        <f t="shared" si="232"/>
        <v>266.58567099999999</v>
      </c>
      <c r="AB197" s="40">
        <f t="shared" si="232"/>
        <v>273.12931500000002</v>
      </c>
      <c r="AC197" s="40">
        <f t="shared" si="232"/>
        <v>2269.5506449999998</v>
      </c>
      <c r="AD197" s="40">
        <f t="shared" si="232"/>
        <v>423.69085799999999</v>
      </c>
      <c r="AE197" s="40">
        <f t="shared" si="232"/>
        <v>323.977125</v>
      </c>
      <c r="AF197" s="40">
        <f t="shared" si="232"/>
        <v>1447.9653229999999</v>
      </c>
      <c r="AG197" s="40">
        <f t="shared" ref="AG197:AO197" si="233">SUM(AG139:AG196)</f>
        <v>798.078305</v>
      </c>
      <c r="AH197" s="40">
        <f t="shared" si="233"/>
        <v>796.51716399999998</v>
      </c>
      <c r="AI197" s="40">
        <f t="shared" si="233"/>
        <v>4340.1240539999999</v>
      </c>
      <c r="AJ197" s="40">
        <f t="shared" si="233"/>
        <v>131.26177300000001</v>
      </c>
      <c r="AK197" s="40">
        <f t="shared" si="233"/>
        <v>106.459114</v>
      </c>
      <c r="AL197" s="40">
        <f t="shared" si="233"/>
        <v>3971.8936799999997</v>
      </c>
      <c r="AM197" s="40">
        <f t="shared" si="233"/>
        <v>413.21931700000005</v>
      </c>
      <c r="AN197" s="40">
        <f t="shared" si="233"/>
        <v>132.21792099999999</v>
      </c>
      <c r="AO197" s="40">
        <f t="shared" si="233"/>
        <v>1207.5207419999999</v>
      </c>
      <c r="AP197" s="40">
        <f t="shared" ref="AP197:AT197" si="234">SUM(AP139:AP196)</f>
        <v>218.66381299999998</v>
      </c>
      <c r="AQ197" s="40">
        <f t="shared" si="234"/>
        <v>7.4763389999999994</v>
      </c>
      <c r="AR197" s="40">
        <f t="shared" si="234"/>
        <v>641.48639800000001</v>
      </c>
      <c r="AS197" s="40">
        <f t="shared" si="234"/>
        <v>1053.792207</v>
      </c>
      <c r="AT197" s="40">
        <f t="shared" si="234"/>
        <v>473.96497900000003</v>
      </c>
      <c r="AV197" s="40">
        <f t="shared" ref="AV197" si="235">SUM(AV139:AV196)</f>
        <v>349.443467</v>
      </c>
      <c r="AW197" s="40">
        <f t="shared" ref="AW197" si="236">SUM(AW139:AW196)</f>
        <v>7755.671378</v>
      </c>
      <c r="AX197" s="40">
        <f t="shared" ref="AX197:AY197" si="237">SUM(AX139:AX196)</f>
        <v>12775.782808000002</v>
      </c>
      <c r="AY197" s="40">
        <f t="shared" si="237"/>
        <v>8357.9562829999995</v>
      </c>
    </row>
    <row r="198" spans="2:51" s="581" customFormat="1" x14ac:dyDescent="0.2">
      <c r="B198" s="581" t="s">
        <v>537</v>
      </c>
      <c r="K198" s="581">
        <f>K197-'Historical FS'!AT20</f>
        <v>0</v>
      </c>
      <c r="L198" s="581">
        <f>L197-'Historical FS'!AU20</f>
        <v>0</v>
      </c>
      <c r="M198" s="581">
        <f>M197-'Historical FS'!AV20</f>
        <v>0</v>
      </c>
      <c r="N198" s="581">
        <f>N197-'Historical FS'!AW20</f>
        <v>0</v>
      </c>
      <c r="O198" s="581">
        <f>O197-'Historical FS'!AX20</f>
        <v>0</v>
      </c>
      <c r="P198" s="581">
        <f>P197-'Historical FS'!AY20</f>
        <v>0</v>
      </c>
      <c r="Q198" s="581">
        <f>Q197-'Historical FS'!AZ20</f>
        <v>0</v>
      </c>
      <c r="R198" s="581">
        <f>R197-'Historical FS'!BA20</f>
        <v>0</v>
      </c>
      <c r="S198" s="581">
        <f>S197-'Historical FS'!BB20</f>
        <v>0</v>
      </c>
      <c r="T198" s="581">
        <f>T197-'Historical FS'!BC20</f>
        <v>0</v>
      </c>
      <c r="U198" s="581">
        <f>U197-'Historical FS'!BD20</f>
        <v>0</v>
      </c>
      <c r="V198" s="581">
        <f>V197-'Historical FS'!BE20</f>
        <v>0</v>
      </c>
      <c r="W198" s="581">
        <f>W197-'Historical FS'!BF20</f>
        <v>0</v>
      </c>
      <c r="X198" s="581">
        <f>X197-'Historical FS'!BG20</f>
        <v>0</v>
      </c>
      <c r="Y198" s="581">
        <f>Y197-'Historical FS'!BH20</f>
        <v>0</v>
      </c>
      <c r="Z198" s="581">
        <f>Z197-'Historical FS'!BI20</f>
        <v>0</v>
      </c>
      <c r="AA198" s="581">
        <f>AA197-'Historical FS'!BJ20</f>
        <v>0</v>
      </c>
      <c r="AB198" s="581">
        <f>AB197-'Historical FS'!BK20</f>
        <v>0</v>
      </c>
      <c r="AC198" s="581">
        <f>AC197-'Historical FS'!BL20</f>
        <v>0</v>
      </c>
      <c r="AD198" s="581">
        <f>AD197-'Historical FS'!BM20</f>
        <v>0</v>
      </c>
      <c r="AE198" s="581">
        <f>AE197-'Historical FS'!BN20</f>
        <v>0</v>
      </c>
      <c r="AF198" s="581">
        <f>AF197-'Historical FS'!BO20</f>
        <v>0</v>
      </c>
      <c r="AG198" s="581">
        <f>AG197-'Historical FS'!BP20</f>
        <v>0</v>
      </c>
      <c r="AH198" s="581">
        <f>AH197-'Historical FS'!BQ20</f>
        <v>0</v>
      </c>
      <c r="AI198" s="581">
        <f>AI197-'Historical FS'!BR20</f>
        <v>0</v>
      </c>
      <c r="AJ198" s="581">
        <f>AJ197-'Historical FS'!BS20</f>
        <v>0</v>
      </c>
      <c r="AK198" s="581">
        <f>AK197-'Historical FS'!BT20</f>
        <v>0</v>
      </c>
      <c r="AL198" s="581">
        <f>AL197-'Historical FS'!BU20</f>
        <v>0</v>
      </c>
      <c r="AM198" s="581">
        <f>AM197-'Historical FS'!BV20</f>
        <v>0</v>
      </c>
      <c r="AN198" s="581">
        <f>AN197-'Historical FS'!BW20</f>
        <v>0</v>
      </c>
      <c r="AO198" s="581">
        <f>AO197-'Historical FS'!BX20</f>
        <v>0</v>
      </c>
      <c r="AP198" s="581">
        <f>AP197-'Historical FS'!BY20</f>
        <v>0</v>
      </c>
      <c r="AQ198" s="581">
        <f>AQ197-'Historical FS'!BZ20</f>
        <v>0</v>
      </c>
      <c r="AR198" s="581">
        <f>AR197-'Historical FS'!CA20</f>
        <v>0</v>
      </c>
      <c r="AS198" s="581">
        <f>AS197-'Historical FS'!CB20</f>
        <v>0</v>
      </c>
      <c r="AT198" s="581">
        <f>AT197-'Historical FS'!CC20</f>
        <v>0</v>
      </c>
    </row>
    <row r="199" spans="2:51" x14ac:dyDescent="0.2">
      <c r="G199" s="151"/>
    </row>
    <row r="200" spans="2:51" x14ac:dyDescent="0.2">
      <c r="B200" s="24" t="s">
        <v>1610</v>
      </c>
    </row>
    <row r="202" spans="2:51" x14ac:dyDescent="0.2">
      <c r="B202" s="24" t="s">
        <v>1612</v>
      </c>
    </row>
    <row r="203" spans="2:51" x14ac:dyDescent="0.2">
      <c r="C203" s="24" t="s">
        <v>865</v>
      </c>
      <c r="F203" s="24">
        <f t="shared" ref="F203:F227" si="238">VLOOKUP(C203,$B$11:$F$68,COLUMNS($B$10:$F$10),FALSE)</f>
        <v>9600</v>
      </c>
      <c r="G203" s="627">
        <f t="shared" ref="G203:G227" si="239">VLOOKUP(C203,$B$11:$G$68,COLUMNS($B$10:$G$10),FALSE)</f>
        <v>43799</v>
      </c>
      <c r="H203" s="431">
        <f ca="1">HLOOKUP(COUNT(K203:AT203),$K$71:$AT$72,2,FALSE)</f>
        <v>12</v>
      </c>
      <c r="I203" s="36">
        <f ca="1">SUM(K203:AT203)</f>
        <v>0.12004011802083332</v>
      </c>
      <c r="K203" s="36">
        <f t="shared" ref="K203:AS203" ca="1" si="240">IF(COUNT($K139:$AT139)&gt;=K$71,OFFSET($J139,,COUNTBLANK($K139:$AT139)+K$71)*(COUNT($K139:$AT139)&gt;=K$71)/$F203,"")</f>
        <v>3.6400361145833331E-2</v>
      </c>
      <c r="L203" s="36">
        <f t="shared" ca="1" si="240"/>
        <v>6.1099702708333335E-2</v>
      </c>
      <c r="M203" s="36">
        <f t="shared" ca="1" si="240"/>
        <v>3.5066979166666664E-4</v>
      </c>
      <c r="N203" s="36">
        <f t="shared" ca="1" si="240"/>
        <v>5.7964375000000002E-5</v>
      </c>
      <c r="O203" s="36">
        <f t="shared" ca="1" si="240"/>
        <v>8.7699958333333321E-3</v>
      </c>
      <c r="P203" s="36">
        <f t="shared" ca="1" si="240"/>
        <v>4.19425E-5</v>
      </c>
      <c r="Q203" s="36">
        <f t="shared" ca="1" si="240"/>
        <v>3.4712583333333332E-4</v>
      </c>
      <c r="R203" s="36">
        <f t="shared" ca="1" si="240"/>
        <v>3.8767604166666671E-5</v>
      </c>
      <c r="S203" s="36">
        <f t="shared" ca="1" si="240"/>
        <v>3.0663645833333333E-5</v>
      </c>
      <c r="T203" s="36">
        <f t="shared" ca="1" si="240"/>
        <v>3.5667708333333336E-5</v>
      </c>
      <c r="U203" s="36">
        <f t="shared" ca="1" si="240"/>
        <v>4.0931354166666668E-5</v>
      </c>
      <c r="V203" s="36">
        <f t="shared" ca="1" si="240"/>
        <v>5.9321770833333338E-5</v>
      </c>
      <c r="W203" s="36">
        <f t="shared" ca="1" si="240"/>
        <v>2.251859375E-4</v>
      </c>
      <c r="X203" s="36">
        <f t="shared" ca="1" si="240"/>
        <v>4.1447916666666663E-5</v>
      </c>
      <c r="Y203" s="36">
        <f t="shared" ca="1" si="240"/>
        <v>4.9348354166666667E-4</v>
      </c>
      <c r="Z203" s="36">
        <f t="shared" ca="1" si="240"/>
        <v>5.4266083333333337E-4</v>
      </c>
      <c r="AA203" s="36">
        <f t="shared" ca="1" si="240"/>
        <v>3.7688333333333336E-5</v>
      </c>
      <c r="AB203" s="36">
        <f t="shared" ca="1" si="240"/>
        <v>9.5063875E-4</v>
      </c>
      <c r="AC203" s="36">
        <f t="shared" ca="1" si="240"/>
        <v>6.7742604166666661E-4</v>
      </c>
      <c r="AD203" s="36">
        <f t="shared" ca="1" si="240"/>
        <v>2.0027083333333333E-5</v>
      </c>
      <c r="AE203" s="36">
        <f t="shared" ca="1" si="240"/>
        <v>2.4770666666666668E-4</v>
      </c>
      <c r="AF203" s="36">
        <f t="shared" ca="1" si="240"/>
        <v>5.2774135416666667E-4</v>
      </c>
      <c r="AG203" s="36">
        <f t="shared" ca="1" si="240"/>
        <v>4.5368750000000005E-6</v>
      </c>
      <c r="AH203" s="36">
        <f t="shared" ca="1" si="240"/>
        <v>2.8253062500000002E-4</v>
      </c>
      <c r="AI203" s="36">
        <f t="shared" ca="1" si="240"/>
        <v>4.5781687500000002E-4</v>
      </c>
      <c r="AJ203" s="36">
        <f t="shared" ca="1" si="240"/>
        <v>8.9616666666666658E-6</v>
      </c>
      <c r="AK203" s="36">
        <f t="shared" ca="1" si="240"/>
        <v>2.5188895833333329E-4</v>
      </c>
      <c r="AL203" s="36">
        <f t="shared" ca="1" si="240"/>
        <v>3.070989583333333E-5</v>
      </c>
      <c r="AM203" s="36">
        <f t="shared" ca="1" si="240"/>
        <v>5.4416666666666665E-6</v>
      </c>
      <c r="AN203" s="36">
        <f t="shared" ca="1" si="240"/>
        <v>8.7241666666666652E-6</v>
      </c>
      <c r="AO203" s="36">
        <f t="shared" ca="1" si="240"/>
        <v>1.36859375E-5</v>
      </c>
      <c r="AP203" s="36">
        <f t="shared" ca="1" si="240"/>
        <v>4.6400312499999994E-5</v>
      </c>
      <c r="AQ203" s="36">
        <f t="shared" ca="1" si="240"/>
        <v>3.0333958333333336E-5</v>
      </c>
      <c r="AR203" s="36">
        <f t="shared" ca="1" si="240"/>
        <v>7.786911354166667E-3</v>
      </c>
      <c r="AS203" s="36">
        <f t="shared" ca="1" si="240"/>
        <v>4.2326770833333335E-5</v>
      </c>
      <c r="AT203" s="36">
        <f ca="1">IF(COUNT($K139:$AT139)&gt;=AT$71,OFFSET($J139,,COUNTBLANK($K139:$AT139)+AT$71)*(COUNT($K139:$AT139)&gt;=AT$71)/$F203,"")</f>
        <v>3.2728229166666664E-5</v>
      </c>
    </row>
    <row r="204" spans="2:51" x14ac:dyDescent="0.2">
      <c r="C204" s="24" t="s">
        <v>866</v>
      </c>
      <c r="F204" s="24">
        <f t="shared" si="238"/>
        <v>7440</v>
      </c>
      <c r="G204" s="627">
        <f t="shared" si="239"/>
        <v>43971</v>
      </c>
      <c r="H204" s="431">
        <f t="shared" ref="H204:H232" ca="1" si="241">HLOOKUP(COUNT(K204:AT204),$K$71:$AT$72,2,FALSE)</f>
        <v>11</v>
      </c>
      <c r="I204" s="36">
        <f t="shared" ref="I204:I232" ca="1" si="242">SUM(K204:AT204)</f>
        <v>0.44906704677419362</v>
      </c>
      <c r="K204" s="36">
        <f t="shared" ref="K204:AT204" ca="1" si="243">IF(COUNT($K140:$AT140)&gt;=K$71,OFFSET($J140,,COUNTBLANK($K140:$AT140)+K$71)*(COUNT($K140:$AT140)&gt;=K$71)/$F204,"")</f>
        <v>0.15</v>
      </c>
      <c r="L204" s="36">
        <f t="shared" ca="1" si="243"/>
        <v>0</v>
      </c>
      <c r="M204" s="36">
        <f t="shared" ca="1" si="243"/>
        <v>0.15</v>
      </c>
      <c r="N204" s="36">
        <f t="shared" ca="1" si="243"/>
        <v>0</v>
      </c>
      <c r="O204" s="36">
        <f t="shared" ca="1" si="243"/>
        <v>8.8523240994623664E-2</v>
      </c>
      <c r="P204" s="36">
        <f t="shared" ca="1" si="243"/>
        <v>0</v>
      </c>
      <c r="Q204" s="36">
        <f t="shared" ca="1" si="243"/>
        <v>0</v>
      </c>
      <c r="R204" s="36">
        <f t="shared" ca="1" si="243"/>
        <v>3.2029570698924731E-2</v>
      </c>
      <c r="S204" s="36">
        <f t="shared" ca="1" si="243"/>
        <v>0</v>
      </c>
      <c r="T204" s="36">
        <f t="shared" ca="1" si="243"/>
        <v>0</v>
      </c>
      <c r="U204" s="36">
        <f t="shared" ca="1" si="243"/>
        <v>0</v>
      </c>
      <c r="V204" s="36">
        <f t="shared" ca="1" si="243"/>
        <v>0</v>
      </c>
      <c r="W204" s="36">
        <f t="shared" ca="1" si="243"/>
        <v>0</v>
      </c>
      <c r="X204" s="36">
        <f t="shared" ca="1" si="243"/>
        <v>5.5367474462365597E-3</v>
      </c>
      <c r="Y204" s="36">
        <f t="shared" ca="1" si="243"/>
        <v>0</v>
      </c>
      <c r="Z204" s="36">
        <f t="shared" ca="1" si="243"/>
        <v>0</v>
      </c>
      <c r="AA204" s="36">
        <f t="shared" ca="1" si="243"/>
        <v>0</v>
      </c>
      <c r="AB204" s="36">
        <f t="shared" ca="1" si="243"/>
        <v>0</v>
      </c>
      <c r="AC204" s="36">
        <f t="shared" ca="1" si="243"/>
        <v>0</v>
      </c>
      <c r="AD204" s="36">
        <f t="shared" ca="1" si="243"/>
        <v>2.0300210215053766E-2</v>
      </c>
      <c r="AE204" s="36">
        <f t="shared" ca="1" si="243"/>
        <v>0</v>
      </c>
      <c r="AF204" s="36">
        <f t="shared" ca="1" si="243"/>
        <v>0</v>
      </c>
      <c r="AG204" s="36">
        <f t="shared" ca="1" si="243"/>
        <v>0</v>
      </c>
      <c r="AH204" s="36">
        <f t="shared" ca="1" si="243"/>
        <v>0</v>
      </c>
      <c r="AI204" s="36">
        <f t="shared" ca="1" si="243"/>
        <v>0</v>
      </c>
      <c r="AJ204" s="36">
        <f t="shared" ca="1" si="243"/>
        <v>2.6772774193548387E-3</v>
      </c>
      <c r="AK204" s="36">
        <f t="shared" ca="1" si="243"/>
        <v>0</v>
      </c>
      <c r="AL204" s="36">
        <f t="shared" ca="1" si="243"/>
        <v>0</v>
      </c>
      <c r="AM204" s="36">
        <f t="shared" ca="1" si="243"/>
        <v>0</v>
      </c>
      <c r="AN204" s="36">
        <f t="shared" ca="1" si="243"/>
        <v>0</v>
      </c>
      <c r="AO204" s="36">
        <f t="shared" ca="1" si="243"/>
        <v>0</v>
      </c>
      <c r="AP204" s="36" t="str">
        <f t="shared" ca="1" si="243"/>
        <v/>
      </c>
      <c r="AQ204" s="36" t="str">
        <f t="shared" ca="1" si="243"/>
        <v/>
      </c>
      <c r="AR204" s="36" t="str">
        <f t="shared" ca="1" si="243"/>
        <v/>
      </c>
      <c r="AS204" s="36" t="str">
        <f t="shared" ca="1" si="243"/>
        <v/>
      </c>
      <c r="AT204" s="36" t="str">
        <f t="shared" ca="1" si="243"/>
        <v/>
      </c>
    </row>
    <row r="205" spans="2:51" x14ac:dyDescent="0.2">
      <c r="C205" s="24" t="s">
        <v>782</v>
      </c>
      <c r="F205" s="24">
        <f t="shared" si="238"/>
        <v>2999.9989999999998</v>
      </c>
      <c r="G205" s="627">
        <f t="shared" si="239"/>
        <v>44022</v>
      </c>
      <c r="H205" s="431">
        <f t="shared" ca="1" si="241"/>
        <v>10</v>
      </c>
      <c r="I205" s="36">
        <f t="shared" ca="1" si="242"/>
        <v>4.1413023804341267E-2</v>
      </c>
      <c r="K205" s="36">
        <f t="shared" ref="K205:AT205" ca="1" si="244">IF(COUNT($K141:$AT141)&gt;=K$71,OFFSET($J141,,COUNTBLANK($K141:$AT141)+K$71)*(COUNT($K141:$AT141)&gt;=K$71)/$F205,"")</f>
        <v>0</v>
      </c>
      <c r="L205" s="36">
        <f t="shared" ca="1" si="244"/>
        <v>0</v>
      </c>
      <c r="M205" s="36">
        <f t="shared" ca="1" si="244"/>
        <v>0</v>
      </c>
      <c r="N205" s="36">
        <f t="shared" ca="1" si="244"/>
        <v>0</v>
      </c>
      <c r="O205" s="36">
        <f t="shared" ca="1" si="244"/>
        <v>0</v>
      </c>
      <c r="P205" s="36">
        <f t="shared" ca="1" si="244"/>
        <v>3.1282056760685586E-2</v>
      </c>
      <c r="Q205" s="36">
        <f t="shared" ca="1" si="244"/>
        <v>0</v>
      </c>
      <c r="R205" s="36">
        <f t="shared" ca="1" si="244"/>
        <v>0</v>
      </c>
      <c r="S205" s="36">
        <f t="shared" ca="1" si="244"/>
        <v>0</v>
      </c>
      <c r="T205" s="36">
        <f t="shared" ca="1" si="244"/>
        <v>0</v>
      </c>
      <c r="U205" s="36">
        <f t="shared" ca="1" si="244"/>
        <v>0</v>
      </c>
      <c r="V205" s="36">
        <f t="shared" ca="1" si="244"/>
        <v>1.0044074348024783E-2</v>
      </c>
      <c r="W205" s="36">
        <f t="shared" ca="1" si="244"/>
        <v>0</v>
      </c>
      <c r="X205" s="36">
        <f t="shared" ca="1" si="244"/>
        <v>0</v>
      </c>
      <c r="Y205" s="36">
        <f t="shared" ca="1" si="244"/>
        <v>0</v>
      </c>
      <c r="Z205" s="36">
        <f t="shared" ca="1" si="244"/>
        <v>0</v>
      </c>
      <c r="AA205" s="36">
        <f t="shared" ca="1" si="244"/>
        <v>0</v>
      </c>
      <c r="AB205" s="36">
        <f t="shared" ca="1" si="244"/>
        <v>8.6892695630898554E-5</v>
      </c>
      <c r="AC205" s="36">
        <f t="shared" ca="1" si="244"/>
        <v>0</v>
      </c>
      <c r="AD205" s="36">
        <f t="shared" ca="1" si="244"/>
        <v>0</v>
      </c>
      <c r="AE205" s="36">
        <f t="shared" ca="1" si="244"/>
        <v>0</v>
      </c>
      <c r="AF205" s="36">
        <f t="shared" ca="1" si="244"/>
        <v>0</v>
      </c>
      <c r="AG205" s="36">
        <f t="shared" ca="1" si="244"/>
        <v>0</v>
      </c>
      <c r="AH205" s="36">
        <f t="shared" ca="1" si="244"/>
        <v>0</v>
      </c>
      <c r="AI205" s="36">
        <f t="shared" ca="1" si="244"/>
        <v>0</v>
      </c>
      <c r="AJ205" s="36">
        <f t="shared" ca="1" si="244"/>
        <v>0</v>
      </c>
      <c r="AK205" s="36">
        <f t="shared" ca="1" si="244"/>
        <v>0</v>
      </c>
      <c r="AL205" s="36">
        <f t="shared" ca="1" si="244"/>
        <v>0</v>
      </c>
      <c r="AM205" s="36">
        <f t="shared" ca="1" si="244"/>
        <v>0</v>
      </c>
      <c r="AN205" s="36" t="str">
        <f t="shared" ca="1" si="244"/>
        <v/>
      </c>
      <c r="AO205" s="36" t="str">
        <f t="shared" ca="1" si="244"/>
        <v/>
      </c>
      <c r="AP205" s="36" t="str">
        <f t="shared" ca="1" si="244"/>
        <v/>
      </c>
      <c r="AQ205" s="36" t="str">
        <f t="shared" ca="1" si="244"/>
        <v/>
      </c>
      <c r="AR205" s="36" t="str">
        <f t="shared" ca="1" si="244"/>
        <v/>
      </c>
      <c r="AS205" s="36" t="str">
        <f t="shared" ca="1" si="244"/>
        <v/>
      </c>
      <c r="AT205" s="36" t="str">
        <f t="shared" ca="1" si="244"/>
        <v/>
      </c>
    </row>
    <row r="206" spans="2:51" x14ac:dyDescent="0.2">
      <c r="C206" s="24" t="s">
        <v>867</v>
      </c>
      <c r="F206" s="24">
        <f t="shared" si="238"/>
        <v>2999</v>
      </c>
      <c r="G206" s="627">
        <f t="shared" si="239"/>
        <v>44095</v>
      </c>
      <c r="H206" s="431">
        <f t="shared" ca="1" si="241"/>
        <v>9</v>
      </c>
      <c r="I206" s="36">
        <f t="shared" ca="1" si="242"/>
        <v>5.5295659219739918E-2</v>
      </c>
      <c r="K206" s="36">
        <f ca="1">IF(COUNT($K144:$AT144)&gt;=K$71,OFFSET($J144,,COUNTBLANK($K144:$AT144)+K$71)*(COUNT($K144:$AT144)&gt;=K$71)/$F206,"")</f>
        <v>0</v>
      </c>
      <c r="L206" s="36">
        <f t="shared" ref="L206:AT208" ca="1" si="245">IF(COUNT($K144:$AT144)&gt;=L$71,OFFSET($J144,,COUNTBLANK($K144:$AT144)+L$71)*(COUNT($K144:$AT144)&gt;=L$71)/$F206,"")</f>
        <v>1.5005001667222407E-3</v>
      </c>
      <c r="M206" s="36">
        <f t="shared" ca="1" si="245"/>
        <v>5.1387492164054679E-2</v>
      </c>
      <c r="N206" s="36">
        <f t="shared" ca="1" si="245"/>
        <v>1.7882794264754919E-3</v>
      </c>
      <c r="O206" s="36">
        <f t="shared" ca="1" si="245"/>
        <v>1.0504468156052017E-4</v>
      </c>
      <c r="P206" s="36">
        <f t="shared" ca="1" si="245"/>
        <v>5.1419806602200739E-5</v>
      </c>
      <c r="Q206" s="36">
        <f t="shared" ca="1" si="245"/>
        <v>3.8574524841613868E-5</v>
      </c>
      <c r="R206" s="36">
        <f t="shared" ca="1" si="245"/>
        <v>2.0447149049683229E-4</v>
      </c>
      <c r="S206" s="36">
        <f t="shared" ca="1" si="245"/>
        <v>2.0364788262754251E-5</v>
      </c>
      <c r="T206" s="36">
        <f t="shared" ca="1" si="245"/>
        <v>1.5989996665555183E-5</v>
      </c>
      <c r="U206" s="36">
        <f t="shared" ca="1" si="245"/>
        <v>2.5968322774258086E-5</v>
      </c>
      <c r="V206" s="36">
        <f t="shared" ca="1" si="245"/>
        <v>1.1597865955318439E-5</v>
      </c>
      <c r="W206" s="36">
        <f t="shared" ca="1" si="245"/>
        <v>1.128542847615872E-5</v>
      </c>
      <c r="X206" s="36">
        <f t="shared" ca="1" si="245"/>
        <v>1.8559853284428144E-5</v>
      </c>
      <c r="Y206" s="36">
        <f t="shared" ca="1" si="245"/>
        <v>1.7727909303101035E-5</v>
      </c>
      <c r="Z206" s="36">
        <f t="shared" ca="1" si="245"/>
        <v>1.0108702900966988E-5</v>
      </c>
      <c r="AA206" s="36">
        <f t="shared" ca="1" si="245"/>
        <v>1.3099033011003668E-5</v>
      </c>
      <c r="AB206" s="36">
        <f t="shared" ca="1" si="245"/>
        <v>3.1600533511170387E-6</v>
      </c>
      <c r="AC206" s="36">
        <f t="shared" ca="1" si="245"/>
        <v>6.8579526508836275E-6</v>
      </c>
      <c r="AD206" s="36">
        <f t="shared" ca="1" si="245"/>
        <v>1.3933977992664221E-5</v>
      </c>
      <c r="AE206" s="36">
        <f t="shared" ca="1" si="245"/>
        <v>3.1127042347449148E-6</v>
      </c>
      <c r="AF206" s="36">
        <f t="shared" ca="1" si="245"/>
        <v>4.2477492497499166E-6</v>
      </c>
      <c r="AG206" s="36">
        <f t="shared" ca="1" si="245"/>
        <v>9.4704901633877965E-6</v>
      </c>
      <c r="AH206" s="36">
        <f t="shared" ca="1" si="245"/>
        <v>5.6268756252084034E-6</v>
      </c>
      <c r="AI206" s="36">
        <f t="shared" ca="1" si="245"/>
        <v>6.1707235745248422E-6</v>
      </c>
      <c r="AJ206" s="36">
        <f t="shared" ca="1" si="245"/>
        <v>1.5663554518172725E-5</v>
      </c>
      <c r="AK206" s="36">
        <f t="shared" ca="1" si="245"/>
        <v>6.9309769923307763E-6</v>
      </c>
      <c r="AL206" s="36" t="str">
        <f t="shared" ca="1" si="245"/>
        <v/>
      </c>
      <c r="AM206" s="36" t="str">
        <f t="shared" ca="1" si="245"/>
        <v/>
      </c>
      <c r="AN206" s="36" t="str">
        <f t="shared" ca="1" si="245"/>
        <v/>
      </c>
      <c r="AO206" s="36" t="str">
        <f t="shared" ca="1" si="245"/>
        <v/>
      </c>
      <c r="AP206" s="36" t="str">
        <f t="shared" ca="1" si="245"/>
        <v/>
      </c>
      <c r="AQ206" s="36" t="str">
        <f t="shared" ca="1" si="245"/>
        <v/>
      </c>
      <c r="AR206" s="36" t="str">
        <f t="shared" ca="1" si="245"/>
        <v/>
      </c>
      <c r="AS206" s="36" t="str">
        <f t="shared" ca="1" si="245"/>
        <v/>
      </c>
      <c r="AT206" s="36" t="str">
        <f t="shared" ca="1" si="245"/>
        <v/>
      </c>
    </row>
    <row r="207" spans="2:51" x14ac:dyDescent="0.2">
      <c r="C207" s="24" t="s">
        <v>868</v>
      </c>
      <c r="F207" s="24">
        <f t="shared" si="238"/>
        <v>4325</v>
      </c>
      <c r="G207" s="627">
        <f t="shared" si="239"/>
        <v>44078</v>
      </c>
      <c r="H207" s="431">
        <f t="shared" ca="1" si="241"/>
        <v>9</v>
      </c>
      <c r="I207" s="36">
        <f t="shared" ca="1" si="242"/>
        <v>0.12010417433526012</v>
      </c>
      <c r="K207" s="36">
        <f ca="1">IF(COUNT($K145:$AT145)&gt;=K$71,OFFSET($J145,,COUNTBLANK($K145:$AT145)+K$71)*(COUNT($K145:$AT145)&gt;=K$71)/$F207,"")</f>
        <v>4.3294101040462427E-2</v>
      </c>
      <c r="L207" s="36">
        <f t="shared" ca="1" si="245"/>
        <v>0</v>
      </c>
      <c r="M207" s="36">
        <f t="shared" ca="1" si="245"/>
        <v>0</v>
      </c>
      <c r="N207" s="36">
        <f t="shared" ca="1" si="245"/>
        <v>7.417423861271677E-2</v>
      </c>
      <c r="O207" s="36">
        <f t="shared" ca="1" si="245"/>
        <v>0</v>
      </c>
      <c r="P207" s="36">
        <f t="shared" ca="1" si="245"/>
        <v>0</v>
      </c>
      <c r="Q207" s="36">
        <f t="shared" ca="1" si="245"/>
        <v>2.1455438150289018E-3</v>
      </c>
      <c r="R207" s="36">
        <f t="shared" ca="1" si="245"/>
        <v>0</v>
      </c>
      <c r="S207" s="36">
        <f t="shared" ca="1" si="245"/>
        <v>0</v>
      </c>
      <c r="T207" s="36">
        <f t="shared" ca="1" si="245"/>
        <v>9.5291329479768778E-5</v>
      </c>
      <c r="U207" s="36">
        <f t="shared" ca="1" si="245"/>
        <v>0</v>
      </c>
      <c r="V207" s="36">
        <f t="shared" ca="1" si="245"/>
        <v>0</v>
      </c>
      <c r="W207" s="36">
        <f t="shared" ca="1" si="245"/>
        <v>2.0562843930635837E-4</v>
      </c>
      <c r="X207" s="36">
        <f t="shared" ca="1" si="245"/>
        <v>0</v>
      </c>
      <c r="Y207" s="36">
        <f t="shared" ca="1" si="245"/>
        <v>0</v>
      </c>
      <c r="Z207" s="36">
        <f t="shared" ca="1" si="245"/>
        <v>1.8937109826589596E-4</v>
      </c>
      <c r="AA207" s="36">
        <f t="shared" ca="1" si="245"/>
        <v>0</v>
      </c>
      <c r="AB207" s="36">
        <f t="shared" ca="1" si="245"/>
        <v>0</v>
      </c>
      <c r="AC207" s="36">
        <f t="shared" ca="1" si="245"/>
        <v>0</v>
      </c>
      <c r="AD207" s="36">
        <f t="shared" ca="1" si="245"/>
        <v>0</v>
      </c>
      <c r="AE207" s="36">
        <f t="shared" ca="1" si="245"/>
        <v>0</v>
      </c>
      <c r="AF207" s="36">
        <f t="shared" ca="1" si="245"/>
        <v>0</v>
      </c>
      <c r="AG207" s="36">
        <f t="shared" ca="1" si="245"/>
        <v>0</v>
      </c>
      <c r="AH207" s="36">
        <f t="shared" ca="1" si="245"/>
        <v>0</v>
      </c>
      <c r="AI207" s="36">
        <f t="shared" ca="1" si="245"/>
        <v>0</v>
      </c>
      <c r="AJ207" s="36">
        <f t="shared" ca="1" si="245"/>
        <v>0</v>
      </c>
      <c r="AK207" s="36">
        <f t="shared" ca="1" si="245"/>
        <v>0</v>
      </c>
      <c r="AL207" s="36" t="str">
        <f t="shared" ca="1" si="245"/>
        <v/>
      </c>
      <c r="AM207" s="36" t="str">
        <f t="shared" ca="1" si="245"/>
        <v/>
      </c>
      <c r="AN207" s="36" t="str">
        <f t="shared" ca="1" si="245"/>
        <v/>
      </c>
      <c r="AO207" s="36" t="str">
        <f t="shared" ca="1" si="245"/>
        <v/>
      </c>
      <c r="AP207" s="36" t="str">
        <f t="shared" ca="1" si="245"/>
        <v/>
      </c>
      <c r="AQ207" s="36" t="str">
        <f t="shared" ca="1" si="245"/>
        <v/>
      </c>
      <c r="AR207" s="36" t="str">
        <f t="shared" ca="1" si="245"/>
        <v/>
      </c>
      <c r="AS207" s="36" t="str">
        <f t="shared" ca="1" si="245"/>
        <v/>
      </c>
      <c r="AT207" s="36" t="str">
        <f t="shared" ca="1" si="245"/>
        <v/>
      </c>
    </row>
    <row r="208" spans="2:51" x14ac:dyDescent="0.2">
      <c r="C208" s="24" t="s">
        <v>869</v>
      </c>
      <c r="F208" s="24">
        <f t="shared" si="238"/>
        <v>8000</v>
      </c>
      <c r="G208" s="627">
        <f t="shared" si="239"/>
        <v>44075</v>
      </c>
      <c r="H208" s="431">
        <f t="shared" ca="1" si="241"/>
        <v>9</v>
      </c>
      <c r="I208" s="36">
        <f t="shared" ca="1" si="242"/>
        <v>0.121261674375</v>
      </c>
      <c r="K208" s="36">
        <f ca="1">IF(COUNT($K146:$AT146)&gt;=K$71,OFFSET($J146,,COUNTBLANK($K146:$AT146)+K$71)*(COUNT($K146:$AT146)&gt;=K$71)/$F208,"")</f>
        <v>1.1225352125000001E-2</v>
      </c>
      <c r="L208" s="36">
        <f t="shared" ca="1" si="245"/>
        <v>0</v>
      </c>
      <c r="M208" s="36">
        <f t="shared" ca="1" si="245"/>
        <v>0</v>
      </c>
      <c r="N208" s="36">
        <f t="shared" ca="1" si="245"/>
        <v>0.107586645125</v>
      </c>
      <c r="O208" s="36">
        <f t="shared" ca="1" si="245"/>
        <v>0</v>
      </c>
      <c r="P208" s="36">
        <f t="shared" ca="1" si="245"/>
        <v>7.0799625000000007E-5</v>
      </c>
      <c r="Q208" s="36">
        <f t="shared" ca="1" si="245"/>
        <v>1.8366462499999999E-4</v>
      </c>
      <c r="R208" s="36">
        <f t="shared" ca="1" si="245"/>
        <v>0</v>
      </c>
      <c r="S208" s="36">
        <f t="shared" ca="1" si="245"/>
        <v>0</v>
      </c>
      <c r="T208" s="36">
        <f t="shared" ca="1" si="245"/>
        <v>1.1432812500000001E-4</v>
      </c>
      <c r="U208" s="36">
        <f t="shared" ca="1" si="245"/>
        <v>0</v>
      </c>
      <c r="V208" s="36">
        <f t="shared" ca="1" si="245"/>
        <v>0</v>
      </c>
      <c r="W208" s="36">
        <f t="shared" ca="1" si="245"/>
        <v>4.6287625000000002E-5</v>
      </c>
      <c r="X208" s="36">
        <f t="shared" ca="1" si="245"/>
        <v>0</v>
      </c>
      <c r="Y208" s="36">
        <f t="shared" ca="1" si="245"/>
        <v>0</v>
      </c>
      <c r="Z208" s="36">
        <f t="shared" ca="1" si="245"/>
        <v>2.16609125E-4</v>
      </c>
      <c r="AA208" s="36">
        <f t="shared" ca="1" si="245"/>
        <v>0</v>
      </c>
      <c r="AB208" s="36">
        <f t="shared" ca="1" si="245"/>
        <v>0</v>
      </c>
      <c r="AC208" s="36">
        <f t="shared" ca="1" si="245"/>
        <v>5.1083937499999993E-4</v>
      </c>
      <c r="AD208" s="36">
        <f t="shared" ca="1" si="245"/>
        <v>0</v>
      </c>
      <c r="AE208" s="36">
        <f t="shared" ca="1" si="245"/>
        <v>0</v>
      </c>
      <c r="AF208" s="36">
        <f t="shared" ca="1" si="245"/>
        <v>7.9494537499999994E-4</v>
      </c>
      <c r="AG208" s="36">
        <f t="shared" ca="1" si="245"/>
        <v>0</v>
      </c>
      <c r="AH208" s="36">
        <f t="shared" ca="1" si="245"/>
        <v>0</v>
      </c>
      <c r="AI208" s="36">
        <f t="shared" ca="1" si="245"/>
        <v>5.1220325000000001E-4</v>
      </c>
      <c r="AJ208" s="36">
        <f t="shared" ca="1" si="245"/>
        <v>0</v>
      </c>
      <c r="AK208" s="36">
        <f t="shared" ca="1" si="245"/>
        <v>0</v>
      </c>
      <c r="AL208" s="36" t="str">
        <f t="shared" ca="1" si="245"/>
        <v/>
      </c>
      <c r="AM208" s="36" t="str">
        <f t="shared" ca="1" si="245"/>
        <v/>
      </c>
      <c r="AN208" s="36" t="str">
        <f t="shared" ca="1" si="245"/>
        <v/>
      </c>
      <c r="AO208" s="36" t="str">
        <f t="shared" ca="1" si="245"/>
        <v/>
      </c>
      <c r="AP208" s="36" t="str">
        <f t="shared" ca="1" si="245"/>
        <v/>
      </c>
      <c r="AQ208" s="36" t="str">
        <f t="shared" ca="1" si="245"/>
        <v/>
      </c>
      <c r="AR208" s="36" t="str">
        <f t="shared" ca="1" si="245"/>
        <v/>
      </c>
      <c r="AS208" s="36" t="str">
        <f t="shared" ca="1" si="245"/>
        <v/>
      </c>
      <c r="AT208" s="36" t="str">
        <f t="shared" ca="1" si="245"/>
        <v/>
      </c>
    </row>
    <row r="209" spans="3:46" x14ac:dyDescent="0.2">
      <c r="C209" s="24" t="s">
        <v>870</v>
      </c>
      <c r="F209" s="24">
        <f t="shared" si="238"/>
        <v>5000</v>
      </c>
      <c r="G209" s="627">
        <f t="shared" si="239"/>
        <v>44109</v>
      </c>
      <c r="H209" s="431">
        <f t="shared" ca="1" si="241"/>
        <v>9</v>
      </c>
      <c r="I209" s="36">
        <f t="shared" ca="1" si="242"/>
        <v>7.3256477200000003E-2</v>
      </c>
      <c r="K209" s="36">
        <f ca="1">IF(COUNT($K149:$AT149)&gt;=K$71,OFFSET($J149,,COUNTBLANK($K149:$AT149)+K$71)*(COUNT($K149:$AT149)&gt;=K$71)/$F209,"")</f>
        <v>0</v>
      </c>
      <c r="L209" s="36">
        <f t="shared" ref="L209:AT209" ca="1" si="246">IF(COUNT($K149:$AT149)&gt;=L$71,OFFSET($J149,,COUNTBLANK($K149:$AT149)+L$71)*(COUNT($K149:$AT149)&gt;=L$71)/$F209,"")</f>
        <v>0</v>
      </c>
      <c r="M209" s="36">
        <f t="shared" ca="1" si="246"/>
        <v>6.5624135400000005E-2</v>
      </c>
      <c r="N209" s="36">
        <f t="shared" ca="1" si="246"/>
        <v>0</v>
      </c>
      <c r="O209" s="36">
        <f t="shared" ca="1" si="246"/>
        <v>0</v>
      </c>
      <c r="P209" s="36">
        <f t="shared" ca="1" si="246"/>
        <v>7.0948220000000006E-3</v>
      </c>
      <c r="Q209" s="36">
        <f t="shared" ca="1" si="246"/>
        <v>0</v>
      </c>
      <c r="R209" s="36">
        <f t="shared" ca="1" si="246"/>
        <v>0</v>
      </c>
      <c r="S209" s="36">
        <f t="shared" ca="1" si="246"/>
        <v>0</v>
      </c>
      <c r="T209" s="36">
        <f t="shared" ca="1" si="246"/>
        <v>5.0868800000000003E-5</v>
      </c>
      <c r="U209" s="36">
        <f t="shared" ca="1" si="246"/>
        <v>0</v>
      </c>
      <c r="V209" s="36">
        <f t="shared" ca="1" si="246"/>
        <v>0</v>
      </c>
      <c r="W209" s="36">
        <f t="shared" ca="1" si="246"/>
        <v>0</v>
      </c>
      <c r="X209" s="36">
        <f t="shared" ca="1" si="246"/>
        <v>0</v>
      </c>
      <c r="Y209" s="36">
        <f t="shared" ca="1" si="246"/>
        <v>1.304326E-4</v>
      </c>
      <c r="Z209" s="36">
        <f t="shared" ca="1" si="246"/>
        <v>0</v>
      </c>
      <c r="AA209" s="36">
        <f t="shared" ca="1" si="246"/>
        <v>0</v>
      </c>
      <c r="AB209" s="36">
        <f t="shared" ca="1" si="246"/>
        <v>0</v>
      </c>
      <c r="AC209" s="36">
        <f t="shared" ca="1" si="246"/>
        <v>0</v>
      </c>
      <c r="AD209" s="36">
        <f t="shared" ca="1" si="246"/>
        <v>0</v>
      </c>
      <c r="AE209" s="36">
        <f t="shared" ca="1" si="246"/>
        <v>0</v>
      </c>
      <c r="AF209" s="36">
        <f t="shared" ca="1" si="246"/>
        <v>0</v>
      </c>
      <c r="AG209" s="36">
        <f t="shared" ca="1" si="246"/>
        <v>3.5621839999999997E-4</v>
      </c>
      <c r="AH209" s="36">
        <f t="shared" ca="1" si="246"/>
        <v>0</v>
      </c>
      <c r="AI209" s="36">
        <f t="shared" ca="1" si="246"/>
        <v>0</v>
      </c>
      <c r="AJ209" s="36">
        <f t="shared" ca="1" si="246"/>
        <v>0</v>
      </c>
      <c r="AK209" s="36" t="str">
        <f t="shared" ca="1" si="246"/>
        <v/>
      </c>
      <c r="AL209" s="36" t="str">
        <f t="shared" ca="1" si="246"/>
        <v/>
      </c>
      <c r="AM209" s="36" t="str">
        <f t="shared" ca="1" si="246"/>
        <v/>
      </c>
      <c r="AN209" s="36" t="str">
        <f t="shared" ca="1" si="246"/>
        <v/>
      </c>
      <c r="AO209" s="36" t="str">
        <f t="shared" ca="1" si="246"/>
        <v/>
      </c>
      <c r="AP209" s="36" t="str">
        <f t="shared" ca="1" si="246"/>
        <v/>
      </c>
      <c r="AQ209" s="36" t="str">
        <f t="shared" ca="1" si="246"/>
        <v/>
      </c>
      <c r="AR209" s="36" t="str">
        <f t="shared" ca="1" si="246"/>
        <v/>
      </c>
      <c r="AS209" s="36" t="str">
        <f t="shared" ca="1" si="246"/>
        <v/>
      </c>
      <c r="AT209" s="36" t="str">
        <f t="shared" ca="1" si="246"/>
        <v/>
      </c>
    </row>
    <row r="210" spans="3:46" x14ac:dyDescent="0.2">
      <c r="C210" s="24" t="s">
        <v>871</v>
      </c>
      <c r="F210" s="24">
        <f t="shared" si="238"/>
        <v>9900</v>
      </c>
      <c r="G210" s="627">
        <f t="shared" si="239"/>
        <v>44134</v>
      </c>
      <c r="H210" s="431">
        <f t="shared" ca="1" si="241"/>
        <v>9</v>
      </c>
      <c r="I210" s="36">
        <f t="shared" ca="1" si="242"/>
        <v>7.0857620202020216E-2</v>
      </c>
      <c r="K210" s="36">
        <f t="shared" ref="K210:AT210" ca="1" si="247">IF(COUNT($K150:$AT150)&gt;=K$71,OFFSET($J150,,COUNTBLANK($K150:$AT150)+K$71)*(COUNT($K150:$AT150)&gt;=K$71)/$F210,"")</f>
        <v>0</v>
      </c>
      <c r="L210" s="36">
        <f t="shared" ca="1" si="247"/>
        <v>0</v>
      </c>
      <c r="M210" s="36">
        <f t="shared" ca="1" si="247"/>
        <v>3.1707862727272731E-2</v>
      </c>
      <c r="N210" s="36">
        <f t="shared" ca="1" si="247"/>
        <v>0</v>
      </c>
      <c r="O210" s="36">
        <f t="shared" ca="1" si="247"/>
        <v>1.368148505050505E-2</v>
      </c>
      <c r="P210" s="36">
        <f t="shared" ca="1" si="247"/>
        <v>2.35812198989899E-2</v>
      </c>
      <c r="Q210" s="36">
        <f t="shared" ca="1" si="247"/>
        <v>0</v>
      </c>
      <c r="R210" s="36">
        <f t="shared" ca="1" si="247"/>
        <v>0</v>
      </c>
      <c r="S210" s="36">
        <f t="shared" ca="1" si="247"/>
        <v>1.1350676767676769E-4</v>
      </c>
      <c r="T210" s="36">
        <f t="shared" ca="1" si="247"/>
        <v>0</v>
      </c>
      <c r="U210" s="36">
        <f t="shared" ca="1" si="247"/>
        <v>0</v>
      </c>
      <c r="V210" s="36">
        <f t="shared" ca="1" si="247"/>
        <v>2.7090909090909091E-5</v>
      </c>
      <c r="W210" s="36">
        <f t="shared" ca="1" si="247"/>
        <v>0</v>
      </c>
      <c r="X210" s="36">
        <f t="shared" ca="1" si="247"/>
        <v>0</v>
      </c>
      <c r="Y210" s="36">
        <f t="shared" ca="1" si="247"/>
        <v>2.7854848484848484E-5</v>
      </c>
      <c r="Z210" s="36">
        <f t="shared" ca="1" si="247"/>
        <v>0</v>
      </c>
      <c r="AA210" s="36">
        <f t="shared" ca="1" si="247"/>
        <v>0</v>
      </c>
      <c r="AB210" s="36">
        <f t="shared" ca="1" si="247"/>
        <v>3.9701494949494952E-4</v>
      </c>
      <c r="AC210" s="36">
        <f t="shared" ca="1" si="247"/>
        <v>0</v>
      </c>
      <c r="AD210" s="36">
        <f t="shared" ca="1" si="247"/>
        <v>0</v>
      </c>
      <c r="AE210" s="36">
        <f t="shared" ca="1" si="247"/>
        <v>7.0870202020202014E-4</v>
      </c>
      <c r="AF210" s="36">
        <f t="shared" ca="1" si="247"/>
        <v>0</v>
      </c>
      <c r="AG210" s="36">
        <f t="shared" ca="1" si="247"/>
        <v>0</v>
      </c>
      <c r="AH210" s="36">
        <f t="shared" ca="1" si="247"/>
        <v>6.1288303030303031E-4</v>
      </c>
      <c r="AI210" s="36">
        <f t="shared" ca="1" si="247"/>
        <v>0</v>
      </c>
      <c r="AJ210" s="36">
        <f t="shared" ca="1" si="247"/>
        <v>0</v>
      </c>
      <c r="AK210" s="36" t="str">
        <f t="shared" ca="1" si="247"/>
        <v/>
      </c>
      <c r="AL210" s="36" t="str">
        <f t="shared" ca="1" si="247"/>
        <v/>
      </c>
      <c r="AM210" s="36" t="str">
        <f t="shared" ca="1" si="247"/>
        <v/>
      </c>
      <c r="AN210" s="36" t="str">
        <f t="shared" ca="1" si="247"/>
        <v/>
      </c>
      <c r="AO210" s="36" t="str">
        <f t="shared" ca="1" si="247"/>
        <v/>
      </c>
      <c r="AP210" s="36" t="str">
        <f t="shared" ca="1" si="247"/>
        <v/>
      </c>
      <c r="AQ210" s="36" t="str">
        <f t="shared" ca="1" si="247"/>
        <v/>
      </c>
      <c r="AR210" s="36" t="str">
        <f t="shared" ca="1" si="247"/>
        <v/>
      </c>
      <c r="AS210" s="36" t="str">
        <f t="shared" ca="1" si="247"/>
        <v/>
      </c>
      <c r="AT210" s="36" t="str">
        <f t="shared" ca="1" si="247"/>
        <v/>
      </c>
    </row>
    <row r="211" spans="3:46" x14ac:dyDescent="0.2">
      <c r="C211" s="24" t="s">
        <v>872</v>
      </c>
      <c r="F211" s="24">
        <f t="shared" si="238"/>
        <v>5000</v>
      </c>
      <c r="G211" s="627">
        <f t="shared" si="239"/>
        <v>44156</v>
      </c>
      <c r="H211" s="431">
        <f t="shared" ca="1" si="241"/>
        <v>9</v>
      </c>
      <c r="I211" s="36">
        <f t="shared" ca="1" si="242"/>
        <v>1.7096963E-2</v>
      </c>
      <c r="K211" s="36">
        <f t="shared" ref="K211:AT211" ca="1" si="248">IF(COUNT($K151:$AT151)&gt;=K$71,OFFSET($J151,,COUNTBLANK($K151:$AT151)+K$71)*(COUNT($K151:$AT151)&gt;=K$71)/$F211,"")</f>
        <v>0</v>
      </c>
      <c r="L211" s="36">
        <f t="shared" ca="1" si="248"/>
        <v>0</v>
      </c>
      <c r="M211" s="36">
        <f t="shared" ca="1" si="248"/>
        <v>0</v>
      </c>
      <c r="N211" s="36">
        <f t="shared" ca="1" si="248"/>
        <v>0</v>
      </c>
      <c r="O211" s="36">
        <f t="shared" ca="1" si="248"/>
        <v>0</v>
      </c>
      <c r="P211" s="36">
        <f t="shared" ca="1" si="248"/>
        <v>0</v>
      </c>
      <c r="Q211" s="36">
        <f t="shared" ca="1" si="248"/>
        <v>0</v>
      </c>
      <c r="R211" s="36">
        <f t="shared" ca="1" si="248"/>
        <v>0</v>
      </c>
      <c r="S211" s="36">
        <f t="shared" ca="1" si="248"/>
        <v>0</v>
      </c>
      <c r="T211" s="36">
        <f t="shared" ca="1" si="248"/>
        <v>0</v>
      </c>
      <c r="U211" s="36">
        <f t="shared" ca="1" si="248"/>
        <v>0</v>
      </c>
      <c r="V211" s="36">
        <f t="shared" ca="1" si="248"/>
        <v>0</v>
      </c>
      <c r="W211" s="36">
        <f t="shared" ca="1" si="248"/>
        <v>0</v>
      </c>
      <c r="X211" s="36">
        <f t="shared" ca="1" si="248"/>
        <v>0</v>
      </c>
      <c r="Y211" s="36">
        <f t="shared" ca="1" si="248"/>
        <v>1.7096963E-2</v>
      </c>
      <c r="Z211" s="36">
        <f t="shared" ca="1" si="248"/>
        <v>0</v>
      </c>
      <c r="AA211" s="36">
        <f t="shared" ca="1" si="248"/>
        <v>0</v>
      </c>
      <c r="AB211" s="36">
        <f t="shared" ca="1" si="248"/>
        <v>0</v>
      </c>
      <c r="AC211" s="36">
        <f t="shared" ca="1" si="248"/>
        <v>0</v>
      </c>
      <c r="AD211" s="36">
        <f t="shared" ca="1" si="248"/>
        <v>0</v>
      </c>
      <c r="AE211" s="36">
        <f t="shared" ca="1" si="248"/>
        <v>0</v>
      </c>
      <c r="AF211" s="36">
        <f t="shared" ca="1" si="248"/>
        <v>0</v>
      </c>
      <c r="AG211" s="36">
        <f t="shared" ca="1" si="248"/>
        <v>0</v>
      </c>
      <c r="AH211" s="36">
        <f t="shared" ca="1" si="248"/>
        <v>0</v>
      </c>
      <c r="AI211" s="36">
        <f t="shared" ca="1" si="248"/>
        <v>0</v>
      </c>
      <c r="AJ211" s="36" t="str">
        <f t="shared" ca="1" si="248"/>
        <v/>
      </c>
      <c r="AK211" s="36" t="str">
        <f t="shared" ca="1" si="248"/>
        <v/>
      </c>
      <c r="AL211" s="36" t="str">
        <f t="shared" ca="1" si="248"/>
        <v/>
      </c>
      <c r="AM211" s="36" t="str">
        <f t="shared" ca="1" si="248"/>
        <v/>
      </c>
      <c r="AN211" s="36" t="str">
        <f t="shared" ca="1" si="248"/>
        <v/>
      </c>
      <c r="AO211" s="36" t="str">
        <f t="shared" ca="1" si="248"/>
        <v/>
      </c>
      <c r="AP211" s="36" t="str">
        <f t="shared" ca="1" si="248"/>
        <v/>
      </c>
      <c r="AQ211" s="36" t="str">
        <f t="shared" ca="1" si="248"/>
        <v/>
      </c>
      <c r="AR211" s="36" t="str">
        <f t="shared" ca="1" si="248"/>
        <v/>
      </c>
      <c r="AS211" s="36" t="str">
        <f t="shared" ca="1" si="248"/>
        <v/>
      </c>
      <c r="AT211" s="36" t="str">
        <f t="shared" ca="1" si="248"/>
        <v/>
      </c>
    </row>
    <row r="212" spans="3:46" x14ac:dyDescent="0.2">
      <c r="C212" s="24" t="s">
        <v>873</v>
      </c>
      <c r="F212" s="24">
        <f t="shared" si="238"/>
        <v>7080</v>
      </c>
      <c r="G212" s="627">
        <f t="shared" si="239"/>
        <v>44167</v>
      </c>
      <c r="H212" s="431">
        <f t="shared" ca="1" si="241"/>
        <v>8</v>
      </c>
      <c r="I212" s="36">
        <f t="shared" ca="1" si="242"/>
        <v>8.7944960310734455E-2</v>
      </c>
      <c r="K212" s="36">
        <f t="shared" ref="K212:AT212" ca="1" si="249">IF(COUNT($K152:$AT152)&gt;=K$71,OFFSET($J152,,COUNTBLANK($K152:$AT152)+K$71)*(COUNT($K152:$AT152)&gt;=K$71)/$F212,"")</f>
        <v>0</v>
      </c>
      <c r="L212" s="36">
        <f t="shared" ca="1" si="249"/>
        <v>4.9577328531073439E-2</v>
      </c>
      <c r="M212" s="36">
        <f t="shared" ca="1" si="249"/>
        <v>2.0241454802259889E-2</v>
      </c>
      <c r="N212" s="36">
        <f t="shared" ca="1" si="249"/>
        <v>1.2287778813559322E-2</v>
      </c>
      <c r="O212" s="36">
        <f t="shared" ca="1" si="249"/>
        <v>1.5664265536723165E-5</v>
      </c>
      <c r="P212" s="36">
        <f t="shared" ca="1" si="249"/>
        <v>4.659405508474576E-3</v>
      </c>
      <c r="Q212" s="36">
        <f t="shared" ca="1" si="249"/>
        <v>3.4269209039548021E-5</v>
      </c>
      <c r="R212" s="36">
        <f t="shared" ca="1" si="249"/>
        <v>2.410734463276836E-6</v>
      </c>
      <c r="S212" s="36">
        <f t="shared" ca="1" si="249"/>
        <v>8.7521186440677964E-6</v>
      </c>
      <c r="T212" s="36">
        <f t="shared" ca="1" si="249"/>
        <v>4.2345621468926554E-5</v>
      </c>
      <c r="U212" s="36">
        <f t="shared" ca="1" si="249"/>
        <v>1.1738135593220339E-5</v>
      </c>
      <c r="V212" s="36">
        <f t="shared" ca="1" si="249"/>
        <v>3.1347457627118643E-6</v>
      </c>
      <c r="W212" s="36">
        <f t="shared" ca="1" si="249"/>
        <v>4.7613573446327685E-4</v>
      </c>
      <c r="X212" s="36">
        <f t="shared" ca="1" si="249"/>
        <v>1.086864406779661E-6</v>
      </c>
      <c r="Y212" s="36">
        <f t="shared" ca="1" si="249"/>
        <v>1.2465677966101695E-5</v>
      </c>
      <c r="Z212" s="36">
        <f t="shared" ca="1" si="249"/>
        <v>2.5097598870056495E-5</v>
      </c>
      <c r="AA212" s="36">
        <f t="shared" ca="1" si="249"/>
        <v>4.8050847457627117E-7</v>
      </c>
      <c r="AB212" s="36">
        <f t="shared" ca="1" si="249"/>
        <v>1.5624293785310735E-6</v>
      </c>
      <c r="AC212" s="36">
        <f t="shared" ca="1" si="249"/>
        <v>1.6477401129943501E-6</v>
      </c>
      <c r="AD212" s="36">
        <f t="shared" ca="1" si="249"/>
        <v>8.0084745762711864E-7</v>
      </c>
      <c r="AE212" s="36">
        <f t="shared" ca="1" si="249"/>
        <v>6.3432203389830512E-7</v>
      </c>
      <c r="AF212" s="36">
        <f t="shared" ca="1" si="249"/>
        <v>5.3807754237288139E-4</v>
      </c>
      <c r="AG212" s="36">
        <f t="shared" ca="1" si="249"/>
        <v>0</v>
      </c>
      <c r="AH212" s="36">
        <f t="shared" ca="1" si="249"/>
        <v>2.6885593220338983E-6</v>
      </c>
      <c r="AI212" s="36" t="str">
        <f t="shared" ca="1" si="249"/>
        <v/>
      </c>
      <c r="AJ212" s="36" t="str">
        <f t="shared" ca="1" si="249"/>
        <v/>
      </c>
      <c r="AK212" s="36" t="str">
        <f t="shared" ca="1" si="249"/>
        <v/>
      </c>
      <c r="AL212" s="36" t="str">
        <f t="shared" ca="1" si="249"/>
        <v/>
      </c>
      <c r="AM212" s="36" t="str">
        <f t="shared" ca="1" si="249"/>
        <v/>
      </c>
      <c r="AN212" s="36" t="str">
        <f t="shared" ca="1" si="249"/>
        <v/>
      </c>
      <c r="AO212" s="36" t="str">
        <f t="shared" ca="1" si="249"/>
        <v/>
      </c>
      <c r="AP212" s="36" t="str">
        <f t="shared" ca="1" si="249"/>
        <v/>
      </c>
      <c r="AQ212" s="36" t="str">
        <f t="shared" ca="1" si="249"/>
        <v/>
      </c>
      <c r="AR212" s="36" t="str">
        <f t="shared" ca="1" si="249"/>
        <v/>
      </c>
      <c r="AS212" s="36" t="str">
        <f t="shared" ca="1" si="249"/>
        <v/>
      </c>
      <c r="AT212" s="36" t="str">
        <f t="shared" ca="1" si="249"/>
        <v/>
      </c>
    </row>
    <row r="213" spans="3:46" x14ac:dyDescent="0.2">
      <c r="C213" s="24" t="s">
        <v>874</v>
      </c>
      <c r="F213" s="24">
        <f t="shared" si="238"/>
        <v>2520</v>
      </c>
      <c r="G213" s="627">
        <f t="shared" si="239"/>
        <v>44228</v>
      </c>
      <c r="H213" s="431">
        <f t="shared" ca="1" si="241"/>
        <v>8</v>
      </c>
      <c r="I213" s="36">
        <f t="shared" ca="1" si="242"/>
        <v>0.29915579801587305</v>
      </c>
      <c r="K213" s="36">
        <f t="shared" ref="K213:AT213" ca="1" si="250">IF(COUNT($K153:$AT153)&gt;=K$71,OFFSET($J153,,COUNTBLANK($K153:$AT153)+K$71)*(COUNT($K153:$AT153)&gt;=K$71)/$F213,"")</f>
        <v>0.29206349206349208</v>
      </c>
      <c r="L213" s="36">
        <f t="shared" ca="1" si="250"/>
        <v>0</v>
      </c>
      <c r="M213" s="36">
        <f t="shared" ca="1" si="250"/>
        <v>0</v>
      </c>
      <c r="N213" s="36">
        <f t="shared" ca="1" si="250"/>
        <v>0</v>
      </c>
      <c r="O213" s="36">
        <f t="shared" ca="1" si="250"/>
        <v>5.802581349206349E-3</v>
      </c>
      <c r="P213" s="36">
        <f t="shared" ca="1" si="250"/>
        <v>0</v>
      </c>
      <c r="Q213" s="36">
        <f t="shared" ca="1" si="250"/>
        <v>0</v>
      </c>
      <c r="R213" s="36">
        <f t="shared" ca="1" si="250"/>
        <v>0</v>
      </c>
      <c r="S213" s="36">
        <f t="shared" ca="1" si="250"/>
        <v>0</v>
      </c>
      <c r="T213" s="36">
        <f t="shared" ca="1" si="250"/>
        <v>0</v>
      </c>
      <c r="U213" s="36">
        <f t="shared" ca="1" si="250"/>
        <v>9.1622222222222213E-4</v>
      </c>
      <c r="V213" s="36">
        <f t="shared" ca="1" si="250"/>
        <v>0</v>
      </c>
      <c r="W213" s="36">
        <f t="shared" ca="1" si="250"/>
        <v>0</v>
      </c>
      <c r="X213" s="36">
        <f t="shared" ca="1" si="250"/>
        <v>0</v>
      </c>
      <c r="Y213" s="36">
        <f t="shared" ca="1" si="250"/>
        <v>0</v>
      </c>
      <c r="Z213" s="36">
        <f t="shared" ca="1" si="250"/>
        <v>0</v>
      </c>
      <c r="AA213" s="36">
        <f t="shared" ca="1" si="250"/>
        <v>3.7350238095238097E-4</v>
      </c>
      <c r="AB213" s="36">
        <f t="shared" ca="1" si="250"/>
        <v>0</v>
      </c>
      <c r="AC213" s="36">
        <f t="shared" ca="1" si="250"/>
        <v>0</v>
      </c>
      <c r="AD213" s="36">
        <f t="shared" ca="1" si="250"/>
        <v>0</v>
      </c>
      <c r="AE213" s="36">
        <f t="shared" ca="1" si="250"/>
        <v>0</v>
      </c>
      <c r="AF213" s="36">
        <f t="shared" ca="1" si="250"/>
        <v>0</v>
      </c>
      <c r="AG213" s="36" t="str">
        <f t="shared" ca="1" si="250"/>
        <v/>
      </c>
      <c r="AH213" s="36" t="str">
        <f t="shared" ca="1" si="250"/>
        <v/>
      </c>
      <c r="AI213" s="36" t="str">
        <f t="shared" ca="1" si="250"/>
        <v/>
      </c>
      <c r="AJ213" s="36" t="str">
        <f t="shared" ca="1" si="250"/>
        <v/>
      </c>
      <c r="AK213" s="36" t="str">
        <f t="shared" ca="1" si="250"/>
        <v/>
      </c>
      <c r="AL213" s="36" t="str">
        <f t="shared" ca="1" si="250"/>
        <v/>
      </c>
      <c r="AM213" s="36" t="str">
        <f t="shared" ca="1" si="250"/>
        <v/>
      </c>
      <c r="AN213" s="36" t="str">
        <f t="shared" ca="1" si="250"/>
        <v/>
      </c>
      <c r="AO213" s="36" t="str">
        <f t="shared" ca="1" si="250"/>
        <v/>
      </c>
      <c r="AP213" s="36" t="str">
        <f t="shared" ca="1" si="250"/>
        <v/>
      </c>
      <c r="AQ213" s="36" t="str">
        <f t="shared" ca="1" si="250"/>
        <v/>
      </c>
      <c r="AR213" s="36" t="str">
        <f t="shared" ca="1" si="250"/>
        <v/>
      </c>
      <c r="AS213" s="36" t="str">
        <f t="shared" ca="1" si="250"/>
        <v/>
      </c>
      <c r="AT213" s="36" t="str">
        <f t="shared" ca="1" si="250"/>
        <v/>
      </c>
    </row>
    <row r="214" spans="3:46" x14ac:dyDescent="0.2">
      <c r="C214" s="24" t="s">
        <v>875</v>
      </c>
      <c r="F214" s="24">
        <f t="shared" si="238"/>
        <v>8400</v>
      </c>
      <c r="G214" s="627">
        <f t="shared" si="239"/>
        <v>44295</v>
      </c>
      <c r="H214" s="431">
        <f t="shared" ca="1" si="241"/>
        <v>7</v>
      </c>
      <c r="I214" s="36">
        <f t="shared" ca="1" si="242"/>
        <v>0.25514856749999998</v>
      </c>
      <c r="K214" s="36">
        <f t="shared" ref="K214:AT214" ca="1" si="251">IF(COUNT($K154:$AT154)&gt;=K$71,OFFSET($J154,,COUNTBLANK($K154:$AT154)+K$71)*(COUNT($K154:$AT154)&gt;=K$71)/$F214,"")</f>
        <v>0</v>
      </c>
      <c r="L214" s="36">
        <f t="shared" ca="1" si="251"/>
        <v>0</v>
      </c>
      <c r="M214" s="36">
        <f t="shared" ca="1" si="251"/>
        <v>0.22854119154761904</v>
      </c>
      <c r="N214" s="36">
        <f t="shared" ca="1" si="251"/>
        <v>0</v>
      </c>
      <c r="O214" s="36">
        <f t="shared" ca="1" si="251"/>
        <v>0</v>
      </c>
      <c r="P214" s="36">
        <f t="shared" ca="1" si="251"/>
        <v>1.7273735714285712E-2</v>
      </c>
      <c r="Q214" s="36">
        <f t="shared" ca="1" si="251"/>
        <v>0</v>
      </c>
      <c r="R214" s="36">
        <f t="shared" ca="1" si="251"/>
        <v>0</v>
      </c>
      <c r="S214" s="36">
        <f t="shared" ca="1" si="251"/>
        <v>8.177957142857143E-4</v>
      </c>
      <c r="T214" s="36">
        <f t="shared" ca="1" si="251"/>
        <v>0</v>
      </c>
      <c r="U214" s="36">
        <f t="shared" ca="1" si="251"/>
        <v>0</v>
      </c>
      <c r="V214" s="36">
        <f t="shared" ca="1" si="251"/>
        <v>6.2175000000000002E-4</v>
      </c>
      <c r="W214" s="36">
        <f t="shared" ca="1" si="251"/>
        <v>0</v>
      </c>
      <c r="X214" s="36">
        <f t="shared" ca="1" si="251"/>
        <v>0</v>
      </c>
      <c r="Y214" s="36">
        <f t="shared" ca="1" si="251"/>
        <v>1.5229309523809523E-3</v>
      </c>
      <c r="Z214" s="36">
        <f t="shared" ca="1" si="251"/>
        <v>0</v>
      </c>
      <c r="AA214" s="36">
        <f t="shared" ca="1" si="251"/>
        <v>0</v>
      </c>
      <c r="AB214" s="36">
        <f t="shared" ca="1" si="251"/>
        <v>6.371163571428572E-3</v>
      </c>
      <c r="AC214" s="36">
        <f t="shared" ca="1" si="251"/>
        <v>0</v>
      </c>
      <c r="AD214" s="36">
        <f t="shared" ca="1" si="251"/>
        <v>0</v>
      </c>
      <c r="AE214" s="36" t="str">
        <f t="shared" ca="1" si="251"/>
        <v/>
      </c>
      <c r="AF214" s="36" t="str">
        <f t="shared" ca="1" si="251"/>
        <v/>
      </c>
      <c r="AG214" s="36" t="str">
        <f t="shared" ca="1" si="251"/>
        <v/>
      </c>
      <c r="AH214" s="36" t="str">
        <f t="shared" ca="1" si="251"/>
        <v/>
      </c>
      <c r="AI214" s="36" t="str">
        <f t="shared" ca="1" si="251"/>
        <v/>
      </c>
      <c r="AJ214" s="36" t="str">
        <f t="shared" ca="1" si="251"/>
        <v/>
      </c>
      <c r="AK214" s="36" t="str">
        <f t="shared" ca="1" si="251"/>
        <v/>
      </c>
      <c r="AL214" s="36" t="str">
        <f t="shared" ca="1" si="251"/>
        <v/>
      </c>
      <c r="AM214" s="36" t="str">
        <f t="shared" ca="1" si="251"/>
        <v/>
      </c>
      <c r="AN214" s="36" t="str">
        <f t="shared" ca="1" si="251"/>
        <v/>
      </c>
      <c r="AO214" s="36" t="str">
        <f t="shared" ca="1" si="251"/>
        <v/>
      </c>
      <c r="AP214" s="36" t="str">
        <f t="shared" ca="1" si="251"/>
        <v/>
      </c>
      <c r="AQ214" s="36" t="str">
        <f t="shared" ca="1" si="251"/>
        <v/>
      </c>
      <c r="AR214" s="36" t="str">
        <f t="shared" ca="1" si="251"/>
        <v/>
      </c>
      <c r="AS214" s="36" t="str">
        <f t="shared" ca="1" si="251"/>
        <v/>
      </c>
      <c r="AT214" s="36" t="str">
        <f t="shared" ca="1" si="251"/>
        <v/>
      </c>
    </row>
    <row r="215" spans="3:46" x14ac:dyDescent="0.2">
      <c r="C215" s="24" t="s">
        <v>876</v>
      </c>
      <c r="F215" s="24">
        <f t="shared" si="238"/>
        <v>5160</v>
      </c>
      <c r="G215" s="627">
        <f t="shared" si="239"/>
        <v>44319</v>
      </c>
      <c r="H215" s="431">
        <f t="shared" ca="1" si="241"/>
        <v>7</v>
      </c>
      <c r="I215" s="36">
        <f t="shared" ca="1" si="242"/>
        <v>5.7556424806201538E-2</v>
      </c>
      <c r="K215" s="36">
        <f ca="1">IF(COUNT($K156:$AT156)&gt;=K$71,OFFSET($J156,,COUNTBLANK($K156:$AT156)+K$71)*(COUNT($K156:$AT156)&gt;=K$71)/$F215,"")</f>
        <v>0</v>
      </c>
      <c r="L215" s="36">
        <f t="shared" ref="L215:AT216" ca="1" si="252">IF(COUNT($K156:$AT156)&gt;=L$71,OFFSET($J156,,COUNTBLANK($K156:$AT156)+L$71)*(COUNT($K156:$AT156)&gt;=L$71)/$F215,"")</f>
        <v>2.9963598837209299E-2</v>
      </c>
      <c r="M215" s="36">
        <f t="shared" ca="1" si="252"/>
        <v>2.042219573643411E-3</v>
      </c>
      <c r="N215" s="36">
        <f t="shared" ca="1" si="252"/>
        <v>2.1407858527131784E-2</v>
      </c>
      <c r="O215" s="36">
        <f t="shared" ca="1" si="252"/>
        <v>3.4790290697674423E-4</v>
      </c>
      <c r="P215" s="36">
        <f t="shared" ca="1" si="252"/>
        <v>1.5930368217054265E-4</v>
      </c>
      <c r="Q215" s="36">
        <f t="shared" ca="1" si="252"/>
        <v>1.036517441860465E-4</v>
      </c>
      <c r="R215" s="36">
        <f t="shared" ca="1" si="252"/>
        <v>1.1666833333333333E-3</v>
      </c>
      <c r="S215" s="36">
        <f t="shared" ca="1" si="252"/>
        <v>1.3964922480620153E-4</v>
      </c>
      <c r="T215" s="36">
        <f t="shared" ca="1" si="252"/>
        <v>1.2413934108527133E-4</v>
      </c>
      <c r="U215" s="36">
        <f t="shared" ca="1" si="252"/>
        <v>1.9306724806201551E-4</v>
      </c>
      <c r="V215" s="36">
        <f t="shared" ca="1" si="252"/>
        <v>6.5660271317829469E-5</v>
      </c>
      <c r="W215" s="36">
        <f t="shared" ca="1" si="252"/>
        <v>2.6654651162790696E-5</v>
      </c>
      <c r="X215" s="36">
        <f t="shared" ca="1" si="252"/>
        <v>2.8091608527131782E-4</v>
      </c>
      <c r="Y215" s="36">
        <f t="shared" ca="1" si="252"/>
        <v>2.5286511627906977E-4</v>
      </c>
      <c r="Z215" s="36">
        <f t="shared" ca="1" si="252"/>
        <v>6.340038759689922E-5</v>
      </c>
      <c r="AA215" s="36">
        <f t="shared" ca="1" si="252"/>
        <v>1.1342358527131782E-3</v>
      </c>
      <c r="AB215" s="36">
        <f t="shared" ca="1" si="252"/>
        <v>5.5491279069767445E-5</v>
      </c>
      <c r="AC215" s="36">
        <f t="shared" ca="1" si="252"/>
        <v>2.9126744186046515E-5</v>
      </c>
      <c r="AD215" s="36" t="str">
        <f t="shared" ca="1" si="252"/>
        <v/>
      </c>
      <c r="AE215" s="36" t="str">
        <f t="shared" ca="1" si="252"/>
        <v/>
      </c>
      <c r="AF215" s="36" t="str">
        <f t="shared" ca="1" si="252"/>
        <v/>
      </c>
      <c r="AG215" s="36" t="str">
        <f t="shared" ca="1" si="252"/>
        <v/>
      </c>
      <c r="AH215" s="36" t="str">
        <f t="shared" ca="1" si="252"/>
        <v/>
      </c>
      <c r="AI215" s="36" t="str">
        <f t="shared" ca="1" si="252"/>
        <v/>
      </c>
      <c r="AJ215" s="36" t="str">
        <f t="shared" ca="1" si="252"/>
        <v/>
      </c>
      <c r="AK215" s="36" t="str">
        <f t="shared" ca="1" si="252"/>
        <v/>
      </c>
      <c r="AL215" s="36" t="str">
        <f t="shared" ca="1" si="252"/>
        <v/>
      </c>
      <c r="AM215" s="36" t="str">
        <f t="shared" ca="1" si="252"/>
        <v/>
      </c>
      <c r="AN215" s="36" t="str">
        <f t="shared" ca="1" si="252"/>
        <v/>
      </c>
      <c r="AO215" s="36" t="str">
        <f t="shared" ca="1" si="252"/>
        <v/>
      </c>
      <c r="AP215" s="36" t="str">
        <f t="shared" ca="1" si="252"/>
        <v/>
      </c>
      <c r="AQ215" s="36" t="str">
        <f t="shared" ca="1" si="252"/>
        <v/>
      </c>
      <c r="AR215" s="36" t="str">
        <f t="shared" ca="1" si="252"/>
        <v/>
      </c>
      <c r="AS215" s="36" t="str">
        <f t="shared" ca="1" si="252"/>
        <v/>
      </c>
      <c r="AT215" s="36" t="str">
        <f t="shared" ca="1" si="252"/>
        <v/>
      </c>
    </row>
    <row r="216" spans="3:46" x14ac:dyDescent="0.2">
      <c r="C216" s="24" t="s">
        <v>877</v>
      </c>
      <c r="F216" s="24">
        <f t="shared" si="238"/>
        <v>5000</v>
      </c>
      <c r="G216" s="627">
        <f t="shared" si="239"/>
        <v>44317</v>
      </c>
      <c r="H216" s="431">
        <f t="shared" ca="1" si="241"/>
        <v>7</v>
      </c>
      <c r="I216" s="36">
        <f t="shared" ca="1" si="242"/>
        <v>5.7707006200000008E-2</v>
      </c>
      <c r="K216" s="36">
        <f ca="1">IF(COUNT($K157:$AT157)&gt;=K$71,OFFSET($J157,,COUNTBLANK($K157:$AT157)+K$71)*(COUNT($K157:$AT157)&gt;=K$71)/$F216,"")</f>
        <v>0</v>
      </c>
      <c r="L216" s="36">
        <f t="shared" ca="1" si="252"/>
        <v>0</v>
      </c>
      <c r="M216" s="36">
        <f t="shared" ca="1" si="252"/>
        <v>3.9194952800000002E-2</v>
      </c>
      <c r="N216" s="36">
        <f t="shared" ca="1" si="252"/>
        <v>0</v>
      </c>
      <c r="O216" s="36">
        <f t="shared" ca="1" si="252"/>
        <v>0</v>
      </c>
      <c r="P216" s="36">
        <f t="shared" ca="1" si="252"/>
        <v>0</v>
      </c>
      <c r="Q216" s="36">
        <f t="shared" ca="1" si="252"/>
        <v>0</v>
      </c>
      <c r="R216" s="36">
        <f t="shared" ca="1" si="252"/>
        <v>1.76673026E-2</v>
      </c>
      <c r="S216" s="36">
        <f t="shared" ca="1" si="252"/>
        <v>0</v>
      </c>
      <c r="T216" s="36">
        <f t="shared" ca="1" si="252"/>
        <v>0</v>
      </c>
      <c r="U216" s="36">
        <f t="shared" ca="1" si="252"/>
        <v>0</v>
      </c>
      <c r="V216" s="36">
        <f t="shared" ca="1" si="252"/>
        <v>0</v>
      </c>
      <c r="W216" s="36">
        <f t="shared" ca="1" si="252"/>
        <v>0</v>
      </c>
      <c r="X216" s="36">
        <f t="shared" ca="1" si="252"/>
        <v>0</v>
      </c>
      <c r="Y216" s="36">
        <f t="shared" ca="1" si="252"/>
        <v>0</v>
      </c>
      <c r="Z216" s="36">
        <f t="shared" ca="1" si="252"/>
        <v>8.4475079999999996E-4</v>
      </c>
      <c r="AA216" s="36">
        <f t="shared" ca="1" si="252"/>
        <v>0</v>
      </c>
      <c r="AB216" s="36">
        <f t="shared" ca="1" si="252"/>
        <v>0</v>
      </c>
      <c r="AC216" s="36">
        <f t="shared" ca="1" si="252"/>
        <v>0</v>
      </c>
      <c r="AD216" s="36" t="str">
        <f t="shared" ca="1" si="252"/>
        <v/>
      </c>
      <c r="AE216" s="36" t="str">
        <f t="shared" ca="1" si="252"/>
        <v/>
      </c>
      <c r="AF216" s="36" t="str">
        <f t="shared" ca="1" si="252"/>
        <v/>
      </c>
      <c r="AG216" s="36" t="str">
        <f t="shared" ca="1" si="252"/>
        <v/>
      </c>
      <c r="AH216" s="36" t="str">
        <f t="shared" ca="1" si="252"/>
        <v/>
      </c>
      <c r="AI216" s="36" t="str">
        <f t="shared" ca="1" si="252"/>
        <v/>
      </c>
      <c r="AJ216" s="36" t="str">
        <f t="shared" ca="1" si="252"/>
        <v/>
      </c>
      <c r="AK216" s="36" t="str">
        <f t="shared" ca="1" si="252"/>
        <v/>
      </c>
      <c r="AL216" s="36" t="str">
        <f t="shared" ca="1" si="252"/>
        <v/>
      </c>
      <c r="AM216" s="36" t="str">
        <f t="shared" ca="1" si="252"/>
        <v/>
      </c>
      <c r="AN216" s="36" t="str">
        <f t="shared" ca="1" si="252"/>
        <v/>
      </c>
      <c r="AO216" s="36" t="str">
        <f t="shared" ca="1" si="252"/>
        <v/>
      </c>
      <c r="AP216" s="36" t="str">
        <f t="shared" ca="1" si="252"/>
        <v/>
      </c>
      <c r="AQ216" s="36" t="str">
        <f t="shared" ca="1" si="252"/>
        <v/>
      </c>
      <c r="AR216" s="36" t="str">
        <f t="shared" ca="1" si="252"/>
        <v/>
      </c>
      <c r="AS216" s="36" t="str">
        <f t="shared" ca="1" si="252"/>
        <v/>
      </c>
      <c r="AT216" s="36" t="str">
        <f t="shared" ca="1" si="252"/>
        <v/>
      </c>
    </row>
    <row r="217" spans="3:46" x14ac:dyDescent="0.2">
      <c r="C217" s="24" t="s">
        <v>878</v>
      </c>
      <c r="F217" s="24">
        <f t="shared" si="238"/>
        <v>7000</v>
      </c>
      <c r="G217" s="627">
        <f t="shared" si="239"/>
        <v>44417</v>
      </c>
      <c r="H217" s="431">
        <f t="shared" ca="1" si="241"/>
        <v>6</v>
      </c>
      <c r="I217" s="36">
        <f t="shared" ca="1" si="242"/>
        <v>0.14412093200000003</v>
      </c>
      <c r="K217" s="36">
        <f ca="1">IF(COUNT($K160:$AT160)&gt;=K$71,OFFSET($J160,,COUNTBLANK($K160:$AT160)+K$71)*(COUNT($K160:$AT160)&gt;=K$71)/$F217,"")</f>
        <v>0</v>
      </c>
      <c r="L217" s="36">
        <f t="shared" ref="L217:AT217" ca="1" si="253">IF(COUNT($K160:$AT160)&gt;=L$71,OFFSET($J160,,COUNTBLANK($K160:$AT160)+L$71)*(COUNT($K160:$AT160)&gt;=L$71)/$F217,"")</f>
        <v>8.6131526571428585E-2</v>
      </c>
      <c r="M217" s="36">
        <f t="shared" ca="1" si="253"/>
        <v>1.9464994285714285E-3</v>
      </c>
      <c r="N217" s="36">
        <f t="shared" ca="1" si="253"/>
        <v>4.2094577000000001E-2</v>
      </c>
      <c r="O217" s="36">
        <f t="shared" ca="1" si="253"/>
        <v>1.3554684142857144E-2</v>
      </c>
      <c r="P217" s="36">
        <f t="shared" ca="1" si="253"/>
        <v>3.8231999999999996E-5</v>
      </c>
      <c r="Q217" s="36">
        <f t="shared" ca="1" si="253"/>
        <v>2.4057E-5</v>
      </c>
      <c r="R217" s="36">
        <f t="shared" ca="1" si="253"/>
        <v>2.4001400000000001E-4</v>
      </c>
      <c r="S217" s="36">
        <f t="shared" ca="1" si="253"/>
        <v>3.9324285714285718E-5</v>
      </c>
      <c r="T217" s="36">
        <f t="shared" ca="1" si="253"/>
        <v>7.9842857142857148E-6</v>
      </c>
      <c r="U217" s="36">
        <f t="shared" ca="1" si="253"/>
        <v>1.0321714285714286E-5</v>
      </c>
      <c r="V217" s="36">
        <f t="shared" ca="1" si="253"/>
        <v>1.0344857142857144E-5</v>
      </c>
      <c r="W217" s="36">
        <f t="shared" ca="1" si="253"/>
        <v>4.5938571428571422E-6</v>
      </c>
      <c r="X217" s="36">
        <f t="shared" ca="1" si="253"/>
        <v>1.7357142857142855E-6</v>
      </c>
      <c r="Y217" s="36">
        <f t="shared" ca="1" si="253"/>
        <v>1.0437428571428571E-5</v>
      </c>
      <c r="Z217" s="36">
        <f t="shared" ca="1" si="253"/>
        <v>6.5997142857142865E-6</v>
      </c>
      <c r="AA217" s="36" t="str">
        <f t="shared" ca="1" si="253"/>
        <v/>
      </c>
      <c r="AB217" s="36" t="str">
        <f t="shared" ca="1" si="253"/>
        <v/>
      </c>
      <c r="AC217" s="36" t="str">
        <f t="shared" ca="1" si="253"/>
        <v/>
      </c>
      <c r="AD217" s="36" t="str">
        <f t="shared" ca="1" si="253"/>
        <v/>
      </c>
      <c r="AE217" s="36" t="str">
        <f t="shared" ca="1" si="253"/>
        <v/>
      </c>
      <c r="AF217" s="36" t="str">
        <f t="shared" ca="1" si="253"/>
        <v/>
      </c>
      <c r="AG217" s="36" t="str">
        <f t="shared" ca="1" si="253"/>
        <v/>
      </c>
      <c r="AH217" s="36" t="str">
        <f t="shared" ca="1" si="253"/>
        <v/>
      </c>
      <c r="AI217" s="36" t="str">
        <f t="shared" ca="1" si="253"/>
        <v/>
      </c>
      <c r="AJ217" s="36" t="str">
        <f t="shared" ca="1" si="253"/>
        <v/>
      </c>
      <c r="AK217" s="36" t="str">
        <f t="shared" ca="1" si="253"/>
        <v/>
      </c>
      <c r="AL217" s="36" t="str">
        <f t="shared" ca="1" si="253"/>
        <v/>
      </c>
      <c r="AM217" s="36" t="str">
        <f t="shared" ca="1" si="253"/>
        <v/>
      </c>
      <c r="AN217" s="36" t="str">
        <f t="shared" ca="1" si="253"/>
        <v/>
      </c>
      <c r="AO217" s="36" t="str">
        <f t="shared" ca="1" si="253"/>
        <v/>
      </c>
      <c r="AP217" s="36" t="str">
        <f t="shared" ca="1" si="253"/>
        <v/>
      </c>
      <c r="AQ217" s="36" t="str">
        <f t="shared" ca="1" si="253"/>
        <v/>
      </c>
      <c r="AR217" s="36" t="str">
        <f t="shared" ca="1" si="253"/>
        <v/>
      </c>
      <c r="AS217" s="36" t="str">
        <f t="shared" ca="1" si="253"/>
        <v/>
      </c>
      <c r="AT217" s="36" t="str">
        <f t="shared" ca="1" si="253"/>
        <v/>
      </c>
    </row>
    <row r="218" spans="3:46" x14ac:dyDescent="0.2">
      <c r="C218" s="24" t="s">
        <v>803</v>
      </c>
      <c r="F218" s="24">
        <f t="shared" si="238"/>
        <v>2700.8049999999998</v>
      </c>
      <c r="G218" s="627">
        <f t="shared" si="239"/>
        <v>44439</v>
      </c>
      <c r="H218" s="431">
        <f t="shared" ca="1" si="241"/>
        <v>6</v>
      </c>
      <c r="I218" s="36">
        <f t="shared" ca="1" si="242"/>
        <v>3.8092946362288285E-2</v>
      </c>
      <c r="K218" s="36">
        <f ca="1">IF(COUNT($K162:$AT162)&gt;=K$71,OFFSET($J162,,COUNTBLANK($K162:$AT162)+K$71)*(COUNT($K162:$AT162)&gt;=K$71)/$F218,"")</f>
        <v>0</v>
      </c>
      <c r="L218" s="36">
        <f t="shared" ref="L218:AT218" ca="1" si="254">IF(COUNT($K162:$AT162)&gt;=L$71,OFFSET($J162,,COUNTBLANK($K162:$AT162)+L$71)*(COUNT($K162:$AT162)&gt;=L$71)/$F218,"")</f>
        <v>3.7025997804358335E-2</v>
      </c>
      <c r="M218" s="36">
        <f t="shared" ca="1" si="254"/>
        <v>0</v>
      </c>
      <c r="N218" s="36">
        <f t="shared" ca="1" si="254"/>
        <v>0</v>
      </c>
      <c r="O218" s="36">
        <f t="shared" ca="1" si="254"/>
        <v>0</v>
      </c>
      <c r="P218" s="36">
        <f t="shared" ca="1" si="254"/>
        <v>0</v>
      </c>
      <c r="Q218" s="36">
        <f t="shared" ca="1" si="254"/>
        <v>0</v>
      </c>
      <c r="R218" s="36">
        <f t="shared" ca="1" si="254"/>
        <v>4.4553383157984385E-4</v>
      </c>
      <c r="S218" s="36">
        <f t="shared" ca="1" si="254"/>
        <v>0</v>
      </c>
      <c r="T218" s="36">
        <f t="shared" ca="1" si="254"/>
        <v>0</v>
      </c>
      <c r="U218" s="36">
        <f t="shared" ca="1" si="254"/>
        <v>4.3433716984380587E-4</v>
      </c>
      <c r="V218" s="36">
        <f t="shared" ca="1" si="254"/>
        <v>0</v>
      </c>
      <c r="W218" s="36">
        <f t="shared" ca="1" si="254"/>
        <v>0</v>
      </c>
      <c r="X218" s="36">
        <f t="shared" ca="1" si="254"/>
        <v>1.8707755650630093E-4</v>
      </c>
      <c r="Y218" s="36">
        <f t="shared" ca="1" si="254"/>
        <v>0</v>
      </c>
      <c r="Z218" s="36">
        <f t="shared" ca="1" si="254"/>
        <v>0</v>
      </c>
      <c r="AA218" s="36" t="str">
        <f t="shared" ca="1" si="254"/>
        <v/>
      </c>
      <c r="AB218" s="36" t="str">
        <f t="shared" ca="1" si="254"/>
        <v/>
      </c>
      <c r="AC218" s="36" t="str">
        <f t="shared" ca="1" si="254"/>
        <v/>
      </c>
      <c r="AD218" s="36" t="str">
        <f t="shared" ca="1" si="254"/>
        <v/>
      </c>
      <c r="AE218" s="36" t="str">
        <f t="shared" ca="1" si="254"/>
        <v/>
      </c>
      <c r="AF218" s="36" t="str">
        <f t="shared" ca="1" si="254"/>
        <v/>
      </c>
      <c r="AG218" s="36" t="str">
        <f t="shared" ca="1" si="254"/>
        <v/>
      </c>
      <c r="AH218" s="36" t="str">
        <f t="shared" ca="1" si="254"/>
        <v/>
      </c>
      <c r="AI218" s="36" t="str">
        <f t="shared" ca="1" si="254"/>
        <v/>
      </c>
      <c r="AJ218" s="36" t="str">
        <f t="shared" ca="1" si="254"/>
        <v/>
      </c>
      <c r="AK218" s="36" t="str">
        <f t="shared" ca="1" si="254"/>
        <v/>
      </c>
      <c r="AL218" s="36" t="str">
        <f t="shared" ca="1" si="254"/>
        <v/>
      </c>
      <c r="AM218" s="36" t="str">
        <f t="shared" ca="1" si="254"/>
        <v/>
      </c>
      <c r="AN218" s="36" t="str">
        <f t="shared" ca="1" si="254"/>
        <v/>
      </c>
      <c r="AO218" s="36" t="str">
        <f t="shared" ca="1" si="254"/>
        <v/>
      </c>
      <c r="AP218" s="36" t="str">
        <f t="shared" ca="1" si="254"/>
        <v/>
      </c>
      <c r="AQ218" s="36" t="str">
        <f t="shared" ca="1" si="254"/>
        <v/>
      </c>
      <c r="AR218" s="36" t="str">
        <f t="shared" ca="1" si="254"/>
        <v/>
      </c>
      <c r="AS218" s="36" t="str">
        <f t="shared" ca="1" si="254"/>
        <v/>
      </c>
      <c r="AT218" s="36" t="str">
        <f t="shared" ca="1" si="254"/>
        <v/>
      </c>
    </row>
    <row r="219" spans="3:46" x14ac:dyDescent="0.2">
      <c r="C219" s="24" t="s">
        <v>804</v>
      </c>
      <c r="F219" s="24">
        <f t="shared" si="238"/>
        <v>9600</v>
      </c>
      <c r="G219" s="627">
        <f t="shared" si="239"/>
        <v>44456</v>
      </c>
      <c r="H219" s="431">
        <f t="shared" ca="1" si="241"/>
        <v>5</v>
      </c>
      <c r="I219" s="36">
        <f t="shared" ca="1" si="242"/>
        <v>0.1736552603125</v>
      </c>
      <c r="K219" s="36">
        <f t="shared" ref="K219:AT219" ca="1" si="255">IF(COUNT($K163:$AT163)&gt;=K$71,OFFSET($J163,,COUNTBLANK($K163:$AT163)+K$71)*(COUNT($K163:$AT163)&gt;=K$71)/$F219,"")</f>
        <v>0</v>
      </c>
      <c r="L219" s="36">
        <f t="shared" ca="1" si="255"/>
        <v>0</v>
      </c>
      <c r="M219" s="36">
        <f t="shared" ca="1" si="255"/>
        <v>0</v>
      </c>
      <c r="N219" s="36">
        <f t="shared" ca="1" si="255"/>
        <v>0.17269948927083334</v>
      </c>
      <c r="O219" s="36">
        <f t="shared" ca="1" si="255"/>
        <v>0</v>
      </c>
      <c r="P219" s="36">
        <f t="shared" ca="1" si="255"/>
        <v>0</v>
      </c>
      <c r="Q219" s="36">
        <f t="shared" ca="1" si="255"/>
        <v>3.1913260416666669E-4</v>
      </c>
      <c r="R219" s="36">
        <f t="shared" ca="1" si="255"/>
        <v>0</v>
      </c>
      <c r="S219" s="36">
        <f t="shared" ca="1" si="255"/>
        <v>0</v>
      </c>
      <c r="T219" s="36">
        <f t="shared" ca="1" si="255"/>
        <v>2.3701218749999997E-4</v>
      </c>
      <c r="U219" s="36">
        <f t="shared" ca="1" si="255"/>
        <v>0</v>
      </c>
      <c r="V219" s="36">
        <f t="shared" ca="1" si="255"/>
        <v>0</v>
      </c>
      <c r="W219" s="36">
        <f t="shared" ca="1" si="255"/>
        <v>3.9962625000000002E-4</v>
      </c>
      <c r="X219" s="36">
        <f t="shared" ca="1" si="255"/>
        <v>0</v>
      </c>
      <c r="Y219" s="36">
        <f t="shared" ca="1" si="255"/>
        <v>0</v>
      </c>
      <c r="Z219" s="36" t="str">
        <f t="shared" ca="1" si="255"/>
        <v/>
      </c>
      <c r="AA219" s="36" t="str">
        <f t="shared" ca="1" si="255"/>
        <v/>
      </c>
      <c r="AB219" s="36" t="str">
        <f t="shared" ca="1" si="255"/>
        <v/>
      </c>
      <c r="AC219" s="36" t="str">
        <f t="shared" ca="1" si="255"/>
        <v/>
      </c>
      <c r="AD219" s="36" t="str">
        <f t="shared" ca="1" si="255"/>
        <v/>
      </c>
      <c r="AE219" s="36" t="str">
        <f t="shared" ca="1" si="255"/>
        <v/>
      </c>
      <c r="AF219" s="36" t="str">
        <f t="shared" ca="1" si="255"/>
        <v/>
      </c>
      <c r="AG219" s="36" t="str">
        <f t="shared" ca="1" si="255"/>
        <v/>
      </c>
      <c r="AH219" s="36" t="str">
        <f t="shared" ca="1" si="255"/>
        <v/>
      </c>
      <c r="AI219" s="36" t="str">
        <f t="shared" ca="1" si="255"/>
        <v/>
      </c>
      <c r="AJ219" s="36" t="str">
        <f t="shared" ca="1" si="255"/>
        <v/>
      </c>
      <c r="AK219" s="36" t="str">
        <f t="shared" ca="1" si="255"/>
        <v/>
      </c>
      <c r="AL219" s="36" t="str">
        <f t="shared" ca="1" si="255"/>
        <v/>
      </c>
      <c r="AM219" s="36" t="str">
        <f t="shared" ca="1" si="255"/>
        <v/>
      </c>
      <c r="AN219" s="36" t="str">
        <f t="shared" ca="1" si="255"/>
        <v/>
      </c>
      <c r="AO219" s="36" t="str">
        <f t="shared" ca="1" si="255"/>
        <v/>
      </c>
      <c r="AP219" s="36" t="str">
        <f t="shared" ca="1" si="255"/>
        <v/>
      </c>
      <c r="AQ219" s="36" t="str">
        <f t="shared" ca="1" si="255"/>
        <v/>
      </c>
      <c r="AR219" s="36" t="str">
        <f t="shared" ca="1" si="255"/>
        <v/>
      </c>
      <c r="AS219" s="36" t="str">
        <f t="shared" ca="1" si="255"/>
        <v/>
      </c>
      <c r="AT219" s="36" t="str">
        <f t="shared" ca="1" si="255"/>
        <v/>
      </c>
    </row>
    <row r="220" spans="3:46" x14ac:dyDescent="0.2">
      <c r="C220" s="24" t="s">
        <v>805</v>
      </c>
      <c r="F220" s="24">
        <f t="shared" si="238"/>
        <v>10751.425999999999</v>
      </c>
      <c r="G220" s="627">
        <f t="shared" si="239"/>
        <v>44456</v>
      </c>
      <c r="H220" s="431">
        <f t="shared" ca="1" si="241"/>
        <v>5</v>
      </c>
      <c r="I220" s="36">
        <f t="shared" ca="1" si="242"/>
        <v>0.15427870089046791</v>
      </c>
      <c r="K220" s="36">
        <f t="shared" ref="K220:AT220" ca="1" si="256">IF(COUNT($K164:$AT164)&gt;=K$71,OFFSET($J164,,COUNTBLANK($K164:$AT164)+K$71)*(COUNT($K164:$AT164)&gt;=K$71)/$F220,"")</f>
        <v>0</v>
      </c>
      <c r="L220" s="36">
        <f t="shared" ca="1" si="256"/>
        <v>0</v>
      </c>
      <c r="M220" s="36">
        <f t="shared" ca="1" si="256"/>
        <v>0</v>
      </c>
      <c r="N220" s="36">
        <f t="shared" ca="1" si="256"/>
        <v>0.15077909042019169</v>
      </c>
      <c r="O220" s="36">
        <f t="shared" ca="1" si="256"/>
        <v>0</v>
      </c>
      <c r="P220" s="36">
        <f t="shared" ca="1" si="256"/>
        <v>0</v>
      </c>
      <c r="Q220" s="36">
        <f t="shared" ca="1" si="256"/>
        <v>0</v>
      </c>
      <c r="R220" s="36">
        <f t="shared" ca="1" si="256"/>
        <v>0</v>
      </c>
      <c r="S220" s="36">
        <f t="shared" ca="1" si="256"/>
        <v>0</v>
      </c>
      <c r="T220" s="36">
        <f t="shared" ca="1" si="256"/>
        <v>3.4996104702762218E-3</v>
      </c>
      <c r="U220" s="36">
        <f t="shared" ca="1" si="256"/>
        <v>0</v>
      </c>
      <c r="V220" s="36">
        <f t="shared" ca="1" si="256"/>
        <v>0</v>
      </c>
      <c r="W220" s="36">
        <f t="shared" ca="1" si="256"/>
        <v>0</v>
      </c>
      <c r="X220" s="36">
        <f t="shared" ca="1" si="256"/>
        <v>0</v>
      </c>
      <c r="Y220" s="36">
        <f t="shared" ca="1" si="256"/>
        <v>0</v>
      </c>
      <c r="Z220" s="36" t="str">
        <f t="shared" ca="1" si="256"/>
        <v/>
      </c>
      <c r="AA220" s="36" t="str">
        <f t="shared" ca="1" si="256"/>
        <v/>
      </c>
      <c r="AB220" s="36" t="str">
        <f t="shared" ca="1" si="256"/>
        <v/>
      </c>
      <c r="AC220" s="36" t="str">
        <f t="shared" ca="1" si="256"/>
        <v/>
      </c>
      <c r="AD220" s="36" t="str">
        <f t="shared" ca="1" si="256"/>
        <v/>
      </c>
      <c r="AE220" s="36" t="str">
        <f t="shared" ca="1" si="256"/>
        <v/>
      </c>
      <c r="AF220" s="36" t="str">
        <f t="shared" ca="1" si="256"/>
        <v/>
      </c>
      <c r="AG220" s="36" t="str">
        <f t="shared" ca="1" si="256"/>
        <v/>
      </c>
      <c r="AH220" s="36" t="str">
        <f t="shared" ca="1" si="256"/>
        <v/>
      </c>
      <c r="AI220" s="36" t="str">
        <f t="shared" ca="1" si="256"/>
        <v/>
      </c>
      <c r="AJ220" s="36" t="str">
        <f t="shared" ca="1" si="256"/>
        <v/>
      </c>
      <c r="AK220" s="36" t="str">
        <f t="shared" ca="1" si="256"/>
        <v/>
      </c>
      <c r="AL220" s="36" t="str">
        <f t="shared" ca="1" si="256"/>
        <v/>
      </c>
      <c r="AM220" s="36" t="str">
        <f t="shared" ca="1" si="256"/>
        <v/>
      </c>
      <c r="AN220" s="36" t="str">
        <f t="shared" ca="1" si="256"/>
        <v/>
      </c>
      <c r="AO220" s="36" t="str">
        <f t="shared" ca="1" si="256"/>
        <v/>
      </c>
      <c r="AP220" s="36" t="str">
        <f t="shared" ca="1" si="256"/>
        <v/>
      </c>
      <c r="AQ220" s="36" t="str">
        <f t="shared" ca="1" si="256"/>
        <v/>
      </c>
      <c r="AR220" s="36" t="str">
        <f t="shared" ca="1" si="256"/>
        <v/>
      </c>
      <c r="AS220" s="36" t="str">
        <f t="shared" ca="1" si="256"/>
        <v/>
      </c>
      <c r="AT220" s="36" t="str">
        <f t="shared" ca="1" si="256"/>
        <v/>
      </c>
    </row>
    <row r="221" spans="3:46" x14ac:dyDescent="0.2">
      <c r="C221" s="24" t="s">
        <v>301</v>
      </c>
      <c r="F221" s="24">
        <f t="shared" si="238"/>
        <v>1000</v>
      </c>
      <c r="G221" s="627">
        <f t="shared" si="239"/>
        <v>44484</v>
      </c>
      <c r="H221" s="431">
        <f t="shared" ca="1" si="241"/>
        <v>5</v>
      </c>
      <c r="I221" s="36">
        <f t="shared" ca="1" si="242"/>
        <v>3.3877915000000001E-2</v>
      </c>
      <c r="K221" s="36">
        <f ca="1">IF(COUNT($K167:$AT167)&gt;=K$71,OFFSET($J167,,COUNTBLANK($K167:$AT167)+K$71)*(COUNT($K167:$AT167)&gt;=K$71)/$F221,"")</f>
        <v>0</v>
      </c>
      <c r="L221" s="36">
        <f t="shared" ref="L221:AT221" ca="1" si="257">IF(COUNT($K167:$AT167)&gt;=L$71,OFFSET($J167,,COUNTBLANK($K167:$AT167)+L$71)*(COUNT($K167:$AT167)&gt;=L$71)/$F221,"")</f>
        <v>0</v>
      </c>
      <c r="M221" s="36">
        <f t="shared" ca="1" si="257"/>
        <v>3.71498E-4</v>
      </c>
      <c r="N221" s="36">
        <f t="shared" ca="1" si="257"/>
        <v>7.6080399999999999E-3</v>
      </c>
      <c r="O221" s="36">
        <f t="shared" ca="1" si="257"/>
        <v>2.4364088999999998E-2</v>
      </c>
      <c r="P221" s="36">
        <f t="shared" ca="1" si="257"/>
        <v>5.39965E-4</v>
      </c>
      <c r="Q221" s="36">
        <f t="shared" ca="1" si="257"/>
        <v>3.5439E-4</v>
      </c>
      <c r="R221" s="36">
        <f t="shared" ca="1" si="257"/>
        <v>3.3524500000000002E-4</v>
      </c>
      <c r="S221" s="36">
        <f t="shared" ca="1" si="257"/>
        <v>1.22371E-4</v>
      </c>
      <c r="T221" s="36">
        <f t="shared" ca="1" si="257"/>
        <v>1.0304E-4</v>
      </c>
      <c r="U221" s="36">
        <f t="shared" ca="1" si="257"/>
        <v>1.9002000000000002E-5</v>
      </c>
      <c r="V221" s="36">
        <f t="shared" ca="1" si="257"/>
        <v>2.2427000000000001E-5</v>
      </c>
      <c r="W221" s="36">
        <f t="shared" ca="1" si="257"/>
        <v>1.9512000000000002E-5</v>
      </c>
      <c r="X221" s="36">
        <f t="shared" ca="1" si="257"/>
        <v>1.8336000000000002E-5</v>
      </c>
      <c r="Y221" s="36" t="str">
        <f t="shared" ca="1" si="257"/>
        <v/>
      </c>
      <c r="Z221" s="36" t="str">
        <f t="shared" ca="1" si="257"/>
        <v/>
      </c>
      <c r="AA221" s="36" t="str">
        <f t="shared" ca="1" si="257"/>
        <v/>
      </c>
      <c r="AB221" s="36" t="str">
        <f t="shared" ca="1" si="257"/>
        <v/>
      </c>
      <c r="AC221" s="36" t="str">
        <f t="shared" ca="1" si="257"/>
        <v/>
      </c>
      <c r="AD221" s="36" t="str">
        <f t="shared" ca="1" si="257"/>
        <v/>
      </c>
      <c r="AE221" s="36" t="str">
        <f t="shared" ca="1" si="257"/>
        <v/>
      </c>
      <c r="AF221" s="36" t="str">
        <f t="shared" ca="1" si="257"/>
        <v/>
      </c>
      <c r="AG221" s="36" t="str">
        <f t="shared" ca="1" si="257"/>
        <v/>
      </c>
      <c r="AH221" s="36" t="str">
        <f t="shared" ca="1" si="257"/>
        <v/>
      </c>
      <c r="AI221" s="36" t="str">
        <f t="shared" ca="1" si="257"/>
        <v/>
      </c>
      <c r="AJ221" s="36" t="str">
        <f t="shared" ca="1" si="257"/>
        <v/>
      </c>
      <c r="AK221" s="36" t="str">
        <f t="shared" ca="1" si="257"/>
        <v/>
      </c>
      <c r="AL221" s="36" t="str">
        <f t="shared" ca="1" si="257"/>
        <v/>
      </c>
      <c r="AM221" s="36" t="str">
        <f t="shared" ca="1" si="257"/>
        <v/>
      </c>
      <c r="AN221" s="36" t="str">
        <f t="shared" ca="1" si="257"/>
        <v/>
      </c>
      <c r="AO221" s="36" t="str">
        <f t="shared" ca="1" si="257"/>
        <v/>
      </c>
      <c r="AP221" s="36" t="str">
        <f t="shared" ca="1" si="257"/>
        <v/>
      </c>
      <c r="AQ221" s="36" t="str">
        <f t="shared" ca="1" si="257"/>
        <v/>
      </c>
      <c r="AR221" s="36" t="str">
        <f t="shared" ca="1" si="257"/>
        <v/>
      </c>
      <c r="AS221" s="36" t="str">
        <f t="shared" ca="1" si="257"/>
        <v/>
      </c>
      <c r="AT221" s="36" t="str">
        <f t="shared" ca="1" si="257"/>
        <v/>
      </c>
    </row>
    <row r="222" spans="3:46" x14ac:dyDescent="0.2">
      <c r="C222" s="24" t="s">
        <v>302</v>
      </c>
      <c r="F222" s="24">
        <f t="shared" si="238"/>
        <v>3000</v>
      </c>
      <c r="G222" s="627">
        <f t="shared" si="239"/>
        <v>44529</v>
      </c>
      <c r="H222" s="431">
        <f t="shared" ca="1" si="241"/>
        <v>5</v>
      </c>
      <c r="I222" s="36">
        <f t="shared" ca="1" si="242"/>
        <v>0.11522856533333334</v>
      </c>
      <c r="K222" s="36">
        <f ca="1">IF(COUNT($K171:$AT171)&gt;=K$71,OFFSET($J171,,COUNTBLANK($K171:$AT171)+K$71)*(COUNT($K171:$AT171)&gt;=K$71)/$F222,"")</f>
        <v>0</v>
      </c>
      <c r="L222" s="36">
        <f t="shared" ref="L222:AT222" ca="1" si="258">IF(COUNT($K171:$AT171)&gt;=L$71,OFFSET($J171,,COUNTBLANK($K171:$AT171)+L$71)*(COUNT($K171:$AT171)&gt;=L$71)/$F222,"")</f>
        <v>7.5394809999999993E-2</v>
      </c>
      <c r="M222" s="36">
        <f t="shared" ca="1" si="258"/>
        <v>0</v>
      </c>
      <c r="N222" s="36">
        <f t="shared" ca="1" si="258"/>
        <v>0</v>
      </c>
      <c r="O222" s="36">
        <f t="shared" ca="1" si="258"/>
        <v>0</v>
      </c>
      <c r="P222" s="36">
        <f t="shared" ca="1" si="258"/>
        <v>3.8722395999999999E-2</v>
      </c>
      <c r="Q222" s="36">
        <f t="shared" ca="1" si="258"/>
        <v>0</v>
      </c>
      <c r="R222" s="36">
        <f t="shared" ca="1" si="258"/>
        <v>7.5524199999999994E-4</v>
      </c>
      <c r="S222" s="36">
        <f t="shared" ca="1" si="258"/>
        <v>0</v>
      </c>
      <c r="T222" s="36">
        <f t="shared" ca="1" si="258"/>
        <v>0</v>
      </c>
      <c r="U222" s="36">
        <f t="shared" ca="1" si="258"/>
        <v>3.561173333333333E-4</v>
      </c>
      <c r="V222" s="36">
        <f t="shared" ca="1" si="258"/>
        <v>0</v>
      </c>
      <c r="W222" s="36">
        <f t="shared" ca="1" si="258"/>
        <v>0</v>
      </c>
      <c r="X222" s="36" t="str">
        <f t="shared" ca="1" si="258"/>
        <v/>
      </c>
      <c r="Y222" s="36" t="str">
        <f t="shared" ca="1" si="258"/>
        <v/>
      </c>
      <c r="Z222" s="36" t="str">
        <f t="shared" ca="1" si="258"/>
        <v/>
      </c>
      <c r="AA222" s="36" t="str">
        <f t="shared" ca="1" si="258"/>
        <v/>
      </c>
      <c r="AB222" s="36" t="str">
        <f t="shared" ca="1" si="258"/>
        <v/>
      </c>
      <c r="AC222" s="36" t="str">
        <f t="shared" ca="1" si="258"/>
        <v/>
      </c>
      <c r="AD222" s="36" t="str">
        <f t="shared" ca="1" si="258"/>
        <v/>
      </c>
      <c r="AE222" s="36" t="str">
        <f t="shared" ca="1" si="258"/>
        <v/>
      </c>
      <c r="AF222" s="36" t="str">
        <f t="shared" ca="1" si="258"/>
        <v/>
      </c>
      <c r="AG222" s="36" t="str">
        <f t="shared" ca="1" si="258"/>
        <v/>
      </c>
      <c r="AH222" s="36" t="str">
        <f t="shared" ca="1" si="258"/>
        <v/>
      </c>
      <c r="AI222" s="36" t="str">
        <f t="shared" ca="1" si="258"/>
        <v/>
      </c>
      <c r="AJ222" s="36" t="str">
        <f t="shared" ca="1" si="258"/>
        <v/>
      </c>
      <c r="AK222" s="36" t="str">
        <f t="shared" ca="1" si="258"/>
        <v/>
      </c>
      <c r="AL222" s="36" t="str">
        <f t="shared" ca="1" si="258"/>
        <v/>
      </c>
      <c r="AM222" s="36" t="str">
        <f t="shared" ca="1" si="258"/>
        <v/>
      </c>
      <c r="AN222" s="36" t="str">
        <f t="shared" ca="1" si="258"/>
        <v/>
      </c>
      <c r="AO222" s="36" t="str">
        <f t="shared" ca="1" si="258"/>
        <v/>
      </c>
      <c r="AP222" s="36" t="str">
        <f t="shared" ca="1" si="258"/>
        <v/>
      </c>
      <c r="AQ222" s="36" t="str">
        <f t="shared" ca="1" si="258"/>
        <v/>
      </c>
      <c r="AR222" s="36" t="str">
        <f t="shared" ca="1" si="258"/>
        <v/>
      </c>
      <c r="AS222" s="36" t="str">
        <f t="shared" ca="1" si="258"/>
        <v/>
      </c>
      <c r="AT222" s="36" t="str">
        <f t="shared" ca="1" si="258"/>
        <v/>
      </c>
    </row>
    <row r="223" spans="3:46" x14ac:dyDescent="0.2">
      <c r="C223" s="24" t="s">
        <v>303</v>
      </c>
      <c r="F223" s="24">
        <f t="shared" si="238"/>
        <v>2995.35</v>
      </c>
      <c r="G223" s="627">
        <f t="shared" si="239"/>
        <v>44512</v>
      </c>
      <c r="H223" s="431">
        <f t="shared" ca="1" si="241"/>
        <v>5</v>
      </c>
      <c r="I223" s="36">
        <f t="shared" ca="1" si="242"/>
        <v>0</v>
      </c>
      <c r="K223" s="36">
        <f t="shared" ref="K223:AT223" ca="1" si="259">IF(COUNT($K172:$AT172)&gt;=K$71,OFFSET($J172,,COUNTBLANK($K172:$AT172)+K$71)*(COUNT($K172:$AT172)&gt;=K$71)/$F223,"")</f>
        <v>0</v>
      </c>
      <c r="L223" s="36">
        <f t="shared" ca="1" si="259"/>
        <v>0</v>
      </c>
      <c r="M223" s="36">
        <f t="shared" ca="1" si="259"/>
        <v>0</v>
      </c>
      <c r="N223" s="36">
        <f t="shared" ca="1" si="259"/>
        <v>0</v>
      </c>
      <c r="O223" s="36">
        <f t="shared" ca="1" si="259"/>
        <v>0</v>
      </c>
      <c r="P223" s="36">
        <f t="shared" ca="1" si="259"/>
        <v>0</v>
      </c>
      <c r="Q223" s="36">
        <f t="shared" ca="1" si="259"/>
        <v>0</v>
      </c>
      <c r="R223" s="36">
        <f t="shared" ca="1" si="259"/>
        <v>0</v>
      </c>
      <c r="S223" s="36">
        <f t="shared" ca="1" si="259"/>
        <v>0</v>
      </c>
      <c r="T223" s="36">
        <f t="shared" ca="1" si="259"/>
        <v>0</v>
      </c>
      <c r="U223" s="36">
        <f t="shared" ca="1" si="259"/>
        <v>0</v>
      </c>
      <c r="V223" s="36">
        <f t="shared" ca="1" si="259"/>
        <v>0</v>
      </c>
      <c r="W223" s="36">
        <f t="shared" ca="1" si="259"/>
        <v>0</v>
      </c>
      <c r="X223" s="36" t="str">
        <f t="shared" ca="1" si="259"/>
        <v/>
      </c>
      <c r="Y223" s="36" t="str">
        <f t="shared" ca="1" si="259"/>
        <v/>
      </c>
      <c r="Z223" s="36" t="str">
        <f t="shared" ca="1" si="259"/>
        <v/>
      </c>
      <c r="AA223" s="36" t="str">
        <f t="shared" ca="1" si="259"/>
        <v/>
      </c>
      <c r="AB223" s="36" t="str">
        <f t="shared" ca="1" si="259"/>
        <v/>
      </c>
      <c r="AC223" s="36" t="str">
        <f t="shared" ca="1" si="259"/>
        <v/>
      </c>
      <c r="AD223" s="36" t="str">
        <f t="shared" ca="1" si="259"/>
        <v/>
      </c>
      <c r="AE223" s="36" t="str">
        <f t="shared" ca="1" si="259"/>
        <v/>
      </c>
      <c r="AF223" s="36" t="str">
        <f t="shared" ca="1" si="259"/>
        <v/>
      </c>
      <c r="AG223" s="36" t="str">
        <f t="shared" ca="1" si="259"/>
        <v/>
      </c>
      <c r="AH223" s="36" t="str">
        <f t="shared" ca="1" si="259"/>
        <v/>
      </c>
      <c r="AI223" s="36" t="str">
        <f t="shared" ca="1" si="259"/>
        <v/>
      </c>
      <c r="AJ223" s="36" t="str">
        <f t="shared" ca="1" si="259"/>
        <v/>
      </c>
      <c r="AK223" s="36" t="str">
        <f t="shared" ca="1" si="259"/>
        <v/>
      </c>
      <c r="AL223" s="36" t="str">
        <f t="shared" ca="1" si="259"/>
        <v/>
      </c>
      <c r="AM223" s="36" t="str">
        <f t="shared" ca="1" si="259"/>
        <v/>
      </c>
      <c r="AN223" s="36" t="str">
        <f t="shared" ca="1" si="259"/>
        <v/>
      </c>
      <c r="AO223" s="36" t="str">
        <f t="shared" ca="1" si="259"/>
        <v/>
      </c>
      <c r="AP223" s="36" t="str">
        <f t="shared" ca="1" si="259"/>
        <v/>
      </c>
      <c r="AQ223" s="36" t="str">
        <f t="shared" ca="1" si="259"/>
        <v/>
      </c>
      <c r="AR223" s="36" t="str">
        <f t="shared" ca="1" si="259"/>
        <v/>
      </c>
      <c r="AS223" s="36" t="str">
        <f t="shared" ca="1" si="259"/>
        <v/>
      </c>
      <c r="AT223" s="36" t="str">
        <f t="shared" ca="1" si="259"/>
        <v/>
      </c>
    </row>
    <row r="224" spans="3:46" x14ac:dyDescent="0.2">
      <c r="C224" s="24" t="s">
        <v>304</v>
      </c>
      <c r="F224" s="24">
        <f t="shared" si="238"/>
        <v>3000</v>
      </c>
      <c r="G224" s="627">
        <f t="shared" si="239"/>
        <v>44541</v>
      </c>
      <c r="H224" s="431">
        <f t="shared" ca="1" si="241"/>
        <v>4</v>
      </c>
      <c r="I224" s="36">
        <f t="shared" ca="1" si="242"/>
        <v>0</v>
      </c>
      <c r="K224" s="36">
        <f t="shared" ref="K224:AT224" ca="1" si="260">IF(COUNT($K173:$AT173)&gt;=K$71,OFFSET($J173,,COUNTBLANK($K173:$AT173)+K$71)*(COUNT($K173:$AT173)&gt;=K$71)/$F224,"")</f>
        <v>0</v>
      </c>
      <c r="L224" s="36">
        <f t="shared" ca="1" si="260"/>
        <v>0</v>
      </c>
      <c r="M224" s="36">
        <f t="shared" ca="1" si="260"/>
        <v>0</v>
      </c>
      <c r="N224" s="36">
        <f t="shared" ca="1" si="260"/>
        <v>0</v>
      </c>
      <c r="O224" s="36">
        <f t="shared" ca="1" si="260"/>
        <v>0</v>
      </c>
      <c r="P224" s="36">
        <f t="shared" ca="1" si="260"/>
        <v>0</v>
      </c>
      <c r="Q224" s="36">
        <f t="shared" ca="1" si="260"/>
        <v>0</v>
      </c>
      <c r="R224" s="36">
        <f t="shared" ca="1" si="260"/>
        <v>0</v>
      </c>
      <c r="S224" s="36">
        <f t="shared" ca="1" si="260"/>
        <v>0</v>
      </c>
      <c r="T224" s="36">
        <f t="shared" ca="1" si="260"/>
        <v>0</v>
      </c>
      <c r="U224" s="36">
        <f t="shared" ca="1" si="260"/>
        <v>0</v>
      </c>
      <c r="V224" s="36">
        <f t="shared" ca="1" si="260"/>
        <v>0</v>
      </c>
      <c r="W224" s="36" t="str">
        <f t="shared" ca="1" si="260"/>
        <v/>
      </c>
      <c r="X224" s="36" t="str">
        <f t="shared" ca="1" si="260"/>
        <v/>
      </c>
      <c r="Y224" s="36" t="str">
        <f t="shared" ca="1" si="260"/>
        <v/>
      </c>
      <c r="Z224" s="36" t="str">
        <f t="shared" ca="1" si="260"/>
        <v/>
      </c>
      <c r="AA224" s="36" t="str">
        <f t="shared" ca="1" si="260"/>
        <v/>
      </c>
      <c r="AB224" s="36" t="str">
        <f t="shared" ca="1" si="260"/>
        <v/>
      </c>
      <c r="AC224" s="36" t="str">
        <f t="shared" ca="1" si="260"/>
        <v/>
      </c>
      <c r="AD224" s="36" t="str">
        <f t="shared" ca="1" si="260"/>
        <v/>
      </c>
      <c r="AE224" s="36" t="str">
        <f t="shared" ca="1" si="260"/>
        <v/>
      </c>
      <c r="AF224" s="36" t="str">
        <f t="shared" ca="1" si="260"/>
        <v/>
      </c>
      <c r="AG224" s="36" t="str">
        <f t="shared" ca="1" si="260"/>
        <v/>
      </c>
      <c r="AH224" s="36" t="str">
        <f t="shared" ca="1" si="260"/>
        <v/>
      </c>
      <c r="AI224" s="36" t="str">
        <f t="shared" ca="1" si="260"/>
        <v/>
      </c>
      <c r="AJ224" s="36" t="str">
        <f t="shared" ca="1" si="260"/>
        <v/>
      </c>
      <c r="AK224" s="36" t="str">
        <f t="shared" ca="1" si="260"/>
        <v/>
      </c>
      <c r="AL224" s="36" t="str">
        <f t="shared" ca="1" si="260"/>
        <v/>
      </c>
      <c r="AM224" s="36" t="str">
        <f t="shared" ca="1" si="260"/>
        <v/>
      </c>
      <c r="AN224" s="36" t="str">
        <f t="shared" ca="1" si="260"/>
        <v/>
      </c>
      <c r="AO224" s="36" t="str">
        <f t="shared" ca="1" si="260"/>
        <v/>
      </c>
      <c r="AP224" s="36" t="str">
        <f t="shared" ca="1" si="260"/>
        <v/>
      </c>
      <c r="AQ224" s="36" t="str">
        <f t="shared" ca="1" si="260"/>
        <v/>
      </c>
      <c r="AR224" s="36" t="str">
        <f t="shared" ca="1" si="260"/>
        <v/>
      </c>
      <c r="AS224" s="36" t="str">
        <f t="shared" ca="1" si="260"/>
        <v/>
      </c>
      <c r="AT224" s="36" t="str">
        <f t="shared" ca="1" si="260"/>
        <v/>
      </c>
    </row>
    <row r="225" spans="2:46" x14ac:dyDescent="0.2">
      <c r="C225" s="24" t="s">
        <v>305</v>
      </c>
      <c r="F225" s="24">
        <f t="shared" si="238"/>
        <v>12800</v>
      </c>
      <c r="G225" s="627">
        <f t="shared" si="239"/>
        <v>44550</v>
      </c>
      <c r="H225" s="431">
        <f t="shared" ca="1" si="241"/>
        <v>4</v>
      </c>
      <c r="I225" s="36">
        <f t="shared" ca="1" si="242"/>
        <v>7.3562330234374987E-2</v>
      </c>
      <c r="K225" s="36">
        <f t="shared" ref="K225:AT225" ca="1" si="261">IF(COUNT($K174:$AT174)&gt;=K$71,OFFSET($J174,,COUNTBLANK($K174:$AT174)+K$71)*(COUNT($K174:$AT174)&gt;=K$71)/$F225,"")</f>
        <v>0</v>
      </c>
      <c r="L225" s="36">
        <f t="shared" ca="1" si="261"/>
        <v>8.7781640624999993E-5</v>
      </c>
      <c r="M225" s="36">
        <f t="shared" ca="1" si="261"/>
        <v>6.0941397656249993E-3</v>
      </c>
      <c r="N225" s="36">
        <f t="shared" ca="1" si="261"/>
        <v>4.3958550859375001E-2</v>
      </c>
      <c r="O225" s="36">
        <f t="shared" ca="1" si="261"/>
        <v>3.8040468749999999E-5</v>
      </c>
      <c r="P225" s="36">
        <f t="shared" ca="1" si="261"/>
        <v>2.4299921875000002E-5</v>
      </c>
      <c r="Q225" s="36">
        <f t="shared" ca="1" si="261"/>
        <v>1.4785859375000002E-5</v>
      </c>
      <c r="R225" s="36">
        <f t="shared" ca="1" si="261"/>
        <v>4.1196093750000001E-6</v>
      </c>
      <c r="S225" s="36">
        <f t="shared" ca="1" si="261"/>
        <v>4.0816406250000003E-6</v>
      </c>
      <c r="T225" s="36">
        <f t="shared" ca="1" si="261"/>
        <v>2.3326437109375001E-2</v>
      </c>
      <c r="U225" s="36">
        <f t="shared" ca="1" si="261"/>
        <v>2.4363281250000001E-6</v>
      </c>
      <c r="V225" s="36">
        <f t="shared" ca="1" si="261"/>
        <v>7.6570312500000002E-6</v>
      </c>
      <c r="W225" s="36" t="str">
        <f t="shared" ca="1" si="261"/>
        <v/>
      </c>
      <c r="X225" s="36" t="str">
        <f t="shared" ca="1" si="261"/>
        <v/>
      </c>
      <c r="Y225" s="36" t="str">
        <f t="shared" ca="1" si="261"/>
        <v/>
      </c>
      <c r="Z225" s="36" t="str">
        <f t="shared" ca="1" si="261"/>
        <v/>
      </c>
      <c r="AA225" s="36" t="str">
        <f t="shared" ca="1" si="261"/>
        <v/>
      </c>
      <c r="AB225" s="36" t="str">
        <f t="shared" ca="1" si="261"/>
        <v/>
      </c>
      <c r="AC225" s="36" t="str">
        <f t="shared" ca="1" si="261"/>
        <v/>
      </c>
      <c r="AD225" s="36" t="str">
        <f t="shared" ca="1" si="261"/>
        <v/>
      </c>
      <c r="AE225" s="36" t="str">
        <f t="shared" ca="1" si="261"/>
        <v/>
      </c>
      <c r="AF225" s="36" t="str">
        <f t="shared" ca="1" si="261"/>
        <v/>
      </c>
      <c r="AG225" s="36" t="str">
        <f t="shared" ca="1" si="261"/>
        <v/>
      </c>
      <c r="AH225" s="36" t="str">
        <f t="shared" ca="1" si="261"/>
        <v/>
      </c>
      <c r="AI225" s="36" t="str">
        <f t="shared" ca="1" si="261"/>
        <v/>
      </c>
      <c r="AJ225" s="36" t="str">
        <f t="shared" ca="1" si="261"/>
        <v/>
      </c>
      <c r="AK225" s="36" t="str">
        <f t="shared" ca="1" si="261"/>
        <v/>
      </c>
      <c r="AL225" s="36" t="str">
        <f t="shared" ca="1" si="261"/>
        <v/>
      </c>
      <c r="AM225" s="36" t="str">
        <f t="shared" ca="1" si="261"/>
        <v/>
      </c>
      <c r="AN225" s="36" t="str">
        <f t="shared" ca="1" si="261"/>
        <v/>
      </c>
      <c r="AO225" s="36" t="str">
        <f t="shared" ca="1" si="261"/>
        <v/>
      </c>
      <c r="AP225" s="36" t="str">
        <f t="shared" ca="1" si="261"/>
        <v/>
      </c>
      <c r="AQ225" s="36" t="str">
        <f t="shared" ca="1" si="261"/>
        <v/>
      </c>
      <c r="AR225" s="36" t="str">
        <f t="shared" ca="1" si="261"/>
        <v/>
      </c>
      <c r="AS225" s="36" t="str">
        <f t="shared" ca="1" si="261"/>
        <v/>
      </c>
      <c r="AT225" s="36" t="str">
        <f t="shared" ca="1" si="261"/>
        <v/>
      </c>
    </row>
    <row r="226" spans="2:46" x14ac:dyDescent="0.2">
      <c r="C226" s="24" t="s">
        <v>306</v>
      </c>
      <c r="F226" s="24">
        <f t="shared" si="238"/>
        <v>8520</v>
      </c>
      <c r="G226" s="627">
        <f t="shared" si="239"/>
        <v>44575</v>
      </c>
      <c r="H226" s="431">
        <f t="shared" ca="1" si="241"/>
        <v>4</v>
      </c>
      <c r="I226" s="36">
        <f t="shared" ca="1" si="242"/>
        <v>0.11994688380281689</v>
      </c>
      <c r="K226" s="36">
        <f t="shared" ref="K226:AT227" ca="1" si="262">IF(COUNT($K175:$AT175)&gt;=K$71,OFFSET($J175,,COUNTBLANK($K175:$AT175)+K$71)*(COUNT($K175:$AT175)&gt;=K$71)/$F226,"")</f>
        <v>0</v>
      </c>
      <c r="L226" s="36">
        <f t="shared" ca="1" si="262"/>
        <v>0</v>
      </c>
      <c r="M226" s="36">
        <f t="shared" ca="1" si="262"/>
        <v>7.1199718075117366E-2</v>
      </c>
      <c r="N226" s="36">
        <f t="shared" ca="1" si="262"/>
        <v>0</v>
      </c>
      <c r="O226" s="36">
        <f t="shared" ca="1" si="262"/>
        <v>0</v>
      </c>
      <c r="P226" s="36">
        <f t="shared" ca="1" si="262"/>
        <v>4.8452700469483564E-2</v>
      </c>
      <c r="Q226" s="36">
        <f t="shared" ca="1" si="262"/>
        <v>0</v>
      </c>
      <c r="R226" s="36">
        <f t="shared" ca="1" si="262"/>
        <v>0</v>
      </c>
      <c r="S226" s="36">
        <f t="shared" ca="1" si="262"/>
        <v>2.9446525821596244E-4</v>
      </c>
      <c r="T226" s="36">
        <f t="shared" ca="1" si="262"/>
        <v>0</v>
      </c>
      <c r="U226" s="36">
        <f t="shared" ca="1" si="262"/>
        <v>0</v>
      </c>
      <c r="V226" s="36" t="str">
        <f t="shared" ca="1" si="262"/>
        <v/>
      </c>
      <c r="W226" s="36" t="str">
        <f t="shared" ca="1" si="262"/>
        <v/>
      </c>
      <c r="X226" s="36" t="str">
        <f t="shared" ca="1" si="262"/>
        <v/>
      </c>
      <c r="Y226" s="36" t="str">
        <f t="shared" ca="1" si="262"/>
        <v/>
      </c>
      <c r="Z226" s="36" t="str">
        <f t="shared" ca="1" si="262"/>
        <v/>
      </c>
      <c r="AA226" s="36" t="str">
        <f t="shared" ca="1" si="262"/>
        <v/>
      </c>
      <c r="AB226" s="36" t="str">
        <f t="shared" ca="1" si="262"/>
        <v/>
      </c>
      <c r="AC226" s="36" t="str">
        <f t="shared" ca="1" si="262"/>
        <v/>
      </c>
      <c r="AD226" s="36" t="str">
        <f t="shared" ca="1" si="262"/>
        <v/>
      </c>
      <c r="AE226" s="36" t="str">
        <f t="shared" ca="1" si="262"/>
        <v/>
      </c>
      <c r="AF226" s="36" t="str">
        <f t="shared" ca="1" si="262"/>
        <v/>
      </c>
      <c r="AG226" s="36" t="str">
        <f t="shared" ca="1" si="262"/>
        <v/>
      </c>
      <c r="AH226" s="36" t="str">
        <f t="shared" ca="1" si="262"/>
        <v/>
      </c>
      <c r="AI226" s="36" t="str">
        <f t="shared" ca="1" si="262"/>
        <v/>
      </c>
      <c r="AJ226" s="36" t="str">
        <f t="shared" ca="1" si="262"/>
        <v/>
      </c>
      <c r="AK226" s="36" t="str">
        <f t="shared" ca="1" si="262"/>
        <v/>
      </c>
      <c r="AL226" s="36" t="str">
        <f t="shared" ca="1" si="262"/>
        <v/>
      </c>
      <c r="AM226" s="36" t="str">
        <f t="shared" ca="1" si="262"/>
        <v/>
      </c>
      <c r="AN226" s="36" t="str">
        <f t="shared" ca="1" si="262"/>
        <v/>
      </c>
      <c r="AO226" s="36" t="str">
        <f t="shared" ca="1" si="262"/>
        <v/>
      </c>
      <c r="AP226" s="36" t="str">
        <f t="shared" ca="1" si="262"/>
        <v/>
      </c>
      <c r="AQ226" s="36" t="str">
        <f t="shared" ca="1" si="262"/>
        <v/>
      </c>
      <c r="AR226" s="36" t="str">
        <f t="shared" ca="1" si="262"/>
        <v/>
      </c>
      <c r="AS226" s="36" t="str">
        <f t="shared" ca="1" si="262"/>
        <v/>
      </c>
      <c r="AT226" s="36" t="str">
        <f t="shared" ca="1" si="262"/>
        <v/>
      </c>
    </row>
    <row r="227" spans="2:46" x14ac:dyDescent="0.2">
      <c r="C227" s="24" t="s">
        <v>307</v>
      </c>
      <c r="F227" s="24">
        <f t="shared" si="238"/>
        <v>15873.756716</v>
      </c>
      <c r="G227" s="627">
        <f t="shared" si="239"/>
        <v>44592</v>
      </c>
      <c r="H227" s="431">
        <f t="shared" ca="1" si="241"/>
        <v>4</v>
      </c>
      <c r="I227" s="36">
        <f t="shared" ca="1" si="242"/>
        <v>0.17047905221278434</v>
      </c>
      <c r="K227" s="36">
        <f ca="1">IF(COUNT($K176:$AT176)&gt;=K$71,OFFSET($J176,,COUNTBLANK($K176:$AT176)+K$71)*(COUNT($K176:$AT176)&gt;=K$71)/$F227,"")</f>
        <v>7.4966501080398699E-4</v>
      </c>
      <c r="L227" s="36">
        <f t="shared" ca="1" si="262"/>
        <v>0</v>
      </c>
      <c r="M227" s="36">
        <f t="shared" ca="1" si="262"/>
        <v>0.16486960502311884</v>
      </c>
      <c r="N227" s="36">
        <f t="shared" ca="1" si="262"/>
        <v>4.8597821788615098E-3</v>
      </c>
      <c r="O227" s="36">
        <f t="shared" ca="1" si="262"/>
        <v>0</v>
      </c>
      <c r="P227" s="36">
        <f t="shared" ca="1" si="262"/>
        <v>0</v>
      </c>
      <c r="Q227" s="36">
        <f t="shared" ca="1" si="262"/>
        <v>0</v>
      </c>
      <c r="R227" s="36">
        <f t="shared" ca="1" si="262"/>
        <v>0</v>
      </c>
      <c r="S227" s="36">
        <f t="shared" ca="1" si="262"/>
        <v>0</v>
      </c>
      <c r="T227" s="36">
        <f t="shared" ca="1" si="262"/>
        <v>0</v>
      </c>
      <c r="U227" s="36">
        <f t="shared" ca="1" si="262"/>
        <v>0</v>
      </c>
      <c r="V227" s="36" t="str">
        <f t="shared" ca="1" si="262"/>
        <v/>
      </c>
      <c r="W227" s="36" t="str">
        <f t="shared" ca="1" si="262"/>
        <v/>
      </c>
      <c r="X227" s="36" t="str">
        <f t="shared" ca="1" si="262"/>
        <v/>
      </c>
      <c r="Y227" s="36" t="str">
        <f t="shared" ca="1" si="262"/>
        <v/>
      </c>
      <c r="Z227" s="36" t="str">
        <f t="shared" ca="1" si="262"/>
        <v/>
      </c>
      <c r="AA227" s="36" t="str">
        <f t="shared" ca="1" si="262"/>
        <v/>
      </c>
      <c r="AB227" s="36" t="str">
        <f t="shared" ca="1" si="262"/>
        <v/>
      </c>
      <c r="AC227" s="36" t="str">
        <f t="shared" ca="1" si="262"/>
        <v/>
      </c>
      <c r="AD227" s="36" t="str">
        <f t="shared" ca="1" si="262"/>
        <v/>
      </c>
      <c r="AE227" s="36" t="str">
        <f t="shared" ca="1" si="262"/>
        <v/>
      </c>
      <c r="AF227" s="36" t="str">
        <f t="shared" ca="1" si="262"/>
        <v/>
      </c>
      <c r="AG227" s="36" t="str">
        <f t="shared" ca="1" si="262"/>
        <v/>
      </c>
      <c r="AH227" s="36" t="str">
        <f t="shared" ca="1" si="262"/>
        <v/>
      </c>
      <c r="AI227" s="36" t="str">
        <f t="shared" ca="1" si="262"/>
        <v/>
      </c>
      <c r="AJ227" s="36" t="str">
        <f t="shared" ca="1" si="262"/>
        <v/>
      </c>
      <c r="AK227" s="36" t="str">
        <f t="shared" ca="1" si="262"/>
        <v/>
      </c>
      <c r="AL227" s="36" t="str">
        <f t="shared" ca="1" si="262"/>
        <v/>
      </c>
      <c r="AM227" s="36" t="str">
        <f t="shared" ca="1" si="262"/>
        <v/>
      </c>
      <c r="AN227" s="36" t="str">
        <f t="shared" ca="1" si="262"/>
        <v/>
      </c>
      <c r="AO227" s="36" t="str">
        <f t="shared" ca="1" si="262"/>
        <v/>
      </c>
      <c r="AP227" s="36" t="str">
        <f t="shared" ca="1" si="262"/>
        <v/>
      </c>
      <c r="AQ227" s="36" t="str">
        <f t="shared" ca="1" si="262"/>
        <v/>
      </c>
      <c r="AR227" s="36" t="str">
        <f t="shared" ca="1" si="262"/>
        <v/>
      </c>
      <c r="AS227" s="36" t="str">
        <f t="shared" ca="1" si="262"/>
        <v/>
      </c>
      <c r="AT227" s="36" t="str">
        <f t="shared" ca="1" si="262"/>
        <v/>
      </c>
    </row>
    <row r="228" spans="2:46" x14ac:dyDescent="0.2">
      <c r="C228" s="24" t="s">
        <v>825</v>
      </c>
      <c r="F228" s="24">
        <f>VLOOKUP(C228,$B$11:$F$68,COLUMNS($B$10:$F$10),FALSE)</f>
        <v>5151.3500000000004</v>
      </c>
      <c r="G228" s="627">
        <f>VLOOKUP(C228,$B$11:$G$68,COLUMNS($B$10:$G$10),FALSE)</f>
        <v>44806</v>
      </c>
      <c r="H228" s="431">
        <f t="shared" ca="1" si="241"/>
        <v>1</v>
      </c>
      <c r="I228" s="36">
        <f t="shared" ca="1" si="242"/>
        <v>8.3861512030826875E-3</v>
      </c>
      <c r="K228" s="36">
        <f ca="1">IF(COUNT($K186:$AT186)&gt;=K$71,OFFSET($J186,,COUNTBLANK($K186:$AT186)+K$71)*(COUNT($K186:$AT186)&gt;=K$71)/$F228,"")</f>
        <v>0</v>
      </c>
      <c r="L228" s="36">
        <f t="shared" ref="L228:AT228" ca="1" si="263">IF(COUNT($K186:$AT186)&gt;=L$71,OFFSET($J186,,COUNTBLANK($K186:$AT186)+L$71)*(COUNT($K186:$AT186)&gt;=L$71)/$F228,"")</f>
        <v>0</v>
      </c>
      <c r="M228" s="36">
        <f t="shared" ca="1" si="263"/>
        <v>8.3861512030826875E-3</v>
      </c>
      <c r="N228" s="36" t="str">
        <f t="shared" ca="1" si="263"/>
        <v/>
      </c>
      <c r="O228" s="36" t="str">
        <f t="shared" ca="1" si="263"/>
        <v/>
      </c>
      <c r="P228" s="36" t="str">
        <f t="shared" ca="1" si="263"/>
        <v/>
      </c>
      <c r="Q228" s="36" t="str">
        <f t="shared" ca="1" si="263"/>
        <v/>
      </c>
      <c r="R228" s="36" t="str">
        <f t="shared" ca="1" si="263"/>
        <v/>
      </c>
      <c r="S228" s="36" t="str">
        <f t="shared" ca="1" si="263"/>
        <v/>
      </c>
      <c r="T228" s="36" t="str">
        <f t="shared" ca="1" si="263"/>
        <v/>
      </c>
      <c r="U228" s="36" t="str">
        <f t="shared" ca="1" si="263"/>
        <v/>
      </c>
      <c r="V228" s="36" t="str">
        <f t="shared" ca="1" si="263"/>
        <v/>
      </c>
      <c r="W228" s="36" t="str">
        <f t="shared" ca="1" si="263"/>
        <v/>
      </c>
      <c r="X228" s="36" t="str">
        <f t="shared" ca="1" si="263"/>
        <v/>
      </c>
      <c r="Y228" s="36" t="str">
        <f t="shared" ca="1" si="263"/>
        <v/>
      </c>
      <c r="Z228" s="36" t="str">
        <f t="shared" ca="1" si="263"/>
        <v/>
      </c>
      <c r="AA228" s="36" t="str">
        <f t="shared" ca="1" si="263"/>
        <v/>
      </c>
      <c r="AB228" s="36" t="str">
        <f t="shared" ca="1" si="263"/>
        <v/>
      </c>
      <c r="AC228" s="36" t="str">
        <f t="shared" ca="1" si="263"/>
        <v/>
      </c>
      <c r="AD228" s="36" t="str">
        <f t="shared" ca="1" si="263"/>
        <v/>
      </c>
      <c r="AE228" s="36" t="str">
        <f t="shared" ca="1" si="263"/>
        <v/>
      </c>
      <c r="AF228" s="36" t="str">
        <f t="shared" ca="1" si="263"/>
        <v/>
      </c>
      <c r="AG228" s="36" t="str">
        <f t="shared" ca="1" si="263"/>
        <v/>
      </c>
      <c r="AH228" s="36" t="str">
        <f t="shared" ca="1" si="263"/>
        <v/>
      </c>
      <c r="AI228" s="36" t="str">
        <f t="shared" ca="1" si="263"/>
        <v/>
      </c>
      <c r="AJ228" s="36" t="str">
        <f t="shared" ca="1" si="263"/>
        <v/>
      </c>
      <c r="AK228" s="36" t="str">
        <f t="shared" ca="1" si="263"/>
        <v/>
      </c>
      <c r="AL228" s="36" t="str">
        <f t="shared" ca="1" si="263"/>
        <v/>
      </c>
      <c r="AM228" s="36" t="str">
        <f t="shared" ca="1" si="263"/>
        <v/>
      </c>
      <c r="AN228" s="36" t="str">
        <f t="shared" ca="1" si="263"/>
        <v/>
      </c>
      <c r="AO228" s="36" t="str">
        <f t="shared" ca="1" si="263"/>
        <v/>
      </c>
      <c r="AP228" s="36" t="str">
        <f t="shared" ca="1" si="263"/>
        <v/>
      </c>
      <c r="AQ228" s="36" t="str">
        <f t="shared" ca="1" si="263"/>
        <v/>
      </c>
      <c r="AR228" s="36" t="str">
        <f t="shared" ca="1" si="263"/>
        <v/>
      </c>
      <c r="AS228" s="36" t="str">
        <f t="shared" ca="1" si="263"/>
        <v/>
      </c>
      <c r="AT228" s="36" t="str">
        <f t="shared" ca="1" si="263"/>
        <v/>
      </c>
    </row>
    <row r="229" spans="2:46" x14ac:dyDescent="0.2">
      <c r="C229" s="24" t="s">
        <v>309</v>
      </c>
      <c r="F229" s="24">
        <f t="shared" ref="F229:F232" si="264">VLOOKUP(C229,$B$11:$F$68,COLUMNS($B$10:$F$10),FALSE)</f>
        <v>8400</v>
      </c>
      <c r="G229" s="627">
        <f t="shared" ref="G229:G232" si="265">VLOOKUP(C229,$B$11:$G$68,COLUMNS($B$10:$G$10),FALSE)</f>
        <v>44839</v>
      </c>
      <c r="H229" s="431">
        <f t="shared" ca="1" si="241"/>
        <v>1</v>
      </c>
      <c r="I229" s="36">
        <f t="shared" ca="1" si="242"/>
        <v>4.4574928571428573E-4</v>
      </c>
      <c r="K229" s="36">
        <f ca="1">IF(COUNT($K188:$AT188)&gt;=K$71,OFFSET($J188,,COUNTBLANK($K188:$AT188)+K$71)*(COUNT($K188:$AT188)&gt;=K$71)/$F229,"")</f>
        <v>0</v>
      </c>
      <c r="L229" s="36">
        <f t="shared" ref="L229:AT229" ca="1" si="266">IF(COUNT($K188:$AT188)&gt;=L$71,OFFSET($J188,,COUNTBLANK($K188:$AT188)+L$71)*(COUNT($K188:$AT188)&gt;=L$71)/$F229,"")</f>
        <v>4.4574928571428573E-4</v>
      </c>
      <c r="M229" s="36" t="str">
        <f t="shared" ca="1" si="266"/>
        <v/>
      </c>
      <c r="N229" s="36" t="str">
        <f t="shared" ca="1" si="266"/>
        <v/>
      </c>
      <c r="O229" s="36" t="str">
        <f t="shared" ca="1" si="266"/>
        <v/>
      </c>
      <c r="P229" s="36" t="str">
        <f t="shared" ca="1" si="266"/>
        <v/>
      </c>
      <c r="Q229" s="36" t="str">
        <f t="shared" ca="1" si="266"/>
        <v/>
      </c>
      <c r="R229" s="36" t="str">
        <f t="shared" ca="1" si="266"/>
        <v/>
      </c>
      <c r="S229" s="36" t="str">
        <f t="shared" ca="1" si="266"/>
        <v/>
      </c>
      <c r="T229" s="36" t="str">
        <f t="shared" ca="1" si="266"/>
        <v/>
      </c>
      <c r="U229" s="36" t="str">
        <f t="shared" ca="1" si="266"/>
        <v/>
      </c>
      <c r="V229" s="36" t="str">
        <f t="shared" ca="1" si="266"/>
        <v/>
      </c>
      <c r="W229" s="36" t="str">
        <f t="shared" ca="1" si="266"/>
        <v/>
      </c>
      <c r="X229" s="36" t="str">
        <f t="shared" ca="1" si="266"/>
        <v/>
      </c>
      <c r="Y229" s="36" t="str">
        <f t="shared" ca="1" si="266"/>
        <v/>
      </c>
      <c r="Z229" s="36" t="str">
        <f t="shared" ca="1" si="266"/>
        <v/>
      </c>
      <c r="AA229" s="36" t="str">
        <f t="shared" ca="1" si="266"/>
        <v/>
      </c>
      <c r="AB229" s="36" t="str">
        <f t="shared" ca="1" si="266"/>
        <v/>
      </c>
      <c r="AC229" s="36" t="str">
        <f t="shared" ca="1" si="266"/>
        <v/>
      </c>
      <c r="AD229" s="36" t="str">
        <f t="shared" ca="1" si="266"/>
        <v/>
      </c>
      <c r="AE229" s="36" t="str">
        <f t="shared" ca="1" si="266"/>
        <v/>
      </c>
      <c r="AF229" s="36" t="str">
        <f t="shared" ca="1" si="266"/>
        <v/>
      </c>
      <c r="AG229" s="36" t="str">
        <f t="shared" ca="1" si="266"/>
        <v/>
      </c>
      <c r="AH229" s="36" t="str">
        <f t="shared" ca="1" si="266"/>
        <v/>
      </c>
      <c r="AI229" s="36" t="str">
        <f t="shared" ca="1" si="266"/>
        <v/>
      </c>
      <c r="AJ229" s="36" t="str">
        <f t="shared" ca="1" si="266"/>
        <v/>
      </c>
      <c r="AK229" s="36" t="str">
        <f t="shared" ca="1" si="266"/>
        <v/>
      </c>
      <c r="AL229" s="36" t="str">
        <f t="shared" ca="1" si="266"/>
        <v/>
      </c>
      <c r="AM229" s="36" t="str">
        <f t="shared" ca="1" si="266"/>
        <v/>
      </c>
      <c r="AN229" s="36" t="str">
        <f t="shared" ca="1" si="266"/>
        <v/>
      </c>
      <c r="AO229" s="36" t="str">
        <f t="shared" ca="1" si="266"/>
        <v/>
      </c>
      <c r="AP229" s="36" t="str">
        <f t="shared" ca="1" si="266"/>
        <v/>
      </c>
      <c r="AQ229" s="36" t="str">
        <f t="shared" ca="1" si="266"/>
        <v/>
      </c>
      <c r="AR229" s="36" t="str">
        <f t="shared" ca="1" si="266"/>
        <v/>
      </c>
      <c r="AS229" s="36" t="str">
        <f t="shared" ca="1" si="266"/>
        <v/>
      </c>
      <c r="AT229" s="36" t="str">
        <f t="shared" ca="1" si="266"/>
        <v/>
      </c>
    </row>
    <row r="230" spans="2:46" x14ac:dyDescent="0.2">
      <c r="C230" s="24" t="s">
        <v>310</v>
      </c>
      <c r="F230" s="24">
        <f t="shared" si="264"/>
        <v>9361.9</v>
      </c>
      <c r="G230" s="627">
        <f t="shared" si="265"/>
        <v>44853</v>
      </c>
      <c r="H230" s="431">
        <f t="shared" ca="1" si="241"/>
        <v>1</v>
      </c>
      <c r="I230" s="36">
        <f t="shared" ca="1" si="242"/>
        <v>0</v>
      </c>
      <c r="K230" s="36">
        <f ca="1">IF(COUNT($K190:$AT190)&gt;=K$71,OFFSET($J190,,COUNTBLANK($K190:$AT190)+K$71)*(COUNT($K190:$AT190)&gt;=K$71)/$F230,"")</f>
        <v>0</v>
      </c>
      <c r="L230" s="36">
        <f t="shared" ref="L230:AT231" ca="1" si="267">IF(COUNT($K190:$AT190)&gt;=L$71,OFFSET($J190,,COUNTBLANK($K190:$AT190)+L$71)*(COUNT($K190:$AT190)&gt;=L$71)/$F230,"")</f>
        <v>0</v>
      </c>
      <c r="M230" s="36" t="str">
        <f t="shared" ca="1" si="267"/>
        <v/>
      </c>
      <c r="N230" s="36" t="str">
        <f t="shared" ca="1" si="267"/>
        <v/>
      </c>
      <c r="O230" s="36" t="str">
        <f t="shared" ca="1" si="267"/>
        <v/>
      </c>
      <c r="P230" s="36" t="str">
        <f t="shared" ca="1" si="267"/>
        <v/>
      </c>
      <c r="Q230" s="36" t="str">
        <f t="shared" ca="1" si="267"/>
        <v/>
      </c>
      <c r="R230" s="36" t="str">
        <f t="shared" ca="1" si="267"/>
        <v/>
      </c>
      <c r="S230" s="36" t="str">
        <f t="shared" ca="1" si="267"/>
        <v/>
      </c>
      <c r="T230" s="36" t="str">
        <f t="shared" ca="1" si="267"/>
        <v/>
      </c>
      <c r="U230" s="36" t="str">
        <f t="shared" ca="1" si="267"/>
        <v/>
      </c>
      <c r="V230" s="36" t="str">
        <f t="shared" ca="1" si="267"/>
        <v/>
      </c>
      <c r="W230" s="36" t="str">
        <f t="shared" ca="1" si="267"/>
        <v/>
      </c>
      <c r="X230" s="36" t="str">
        <f t="shared" ca="1" si="267"/>
        <v/>
      </c>
      <c r="Y230" s="36" t="str">
        <f t="shared" ca="1" si="267"/>
        <v/>
      </c>
      <c r="Z230" s="36" t="str">
        <f t="shared" ca="1" si="267"/>
        <v/>
      </c>
      <c r="AA230" s="36" t="str">
        <f t="shared" ca="1" si="267"/>
        <v/>
      </c>
      <c r="AB230" s="36" t="str">
        <f t="shared" ca="1" si="267"/>
        <v/>
      </c>
      <c r="AC230" s="36" t="str">
        <f t="shared" ca="1" si="267"/>
        <v/>
      </c>
      <c r="AD230" s="36" t="str">
        <f t="shared" ca="1" si="267"/>
        <v/>
      </c>
      <c r="AE230" s="36" t="str">
        <f t="shared" ca="1" si="267"/>
        <v/>
      </c>
      <c r="AF230" s="36" t="str">
        <f t="shared" ca="1" si="267"/>
        <v/>
      </c>
      <c r="AG230" s="36" t="str">
        <f t="shared" ca="1" si="267"/>
        <v/>
      </c>
      <c r="AH230" s="36" t="str">
        <f t="shared" ca="1" si="267"/>
        <v/>
      </c>
      <c r="AI230" s="36" t="str">
        <f t="shared" ca="1" si="267"/>
        <v/>
      </c>
      <c r="AJ230" s="36" t="str">
        <f t="shared" ca="1" si="267"/>
        <v/>
      </c>
      <c r="AK230" s="36" t="str">
        <f t="shared" ca="1" si="267"/>
        <v/>
      </c>
      <c r="AL230" s="36" t="str">
        <f t="shared" ca="1" si="267"/>
        <v/>
      </c>
      <c r="AM230" s="36" t="str">
        <f t="shared" ca="1" si="267"/>
        <v/>
      </c>
      <c r="AN230" s="36" t="str">
        <f t="shared" ca="1" si="267"/>
        <v/>
      </c>
      <c r="AO230" s="36" t="str">
        <f t="shared" ca="1" si="267"/>
        <v/>
      </c>
      <c r="AP230" s="36" t="str">
        <f t="shared" ca="1" si="267"/>
        <v/>
      </c>
      <c r="AQ230" s="36" t="str">
        <f t="shared" ca="1" si="267"/>
        <v/>
      </c>
      <c r="AR230" s="36" t="str">
        <f t="shared" ca="1" si="267"/>
        <v/>
      </c>
      <c r="AS230" s="36" t="str">
        <f t="shared" ca="1" si="267"/>
        <v/>
      </c>
      <c r="AT230" s="36" t="str">
        <f t="shared" ca="1" si="267"/>
        <v/>
      </c>
    </row>
    <row r="231" spans="2:46" x14ac:dyDescent="0.2">
      <c r="C231" s="24" t="s">
        <v>311</v>
      </c>
      <c r="F231" s="24">
        <f t="shared" si="264"/>
        <v>10400</v>
      </c>
      <c r="G231" s="627">
        <f t="shared" si="265"/>
        <v>44837</v>
      </c>
      <c r="H231" s="431">
        <f t="shared" ca="1" si="241"/>
        <v>1</v>
      </c>
      <c r="I231" s="36">
        <f t="shared" ca="1" si="242"/>
        <v>3.8461538461538464E-2</v>
      </c>
      <c r="K231" s="36">
        <f ca="1">IF(COUNT($K191:$AT191)&gt;=K$71,OFFSET($J191,,COUNTBLANK($K191:$AT191)+K$71)*(COUNT($K191:$AT191)&gt;=K$71)/$F231,"")</f>
        <v>3.8461538461538464E-2</v>
      </c>
      <c r="L231" s="36">
        <f t="shared" ca="1" si="267"/>
        <v>0</v>
      </c>
      <c r="M231" s="36" t="str">
        <f t="shared" ca="1" si="267"/>
        <v/>
      </c>
      <c r="N231" s="36" t="str">
        <f t="shared" ca="1" si="267"/>
        <v/>
      </c>
      <c r="O231" s="36" t="str">
        <f t="shared" ca="1" si="267"/>
        <v/>
      </c>
      <c r="P231" s="36" t="str">
        <f t="shared" ca="1" si="267"/>
        <v/>
      </c>
      <c r="Q231" s="36" t="str">
        <f t="shared" ca="1" si="267"/>
        <v/>
      </c>
      <c r="R231" s="36" t="str">
        <f t="shared" ca="1" si="267"/>
        <v/>
      </c>
      <c r="S231" s="36" t="str">
        <f t="shared" ca="1" si="267"/>
        <v/>
      </c>
      <c r="T231" s="36" t="str">
        <f t="shared" ca="1" si="267"/>
        <v/>
      </c>
      <c r="U231" s="36" t="str">
        <f t="shared" ca="1" si="267"/>
        <v/>
      </c>
      <c r="V231" s="36" t="str">
        <f t="shared" ca="1" si="267"/>
        <v/>
      </c>
      <c r="W231" s="36" t="str">
        <f t="shared" ca="1" si="267"/>
        <v/>
      </c>
      <c r="X231" s="36" t="str">
        <f t="shared" ca="1" si="267"/>
        <v/>
      </c>
      <c r="Y231" s="36" t="str">
        <f t="shared" ca="1" si="267"/>
        <v/>
      </c>
      <c r="Z231" s="36" t="str">
        <f t="shared" ca="1" si="267"/>
        <v/>
      </c>
      <c r="AA231" s="36" t="str">
        <f t="shared" ca="1" si="267"/>
        <v/>
      </c>
      <c r="AB231" s="36" t="str">
        <f t="shared" ca="1" si="267"/>
        <v/>
      </c>
      <c r="AC231" s="36" t="str">
        <f t="shared" ca="1" si="267"/>
        <v/>
      </c>
      <c r="AD231" s="36" t="str">
        <f t="shared" ca="1" si="267"/>
        <v/>
      </c>
      <c r="AE231" s="36" t="str">
        <f t="shared" ca="1" si="267"/>
        <v/>
      </c>
      <c r="AF231" s="36" t="str">
        <f t="shared" ca="1" si="267"/>
        <v/>
      </c>
      <c r="AG231" s="36" t="str">
        <f t="shared" ca="1" si="267"/>
        <v/>
      </c>
      <c r="AH231" s="36" t="str">
        <f t="shared" ca="1" si="267"/>
        <v/>
      </c>
      <c r="AI231" s="36" t="str">
        <f t="shared" ca="1" si="267"/>
        <v/>
      </c>
      <c r="AJ231" s="36" t="str">
        <f t="shared" ca="1" si="267"/>
        <v/>
      </c>
      <c r="AK231" s="36" t="str">
        <f t="shared" ca="1" si="267"/>
        <v/>
      </c>
      <c r="AL231" s="36" t="str">
        <f t="shared" ca="1" si="267"/>
        <v/>
      </c>
      <c r="AM231" s="36" t="str">
        <f t="shared" ca="1" si="267"/>
        <v/>
      </c>
      <c r="AN231" s="36" t="str">
        <f t="shared" ca="1" si="267"/>
        <v/>
      </c>
      <c r="AO231" s="36" t="str">
        <f t="shared" ca="1" si="267"/>
        <v/>
      </c>
      <c r="AP231" s="36" t="str">
        <f t="shared" ca="1" si="267"/>
        <v/>
      </c>
      <c r="AQ231" s="36" t="str">
        <f t="shared" ca="1" si="267"/>
        <v/>
      </c>
      <c r="AR231" s="36" t="str">
        <f t="shared" ca="1" si="267"/>
        <v/>
      </c>
      <c r="AS231" s="36" t="str">
        <f t="shared" ca="1" si="267"/>
        <v/>
      </c>
      <c r="AT231" s="36" t="str">
        <f t="shared" ca="1" si="267"/>
        <v/>
      </c>
    </row>
    <row r="232" spans="2:46" x14ac:dyDescent="0.2">
      <c r="C232" s="24" t="s">
        <v>833</v>
      </c>
      <c r="F232" s="24">
        <f t="shared" si="264"/>
        <v>9162.625</v>
      </c>
      <c r="G232" s="627">
        <f t="shared" si="265"/>
        <v>44883</v>
      </c>
      <c r="H232" s="431">
        <f t="shared" ca="1" si="241"/>
        <v>1</v>
      </c>
      <c r="I232" s="36">
        <f t="shared" ca="1" si="242"/>
        <v>0</v>
      </c>
      <c r="K232" s="36">
        <f ca="1">IF(COUNT($K194:$AT194)&gt;=K$71,OFFSET($J194,,COUNTBLANK($K194:$AT194)+K$71)*(COUNT($K194:$AT194)&gt;=K$71)/$F232,"")</f>
        <v>0</v>
      </c>
      <c r="L232" s="36" t="str">
        <f t="shared" ref="L232:AT232" ca="1" si="268">IF(COUNT($K194:$AT194)&gt;=L$71,OFFSET($J194,,COUNTBLANK($K194:$AT194)+L$71)*(COUNT($K194:$AT194)&gt;=L$71)/$F232,"")</f>
        <v/>
      </c>
      <c r="M232" s="36" t="str">
        <f t="shared" ca="1" si="268"/>
        <v/>
      </c>
      <c r="N232" s="36" t="str">
        <f t="shared" ca="1" si="268"/>
        <v/>
      </c>
      <c r="O232" s="36" t="str">
        <f t="shared" ca="1" si="268"/>
        <v/>
      </c>
      <c r="P232" s="36" t="str">
        <f t="shared" ca="1" si="268"/>
        <v/>
      </c>
      <c r="Q232" s="36" t="str">
        <f t="shared" ca="1" si="268"/>
        <v/>
      </c>
      <c r="R232" s="36" t="str">
        <f t="shared" ca="1" si="268"/>
        <v/>
      </c>
      <c r="S232" s="36" t="str">
        <f t="shared" ca="1" si="268"/>
        <v/>
      </c>
      <c r="T232" s="36" t="str">
        <f t="shared" ca="1" si="268"/>
        <v/>
      </c>
      <c r="U232" s="36" t="str">
        <f t="shared" ca="1" si="268"/>
        <v/>
      </c>
      <c r="V232" s="36" t="str">
        <f t="shared" ca="1" si="268"/>
        <v/>
      </c>
      <c r="W232" s="36" t="str">
        <f t="shared" ca="1" si="268"/>
        <v/>
      </c>
      <c r="X232" s="36" t="str">
        <f t="shared" ca="1" si="268"/>
        <v/>
      </c>
      <c r="Y232" s="36" t="str">
        <f t="shared" ca="1" si="268"/>
        <v/>
      </c>
      <c r="Z232" s="36" t="str">
        <f t="shared" ca="1" si="268"/>
        <v/>
      </c>
      <c r="AA232" s="36" t="str">
        <f t="shared" ca="1" si="268"/>
        <v/>
      </c>
      <c r="AB232" s="36" t="str">
        <f t="shared" ca="1" si="268"/>
        <v/>
      </c>
      <c r="AC232" s="36" t="str">
        <f t="shared" ca="1" si="268"/>
        <v/>
      </c>
      <c r="AD232" s="36" t="str">
        <f t="shared" ca="1" si="268"/>
        <v/>
      </c>
      <c r="AE232" s="36" t="str">
        <f t="shared" ca="1" si="268"/>
        <v/>
      </c>
      <c r="AF232" s="36" t="str">
        <f t="shared" ca="1" si="268"/>
        <v/>
      </c>
      <c r="AG232" s="36" t="str">
        <f t="shared" ca="1" si="268"/>
        <v/>
      </c>
      <c r="AH232" s="36" t="str">
        <f t="shared" ca="1" si="268"/>
        <v/>
      </c>
      <c r="AI232" s="36" t="str">
        <f t="shared" ca="1" si="268"/>
        <v/>
      </c>
      <c r="AJ232" s="36" t="str">
        <f t="shared" ca="1" si="268"/>
        <v/>
      </c>
      <c r="AK232" s="36" t="str">
        <f t="shared" ca="1" si="268"/>
        <v/>
      </c>
      <c r="AL232" s="36" t="str">
        <f t="shared" ca="1" si="268"/>
        <v/>
      </c>
      <c r="AM232" s="36" t="str">
        <f t="shared" ca="1" si="268"/>
        <v/>
      </c>
      <c r="AN232" s="36" t="str">
        <f t="shared" ca="1" si="268"/>
        <v/>
      </c>
      <c r="AO232" s="36" t="str">
        <f t="shared" ca="1" si="268"/>
        <v/>
      </c>
      <c r="AP232" s="36" t="str">
        <f t="shared" ca="1" si="268"/>
        <v/>
      </c>
      <c r="AQ232" s="36" t="str">
        <f t="shared" ca="1" si="268"/>
        <v/>
      </c>
      <c r="AR232" s="36" t="str">
        <f t="shared" ca="1" si="268"/>
        <v/>
      </c>
      <c r="AS232" s="36" t="str">
        <f t="shared" ca="1" si="268"/>
        <v/>
      </c>
      <c r="AT232" s="36" t="str">
        <f t="shared" ca="1" si="268"/>
        <v/>
      </c>
    </row>
    <row r="234" spans="2:46" x14ac:dyDescent="0.2">
      <c r="B234" s="24" t="s">
        <v>1614</v>
      </c>
    </row>
    <row r="235" spans="2:46" x14ac:dyDescent="0.2">
      <c r="C235" s="24" t="s">
        <v>315</v>
      </c>
      <c r="F235" s="24">
        <f>VLOOKUP(C235,$B$11:$F$68,COLUMNS($B$10:$F$10),FALSE)</f>
        <v>500</v>
      </c>
      <c r="G235" s="627">
        <f>VLOOKUP(C235,$B$11:$G$68,COLUMNS($B$10:$G$10),FALSE)</f>
        <v>44064</v>
      </c>
      <c r="H235" s="431">
        <f ca="1">HLOOKUP(COUNT(K235:AT235),$K$71:$AT$72,2,FALSE)</f>
        <v>10</v>
      </c>
      <c r="I235" s="36">
        <f ca="1">SUM(K235:AT235)</f>
        <v>0.58845999999999998</v>
      </c>
      <c r="K235" s="36">
        <f t="shared" ref="K235:AT235" ca="1" si="269">IF(COUNT($K143:$AT143)&gt;=K$71,OFFSET($J143,,COUNTBLANK($K143:$AT143)+K$71)*(COUNT($K143:$AT143)&gt;=K$71)/$F235,"")</f>
        <v>0.5</v>
      </c>
      <c r="L235" s="36">
        <f t="shared" ca="1" si="269"/>
        <v>0</v>
      </c>
      <c r="M235" s="36">
        <f t="shared" ca="1" si="269"/>
        <v>0</v>
      </c>
      <c r="N235" s="36">
        <f t="shared" ca="1" si="269"/>
        <v>0</v>
      </c>
      <c r="O235" s="36">
        <f t="shared" ca="1" si="269"/>
        <v>0</v>
      </c>
      <c r="P235" s="36">
        <f t="shared" ca="1" si="269"/>
        <v>0</v>
      </c>
      <c r="Q235" s="36">
        <f t="shared" ca="1" si="269"/>
        <v>8.8459999999999997E-2</v>
      </c>
      <c r="R235" s="36">
        <f t="shared" ca="1" si="269"/>
        <v>0</v>
      </c>
      <c r="S235" s="36">
        <f t="shared" ca="1" si="269"/>
        <v>0</v>
      </c>
      <c r="T235" s="36">
        <f t="shared" ca="1" si="269"/>
        <v>0</v>
      </c>
      <c r="U235" s="36">
        <f t="shared" ca="1" si="269"/>
        <v>0</v>
      </c>
      <c r="V235" s="36">
        <f t="shared" ca="1" si="269"/>
        <v>0</v>
      </c>
      <c r="W235" s="36">
        <f t="shared" ca="1" si="269"/>
        <v>0</v>
      </c>
      <c r="X235" s="36">
        <f t="shared" ca="1" si="269"/>
        <v>0</v>
      </c>
      <c r="Y235" s="36">
        <f t="shared" ca="1" si="269"/>
        <v>0</v>
      </c>
      <c r="Z235" s="36">
        <f t="shared" ca="1" si="269"/>
        <v>0</v>
      </c>
      <c r="AA235" s="36">
        <f t="shared" ca="1" si="269"/>
        <v>0</v>
      </c>
      <c r="AB235" s="36">
        <f t="shared" ca="1" si="269"/>
        <v>0</v>
      </c>
      <c r="AC235" s="36">
        <f t="shared" ca="1" si="269"/>
        <v>0</v>
      </c>
      <c r="AD235" s="36">
        <f t="shared" ca="1" si="269"/>
        <v>0</v>
      </c>
      <c r="AE235" s="36">
        <f t="shared" ca="1" si="269"/>
        <v>0</v>
      </c>
      <c r="AF235" s="36">
        <f t="shared" ca="1" si="269"/>
        <v>0</v>
      </c>
      <c r="AG235" s="36">
        <f t="shared" ca="1" si="269"/>
        <v>0</v>
      </c>
      <c r="AH235" s="36">
        <f t="shared" ca="1" si="269"/>
        <v>0</v>
      </c>
      <c r="AI235" s="36">
        <f t="shared" ca="1" si="269"/>
        <v>0</v>
      </c>
      <c r="AJ235" s="36">
        <f t="shared" ca="1" si="269"/>
        <v>0</v>
      </c>
      <c r="AK235" s="36">
        <f t="shared" ca="1" si="269"/>
        <v>0</v>
      </c>
      <c r="AL235" s="36">
        <f t="shared" ca="1" si="269"/>
        <v>0</v>
      </c>
      <c r="AM235" s="36" t="str">
        <f t="shared" ca="1" si="269"/>
        <v/>
      </c>
      <c r="AN235" s="36" t="str">
        <f t="shared" ca="1" si="269"/>
        <v/>
      </c>
      <c r="AO235" s="36" t="str">
        <f t="shared" ca="1" si="269"/>
        <v/>
      </c>
      <c r="AP235" s="36" t="str">
        <f t="shared" ca="1" si="269"/>
        <v/>
      </c>
      <c r="AQ235" s="36" t="str">
        <f t="shared" ca="1" si="269"/>
        <v/>
      </c>
      <c r="AR235" s="36" t="str">
        <f t="shared" ca="1" si="269"/>
        <v/>
      </c>
      <c r="AS235" s="36" t="str">
        <f t="shared" ca="1" si="269"/>
        <v/>
      </c>
      <c r="AT235" s="36" t="str">
        <f t="shared" ca="1" si="269"/>
        <v/>
      </c>
    </row>
    <row r="236" spans="2:46" x14ac:dyDescent="0.2">
      <c r="C236" s="24" t="s">
        <v>316</v>
      </c>
      <c r="F236" s="24">
        <f t="shared" ref="F236:F248" si="270">VLOOKUP(C236,$B$11:$F$68,COLUMNS($B$10:$F$10),FALSE)</f>
        <v>500</v>
      </c>
      <c r="G236" s="627">
        <f t="shared" ref="G236:G248" si="271">VLOOKUP(C236,$B$11:$G$68,COLUMNS($B$10:$G$10),FALSE)</f>
        <v>44075</v>
      </c>
      <c r="H236" s="431">
        <f t="shared" ref="H236:H259" ca="1" si="272">HLOOKUP(COUNT(K236:AT236),$K$71:$AT$72,2,FALSE)</f>
        <v>10</v>
      </c>
      <c r="I236" s="36">
        <f t="shared" ref="I236:I259" ca="1" si="273">SUM(K236:AT236)</f>
        <v>0.5</v>
      </c>
      <c r="K236" s="36">
        <f t="shared" ref="K236:AT236" ca="1" si="274">IF(COUNT($K147:$AT147)&gt;=K$71,OFFSET($J147,,COUNTBLANK($K147:$AT147)+K$71)*(COUNT($K147:$AT147)&gt;=K$71)/$F236,"")</f>
        <v>0.25</v>
      </c>
      <c r="L236" s="36">
        <f t="shared" ca="1" si="274"/>
        <v>0.25</v>
      </c>
      <c r="M236" s="36">
        <f t="shared" ca="1" si="274"/>
        <v>0</v>
      </c>
      <c r="N236" s="36">
        <f t="shared" ca="1" si="274"/>
        <v>0</v>
      </c>
      <c r="O236" s="36">
        <f t="shared" ca="1" si="274"/>
        <v>0</v>
      </c>
      <c r="P236" s="36">
        <f t="shared" ca="1" si="274"/>
        <v>0</v>
      </c>
      <c r="Q236" s="36">
        <f t="shared" ca="1" si="274"/>
        <v>0</v>
      </c>
      <c r="R236" s="36">
        <f t="shared" ca="1" si="274"/>
        <v>0</v>
      </c>
      <c r="S236" s="36">
        <f t="shared" ca="1" si="274"/>
        <v>0</v>
      </c>
      <c r="T236" s="36">
        <f t="shared" ca="1" si="274"/>
        <v>0</v>
      </c>
      <c r="U236" s="36">
        <f t="shared" ca="1" si="274"/>
        <v>0</v>
      </c>
      <c r="V236" s="36">
        <f t="shared" ca="1" si="274"/>
        <v>0</v>
      </c>
      <c r="W236" s="36">
        <f t="shared" ca="1" si="274"/>
        <v>0</v>
      </c>
      <c r="X236" s="36">
        <f t="shared" ca="1" si="274"/>
        <v>0</v>
      </c>
      <c r="Y236" s="36">
        <f t="shared" ca="1" si="274"/>
        <v>0</v>
      </c>
      <c r="Z236" s="36">
        <f t="shared" ca="1" si="274"/>
        <v>0</v>
      </c>
      <c r="AA236" s="36">
        <f t="shared" ca="1" si="274"/>
        <v>0</v>
      </c>
      <c r="AB236" s="36">
        <f t="shared" ca="1" si="274"/>
        <v>0</v>
      </c>
      <c r="AC236" s="36">
        <f t="shared" ca="1" si="274"/>
        <v>0</v>
      </c>
      <c r="AD236" s="36">
        <f t="shared" ca="1" si="274"/>
        <v>0</v>
      </c>
      <c r="AE236" s="36">
        <f t="shared" ca="1" si="274"/>
        <v>0</v>
      </c>
      <c r="AF236" s="36">
        <f t="shared" ca="1" si="274"/>
        <v>0</v>
      </c>
      <c r="AG236" s="36">
        <f t="shared" ca="1" si="274"/>
        <v>0</v>
      </c>
      <c r="AH236" s="36">
        <f t="shared" ca="1" si="274"/>
        <v>0</v>
      </c>
      <c r="AI236" s="36">
        <f t="shared" ca="1" si="274"/>
        <v>0</v>
      </c>
      <c r="AJ236" s="36">
        <f t="shared" ca="1" si="274"/>
        <v>0</v>
      </c>
      <c r="AK236" s="36">
        <f t="shared" ca="1" si="274"/>
        <v>0</v>
      </c>
      <c r="AL236" s="36">
        <f t="shared" ca="1" si="274"/>
        <v>0</v>
      </c>
      <c r="AM236" s="36" t="str">
        <f t="shared" ca="1" si="274"/>
        <v/>
      </c>
      <c r="AN236" s="36" t="str">
        <f t="shared" ca="1" si="274"/>
        <v/>
      </c>
      <c r="AO236" s="36" t="str">
        <f t="shared" ca="1" si="274"/>
        <v/>
      </c>
      <c r="AP236" s="36" t="str">
        <f t="shared" ca="1" si="274"/>
        <v/>
      </c>
      <c r="AQ236" s="36" t="str">
        <f t="shared" ca="1" si="274"/>
        <v/>
      </c>
      <c r="AR236" s="36" t="str">
        <f t="shared" ca="1" si="274"/>
        <v/>
      </c>
      <c r="AS236" s="36" t="str">
        <f t="shared" ca="1" si="274"/>
        <v/>
      </c>
      <c r="AT236" s="36" t="str">
        <f t="shared" ca="1" si="274"/>
        <v/>
      </c>
    </row>
    <row r="237" spans="2:46" x14ac:dyDescent="0.2">
      <c r="C237" s="24" t="s">
        <v>317</v>
      </c>
      <c r="F237" s="24">
        <f t="shared" si="270"/>
        <v>500</v>
      </c>
      <c r="G237" s="627">
        <f t="shared" si="271"/>
        <v>44097</v>
      </c>
      <c r="H237" s="431">
        <f t="shared" ca="1" si="272"/>
        <v>10</v>
      </c>
      <c r="I237" s="36">
        <f t="shared" ca="1" si="273"/>
        <v>0.58050703599999998</v>
      </c>
      <c r="K237" s="36">
        <f t="shared" ref="K237:AT237" ca="1" si="275">IF(COUNT($K148:$AT148)&gt;=K$71,OFFSET($J148,,COUNTBLANK($K148:$AT148)+K$71)*(COUNT($K148:$AT148)&gt;=K$71)/$F237,"")</f>
        <v>0.25</v>
      </c>
      <c r="L237" s="36">
        <f t="shared" ca="1" si="275"/>
        <v>0</v>
      </c>
      <c r="M237" s="36">
        <f t="shared" ca="1" si="275"/>
        <v>0</v>
      </c>
      <c r="N237" s="36">
        <f t="shared" ca="1" si="275"/>
        <v>0.25</v>
      </c>
      <c r="O237" s="36">
        <f t="shared" ca="1" si="275"/>
        <v>0</v>
      </c>
      <c r="P237" s="36">
        <f t="shared" ca="1" si="275"/>
        <v>0</v>
      </c>
      <c r="Q237" s="36">
        <f t="shared" ca="1" si="275"/>
        <v>7.5999999999999998E-2</v>
      </c>
      <c r="R237" s="36">
        <f t="shared" ca="1" si="275"/>
        <v>0</v>
      </c>
      <c r="S237" s="36">
        <f t="shared" ca="1" si="275"/>
        <v>0</v>
      </c>
      <c r="T237" s="36">
        <f t="shared" ca="1" si="275"/>
        <v>4.5070359999999999E-3</v>
      </c>
      <c r="U237" s="36">
        <f t="shared" ca="1" si="275"/>
        <v>0</v>
      </c>
      <c r="V237" s="36">
        <f t="shared" ca="1" si="275"/>
        <v>0</v>
      </c>
      <c r="W237" s="36">
        <f t="shared" ca="1" si="275"/>
        <v>0</v>
      </c>
      <c r="X237" s="36">
        <f t="shared" ca="1" si="275"/>
        <v>0</v>
      </c>
      <c r="Y237" s="36">
        <f t="shared" ca="1" si="275"/>
        <v>0</v>
      </c>
      <c r="Z237" s="36">
        <f t="shared" ca="1" si="275"/>
        <v>0</v>
      </c>
      <c r="AA237" s="36">
        <f t="shared" ca="1" si="275"/>
        <v>0</v>
      </c>
      <c r="AB237" s="36">
        <f t="shared" ca="1" si="275"/>
        <v>0</v>
      </c>
      <c r="AC237" s="36">
        <f t="shared" ca="1" si="275"/>
        <v>0</v>
      </c>
      <c r="AD237" s="36">
        <f t="shared" ca="1" si="275"/>
        <v>0</v>
      </c>
      <c r="AE237" s="36">
        <f t="shared" ca="1" si="275"/>
        <v>0</v>
      </c>
      <c r="AF237" s="36">
        <f t="shared" ca="1" si="275"/>
        <v>0</v>
      </c>
      <c r="AG237" s="36">
        <f t="shared" ca="1" si="275"/>
        <v>0</v>
      </c>
      <c r="AH237" s="36">
        <f t="shared" ca="1" si="275"/>
        <v>0</v>
      </c>
      <c r="AI237" s="36">
        <f t="shared" ca="1" si="275"/>
        <v>0</v>
      </c>
      <c r="AJ237" s="36">
        <f t="shared" ca="1" si="275"/>
        <v>0</v>
      </c>
      <c r="AK237" s="36">
        <f t="shared" ca="1" si="275"/>
        <v>0</v>
      </c>
      <c r="AL237" s="36">
        <f t="shared" ca="1" si="275"/>
        <v>0</v>
      </c>
      <c r="AM237" s="36" t="str">
        <f t="shared" ca="1" si="275"/>
        <v/>
      </c>
      <c r="AN237" s="36" t="str">
        <f t="shared" ca="1" si="275"/>
        <v/>
      </c>
      <c r="AO237" s="36" t="str">
        <f t="shared" ca="1" si="275"/>
        <v/>
      </c>
      <c r="AP237" s="36" t="str">
        <f t="shared" ca="1" si="275"/>
        <v/>
      </c>
      <c r="AQ237" s="36" t="str">
        <f t="shared" ca="1" si="275"/>
        <v/>
      </c>
      <c r="AR237" s="36" t="str">
        <f t="shared" ca="1" si="275"/>
        <v/>
      </c>
      <c r="AS237" s="36" t="str">
        <f t="shared" ca="1" si="275"/>
        <v/>
      </c>
      <c r="AT237" s="36" t="str">
        <f t="shared" ca="1" si="275"/>
        <v/>
      </c>
    </row>
    <row r="238" spans="2:46" x14ac:dyDescent="0.2">
      <c r="C238" s="24" t="s">
        <v>318</v>
      </c>
      <c r="F238" s="24">
        <f t="shared" si="270"/>
        <v>350</v>
      </c>
      <c r="G238" s="627">
        <f t="shared" si="271"/>
        <v>44301</v>
      </c>
      <c r="H238" s="431">
        <f ca="1">HLOOKUP(COUNT(K238:AT238),$K$71:$AT$72,2,FALSE)</f>
        <v>7</v>
      </c>
      <c r="I238" s="36">
        <f t="shared" ca="1" si="273"/>
        <v>0.57034162285714285</v>
      </c>
      <c r="K238" s="36">
        <f t="shared" ref="K238:AT238" ca="1" si="276">IF(COUNT($K155:$AT155)&gt;=K$71,OFFSET($J155,,COUNTBLANK($K155:$AT155)+K$71)*(COUNT($K155:$AT155)&gt;=K$71)/$F238,"")</f>
        <v>0.42857142857142855</v>
      </c>
      <c r="L238" s="36">
        <f t="shared" ca="1" si="276"/>
        <v>0</v>
      </c>
      <c r="M238" s="36">
        <f t="shared" ca="1" si="276"/>
        <v>0</v>
      </c>
      <c r="N238" s="36">
        <f t="shared" ca="1" si="276"/>
        <v>6.7747685714285716E-2</v>
      </c>
      <c r="O238" s="36">
        <f t="shared" ca="1" si="276"/>
        <v>0</v>
      </c>
      <c r="P238" s="36">
        <f t="shared" ca="1" si="276"/>
        <v>0</v>
      </c>
      <c r="Q238" s="36">
        <f t="shared" ca="1" si="276"/>
        <v>7.4022508571428572E-2</v>
      </c>
      <c r="R238" s="36">
        <f t="shared" ca="1" si="276"/>
        <v>0</v>
      </c>
      <c r="S238" s="36">
        <f t="shared" ca="1" si="276"/>
        <v>0</v>
      </c>
      <c r="T238" s="36">
        <f t="shared" ca="1" si="276"/>
        <v>0</v>
      </c>
      <c r="U238" s="36">
        <f t="shared" ca="1" si="276"/>
        <v>0</v>
      </c>
      <c r="V238" s="36">
        <f t="shared" ca="1" si="276"/>
        <v>0</v>
      </c>
      <c r="W238" s="36">
        <f t="shared" ca="1" si="276"/>
        <v>0</v>
      </c>
      <c r="X238" s="36">
        <f t="shared" ca="1" si="276"/>
        <v>0</v>
      </c>
      <c r="Y238" s="36">
        <f t="shared" ca="1" si="276"/>
        <v>0</v>
      </c>
      <c r="Z238" s="36">
        <f t="shared" ca="1" si="276"/>
        <v>0</v>
      </c>
      <c r="AA238" s="36">
        <f t="shared" ca="1" si="276"/>
        <v>0</v>
      </c>
      <c r="AB238" s="36">
        <f t="shared" ca="1" si="276"/>
        <v>0</v>
      </c>
      <c r="AC238" s="36">
        <f t="shared" ca="1" si="276"/>
        <v>0</v>
      </c>
      <c r="AD238" s="36">
        <f t="shared" ca="1" si="276"/>
        <v>0</v>
      </c>
      <c r="AE238" s="36" t="str">
        <f t="shared" ca="1" si="276"/>
        <v/>
      </c>
      <c r="AF238" s="36" t="str">
        <f t="shared" ca="1" si="276"/>
        <v/>
      </c>
      <c r="AG238" s="36" t="str">
        <f t="shared" ca="1" si="276"/>
        <v/>
      </c>
      <c r="AH238" s="36" t="str">
        <f t="shared" ca="1" si="276"/>
        <v/>
      </c>
      <c r="AI238" s="36" t="str">
        <f t="shared" ca="1" si="276"/>
        <v/>
      </c>
      <c r="AJ238" s="36" t="str">
        <f t="shared" ca="1" si="276"/>
        <v/>
      </c>
      <c r="AK238" s="36" t="str">
        <f t="shared" ca="1" si="276"/>
        <v/>
      </c>
      <c r="AL238" s="36" t="str">
        <f t="shared" ca="1" si="276"/>
        <v/>
      </c>
      <c r="AM238" s="36" t="str">
        <f t="shared" ca="1" si="276"/>
        <v/>
      </c>
      <c r="AN238" s="36" t="str">
        <f t="shared" ca="1" si="276"/>
        <v/>
      </c>
      <c r="AO238" s="36" t="str">
        <f t="shared" ca="1" si="276"/>
        <v/>
      </c>
      <c r="AP238" s="36" t="str">
        <f t="shared" ca="1" si="276"/>
        <v/>
      </c>
      <c r="AQ238" s="36" t="str">
        <f t="shared" ca="1" si="276"/>
        <v/>
      </c>
      <c r="AR238" s="36" t="str">
        <f t="shared" ca="1" si="276"/>
        <v/>
      </c>
      <c r="AS238" s="36" t="str">
        <f t="shared" ca="1" si="276"/>
        <v/>
      </c>
      <c r="AT238" s="36" t="str">
        <f t="shared" ca="1" si="276"/>
        <v/>
      </c>
    </row>
    <row r="239" spans="2:46" x14ac:dyDescent="0.2">
      <c r="C239" s="24" t="s">
        <v>319</v>
      </c>
      <c r="F239" s="24">
        <f t="shared" si="270"/>
        <v>400</v>
      </c>
      <c r="G239" s="627">
        <f t="shared" si="271"/>
        <v>44337</v>
      </c>
      <c r="H239" s="431">
        <f t="shared" ca="1" si="272"/>
        <v>8</v>
      </c>
      <c r="I239" s="36">
        <f t="shared" ca="1" si="273"/>
        <v>0.46169616750000003</v>
      </c>
      <c r="K239" s="36">
        <f t="shared" ref="K239:AT239" ca="1" si="277">IF(COUNT($K158:$AT158)&gt;=K$71,OFFSET($J158,,COUNTBLANK($K158:$AT158)+K$71)*(COUNT($K158:$AT158)&gt;=K$71)/$F239,"")</f>
        <v>2.5000000000000001E-2</v>
      </c>
      <c r="L239" s="36">
        <f t="shared" ca="1" si="277"/>
        <v>0</v>
      </c>
      <c r="M239" s="36">
        <f t="shared" ca="1" si="277"/>
        <v>0</v>
      </c>
      <c r="N239" s="36">
        <f t="shared" ca="1" si="277"/>
        <v>0.125</v>
      </c>
      <c r="O239" s="36">
        <f t="shared" ca="1" si="277"/>
        <v>0.25</v>
      </c>
      <c r="P239" s="36">
        <f t="shared" ca="1" si="277"/>
        <v>3.7124999999999998E-2</v>
      </c>
      <c r="Q239" s="36">
        <f t="shared" ca="1" si="277"/>
        <v>0</v>
      </c>
      <c r="R239" s="36">
        <f t="shared" ca="1" si="277"/>
        <v>0</v>
      </c>
      <c r="S239" s="36">
        <f t="shared" ca="1" si="277"/>
        <v>0</v>
      </c>
      <c r="T239" s="36">
        <f t="shared" ca="1" si="277"/>
        <v>0</v>
      </c>
      <c r="U239" s="36">
        <f t="shared" ca="1" si="277"/>
        <v>0</v>
      </c>
      <c r="V239" s="36">
        <f t="shared" ca="1" si="277"/>
        <v>0</v>
      </c>
      <c r="W239" s="36">
        <f t="shared" ca="1" si="277"/>
        <v>0</v>
      </c>
      <c r="X239" s="36">
        <f t="shared" ca="1" si="277"/>
        <v>2.4571167500000001E-2</v>
      </c>
      <c r="Y239" s="36">
        <f t="shared" ca="1" si="277"/>
        <v>0</v>
      </c>
      <c r="Z239" s="36">
        <f t="shared" ca="1" si="277"/>
        <v>0</v>
      </c>
      <c r="AA239" s="36">
        <f t="shared" ca="1" si="277"/>
        <v>0</v>
      </c>
      <c r="AB239" s="36">
        <f t="shared" ca="1" si="277"/>
        <v>0</v>
      </c>
      <c r="AC239" s="36">
        <f t="shared" ca="1" si="277"/>
        <v>0</v>
      </c>
      <c r="AD239" s="36">
        <f t="shared" ca="1" si="277"/>
        <v>0</v>
      </c>
      <c r="AE239" s="36">
        <f t="shared" ca="1" si="277"/>
        <v>0</v>
      </c>
      <c r="AF239" s="36">
        <f t="shared" ca="1" si="277"/>
        <v>0</v>
      </c>
      <c r="AG239" s="36" t="str">
        <f t="shared" ca="1" si="277"/>
        <v/>
      </c>
      <c r="AH239" s="36" t="str">
        <f t="shared" ca="1" si="277"/>
        <v/>
      </c>
      <c r="AI239" s="36" t="str">
        <f t="shared" ca="1" si="277"/>
        <v/>
      </c>
      <c r="AJ239" s="36" t="str">
        <f t="shared" ca="1" si="277"/>
        <v/>
      </c>
      <c r="AK239" s="36" t="str">
        <f t="shared" ca="1" si="277"/>
        <v/>
      </c>
      <c r="AL239" s="36" t="str">
        <f t="shared" ca="1" si="277"/>
        <v/>
      </c>
      <c r="AM239" s="36" t="str">
        <f t="shared" ca="1" si="277"/>
        <v/>
      </c>
      <c r="AN239" s="36" t="str">
        <f t="shared" ca="1" si="277"/>
        <v/>
      </c>
      <c r="AO239" s="36" t="str">
        <f t="shared" ca="1" si="277"/>
        <v/>
      </c>
      <c r="AP239" s="36" t="str">
        <f t="shared" ca="1" si="277"/>
        <v/>
      </c>
      <c r="AQ239" s="36" t="str">
        <f t="shared" ca="1" si="277"/>
        <v/>
      </c>
      <c r="AR239" s="36" t="str">
        <f t="shared" ca="1" si="277"/>
        <v/>
      </c>
      <c r="AS239" s="36" t="str">
        <f t="shared" ca="1" si="277"/>
        <v/>
      </c>
      <c r="AT239" s="36" t="str">
        <f t="shared" ca="1" si="277"/>
        <v/>
      </c>
    </row>
    <row r="240" spans="2:46" x14ac:dyDescent="0.2">
      <c r="C240" s="24" t="s">
        <v>320</v>
      </c>
      <c r="F240" s="24">
        <f t="shared" si="270"/>
        <v>2850</v>
      </c>
      <c r="G240" s="627">
        <f t="shared" si="271"/>
        <v>44393</v>
      </c>
      <c r="H240" s="431">
        <f t="shared" ca="1" si="272"/>
        <v>6</v>
      </c>
      <c r="I240" s="36">
        <f t="shared" ca="1" si="273"/>
        <v>0.441113118245614</v>
      </c>
      <c r="K240" s="36">
        <f t="shared" ref="K240:AT240" ca="1" si="278">IF(COUNT($K159:$AT159)&gt;=K$71,OFFSET($J159,,COUNTBLANK($K159:$AT159)+K$71)*(COUNT($K159:$AT159)&gt;=K$71)/$F240,"")</f>
        <v>0</v>
      </c>
      <c r="L240" s="36">
        <f t="shared" ca="1" si="278"/>
        <v>7.3684210526315783E-2</v>
      </c>
      <c r="M240" s="36">
        <f t="shared" ca="1" si="278"/>
        <v>9.8947368421052631E-2</v>
      </c>
      <c r="N240" s="36">
        <f t="shared" ca="1" si="278"/>
        <v>0.18704188210526315</v>
      </c>
      <c r="O240" s="36">
        <f t="shared" ca="1" si="278"/>
        <v>6.0083299298245615E-2</v>
      </c>
      <c r="P240" s="36">
        <f t="shared" ca="1" si="278"/>
        <v>2.116581052631579E-2</v>
      </c>
      <c r="Q240" s="36">
        <f t="shared" ca="1" si="278"/>
        <v>0</v>
      </c>
      <c r="R240" s="36">
        <f t="shared" ca="1" si="278"/>
        <v>0</v>
      </c>
      <c r="S240" s="36">
        <f t="shared" ca="1" si="278"/>
        <v>1.3042105263157895E-4</v>
      </c>
      <c r="T240" s="36">
        <f t="shared" ca="1" si="278"/>
        <v>0</v>
      </c>
      <c r="U240" s="36">
        <f t="shared" ca="1" si="278"/>
        <v>0</v>
      </c>
      <c r="V240" s="36">
        <f t="shared" ca="1" si="278"/>
        <v>3.4484210526315792E-5</v>
      </c>
      <c r="W240" s="36">
        <f t="shared" ca="1" si="278"/>
        <v>0</v>
      </c>
      <c r="X240" s="36">
        <f t="shared" ca="1" si="278"/>
        <v>0</v>
      </c>
      <c r="Y240" s="36">
        <f t="shared" ca="1" si="278"/>
        <v>2.5642105263157897E-5</v>
      </c>
      <c r="Z240" s="36">
        <f t="shared" ca="1" si="278"/>
        <v>0</v>
      </c>
      <c r="AA240" s="36">
        <f t="shared" ca="1" si="278"/>
        <v>0</v>
      </c>
      <c r="AB240" s="36" t="str">
        <f t="shared" ca="1" si="278"/>
        <v/>
      </c>
      <c r="AC240" s="36" t="str">
        <f t="shared" ca="1" si="278"/>
        <v/>
      </c>
      <c r="AD240" s="36" t="str">
        <f t="shared" ca="1" si="278"/>
        <v/>
      </c>
      <c r="AE240" s="36" t="str">
        <f t="shared" ca="1" si="278"/>
        <v/>
      </c>
      <c r="AF240" s="36" t="str">
        <f t="shared" ca="1" si="278"/>
        <v/>
      </c>
      <c r="AG240" s="36" t="str">
        <f t="shared" ca="1" si="278"/>
        <v/>
      </c>
      <c r="AH240" s="36" t="str">
        <f t="shared" ca="1" si="278"/>
        <v/>
      </c>
      <c r="AI240" s="36" t="str">
        <f t="shared" ca="1" si="278"/>
        <v/>
      </c>
      <c r="AJ240" s="36" t="str">
        <f t="shared" ca="1" si="278"/>
        <v/>
      </c>
      <c r="AK240" s="36" t="str">
        <f t="shared" ca="1" si="278"/>
        <v/>
      </c>
      <c r="AL240" s="36" t="str">
        <f t="shared" ca="1" si="278"/>
        <v/>
      </c>
      <c r="AM240" s="36" t="str">
        <f t="shared" ca="1" si="278"/>
        <v/>
      </c>
      <c r="AN240" s="36" t="str">
        <f t="shared" ca="1" si="278"/>
        <v/>
      </c>
      <c r="AO240" s="36" t="str">
        <f t="shared" ca="1" si="278"/>
        <v/>
      </c>
      <c r="AP240" s="36" t="str">
        <f t="shared" ca="1" si="278"/>
        <v/>
      </c>
      <c r="AQ240" s="36" t="str">
        <f t="shared" ca="1" si="278"/>
        <v/>
      </c>
      <c r="AR240" s="36" t="str">
        <f t="shared" ca="1" si="278"/>
        <v/>
      </c>
      <c r="AS240" s="36" t="str">
        <f t="shared" ca="1" si="278"/>
        <v/>
      </c>
      <c r="AT240" s="36" t="str">
        <f t="shared" ca="1" si="278"/>
        <v/>
      </c>
    </row>
    <row r="241" spans="3:46" x14ac:dyDescent="0.2">
      <c r="C241" s="24" t="s">
        <v>321</v>
      </c>
      <c r="F241" s="24">
        <f t="shared" si="270"/>
        <v>420</v>
      </c>
      <c r="G241" s="627">
        <f t="shared" si="271"/>
        <v>44428</v>
      </c>
      <c r="H241" s="431">
        <f t="shared" ca="1" si="272"/>
        <v>6</v>
      </c>
      <c r="I241" s="36">
        <f t="shared" ca="1" si="273"/>
        <v>0.27656434761904763</v>
      </c>
      <c r="K241" s="36">
        <f t="shared" ref="K241:AT241" ca="1" si="279">IF(COUNT($K161:$AT161)&gt;=K$71,OFFSET($J161,,COUNTBLANK($K161:$AT161)+K$71)*(COUNT($K161:$AT161)&gt;=K$71)/$F241,"")</f>
        <v>0.25</v>
      </c>
      <c r="L241" s="36">
        <f t="shared" ca="1" si="279"/>
        <v>0</v>
      </c>
      <c r="M241" s="36">
        <f t="shared" ca="1" si="279"/>
        <v>0</v>
      </c>
      <c r="N241" s="36">
        <f t="shared" ca="1" si="279"/>
        <v>0</v>
      </c>
      <c r="O241" s="36">
        <f t="shared" ca="1" si="279"/>
        <v>0</v>
      </c>
      <c r="P241" s="36">
        <f t="shared" ca="1" si="279"/>
        <v>2.6564347619047621E-2</v>
      </c>
      <c r="Q241" s="36">
        <f t="shared" ca="1" si="279"/>
        <v>0</v>
      </c>
      <c r="R241" s="36">
        <f t="shared" ca="1" si="279"/>
        <v>0</v>
      </c>
      <c r="S241" s="36">
        <f t="shared" ca="1" si="279"/>
        <v>0</v>
      </c>
      <c r="T241" s="36">
        <f t="shared" ca="1" si="279"/>
        <v>0</v>
      </c>
      <c r="U241" s="36">
        <f t="shared" ca="1" si="279"/>
        <v>0</v>
      </c>
      <c r="V241" s="36">
        <f t="shared" ca="1" si="279"/>
        <v>0</v>
      </c>
      <c r="W241" s="36">
        <f t="shared" ca="1" si="279"/>
        <v>0</v>
      </c>
      <c r="X241" s="36">
        <f t="shared" ca="1" si="279"/>
        <v>0</v>
      </c>
      <c r="Y241" s="36">
        <f t="shared" ca="1" si="279"/>
        <v>0</v>
      </c>
      <c r="Z241" s="36">
        <f t="shared" ca="1" si="279"/>
        <v>0</v>
      </c>
      <c r="AA241" s="36">
        <f t="shared" ca="1" si="279"/>
        <v>0</v>
      </c>
      <c r="AB241" s="36" t="str">
        <f t="shared" ca="1" si="279"/>
        <v/>
      </c>
      <c r="AC241" s="36" t="str">
        <f t="shared" ca="1" si="279"/>
        <v/>
      </c>
      <c r="AD241" s="36" t="str">
        <f t="shared" ca="1" si="279"/>
        <v/>
      </c>
      <c r="AE241" s="36" t="str">
        <f t="shared" ca="1" si="279"/>
        <v/>
      </c>
      <c r="AF241" s="36" t="str">
        <f t="shared" ca="1" si="279"/>
        <v/>
      </c>
      <c r="AG241" s="36" t="str">
        <f t="shared" ca="1" si="279"/>
        <v/>
      </c>
      <c r="AH241" s="36" t="str">
        <f t="shared" ca="1" si="279"/>
        <v/>
      </c>
      <c r="AI241" s="36" t="str">
        <f t="shared" ca="1" si="279"/>
        <v/>
      </c>
      <c r="AJ241" s="36" t="str">
        <f t="shared" ca="1" si="279"/>
        <v/>
      </c>
      <c r="AK241" s="36" t="str">
        <f t="shared" ca="1" si="279"/>
        <v/>
      </c>
      <c r="AL241" s="36" t="str">
        <f t="shared" ca="1" si="279"/>
        <v/>
      </c>
      <c r="AM241" s="36" t="str">
        <f t="shared" ca="1" si="279"/>
        <v/>
      </c>
      <c r="AN241" s="36" t="str">
        <f t="shared" ca="1" si="279"/>
        <v/>
      </c>
      <c r="AO241" s="36" t="str">
        <f t="shared" ca="1" si="279"/>
        <v/>
      </c>
      <c r="AP241" s="36" t="str">
        <f t="shared" ca="1" si="279"/>
        <v/>
      </c>
      <c r="AQ241" s="36" t="str">
        <f t="shared" ca="1" si="279"/>
        <v/>
      </c>
      <c r="AR241" s="36" t="str">
        <f t="shared" ca="1" si="279"/>
        <v/>
      </c>
      <c r="AS241" s="36" t="str">
        <f t="shared" ca="1" si="279"/>
        <v/>
      </c>
      <c r="AT241" s="36" t="str">
        <f t="shared" ca="1" si="279"/>
        <v/>
      </c>
    </row>
    <row r="242" spans="3:46" x14ac:dyDescent="0.2">
      <c r="C242" s="24" t="s">
        <v>322</v>
      </c>
      <c r="F242" s="24">
        <f t="shared" si="270"/>
        <v>600</v>
      </c>
      <c r="G242" s="627">
        <f t="shared" si="271"/>
        <v>44483</v>
      </c>
      <c r="H242" s="431">
        <f t="shared" ca="1" si="272"/>
        <v>5</v>
      </c>
      <c r="I242" s="36">
        <f t="shared" ca="1" si="273"/>
        <v>0.66666666666666663</v>
      </c>
      <c r="K242" s="36">
        <f t="shared" ref="K242:AT242" ca="1" si="280">IF(COUNT($K165:$AT165)&gt;=K$71,OFFSET($J165,,COUNTBLANK($K165:$AT165)+K$71)*(COUNT($K165:$AT165)&gt;=K$71)/$F242,"")</f>
        <v>0.33333333333333331</v>
      </c>
      <c r="L242" s="36">
        <f t="shared" ca="1" si="280"/>
        <v>0</v>
      </c>
      <c r="M242" s="36">
        <f t="shared" ca="1" si="280"/>
        <v>0.33333333333333331</v>
      </c>
      <c r="N242" s="36">
        <f t="shared" ca="1" si="280"/>
        <v>0</v>
      </c>
      <c r="O242" s="36">
        <f t="shared" ca="1" si="280"/>
        <v>0</v>
      </c>
      <c r="P242" s="36">
        <f t="shared" ca="1" si="280"/>
        <v>0</v>
      </c>
      <c r="Q242" s="36">
        <f t="shared" ca="1" si="280"/>
        <v>0</v>
      </c>
      <c r="R242" s="36">
        <f t="shared" ca="1" si="280"/>
        <v>0</v>
      </c>
      <c r="S242" s="36">
        <f t="shared" ca="1" si="280"/>
        <v>0</v>
      </c>
      <c r="T242" s="36">
        <f t="shared" ca="1" si="280"/>
        <v>0</v>
      </c>
      <c r="U242" s="36">
        <f t="shared" ca="1" si="280"/>
        <v>0</v>
      </c>
      <c r="V242" s="36">
        <f t="shared" ca="1" si="280"/>
        <v>0</v>
      </c>
      <c r="W242" s="36">
        <f t="shared" ca="1" si="280"/>
        <v>0</v>
      </c>
      <c r="X242" s="36">
        <f t="shared" ca="1" si="280"/>
        <v>0</v>
      </c>
      <c r="Y242" s="36">
        <f t="shared" ca="1" si="280"/>
        <v>0</v>
      </c>
      <c r="Z242" s="36" t="str">
        <f t="shared" ca="1" si="280"/>
        <v/>
      </c>
      <c r="AA242" s="36" t="str">
        <f t="shared" ca="1" si="280"/>
        <v/>
      </c>
      <c r="AB242" s="36" t="str">
        <f t="shared" ca="1" si="280"/>
        <v/>
      </c>
      <c r="AC242" s="36" t="str">
        <f t="shared" ca="1" si="280"/>
        <v/>
      </c>
      <c r="AD242" s="36" t="str">
        <f t="shared" ca="1" si="280"/>
        <v/>
      </c>
      <c r="AE242" s="36" t="str">
        <f t="shared" ca="1" si="280"/>
        <v/>
      </c>
      <c r="AF242" s="36" t="str">
        <f t="shared" ca="1" si="280"/>
        <v/>
      </c>
      <c r="AG242" s="36" t="str">
        <f t="shared" ca="1" si="280"/>
        <v/>
      </c>
      <c r="AH242" s="36" t="str">
        <f t="shared" ca="1" si="280"/>
        <v/>
      </c>
      <c r="AI242" s="36" t="str">
        <f t="shared" ca="1" si="280"/>
        <v/>
      </c>
      <c r="AJ242" s="36" t="str">
        <f t="shared" ca="1" si="280"/>
        <v/>
      </c>
      <c r="AK242" s="36" t="str">
        <f t="shared" ca="1" si="280"/>
        <v/>
      </c>
      <c r="AL242" s="36" t="str">
        <f t="shared" ca="1" si="280"/>
        <v/>
      </c>
      <c r="AM242" s="36" t="str">
        <f t="shared" ca="1" si="280"/>
        <v/>
      </c>
      <c r="AN242" s="36" t="str">
        <f t="shared" ca="1" si="280"/>
        <v/>
      </c>
      <c r="AO242" s="36" t="str">
        <f t="shared" ca="1" si="280"/>
        <v/>
      </c>
      <c r="AP242" s="36" t="str">
        <f t="shared" ca="1" si="280"/>
        <v/>
      </c>
      <c r="AQ242" s="36" t="str">
        <f t="shared" ca="1" si="280"/>
        <v/>
      </c>
      <c r="AR242" s="36" t="str">
        <f t="shared" ca="1" si="280"/>
        <v/>
      </c>
      <c r="AS242" s="36" t="str">
        <f t="shared" ca="1" si="280"/>
        <v/>
      </c>
      <c r="AT242" s="36" t="str">
        <f t="shared" ca="1" si="280"/>
        <v/>
      </c>
    </row>
    <row r="243" spans="3:46" x14ac:dyDescent="0.2">
      <c r="C243" s="24" t="s">
        <v>323</v>
      </c>
      <c r="F243" s="24">
        <f t="shared" si="270"/>
        <v>1050</v>
      </c>
      <c r="G243" s="627">
        <f t="shared" si="271"/>
        <v>44490</v>
      </c>
      <c r="H243" s="431">
        <f t="shared" ca="1" si="272"/>
        <v>5</v>
      </c>
      <c r="I243" s="36">
        <f t="shared" ca="1" si="273"/>
        <v>1.8813961904761904E-3</v>
      </c>
      <c r="K243" s="36">
        <f t="shared" ref="K243:AT243" ca="1" si="281">IF(COUNT($K166:$AT166)&gt;=K$71,OFFSET($J166,,COUNTBLANK($K166:$AT166)+K$71)*(COUNT($K166:$AT166)&gt;=K$71)/$F243,"")</f>
        <v>0</v>
      </c>
      <c r="L243" s="36">
        <f t="shared" ca="1" si="281"/>
        <v>0</v>
      </c>
      <c r="M243" s="36">
        <f t="shared" ca="1" si="281"/>
        <v>1.2884628571428571E-3</v>
      </c>
      <c r="N243" s="36">
        <f t="shared" ca="1" si="281"/>
        <v>9.9086666666666661E-5</v>
      </c>
      <c r="O243" s="36">
        <f t="shared" ca="1" si="281"/>
        <v>9.7542857142857131E-6</v>
      </c>
      <c r="P243" s="36">
        <f t="shared" ca="1" si="281"/>
        <v>4.4532571428571429E-4</v>
      </c>
      <c r="Q243" s="36">
        <f t="shared" ca="1" si="281"/>
        <v>4.9019047619047619E-6</v>
      </c>
      <c r="R243" s="36">
        <f t="shared" ca="1" si="281"/>
        <v>7.3647619047619054E-6</v>
      </c>
      <c r="S243" s="36">
        <f t="shared" ca="1" si="281"/>
        <v>3.3104761904761902E-6</v>
      </c>
      <c r="T243" s="36">
        <f t="shared" ca="1" si="281"/>
        <v>2.995238095238095E-6</v>
      </c>
      <c r="U243" s="36">
        <f t="shared" ca="1" si="281"/>
        <v>1.9590476190476188E-6</v>
      </c>
      <c r="V243" s="36">
        <f t="shared" ca="1" si="281"/>
        <v>6.7314285714285707E-6</v>
      </c>
      <c r="W243" s="36">
        <f t="shared" ca="1" si="281"/>
        <v>1.0561904761904761E-5</v>
      </c>
      <c r="X243" s="36">
        <f t="shared" ca="1" si="281"/>
        <v>9.41904761904762E-7</v>
      </c>
      <c r="Y243" s="36" t="str">
        <f t="shared" ca="1" si="281"/>
        <v/>
      </c>
      <c r="Z243" s="36" t="str">
        <f t="shared" ca="1" si="281"/>
        <v/>
      </c>
      <c r="AA243" s="36" t="str">
        <f t="shared" ca="1" si="281"/>
        <v/>
      </c>
      <c r="AB243" s="36" t="str">
        <f t="shared" ca="1" si="281"/>
        <v/>
      </c>
      <c r="AC243" s="36" t="str">
        <f t="shared" ca="1" si="281"/>
        <v/>
      </c>
      <c r="AD243" s="36" t="str">
        <f t="shared" ca="1" si="281"/>
        <v/>
      </c>
      <c r="AE243" s="36" t="str">
        <f t="shared" ca="1" si="281"/>
        <v/>
      </c>
      <c r="AF243" s="36" t="str">
        <f t="shared" ca="1" si="281"/>
        <v/>
      </c>
      <c r="AG243" s="36" t="str">
        <f t="shared" ca="1" si="281"/>
        <v/>
      </c>
      <c r="AH243" s="36" t="str">
        <f t="shared" ca="1" si="281"/>
        <v/>
      </c>
      <c r="AI243" s="36" t="str">
        <f t="shared" ca="1" si="281"/>
        <v/>
      </c>
      <c r="AJ243" s="36" t="str">
        <f t="shared" ca="1" si="281"/>
        <v/>
      </c>
      <c r="AK243" s="36" t="str">
        <f t="shared" ca="1" si="281"/>
        <v/>
      </c>
      <c r="AL243" s="36" t="str">
        <f t="shared" ca="1" si="281"/>
        <v/>
      </c>
      <c r="AM243" s="36" t="str">
        <f t="shared" ca="1" si="281"/>
        <v/>
      </c>
      <c r="AN243" s="36" t="str">
        <f t="shared" ca="1" si="281"/>
        <v/>
      </c>
      <c r="AO243" s="36" t="str">
        <f t="shared" ca="1" si="281"/>
        <v/>
      </c>
      <c r="AP243" s="36" t="str">
        <f t="shared" ca="1" si="281"/>
        <v/>
      </c>
      <c r="AQ243" s="36" t="str">
        <f t="shared" ca="1" si="281"/>
        <v/>
      </c>
      <c r="AR243" s="36" t="str">
        <f t="shared" ca="1" si="281"/>
        <v/>
      </c>
      <c r="AS243" s="36" t="str">
        <f t="shared" ca="1" si="281"/>
        <v/>
      </c>
      <c r="AT243" s="36" t="str">
        <f t="shared" ca="1" si="281"/>
        <v/>
      </c>
    </row>
    <row r="244" spans="3:46" x14ac:dyDescent="0.2">
      <c r="C244" s="24" t="s">
        <v>324</v>
      </c>
      <c r="F244" s="24">
        <f t="shared" si="270"/>
        <v>1127.3689999999999</v>
      </c>
      <c r="G244" s="627">
        <f t="shared" si="271"/>
        <v>44519</v>
      </c>
      <c r="H244" s="431">
        <f t="shared" ca="1" si="272"/>
        <v>5</v>
      </c>
      <c r="I244" s="36">
        <f t="shared" ca="1" si="273"/>
        <v>0.18580958408471407</v>
      </c>
      <c r="K244" s="36">
        <f t="shared" ref="K244:AT244" ca="1" si="282">IF(COUNT($K168:$AT168)&gt;=K$71,OFFSET($J168,,COUNTBLANK($K168:$AT168)+K$71)*(COUNT($K168:$AT168)&gt;=K$71)/$F244,"")</f>
        <v>0</v>
      </c>
      <c r="L244" s="36">
        <f t="shared" ca="1" si="282"/>
        <v>0.18450037210531781</v>
      </c>
      <c r="M244" s="36">
        <f t="shared" ca="1" si="282"/>
        <v>0</v>
      </c>
      <c r="N244" s="36">
        <f t="shared" ca="1" si="282"/>
        <v>0</v>
      </c>
      <c r="O244" s="36">
        <f t="shared" ca="1" si="282"/>
        <v>0</v>
      </c>
      <c r="P244" s="36">
        <f t="shared" ca="1" si="282"/>
        <v>0</v>
      </c>
      <c r="Q244" s="36">
        <f t="shared" ca="1" si="282"/>
        <v>0</v>
      </c>
      <c r="R244" s="36">
        <f t="shared" ca="1" si="282"/>
        <v>1.3092119793962759E-3</v>
      </c>
      <c r="S244" s="36">
        <f t="shared" ca="1" si="282"/>
        <v>0</v>
      </c>
      <c r="T244" s="36">
        <f t="shared" ca="1" si="282"/>
        <v>0</v>
      </c>
      <c r="U244" s="36">
        <f t="shared" ca="1" si="282"/>
        <v>0</v>
      </c>
      <c r="V244" s="36">
        <f t="shared" ca="1" si="282"/>
        <v>0</v>
      </c>
      <c r="W244" s="36">
        <f t="shared" ca="1" si="282"/>
        <v>0</v>
      </c>
      <c r="X244" s="36" t="str">
        <f t="shared" ca="1" si="282"/>
        <v/>
      </c>
      <c r="Y244" s="36" t="str">
        <f t="shared" ca="1" si="282"/>
        <v/>
      </c>
      <c r="Z244" s="36" t="str">
        <f t="shared" ca="1" si="282"/>
        <v/>
      </c>
      <c r="AA244" s="36" t="str">
        <f t="shared" ca="1" si="282"/>
        <v/>
      </c>
      <c r="AB244" s="36" t="str">
        <f t="shared" ca="1" si="282"/>
        <v/>
      </c>
      <c r="AC244" s="36" t="str">
        <f t="shared" ca="1" si="282"/>
        <v/>
      </c>
      <c r="AD244" s="36" t="str">
        <f t="shared" ca="1" si="282"/>
        <v/>
      </c>
      <c r="AE244" s="36" t="str">
        <f t="shared" ca="1" si="282"/>
        <v/>
      </c>
      <c r="AF244" s="36" t="str">
        <f t="shared" ca="1" si="282"/>
        <v/>
      </c>
      <c r="AG244" s="36" t="str">
        <f t="shared" ca="1" si="282"/>
        <v/>
      </c>
      <c r="AH244" s="36" t="str">
        <f t="shared" ca="1" si="282"/>
        <v/>
      </c>
      <c r="AI244" s="36" t="str">
        <f t="shared" ca="1" si="282"/>
        <v/>
      </c>
      <c r="AJ244" s="36" t="str">
        <f t="shared" ca="1" si="282"/>
        <v/>
      </c>
      <c r="AK244" s="36" t="str">
        <f t="shared" ca="1" si="282"/>
        <v/>
      </c>
      <c r="AL244" s="36" t="str">
        <f t="shared" ca="1" si="282"/>
        <v/>
      </c>
      <c r="AM244" s="36" t="str">
        <f t="shared" ca="1" si="282"/>
        <v/>
      </c>
      <c r="AN244" s="36" t="str">
        <f t="shared" ca="1" si="282"/>
        <v/>
      </c>
      <c r="AO244" s="36" t="str">
        <f t="shared" ca="1" si="282"/>
        <v/>
      </c>
      <c r="AP244" s="36" t="str">
        <f t="shared" ca="1" si="282"/>
        <v/>
      </c>
      <c r="AQ244" s="36" t="str">
        <f t="shared" ca="1" si="282"/>
        <v/>
      </c>
      <c r="AR244" s="36" t="str">
        <f t="shared" ca="1" si="282"/>
        <v/>
      </c>
      <c r="AS244" s="36" t="str">
        <f t="shared" ca="1" si="282"/>
        <v/>
      </c>
      <c r="AT244" s="36" t="str">
        <f t="shared" ca="1" si="282"/>
        <v/>
      </c>
    </row>
    <row r="245" spans="3:46" x14ac:dyDescent="0.2">
      <c r="C245" s="24" t="s">
        <v>325</v>
      </c>
      <c r="F245" s="24">
        <f t="shared" si="270"/>
        <v>500</v>
      </c>
      <c r="G245" s="627">
        <f t="shared" si="271"/>
        <v>44512</v>
      </c>
      <c r="H245" s="431">
        <f t="shared" ca="1" si="272"/>
        <v>5</v>
      </c>
      <c r="I245" s="36">
        <f t="shared" ca="1" si="273"/>
        <v>0.62000000000000011</v>
      </c>
      <c r="K245" s="36">
        <f t="shared" ref="K245:AT245" ca="1" si="283">IF(COUNT($K169:$AT169)&gt;=K$71,OFFSET($J169,,COUNTBLANK($K169:$AT169)+K$71)*(COUNT($K169:$AT169)&gt;=K$71)/$F245,"")</f>
        <v>0.25</v>
      </c>
      <c r="L245" s="36">
        <f t="shared" ca="1" si="283"/>
        <v>0.314</v>
      </c>
      <c r="M245" s="36">
        <f t="shared" ca="1" si="283"/>
        <v>0</v>
      </c>
      <c r="N245" s="36">
        <f t="shared" ca="1" si="283"/>
        <v>0</v>
      </c>
      <c r="O245" s="36">
        <f t="shared" ca="1" si="283"/>
        <v>5.6000000000000001E-2</v>
      </c>
      <c r="P245" s="36">
        <f t="shared" ca="1" si="283"/>
        <v>0</v>
      </c>
      <c r="Q245" s="36">
        <f t="shared" ca="1" si="283"/>
        <v>0</v>
      </c>
      <c r="R245" s="36">
        <f t="shared" ca="1" si="283"/>
        <v>0</v>
      </c>
      <c r="S245" s="36">
        <f t="shared" ca="1" si="283"/>
        <v>0</v>
      </c>
      <c r="T245" s="36">
        <f t="shared" ca="1" si="283"/>
        <v>0</v>
      </c>
      <c r="U245" s="36">
        <f t="shared" ca="1" si="283"/>
        <v>0</v>
      </c>
      <c r="V245" s="36">
        <f t="shared" ca="1" si="283"/>
        <v>0</v>
      </c>
      <c r="W245" s="36">
        <f t="shared" ca="1" si="283"/>
        <v>0</v>
      </c>
      <c r="X245" s="36" t="str">
        <f t="shared" ca="1" si="283"/>
        <v/>
      </c>
      <c r="Y245" s="36" t="str">
        <f t="shared" ca="1" si="283"/>
        <v/>
      </c>
      <c r="Z245" s="36" t="str">
        <f t="shared" ca="1" si="283"/>
        <v/>
      </c>
      <c r="AA245" s="36" t="str">
        <f t="shared" ca="1" si="283"/>
        <v/>
      </c>
      <c r="AB245" s="36" t="str">
        <f t="shared" ca="1" si="283"/>
        <v/>
      </c>
      <c r="AC245" s="36" t="str">
        <f t="shared" ca="1" si="283"/>
        <v/>
      </c>
      <c r="AD245" s="36" t="str">
        <f t="shared" ca="1" si="283"/>
        <v/>
      </c>
      <c r="AE245" s="36" t="str">
        <f t="shared" ca="1" si="283"/>
        <v/>
      </c>
      <c r="AF245" s="36" t="str">
        <f t="shared" ca="1" si="283"/>
        <v/>
      </c>
      <c r="AG245" s="36" t="str">
        <f t="shared" ca="1" si="283"/>
        <v/>
      </c>
      <c r="AH245" s="36" t="str">
        <f t="shared" ca="1" si="283"/>
        <v/>
      </c>
      <c r="AI245" s="36" t="str">
        <f t="shared" ca="1" si="283"/>
        <v/>
      </c>
      <c r="AJ245" s="36" t="str">
        <f t="shared" ca="1" si="283"/>
        <v/>
      </c>
      <c r="AK245" s="36" t="str">
        <f t="shared" ca="1" si="283"/>
        <v/>
      </c>
      <c r="AL245" s="36" t="str">
        <f t="shared" ca="1" si="283"/>
        <v/>
      </c>
      <c r="AM245" s="36" t="str">
        <f t="shared" ca="1" si="283"/>
        <v/>
      </c>
      <c r="AN245" s="36" t="str">
        <f t="shared" ca="1" si="283"/>
        <v/>
      </c>
      <c r="AO245" s="36" t="str">
        <f t="shared" ca="1" si="283"/>
        <v/>
      </c>
      <c r="AP245" s="36" t="str">
        <f t="shared" ca="1" si="283"/>
        <v/>
      </c>
      <c r="AQ245" s="36" t="str">
        <f t="shared" ca="1" si="283"/>
        <v/>
      </c>
      <c r="AR245" s="36" t="str">
        <f t="shared" ca="1" si="283"/>
        <v/>
      </c>
      <c r="AS245" s="36" t="str">
        <f t="shared" ca="1" si="283"/>
        <v/>
      </c>
      <c r="AT245" s="36" t="str">
        <f t="shared" ca="1" si="283"/>
        <v/>
      </c>
    </row>
    <row r="246" spans="3:46" x14ac:dyDescent="0.2">
      <c r="C246" s="24" t="s">
        <v>326</v>
      </c>
      <c r="F246" s="24">
        <f t="shared" si="270"/>
        <v>2880</v>
      </c>
      <c r="G246" s="627">
        <f t="shared" si="271"/>
        <v>44501</v>
      </c>
      <c r="H246" s="431">
        <f t="shared" ca="1" si="272"/>
        <v>5</v>
      </c>
      <c r="I246" s="36">
        <f t="shared" ca="1" si="273"/>
        <v>2.5392670138888889E-2</v>
      </c>
      <c r="K246" s="36">
        <f t="shared" ref="K246:AT246" ca="1" si="284">IF(COUNT($K170:$AT170)&gt;=K$71,OFFSET($J170,,COUNTBLANK($K170:$AT170)+K$71)*(COUNT($K170:$AT170)&gt;=K$71)/$F246,"")</f>
        <v>0</v>
      </c>
      <c r="L246" s="36">
        <f t="shared" ca="1" si="284"/>
        <v>1.1974795486111111E-2</v>
      </c>
      <c r="M246" s="36">
        <f t="shared" ca="1" si="284"/>
        <v>0</v>
      </c>
      <c r="N246" s="36">
        <f t="shared" ca="1" si="284"/>
        <v>0</v>
      </c>
      <c r="O246" s="36">
        <f t="shared" ca="1" si="284"/>
        <v>0</v>
      </c>
      <c r="P246" s="36">
        <f t="shared" ca="1" si="284"/>
        <v>0</v>
      </c>
      <c r="Q246" s="36">
        <f t="shared" ca="1" si="284"/>
        <v>0</v>
      </c>
      <c r="R246" s="36">
        <f t="shared" ca="1" si="284"/>
        <v>1.3417874652777778E-2</v>
      </c>
      <c r="S246" s="36">
        <f t="shared" ca="1" si="284"/>
        <v>0</v>
      </c>
      <c r="T246" s="36">
        <f t="shared" ca="1" si="284"/>
        <v>0</v>
      </c>
      <c r="U246" s="36">
        <f t="shared" ca="1" si="284"/>
        <v>0</v>
      </c>
      <c r="V246" s="36">
        <f t="shared" ca="1" si="284"/>
        <v>0</v>
      </c>
      <c r="W246" s="36">
        <f t="shared" ca="1" si="284"/>
        <v>0</v>
      </c>
      <c r="X246" s="36" t="str">
        <f t="shared" ca="1" si="284"/>
        <v/>
      </c>
      <c r="Y246" s="36" t="str">
        <f t="shared" ca="1" si="284"/>
        <v/>
      </c>
      <c r="Z246" s="36" t="str">
        <f t="shared" ca="1" si="284"/>
        <v/>
      </c>
      <c r="AA246" s="36" t="str">
        <f t="shared" ca="1" si="284"/>
        <v/>
      </c>
      <c r="AB246" s="36" t="str">
        <f t="shared" ca="1" si="284"/>
        <v/>
      </c>
      <c r="AC246" s="36" t="str">
        <f t="shared" ca="1" si="284"/>
        <v/>
      </c>
      <c r="AD246" s="36" t="str">
        <f t="shared" ca="1" si="284"/>
        <v/>
      </c>
      <c r="AE246" s="36" t="str">
        <f t="shared" ca="1" si="284"/>
        <v/>
      </c>
      <c r="AF246" s="36" t="str">
        <f t="shared" ca="1" si="284"/>
        <v/>
      </c>
      <c r="AG246" s="36" t="str">
        <f t="shared" ca="1" si="284"/>
        <v/>
      </c>
      <c r="AH246" s="36" t="str">
        <f t="shared" ca="1" si="284"/>
        <v/>
      </c>
      <c r="AI246" s="36" t="str">
        <f t="shared" ca="1" si="284"/>
        <v/>
      </c>
      <c r="AJ246" s="36" t="str">
        <f t="shared" ca="1" si="284"/>
        <v/>
      </c>
      <c r="AK246" s="36" t="str">
        <f t="shared" ca="1" si="284"/>
        <v/>
      </c>
      <c r="AL246" s="36" t="str">
        <f t="shared" ca="1" si="284"/>
        <v/>
      </c>
      <c r="AM246" s="36" t="str">
        <f t="shared" ca="1" si="284"/>
        <v/>
      </c>
      <c r="AN246" s="36" t="str">
        <f t="shared" ca="1" si="284"/>
        <v/>
      </c>
      <c r="AO246" s="36" t="str">
        <f t="shared" ca="1" si="284"/>
        <v/>
      </c>
      <c r="AP246" s="36" t="str">
        <f t="shared" ca="1" si="284"/>
        <v/>
      </c>
      <c r="AQ246" s="36" t="str">
        <f t="shared" ca="1" si="284"/>
        <v/>
      </c>
      <c r="AR246" s="36" t="str">
        <f t="shared" ca="1" si="284"/>
        <v/>
      </c>
      <c r="AS246" s="36" t="str">
        <f t="shared" ca="1" si="284"/>
        <v/>
      </c>
      <c r="AT246" s="36" t="str">
        <f t="shared" ca="1" si="284"/>
        <v/>
      </c>
    </row>
    <row r="247" spans="3:46" x14ac:dyDescent="0.2">
      <c r="C247" s="24" t="s">
        <v>327</v>
      </c>
      <c r="F247" s="24">
        <f t="shared" si="270"/>
        <v>500</v>
      </c>
      <c r="G247" s="627">
        <f t="shared" si="271"/>
        <v>44658</v>
      </c>
      <c r="H247" s="431">
        <f t="shared" ca="1" si="272"/>
        <v>3</v>
      </c>
      <c r="I247" s="36">
        <f t="shared" ca="1" si="273"/>
        <v>0.55025454600000001</v>
      </c>
      <c r="K247" s="36">
        <f t="shared" ref="K247:AT247" ca="1" si="285">IF(COUNT($K177:$AT177)&gt;=K$71,OFFSET($J177,,COUNTBLANK($K177:$AT177)+K$71)*(COUNT($K177:$AT177)&gt;=K$71)/$F247,"")</f>
        <v>0.25</v>
      </c>
      <c r="L247" s="36">
        <f t="shared" ca="1" si="285"/>
        <v>0</v>
      </c>
      <c r="M247" s="36">
        <f t="shared" ca="1" si="285"/>
        <v>0.25</v>
      </c>
      <c r="N247" s="36">
        <f t="shared" ca="1" si="285"/>
        <v>2.1454546000000001E-2</v>
      </c>
      <c r="O247" s="36">
        <f t="shared" ca="1" si="285"/>
        <v>0</v>
      </c>
      <c r="P247" s="36">
        <f t="shared" ca="1" si="285"/>
        <v>0</v>
      </c>
      <c r="Q247" s="36">
        <f t="shared" ca="1" si="285"/>
        <v>2.8799999999999999E-2</v>
      </c>
      <c r="R247" s="36">
        <f t="shared" ca="1" si="285"/>
        <v>0</v>
      </c>
      <c r="S247" s="36">
        <f t="shared" ca="1" si="285"/>
        <v>0</v>
      </c>
      <c r="T247" s="36" t="str">
        <f t="shared" ca="1" si="285"/>
        <v/>
      </c>
      <c r="U247" s="36" t="str">
        <f t="shared" ca="1" si="285"/>
        <v/>
      </c>
      <c r="V247" s="36" t="str">
        <f t="shared" ca="1" si="285"/>
        <v/>
      </c>
      <c r="W247" s="36" t="str">
        <f t="shared" ca="1" si="285"/>
        <v/>
      </c>
      <c r="X247" s="36" t="str">
        <f t="shared" ca="1" si="285"/>
        <v/>
      </c>
      <c r="Y247" s="36" t="str">
        <f t="shared" ca="1" si="285"/>
        <v/>
      </c>
      <c r="Z247" s="36" t="str">
        <f t="shared" ca="1" si="285"/>
        <v/>
      </c>
      <c r="AA247" s="36" t="str">
        <f t="shared" ca="1" si="285"/>
        <v/>
      </c>
      <c r="AB247" s="36" t="str">
        <f t="shared" ca="1" si="285"/>
        <v/>
      </c>
      <c r="AC247" s="36" t="str">
        <f t="shared" ca="1" si="285"/>
        <v/>
      </c>
      <c r="AD247" s="36" t="str">
        <f t="shared" ca="1" si="285"/>
        <v/>
      </c>
      <c r="AE247" s="36" t="str">
        <f t="shared" ca="1" si="285"/>
        <v/>
      </c>
      <c r="AF247" s="36" t="str">
        <f t="shared" ca="1" si="285"/>
        <v/>
      </c>
      <c r="AG247" s="36" t="str">
        <f t="shared" ca="1" si="285"/>
        <v/>
      </c>
      <c r="AH247" s="36" t="str">
        <f t="shared" ca="1" si="285"/>
        <v/>
      </c>
      <c r="AI247" s="36" t="str">
        <f t="shared" ca="1" si="285"/>
        <v/>
      </c>
      <c r="AJ247" s="36" t="str">
        <f t="shared" ca="1" si="285"/>
        <v/>
      </c>
      <c r="AK247" s="36" t="str">
        <f t="shared" ca="1" si="285"/>
        <v/>
      </c>
      <c r="AL247" s="36" t="str">
        <f t="shared" ca="1" si="285"/>
        <v/>
      </c>
      <c r="AM247" s="36" t="str">
        <f t="shared" ca="1" si="285"/>
        <v/>
      </c>
      <c r="AN247" s="36" t="str">
        <f t="shared" ca="1" si="285"/>
        <v/>
      </c>
      <c r="AO247" s="36" t="str">
        <f t="shared" ca="1" si="285"/>
        <v/>
      </c>
      <c r="AP247" s="36" t="str">
        <f t="shared" ca="1" si="285"/>
        <v/>
      </c>
      <c r="AQ247" s="36" t="str">
        <f t="shared" ca="1" si="285"/>
        <v/>
      </c>
      <c r="AR247" s="36" t="str">
        <f t="shared" ca="1" si="285"/>
        <v/>
      </c>
      <c r="AS247" s="36" t="str">
        <f t="shared" ca="1" si="285"/>
        <v/>
      </c>
      <c r="AT247" s="36" t="str">
        <f t="shared" ca="1" si="285"/>
        <v/>
      </c>
    </row>
    <row r="248" spans="3:46" x14ac:dyDescent="0.2">
      <c r="C248" s="24" t="s">
        <v>328</v>
      </c>
      <c r="F248" s="24">
        <f t="shared" si="270"/>
        <v>800</v>
      </c>
      <c r="G248" s="627">
        <f t="shared" si="271"/>
        <v>44667</v>
      </c>
      <c r="H248" s="431">
        <f t="shared" ca="1" si="272"/>
        <v>3</v>
      </c>
      <c r="I248" s="36">
        <f t="shared" ca="1" si="273"/>
        <v>0</v>
      </c>
      <c r="K248" s="36">
        <f t="shared" ref="K248:AT248" ca="1" si="286">IF(COUNT($K178:$AT178)&gt;=K$71,OFFSET($J178,,COUNTBLANK($K178:$AT178)+K$71)*(COUNT($K178:$AT178)&gt;=K$71)/$F248,"")</f>
        <v>0</v>
      </c>
      <c r="L248" s="36">
        <f t="shared" ca="1" si="286"/>
        <v>0</v>
      </c>
      <c r="M248" s="36">
        <f t="shared" ca="1" si="286"/>
        <v>0</v>
      </c>
      <c r="N248" s="36">
        <f t="shared" ca="1" si="286"/>
        <v>0</v>
      </c>
      <c r="O248" s="36">
        <f t="shared" ca="1" si="286"/>
        <v>0</v>
      </c>
      <c r="P248" s="36">
        <f t="shared" ca="1" si="286"/>
        <v>0</v>
      </c>
      <c r="Q248" s="36">
        <f t="shared" ca="1" si="286"/>
        <v>0</v>
      </c>
      <c r="R248" s="36">
        <f t="shared" ca="1" si="286"/>
        <v>0</v>
      </c>
      <c r="S248" s="36" t="str">
        <f t="shared" ca="1" si="286"/>
        <v/>
      </c>
      <c r="T248" s="36" t="str">
        <f t="shared" ca="1" si="286"/>
        <v/>
      </c>
      <c r="U248" s="36" t="str">
        <f t="shared" ca="1" si="286"/>
        <v/>
      </c>
      <c r="V248" s="36" t="str">
        <f t="shared" ca="1" si="286"/>
        <v/>
      </c>
      <c r="W248" s="36" t="str">
        <f t="shared" ca="1" si="286"/>
        <v/>
      </c>
      <c r="X248" s="36" t="str">
        <f t="shared" ca="1" si="286"/>
        <v/>
      </c>
      <c r="Y248" s="36" t="str">
        <f t="shared" ca="1" si="286"/>
        <v/>
      </c>
      <c r="Z248" s="36" t="str">
        <f t="shared" ca="1" si="286"/>
        <v/>
      </c>
      <c r="AA248" s="36" t="str">
        <f t="shared" ca="1" si="286"/>
        <v/>
      </c>
      <c r="AB248" s="36" t="str">
        <f t="shared" ca="1" si="286"/>
        <v/>
      </c>
      <c r="AC248" s="36" t="str">
        <f t="shared" ca="1" si="286"/>
        <v/>
      </c>
      <c r="AD248" s="36" t="str">
        <f t="shared" ca="1" si="286"/>
        <v/>
      </c>
      <c r="AE248" s="36" t="str">
        <f t="shared" ca="1" si="286"/>
        <v/>
      </c>
      <c r="AF248" s="36" t="str">
        <f t="shared" ca="1" si="286"/>
        <v/>
      </c>
      <c r="AG248" s="36" t="str">
        <f t="shared" ca="1" si="286"/>
        <v/>
      </c>
      <c r="AH248" s="36" t="str">
        <f t="shared" ca="1" si="286"/>
        <v/>
      </c>
      <c r="AI248" s="36" t="str">
        <f t="shared" ca="1" si="286"/>
        <v/>
      </c>
      <c r="AJ248" s="36" t="str">
        <f t="shared" ca="1" si="286"/>
        <v/>
      </c>
      <c r="AK248" s="36" t="str">
        <f t="shared" ca="1" si="286"/>
        <v/>
      </c>
      <c r="AL248" s="36" t="str">
        <f t="shared" ca="1" si="286"/>
        <v/>
      </c>
      <c r="AM248" s="36" t="str">
        <f t="shared" ca="1" si="286"/>
        <v/>
      </c>
      <c r="AN248" s="36" t="str">
        <f t="shared" ca="1" si="286"/>
        <v/>
      </c>
      <c r="AO248" s="36" t="str">
        <f t="shared" ca="1" si="286"/>
        <v/>
      </c>
      <c r="AP248" s="36" t="str">
        <f t="shared" ca="1" si="286"/>
        <v/>
      </c>
      <c r="AQ248" s="36" t="str">
        <f t="shared" ca="1" si="286"/>
        <v/>
      </c>
      <c r="AR248" s="36" t="str">
        <f t="shared" ca="1" si="286"/>
        <v/>
      </c>
      <c r="AS248" s="36" t="str">
        <f t="shared" ca="1" si="286"/>
        <v/>
      </c>
      <c r="AT248" s="36" t="str">
        <f t="shared" ca="1" si="286"/>
        <v/>
      </c>
    </row>
    <row r="249" spans="3:46" x14ac:dyDescent="0.2">
      <c r="C249" s="24" t="s">
        <v>329</v>
      </c>
      <c r="F249" s="24">
        <f t="shared" ref="F249:F259" si="287">VLOOKUP(C249,$B$11:$F$68,COLUMNS($B$10:$F$10),FALSE)</f>
        <v>1210.98</v>
      </c>
      <c r="G249" s="627">
        <f t="shared" ref="G249:G259" si="288">VLOOKUP(C249,$B$11:$G$68,COLUMNS($B$10:$G$10),FALSE)</f>
        <v>44750</v>
      </c>
      <c r="H249" s="431">
        <f t="shared" ca="1" si="272"/>
        <v>2</v>
      </c>
      <c r="I249" s="36">
        <f t="shared" ca="1" si="273"/>
        <v>0</v>
      </c>
      <c r="K249" s="36">
        <f t="shared" ref="K249:AT249" ca="1" si="289">IF(COUNT($K179:$AT179)&gt;=K$71,OFFSET($J179,,COUNTBLANK($K179:$AT179)+K$71)*(COUNT($K179:$AT179)&gt;=K$71)/$F249,"")</f>
        <v>0</v>
      </c>
      <c r="L249" s="36">
        <f t="shared" ca="1" si="289"/>
        <v>0</v>
      </c>
      <c r="M249" s="36">
        <f t="shared" ca="1" si="289"/>
        <v>0</v>
      </c>
      <c r="N249" s="36">
        <f t="shared" ca="1" si="289"/>
        <v>0</v>
      </c>
      <c r="O249" s="36">
        <f t="shared" ca="1" si="289"/>
        <v>0</v>
      </c>
      <c r="P249" s="36" t="str">
        <f t="shared" ca="1" si="289"/>
        <v/>
      </c>
      <c r="Q249" s="36" t="str">
        <f t="shared" ca="1" si="289"/>
        <v/>
      </c>
      <c r="R249" s="36" t="str">
        <f t="shared" ca="1" si="289"/>
        <v/>
      </c>
      <c r="S249" s="36" t="str">
        <f t="shared" ca="1" si="289"/>
        <v/>
      </c>
      <c r="T249" s="36" t="str">
        <f t="shared" ca="1" si="289"/>
        <v/>
      </c>
      <c r="U249" s="36" t="str">
        <f t="shared" ca="1" si="289"/>
        <v/>
      </c>
      <c r="V249" s="36" t="str">
        <f t="shared" ca="1" si="289"/>
        <v/>
      </c>
      <c r="W249" s="36" t="str">
        <f t="shared" ca="1" si="289"/>
        <v/>
      </c>
      <c r="X249" s="36" t="str">
        <f t="shared" ca="1" si="289"/>
        <v/>
      </c>
      <c r="Y249" s="36" t="str">
        <f t="shared" ca="1" si="289"/>
        <v/>
      </c>
      <c r="Z249" s="36" t="str">
        <f t="shared" ca="1" si="289"/>
        <v/>
      </c>
      <c r="AA249" s="36" t="str">
        <f t="shared" ca="1" si="289"/>
        <v/>
      </c>
      <c r="AB249" s="36" t="str">
        <f t="shared" ca="1" si="289"/>
        <v/>
      </c>
      <c r="AC249" s="36" t="str">
        <f t="shared" ca="1" si="289"/>
        <v/>
      </c>
      <c r="AD249" s="36" t="str">
        <f t="shared" ca="1" si="289"/>
        <v/>
      </c>
      <c r="AE249" s="36" t="str">
        <f t="shared" ca="1" si="289"/>
        <v/>
      </c>
      <c r="AF249" s="36" t="str">
        <f t="shared" ca="1" si="289"/>
        <v/>
      </c>
      <c r="AG249" s="36" t="str">
        <f t="shared" ca="1" si="289"/>
        <v/>
      </c>
      <c r="AH249" s="36" t="str">
        <f t="shared" ca="1" si="289"/>
        <v/>
      </c>
      <c r="AI249" s="36" t="str">
        <f t="shared" ca="1" si="289"/>
        <v/>
      </c>
      <c r="AJ249" s="36" t="str">
        <f t="shared" ca="1" si="289"/>
        <v/>
      </c>
      <c r="AK249" s="36" t="str">
        <f t="shared" ca="1" si="289"/>
        <v/>
      </c>
      <c r="AL249" s="36" t="str">
        <f t="shared" ca="1" si="289"/>
        <v/>
      </c>
      <c r="AM249" s="36" t="str">
        <f t="shared" ca="1" si="289"/>
        <v/>
      </c>
      <c r="AN249" s="36" t="str">
        <f t="shared" ca="1" si="289"/>
        <v/>
      </c>
      <c r="AO249" s="36" t="str">
        <f t="shared" ca="1" si="289"/>
        <v/>
      </c>
      <c r="AP249" s="36" t="str">
        <f t="shared" ca="1" si="289"/>
        <v/>
      </c>
      <c r="AQ249" s="36" t="str">
        <f t="shared" ca="1" si="289"/>
        <v/>
      </c>
      <c r="AR249" s="36" t="str">
        <f t="shared" ca="1" si="289"/>
        <v/>
      </c>
      <c r="AS249" s="36" t="str">
        <f t="shared" ca="1" si="289"/>
        <v/>
      </c>
      <c r="AT249" s="36" t="str">
        <f t="shared" ca="1" si="289"/>
        <v/>
      </c>
    </row>
    <row r="250" spans="3:46" x14ac:dyDescent="0.2">
      <c r="C250" s="24" t="s">
        <v>330</v>
      </c>
      <c r="F250" s="24">
        <f t="shared" si="287"/>
        <v>1125</v>
      </c>
      <c r="G250" s="627">
        <f t="shared" si="288"/>
        <v>44754</v>
      </c>
      <c r="H250" s="431">
        <f t="shared" ca="1" si="272"/>
        <v>2</v>
      </c>
      <c r="I250" s="36">
        <f t="shared" ca="1" si="273"/>
        <v>5.6352231111111107E-3</v>
      </c>
      <c r="K250" s="36">
        <f t="shared" ref="K250:AT250" ca="1" si="290">IF(COUNT($K180:$AT180)&gt;=K$71,OFFSET($J180,,COUNTBLANK($K180:$AT180)+K$71)*(COUNT($K180:$AT180)&gt;=K$71)/$F250,"")</f>
        <v>0</v>
      </c>
      <c r="L250" s="36">
        <f t="shared" ca="1" si="290"/>
        <v>0</v>
      </c>
      <c r="M250" s="36">
        <f t="shared" ca="1" si="290"/>
        <v>5.6352231111111107E-3</v>
      </c>
      <c r="N250" s="36">
        <f t="shared" ca="1" si="290"/>
        <v>0</v>
      </c>
      <c r="O250" s="36">
        <f t="shared" ca="1" si="290"/>
        <v>0</v>
      </c>
      <c r="P250" s="36" t="str">
        <f t="shared" ca="1" si="290"/>
        <v/>
      </c>
      <c r="Q250" s="36" t="str">
        <f t="shared" ca="1" si="290"/>
        <v/>
      </c>
      <c r="R250" s="36" t="str">
        <f t="shared" ca="1" si="290"/>
        <v/>
      </c>
      <c r="S250" s="36" t="str">
        <f t="shared" ca="1" si="290"/>
        <v/>
      </c>
      <c r="T250" s="36" t="str">
        <f t="shared" ca="1" si="290"/>
        <v/>
      </c>
      <c r="U250" s="36" t="str">
        <f t="shared" ca="1" si="290"/>
        <v/>
      </c>
      <c r="V250" s="36" t="str">
        <f t="shared" ca="1" si="290"/>
        <v/>
      </c>
      <c r="W250" s="36" t="str">
        <f t="shared" ca="1" si="290"/>
        <v/>
      </c>
      <c r="X250" s="36" t="str">
        <f t="shared" ca="1" si="290"/>
        <v/>
      </c>
      <c r="Y250" s="36" t="str">
        <f t="shared" ca="1" si="290"/>
        <v/>
      </c>
      <c r="Z250" s="36" t="str">
        <f t="shared" ca="1" si="290"/>
        <v/>
      </c>
      <c r="AA250" s="36" t="str">
        <f t="shared" ca="1" si="290"/>
        <v/>
      </c>
      <c r="AB250" s="36" t="str">
        <f t="shared" ca="1" si="290"/>
        <v/>
      </c>
      <c r="AC250" s="36" t="str">
        <f t="shared" ca="1" si="290"/>
        <v/>
      </c>
      <c r="AD250" s="36" t="str">
        <f t="shared" ca="1" si="290"/>
        <v/>
      </c>
      <c r="AE250" s="36" t="str">
        <f t="shared" ca="1" si="290"/>
        <v/>
      </c>
      <c r="AF250" s="36" t="str">
        <f t="shared" ca="1" si="290"/>
        <v/>
      </c>
      <c r="AG250" s="36" t="str">
        <f t="shared" ca="1" si="290"/>
        <v/>
      </c>
      <c r="AH250" s="36" t="str">
        <f t="shared" ca="1" si="290"/>
        <v/>
      </c>
      <c r="AI250" s="36" t="str">
        <f t="shared" ca="1" si="290"/>
        <v/>
      </c>
      <c r="AJ250" s="36" t="str">
        <f t="shared" ca="1" si="290"/>
        <v/>
      </c>
      <c r="AK250" s="36" t="str">
        <f t="shared" ca="1" si="290"/>
        <v/>
      </c>
      <c r="AL250" s="36" t="str">
        <f t="shared" ca="1" si="290"/>
        <v/>
      </c>
      <c r="AM250" s="36" t="str">
        <f t="shared" ca="1" si="290"/>
        <v/>
      </c>
      <c r="AN250" s="36" t="str">
        <f t="shared" ca="1" si="290"/>
        <v/>
      </c>
      <c r="AO250" s="36" t="str">
        <f t="shared" ca="1" si="290"/>
        <v/>
      </c>
      <c r="AP250" s="36" t="str">
        <f t="shared" ca="1" si="290"/>
        <v/>
      </c>
      <c r="AQ250" s="36" t="str">
        <f t="shared" ca="1" si="290"/>
        <v/>
      </c>
      <c r="AR250" s="36" t="str">
        <f t="shared" ca="1" si="290"/>
        <v/>
      </c>
      <c r="AS250" s="36" t="str">
        <f t="shared" ca="1" si="290"/>
        <v/>
      </c>
      <c r="AT250" s="36" t="str">
        <f t="shared" ca="1" si="290"/>
        <v/>
      </c>
    </row>
    <row r="251" spans="3:46" x14ac:dyDescent="0.2">
      <c r="C251" s="24" t="s">
        <v>331</v>
      </c>
      <c r="F251" s="24">
        <f t="shared" si="287"/>
        <v>1710</v>
      </c>
      <c r="G251" s="627">
        <f t="shared" si="288"/>
        <v>44752</v>
      </c>
      <c r="H251" s="431">
        <f t="shared" ca="1" si="272"/>
        <v>2</v>
      </c>
      <c r="I251" s="36">
        <f t="shared" ca="1" si="273"/>
        <v>0</v>
      </c>
      <c r="K251" s="36">
        <f t="shared" ref="K251:AT251" ca="1" si="291">IF(COUNT($K181:$AT181)&gt;=K$71,OFFSET($J181,,COUNTBLANK($K181:$AT181)+K$71)*(COUNT($K181:$AT181)&gt;=K$71)/$F251,"")</f>
        <v>0</v>
      </c>
      <c r="L251" s="36">
        <f t="shared" ca="1" si="291"/>
        <v>0</v>
      </c>
      <c r="M251" s="36">
        <f t="shared" ca="1" si="291"/>
        <v>0</v>
      </c>
      <c r="N251" s="36">
        <f t="shared" ca="1" si="291"/>
        <v>0</v>
      </c>
      <c r="O251" s="36">
        <f t="shared" ca="1" si="291"/>
        <v>0</v>
      </c>
      <c r="P251" s="36" t="str">
        <f t="shared" ca="1" si="291"/>
        <v/>
      </c>
      <c r="Q251" s="36" t="str">
        <f t="shared" ca="1" si="291"/>
        <v/>
      </c>
      <c r="R251" s="36" t="str">
        <f t="shared" ca="1" si="291"/>
        <v/>
      </c>
      <c r="S251" s="36" t="str">
        <f t="shared" ca="1" si="291"/>
        <v/>
      </c>
      <c r="T251" s="36" t="str">
        <f t="shared" ca="1" si="291"/>
        <v/>
      </c>
      <c r="U251" s="36" t="str">
        <f t="shared" ca="1" si="291"/>
        <v/>
      </c>
      <c r="V251" s="36" t="str">
        <f t="shared" ca="1" si="291"/>
        <v/>
      </c>
      <c r="W251" s="36" t="str">
        <f t="shared" ca="1" si="291"/>
        <v/>
      </c>
      <c r="X251" s="36" t="str">
        <f t="shared" ca="1" si="291"/>
        <v/>
      </c>
      <c r="Y251" s="36" t="str">
        <f t="shared" ca="1" si="291"/>
        <v/>
      </c>
      <c r="Z251" s="36" t="str">
        <f t="shared" ca="1" si="291"/>
        <v/>
      </c>
      <c r="AA251" s="36" t="str">
        <f t="shared" ca="1" si="291"/>
        <v/>
      </c>
      <c r="AB251" s="36" t="str">
        <f t="shared" ca="1" si="291"/>
        <v/>
      </c>
      <c r="AC251" s="36" t="str">
        <f t="shared" ca="1" si="291"/>
        <v/>
      </c>
      <c r="AD251" s="36" t="str">
        <f t="shared" ca="1" si="291"/>
        <v/>
      </c>
      <c r="AE251" s="36" t="str">
        <f t="shared" ca="1" si="291"/>
        <v/>
      </c>
      <c r="AF251" s="36" t="str">
        <f t="shared" ca="1" si="291"/>
        <v/>
      </c>
      <c r="AG251" s="36" t="str">
        <f t="shared" ca="1" si="291"/>
        <v/>
      </c>
      <c r="AH251" s="36" t="str">
        <f t="shared" ca="1" si="291"/>
        <v/>
      </c>
      <c r="AI251" s="36" t="str">
        <f t="shared" ca="1" si="291"/>
        <v/>
      </c>
      <c r="AJ251" s="36" t="str">
        <f t="shared" ca="1" si="291"/>
        <v/>
      </c>
      <c r="AK251" s="36" t="str">
        <f t="shared" ca="1" si="291"/>
        <v/>
      </c>
      <c r="AL251" s="36" t="str">
        <f t="shared" ca="1" si="291"/>
        <v/>
      </c>
      <c r="AM251" s="36" t="str">
        <f t="shared" ca="1" si="291"/>
        <v/>
      </c>
      <c r="AN251" s="36" t="str">
        <f t="shared" ca="1" si="291"/>
        <v/>
      </c>
      <c r="AO251" s="36" t="str">
        <f t="shared" ca="1" si="291"/>
        <v/>
      </c>
      <c r="AP251" s="36" t="str">
        <f t="shared" ca="1" si="291"/>
        <v/>
      </c>
      <c r="AQ251" s="36" t="str">
        <f t="shared" ca="1" si="291"/>
        <v/>
      </c>
      <c r="AR251" s="36" t="str">
        <f t="shared" ca="1" si="291"/>
        <v/>
      </c>
      <c r="AS251" s="36" t="str">
        <f t="shared" ca="1" si="291"/>
        <v/>
      </c>
      <c r="AT251" s="36" t="str">
        <f t="shared" ca="1" si="291"/>
        <v/>
      </c>
    </row>
    <row r="252" spans="3:46" x14ac:dyDescent="0.2">
      <c r="C252" s="24" t="s">
        <v>332</v>
      </c>
      <c r="F252" s="24">
        <f t="shared" si="287"/>
        <v>500</v>
      </c>
      <c r="G252" s="627">
        <f t="shared" si="288"/>
        <v>44772</v>
      </c>
      <c r="H252" s="431">
        <f t="shared" ca="1" si="272"/>
        <v>2</v>
      </c>
      <c r="I252" s="36">
        <f t="shared" ca="1" si="273"/>
        <v>7.9430720000000007E-3</v>
      </c>
      <c r="K252" s="36">
        <f t="shared" ref="K252:AT252" ca="1" si="292">IF(COUNT($K182:$AT182)&gt;=K$71,OFFSET($J182,,COUNTBLANK($K182:$AT182)+K$71)*(COUNT($K182:$AT182)&gt;=K$71)/$F252,"")</f>
        <v>0</v>
      </c>
      <c r="L252" s="36">
        <f t="shared" ca="1" si="292"/>
        <v>1.3726800000000001E-4</v>
      </c>
      <c r="M252" s="36">
        <f t="shared" ca="1" si="292"/>
        <v>4.519538E-3</v>
      </c>
      <c r="N252" s="36">
        <f t="shared" ca="1" si="292"/>
        <v>2.0213779999999999E-3</v>
      </c>
      <c r="O252" s="36">
        <f t="shared" ca="1" si="292"/>
        <v>1.264888E-3</v>
      </c>
      <c r="P252" s="36" t="str">
        <f t="shared" ca="1" si="292"/>
        <v/>
      </c>
      <c r="Q252" s="36" t="str">
        <f t="shared" ca="1" si="292"/>
        <v/>
      </c>
      <c r="R252" s="36" t="str">
        <f t="shared" ca="1" si="292"/>
        <v/>
      </c>
      <c r="S252" s="36" t="str">
        <f t="shared" ca="1" si="292"/>
        <v/>
      </c>
      <c r="T252" s="36" t="str">
        <f t="shared" ca="1" si="292"/>
        <v/>
      </c>
      <c r="U252" s="36" t="str">
        <f t="shared" ca="1" si="292"/>
        <v/>
      </c>
      <c r="V252" s="36" t="str">
        <f t="shared" ca="1" si="292"/>
        <v/>
      </c>
      <c r="W252" s="36" t="str">
        <f t="shared" ca="1" si="292"/>
        <v/>
      </c>
      <c r="X252" s="36" t="str">
        <f t="shared" ca="1" si="292"/>
        <v/>
      </c>
      <c r="Y252" s="36" t="str">
        <f t="shared" ca="1" si="292"/>
        <v/>
      </c>
      <c r="Z252" s="36" t="str">
        <f t="shared" ca="1" si="292"/>
        <v/>
      </c>
      <c r="AA252" s="36" t="str">
        <f t="shared" ca="1" si="292"/>
        <v/>
      </c>
      <c r="AB252" s="36" t="str">
        <f t="shared" ca="1" si="292"/>
        <v/>
      </c>
      <c r="AC252" s="36" t="str">
        <f t="shared" ca="1" si="292"/>
        <v/>
      </c>
      <c r="AD252" s="36" t="str">
        <f t="shared" ca="1" si="292"/>
        <v/>
      </c>
      <c r="AE252" s="36" t="str">
        <f t="shared" ca="1" si="292"/>
        <v/>
      </c>
      <c r="AF252" s="36" t="str">
        <f t="shared" ca="1" si="292"/>
        <v/>
      </c>
      <c r="AG252" s="36" t="str">
        <f t="shared" ca="1" si="292"/>
        <v/>
      </c>
      <c r="AH252" s="36" t="str">
        <f t="shared" ca="1" si="292"/>
        <v/>
      </c>
      <c r="AI252" s="36" t="str">
        <f t="shared" ca="1" si="292"/>
        <v/>
      </c>
      <c r="AJ252" s="36" t="str">
        <f t="shared" ca="1" si="292"/>
        <v/>
      </c>
      <c r="AK252" s="36" t="str">
        <f t="shared" ca="1" si="292"/>
        <v/>
      </c>
      <c r="AL252" s="36" t="str">
        <f t="shared" ca="1" si="292"/>
        <v/>
      </c>
      <c r="AM252" s="36" t="str">
        <f t="shared" ca="1" si="292"/>
        <v/>
      </c>
      <c r="AN252" s="36" t="str">
        <f t="shared" ca="1" si="292"/>
        <v/>
      </c>
      <c r="AO252" s="36" t="str">
        <f t="shared" ca="1" si="292"/>
        <v/>
      </c>
      <c r="AP252" s="36" t="str">
        <f t="shared" ca="1" si="292"/>
        <v/>
      </c>
      <c r="AQ252" s="36" t="str">
        <f t="shared" ca="1" si="292"/>
        <v/>
      </c>
      <c r="AR252" s="36" t="str">
        <f t="shared" ca="1" si="292"/>
        <v/>
      </c>
      <c r="AS252" s="36" t="str">
        <f t="shared" ca="1" si="292"/>
        <v/>
      </c>
      <c r="AT252" s="36" t="str">
        <f t="shared" ca="1" si="292"/>
        <v/>
      </c>
    </row>
    <row r="253" spans="3:46" x14ac:dyDescent="0.2">
      <c r="C253" s="24" t="s">
        <v>333</v>
      </c>
      <c r="F253" s="24">
        <f t="shared" si="287"/>
        <v>1201.18</v>
      </c>
      <c r="G253" s="627">
        <f t="shared" si="288"/>
        <v>44799</v>
      </c>
      <c r="H253" s="431">
        <f t="shared" ca="1" si="272"/>
        <v>2</v>
      </c>
      <c r="I253" s="36">
        <f t="shared" ca="1" si="273"/>
        <v>0.58276028571904293</v>
      </c>
      <c r="K253" s="36">
        <f t="shared" ref="K253:AT253" ca="1" si="293">IF(COUNT($K183:$AT183)&gt;=K$71,OFFSET($J183,,COUNTBLANK($K183:$AT183)+K$71)*(COUNT($K183:$AT183)&gt;=K$71)/$F253,"")</f>
        <v>0.33300587755373878</v>
      </c>
      <c r="L253" s="36">
        <f t="shared" ca="1" si="293"/>
        <v>0</v>
      </c>
      <c r="M253" s="36">
        <f t="shared" ca="1" si="293"/>
        <v>0</v>
      </c>
      <c r="N253" s="36">
        <f t="shared" ca="1" si="293"/>
        <v>9.9901763266121643E-2</v>
      </c>
      <c r="O253" s="36">
        <f t="shared" ca="1" si="293"/>
        <v>0.14985264489918246</v>
      </c>
      <c r="P253" s="36">
        <f t="shared" ca="1" si="293"/>
        <v>0</v>
      </c>
      <c r="Q253" s="36" t="str">
        <f t="shared" ca="1" si="293"/>
        <v/>
      </c>
      <c r="R253" s="36" t="str">
        <f t="shared" ca="1" si="293"/>
        <v/>
      </c>
      <c r="S253" s="36" t="str">
        <f t="shared" ca="1" si="293"/>
        <v/>
      </c>
      <c r="T253" s="36" t="str">
        <f t="shared" ca="1" si="293"/>
        <v/>
      </c>
      <c r="U253" s="36" t="str">
        <f t="shared" ca="1" si="293"/>
        <v/>
      </c>
      <c r="V253" s="36" t="str">
        <f t="shared" ca="1" si="293"/>
        <v/>
      </c>
      <c r="W253" s="36" t="str">
        <f t="shared" ca="1" si="293"/>
        <v/>
      </c>
      <c r="X253" s="36" t="str">
        <f t="shared" ca="1" si="293"/>
        <v/>
      </c>
      <c r="Y253" s="36" t="str">
        <f t="shared" ca="1" si="293"/>
        <v/>
      </c>
      <c r="Z253" s="36" t="str">
        <f t="shared" ca="1" si="293"/>
        <v/>
      </c>
      <c r="AA253" s="36" t="str">
        <f t="shared" ca="1" si="293"/>
        <v/>
      </c>
      <c r="AB253" s="36" t="str">
        <f t="shared" ca="1" si="293"/>
        <v/>
      </c>
      <c r="AC253" s="36" t="str">
        <f t="shared" ca="1" si="293"/>
        <v/>
      </c>
      <c r="AD253" s="36" t="str">
        <f t="shared" ca="1" si="293"/>
        <v/>
      </c>
      <c r="AE253" s="36" t="str">
        <f t="shared" ca="1" si="293"/>
        <v/>
      </c>
      <c r="AF253" s="36" t="str">
        <f t="shared" ca="1" si="293"/>
        <v/>
      </c>
      <c r="AG253" s="36" t="str">
        <f t="shared" ca="1" si="293"/>
        <v/>
      </c>
      <c r="AH253" s="36" t="str">
        <f t="shared" ca="1" si="293"/>
        <v/>
      </c>
      <c r="AI253" s="36" t="str">
        <f t="shared" ca="1" si="293"/>
        <v/>
      </c>
      <c r="AJ253" s="36" t="str">
        <f t="shared" ca="1" si="293"/>
        <v/>
      </c>
      <c r="AK253" s="36" t="str">
        <f t="shared" ca="1" si="293"/>
        <v/>
      </c>
      <c r="AL253" s="36" t="str">
        <f t="shared" ca="1" si="293"/>
        <v/>
      </c>
      <c r="AM253" s="36" t="str">
        <f t="shared" ca="1" si="293"/>
        <v/>
      </c>
      <c r="AN253" s="36" t="str">
        <f t="shared" ca="1" si="293"/>
        <v/>
      </c>
      <c r="AO253" s="36" t="str">
        <f t="shared" ca="1" si="293"/>
        <v/>
      </c>
      <c r="AP253" s="36" t="str">
        <f t="shared" ca="1" si="293"/>
        <v/>
      </c>
      <c r="AQ253" s="36" t="str">
        <f t="shared" ca="1" si="293"/>
        <v/>
      </c>
      <c r="AR253" s="36" t="str">
        <f t="shared" ca="1" si="293"/>
        <v/>
      </c>
      <c r="AS253" s="36" t="str">
        <f t="shared" ca="1" si="293"/>
        <v/>
      </c>
      <c r="AT253" s="36" t="str">
        <f t="shared" ca="1" si="293"/>
        <v/>
      </c>
    </row>
    <row r="254" spans="3:46" x14ac:dyDescent="0.2">
      <c r="C254" s="24" t="s">
        <v>334</v>
      </c>
      <c r="F254" s="24">
        <f t="shared" si="287"/>
        <v>1000</v>
      </c>
      <c r="G254" s="627">
        <f t="shared" si="288"/>
        <v>44785</v>
      </c>
      <c r="H254" s="431">
        <f t="shared" ca="1" si="272"/>
        <v>2</v>
      </c>
      <c r="I254" s="36">
        <f t="shared" ca="1" si="273"/>
        <v>0.5</v>
      </c>
      <c r="K254" s="36">
        <f t="shared" ref="K254:AT254" ca="1" si="294">IF(COUNT($K184:$AT184)&gt;=K$71,OFFSET($J184,,COUNTBLANK($K184:$AT184)+K$71)*(COUNT($K184:$AT184)&gt;=K$71)/$F254,"")</f>
        <v>0.25</v>
      </c>
      <c r="L254" s="36">
        <f t="shared" ca="1" si="294"/>
        <v>0</v>
      </c>
      <c r="M254" s="36">
        <f t="shared" ca="1" si="294"/>
        <v>0</v>
      </c>
      <c r="N254" s="36">
        <f t="shared" ca="1" si="294"/>
        <v>0</v>
      </c>
      <c r="O254" s="36">
        <f t="shared" ca="1" si="294"/>
        <v>0.25</v>
      </c>
      <c r="P254" s="36">
        <f t="shared" ca="1" si="294"/>
        <v>0</v>
      </c>
      <c r="Q254" s="36" t="str">
        <f t="shared" ca="1" si="294"/>
        <v/>
      </c>
      <c r="R254" s="36" t="str">
        <f t="shared" ca="1" si="294"/>
        <v/>
      </c>
      <c r="S254" s="36" t="str">
        <f t="shared" ca="1" si="294"/>
        <v/>
      </c>
      <c r="T254" s="36" t="str">
        <f t="shared" ca="1" si="294"/>
        <v/>
      </c>
      <c r="U254" s="36" t="str">
        <f t="shared" ca="1" si="294"/>
        <v/>
      </c>
      <c r="V254" s="36" t="str">
        <f t="shared" ca="1" si="294"/>
        <v/>
      </c>
      <c r="W254" s="36" t="str">
        <f t="shared" ca="1" si="294"/>
        <v/>
      </c>
      <c r="X254" s="36" t="str">
        <f t="shared" ca="1" si="294"/>
        <v/>
      </c>
      <c r="Y254" s="36" t="str">
        <f t="shared" ca="1" si="294"/>
        <v/>
      </c>
      <c r="Z254" s="36" t="str">
        <f t="shared" ca="1" si="294"/>
        <v/>
      </c>
      <c r="AA254" s="36" t="str">
        <f t="shared" ca="1" si="294"/>
        <v/>
      </c>
      <c r="AB254" s="36" t="str">
        <f t="shared" ca="1" si="294"/>
        <v/>
      </c>
      <c r="AC254" s="36" t="str">
        <f t="shared" ca="1" si="294"/>
        <v/>
      </c>
      <c r="AD254" s="36" t="str">
        <f t="shared" ca="1" si="294"/>
        <v/>
      </c>
      <c r="AE254" s="36" t="str">
        <f t="shared" ca="1" si="294"/>
        <v/>
      </c>
      <c r="AF254" s="36" t="str">
        <f t="shared" ca="1" si="294"/>
        <v/>
      </c>
      <c r="AG254" s="36" t="str">
        <f t="shared" ca="1" si="294"/>
        <v/>
      </c>
      <c r="AH254" s="36" t="str">
        <f t="shared" ca="1" si="294"/>
        <v/>
      </c>
      <c r="AI254" s="36" t="str">
        <f t="shared" ca="1" si="294"/>
        <v/>
      </c>
      <c r="AJ254" s="36" t="str">
        <f t="shared" ca="1" si="294"/>
        <v/>
      </c>
      <c r="AK254" s="36" t="str">
        <f t="shared" ca="1" si="294"/>
        <v/>
      </c>
      <c r="AL254" s="36" t="str">
        <f t="shared" ca="1" si="294"/>
        <v/>
      </c>
      <c r="AM254" s="36" t="str">
        <f t="shared" ca="1" si="294"/>
        <v/>
      </c>
      <c r="AN254" s="36" t="str">
        <f t="shared" ca="1" si="294"/>
        <v/>
      </c>
      <c r="AO254" s="36" t="str">
        <f t="shared" ca="1" si="294"/>
        <v/>
      </c>
      <c r="AP254" s="36" t="str">
        <f t="shared" ca="1" si="294"/>
        <v/>
      </c>
      <c r="AQ254" s="36" t="str">
        <f t="shared" ca="1" si="294"/>
        <v/>
      </c>
      <c r="AR254" s="36" t="str">
        <f t="shared" ca="1" si="294"/>
        <v/>
      </c>
      <c r="AS254" s="36" t="str">
        <f t="shared" ca="1" si="294"/>
        <v/>
      </c>
      <c r="AT254" s="36" t="str">
        <f t="shared" ca="1" si="294"/>
        <v/>
      </c>
    </row>
    <row r="255" spans="3:46" x14ac:dyDescent="0.2">
      <c r="C255" s="24" t="s">
        <v>335</v>
      </c>
      <c r="F255" s="24">
        <f t="shared" si="287"/>
        <v>1083.3499999999999</v>
      </c>
      <c r="G255" s="627">
        <f t="shared" si="288"/>
        <v>44796</v>
      </c>
      <c r="H255" s="431">
        <f t="shared" ca="1" si="272"/>
        <v>2</v>
      </c>
      <c r="I255" s="36">
        <f t="shared" ca="1" si="273"/>
        <v>3.9672695804679935E-2</v>
      </c>
      <c r="K255" s="36">
        <f ca="1">IF(COUNT($K185:$AT185)&gt;=K$71,OFFSET($J185,,COUNTBLANK($K185:$AT185)+K$71)*(COUNT($K185:$AT185)&gt;=K$71)/$F255,"")</f>
        <v>0</v>
      </c>
      <c r="L255" s="36">
        <f t="shared" ref="L255:AT255" ca="1" si="295">IF(COUNT($K185:$AT185)&gt;=L$71,OFFSET($J185,,COUNTBLANK($K185:$AT185)+L$71)*(COUNT($K185:$AT185)&gt;=L$71)/$F255,"")</f>
        <v>3.9672695804679935E-2</v>
      </c>
      <c r="M255" s="36">
        <f t="shared" ca="1" si="295"/>
        <v>0</v>
      </c>
      <c r="N255" s="36">
        <f t="shared" ca="1" si="295"/>
        <v>0</v>
      </c>
      <c r="O255" s="36" t="str">
        <f t="shared" ca="1" si="295"/>
        <v/>
      </c>
      <c r="P255" s="36" t="str">
        <f t="shared" ca="1" si="295"/>
        <v/>
      </c>
      <c r="Q255" s="36" t="str">
        <f t="shared" ca="1" si="295"/>
        <v/>
      </c>
      <c r="R255" s="36" t="str">
        <f t="shared" ca="1" si="295"/>
        <v/>
      </c>
      <c r="S255" s="36" t="str">
        <f t="shared" ca="1" si="295"/>
        <v/>
      </c>
      <c r="T255" s="36" t="str">
        <f t="shared" ca="1" si="295"/>
        <v/>
      </c>
      <c r="U255" s="36" t="str">
        <f t="shared" ca="1" si="295"/>
        <v/>
      </c>
      <c r="V255" s="36" t="str">
        <f t="shared" ca="1" si="295"/>
        <v/>
      </c>
      <c r="W255" s="36" t="str">
        <f t="shared" ca="1" si="295"/>
        <v/>
      </c>
      <c r="X255" s="36" t="str">
        <f t="shared" ca="1" si="295"/>
        <v/>
      </c>
      <c r="Y255" s="36" t="str">
        <f t="shared" ca="1" si="295"/>
        <v/>
      </c>
      <c r="Z255" s="36" t="str">
        <f t="shared" ca="1" si="295"/>
        <v/>
      </c>
      <c r="AA255" s="36" t="str">
        <f t="shared" ca="1" si="295"/>
        <v/>
      </c>
      <c r="AB255" s="36" t="str">
        <f t="shared" ca="1" si="295"/>
        <v/>
      </c>
      <c r="AC255" s="36" t="str">
        <f t="shared" ca="1" si="295"/>
        <v/>
      </c>
      <c r="AD255" s="36" t="str">
        <f t="shared" ca="1" si="295"/>
        <v/>
      </c>
      <c r="AE255" s="36" t="str">
        <f t="shared" ca="1" si="295"/>
        <v/>
      </c>
      <c r="AF255" s="36" t="str">
        <f t="shared" ca="1" si="295"/>
        <v/>
      </c>
      <c r="AG255" s="36" t="str">
        <f t="shared" ca="1" si="295"/>
        <v/>
      </c>
      <c r="AH255" s="36" t="str">
        <f t="shared" ca="1" si="295"/>
        <v/>
      </c>
      <c r="AI255" s="36" t="str">
        <f t="shared" ca="1" si="295"/>
        <v/>
      </c>
      <c r="AJ255" s="36" t="str">
        <f t="shared" ca="1" si="295"/>
        <v/>
      </c>
      <c r="AK255" s="36" t="str">
        <f t="shared" ca="1" si="295"/>
        <v/>
      </c>
      <c r="AL255" s="36" t="str">
        <f t="shared" ca="1" si="295"/>
        <v/>
      </c>
      <c r="AM255" s="36" t="str">
        <f t="shared" ca="1" si="295"/>
        <v/>
      </c>
      <c r="AN255" s="36" t="str">
        <f t="shared" ca="1" si="295"/>
        <v/>
      </c>
      <c r="AO255" s="36" t="str">
        <f t="shared" ca="1" si="295"/>
        <v/>
      </c>
      <c r="AP255" s="36" t="str">
        <f t="shared" ca="1" si="295"/>
        <v/>
      </c>
      <c r="AQ255" s="36" t="str">
        <f t="shared" ca="1" si="295"/>
        <v/>
      </c>
      <c r="AR255" s="36" t="str">
        <f t="shared" ca="1" si="295"/>
        <v/>
      </c>
      <c r="AS255" s="36" t="str">
        <f t="shared" ca="1" si="295"/>
        <v/>
      </c>
      <c r="AT255" s="36" t="str">
        <f t="shared" ca="1" si="295"/>
        <v/>
      </c>
    </row>
    <row r="256" spans="3:46" x14ac:dyDescent="0.2">
      <c r="C256" s="24" t="s">
        <v>336</v>
      </c>
      <c r="F256" s="24">
        <f t="shared" si="287"/>
        <v>380</v>
      </c>
      <c r="G256" s="627">
        <f t="shared" si="288"/>
        <v>44827</v>
      </c>
      <c r="H256" s="431">
        <f t="shared" ca="1" si="272"/>
        <v>2</v>
      </c>
      <c r="I256" s="36">
        <f t="shared" ca="1" si="273"/>
        <v>0.5</v>
      </c>
      <c r="K256" s="36">
        <f ca="1">IF(COUNT($K187:$AT187)&gt;=K$71,OFFSET($J187,,COUNTBLANK($K187:$AT187)+K$71)*(COUNT($K187:$AT187)&gt;=K$71)/$F256,"")</f>
        <v>0.25</v>
      </c>
      <c r="L256" s="36">
        <f t="shared" ref="L256:AT256" ca="1" si="296">IF(COUNT($K187:$AT187)&gt;=L$71,OFFSET($J187,,COUNTBLANK($K187:$AT187)+L$71)*(COUNT($K187:$AT187)&gt;=L$71)/$F256,"")</f>
        <v>0</v>
      </c>
      <c r="M256" s="36">
        <f t="shared" ca="1" si="296"/>
        <v>0</v>
      </c>
      <c r="N256" s="36">
        <f t="shared" ca="1" si="296"/>
        <v>0.25</v>
      </c>
      <c r="O256" s="36">
        <f t="shared" ca="1" si="296"/>
        <v>0</v>
      </c>
      <c r="P256" s="36" t="str">
        <f t="shared" ca="1" si="296"/>
        <v/>
      </c>
      <c r="Q256" s="36" t="str">
        <f t="shared" ca="1" si="296"/>
        <v/>
      </c>
      <c r="R256" s="36" t="str">
        <f t="shared" ca="1" si="296"/>
        <v/>
      </c>
      <c r="S256" s="36" t="str">
        <f t="shared" ca="1" si="296"/>
        <v/>
      </c>
      <c r="T256" s="36" t="str">
        <f t="shared" ca="1" si="296"/>
        <v/>
      </c>
      <c r="U256" s="36" t="str">
        <f t="shared" ca="1" si="296"/>
        <v/>
      </c>
      <c r="V256" s="36" t="str">
        <f t="shared" ca="1" si="296"/>
        <v/>
      </c>
      <c r="W256" s="36" t="str">
        <f t="shared" ca="1" si="296"/>
        <v/>
      </c>
      <c r="X256" s="36" t="str">
        <f t="shared" ca="1" si="296"/>
        <v/>
      </c>
      <c r="Y256" s="36" t="str">
        <f t="shared" ca="1" si="296"/>
        <v/>
      </c>
      <c r="Z256" s="36" t="str">
        <f t="shared" ca="1" si="296"/>
        <v/>
      </c>
      <c r="AA256" s="36" t="str">
        <f t="shared" ca="1" si="296"/>
        <v/>
      </c>
      <c r="AB256" s="36" t="str">
        <f t="shared" ca="1" si="296"/>
        <v/>
      </c>
      <c r="AC256" s="36" t="str">
        <f t="shared" ca="1" si="296"/>
        <v/>
      </c>
      <c r="AD256" s="36" t="str">
        <f t="shared" ca="1" si="296"/>
        <v/>
      </c>
      <c r="AE256" s="36" t="str">
        <f t="shared" ca="1" si="296"/>
        <v/>
      </c>
      <c r="AF256" s="36" t="str">
        <f t="shared" ca="1" si="296"/>
        <v/>
      </c>
      <c r="AG256" s="36" t="str">
        <f t="shared" ca="1" si="296"/>
        <v/>
      </c>
      <c r="AH256" s="36" t="str">
        <f t="shared" ca="1" si="296"/>
        <v/>
      </c>
      <c r="AI256" s="36" t="str">
        <f t="shared" ca="1" si="296"/>
        <v/>
      </c>
      <c r="AJ256" s="36" t="str">
        <f t="shared" ca="1" si="296"/>
        <v/>
      </c>
      <c r="AK256" s="36" t="str">
        <f t="shared" ca="1" si="296"/>
        <v/>
      </c>
      <c r="AL256" s="36" t="str">
        <f t="shared" ca="1" si="296"/>
        <v/>
      </c>
      <c r="AM256" s="36" t="str">
        <f t="shared" ca="1" si="296"/>
        <v/>
      </c>
      <c r="AN256" s="36" t="str">
        <f t="shared" ca="1" si="296"/>
        <v/>
      </c>
      <c r="AO256" s="36" t="str">
        <f t="shared" ca="1" si="296"/>
        <v/>
      </c>
      <c r="AP256" s="36" t="str">
        <f t="shared" ca="1" si="296"/>
        <v/>
      </c>
      <c r="AQ256" s="36" t="str">
        <f t="shared" ca="1" si="296"/>
        <v/>
      </c>
      <c r="AR256" s="36" t="str">
        <f t="shared" ca="1" si="296"/>
        <v/>
      </c>
      <c r="AS256" s="36" t="str">
        <f t="shared" ca="1" si="296"/>
        <v/>
      </c>
      <c r="AT256" s="36" t="str">
        <f t="shared" ca="1" si="296"/>
        <v/>
      </c>
    </row>
    <row r="257" spans="2:51" x14ac:dyDescent="0.2">
      <c r="C257" s="24" t="s">
        <v>337</v>
      </c>
      <c r="F257" s="24">
        <f t="shared" si="287"/>
        <v>1600.886362</v>
      </c>
      <c r="G257" s="627">
        <f t="shared" si="288"/>
        <v>44848</v>
      </c>
      <c r="H257" s="431">
        <f t="shared" ca="1" si="272"/>
        <v>1</v>
      </c>
      <c r="I257" s="36">
        <f t="shared" ca="1" si="273"/>
        <v>0</v>
      </c>
      <c r="K257" s="36">
        <f ca="1">IF(COUNT($K189:$AT189)&gt;=K$71,OFFSET($J189,,COUNTBLANK($K189:$AT189)+K$71)*(COUNT($K189:$AT189)&gt;=K$71)/$F257,"")</f>
        <v>0</v>
      </c>
      <c r="L257" s="36">
        <f t="shared" ref="L257:AT257" ca="1" si="297">IF(COUNT($K189:$AT189)&gt;=L$71,OFFSET($J189,,COUNTBLANK($K189:$AT189)+L$71)*(COUNT($K189:$AT189)&gt;=L$71)/$F257,"")</f>
        <v>0</v>
      </c>
      <c r="M257" s="36" t="str">
        <f t="shared" ca="1" si="297"/>
        <v/>
      </c>
      <c r="N257" s="36" t="str">
        <f t="shared" ca="1" si="297"/>
        <v/>
      </c>
      <c r="O257" s="36" t="str">
        <f t="shared" ca="1" si="297"/>
        <v/>
      </c>
      <c r="P257" s="36" t="str">
        <f t="shared" ca="1" si="297"/>
        <v/>
      </c>
      <c r="Q257" s="36" t="str">
        <f t="shared" ca="1" si="297"/>
        <v/>
      </c>
      <c r="R257" s="36" t="str">
        <f t="shared" ca="1" si="297"/>
        <v/>
      </c>
      <c r="S257" s="36" t="str">
        <f t="shared" ca="1" si="297"/>
        <v/>
      </c>
      <c r="T257" s="36" t="str">
        <f t="shared" ca="1" si="297"/>
        <v/>
      </c>
      <c r="U257" s="36" t="str">
        <f t="shared" ca="1" si="297"/>
        <v/>
      </c>
      <c r="V257" s="36" t="str">
        <f t="shared" ca="1" si="297"/>
        <v/>
      </c>
      <c r="W257" s="36" t="str">
        <f t="shared" ca="1" si="297"/>
        <v/>
      </c>
      <c r="X257" s="36" t="str">
        <f t="shared" ca="1" si="297"/>
        <v/>
      </c>
      <c r="Y257" s="36" t="str">
        <f t="shared" ca="1" si="297"/>
        <v/>
      </c>
      <c r="Z257" s="36" t="str">
        <f t="shared" ca="1" si="297"/>
        <v/>
      </c>
      <c r="AA257" s="36" t="str">
        <f t="shared" ca="1" si="297"/>
        <v/>
      </c>
      <c r="AB257" s="36" t="str">
        <f t="shared" ca="1" si="297"/>
        <v/>
      </c>
      <c r="AC257" s="36" t="str">
        <f t="shared" ca="1" si="297"/>
        <v/>
      </c>
      <c r="AD257" s="36" t="str">
        <f t="shared" ca="1" si="297"/>
        <v/>
      </c>
      <c r="AE257" s="36" t="str">
        <f t="shared" ca="1" si="297"/>
        <v/>
      </c>
      <c r="AF257" s="36" t="str">
        <f t="shared" ca="1" si="297"/>
        <v/>
      </c>
      <c r="AG257" s="36" t="str">
        <f t="shared" ca="1" si="297"/>
        <v/>
      </c>
      <c r="AH257" s="36" t="str">
        <f t="shared" ca="1" si="297"/>
        <v/>
      </c>
      <c r="AI257" s="36" t="str">
        <f t="shared" ca="1" si="297"/>
        <v/>
      </c>
      <c r="AJ257" s="36" t="str">
        <f t="shared" ca="1" si="297"/>
        <v/>
      </c>
      <c r="AK257" s="36" t="str">
        <f t="shared" ca="1" si="297"/>
        <v/>
      </c>
      <c r="AL257" s="36" t="str">
        <f t="shared" ca="1" si="297"/>
        <v/>
      </c>
      <c r="AM257" s="36" t="str">
        <f t="shared" ca="1" si="297"/>
        <v/>
      </c>
      <c r="AN257" s="36" t="str">
        <f t="shared" ca="1" si="297"/>
        <v/>
      </c>
      <c r="AO257" s="36" t="str">
        <f t="shared" ca="1" si="297"/>
        <v/>
      </c>
      <c r="AP257" s="36" t="str">
        <f t="shared" ca="1" si="297"/>
        <v/>
      </c>
      <c r="AQ257" s="36" t="str">
        <f t="shared" ca="1" si="297"/>
        <v/>
      </c>
      <c r="AR257" s="36" t="str">
        <f t="shared" ca="1" si="297"/>
        <v/>
      </c>
      <c r="AS257" s="36" t="str">
        <f t="shared" ca="1" si="297"/>
        <v/>
      </c>
      <c r="AT257" s="36" t="str">
        <f t="shared" ca="1" si="297"/>
        <v/>
      </c>
    </row>
    <row r="258" spans="2:51" x14ac:dyDescent="0.2">
      <c r="C258" s="24" t="s">
        <v>338</v>
      </c>
      <c r="F258" s="24">
        <f t="shared" si="287"/>
        <v>1000</v>
      </c>
      <c r="G258" s="627">
        <f t="shared" si="288"/>
        <v>44876</v>
      </c>
      <c r="H258" s="431">
        <f t="shared" ca="1" si="272"/>
        <v>1</v>
      </c>
      <c r="I258" s="36">
        <f t="shared" ca="1" si="273"/>
        <v>0</v>
      </c>
      <c r="K258" s="36">
        <f ca="1">IF(COUNT($K192:$AT192)&gt;=K$71,OFFSET($J192,,COUNTBLANK($K192:$AT192)+K$71)*(COUNT($K192:$AT192)&gt;=K$71)/$F258,"")</f>
        <v>0</v>
      </c>
      <c r="L258" s="36" t="str">
        <f t="shared" ref="L258:AT259" ca="1" si="298">IF(COUNT($K192:$AT192)&gt;=L$71,OFFSET($J192,,COUNTBLANK($K192:$AT192)+L$71)*(COUNT($K192:$AT192)&gt;=L$71)/$F258,"")</f>
        <v/>
      </c>
      <c r="M258" s="36" t="str">
        <f t="shared" ca="1" si="298"/>
        <v/>
      </c>
      <c r="N258" s="36" t="str">
        <f t="shared" ca="1" si="298"/>
        <v/>
      </c>
      <c r="O258" s="36" t="str">
        <f t="shared" ca="1" si="298"/>
        <v/>
      </c>
      <c r="P258" s="36" t="str">
        <f t="shared" ca="1" si="298"/>
        <v/>
      </c>
      <c r="Q258" s="36" t="str">
        <f t="shared" ca="1" si="298"/>
        <v/>
      </c>
      <c r="R258" s="36" t="str">
        <f t="shared" ca="1" si="298"/>
        <v/>
      </c>
      <c r="S258" s="36" t="str">
        <f t="shared" ca="1" si="298"/>
        <v/>
      </c>
      <c r="T258" s="36" t="str">
        <f t="shared" ca="1" si="298"/>
        <v/>
      </c>
      <c r="U258" s="36" t="str">
        <f t="shared" ca="1" si="298"/>
        <v/>
      </c>
      <c r="V258" s="36" t="str">
        <f t="shared" ca="1" si="298"/>
        <v/>
      </c>
      <c r="W258" s="36" t="str">
        <f t="shared" ca="1" si="298"/>
        <v/>
      </c>
      <c r="X258" s="36" t="str">
        <f t="shared" ca="1" si="298"/>
        <v/>
      </c>
      <c r="Y258" s="36" t="str">
        <f t="shared" ca="1" si="298"/>
        <v/>
      </c>
      <c r="Z258" s="36" t="str">
        <f t="shared" ca="1" si="298"/>
        <v/>
      </c>
      <c r="AA258" s="36" t="str">
        <f t="shared" ca="1" si="298"/>
        <v/>
      </c>
      <c r="AB258" s="36" t="str">
        <f t="shared" ca="1" si="298"/>
        <v/>
      </c>
      <c r="AC258" s="36" t="str">
        <f t="shared" ca="1" si="298"/>
        <v/>
      </c>
      <c r="AD258" s="36" t="str">
        <f t="shared" ca="1" si="298"/>
        <v/>
      </c>
      <c r="AE258" s="36" t="str">
        <f t="shared" ca="1" si="298"/>
        <v/>
      </c>
      <c r="AF258" s="36" t="str">
        <f t="shared" ca="1" si="298"/>
        <v/>
      </c>
      <c r="AG258" s="36" t="str">
        <f t="shared" ca="1" si="298"/>
        <v/>
      </c>
      <c r="AH258" s="36" t="str">
        <f t="shared" ca="1" si="298"/>
        <v/>
      </c>
      <c r="AI258" s="36" t="str">
        <f t="shared" ca="1" si="298"/>
        <v/>
      </c>
      <c r="AJ258" s="36" t="str">
        <f t="shared" ca="1" si="298"/>
        <v/>
      </c>
      <c r="AK258" s="36" t="str">
        <f t="shared" ca="1" si="298"/>
        <v/>
      </c>
      <c r="AL258" s="36" t="str">
        <f t="shared" ca="1" si="298"/>
        <v/>
      </c>
      <c r="AM258" s="36" t="str">
        <f t="shared" ca="1" si="298"/>
        <v/>
      </c>
      <c r="AN258" s="36" t="str">
        <f t="shared" ca="1" si="298"/>
        <v/>
      </c>
      <c r="AO258" s="36" t="str">
        <f t="shared" ca="1" si="298"/>
        <v/>
      </c>
      <c r="AP258" s="36" t="str">
        <f t="shared" ca="1" si="298"/>
        <v/>
      </c>
      <c r="AQ258" s="36" t="str">
        <f t="shared" ca="1" si="298"/>
        <v/>
      </c>
      <c r="AR258" s="36" t="str">
        <f t="shared" ca="1" si="298"/>
        <v/>
      </c>
      <c r="AS258" s="36" t="str">
        <f t="shared" ca="1" si="298"/>
        <v/>
      </c>
      <c r="AT258" s="36" t="str">
        <f t="shared" ca="1" si="298"/>
        <v/>
      </c>
    </row>
    <row r="259" spans="2:51" x14ac:dyDescent="0.2">
      <c r="C259" s="24" t="s">
        <v>339</v>
      </c>
      <c r="F259" s="24">
        <f t="shared" si="287"/>
        <v>450</v>
      </c>
      <c r="G259" s="627">
        <f t="shared" si="288"/>
        <v>44881</v>
      </c>
      <c r="H259" s="431">
        <f t="shared" ca="1" si="272"/>
        <v>1</v>
      </c>
      <c r="I259" s="36">
        <f t="shared" ca="1" si="273"/>
        <v>0</v>
      </c>
      <c r="K259" s="36">
        <f ca="1">IF(COUNT($K193:$AT193)&gt;=K$71,OFFSET($J193,,COUNTBLANK($K193:$AT193)+K$71)*(COUNT($K193:$AT193)&gt;=K$71)/$F259,"")</f>
        <v>0</v>
      </c>
      <c r="L259" s="36" t="str">
        <f t="shared" ca="1" si="298"/>
        <v/>
      </c>
      <c r="M259" s="36" t="str">
        <f t="shared" ca="1" si="298"/>
        <v/>
      </c>
      <c r="N259" s="36" t="str">
        <f t="shared" ca="1" si="298"/>
        <v/>
      </c>
      <c r="O259" s="36" t="str">
        <f t="shared" ca="1" si="298"/>
        <v/>
      </c>
      <c r="P259" s="36" t="str">
        <f t="shared" ca="1" si="298"/>
        <v/>
      </c>
      <c r="Q259" s="36" t="str">
        <f t="shared" ca="1" si="298"/>
        <v/>
      </c>
      <c r="R259" s="36" t="str">
        <f t="shared" ca="1" si="298"/>
        <v/>
      </c>
      <c r="S259" s="36" t="str">
        <f t="shared" ca="1" si="298"/>
        <v/>
      </c>
      <c r="T259" s="36" t="str">
        <f t="shared" ca="1" si="298"/>
        <v/>
      </c>
      <c r="U259" s="36" t="str">
        <f t="shared" ca="1" si="298"/>
        <v/>
      </c>
      <c r="V259" s="36" t="str">
        <f t="shared" ca="1" si="298"/>
        <v/>
      </c>
      <c r="W259" s="36" t="str">
        <f t="shared" ca="1" si="298"/>
        <v/>
      </c>
      <c r="X259" s="36" t="str">
        <f t="shared" ca="1" si="298"/>
        <v/>
      </c>
      <c r="Y259" s="36" t="str">
        <f t="shared" ca="1" si="298"/>
        <v/>
      </c>
      <c r="Z259" s="36" t="str">
        <f t="shared" ca="1" si="298"/>
        <v/>
      </c>
      <c r="AA259" s="36" t="str">
        <f t="shared" ca="1" si="298"/>
        <v/>
      </c>
      <c r="AB259" s="36" t="str">
        <f t="shared" ca="1" si="298"/>
        <v/>
      </c>
      <c r="AC259" s="36" t="str">
        <f t="shared" ca="1" si="298"/>
        <v/>
      </c>
      <c r="AD259" s="36" t="str">
        <f t="shared" ca="1" si="298"/>
        <v/>
      </c>
      <c r="AE259" s="36" t="str">
        <f t="shared" ca="1" si="298"/>
        <v/>
      </c>
      <c r="AF259" s="36" t="str">
        <f t="shared" ca="1" si="298"/>
        <v/>
      </c>
      <c r="AG259" s="36" t="str">
        <f t="shared" ca="1" si="298"/>
        <v/>
      </c>
      <c r="AH259" s="36" t="str">
        <f t="shared" ca="1" si="298"/>
        <v/>
      </c>
      <c r="AI259" s="36" t="str">
        <f t="shared" ca="1" si="298"/>
        <v/>
      </c>
      <c r="AJ259" s="36" t="str">
        <f t="shared" ca="1" si="298"/>
        <v/>
      </c>
      <c r="AK259" s="36" t="str">
        <f t="shared" ca="1" si="298"/>
        <v/>
      </c>
      <c r="AL259" s="36" t="str">
        <f t="shared" ca="1" si="298"/>
        <v/>
      </c>
      <c r="AM259" s="36" t="str">
        <f t="shared" ca="1" si="298"/>
        <v/>
      </c>
      <c r="AN259" s="36" t="str">
        <f t="shared" ca="1" si="298"/>
        <v/>
      </c>
      <c r="AO259" s="36" t="str">
        <f t="shared" ca="1" si="298"/>
        <v/>
      </c>
      <c r="AP259" s="36" t="str">
        <f t="shared" ca="1" si="298"/>
        <v/>
      </c>
      <c r="AQ259" s="36" t="str">
        <f t="shared" ca="1" si="298"/>
        <v/>
      </c>
      <c r="AR259" s="36" t="str">
        <f t="shared" ca="1" si="298"/>
        <v/>
      </c>
      <c r="AS259" s="36" t="str">
        <f t="shared" ca="1" si="298"/>
        <v/>
      </c>
      <c r="AT259" s="36" t="str">
        <f t="shared" ca="1" si="298"/>
        <v/>
      </c>
    </row>
    <row r="261" spans="2:51" x14ac:dyDescent="0.2">
      <c r="B261" s="254" t="s">
        <v>1616</v>
      </c>
      <c r="C261" s="254"/>
      <c r="D261" s="254"/>
      <c r="E261" s="254"/>
      <c r="F261" s="254"/>
      <c r="G261" s="254"/>
      <c r="H261" s="254"/>
      <c r="I261" s="254"/>
      <c r="J261" s="254"/>
      <c r="K261" s="254"/>
      <c r="L261" s="254"/>
      <c r="M261" s="254"/>
      <c r="N261" s="254"/>
      <c r="O261" s="254"/>
      <c r="P261" s="254"/>
      <c r="Q261" s="254"/>
      <c r="R261" s="254"/>
      <c r="S261" s="254"/>
      <c r="T261" s="254"/>
      <c r="U261" s="254"/>
      <c r="V261" s="254"/>
      <c r="W261" s="254"/>
      <c r="X261" s="254"/>
      <c r="Y261" s="254"/>
      <c r="Z261" s="254"/>
      <c r="AA261" s="254"/>
      <c r="AB261" s="254"/>
      <c r="AC261" s="254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254"/>
      <c r="AR261" s="254"/>
      <c r="AS261" s="254"/>
      <c r="AT261" s="254"/>
      <c r="AV261" s="254"/>
      <c r="AW261" s="254"/>
      <c r="AX261" s="254"/>
      <c r="AY261" s="254"/>
    </row>
    <row r="262" spans="2:51" x14ac:dyDescent="0.2">
      <c r="F262" s="626" t="s">
        <v>66</v>
      </c>
      <c r="G262" s="626" t="s">
        <v>778</v>
      </c>
      <c r="AV262" s="283"/>
      <c r="AW262" s="283"/>
      <c r="AX262" s="283"/>
      <c r="AY262" s="283"/>
    </row>
    <row r="263" spans="2:51" x14ac:dyDescent="0.2">
      <c r="B263" s="24" t="s">
        <v>780</v>
      </c>
      <c r="F263" s="24">
        <f t="shared" ref="F263:G282" si="299">F139</f>
        <v>9600</v>
      </c>
      <c r="G263" s="627">
        <f t="shared" si="299"/>
        <v>43799</v>
      </c>
      <c r="K263" s="158">
        <v>3548.5433159999998</v>
      </c>
      <c r="L263" s="158">
        <v>0</v>
      </c>
      <c r="M263" s="158">
        <v>46.761316999999998</v>
      </c>
      <c r="N263" s="158">
        <v>49.062776999999997</v>
      </c>
      <c r="O263" s="158">
        <v>0</v>
      </c>
      <c r="P263" s="158">
        <v>0</v>
      </c>
      <c r="Q263" s="158">
        <v>0</v>
      </c>
      <c r="R263" s="158">
        <v>48.850309000000003</v>
      </c>
      <c r="S263" s="158">
        <v>22.493774999999999</v>
      </c>
      <c r="T263" s="158">
        <v>63.247230000000002</v>
      </c>
      <c r="U263" s="158">
        <v>104.770413</v>
      </c>
      <c r="V263" s="158">
        <v>10.868353000000001</v>
      </c>
      <c r="W263" s="158">
        <v>44.404660999999997</v>
      </c>
      <c r="X263" s="158">
        <v>0</v>
      </c>
      <c r="Y263" s="158">
        <v>3.252707</v>
      </c>
      <c r="Z263" s="158">
        <v>10.210210999999999</v>
      </c>
      <c r="AA263" s="158">
        <v>138.97345100000001</v>
      </c>
      <c r="AB263" s="158">
        <v>3.3395890000000001</v>
      </c>
      <c r="AC263" s="158">
        <v>3.292875</v>
      </c>
      <c r="AD263" s="158">
        <v>19.60284</v>
      </c>
      <c r="AE263" s="158">
        <v>0</v>
      </c>
      <c r="AF263" s="158">
        <v>3.4639609999999998</v>
      </c>
      <c r="AG263" s="158">
        <v>20.2014</v>
      </c>
      <c r="AH263" s="158">
        <v>2.7293669999999999</v>
      </c>
      <c r="AI263" s="158">
        <v>20.500679999999999</v>
      </c>
      <c r="AJ263" s="158">
        <v>0</v>
      </c>
      <c r="AK263" s="158">
        <v>14.115297999999999</v>
      </c>
      <c r="AL263" s="158">
        <v>0</v>
      </c>
      <c r="AM263" s="158">
        <v>23.713287999999999</v>
      </c>
      <c r="AN263" s="158">
        <v>0</v>
      </c>
      <c r="AO263" s="158">
        <v>10.140162999999999</v>
      </c>
      <c r="AP263" s="158">
        <v>0</v>
      </c>
      <c r="AQ263" s="158">
        <v>9.0507840000000002</v>
      </c>
      <c r="AR263" s="158">
        <v>0</v>
      </c>
      <c r="AS263" s="158">
        <v>0</v>
      </c>
      <c r="AT263" s="158">
        <v>9.9757680000000004</v>
      </c>
      <c r="AV263" s="251">
        <f t="shared" ref="AV263:AY282" si="300">SUMIF($K$5:$AT$5,AV$5,$K263:$AT263)</f>
        <v>3548.5433159999998</v>
      </c>
      <c r="AW263" s="251">
        <f t="shared" si="300"/>
        <v>390.45883500000002</v>
      </c>
      <c r="AX263" s="251">
        <f t="shared" si="300"/>
        <v>225.567081</v>
      </c>
      <c r="AY263" s="251">
        <f t="shared" si="300"/>
        <v>66.995300999999998</v>
      </c>
    </row>
    <row r="264" spans="2:51" x14ac:dyDescent="0.2">
      <c r="B264" s="24" t="s">
        <v>781</v>
      </c>
      <c r="F264" s="24">
        <f t="shared" si="299"/>
        <v>7440</v>
      </c>
      <c r="G264" s="627">
        <f t="shared" si="299"/>
        <v>43971</v>
      </c>
      <c r="H264" s="151"/>
      <c r="K264" s="337"/>
      <c r="L264" s="337"/>
      <c r="M264" s="337"/>
      <c r="N264" s="337"/>
      <c r="O264" s="337"/>
      <c r="P264" s="337"/>
      <c r="Q264" s="337"/>
      <c r="R264" s="158">
        <v>0</v>
      </c>
      <c r="S264" s="158">
        <v>0</v>
      </c>
      <c r="T264" s="158">
        <v>1131.5332840000001</v>
      </c>
      <c r="U264" s="158">
        <v>0</v>
      </c>
      <c r="V264" s="158">
        <v>0</v>
      </c>
      <c r="W264" s="158">
        <v>165.70545000000001</v>
      </c>
      <c r="X264" s="158">
        <v>0</v>
      </c>
      <c r="Y264" s="158">
        <v>0</v>
      </c>
      <c r="Z264" s="158">
        <v>0</v>
      </c>
      <c r="AA264" s="158">
        <v>0</v>
      </c>
      <c r="AB264" s="158">
        <v>0</v>
      </c>
      <c r="AC264" s="158">
        <v>107.134426</v>
      </c>
      <c r="AD264" s="158">
        <v>0</v>
      </c>
      <c r="AE264" s="158">
        <v>0</v>
      </c>
      <c r="AF264" s="158">
        <v>0</v>
      </c>
      <c r="AG264" s="158">
        <v>0</v>
      </c>
      <c r="AH264" s="158">
        <v>0</v>
      </c>
      <c r="AI264" s="158">
        <v>73.280321000000001</v>
      </c>
      <c r="AJ264" s="158">
        <v>0</v>
      </c>
      <c r="AK264" s="158">
        <v>0</v>
      </c>
      <c r="AL264" s="158">
        <v>0</v>
      </c>
      <c r="AM264" s="158">
        <v>0</v>
      </c>
      <c r="AN264" s="158">
        <v>0</v>
      </c>
      <c r="AO264" s="158">
        <v>91.794015999999999</v>
      </c>
      <c r="AP264" s="158">
        <v>0</v>
      </c>
      <c r="AQ264" s="158">
        <v>0</v>
      </c>
      <c r="AR264" s="158">
        <v>0</v>
      </c>
      <c r="AS264" s="158">
        <v>0</v>
      </c>
      <c r="AT264" s="158">
        <v>0</v>
      </c>
      <c r="AV264" s="251">
        <f t="shared" si="300"/>
        <v>0</v>
      </c>
      <c r="AW264" s="251">
        <f t="shared" si="300"/>
        <v>1297.238734</v>
      </c>
      <c r="AX264" s="251">
        <f t="shared" si="300"/>
        <v>180.41474700000001</v>
      </c>
      <c r="AY264" s="251">
        <f t="shared" si="300"/>
        <v>91.794015999999999</v>
      </c>
    </row>
    <row r="265" spans="2:51" x14ac:dyDescent="0.2">
      <c r="B265" s="24" t="s">
        <v>782</v>
      </c>
      <c r="F265" s="24">
        <f t="shared" si="299"/>
        <v>2999.9989999999998</v>
      </c>
      <c r="G265" s="627">
        <f t="shared" si="299"/>
        <v>44022</v>
      </c>
      <c r="H265" s="151"/>
      <c r="K265" s="337"/>
      <c r="L265" s="337"/>
      <c r="M265" s="337"/>
      <c r="N265" s="337"/>
      <c r="O265" s="337"/>
      <c r="P265" s="337"/>
      <c r="Q265" s="337"/>
      <c r="R265" s="158">
        <v>0</v>
      </c>
      <c r="S265" s="158">
        <v>0</v>
      </c>
      <c r="T265" s="158">
        <v>0</v>
      </c>
      <c r="U265" s="158">
        <v>0</v>
      </c>
      <c r="V265" s="158">
        <v>0</v>
      </c>
      <c r="W265" s="158">
        <v>239.714316</v>
      </c>
      <c r="X265" s="158">
        <v>0</v>
      </c>
      <c r="Y265" s="158">
        <v>0</v>
      </c>
      <c r="Z265" s="158">
        <v>0</v>
      </c>
      <c r="AA265" s="158">
        <v>0</v>
      </c>
      <c r="AB265" s="158">
        <v>0</v>
      </c>
      <c r="AC265" s="158">
        <v>55.877037000000001</v>
      </c>
      <c r="AD265" s="158">
        <v>0</v>
      </c>
      <c r="AE265" s="158">
        <v>0</v>
      </c>
      <c r="AF265" s="158">
        <v>0</v>
      </c>
      <c r="AG265" s="158">
        <v>0</v>
      </c>
      <c r="AH265" s="158">
        <v>0</v>
      </c>
      <c r="AI265" s="158">
        <v>26.194368000000001</v>
      </c>
      <c r="AJ265" s="158">
        <v>0</v>
      </c>
      <c r="AK265" s="158">
        <v>0</v>
      </c>
      <c r="AL265" s="158">
        <v>0</v>
      </c>
      <c r="AM265" s="158">
        <v>0</v>
      </c>
      <c r="AN265" s="158">
        <v>0</v>
      </c>
      <c r="AO265" s="158">
        <v>0</v>
      </c>
      <c r="AP265" s="158">
        <v>0</v>
      </c>
      <c r="AQ265" s="158">
        <v>0</v>
      </c>
      <c r="AR265" s="158">
        <v>0</v>
      </c>
      <c r="AS265" s="158">
        <v>0</v>
      </c>
      <c r="AT265" s="158">
        <v>0</v>
      </c>
      <c r="AV265" s="251">
        <f t="shared" si="300"/>
        <v>0</v>
      </c>
      <c r="AW265" s="251">
        <f t="shared" si="300"/>
        <v>239.714316</v>
      </c>
      <c r="AX265" s="251">
        <f t="shared" si="300"/>
        <v>82.071404999999999</v>
      </c>
      <c r="AY265" s="251">
        <f t="shared" si="300"/>
        <v>0</v>
      </c>
    </row>
    <row r="266" spans="2:51" x14ac:dyDescent="0.2">
      <c r="B266" s="24" t="s">
        <v>783</v>
      </c>
      <c r="F266" s="24">
        <f t="shared" si="299"/>
        <v>71.201999999999998</v>
      </c>
      <c r="G266" s="627">
        <f t="shared" si="299"/>
        <v>44032</v>
      </c>
      <c r="H266" s="151"/>
      <c r="K266" s="337"/>
      <c r="L266" s="337"/>
      <c r="M266" s="337"/>
      <c r="N266" s="337"/>
      <c r="O266" s="337"/>
      <c r="P266" s="337"/>
      <c r="Q266" s="337"/>
      <c r="R266" s="158">
        <v>0</v>
      </c>
      <c r="S266" s="158">
        <v>0</v>
      </c>
      <c r="T266" s="158">
        <v>0</v>
      </c>
      <c r="U266" s="158">
        <v>0</v>
      </c>
      <c r="V266" s="158">
        <v>0</v>
      </c>
      <c r="W266" s="158">
        <v>0</v>
      </c>
      <c r="X266" s="158">
        <v>0</v>
      </c>
      <c r="Y266" s="158">
        <v>0</v>
      </c>
      <c r="Z266" s="158">
        <v>0</v>
      </c>
      <c r="AA266" s="158">
        <v>0</v>
      </c>
      <c r="AB266" s="158">
        <v>0</v>
      </c>
      <c r="AC266" s="158">
        <v>0</v>
      </c>
      <c r="AD266" s="158">
        <v>0</v>
      </c>
      <c r="AE266" s="158">
        <v>0</v>
      </c>
      <c r="AF266" s="158">
        <v>0</v>
      </c>
      <c r="AG266" s="158">
        <v>0</v>
      </c>
      <c r="AH266" s="158">
        <v>0</v>
      </c>
      <c r="AI266" s="158">
        <v>0</v>
      </c>
      <c r="AJ266" s="158">
        <v>0</v>
      </c>
      <c r="AK266" s="158">
        <v>0</v>
      </c>
      <c r="AL266" s="158">
        <v>0</v>
      </c>
      <c r="AM266" s="158">
        <v>0</v>
      </c>
      <c r="AN266" s="158">
        <v>0</v>
      </c>
      <c r="AO266" s="158">
        <v>0</v>
      </c>
      <c r="AP266" s="158">
        <v>0</v>
      </c>
      <c r="AQ266" s="158">
        <v>0</v>
      </c>
      <c r="AR266" s="158">
        <v>0</v>
      </c>
      <c r="AS266" s="158">
        <v>0</v>
      </c>
      <c r="AT266" s="158">
        <v>0</v>
      </c>
      <c r="AV266" s="251">
        <f t="shared" si="300"/>
        <v>0</v>
      </c>
      <c r="AW266" s="251">
        <f t="shared" si="300"/>
        <v>0</v>
      </c>
      <c r="AX266" s="251">
        <f t="shared" si="300"/>
        <v>0</v>
      </c>
      <c r="AY266" s="251">
        <f t="shared" si="300"/>
        <v>0</v>
      </c>
    </row>
    <row r="267" spans="2:51" x14ac:dyDescent="0.2">
      <c r="B267" s="24" t="s">
        <v>784</v>
      </c>
      <c r="F267" s="24">
        <f t="shared" si="299"/>
        <v>500</v>
      </c>
      <c r="G267" s="627">
        <f t="shared" si="299"/>
        <v>44064</v>
      </c>
      <c r="H267" s="151"/>
      <c r="K267" s="337"/>
      <c r="L267" s="337"/>
      <c r="M267" s="337"/>
      <c r="N267" s="337"/>
      <c r="O267" s="337"/>
      <c r="P267" s="337"/>
      <c r="Q267" s="337"/>
      <c r="R267" s="337"/>
      <c r="S267" s="158">
        <v>0</v>
      </c>
      <c r="T267" s="158">
        <v>0</v>
      </c>
      <c r="U267" s="158">
        <v>0</v>
      </c>
      <c r="V267" s="158">
        <v>0</v>
      </c>
      <c r="W267" s="158">
        <v>0</v>
      </c>
      <c r="X267" s="158">
        <v>0</v>
      </c>
      <c r="Y267" s="158">
        <v>69.780083000000005</v>
      </c>
      <c r="Z267" s="158">
        <v>0</v>
      </c>
      <c r="AA267" s="158">
        <v>0</v>
      </c>
      <c r="AB267" s="158">
        <v>0</v>
      </c>
      <c r="AC267" s="158">
        <v>0</v>
      </c>
      <c r="AD267" s="158">
        <v>0</v>
      </c>
      <c r="AE267" s="158">
        <v>0</v>
      </c>
      <c r="AF267" s="158">
        <v>0</v>
      </c>
      <c r="AG267" s="158">
        <v>0</v>
      </c>
      <c r="AH267" s="158">
        <v>0</v>
      </c>
      <c r="AI267" s="158">
        <v>0</v>
      </c>
      <c r="AJ267" s="158">
        <v>0</v>
      </c>
      <c r="AK267" s="158">
        <v>0</v>
      </c>
      <c r="AL267" s="158">
        <v>0</v>
      </c>
      <c r="AM267" s="158">
        <v>0</v>
      </c>
      <c r="AN267" s="158">
        <v>0</v>
      </c>
      <c r="AO267" s="158">
        <v>0</v>
      </c>
      <c r="AP267" s="158">
        <v>0</v>
      </c>
      <c r="AQ267" s="158">
        <v>0</v>
      </c>
      <c r="AR267" s="158">
        <v>0</v>
      </c>
      <c r="AS267" s="158">
        <v>0</v>
      </c>
      <c r="AT267" s="158">
        <v>0</v>
      </c>
      <c r="AV267" s="251">
        <f t="shared" si="300"/>
        <v>0</v>
      </c>
      <c r="AW267" s="251">
        <f t="shared" si="300"/>
        <v>0</v>
      </c>
      <c r="AX267" s="251">
        <f t="shared" si="300"/>
        <v>69.780083000000005</v>
      </c>
      <c r="AY267" s="251">
        <f t="shared" si="300"/>
        <v>0</v>
      </c>
    </row>
    <row r="268" spans="2:51" x14ac:dyDescent="0.2">
      <c r="B268" s="24" t="s">
        <v>785</v>
      </c>
      <c r="F268" s="24">
        <f t="shared" si="299"/>
        <v>2999</v>
      </c>
      <c r="G268" s="627">
        <f t="shared" si="299"/>
        <v>44095</v>
      </c>
      <c r="H268" s="151"/>
      <c r="K268" s="337"/>
      <c r="L268" s="337"/>
      <c r="M268" s="337"/>
      <c r="N268" s="337"/>
      <c r="O268" s="337"/>
      <c r="P268" s="337"/>
      <c r="Q268" s="337"/>
      <c r="R268" s="337"/>
      <c r="S268" s="337"/>
      <c r="T268" s="158">
        <v>0</v>
      </c>
      <c r="U268" s="158">
        <v>248.84305699999999</v>
      </c>
      <c r="V268" s="158">
        <v>171.725571</v>
      </c>
      <c r="W268" s="158">
        <v>272.08675799999997</v>
      </c>
      <c r="X268" s="158">
        <v>0</v>
      </c>
      <c r="Y268" s="158">
        <v>1.694118</v>
      </c>
      <c r="Z268" s="158">
        <v>1.7088399999999999</v>
      </c>
      <c r="AA268" s="158">
        <v>6.7551709999999998</v>
      </c>
      <c r="AB268" s="158">
        <v>1.7393689999999999</v>
      </c>
      <c r="AC268" s="158">
        <v>1.715039</v>
      </c>
      <c r="AD268" s="158">
        <v>0</v>
      </c>
      <c r="AE268" s="158">
        <v>0</v>
      </c>
      <c r="AF268" s="158">
        <v>17.572834</v>
      </c>
      <c r="AG268" s="158">
        <v>3.2647710000000001</v>
      </c>
      <c r="AH268" s="158">
        <v>0</v>
      </c>
      <c r="AI268" s="158">
        <v>7.6636129999999998</v>
      </c>
      <c r="AJ268" s="158">
        <v>0</v>
      </c>
      <c r="AK268" s="158">
        <v>4.2462479999999996</v>
      </c>
      <c r="AL268" s="158">
        <v>7.7862830000000001</v>
      </c>
      <c r="AM268" s="158">
        <v>0.39842699999999998</v>
      </c>
      <c r="AN268" s="158">
        <v>5.9377500000000003</v>
      </c>
      <c r="AO268" s="158">
        <v>11.505141</v>
      </c>
      <c r="AP268" s="158">
        <v>0</v>
      </c>
      <c r="AQ268" s="158">
        <v>0</v>
      </c>
      <c r="AR268" s="158">
        <v>8.5079480000000007</v>
      </c>
      <c r="AS268" s="158">
        <v>0</v>
      </c>
      <c r="AT268" s="158">
        <v>2.5134889999999999</v>
      </c>
      <c r="AV268" s="251">
        <f t="shared" si="300"/>
        <v>0</v>
      </c>
      <c r="AW268" s="251">
        <f t="shared" si="300"/>
        <v>692.65538599999991</v>
      </c>
      <c r="AX268" s="251">
        <f t="shared" si="300"/>
        <v>42.113754999999998</v>
      </c>
      <c r="AY268" s="251">
        <f t="shared" si="300"/>
        <v>40.895285999999999</v>
      </c>
    </row>
    <row r="269" spans="2:51" x14ac:dyDescent="0.2">
      <c r="B269" s="24" t="s">
        <v>786</v>
      </c>
      <c r="F269" s="24">
        <f t="shared" si="299"/>
        <v>4325</v>
      </c>
      <c r="G269" s="627">
        <f t="shared" si="299"/>
        <v>44078</v>
      </c>
      <c r="H269" s="151"/>
      <c r="K269" s="337"/>
      <c r="L269" s="337"/>
      <c r="M269" s="337"/>
      <c r="N269" s="337"/>
      <c r="O269" s="337"/>
      <c r="P269" s="337"/>
      <c r="Q269" s="337"/>
      <c r="R269" s="337"/>
      <c r="S269" s="337"/>
      <c r="T269" s="158">
        <v>0</v>
      </c>
      <c r="U269" s="158">
        <v>0</v>
      </c>
      <c r="V269" s="158">
        <v>0</v>
      </c>
      <c r="W269" s="158">
        <v>328.91545000000002</v>
      </c>
      <c r="X269" s="158">
        <v>0</v>
      </c>
      <c r="Y269" s="158">
        <v>0</v>
      </c>
      <c r="Z269" s="158">
        <v>336.47184800000002</v>
      </c>
      <c r="AA269" s="158">
        <v>0</v>
      </c>
      <c r="AB269" s="158">
        <v>0</v>
      </c>
      <c r="AC269" s="158">
        <v>60.712896000000001</v>
      </c>
      <c r="AD269" s="158">
        <v>0</v>
      </c>
      <c r="AE269" s="158">
        <v>0</v>
      </c>
      <c r="AF269" s="158">
        <v>0</v>
      </c>
      <c r="AG269" s="158">
        <v>0</v>
      </c>
      <c r="AH269" s="158">
        <v>0</v>
      </c>
      <c r="AI269" s="158">
        <v>0</v>
      </c>
      <c r="AJ269" s="158">
        <v>0</v>
      </c>
      <c r="AK269" s="158">
        <v>0</v>
      </c>
      <c r="AL269" s="158">
        <v>0</v>
      </c>
      <c r="AM269" s="158">
        <v>0</v>
      </c>
      <c r="AN269" s="158">
        <v>0</v>
      </c>
      <c r="AO269" s="158">
        <v>0</v>
      </c>
      <c r="AP269" s="158">
        <v>0</v>
      </c>
      <c r="AQ269" s="158">
        <v>0</v>
      </c>
      <c r="AR269" s="158">
        <v>0</v>
      </c>
      <c r="AS269" s="158">
        <v>0</v>
      </c>
      <c r="AT269" s="158">
        <v>0</v>
      </c>
      <c r="AV269" s="251">
        <f t="shared" si="300"/>
        <v>0</v>
      </c>
      <c r="AW269" s="251">
        <f t="shared" si="300"/>
        <v>328.91545000000002</v>
      </c>
      <c r="AX269" s="251">
        <f t="shared" si="300"/>
        <v>397.18474400000002</v>
      </c>
      <c r="AY269" s="251">
        <f t="shared" si="300"/>
        <v>0</v>
      </c>
    </row>
    <row r="270" spans="2:51" x14ac:dyDescent="0.2">
      <c r="B270" s="24" t="s">
        <v>787</v>
      </c>
      <c r="F270" s="24">
        <f t="shared" si="299"/>
        <v>8000</v>
      </c>
      <c r="G270" s="627">
        <f t="shared" si="299"/>
        <v>44075</v>
      </c>
      <c r="H270" s="151"/>
      <c r="K270" s="337"/>
      <c r="L270" s="337"/>
      <c r="M270" s="337"/>
      <c r="N270" s="337"/>
      <c r="O270" s="337"/>
      <c r="P270" s="337"/>
      <c r="Q270" s="337"/>
      <c r="R270" s="337"/>
      <c r="S270" s="337"/>
      <c r="T270" s="158">
        <v>0</v>
      </c>
      <c r="U270" s="158">
        <v>194.33433600000001</v>
      </c>
      <c r="V270" s="158">
        <v>0</v>
      </c>
      <c r="W270" s="158">
        <v>233.40148500000001</v>
      </c>
      <c r="X270" s="158">
        <v>0</v>
      </c>
      <c r="Y270" s="158">
        <v>1925.1259640000001</v>
      </c>
      <c r="Z270" s="158">
        <v>208.710567</v>
      </c>
      <c r="AA270" s="158">
        <v>0</v>
      </c>
      <c r="AB270" s="158">
        <v>0</v>
      </c>
      <c r="AC270" s="158">
        <v>14.508554999999999</v>
      </c>
      <c r="AD270" s="158">
        <v>0</v>
      </c>
      <c r="AE270" s="158">
        <v>0</v>
      </c>
      <c r="AF270" s="158">
        <v>7.4222140000000003</v>
      </c>
      <c r="AG270" s="158">
        <v>0</v>
      </c>
      <c r="AH270" s="158">
        <v>0</v>
      </c>
      <c r="AI270" s="158">
        <v>3.7129859999999999</v>
      </c>
      <c r="AJ270" s="158">
        <v>0</v>
      </c>
      <c r="AK270" s="158">
        <v>0</v>
      </c>
      <c r="AL270" s="158">
        <v>21.247411</v>
      </c>
      <c r="AM270" s="158">
        <v>0</v>
      </c>
      <c r="AN270" s="158">
        <v>0</v>
      </c>
      <c r="AO270" s="158">
        <v>0</v>
      </c>
      <c r="AP270" s="158">
        <v>0</v>
      </c>
      <c r="AQ270" s="158">
        <v>0</v>
      </c>
      <c r="AR270" s="158">
        <v>73.596244999999996</v>
      </c>
      <c r="AS270" s="158">
        <v>0</v>
      </c>
      <c r="AT270" s="158">
        <v>0</v>
      </c>
      <c r="AV270" s="251">
        <f t="shared" si="300"/>
        <v>0</v>
      </c>
      <c r="AW270" s="251">
        <f t="shared" si="300"/>
        <v>427.73582099999999</v>
      </c>
      <c r="AX270" s="251">
        <f t="shared" si="300"/>
        <v>2159.480286</v>
      </c>
      <c r="AY270" s="251">
        <f t="shared" si="300"/>
        <v>94.843655999999996</v>
      </c>
    </row>
    <row r="271" spans="2:51" x14ac:dyDescent="0.2">
      <c r="B271" s="24" t="s">
        <v>788</v>
      </c>
      <c r="F271" s="24">
        <f t="shared" si="299"/>
        <v>500</v>
      </c>
      <c r="G271" s="627">
        <f t="shared" si="299"/>
        <v>44075</v>
      </c>
      <c r="H271" s="151"/>
      <c r="K271" s="337"/>
      <c r="L271" s="337"/>
      <c r="M271" s="337"/>
      <c r="N271" s="337"/>
      <c r="O271" s="337"/>
      <c r="P271" s="337"/>
      <c r="Q271" s="337"/>
      <c r="R271" s="337"/>
      <c r="S271" s="158">
        <v>0</v>
      </c>
      <c r="T271" s="158">
        <v>0</v>
      </c>
      <c r="U271" s="158">
        <v>0</v>
      </c>
      <c r="V271" s="158">
        <v>0</v>
      </c>
      <c r="W271" s="158">
        <v>0</v>
      </c>
      <c r="X271" s="158">
        <v>0</v>
      </c>
      <c r="Y271" s="158">
        <v>60.75</v>
      </c>
      <c r="Z271" s="158">
        <v>0</v>
      </c>
      <c r="AA271" s="158">
        <v>0</v>
      </c>
      <c r="AB271" s="158">
        <v>0</v>
      </c>
      <c r="AC271" s="158">
        <v>0</v>
      </c>
      <c r="AD271" s="158">
        <v>0</v>
      </c>
      <c r="AE271" s="158">
        <v>0</v>
      </c>
      <c r="AF271" s="158">
        <v>0</v>
      </c>
      <c r="AG271" s="158">
        <v>0</v>
      </c>
      <c r="AH271" s="158">
        <v>0</v>
      </c>
      <c r="AI271" s="158">
        <v>0</v>
      </c>
      <c r="AJ271" s="158">
        <v>0</v>
      </c>
      <c r="AK271" s="158">
        <v>0</v>
      </c>
      <c r="AL271" s="158">
        <v>0</v>
      </c>
      <c r="AM271" s="158">
        <v>0</v>
      </c>
      <c r="AN271" s="158">
        <v>0</v>
      </c>
      <c r="AO271" s="158">
        <v>0</v>
      </c>
      <c r="AP271" s="158">
        <v>0</v>
      </c>
      <c r="AQ271" s="158">
        <v>0</v>
      </c>
      <c r="AR271" s="158">
        <v>0</v>
      </c>
      <c r="AS271" s="158">
        <v>0</v>
      </c>
      <c r="AT271" s="158">
        <v>0</v>
      </c>
      <c r="AV271" s="251">
        <f t="shared" si="300"/>
        <v>0</v>
      </c>
      <c r="AW271" s="251">
        <f t="shared" si="300"/>
        <v>0</v>
      </c>
      <c r="AX271" s="251">
        <f t="shared" si="300"/>
        <v>60.75</v>
      </c>
      <c r="AY271" s="251">
        <f t="shared" si="300"/>
        <v>0</v>
      </c>
    </row>
    <row r="272" spans="2:51" x14ac:dyDescent="0.2">
      <c r="B272" s="24" t="s">
        <v>789</v>
      </c>
      <c r="F272" s="24">
        <f t="shared" si="299"/>
        <v>500</v>
      </c>
      <c r="G272" s="627">
        <f t="shared" si="299"/>
        <v>44097</v>
      </c>
      <c r="H272" s="151"/>
      <c r="K272" s="337"/>
      <c r="L272" s="337"/>
      <c r="M272" s="337"/>
      <c r="N272" s="337"/>
      <c r="O272" s="337"/>
      <c r="P272" s="337"/>
      <c r="Q272" s="337"/>
      <c r="R272" s="337"/>
      <c r="S272" s="158">
        <v>0</v>
      </c>
      <c r="T272" s="158">
        <v>0</v>
      </c>
      <c r="U272" s="158">
        <v>0</v>
      </c>
      <c r="V272" s="158">
        <v>0</v>
      </c>
      <c r="W272" s="158">
        <v>0</v>
      </c>
      <c r="X272" s="158">
        <v>0</v>
      </c>
      <c r="Y272" s="158">
        <v>103.158495</v>
      </c>
      <c r="Z272" s="158">
        <v>0</v>
      </c>
      <c r="AA272" s="158">
        <v>0</v>
      </c>
      <c r="AB272" s="158">
        <v>17.120584999999998</v>
      </c>
      <c r="AC272" s="158">
        <v>0</v>
      </c>
      <c r="AD272" s="158">
        <v>1.6023149999999999</v>
      </c>
      <c r="AE272" s="158">
        <v>0</v>
      </c>
      <c r="AF272" s="158">
        <v>0</v>
      </c>
      <c r="AG272" s="158">
        <v>0</v>
      </c>
      <c r="AH272" s="158">
        <v>0</v>
      </c>
      <c r="AI272" s="158">
        <v>0.70784999999999998</v>
      </c>
      <c r="AJ272" s="158">
        <v>0</v>
      </c>
      <c r="AK272" s="158">
        <v>0</v>
      </c>
      <c r="AL272" s="158">
        <v>0.56727000000000005</v>
      </c>
      <c r="AM272" s="158">
        <v>0</v>
      </c>
      <c r="AN272" s="158">
        <v>0</v>
      </c>
      <c r="AO272" s="158">
        <v>0.479769</v>
      </c>
      <c r="AP272" s="158">
        <v>0</v>
      </c>
      <c r="AQ272" s="158">
        <v>0</v>
      </c>
      <c r="AR272" s="158">
        <v>0.48305199999999998</v>
      </c>
      <c r="AS272" s="158">
        <v>0</v>
      </c>
      <c r="AT272" s="158">
        <v>0</v>
      </c>
      <c r="AV272" s="251">
        <f t="shared" si="300"/>
        <v>0</v>
      </c>
      <c r="AW272" s="251">
        <f t="shared" si="300"/>
        <v>0</v>
      </c>
      <c r="AX272" s="251">
        <f t="shared" si="300"/>
        <v>122.58924499999999</v>
      </c>
      <c r="AY272" s="251">
        <f t="shared" si="300"/>
        <v>1.5300910000000001</v>
      </c>
    </row>
    <row r="273" spans="2:51" x14ac:dyDescent="0.2">
      <c r="B273" s="24" t="s">
        <v>790</v>
      </c>
      <c r="F273" s="24">
        <f t="shared" si="299"/>
        <v>5000</v>
      </c>
      <c r="G273" s="627">
        <f t="shared" si="299"/>
        <v>44109</v>
      </c>
      <c r="H273" s="151"/>
      <c r="K273" s="337"/>
      <c r="L273" s="337"/>
      <c r="M273" s="337"/>
      <c r="N273" s="337"/>
      <c r="O273" s="337"/>
      <c r="P273" s="337"/>
      <c r="Q273" s="337"/>
      <c r="R273" s="337"/>
      <c r="S273" s="337"/>
      <c r="T273" s="337"/>
      <c r="U273" s="158">
        <v>0</v>
      </c>
      <c r="V273" s="158">
        <v>0</v>
      </c>
      <c r="W273" s="158">
        <v>289.938489</v>
      </c>
      <c r="X273" s="158">
        <v>0</v>
      </c>
      <c r="Y273" s="158">
        <v>253.25115299999999</v>
      </c>
      <c r="Z273" s="158">
        <v>0</v>
      </c>
      <c r="AA273" s="158">
        <v>0</v>
      </c>
      <c r="AB273" s="158">
        <v>0</v>
      </c>
      <c r="AC273" s="158">
        <v>0</v>
      </c>
      <c r="AD273" s="158">
        <v>0</v>
      </c>
      <c r="AE273" s="158">
        <v>0</v>
      </c>
      <c r="AF273" s="158">
        <v>0</v>
      </c>
      <c r="AG273" s="158">
        <v>0</v>
      </c>
      <c r="AH273" s="158">
        <v>0</v>
      </c>
      <c r="AI273" s="158">
        <v>0</v>
      </c>
      <c r="AJ273" s="158">
        <v>0</v>
      </c>
      <c r="AK273" s="158">
        <v>0</v>
      </c>
      <c r="AL273" s="158">
        <v>0</v>
      </c>
      <c r="AM273" s="158">
        <v>0</v>
      </c>
      <c r="AN273" s="158">
        <v>0</v>
      </c>
      <c r="AO273" s="158">
        <v>0</v>
      </c>
      <c r="AP273" s="158">
        <v>0</v>
      </c>
      <c r="AQ273" s="158">
        <v>0</v>
      </c>
      <c r="AR273" s="158">
        <v>0</v>
      </c>
      <c r="AS273" s="158">
        <v>0</v>
      </c>
      <c r="AT273" s="158">
        <v>0</v>
      </c>
      <c r="AV273" s="251">
        <f t="shared" si="300"/>
        <v>0</v>
      </c>
      <c r="AW273" s="251">
        <f t="shared" si="300"/>
        <v>289.938489</v>
      </c>
      <c r="AX273" s="251">
        <f t="shared" si="300"/>
        <v>253.25115299999999</v>
      </c>
      <c r="AY273" s="251">
        <f t="shared" si="300"/>
        <v>0</v>
      </c>
    </row>
    <row r="274" spans="2:51" x14ac:dyDescent="0.2">
      <c r="B274" s="24" t="s">
        <v>791</v>
      </c>
      <c r="F274" s="24">
        <f t="shared" si="299"/>
        <v>9900</v>
      </c>
      <c r="G274" s="627">
        <f t="shared" si="299"/>
        <v>44134</v>
      </c>
      <c r="H274" s="151"/>
      <c r="K274" s="337"/>
      <c r="L274" s="337"/>
      <c r="M274" s="337"/>
      <c r="N274" s="337"/>
      <c r="O274" s="337"/>
      <c r="P274" s="337"/>
      <c r="Q274" s="337"/>
      <c r="R274" s="337"/>
      <c r="S274" s="337"/>
      <c r="T274" s="337"/>
      <c r="U274" s="158">
        <v>0</v>
      </c>
      <c r="V274" s="158">
        <v>0</v>
      </c>
      <c r="W274" s="158">
        <v>93.050173999999998</v>
      </c>
      <c r="X274" s="158">
        <v>0</v>
      </c>
      <c r="Y274" s="158">
        <v>87.078732000000002</v>
      </c>
      <c r="Z274" s="158">
        <v>1059.6992740000001</v>
      </c>
      <c r="AA274" s="158">
        <v>0</v>
      </c>
      <c r="AB274" s="158">
        <v>0</v>
      </c>
      <c r="AC274" s="158">
        <v>321.483992</v>
      </c>
      <c r="AD274" s="158">
        <v>179.41545600000001</v>
      </c>
      <c r="AE274" s="158">
        <v>0</v>
      </c>
      <c r="AF274" s="158">
        <v>7.0229879999999998</v>
      </c>
      <c r="AG274" s="158">
        <v>0</v>
      </c>
      <c r="AH274" s="158">
        <v>0</v>
      </c>
      <c r="AI274" s="158">
        <v>0</v>
      </c>
      <c r="AJ274" s="158">
        <v>0</v>
      </c>
      <c r="AK274" s="158">
        <v>0</v>
      </c>
      <c r="AL274" s="158">
        <v>0</v>
      </c>
      <c r="AM274" s="158">
        <v>0</v>
      </c>
      <c r="AN274" s="158">
        <v>0</v>
      </c>
      <c r="AO274" s="158">
        <v>0</v>
      </c>
      <c r="AP274" s="158">
        <v>0</v>
      </c>
      <c r="AQ274" s="158">
        <v>0</v>
      </c>
      <c r="AR274" s="158">
        <v>0</v>
      </c>
      <c r="AS274" s="158">
        <v>0</v>
      </c>
      <c r="AT274" s="158">
        <v>0</v>
      </c>
      <c r="AV274" s="251">
        <f t="shared" si="300"/>
        <v>0</v>
      </c>
      <c r="AW274" s="251">
        <f t="shared" si="300"/>
        <v>93.050173999999998</v>
      </c>
      <c r="AX274" s="251">
        <f t="shared" si="300"/>
        <v>1654.7004419999998</v>
      </c>
      <c r="AY274" s="251">
        <f t="shared" si="300"/>
        <v>0</v>
      </c>
    </row>
    <row r="275" spans="2:51" x14ac:dyDescent="0.2">
      <c r="B275" s="24" t="s">
        <v>792</v>
      </c>
      <c r="F275" s="24">
        <f t="shared" si="299"/>
        <v>5000</v>
      </c>
      <c r="G275" s="627">
        <f t="shared" si="299"/>
        <v>44156</v>
      </c>
      <c r="H275" s="151"/>
      <c r="K275" s="337"/>
      <c r="L275" s="337"/>
      <c r="M275" s="337"/>
      <c r="N275" s="337"/>
      <c r="O275" s="337"/>
      <c r="P275" s="337"/>
      <c r="Q275" s="337"/>
      <c r="R275" s="337"/>
      <c r="S275" s="337"/>
      <c r="T275" s="337"/>
      <c r="U275" s="337"/>
      <c r="V275" s="158">
        <v>0</v>
      </c>
      <c r="W275" s="158">
        <v>433.19164999999998</v>
      </c>
      <c r="X275" s="158">
        <v>0</v>
      </c>
      <c r="Y275" s="158">
        <v>0</v>
      </c>
      <c r="Z275" s="158">
        <v>0</v>
      </c>
      <c r="AA275" s="158">
        <v>0</v>
      </c>
      <c r="AB275" s="158">
        <v>0</v>
      </c>
      <c r="AC275" s="158">
        <v>0</v>
      </c>
      <c r="AD275" s="158">
        <v>0</v>
      </c>
      <c r="AE275" s="158">
        <v>0</v>
      </c>
      <c r="AF275" s="158">
        <v>0</v>
      </c>
      <c r="AG275" s="158">
        <v>0</v>
      </c>
      <c r="AH275" s="158">
        <v>0</v>
      </c>
      <c r="AI275" s="158">
        <v>295.766931</v>
      </c>
      <c r="AJ275" s="158">
        <v>0</v>
      </c>
      <c r="AK275" s="158">
        <v>0</v>
      </c>
      <c r="AL275" s="158">
        <v>0</v>
      </c>
      <c r="AM275" s="158">
        <v>0</v>
      </c>
      <c r="AN275" s="158">
        <v>0</v>
      </c>
      <c r="AO275" s="158">
        <v>0</v>
      </c>
      <c r="AP275" s="158">
        <v>0</v>
      </c>
      <c r="AQ275" s="158">
        <v>0</v>
      </c>
      <c r="AR275" s="158">
        <v>0</v>
      </c>
      <c r="AS275" s="158">
        <v>0</v>
      </c>
      <c r="AT275" s="158">
        <v>0</v>
      </c>
      <c r="AV275" s="251">
        <f t="shared" si="300"/>
        <v>0</v>
      </c>
      <c r="AW275" s="251">
        <f t="shared" si="300"/>
        <v>433.19164999999998</v>
      </c>
      <c r="AX275" s="251">
        <f t="shared" si="300"/>
        <v>295.766931</v>
      </c>
      <c r="AY275" s="251">
        <f t="shared" si="300"/>
        <v>0</v>
      </c>
    </row>
    <row r="276" spans="2:51" x14ac:dyDescent="0.2">
      <c r="B276" s="24" t="s">
        <v>793</v>
      </c>
      <c r="F276" s="24">
        <f t="shared" si="299"/>
        <v>7080</v>
      </c>
      <c r="G276" s="627">
        <f t="shared" si="299"/>
        <v>44167</v>
      </c>
      <c r="H276" s="151"/>
      <c r="K276" s="337"/>
      <c r="L276" s="337"/>
      <c r="M276" s="337"/>
      <c r="N276" s="337"/>
      <c r="O276" s="337"/>
      <c r="P276" s="337"/>
      <c r="Q276" s="337"/>
      <c r="R276" s="337"/>
      <c r="S276" s="337"/>
      <c r="T276" s="337"/>
      <c r="U276" s="337"/>
      <c r="V276" s="337"/>
      <c r="W276" s="158">
        <v>424.92989799999998</v>
      </c>
      <c r="X276" s="158">
        <v>0</v>
      </c>
      <c r="Y276" s="158">
        <v>451.51427000000001</v>
      </c>
      <c r="Z276" s="158">
        <v>13.082239</v>
      </c>
      <c r="AA276" s="158">
        <v>177.59052500000001</v>
      </c>
      <c r="AB276" s="158">
        <v>0</v>
      </c>
      <c r="AC276" s="158">
        <v>0</v>
      </c>
      <c r="AD276" s="158">
        <v>0</v>
      </c>
      <c r="AE276" s="158">
        <v>5.5399510000000003</v>
      </c>
      <c r="AF276" s="158">
        <v>4.7664859999999996</v>
      </c>
      <c r="AG276" s="158">
        <v>7.0456500000000002</v>
      </c>
      <c r="AH276" s="158">
        <v>0</v>
      </c>
      <c r="AI276" s="158">
        <v>7.2787680000000003</v>
      </c>
      <c r="AJ276" s="158">
        <v>0</v>
      </c>
      <c r="AK276" s="158">
        <v>28.057375</v>
      </c>
      <c r="AL276" s="158">
        <v>0</v>
      </c>
      <c r="AM276" s="158">
        <v>11.209669999999999</v>
      </c>
      <c r="AN276" s="158">
        <v>8.421322</v>
      </c>
      <c r="AO276" s="158">
        <v>0</v>
      </c>
      <c r="AP276" s="158">
        <v>8.3147079999999995</v>
      </c>
      <c r="AQ276" s="158">
        <v>0</v>
      </c>
      <c r="AR276" s="158">
        <v>0</v>
      </c>
      <c r="AS276" s="158">
        <v>0</v>
      </c>
      <c r="AT276" s="158">
        <v>0</v>
      </c>
      <c r="AV276" s="251">
        <f t="shared" si="300"/>
        <v>0</v>
      </c>
      <c r="AW276" s="251">
        <f t="shared" si="300"/>
        <v>424.92989799999998</v>
      </c>
      <c r="AX276" s="251">
        <f t="shared" si="300"/>
        <v>666.81788900000004</v>
      </c>
      <c r="AY276" s="251">
        <f t="shared" si="300"/>
        <v>56.003074999999995</v>
      </c>
    </row>
    <row r="277" spans="2:51" x14ac:dyDescent="0.2">
      <c r="B277" s="24" t="s">
        <v>794</v>
      </c>
      <c r="F277" s="24">
        <f t="shared" si="299"/>
        <v>2520</v>
      </c>
      <c r="G277" s="627">
        <f t="shared" si="299"/>
        <v>44228</v>
      </c>
      <c r="H277" s="151"/>
      <c r="K277" s="337"/>
      <c r="L277" s="337"/>
      <c r="M277" s="337"/>
      <c r="N277" s="337"/>
      <c r="O277" s="337"/>
      <c r="P277" s="337"/>
      <c r="Q277" s="337"/>
      <c r="R277" s="337"/>
      <c r="S277" s="337"/>
      <c r="T277" s="337"/>
      <c r="U277" s="337"/>
      <c r="V277" s="337"/>
      <c r="W277" s="337"/>
      <c r="X277" s="337"/>
      <c r="Y277" s="158">
        <v>0</v>
      </c>
      <c r="Z277" s="158">
        <v>0</v>
      </c>
      <c r="AA277" s="158">
        <v>0</v>
      </c>
      <c r="AB277" s="158">
        <v>0</v>
      </c>
      <c r="AC277" s="158">
        <v>402.19416200000001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158">
        <v>0</v>
      </c>
      <c r="AL277" s="158">
        <v>0</v>
      </c>
      <c r="AM277" s="158">
        <v>0</v>
      </c>
      <c r="AN277" s="158">
        <v>0</v>
      </c>
      <c r="AO277" s="158">
        <v>0</v>
      </c>
      <c r="AP277" s="158">
        <v>0</v>
      </c>
      <c r="AQ277" s="158">
        <v>0</v>
      </c>
      <c r="AR277" s="158">
        <v>0</v>
      </c>
      <c r="AS277" s="158">
        <v>0</v>
      </c>
      <c r="AT277" s="158">
        <v>0</v>
      </c>
      <c r="AV277" s="251">
        <f t="shared" si="300"/>
        <v>0</v>
      </c>
      <c r="AW277" s="251">
        <f t="shared" si="300"/>
        <v>0</v>
      </c>
      <c r="AX277" s="251">
        <f t="shared" si="300"/>
        <v>402.19416200000001</v>
      </c>
      <c r="AY277" s="251">
        <f t="shared" si="300"/>
        <v>0</v>
      </c>
    </row>
    <row r="278" spans="2:51" x14ac:dyDescent="0.2">
      <c r="B278" s="24" t="s">
        <v>795</v>
      </c>
      <c r="F278" s="24">
        <f t="shared" si="299"/>
        <v>8400</v>
      </c>
      <c r="G278" s="627">
        <f t="shared" si="299"/>
        <v>44295</v>
      </c>
      <c r="H278" s="151"/>
      <c r="K278" s="337"/>
      <c r="L278" s="337"/>
      <c r="M278" s="337"/>
      <c r="N278" s="337"/>
      <c r="O278" s="337"/>
      <c r="P278" s="337"/>
      <c r="Q278" s="337"/>
      <c r="R278" s="337"/>
      <c r="S278" s="337"/>
      <c r="T278" s="337"/>
      <c r="U278" s="337"/>
      <c r="V278" s="337"/>
      <c r="W278" s="337"/>
      <c r="X278" s="337"/>
      <c r="Y278" s="337"/>
      <c r="Z278" s="337"/>
      <c r="AA278" s="158">
        <v>0</v>
      </c>
      <c r="AB278" s="158">
        <v>0</v>
      </c>
      <c r="AC278" s="158">
        <v>851.17334800000003</v>
      </c>
      <c r="AD278" s="158">
        <v>43.034489999999998</v>
      </c>
      <c r="AE278" s="158">
        <v>0</v>
      </c>
      <c r="AF278" s="158">
        <v>139.20451499999999</v>
      </c>
      <c r="AG278" s="158">
        <v>0</v>
      </c>
      <c r="AH278" s="158">
        <v>0</v>
      </c>
      <c r="AI278" s="158">
        <v>893.90846099999999</v>
      </c>
      <c r="AJ278" s="158">
        <v>0</v>
      </c>
      <c r="AK278" s="158">
        <v>0</v>
      </c>
      <c r="AL278" s="158">
        <v>32.484698000000002</v>
      </c>
      <c r="AM278" s="158">
        <v>0</v>
      </c>
      <c r="AN278" s="158">
        <v>0</v>
      </c>
      <c r="AO278" s="158">
        <v>44.058562000000002</v>
      </c>
      <c r="AP278" s="158">
        <v>0</v>
      </c>
      <c r="AQ278" s="158">
        <v>0</v>
      </c>
      <c r="AR278" s="158">
        <v>0</v>
      </c>
      <c r="AS278" s="158">
        <v>0</v>
      </c>
      <c r="AT278" s="158">
        <v>0</v>
      </c>
      <c r="AV278" s="251">
        <f t="shared" si="300"/>
        <v>0</v>
      </c>
      <c r="AW278" s="251">
        <f t="shared" si="300"/>
        <v>0</v>
      </c>
      <c r="AX278" s="251">
        <f t="shared" si="300"/>
        <v>1927.3208139999999</v>
      </c>
      <c r="AY278" s="251">
        <f t="shared" si="300"/>
        <v>76.543260000000004</v>
      </c>
    </row>
    <row r="279" spans="2:51" x14ac:dyDescent="0.2">
      <c r="B279" s="24" t="s">
        <v>796</v>
      </c>
      <c r="F279" s="24">
        <f t="shared" si="299"/>
        <v>350</v>
      </c>
      <c r="G279" s="627">
        <f t="shared" si="299"/>
        <v>44301</v>
      </c>
      <c r="H279" s="151"/>
      <c r="K279" s="337"/>
      <c r="L279" s="337"/>
      <c r="M279" s="337"/>
      <c r="N279" s="337"/>
      <c r="O279" s="337"/>
      <c r="P279" s="337"/>
      <c r="Q279" s="337"/>
      <c r="R279" s="337"/>
      <c r="S279" s="337"/>
      <c r="T279" s="337"/>
      <c r="U279" s="337"/>
      <c r="V279" s="337"/>
      <c r="W279" s="337"/>
      <c r="X279" s="337"/>
      <c r="Y279" s="337"/>
      <c r="Z279" s="337"/>
      <c r="AA279" s="158">
        <v>0</v>
      </c>
      <c r="AB279" s="158">
        <v>0</v>
      </c>
      <c r="AC279" s="158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31.184999999999999</v>
      </c>
      <c r="AJ279" s="158">
        <v>0</v>
      </c>
      <c r="AK279" s="158">
        <v>0</v>
      </c>
      <c r="AL279" s="158">
        <v>0</v>
      </c>
      <c r="AM279" s="158">
        <v>0</v>
      </c>
      <c r="AN279" s="158">
        <v>0</v>
      </c>
      <c r="AO279" s="158">
        <v>0</v>
      </c>
      <c r="AP279" s="158">
        <v>0</v>
      </c>
      <c r="AQ279" s="158">
        <v>0</v>
      </c>
      <c r="AR279" s="158">
        <v>0</v>
      </c>
      <c r="AS279" s="158">
        <v>0</v>
      </c>
      <c r="AT279" s="158">
        <v>0</v>
      </c>
      <c r="AV279" s="251">
        <f t="shared" si="300"/>
        <v>0</v>
      </c>
      <c r="AW279" s="251">
        <f t="shared" si="300"/>
        <v>0</v>
      </c>
      <c r="AX279" s="251">
        <f t="shared" si="300"/>
        <v>31.184999999999999</v>
      </c>
      <c r="AY279" s="251">
        <f t="shared" si="300"/>
        <v>0</v>
      </c>
    </row>
    <row r="280" spans="2:51" x14ac:dyDescent="0.2">
      <c r="B280" s="24" t="s">
        <v>797</v>
      </c>
      <c r="F280" s="24">
        <f t="shared" si="299"/>
        <v>5160</v>
      </c>
      <c r="G280" s="627">
        <f t="shared" si="299"/>
        <v>44319</v>
      </c>
      <c r="H280" s="151"/>
      <c r="K280" s="337"/>
      <c r="L280" s="337"/>
      <c r="M280" s="337"/>
      <c r="N280" s="337"/>
      <c r="O280" s="337"/>
      <c r="P280" s="337"/>
      <c r="Q280" s="337"/>
      <c r="R280" s="337"/>
      <c r="S280" s="337"/>
      <c r="T280" s="337"/>
      <c r="U280" s="337"/>
      <c r="V280" s="337"/>
      <c r="W280" s="337"/>
      <c r="X280" s="337"/>
      <c r="Y280" s="337"/>
      <c r="Z280" s="337"/>
      <c r="AA280" s="337"/>
      <c r="AB280" s="158">
        <v>0</v>
      </c>
      <c r="AC280" s="158">
        <v>213.09957900000001</v>
      </c>
      <c r="AD280" s="158">
        <v>54.166060999999999</v>
      </c>
      <c r="AE280" s="158">
        <v>1159.3135580000001</v>
      </c>
      <c r="AF280" s="158">
        <v>99.221969000000001</v>
      </c>
      <c r="AG280" s="158">
        <v>81.46499</v>
      </c>
      <c r="AH280" s="158">
        <v>12.333920000000001</v>
      </c>
      <c r="AI280" s="158">
        <v>39.597886000000003</v>
      </c>
      <c r="AJ280" s="158">
        <v>0</v>
      </c>
      <c r="AK280" s="158">
        <v>10.586473</v>
      </c>
      <c r="AL280" s="158">
        <v>0</v>
      </c>
      <c r="AM280" s="158">
        <v>44.391829999999999</v>
      </c>
      <c r="AN280" s="158">
        <v>0</v>
      </c>
      <c r="AO280" s="158">
        <v>17.748000000000001</v>
      </c>
      <c r="AP280" s="158">
        <v>1.068805</v>
      </c>
      <c r="AQ280" s="158">
        <v>0</v>
      </c>
      <c r="AR280" s="158">
        <v>17.015895</v>
      </c>
      <c r="AS280" s="158">
        <v>1.1085609999999999</v>
      </c>
      <c r="AT280" s="158">
        <v>0</v>
      </c>
      <c r="AV280" s="251">
        <f t="shared" si="300"/>
        <v>0</v>
      </c>
      <c r="AW280" s="251">
        <f t="shared" si="300"/>
        <v>0</v>
      </c>
      <c r="AX280" s="251">
        <f t="shared" si="300"/>
        <v>1659.1979630000001</v>
      </c>
      <c r="AY280" s="251">
        <f t="shared" si="300"/>
        <v>91.919563999999994</v>
      </c>
    </row>
    <row r="281" spans="2:51" x14ac:dyDescent="0.2">
      <c r="B281" s="24" t="s">
        <v>798</v>
      </c>
      <c r="F281" s="24">
        <f t="shared" si="299"/>
        <v>5000</v>
      </c>
      <c r="G281" s="627">
        <f t="shared" si="299"/>
        <v>44317</v>
      </c>
      <c r="H281" s="151"/>
      <c r="K281" s="337"/>
      <c r="L281" s="337"/>
      <c r="M281" s="337"/>
      <c r="N281" s="337"/>
      <c r="O281" s="337"/>
      <c r="P281" s="337"/>
      <c r="Q281" s="337"/>
      <c r="R281" s="337"/>
      <c r="S281" s="337"/>
      <c r="T281" s="337"/>
      <c r="U281" s="337"/>
      <c r="V281" s="337"/>
      <c r="W281" s="337"/>
      <c r="X281" s="337"/>
      <c r="Y281" s="337"/>
      <c r="Z281" s="337"/>
      <c r="AA281" s="337"/>
      <c r="AB281" s="158">
        <v>0</v>
      </c>
      <c r="AC281" s="158">
        <v>0</v>
      </c>
      <c r="AD281" s="158">
        <v>668.25989200000004</v>
      </c>
      <c r="AE281" s="158">
        <v>640.15239699999995</v>
      </c>
      <c r="AF281" s="158">
        <v>0</v>
      </c>
      <c r="AG281" s="158">
        <v>0</v>
      </c>
      <c r="AH281" s="158">
        <v>0</v>
      </c>
      <c r="AI281" s="158">
        <v>0</v>
      </c>
      <c r="AJ281" s="158">
        <v>0</v>
      </c>
      <c r="AK281" s="158">
        <v>0</v>
      </c>
      <c r="AL281" s="158">
        <v>0</v>
      </c>
      <c r="AM281" s="158">
        <v>0</v>
      </c>
      <c r="AN281" s="158">
        <v>0</v>
      </c>
      <c r="AO281" s="158">
        <v>0</v>
      </c>
      <c r="AP281" s="158">
        <v>0</v>
      </c>
      <c r="AQ281" s="158">
        <v>0</v>
      </c>
      <c r="AR281" s="158">
        <v>0</v>
      </c>
      <c r="AS281" s="158">
        <v>0</v>
      </c>
      <c r="AT281" s="158">
        <v>0</v>
      </c>
      <c r="AV281" s="251">
        <f t="shared" si="300"/>
        <v>0</v>
      </c>
      <c r="AW281" s="251">
        <f t="shared" si="300"/>
        <v>0</v>
      </c>
      <c r="AX281" s="251">
        <f t="shared" si="300"/>
        <v>1308.4122889999999</v>
      </c>
      <c r="AY281" s="251">
        <f t="shared" si="300"/>
        <v>0</v>
      </c>
    </row>
    <row r="282" spans="2:51" x14ac:dyDescent="0.2">
      <c r="B282" s="24" t="s">
        <v>799</v>
      </c>
      <c r="F282" s="24">
        <f t="shared" si="299"/>
        <v>400</v>
      </c>
      <c r="G282" s="627">
        <f t="shared" si="299"/>
        <v>44337</v>
      </c>
      <c r="H282" s="151"/>
      <c r="K282" s="337"/>
      <c r="L282" s="337"/>
      <c r="M282" s="337"/>
      <c r="N282" s="337"/>
      <c r="O282" s="337"/>
      <c r="P282" s="337"/>
      <c r="Q282" s="337"/>
      <c r="R282" s="337"/>
      <c r="S282" s="337"/>
      <c r="T282" s="337"/>
      <c r="U282" s="337"/>
      <c r="V282" s="337"/>
      <c r="W282" s="337"/>
      <c r="X282" s="337"/>
      <c r="Y282" s="337"/>
      <c r="Z282" s="337"/>
      <c r="AA282" s="337"/>
      <c r="AB282" s="158">
        <v>0</v>
      </c>
      <c r="AC282" s="158">
        <v>0</v>
      </c>
      <c r="AD282" s="158">
        <v>0</v>
      </c>
      <c r="AE282" s="158">
        <v>0</v>
      </c>
      <c r="AF282" s="158">
        <v>0</v>
      </c>
      <c r="AG282" s="158">
        <v>5.1196250000000001</v>
      </c>
      <c r="AH282" s="158">
        <v>0</v>
      </c>
      <c r="AI282" s="158">
        <v>63.702719999999999</v>
      </c>
      <c r="AJ282" s="158">
        <v>0</v>
      </c>
      <c r="AK282" s="158">
        <v>0</v>
      </c>
      <c r="AL282" s="158">
        <v>0</v>
      </c>
      <c r="AM282" s="158">
        <v>0</v>
      </c>
      <c r="AN282" s="158">
        <v>0</v>
      </c>
      <c r="AO282" s="158">
        <v>0</v>
      </c>
      <c r="AP282" s="158">
        <v>0</v>
      </c>
      <c r="AQ282" s="158">
        <v>0</v>
      </c>
      <c r="AR282" s="158">
        <v>0</v>
      </c>
      <c r="AS282" s="158">
        <v>0</v>
      </c>
      <c r="AT282" s="158">
        <v>0</v>
      </c>
      <c r="AV282" s="251">
        <f t="shared" si="300"/>
        <v>0</v>
      </c>
      <c r="AW282" s="251">
        <f t="shared" si="300"/>
        <v>0</v>
      </c>
      <c r="AX282" s="251">
        <f t="shared" si="300"/>
        <v>68.822344999999999</v>
      </c>
      <c r="AY282" s="251">
        <f t="shared" si="300"/>
        <v>0</v>
      </c>
    </row>
    <row r="283" spans="2:51" x14ac:dyDescent="0.2">
      <c r="B283" s="24" t="s">
        <v>800</v>
      </c>
      <c r="F283" s="24">
        <f t="shared" ref="F283:G302" si="301">F159</f>
        <v>2850</v>
      </c>
      <c r="G283" s="627">
        <f t="shared" si="301"/>
        <v>44393</v>
      </c>
      <c r="H283" s="151"/>
      <c r="K283" s="337"/>
      <c r="L283" s="337"/>
      <c r="M283" s="337"/>
      <c r="N283" s="337"/>
      <c r="O283" s="337"/>
      <c r="P283" s="337"/>
      <c r="Q283" s="337"/>
      <c r="R283" s="337"/>
      <c r="S283" s="337"/>
      <c r="T283" s="337"/>
      <c r="U283" s="337"/>
      <c r="V283" s="337"/>
      <c r="W283" s="337"/>
      <c r="X283" s="337"/>
      <c r="Y283" s="337"/>
      <c r="Z283" s="337"/>
      <c r="AA283" s="337"/>
      <c r="AB283" s="337"/>
      <c r="AC283" s="337"/>
      <c r="AD283" s="158">
        <v>0</v>
      </c>
      <c r="AE283" s="158">
        <v>0</v>
      </c>
      <c r="AF283" s="158">
        <v>0</v>
      </c>
      <c r="AG283" s="158">
        <v>0</v>
      </c>
      <c r="AH283" s="158">
        <v>0</v>
      </c>
      <c r="AI283" s="158">
        <v>9.9909029999999994</v>
      </c>
      <c r="AJ283" s="158">
        <v>0</v>
      </c>
      <c r="AK283" s="158">
        <v>0</v>
      </c>
      <c r="AL283" s="158">
        <v>24.759558999999999</v>
      </c>
      <c r="AM283" s="158">
        <v>0</v>
      </c>
      <c r="AN283" s="158">
        <v>0</v>
      </c>
      <c r="AO283" s="158">
        <v>8.1624219999999994</v>
      </c>
      <c r="AP283" s="158">
        <v>0</v>
      </c>
      <c r="AQ283" s="158">
        <v>0</v>
      </c>
      <c r="AR283" s="158">
        <v>19.912489999999998</v>
      </c>
      <c r="AS283" s="158">
        <v>0</v>
      </c>
      <c r="AT283" s="158">
        <v>0</v>
      </c>
      <c r="AV283" s="251">
        <f t="shared" ref="AV283:AY302" si="302">SUMIF($K$5:$AT$5,AV$5,$K283:$AT283)</f>
        <v>0</v>
      </c>
      <c r="AW283" s="251">
        <f t="shared" si="302"/>
        <v>0</v>
      </c>
      <c r="AX283" s="251">
        <f t="shared" si="302"/>
        <v>9.9909029999999994</v>
      </c>
      <c r="AY283" s="251">
        <f t="shared" si="302"/>
        <v>52.834471000000001</v>
      </c>
    </row>
    <row r="284" spans="2:51" x14ac:dyDescent="0.2">
      <c r="B284" s="24" t="s">
        <v>801</v>
      </c>
      <c r="F284" s="24">
        <f t="shared" si="301"/>
        <v>7000</v>
      </c>
      <c r="G284" s="627">
        <f t="shared" si="301"/>
        <v>44417</v>
      </c>
      <c r="H284" s="151"/>
      <c r="K284" s="337"/>
      <c r="L284" s="337"/>
      <c r="M284" s="337"/>
      <c r="N284" s="337"/>
      <c r="O284" s="337"/>
      <c r="P284" s="337"/>
      <c r="Q284" s="337"/>
      <c r="R284" s="337"/>
      <c r="S284" s="337"/>
      <c r="T284" s="337"/>
      <c r="U284" s="337"/>
      <c r="V284" s="337"/>
      <c r="W284" s="337"/>
      <c r="X284" s="337"/>
      <c r="Y284" s="337"/>
      <c r="Z284" s="337"/>
      <c r="AA284" s="337"/>
      <c r="AB284" s="337"/>
      <c r="AC284" s="337"/>
      <c r="AD284" s="337"/>
      <c r="AE284" s="158">
        <v>305.20449100000002</v>
      </c>
      <c r="AF284" s="158">
        <v>235.30138299999999</v>
      </c>
      <c r="AG284" s="158">
        <v>787.13100399999996</v>
      </c>
      <c r="AH284" s="158">
        <v>333.45902899999999</v>
      </c>
      <c r="AI284" s="158">
        <v>398.050342</v>
      </c>
      <c r="AJ284" s="158">
        <v>0</v>
      </c>
      <c r="AK284" s="158">
        <v>103.796986</v>
      </c>
      <c r="AL284" s="158">
        <v>14.038667999999999</v>
      </c>
      <c r="AM284" s="158">
        <v>73.981673999999998</v>
      </c>
      <c r="AN284" s="158">
        <v>0</v>
      </c>
      <c r="AO284" s="158">
        <v>5.2304399999999998</v>
      </c>
      <c r="AP284" s="158">
        <v>0</v>
      </c>
      <c r="AQ284" s="158">
        <v>44.300887000000003</v>
      </c>
      <c r="AR284" s="158">
        <v>22.687860000000001</v>
      </c>
      <c r="AS284" s="158">
        <v>0</v>
      </c>
      <c r="AT284" s="158">
        <v>4.4424289999999997</v>
      </c>
      <c r="AV284" s="251">
        <f t="shared" si="302"/>
        <v>0</v>
      </c>
      <c r="AW284" s="251">
        <f t="shared" si="302"/>
        <v>0</v>
      </c>
      <c r="AX284" s="251">
        <f t="shared" si="302"/>
        <v>2059.1462489999999</v>
      </c>
      <c r="AY284" s="251">
        <f t="shared" si="302"/>
        <v>268.47894400000001</v>
      </c>
    </row>
    <row r="285" spans="2:51" x14ac:dyDescent="0.2">
      <c r="B285" s="24" t="s">
        <v>802</v>
      </c>
      <c r="F285" s="24">
        <f t="shared" si="301"/>
        <v>420</v>
      </c>
      <c r="G285" s="627">
        <f t="shared" si="301"/>
        <v>44428</v>
      </c>
      <c r="H285" s="151"/>
      <c r="K285" s="337"/>
      <c r="L285" s="337"/>
      <c r="M285" s="337"/>
      <c r="N285" s="337"/>
      <c r="O285" s="337"/>
      <c r="P285" s="337"/>
      <c r="Q285" s="337"/>
      <c r="R285" s="337"/>
      <c r="S285" s="337"/>
      <c r="T285" s="337"/>
      <c r="U285" s="337"/>
      <c r="V285" s="337"/>
      <c r="W285" s="337"/>
      <c r="X285" s="337"/>
      <c r="Y285" s="337"/>
      <c r="Z285" s="337"/>
      <c r="AA285" s="337"/>
      <c r="AB285" s="337"/>
      <c r="AC285" s="337"/>
      <c r="AD285" s="158">
        <v>0</v>
      </c>
      <c r="AE285" s="158">
        <v>0</v>
      </c>
      <c r="AF285" s="158">
        <v>0</v>
      </c>
      <c r="AG285" s="158">
        <v>0</v>
      </c>
      <c r="AH285" s="158">
        <v>0</v>
      </c>
      <c r="AI285" s="158">
        <v>33.582599999999999</v>
      </c>
      <c r="AJ285" s="158">
        <v>0</v>
      </c>
      <c r="AK285" s="158">
        <v>0</v>
      </c>
      <c r="AL285" s="158">
        <v>9.3625070000000008</v>
      </c>
      <c r="AM285" s="158">
        <v>0</v>
      </c>
      <c r="AN285" s="158">
        <v>0</v>
      </c>
      <c r="AO285" s="158">
        <v>0</v>
      </c>
      <c r="AP285" s="158">
        <v>0</v>
      </c>
      <c r="AQ285" s="158">
        <v>0</v>
      </c>
      <c r="AR285" s="158">
        <v>0</v>
      </c>
      <c r="AS285" s="158">
        <v>0</v>
      </c>
      <c r="AT285" s="158">
        <v>0</v>
      </c>
      <c r="AV285" s="251">
        <f t="shared" si="302"/>
        <v>0</v>
      </c>
      <c r="AW285" s="251">
        <f t="shared" si="302"/>
        <v>0</v>
      </c>
      <c r="AX285" s="251">
        <f t="shared" si="302"/>
        <v>33.582599999999999</v>
      </c>
      <c r="AY285" s="251">
        <f t="shared" si="302"/>
        <v>9.3625070000000008</v>
      </c>
    </row>
    <row r="286" spans="2:51" x14ac:dyDescent="0.2">
      <c r="B286" s="24" t="s">
        <v>803</v>
      </c>
      <c r="F286" s="24">
        <f t="shared" si="301"/>
        <v>2700.8049999999998</v>
      </c>
      <c r="G286" s="627">
        <f t="shared" si="301"/>
        <v>44439</v>
      </c>
      <c r="H286" s="151"/>
      <c r="K286" s="337"/>
      <c r="L286" s="337"/>
      <c r="M286" s="337"/>
      <c r="N286" s="337"/>
      <c r="O286" s="337"/>
      <c r="P286" s="337"/>
      <c r="Q286" s="337"/>
      <c r="R286" s="337"/>
      <c r="S286" s="337"/>
      <c r="T286" s="337"/>
      <c r="U286" s="337"/>
      <c r="V286" s="337"/>
      <c r="W286" s="337"/>
      <c r="X286" s="337"/>
      <c r="Y286" s="337"/>
      <c r="Z286" s="337"/>
      <c r="AA286" s="337"/>
      <c r="AB286" s="337"/>
      <c r="AC286" s="337"/>
      <c r="AD286" s="337"/>
      <c r="AE286" s="158">
        <v>0</v>
      </c>
      <c r="AF286" s="158">
        <v>0</v>
      </c>
      <c r="AG286" s="158">
        <v>0</v>
      </c>
      <c r="AH286" s="158">
        <v>0</v>
      </c>
      <c r="AI286" s="158">
        <v>141.18956900000001</v>
      </c>
      <c r="AJ286" s="158">
        <v>0</v>
      </c>
      <c r="AK286" s="158">
        <v>0</v>
      </c>
      <c r="AL286" s="158">
        <v>3.3449759999999999</v>
      </c>
      <c r="AM286" s="158">
        <v>0</v>
      </c>
      <c r="AN286" s="158">
        <v>0</v>
      </c>
      <c r="AO286" s="158">
        <v>9.3284850000000006</v>
      </c>
      <c r="AP286" s="158">
        <v>0</v>
      </c>
      <c r="AQ286" s="158">
        <v>0</v>
      </c>
      <c r="AR286" s="158">
        <v>0</v>
      </c>
      <c r="AS286" s="158">
        <v>0</v>
      </c>
      <c r="AT286" s="158">
        <v>0</v>
      </c>
      <c r="AV286" s="251">
        <f t="shared" si="302"/>
        <v>0</v>
      </c>
      <c r="AW286" s="251">
        <f t="shared" si="302"/>
        <v>0</v>
      </c>
      <c r="AX286" s="251">
        <f t="shared" si="302"/>
        <v>141.18956900000001</v>
      </c>
      <c r="AY286" s="251">
        <f t="shared" si="302"/>
        <v>12.673461</v>
      </c>
    </row>
    <row r="287" spans="2:51" x14ac:dyDescent="0.2">
      <c r="B287" s="24" t="s">
        <v>804</v>
      </c>
      <c r="F287" s="24">
        <f t="shared" si="301"/>
        <v>9600</v>
      </c>
      <c r="G287" s="627">
        <f t="shared" si="301"/>
        <v>44456</v>
      </c>
      <c r="H287" s="151"/>
      <c r="K287" s="337"/>
      <c r="L287" s="337"/>
      <c r="M287" s="337"/>
      <c r="N287" s="337"/>
      <c r="O287" s="337"/>
      <c r="P287" s="337"/>
      <c r="Q287" s="337"/>
      <c r="R287" s="337"/>
      <c r="S287" s="337"/>
      <c r="T287" s="337"/>
      <c r="U287" s="337"/>
      <c r="V287" s="337"/>
      <c r="W287" s="337"/>
      <c r="X287" s="337"/>
      <c r="Y287" s="337"/>
      <c r="Z287" s="337"/>
      <c r="AA287" s="337"/>
      <c r="AB287" s="337"/>
      <c r="AC287" s="337"/>
      <c r="AD287" s="337"/>
      <c r="AE287" s="337"/>
      <c r="AF287" s="158">
        <v>0</v>
      </c>
      <c r="AG287" s="158">
        <v>400</v>
      </c>
      <c r="AH287" s="158">
        <v>0</v>
      </c>
      <c r="AI287" s="158">
        <v>1090.4501009999999</v>
      </c>
      <c r="AJ287" s="158">
        <v>0</v>
      </c>
      <c r="AK287" s="158">
        <v>92.406285999999994</v>
      </c>
      <c r="AL287" s="158">
        <v>181.96023299999999</v>
      </c>
      <c r="AM287" s="158">
        <v>0</v>
      </c>
      <c r="AN287" s="158">
        <v>0</v>
      </c>
      <c r="AO287" s="158">
        <v>24.070197</v>
      </c>
      <c r="AP287" s="158">
        <v>0</v>
      </c>
      <c r="AQ287" s="158">
        <v>0</v>
      </c>
      <c r="AR287" s="158">
        <v>248.61322999999999</v>
      </c>
      <c r="AS287" s="158">
        <v>0</v>
      </c>
      <c r="AT287" s="158">
        <v>0</v>
      </c>
      <c r="AV287" s="251">
        <f t="shared" si="302"/>
        <v>0</v>
      </c>
      <c r="AW287" s="251">
        <f t="shared" si="302"/>
        <v>0</v>
      </c>
      <c r="AX287" s="251">
        <f t="shared" si="302"/>
        <v>1490.4501009999999</v>
      </c>
      <c r="AY287" s="251">
        <f t="shared" si="302"/>
        <v>547.04994599999998</v>
      </c>
    </row>
    <row r="288" spans="2:51" x14ac:dyDescent="0.2">
      <c r="B288" s="24" t="s">
        <v>805</v>
      </c>
      <c r="F288" s="24">
        <f t="shared" si="301"/>
        <v>10751.425999999999</v>
      </c>
      <c r="G288" s="627">
        <f t="shared" si="301"/>
        <v>44456</v>
      </c>
      <c r="H288" s="151"/>
      <c r="K288" s="337"/>
      <c r="L288" s="337"/>
      <c r="M288" s="337"/>
      <c r="N288" s="337"/>
      <c r="O288" s="337"/>
      <c r="P288" s="337"/>
      <c r="Q288" s="337"/>
      <c r="R288" s="337"/>
      <c r="S288" s="337"/>
      <c r="T288" s="337"/>
      <c r="U288" s="337"/>
      <c r="V288" s="337"/>
      <c r="W288" s="337"/>
      <c r="X288" s="337"/>
      <c r="Y288" s="337"/>
      <c r="Z288" s="337"/>
      <c r="AA288" s="337"/>
      <c r="AB288" s="337"/>
      <c r="AC288" s="337"/>
      <c r="AD288" s="337"/>
      <c r="AE288" s="337"/>
      <c r="AF288" s="158">
        <v>0</v>
      </c>
      <c r="AG288" s="158">
        <v>0</v>
      </c>
      <c r="AH288" s="158">
        <v>0</v>
      </c>
      <c r="AI288" s="158">
        <v>840.30603299999996</v>
      </c>
      <c r="AJ288" s="158">
        <v>0</v>
      </c>
      <c r="AK288" s="158">
        <v>0</v>
      </c>
      <c r="AL288" s="158">
        <v>0</v>
      </c>
      <c r="AM288" s="158">
        <v>0</v>
      </c>
      <c r="AN288" s="158">
        <v>0</v>
      </c>
      <c r="AO288" s="158">
        <v>1369.9619250000001</v>
      </c>
      <c r="AP288" s="158">
        <v>0</v>
      </c>
      <c r="AQ288" s="158">
        <v>0</v>
      </c>
      <c r="AR288" s="158">
        <v>0</v>
      </c>
      <c r="AS288" s="158">
        <v>0</v>
      </c>
      <c r="AT288" s="158">
        <v>0</v>
      </c>
      <c r="AV288" s="251">
        <f t="shared" si="302"/>
        <v>0</v>
      </c>
      <c r="AW288" s="251">
        <f t="shared" si="302"/>
        <v>0</v>
      </c>
      <c r="AX288" s="251">
        <f t="shared" si="302"/>
        <v>840.30603299999996</v>
      </c>
      <c r="AY288" s="251">
        <f t="shared" si="302"/>
        <v>1369.9619250000001</v>
      </c>
    </row>
    <row r="289" spans="2:51" x14ac:dyDescent="0.2">
      <c r="B289" s="24" t="s">
        <v>806</v>
      </c>
      <c r="F289" s="24">
        <f t="shared" si="301"/>
        <v>600</v>
      </c>
      <c r="G289" s="627">
        <f t="shared" si="301"/>
        <v>44483</v>
      </c>
      <c r="H289" s="151"/>
      <c r="K289" s="337"/>
      <c r="L289" s="337"/>
      <c r="M289" s="337"/>
      <c r="N289" s="337"/>
      <c r="O289" s="337"/>
      <c r="P289" s="337"/>
      <c r="Q289" s="337"/>
      <c r="R289" s="337"/>
      <c r="S289" s="337"/>
      <c r="T289" s="337"/>
      <c r="U289" s="337"/>
      <c r="V289" s="337"/>
      <c r="W289" s="337"/>
      <c r="X289" s="337"/>
      <c r="Y289" s="337"/>
      <c r="Z289" s="337"/>
      <c r="AA289" s="337"/>
      <c r="AB289" s="337"/>
      <c r="AC289" s="337"/>
      <c r="AD289" s="337"/>
      <c r="AE289" s="337"/>
      <c r="AF289" s="158">
        <v>0</v>
      </c>
      <c r="AG289" s="158">
        <v>0</v>
      </c>
      <c r="AH289" s="158">
        <v>0</v>
      </c>
      <c r="AI289" s="158">
        <v>0</v>
      </c>
      <c r="AJ289" s="158">
        <v>0</v>
      </c>
      <c r="AK289" s="158">
        <v>0</v>
      </c>
      <c r="AL289" s="158">
        <v>0</v>
      </c>
      <c r="AM289" s="158">
        <v>0</v>
      </c>
      <c r="AN289" s="158">
        <v>0</v>
      </c>
      <c r="AO289" s="158">
        <v>0</v>
      </c>
      <c r="AP289" s="158">
        <v>0</v>
      </c>
      <c r="AQ289" s="158">
        <v>0</v>
      </c>
      <c r="AR289" s="158">
        <v>0</v>
      </c>
      <c r="AS289" s="158">
        <v>0</v>
      </c>
      <c r="AT289" s="158">
        <v>0</v>
      </c>
      <c r="AV289" s="251">
        <f t="shared" si="302"/>
        <v>0</v>
      </c>
      <c r="AW289" s="251">
        <f t="shared" si="302"/>
        <v>0</v>
      </c>
      <c r="AX289" s="251">
        <f t="shared" si="302"/>
        <v>0</v>
      </c>
      <c r="AY289" s="251">
        <f t="shared" si="302"/>
        <v>0</v>
      </c>
    </row>
    <row r="290" spans="2:51" x14ac:dyDescent="0.2">
      <c r="B290" s="24" t="s">
        <v>807</v>
      </c>
      <c r="F290" s="24">
        <f t="shared" si="301"/>
        <v>1050</v>
      </c>
      <c r="G290" s="627">
        <f t="shared" si="301"/>
        <v>44490</v>
      </c>
      <c r="H290" s="151"/>
      <c r="K290" s="337"/>
      <c r="L290" s="337"/>
      <c r="M290" s="337"/>
      <c r="N290" s="337"/>
      <c r="O290" s="337"/>
      <c r="P290" s="337"/>
      <c r="Q290" s="337"/>
      <c r="R290" s="337"/>
      <c r="S290" s="337"/>
      <c r="T290" s="337"/>
      <c r="U290" s="337"/>
      <c r="V290" s="337"/>
      <c r="W290" s="337"/>
      <c r="X290" s="337"/>
      <c r="Y290" s="337"/>
      <c r="Z290" s="337"/>
      <c r="AA290" s="337"/>
      <c r="AB290" s="337"/>
      <c r="AC290" s="337"/>
      <c r="AD290" s="337"/>
      <c r="AE290" s="337"/>
      <c r="AF290" s="337"/>
      <c r="AG290" s="158"/>
      <c r="AH290" s="158">
        <v>0</v>
      </c>
      <c r="AI290" s="158">
        <v>0</v>
      </c>
      <c r="AJ290" s="158">
        <v>0</v>
      </c>
      <c r="AK290" s="158">
        <v>0</v>
      </c>
      <c r="AL290" s="158">
        <v>0</v>
      </c>
      <c r="AM290" s="158">
        <v>0</v>
      </c>
      <c r="AN290" s="158">
        <v>0</v>
      </c>
      <c r="AO290" s="158">
        <v>0</v>
      </c>
      <c r="AP290" s="158">
        <v>0</v>
      </c>
      <c r="AQ290" s="158">
        <v>0</v>
      </c>
      <c r="AR290" s="158">
        <v>0</v>
      </c>
      <c r="AS290" s="158">
        <v>0</v>
      </c>
      <c r="AT290" s="158">
        <v>0</v>
      </c>
      <c r="AV290" s="251">
        <f t="shared" si="302"/>
        <v>0</v>
      </c>
      <c r="AW290" s="251">
        <f t="shared" si="302"/>
        <v>0</v>
      </c>
      <c r="AX290" s="251">
        <f t="shared" si="302"/>
        <v>0</v>
      </c>
      <c r="AY290" s="251">
        <f t="shared" si="302"/>
        <v>0</v>
      </c>
    </row>
    <row r="291" spans="2:51" x14ac:dyDescent="0.2">
      <c r="B291" s="24" t="s">
        <v>808</v>
      </c>
      <c r="F291" s="24">
        <f t="shared" si="301"/>
        <v>1000</v>
      </c>
      <c r="G291" s="627">
        <f t="shared" si="301"/>
        <v>44484</v>
      </c>
      <c r="H291" s="151"/>
      <c r="K291" s="337"/>
      <c r="L291" s="337"/>
      <c r="M291" s="337"/>
      <c r="N291" s="337"/>
      <c r="O291" s="337"/>
      <c r="P291" s="337"/>
      <c r="Q291" s="337"/>
      <c r="R291" s="337"/>
      <c r="S291" s="337"/>
      <c r="T291" s="337"/>
      <c r="U291" s="337"/>
      <c r="V291" s="337"/>
      <c r="W291" s="337"/>
      <c r="X291" s="337"/>
      <c r="Y291" s="337"/>
      <c r="Z291" s="337"/>
      <c r="AA291" s="337"/>
      <c r="AB291" s="337"/>
      <c r="AC291" s="337"/>
      <c r="AD291" s="337"/>
      <c r="AE291" s="337"/>
      <c r="AF291" s="337"/>
      <c r="AG291" s="158"/>
      <c r="AH291" s="158">
        <v>0</v>
      </c>
      <c r="AI291" s="158">
        <v>0</v>
      </c>
      <c r="AJ291" s="158">
        <v>0</v>
      </c>
      <c r="AK291" s="158">
        <v>0</v>
      </c>
      <c r="AL291" s="158">
        <v>0</v>
      </c>
      <c r="AM291" s="158">
        <v>0</v>
      </c>
      <c r="AN291" s="158">
        <v>1.215033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V291" s="251">
        <f t="shared" si="302"/>
        <v>0</v>
      </c>
      <c r="AW291" s="251">
        <f t="shared" si="302"/>
        <v>0</v>
      </c>
      <c r="AX291" s="251">
        <f t="shared" si="302"/>
        <v>0</v>
      </c>
      <c r="AY291" s="251">
        <f t="shared" si="302"/>
        <v>1.215033</v>
      </c>
    </row>
    <row r="292" spans="2:51" x14ac:dyDescent="0.2">
      <c r="B292" s="24" t="s">
        <v>809</v>
      </c>
      <c r="F292" s="24">
        <f t="shared" si="301"/>
        <v>1127.3689999999999</v>
      </c>
      <c r="G292" s="627">
        <f t="shared" si="301"/>
        <v>44519</v>
      </c>
      <c r="H292" s="151"/>
      <c r="K292" s="337"/>
      <c r="L292" s="337"/>
      <c r="M292" s="337"/>
      <c r="N292" s="337"/>
      <c r="O292" s="337"/>
      <c r="P292" s="337"/>
      <c r="Q292" s="337"/>
      <c r="R292" s="337"/>
      <c r="S292" s="337"/>
      <c r="T292" s="337"/>
      <c r="U292" s="337"/>
      <c r="V292" s="337"/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158">
        <v>0</v>
      </c>
      <c r="AI292" s="158">
        <v>0</v>
      </c>
      <c r="AJ292" s="158">
        <v>0</v>
      </c>
      <c r="AK292" s="158">
        <v>0</v>
      </c>
      <c r="AL292" s="158">
        <v>0</v>
      </c>
      <c r="AM292" s="158">
        <v>0</v>
      </c>
      <c r="AN292" s="158">
        <v>0</v>
      </c>
      <c r="AO292" s="158">
        <v>0</v>
      </c>
      <c r="AP292" s="158">
        <v>0</v>
      </c>
      <c r="AQ292" s="158">
        <v>0</v>
      </c>
      <c r="AR292" s="158">
        <v>0</v>
      </c>
      <c r="AS292" s="158">
        <v>0</v>
      </c>
      <c r="AT292" s="158">
        <v>0</v>
      </c>
      <c r="AV292" s="251">
        <f t="shared" si="302"/>
        <v>0</v>
      </c>
      <c r="AW292" s="251">
        <f t="shared" si="302"/>
        <v>0</v>
      </c>
      <c r="AX292" s="251">
        <f t="shared" si="302"/>
        <v>0</v>
      </c>
      <c r="AY292" s="251">
        <f t="shared" si="302"/>
        <v>0</v>
      </c>
    </row>
    <row r="293" spans="2:51" x14ac:dyDescent="0.2">
      <c r="B293" s="24" t="s">
        <v>810</v>
      </c>
      <c r="F293" s="24">
        <f t="shared" si="301"/>
        <v>500</v>
      </c>
      <c r="G293" s="627">
        <f t="shared" si="301"/>
        <v>44512</v>
      </c>
      <c r="H293" s="151"/>
      <c r="K293" s="337"/>
      <c r="L293" s="337"/>
      <c r="M293" s="337"/>
      <c r="N293" s="337"/>
      <c r="O293" s="337"/>
      <c r="P293" s="337"/>
      <c r="Q293" s="337"/>
      <c r="R293" s="337"/>
      <c r="S293" s="337"/>
      <c r="T293" s="337"/>
      <c r="U293" s="337"/>
      <c r="V293" s="337"/>
      <c r="W293" s="337"/>
      <c r="X293" s="337"/>
      <c r="Y293" s="337"/>
      <c r="Z293" s="337"/>
      <c r="AA293" s="337"/>
      <c r="AB293" s="337"/>
      <c r="AC293" s="337"/>
      <c r="AD293" s="337"/>
      <c r="AE293" s="337"/>
      <c r="AF293" s="337"/>
      <c r="AG293" s="337"/>
      <c r="AH293" s="158">
        <v>0</v>
      </c>
      <c r="AI293" s="158">
        <v>0</v>
      </c>
      <c r="AJ293" s="158">
        <v>0</v>
      </c>
      <c r="AK293" s="158">
        <v>0</v>
      </c>
      <c r="AL293" s="158">
        <v>10.402785</v>
      </c>
      <c r="AM293" s="158">
        <v>0</v>
      </c>
      <c r="AN293" s="158">
        <v>0</v>
      </c>
      <c r="AO293" s="158">
        <v>6.2428650000000001</v>
      </c>
      <c r="AP293" s="158">
        <v>0</v>
      </c>
      <c r="AQ293" s="158">
        <v>0</v>
      </c>
      <c r="AR293" s="158">
        <v>0</v>
      </c>
      <c r="AS293" s="158">
        <v>0</v>
      </c>
      <c r="AT293" s="158">
        <v>0</v>
      </c>
      <c r="AV293" s="251">
        <f t="shared" si="302"/>
        <v>0</v>
      </c>
      <c r="AW293" s="251">
        <f t="shared" si="302"/>
        <v>0</v>
      </c>
      <c r="AX293" s="251">
        <f t="shared" si="302"/>
        <v>0</v>
      </c>
      <c r="AY293" s="251">
        <f t="shared" si="302"/>
        <v>16.64565</v>
      </c>
    </row>
    <row r="294" spans="2:51" x14ac:dyDescent="0.2">
      <c r="B294" s="24" t="s">
        <v>811</v>
      </c>
      <c r="F294" s="24">
        <f t="shared" si="301"/>
        <v>2880</v>
      </c>
      <c r="G294" s="627">
        <f t="shared" si="301"/>
        <v>44501</v>
      </c>
      <c r="H294" s="151"/>
      <c r="K294" s="337"/>
      <c r="L294" s="337"/>
      <c r="M294" s="337"/>
      <c r="N294" s="337"/>
      <c r="O294" s="337"/>
      <c r="P294" s="337"/>
      <c r="Q294" s="337"/>
      <c r="R294" s="337"/>
      <c r="S294" s="337"/>
      <c r="T294" s="337"/>
      <c r="U294" s="337"/>
      <c r="V294" s="337"/>
      <c r="W294" s="337"/>
      <c r="X294" s="337"/>
      <c r="Y294" s="337"/>
      <c r="Z294" s="337"/>
      <c r="AA294" s="337"/>
      <c r="AB294" s="337"/>
      <c r="AC294" s="337"/>
      <c r="AD294" s="337"/>
      <c r="AE294" s="337"/>
      <c r="AF294" s="337"/>
      <c r="AG294" s="337"/>
      <c r="AH294" s="158">
        <v>0</v>
      </c>
      <c r="AI294" s="158">
        <v>0</v>
      </c>
      <c r="AJ294" s="158">
        <v>0</v>
      </c>
      <c r="AK294" s="158">
        <v>0</v>
      </c>
      <c r="AL294" s="158">
        <v>0</v>
      </c>
      <c r="AM294" s="158">
        <v>0</v>
      </c>
      <c r="AN294" s="158">
        <v>0</v>
      </c>
      <c r="AO294" s="158">
        <v>0</v>
      </c>
      <c r="AP294" s="158">
        <v>0</v>
      </c>
      <c r="AQ294" s="158">
        <v>0</v>
      </c>
      <c r="AR294" s="158">
        <v>0</v>
      </c>
      <c r="AS294" s="158">
        <v>0</v>
      </c>
      <c r="AT294" s="158">
        <v>0</v>
      </c>
      <c r="AV294" s="251">
        <f t="shared" si="302"/>
        <v>0</v>
      </c>
      <c r="AW294" s="251">
        <f t="shared" si="302"/>
        <v>0</v>
      </c>
      <c r="AX294" s="251">
        <f t="shared" si="302"/>
        <v>0</v>
      </c>
      <c r="AY294" s="251">
        <f t="shared" si="302"/>
        <v>0</v>
      </c>
    </row>
    <row r="295" spans="2:51" x14ac:dyDescent="0.2">
      <c r="B295" s="24" t="s">
        <v>812</v>
      </c>
      <c r="F295" s="24">
        <f t="shared" si="301"/>
        <v>3000</v>
      </c>
      <c r="G295" s="627">
        <f t="shared" si="301"/>
        <v>44529</v>
      </c>
      <c r="H295" s="151"/>
      <c r="K295" s="337"/>
      <c r="L295" s="337"/>
      <c r="M295" s="337"/>
      <c r="N295" s="337"/>
      <c r="O295" s="337"/>
      <c r="P295" s="337"/>
      <c r="Q295" s="337"/>
      <c r="R295" s="337"/>
      <c r="S295" s="337"/>
      <c r="T295" s="337"/>
      <c r="U295" s="337"/>
      <c r="V295" s="337"/>
      <c r="W295" s="337"/>
      <c r="X295" s="337"/>
      <c r="Y295" s="337"/>
      <c r="Z295" s="337"/>
      <c r="AA295" s="337"/>
      <c r="AB295" s="337"/>
      <c r="AC295" s="337"/>
      <c r="AD295" s="337"/>
      <c r="AE295" s="337"/>
      <c r="AF295" s="337"/>
      <c r="AG295" s="337"/>
      <c r="AH295" s="158">
        <v>0</v>
      </c>
      <c r="AI295" s="158">
        <v>134.29960299999999</v>
      </c>
      <c r="AJ295" s="158">
        <v>0</v>
      </c>
      <c r="AK295" s="158">
        <v>0</v>
      </c>
      <c r="AL295" s="158">
        <v>0</v>
      </c>
      <c r="AM295" s="158">
        <v>253.88386299999999</v>
      </c>
      <c r="AN295" s="158">
        <v>0</v>
      </c>
      <c r="AO295" s="158">
        <v>60.318334999999998</v>
      </c>
      <c r="AP295" s="158">
        <v>0</v>
      </c>
      <c r="AQ295" s="158">
        <v>0</v>
      </c>
      <c r="AR295" s="158">
        <v>11.007101</v>
      </c>
      <c r="AS295" s="158">
        <v>0</v>
      </c>
      <c r="AT295" s="158">
        <v>0</v>
      </c>
      <c r="AV295" s="251">
        <f t="shared" si="302"/>
        <v>0</v>
      </c>
      <c r="AW295" s="251">
        <f t="shared" si="302"/>
        <v>0</v>
      </c>
      <c r="AX295" s="251">
        <f t="shared" si="302"/>
        <v>134.29960299999999</v>
      </c>
      <c r="AY295" s="251">
        <f t="shared" si="302"/>
        <v>325.20929899999999</v>
      </c>
    </row>
    <row r="296" spans="2:51" x14ac:dyDescent="0.2">
      <c r="B296" s="24" t="s">
        <v>303</v>
      </c>
      <c r="F296" s="24">
        <f t="shared" si="301"/>
        <v>2995.35</v>
      </c>
      <c r="G296" s="627">
        <f t="shared" si="301"/>
        <v>44512</v>
      </c>
      <c r="H296" s="151"/>
      <c r="K296" s="337"/>
      <c r="L296" s="337"/>
      <c r="M296" s="337"/>
      <c r="N296" s="337"/>
      <c r="O296" s="337"/>
      <c r="P296" s="337"/>
      <c r="Q296" s="337"/>
      <c r="R296" s="337"/>
      <c r="S296" s="337"/>
      <c r="T296" s="337"/>
      <c r="U296" s="337"/>
      <c r="V296" s="337"/>
      <c r="W296" s="337"/>
      <c r="X296" s="337"/>
      <c r="Y296" s="337"/>
      <c r="Z296" s="337"/>
      <c r="AA296" s="337"/>
      <c r="AB296" s="337"/>
      <c r="AC296" s="337"/>
      <c r="AD296" s="337"/>
      <c r="AE296" s="337"/>
      <c r="AF296" s="337"/>
      <c r="AG296" s="337"/>
      <c r="AH296" s="158">
        <v>0</v>
      </c>
      <c r="AI296" s="158">
        <v>0</v>
      </c>
      <c r="AJ296" s="158">
        <v>0</v>
      </c>
      <c r="AK296" s="158">
        <v>0</v>
      </c>
      <c r="AL296" s="158">
        <v>0</v>
      </c>
      <c r="AM296" s="158">
        <v>0</v>
      </c>
      <c r="AN296" s="158">
        <v>0</v>
      </c>
      <c r="AO296" s="158">
        <v>0</v>
      </c>
      <c r="AP296" s="158">
        <v>0</v>
      </c>
      <c r="AQ296" s="158">
        <v>0</v>
      </c>
      <c r="AR296" s="158">
        <v>0</v>
      </c>
      <c r="AS296" s="158">
        <v>0</v>
      </c>
      <c r="AT296" s="158">
        <v>0</v>
      </c>
      <c r="AV296" s="251">
        <f t="shared" si="302"/>
        <v>0</v>
      </c>
      <c r="AW296" s="251">
        <f t="shared" si="302"/>
        <v>0</v>
      </c>
      <c r="AX296" s="251">
        <f t="shared" si="302"/>
        <v>0</v>
      </c>
      <c r="AY296" s="251">
        <f t="shared" si="302"/>
        <v>0</v>
      </c>
    </row>
    <row r="297" spans="2:51" x14ac:dyDescent="0.2">
      <c r="B297" s="24" t="s">
        <v>814</v>
      </c>
      <c r="F297" s="24">
        <f t="shared" si="301"/>
        <v>3000</v>
      </c>
      <c r="G297" s="627">
        <f t="shared" si="301"/>
        <v>44541</v>
      </c>
      <c r="H297" s="151"/>
      <c r="K297" s="337"/>
      <c r="L297" s="337"/>
      <c r="M297" s="337"/>
      <c r="N297" s="337"/>
      <c r="O297" s="337"/>
      <c r="P297" s="337"/>
      <c r="Q297" s="337"/>
      <c r="R297" s="337"/>
      <c r="S297" s="337"/>
      <c r="T297" s="337"/>
      <c r="U297" s="337"/>
      <c r="V297" s="337"/>
      <c r="W297" s="337"/>
      <c r="X297" s="337"/>
      <c r="Y297" s="337"/>
      <c r="Z297" s="337"/>
      <c r="AA297" s="337"/>
      <c r="AB297" s="337"/>
      <c r="AC297" s="337"/>
      <c r="AD297" s="337"/>
      <c r="AE297" s="337"/>
      <c r="AF297" s="337"/>
      <c r="AG297" s="337"/>
      <c r="AH297" s="337"/>
      <c r="AI297" s="158">
        <v>40.776715000000003</v>
      </c>
      <c r="AJ297" s="158">
        <v>0</v>
      </c>
      <c r="AK297" s="158">
        <v>0</v>
      </c>
      <c r="AL297" s="158">
        <v>0</v>
      </c>
      <c r="AM297" s="158">
        <v>0</v>
      </c>
      <c r="AN297" s="158">
        <v>0</v>
      </c>
      <c r="AO297" s="158">
        <v>0</v>
      </c>
      <c r="AP297" s="158">
        <v>0</v>
      </c>
      <c r="AQ297" s="158">
        <v>0</v>
      </c>
      <c r="AR297" s="158">
        <v>0</v>
      </c>
      <c r="AS297" s="158">
        <v>0</v>
      </c>
      <c r="AT297" s="158">
        <v>0</v>
      </c>
      <c r="AV297" s="251">
        <f t="shared" si="302"/>
        <v>0</v>
      </c>
      <c r="AW297" s="251">
        <f t="shared" si="302"/>
        <v>0</v>
      </c>
      <c r="AX297" s="251">
        <f t="shared" si="302"/>
        <v>40.776715000000003</v>
      </c>
      <c r="AY297" s="251">
        <f t="shared" si="302"/>
        <v>0</v>
      </c>
    </row>
    <row r="298" spans="2:51" x14ac:dyDescent="0.2">
      <c r="B298" s="24" t="s">
        <v>815</v>
      </c>
      <c r="F298" s="24">
        <f t="shared" si="301"/>
        <v>12800</v>
      </c>
      <c r="G298" s="627">
        <f t="shared" si="301"/>
        <v>44550</v>
      </c>
      <c r="H298" s="151"/>
      <c r="K298" s="337"/>
      <c r="L298" s="337"/>
      <c r="M298" s="337"/>
      <c r="N298" s="337"/>
      <c r="O298" s="337"/>
      <c r="P298" s="337"/>
      <c r="Q298" s="337"/>
      <c r="R298" s="337"/>
      <c r="S298" s="337"/>
      <c r="T298" s="337"/>
      <c r="U298" s="337"/>
      <c r="V298" s="337"/>
      <c r="W298" s="337"/>
      <c r="X298" s="337"/>
      <c r="Y298" s="337"/>
      <c r="Z298" s="337"/>
      <c r="AA298" s="337"/>
      <c r="AB298" s="337"/>
      <c r="AC298" s="337"/>
      <c r="AD298" s="337"/>
      <c r="AE298" s="337"/>
      <c r="AF298" s="337"/>
      <c r="AG298" s="337"/>
      <c r="AH298" s="337"/>
      <c r="AI298" s="158">
        <v>122.142415</v>
      </c>
      <c r="AJ298" s="158">
        <v>0</v>
      </c>
      <c r="AK298" s="158">
        <v>291.933449</v>
      </c>
      <c r="AL298" s="158">
        <v>278.08071699999999</v>
      </c>
      <c r="AM298" s="158">
        <v>624.39733000000001</v>
      </c>
      <c r="AN298" s="158">
        <v>77.585903999999999</v>
      </c>
      <c r="AO298" s="158">
        <v>1881.918576</v>
      </c>
      <c r="AP298" s="158">
        <v>2669.5735279999999</v>
      </c>
      <c r="AQ298" s="158">
        <v>20.715132000000001</v>
      </c>
      <c r="AR298" s="158">
        <v>0</v>
      </c>
      <c r="AS298" s="158">
        <v>2.5997560000000002</v>
      </c>
      <c r="AT298" s="158">
        <v>0</v>
      </c>
      <c r="AV298" s="251">
        <f t="shared" si="302"/>
        <v>0</v>
      </c>
      <c r="AW298" s="251">
        <f t="shared" si="302"/>
        <v>0</v>
      </c>
      <c r="AX298" s="251">
        <f t="shared" si="302"/>
        <v>122.142415</v>
      </c>
      <c r="AY298" s="251">
        <f t="shared" si="302"/>
        <v>5846.804392</v>
      </c>
    </row>
    <row r="299" spans="2:51" x14ac:dyDescent="0.2">
      <c r="B299" s="24" t="s">
        <v>816</v>
      </c>
      <c r="F299" s="24">
        <f t="shared" si="301"/>
        <v>8520</v>
      </c>
      <c r="G299" s="627">
        <f t="shared" si="301"/>
        <v>44575</v>
      </c>
      <c r="H299" s="151"/>
      <c r="K299" s="337"/>
      <c r="L299" s="337"/>
      <c r="M299" s="337"/>
      <c r="N299" s="337"/>
      <c r="O299" s="337"/>
      <c r="P299" s="337"/>
      <c r="Q299" s="337"/>
      <c r="R299" s="337"/>
      <c r="S299" s="337"/>
      <c r="T299" s="337"/>
      <c r="U299" s="337"/>
      <c r="V299" s="337"/>
      <c r="W299" s="337"/>
      <c r="X299" s="337"/>
      <c r="Y299" s="337"/>
      <c r="Z299" s="337"/>
      <c r="AA299" s="337"/>
      <c r="AB299" s="337"/>
      <c r="AC299" s="337"/>
      <c r="AD299" s="337"/>
      <c r="AE299" s="337"/>
      <c r="AF299" s="337"/>
      <c r="AG299" s="337"/>
      <c r="AH299" s="337"/>
      <c r="AI299" s="337"/>
      <c r="AJ299" s="158">
        <v>300</v>
      </c>
      <c r="AK299" s="158">
        <v>57.373905999999998</v>
      </c>
      <c r="AL299" s="158">
        <v>727.10690199999999</v>
      </c>
      <c r="AM299" s="158">
        <v>0</v>
      </c>
      <c r="AN299" s="158">
        <v>0</v>
      </c>
      <c r="AO299" s="158">
        <v>13.029120000000001</v>
      </c>
      <c r="AP299" s="158">
        <v>0</v>
      </c>
      <c r="AQ299" s="158">
        <v>64.862656000000001</v>
      </c>
      <c r="AR299" s="158">
        <v>230.759806</v>
      </c>
      <c r="AS299" s="158">
        <v>0</v>
      </c>
      <c r="AT299" s="158">
        <v>0</v>
      </c>
      <c r="AV299" s="251">
        <f t="shared" si="302"/>
        <v>0</v>
      </c>
      <c r="AW299" s="251">
        <f t="shared" si="302"/>
        <v>0</v>
      </c>
      <c r="AX299" s="251">
        <f t="shared" si="302"/>
        <v>0</v>
      </c>
      <c r="AY299" s="251">
        <f t="shared" si="302"/>
        <v>1393.13239</v>
      </c>
    </row>
    <row r="300" spans="2:51" x14ac:dyDescent="0.2">
      <c r="B300" s="24" t="s">
        <v>817</v>
      </c>
      <c r="F300" s="24">
        <f t="shared" si="301"/>
        <v>15873.756716</v>
      </c>
      <c r="G300" s="627">
        <f t="shared" si="301"/>
        <v>44592</v>
      </c>
      <c r="H300" s="151"/>
      <c r="K300" s="337"/>
      <c r="L300" s="337"/>
      <c r="M300" s="337"/>
      <c r="N300" s="337"/>
      <c r="O300" s="337"/>
      <c r="P300" s="337"/>
      <c r="Q300" s="337"/>
      <c r="R300" s="337"/>
      <c r="S300" s="337"/>
      <c r="T300" s="337"/>
      <c r="U300" s="337"/>
      <c r="V300" s="337"/>
      <c r="W300" s="337"/>
      <c r="X300" s="337"/>
      <c r="Y300" s="337"/>
      <c r="Z300" s="337"/>
      <c r="AA300" s="337"/>
      <c r="AB300" s="337"/>
      <c r="AC300" s="337"/>
      <c r="AD300" s="337"/>
      <c r="AE300" s="337"/>
      <c r="AF300" s="337"/>
      <c r="AG300" s="337"/>
      <c r="AH300" s="337"/>
      <c r="AI300" s="337"/>
      <c r="AJ300" s="158">
        <v>0</v>
      </c>
      <c r="AK300" s="158">
        <v>0</v>
      </c>
      <c r="AL300" s="158">
        <v>0</v>
      </c>
      <c r="AM300" s="158">
        <v>0</v>
      </c>
      <c r="AN300" s="158">
        <v>0</v>
      </c>
      <c r="AO300" s="158">
        <v>0</v>
      </c>
      <c r="AP300" s="158">
        <v>0</v>
      </c>
      <c r="AQ300" s="158">
        <v>0</v>
      </c>
      <c r="AR300" s="158">
        <v>0</v>
      </c>
      <c r="AS300" s="158">
        <v>0</v>
      </c>
      <c r="AT300" s="158">
        <v>0</v>
      </c>
      <c r="AV300" s="251">
        <f t="shared" si="302"/>
        <v>0</v>
      </c>
      <c r="AW300" s="251">
        <f t="shared" si="302"/>
        <v>0</v>
      </c>
      <c r="AX300" s="251">
        <f t="shared" si="302"/>
        <v>0</v>
      </c>
      <c r="AY300" s="251">
        <f t="shared" si="302"/>
        <v>0</v>
      </c>
    </row>
    <row r="301" spans="2:51" x14ac:dyDescent="0.2">
      <c r="B301" s="24" t="s">
        <v>818</v>
      </c>
      <c r="F301" s="24">
        <f t="shared" si="301"/>
        <v>500</v>
      </c>
      <c r="G301" s="627">
        <f t="shared" si="301"/>
        <v>44658</v>
      </c>
      <c r="H301" s="151"/>
      <c r="K301" s="337"/>
      <c r="L301" s="337"/>
      <c r="M301" s="337"/>
      <c r="N301" s="337"/>
      <c r="O301" s="337"/>
      <c r="P301" s="337"/>
      <c r="Q301" s="337"/>
      <c r="R301" s="337"/>
      <c r="S301" s="337"/>
      <c r="T301" s="337"/>
      <c r="U301" s="337"/>
      <c r="V301" s="337"/>
      <c r="W301" s="337"/>
      <c r="X301" s="337"/>
      <c r="Y301" s="337"/>
      <c r="Z301" s="337"/>
      <c r="AA301" s="337"/>
      <c r="AB301" s="337"/>
      <c r="AC301" s="337"/>
      <c r="AD301" s="337"/>
      <c r="AE301" s="337"/>
      <c r="AF301" s="337"/>
      <c r="AG301" s="337"/>
      <c r="AH301" s="337"/>
      <c r="AI301" s="337"/>
      <c r="AJ301" s="337"/>
      <c r="AK301" s="337"/>
      <c r="AL301" s="158">
        <v>0</v>
      </c>
      <c r="AM301" s="158">
        <v>0</v>
      </c>
      <c r="AN301" s="158">
        <v>0</v>
      </c>
      <c r="AO301" s="158">
        <v>0</v>
      </c>
      <c r="AP301" s="158">
        <v>0</v>
      </c>
      <c r="AQ301" s="158">
        <v>0</v>
      </c>
      <c r="AR301" s="158">
        <v>84.917519999999996</v>
      </c>
      <c r="AS301" s="158">
        <v>0</v>
      </c>
      <c r="AT301" s="158">
        <v>0</v>
      </c>
      <c r="AV301" s="251">
        <f t="shared" si="302"/>
        <v>0</v>
      </c>
      <c r="AW301" s="251">
        <f t="shared" si="302"/>
        <v>0</v>
      </c>
      <c r="AX301" s="251">
        <f t="shared" si="302"/>
        <v>0</v>
      </c>
      <c r="AY301" s="251">
        <f t="shared" si="302"/>
        <v>84.917519999999996</v>
      </c>
    </row>
    <row r="302" spans="2:51" x14ac:dyDescent="0.2">
      <c r="B302" s="24" t="s">
        <v>819</v>
      </c>
      <c r="F302" s="24">
        <f t="shared" si="301"/>
        <v>800</v>
      </c>
      <c r="G302" s="627">
        <f t="shared" si="301"/>
        <v>44667</v>
      </c>
      <c r="H302" s="151"/>
      <c r="K302" s="337"/>
      <c r="L302" s="337"/>
      <c r="M302" s="337"/>
      <c r="N302" s="337"/>
      <c r="O302" s="337"/>
      <c r="P302" s="337"/>
      <c r="Q302" s="337"/>
      <c r="R302" s="337"/>
      <c r="S302" s="337"/>
      <c r="T302" s="337"/>
      <c r="U302" s="337"/>
      <c r="V302" s="337"/>
      <c r="W302" s="337"/>
      <c r="X302" s="337"/>
      <c r="Y302" s="337"/>
      <c r="Z302" s="337"/>
      <c r="AA302" s="337"/>
      <c r="AB302" s="337"/>
      <c r="AC302" s="337"/>
      <c r="AD302" s="337"/>
      <c r="AE302" s="337"/>
      <c r="AF302" s="337"/>
      <c r="AG302" s="337"/>
      <c r="AH302" s="337"/>
      <c r="AI302" s="337"/>
      <c r="AJ302" s="337"/>
      <c r="AK302" s="337"/>
      <c r="AL302" s="337"/>
      <c r="AM302" s="158">
        <v>0</v>
      </c>
      <c r="AN302" s="158">
        <v>0</v>
      </c>
      <c r="AO302" s="158">
        <v>0</v>
      </c>
      <c r="AP302" s="158">
        <v>0</v>
      </c>
      <c r="AQ302" s="158">
        <v>0</v>
      </c>
      <c r="AR302" s="158">
        <v>0</v>
      </c>
      <c r="AS302" s="158">
        <v>0</v>
      </c>
      <c r="AT302" s="158">
        <v>0</v>
      </c>
      <c r="AV302" s="251">
        <f t="shared" si="302"/>
        <v>0</v>
      </c>
      <c r="AW302" s="251">
        <f t="shared" si="302"/>
        <v>0</v>
      </c>
      <c r="AX302" s="251">
        <f t="shared" si="302"/>
        <v>0</v>
      </c>
      <c r="AY302" s="251">
        <f t="shared" si="302"/>
        <v>0</v>
      </c>
    </row>
    <row r="303" spans="2:51" x14ac:dyDescent="0.2">
      <c r="B303" s="24" t="s">
        <v>820</v>
      </c>
      <c r="F303" s="24">
        <f t="shared" ref="F303:G303" si="303">F179</f>
        <v>1210.98</v>
      </c>
      <c r="G303" s="627">
        <f t="shared" si="303"/>
        <v>44750</v>
      </c>
      <c r="H303" s="151"/>
      <c r="K303" s="337"/>
      <c r="L303" s="337"/>
      <c r="M303" s="337"/>
      <c r="N303" s="337"/>
      <c r="O303" s="337"/>
      <c r="P303" s="337"/>
      <c r="Q303" s="337"/>
      <c r="R303" s="337"/>
      <c r="S303" s="337"/>
      <c r="T303" s="337"/>
      <c r="U303" s="337"/>
      <c r="V303" s="337"/>
      <c r="W303" s="337"/>
      <c r="X303" s="337"/>
      <c r="Y303" s="337"/>
      <c r="Z303" s="337"/>
      <c r="AA303" s="337"/>
      <c r="AB303" s="337"/>
      <c r="AC303" s="337"/>
      <c r="AD303" s="337"/>
      <c r="AE303" s="337"/>
      <c r="AF303" s="337"/>
      <c r="AG303" s="337"/>
      <c r="AH303" s="337"/>
      <c r="AI303" s="337"/>
      <c r="AJ303" s="337"/>
      <c r="AK303" s="337"/>
      <c r="AL303" s="337"/>
      <c r="AM303" s="337"/>
      <c r="AN303" s="337"/>
      <c r="AO303" s="337"/>
      <c r="AP303" s="158">
        <v>0</v>
      </c>
      <c r="AQ303" s="158">
        <v>0</v>
      </c>
      <c r="AR303" s="158">
        <v>60.274582000000002</v>
      </c>
      <c r="AS303" s="158">
        <v>0</v>
      </c>
      <c r="AT303" s="158">
        <v>0</v>
      </c>
      <c r="AV303" s="251">
        <f t="shared" ref="AV303:AY320" si="304">SUMIF($K$5:$AT$5,AV$5,$K303:$AT303)</f>
        <v>0</v>
      </c>
      <c r="AW303" s="251">
        <f t="shared" si="304"/>
        <v>0</v>
      </c>
      <c r="AX303" s="251">
        <f t="shared" si="304"/>
        <v>0</v>
      </c>
      <c r="AY303" s="251">
        <f t="shared" si="304"/>
        <v>60.274582000000002</v>
      </c>
    </row>
    <row r="304" spans="2:51" x14ac:dyDescent="0.2">
      <c r="B304" s="24" t="s">
        <v>821</v>
      </c>
      <c r="F304" s="24">
        <f t="shared" ref="F304:G304" si="305">F180</f>
        <v>1125</v>
      </c>
      <c r="G304" s="627">
        <f t="shared" si="305"/>
        <v>44754</v>
      </c>
      <c r="H304" s="151"/>
      <c r="K304" s="337"/>
      <c r="L304" s="337"/>
      <c r="M304" s="337"/>
      <c r="N304" s="337"/>
      <c r="O304" s="337"/>
      <c r="P304" s="337"/>
      <c r="Q304" s="337"/>
      <c r="R304" s="337"/>
      <c r="S304" s="337"/>
      <c r="T304" s="337"/>
      <c r="U304" s="337"/>
      <c r="V304" s="337"/>
      <c r="W304" s="337"/>
      <c r="X304" s="337"/>
      <c r="Y304" s="337"/>
      <c r="Z304" s="337"/>
      <c r="AA304" s="337"/>
      <c r="AB304" s="337"/>
      <c r="AC304" s="337"/>
      <c r="AD304" s="337"/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158">
        <v>0</v>
      </c>
      <c r="AQ304" s="158">
        <v>0</v>
      </c>
      <c r="AR304" s="158">
        <v>0</v>
      </c>
      <c r="AS304" s="158">
        <v>0</v>
      </c>
      <c r="AT304" s="158">
        <v>0</v>
      </c>
      <c r="AV304" s="251">
        <f t="shared" si="304"/>
        <v>0</v>
      </c>
      <c r="AW304" s="251">
        <f t="shared" si="304"/>
        <v>0</v>
      </c>
      <c r="AX304" s="251">
        <f t="shared" si="304"/>
        <v>0</v>
      </c>
      <c r="AY304" s="251">
        <f t="shared" si="304"/>
        <v>0</v>
      </c>
    </row>
    <row r="305" spans="2:51" x14ac:dyDescent="0.2">
      <c r="B305" s="24" t="s">
        <v>822</v>
      </c>
      <c r="F305" s="24">
        <f t="shared" ref="F305:G305" si="306">F181</f>
        <v>1710</v>
      </c>
      <c r="G305" s="627">
        <f t="shared" si="306"/>
        <v>44752</v>
      </c>
      <c r="H305" s="151"/>
      <c r="K305" s="337"/>
      <c r="L305" s="337"/>
      <c r="M305" s="337"/>
      <c r="N305" s="337"/>
      <c r="O305" s="337"/>
      <c r="P305" s="337"/>
      <c r="Q305" s="337"/>
      <c r="R305" s="337"/>
      <c r="S305" s="337"/>
      <c r="T305" s="337"/>
      <c r="U305" s="337"/>
      <c r="V305" s="337"/>
      <c r="W305" s="337"/>
      <c r="X305" s="337"/>
      <c r="Y305" s="337"/>
      <c r="Z305" s="337"/>
      <c r="AA305" s="337"/>
      <c r="AB305" s="337"/>
      <c r="AC305" s="337"/>
      <c r="AD305" s="337"/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158">
        <v>0</v>
      </c>
      <c r="AQ305" s="158">
        <v>0</v>
      </c>
      <c r="AR305" s="158">
        <v>0</v>
      </c>
      <c r="AS305" s="158">
        <v>0</v>
      </c>
      <c r="AT305" s="158">
        <v>0</v>
      </c>
      <c r="AV305" s="251">
        <f t="shared" si="304"/>
        <v>0</v>
      </c>
      <c r="AW305" s="251">
        <f t="shared" si="304"/>
        <v>0</v>
      </c>
      <c r="AX305" s="251">
        <f t="shared" si="304"/>
        <v>0</v>
      </c>
      <c r="AY305" s="251">
        <f t="shared" si="304"/>
        <v>0</v>
      </c>
    </row>
    <row r="306" spans="2:51" x14ac:dyDescent="0.2">
      <c r="B306" s="24" t="s">
        <v>823</v>
      </c>
      <c r="F306" s="24">
        <f t="shared" ref="F306:G306" si="307">F182</f>
        <v>500</v>
      </c>
      <c r="G306" s="627">
        <f t="shared" si="307"/>
        <v>44772</v>
      </c>
      <c r="H306" s="151"/>
      <c r="K306" s="337"/>
      <c r="L306" s="337"/>
      <c r="M306" s="337"/>
      <c r="N306" s="337"/>
      <c r="O306" s="337"/>
      <c r="P306" s="337"/>
      <c r="Q306" s="337"/>
      <c r="R306" s="337"/>
      <c r="S306" s="337"/>
      <c r="T306" s="337"/>
      <c r="U306" s="337"/>
      <c r="V306" s="337"/>
      <c r="W306" s="337"/>
      <c r="X306" s="337"/>
      <c r="Y306" s="337"/>
      <c r="Z306" s="337"/>
      <c r="AA306" s="337"/>
      <c r="AB306" s="337"/>
      <c r="AC306" s="337"/>
      <c r="AD306" s="337"/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158">
        <v>0</v>
      </c>
      <c r="AQ306" s="158">
        <v>0</v>
      </c>
      <c r="AR306" s="158">
        <v>0</v>
      </c>
      <c r="AS306" s="158">
        <v>0</v>
      </c>
      <c r="AT306" s="158">
        <v>0</v>
      </c>
      <c r="AV306" s="251">
        <f t="shared" si="304"/>
        <v>0</v>
      </c>
      <c r="AW306" s="251">
        <f t="shared" si="304"/>
        <v>0</v>
      </c>
      <c r="AX306" s="251">
        <f t="shared" si="304"/>
        <v>0</v>
      </c>
      <c r="AY306" s="251">
        <f t="shared" si="304"/>
        <v>0</v>
      </c>
    </row>
    <row r="307" spans="2:51" x14ac:dyDescent="0.2">
      <c r="B307" s="24" t="s">
        <v>333</v>
      </c>
      <c r="F307" s="24">
        <f t="shared" ref="F307:G307" si="308">F183</f>
        <v>1201.18</v>
      </c>
      <c r="G307" s="627">
        <f t="shared" si="308"/>
        <v>44799</v>
      </c>
      <c r="H307" s="151"/>
      <c r="K307" s="337"/>
      <c r="L307" s="337"/>
      <c r="M307" s="337"/>
      <c r="N307" s="337"/>
      <c r="O307" s="337"/>
      <c r="P307" s="337"/>
      <c r="Q307" s="337"/>
      <c r="R307" s="337"/>
      <c r="S307" s="337"/>
      <c r="T307" s="337"/>
      <c r="U307" s="337"/>
      <c r="V307" s="337"/>
      <c r="W307" s="337"/>
      <c r="X307" s="337"/>
      <c r="Y307" s="337"/>
      <c r="Z307" s="337"/>
      <c r="AA307" s="337"/>
      <c r="AB307" s="337"/>
      <c r="AC307" s="337"/>
      <c r="AD307" s="337"/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158">
        <v>0</v>
      </c>
      <c r="AR307" s="158">
        <v>0</v>
      </c>
      <c r="AS307" s="158">
        <v>0</v>
      </c>
      <c r="AT307" s="158">
        <v>0</v>
      </c>
      <c r="AV307" s="251">
        <f t="shared" si="304"/>
        <v>0</v>
      </c>
      <c r="AW307" s="251">
        <f t="shared" si="304"/>
        <v>0</v>
      </c>
      <c r="AX307" s="251">
        <f t="shared" si="304"/>
        <v>0</v>
      </c>
      <c r="AY307" s="251">
        <f t="shared" si="304"/>
        <v>0</v>
      </c>
    </row>
    <row r="308" spans="2:51" x14ac:dyDescent="0.2">
      <c r="B308" s="24" t="s">
        <v>334</v>
      </c>
      <c r="F308" s="24">
        <f t="shared" ref="F308:G308" si="309">F184</f>
        <v>1000</v>
      </c>
      <c r="G308" s="627">
        <f t="shared" si="309"/>
        <v>44785</v>
      </c>
      <c r="H308" s="151"/>
      <c r="K308" s="337"/>
      <c r="L308" s="337"/>
      <c r="M308" s="337"/>
      <c r="N308" s="337"/>
      <c r="O308" s="337"/>
      <c r="P308" s="337"/>
      <c r="Q308" s="337"/>
      <c r="R308" s="337"/>
      <c r="S308" s="337"/>
      <c r="T308" s="337"/>
      <c r="U308" s="337"/>
      <c r="V308" s="337"/>
      <c r="W308" s="337"/>
      <c r="X308" s="337"/>
      <c r="Y308" s="337"/>
      <c r="Z308" s="337"/>
      <c r="AA308" s="337"/>
      <c r="AB308" s="337"/>
      <c r="AC308" s="337"/>
      <c r="AD308" s="337"/>
      <c r="AE308" s="337"/>
      <c r="AF308" s="337"/>
      <c r="AG308" s="337"/>
      <c r="AH308" s="337"/>
      <c r="AI308" s="337"/>
      <c r="AJ308" s="337"/>
      <c r="AK308" s="337"/>
      <c r="AL308" s="337"/>
      <c r="AM308" s="337"/>
      <c r="AN308" s="337"/>
      <c r="AO308" s="337"/>
      <c r="AP308" s="337"/>
      <c r="AQ308" s="158">
        <v>0</v>
      </c>
      <c r="AR308" s="158">
        <v>0</v>
      </c>
      <c r="AS308" s="158">
        <v>0</v>
      </c>
      <c r="AT308" s="158">
        <v>0</v>
      </c>
      <c r="AV308" s="251">
        <f t="shared" si="304"/>
        <v>0</v>
      </c>
      <c r="AW308" s="251">
        <f t="shared" si="304"/>
        <v>0</v>
      </c>
      <c r="AX308" s="251">
        <f t="shared" si="304"/>
        <v>0</v>
      </c>
      <c r="AY308" s="251">
        <f t="shared" si="304"/>
        <v>0</v>
      </c>
    </row>
    <row r="309" spans="2:51" x14ac:dyDescent="0.2">
      <c r="B309" s="24" t="s">
        <v>824</v>
      </c>
      <c r="F309" s="24">
        <f t="shared" ref="F309:G309" si="310">F185</f>
        <v>1083.3499999999999</v>
      </c>
      <c r="G309" s="627">
        <f t="shared" si="310"/>
        <v>44796</v>
      </c>
      <c r="H309" s="151"/>
      <c r="K309" s="337"/>
      <c r="L309" s="337"/>
      <c r="M309" s="337"/>
      <c r="N309" s="337"/>
      <c r="O309" s="337"/>
      <c r="P309" s="337"/>
      <c r="Q309" s="337"/>
      <c r="R309" s="337"/>
      <c r="S309" s="337"/>
      <c r="T309" s="337"/>
      <c r="U309" s="337"/>
      <c r="V309" s="337"/>
      <c r="W309" s="337"/>
      <c r="X309" s="337"/>
      <c r="Y309" s="337"/>
      <c r="Z309" s="337"/>
      <c r="AA309" s="337"/>
      <c r="AB309" s="337"/>
      <c r="AC309" s="337"/>
      <c r="AD309" s="337"/>
      <c r="AE309" s="337"/>
      <c r="AF309" s="337"/>
      <c r="AG309" s="337"/>
      <c r="AH309" s="337"/>
      <c r="AI309" s="337"/>
      <c r="AJ309" s="337"/>
      <c r="AK309" s="337"/>
      <c r="AL309" s="337"/>
      <c r="AM309" s="337"/>
      <c r="AN309" s="337"/>
      <c r="AO309" s="337"/>
      <c r="AP309" s="337"/>
      <c r="AQ309" s="158">
        <v>0</v>
      </c>
      <c r="AR309" s="158">
        <v>0</v>
      </c>
      <c r="AS309" s="158">
        <v>0</v>
      </c>
      <c r="AT309" s="158">
        <v>0</v>
      </c>
      <c r="AV309" s="251">
        <f t="shared" si="304"/>
        <v>0</v>
      </c>
      <c r="AW309" s="251">
        <f t="shared" si="304"/>
        <v>0</v>
      </c>
      <c r="AX309" s="251">
        <f t="shared" si="304"/>
        <v>0</v>
      </c>
      <c r="AY309" s="251">
        <f t="shared" si="304"/>
        <v>0</v>
      </c>
    </row>
    <row r="310" spans="2:51" x14ac:dyDescent="0.2">
      <c r="B310" s="24" t="s">
        <v>825</v>
      </c>
      <c r="F310" s="24">
        <f t="shared" ref="F310:G310" si="311">F186</f>
        <v>5151.3500000000004</v>
      </c>
      <c r="G310" s="627">
        <f t="shared" si="311"/>
        <v>44806</v>
      </c>
      <c r="H310" s="151"/>
      <c r="K310" s="337"/>
      <c r="L310" s="337"/>
      <c r="M310" s="337"/>
      <c r="N310" s="337"/>
      <c r="O310" s="337"/>
      <c r="P310" s="337"/>
      <c r="Q310" s="337"/>
      <c r="R310" s="337"/>
      <c r="S310" s="337"/>
      <c r="T310" s="337"/>
      <c r="U310" s="337"/>
      <c r="V310" s="337"/>
      <c r="W310" s="337"/>
      <c r="X310" s="337"/>
      <c r="Y310" s="337"/>
      <c r="Z310" s="337"/>
      <c r="AA310" s="337"/>
      <c r="AB310" s="337"/>
      <c r="AC310" s="337"/>
      <c r="AD310" s="337"/>
      <c r="AE310" s="337"/>
      <c r="AF310" s="337"/>
      <c r="AG310" s="337"/>
      <c r="AH310" s="337"/>
      <c r="AI310" s="337"/>
      <c r="AJ310" s="337"/>
      <c r="AK310" s="337"/>
      <c r="AL310" s="337"/>
      <c r="AM310" s="337"/>
      <c r="AN310" s="337"/>
      <c r="AO310" s="337"/>
      <c r="AP310" s="337"/>
      <c r="AQ310" s="337"/>
      <c r="AR310" s="158">
        <v>0</v>
      </c>
      <c r="AS310" s="158">
        <v>0</v>
      </c>
      <c r="AT310" s="158">
        <v>0</v>
      </c>
      <c r="AV310" s="251">
        <f t="shared" si="304"/>
        <v>0</v>
      </c>
      <c r="AW310" s="251">
        <f t="shared" si="304"/>
        <v>0</v>
      </c>
      <c r="AX310" s="251">
        <f t="shared" si="304"/>
        <v>0</v>
      </c>
      <c r="AY310" s="251">
        <f t="shared" si="304"/>
        <v>0</v>
      </c>
    </row>
    <row r="311" spans="2:51" x14ac:dyDescent="0.2">
      <c r="B311" s="24" t="s">
        <v>826</v>
      </c>
      <c r="F311" s="24">
        <f t="shared" ref="F311:G311" si="312">F187</f>
        <v>380</v>
      </c>
      <c r="G311" s="627">
        <f t="shared" si="312"/>
        <v>44827</v>
      </c>
      <c r="H311" s="151"/>
      <c r="K311" s="337"/>
      <c r="L311" s="337"/>
      <c r="M311" s="337"/>
      <c r="N311" s="337"/>
      <c r="O311" s="337"/>
      <c r="P311" s="337"/>
      <c r="Q311" s="337"/>
      <c r="R311" s="337"/>
      <c r="S311" s="337"/>
      <c r="T311" s="337"/>
      <c r="U311" s="337"/>
      <c r="V311" s="337"/>
      <c r="W311" s="337"/>
      <c r="X311" s="337"/>
      <c r="Y311" s="337"/>
      <c r="Z311" s="337"/>
      <c r="AA311" s="337"/>
      <c r="AB311" s="337"/>
      <c r="AC311" s="337"/>
      <c r="AD311" s="337"/>
      <c r="AE311" s="337"/>
      <c r="AF311" s="337"/>
      <c r="AG311" s="337"/>
      <c r="AH311" s="337"/>
      <c r="AI311" s="337"/>
      <c r="AJ311" s="337"/>
      <c r="AK311" s="337"/>
      <c r="AL311" s="337"/>
      <c r="AM311" s="337"/>
      <c r="AN311" s="337"/>
      <c r="AO311" s="337"/>
      <c r="AP311" s="337"/>
      <c r="AQ311" s="337"/>
      <c r="AR311" s="158">
        <v>0</v>
      </c>
      <c r="AS311" s="158">
        <v>0</v>
      </c>
      <c r="AT311" s="158">
        <v>0</v>
      </c>
      <c r="AV311" s="251">
        <f t="shared" si="304"/>
        <v>0</v>
      </c>
      <c r="AW311" s="251">
        <f t="shared" si="304"/>
        <v>0</v>
      </c>
      <c r="AX311" s="251">
        <f t="shared" si="304"/>
        <v>0</v>
      </c>
      <c r="AY311" s="251">
        <f t="shared" si="304"/>
        <v>0</v>
      </c>
    </row>
    <row r="312" spans="2:51" x14ac:dyDescent="0.2">
      <c r="B312" s="24" t="s">
        <v>827</v>
      </c>
      <c r="F312" s="24">
        <f t="shared" ref="F312:G312" si="313">F188</f>
        <v>8400</v>
      </c>
      <c r="G312" s="627">
        <f t="shared" si="313"/>
        <v>44839</v>
      </c>
      <c r="H312" s="151"/>
      <c r="K312" s="337"/>
      <c r="L312" s="337"/>
      <c r="M312" s="337"/>
      <c r="N312" s="337"/>
      <c r="O312" s="337"/>
      <c r="P312" s="337"/>
      <c r="Q312" s="337"/>
      <c r="R312" s="337"/>
      <c r="S312" s="337"/>
      <c r="T312" s="337"/>
      <c r="U312" s="337"/>
      <c r="V312" s="337"/>
      <c r="W312" s="337"/>
      <c r="X312" s="337"/>
      <c r="Y312" s="337"/>
      <c r="Z312" s="337"/>
      <c r="AA312" s="337"/>
      <c r="AB312" s="337"/>
      <c r="AC312" s="337"/>
      <c r="AD312" s="337"/>
      <c r="AE312" s="337"/>
      <c r="AF312" s="337"/>
      <c r="AG312" s="337"/>
      <c r="AH312" s="337"/>
      <c r="AI312" s="337"/>
      <c r="AJ312" s="337"/>
      <c r="AK312" s="337"/>
      <c r="AL312" s="337"/>
      <c r="AM312" s="337"/>
      <c r="AN312" s="337"/>
      <c r="AO312" s="337"/>
      <c r="AP312" s="337"/>
      <c r="AQ312" s="337"/>
      <c r="AR312" s="337"/>
      <c r="AS312" s="158">
        <v>0</v>
      </c>
      <c r="AT312" s="158">
        <v>49.545766</v>
      </c>
      <c r="AV312" s="251">
        <f t="shared" si="304"/>
        <v>0</v>
      </c>
      <c r="AW312" s="251">
        <f t="shared" si="304"/>
        <v>0</v>
      </c>
      <c r="AX312" s="251">
        <f t="shared" si="304"/>
        <v>0</v>
      </c>
      <c r="AY312" s="251">
        <f t="shared" si="304"/>
        <v>49.545766</v>
      </c>
    </row>
    <row r="313" spans="2:51" x14ac:dyDescent="0.2">
      <c r="B313" s="24" t="s">
        <v>828</v>
      </c>
      <c r="F313" s="24">
        <f t="shared" ref="F313:G313" si="314">F189</f>
        <v>1600.886362</v>
      </c>
      <c r="G313" s="627">
        <f t="shared" si="314"/>
        <v>44848</v>
      </c>
      <c r="H313" s="151"/>
      <c r="K313" s="337"/>
      <c r="L313" s="337"/>
      <c r="M313" s="337"/>
      <c r="N313" s="337"/>
      <c r="O313" s="337"/>
      <c r="P313" s="337"/>
      <c r="Q313" s="337"/>
      <c r="R313" s="337"/>
      <c r="S313" s="337"/>
      <c r="T313" s="337"/>
      <c r="U313" s="337"/>
      <c r="V313" s="337"/>
      <c r="W313" s="337"/>
      <c r="X313" s="337"/>
      <c r="Y313" s="337"/>
      <c r="Z313" s="337"/>
      <c r="AA313" s="337"/>
      <c r="AB313" s="337"/>
      <c r="AC313" s="337"/>
      <c r="AD313" s="337"/>
      <c r="AE313" s="337"/>
      <c r="AF313" s="337"/>
      <c r="AG313" s="337"/>
      <c r="AH313" s="337"/>
      <c r="AI313" s="337"/>
      <c r="AJ313" s="337"/>
      <c r="AK313" s="337"/>
      <c r="AL313" s="337"/>
      <c r="AM313" s="337"/>
      <c r="AN313" s="337"/>
      <c r="AO313" s="337"/>
      <c r="AP313" s="337"/>
      <c r="AQ313" s="337"/>
      <c r="AR313" s="337"/>
      <c r="AS313" s="158">
        <v>0</v>
      </c>
      <c r="AT313" s="158">
        <v>0</v>
      </c>
      <c r="AV313" s="251">
        <f t="shared" si="304"/>
        <v>0</v>
      </c>
      <c r="AW313" s="251">
        <f t="shared" si="304"/>
        <v>0</v>
      </c>
      <c r="AX313" s="251">
        <f t="shared" si="304"/>
        <v>0</v>
      </c>
      <c r="AY313" s="251">
        <f t="shared" si="304"/>
        <v>0</v>
      </c>
    </row>
    <row r="314" spans="2:51" x14ac:dyDescent="0.2">
      <c r="B314" s="24" t="s">
        <v>829</v>
      </c>
      <c r="F314" s="24">
        <f t="shared" ref="F314:G314" si="315">F190</f>
        <v>9361.9</v>
      </c>
      <c r="G314" s="627">
        <f t="shared" si="315"/>
        <v>44853</v>
      </c>
      <c r="H314" s="151"/>
      <c r="K314" s="337"/>
      <c r="L314" s="337"/>
      <c r="M314" s="337"/>
      <c r="N314" s="337"/>
      <c r="O314" s="337"/>
      <c r="P314" s="337"/>
      <c r="Q314" s="337"/>
      <c r="R314" s="337"/>
      <c r="S314" s="337"/>
      <c r="T314" s="337"/>
      <c r="U314" s="337"/>
      <c r="V314" s="337"/>
      <c r="W314" s="337"/>
      <c r="X314" s="337"/>
      <c r="Y314" s="337"/>
      <c r="Z314" s="337"/>
      <c r="AA314" s="337"/>
      <c r="AB314" s="337"/>
      <c r="AC314" s="337"/>
      <c r="AD314" s="337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337"/>
      <c r="AS314" s="158">
        <v>0</v>
      </c>
      <c r="AT314" s="158">
        <v>0</v>
      </c>
      <c r="AV314" s="251">
        <f t="shared" si="304"/>
        <v>0</v>
      </c>
      <c r="AW314" s="251">
        <f t="shared" si="304"/>
        <v>0</v>
      </c>
      <c r="AX314" s="251">
        <f t="shared" si="304"/>
        <v>0</v>
      </c>
      <c r="AY314" s="251">
        <f t="shared" si="304"/>
        <v>0</v>
      </c>
    </row>
    <row r="315" spans="2:51" x14ac:dyDescent="0.2">
      <c r="B315" s="24" t="s">
        <v>830</v>
      </c>
      <c r="F315" s="24">
        <f t="shared" ref="F315:G315" si="316">F191</f>
        <v>10400</v>
      </c>
      <c r="G315" s="627">
        <f t="shared" si="316"/>
        <v>44837</v>
      </c>
      <c r="H315" s="151"/>
      <c r="K315" s="337"/>
      <c r="L315" s="337"/>
      <c r="M315" s="337"/>
      <c r="N315" s="337"/>
      <c r="O315" s="337"/>
      <c r="P315" s="337"/>
      <c r="Q315" s="337"/>
      <c r="R315" s="337"/>
      <c r="S315" s="337"/>
      <c r="T315" s="337"/>
      <c r="U315" s="337"/>
      <c r="V315" s="337"/>
      <c r="W315" s="337"/>
      <c r="X315" s="337"/>
      <c r="Y315" s="337"/>
      <c r="Z315" s="337"/>
      <c r="AA315" s="337"/>
      <c r="AB315" s="337"/>
      <c r="AC315" s="337"/>
      <c r="AD315" s="337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337"/>
      <c r="AS315" s="158">
        <v>0</v>
      </c>
      <c r="AT315" s="158">
        <v>0</v>
      </c>
      <c r="AV315" s="251">
        <f t="shared" si="304"/>
        <v>0</v>
      </c>
      <c r="AW315" s="251">
        <f t="shared" si="304"/>
        <v>0</v>
      </c>
      <c r="AX315" s="251">
        <f t="shared" si="304"/>
        <v>0</v>
      </c>
      <c r="AY315" s="251">
        <f t="shared" si="304"/>
        <v>0</v>
      </c>
    </row>
    <row r="316" spans="2:51" x14ac:dyDescent="0.2">
      <c r="B316" s="24" t="s">
        <v>831</v>
      </c>
      <c r="F316" s="24">
        <f t="shared" ref="F316:G316" si="317">F192</f>
        <v>1000</v>
      </c>
      <c r="G316" s="627">
        <f t="shared" si="317"/>
        <v>44876</v>
      </c>
      <c r="H316" s="151"/>
      <c r="K316" s="337"/>
      <c r="L316" s="337"/>
      <c r="M316" s="337"/>
      <c r="N316" s="337"/>
      <c r="O316" s="337"/>
      <c r="P316" s="337"/>
      <c r="Q316" s="337"/>
      <c r="R316" s="337"/>
      <c r="S316" s="337"/>
      <c r="T316" s="337"/>
      <c r="U316" s="337"/>
      <c r="V316" s="337"/>
      <c r="W316" s="337"/>
      <c r="X316" s="337"/>
      <c r="Y316" s="337"/>
      <c r="Z316" s="337"/>
      <c r="AA316" s="337"/>
      <c r="AB316" s="337"/>
      <c r="AC316" s="337"/>
      <c r="AD316" s="337"/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337"/>
      <c r="AS316" s="337"/>
      <c r="AT316" s="158">
        <v>0</v>
      </c>
      <c r="AV316" s="251">
        <f t="shared" si="304"/>
        <v>0</v>
      </c>
      <c r="AW316" s="251">
        <f t="shared" si="304"/>
        <v>0</v>
      </c>
      <c r="AX316" s="251">
        <f t="shared" si="304"/>
        <v>0</v>
      </c>
      <c r="AY316" s="251">
        <f t="shared" si="304"/>
        <v>0</v>
      </c>
    </row>
    <row r="317" spans="2:51" x14ac:dyDescent="0.2">
      <c r="B317" s="24" t="s">
        <v>832</v>
      </c>
      <c r="F317" s="24">
        <f t="shared" ref="F317:G317" si="318">F193</f>
        <v>450</v>
      </c>
      <c r="G317" s="627">
        <f t="shared" si="318"/>
        <v>44881</v>
      </c>
      <c r="H317" s="151"/>
      <c r="K317" s="337"/>
      <c r="L317" s="337"/>
      <c r="M317" s="337"/>
      <c r="N317" s="337"/>
      <c r="O317" s="337"/>
      <c r="P317" s="337"/>
      <c r="Q317" s="337"/>
      <c r="R317" s="337"/>
      <c r="S317" s="337"/>
      <c r="T317" s="337"/>
      <c r="U317" s="337"/>
      <c r="V317" s="337"/>
      <c r="W317" s="337"/>
      <c r="X317" s="337"/>
      <c r="Y317" s="337"/>
      <c r="Z317" s="337"/>
      <c r="AA317" s="337"/>
      <c r="AB317" s="337"/>
      <c r="AC317" s="337"/>
      <c r="AD317" s="337"/>
      <c r="AE317" s="337"/>
      <c r="AF317" s="337"/>
      <c r="AG317" s="337"/>
      <c r="AH317" s="337"/>
      <c r="AI317" s="337"/>
      <c r="AJ317" s="337"/>
      <c r="AK317" s="337"/>
      <c r="AL317" s="337"/>
      <c r="AM317" s="337"/>
      <c r="AN317" s="337"/>
      <c r="AO317" s="337"/>
      <c r="AP317" s="337"/>
      <c r="AQ317" s="337"/>
      <c r="AR317" s="337"/>
      <c r="AS317" s="337"/>
      <c r="AT317" s="158">
        <v>0</v>
      </c>
      <c r="AV317" s="251">
        <f t="shared" si="304"/>
        <v>0</v>
      </c>
      <c r="AW317" s="251">
        <f t="shared" si="304"/>
        <v>0</v>
      </c>
      <c r="AX317" s="251">
        <f t="shared" si="304"/>
        <v>0</v>
      </c>
      <c r="AY317" s="251">
        <f t="shared" si="304"/>
        <v>0</v>
      </c>
    </row>
    <row r="318" spans="2:51" x14ac:dyDescent="0.2">
      <c r="B318" s="24" t="s">
        <v>833</v>
      </c>
      <c r="F318" s="24">
        <f t="shared" ref="F318:G318" si="319">F194</f>
        <v>9162.625</v>
      </c>
      <c r="G318" s="627">
        <f t="shared" si="319"/>
        <v>44883</v>
      </c>
      <c r="H318" s="151"/>
      <c r="K318" s="337"/>
      <c r="L318" s="337"/>
      <c r="M318" s="337"/>
      <c r="N318" s="337"/>
      <c r="O318" s="337"/>
      <c r="P318" s="337"/>
      <c r="Q318" s="337"/>
      <c r="R318" s="337"/>
      <c r="S318" s="337"/>
      <c r="T318" s="337"/>
      <c r="U318" s="337"/>
      <c r="V318" s="337"/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7"/>
      <c r="AJ318" s="337"/>
      <c r="AK318" s="337"/>
      <c r="AL318" s="337"/>
      <c r="AM318" s="337"/>
      <c r="AN318" s="337"/>
      <c r="AO318" s="337"/>
      <c r="AP318" s="337"/>
      <c r="AQ318" s="337"/>
      <c r="AR318" s="337"/>
      <c r="AS318" s="337"/>
      <c r="AT318" s="158">
        <v>0</v>
      </c>
      <c r="AV318" s="251">
        <f t="shared" si="304"/>
        <v>0</v>
      </c>
      <c r="AW318" s="251">
        <f t="shared" si="304"/>
        <v>0</v>
      </c>
      <c r="AX318" s="251">
        <f t="shared" si="304"/>
        <v>0</v>
      </c>
      <c r="AY318" s="251">
        <f t="shared" si="304"/>
        <v>0</v>
      </c>
    </row>
    <row r="319" spans="2:51" x14ac:dyDescent="0.2">
      <c r="B319" s="24" t="s">
        <v>859</v>
      </c>
      <c r="G319" s="627"/>
      <c r="H319" s="151"/>
      <c r="K319" s="337"/>
      <c r="L319" s="337"/>
      <c r="M319" s="337"/>
      <c r="N319" s="337"/>
      <c r="O319" s="337"/>
      <c r="P319" s="337"/>
      <c r="Q319" s="337"/>
      <c r="R319" s="337"/>
      <c r="S319" s="337"/>
      <c r="T319" s="337"/>
      <c r="U319" s="337"/>
      <c r="V319" s="337"/>
      <c r="W319" s="337"/>
      <c r="X319" s="337"/>
      <c r="Y319" s="337"/>
      <c r="Z319" s="337"/>
      <c r="AA319" s="337"/>
      <c r="AB319" s="337"/>
      <c r="AC319" s="337"/>
      <c r="AD319" s="337"/>
      <c r="AE319" s="337"/>
      <c r="AF319" s="337"/>
      <c r="AG319" s="337"/>
      <c r="AH319" s="337"/>
      <c r="AI319" s="337"/>
      <c r="AJ319" s="337"/>
      <c r="AK319" s="337"/>
      <c r="AL319" s="337"/>
      <c r="AM319" s="337"/>
      <c r="AN319" s="337"/>
      <c r="AO319" s="337"/>
      <c r="AP319" s="337"/>
      <c r="AQ319" s="337"/>
      <c r="AR319" s="337"/>
      <c r="AS319" s="337"/>
      <c r="AT319" s="337"/>
      <c r="AV319" s="251">
        <f t="shared" si="304"/>
        <v>0</v>
      </c>
      <c r="AW319" s="251">
        <f t="shared" si="304"/>
        <v>0</v>
      </c>
      <c r="AX319" s="251">
        <f t="shared" si="304"/>
        <v>0</v>
      </c>
      <c r="AY319" s="251">
        <f t="shared" si="304"/>
        <v>0</v>
      </c>
    </row>
    <row r="320" spans="2:51" x14ac:dyDescent="0.2">
      <c r="B320" s="24" t="s">
        <v>198</v>
      </c>
      <c r="G320" s="627"/>
      <c r="H320" s="151"/>
      <c r="K320" s="158">
        <v>0</v>
      </c>
      <c r="L320" s="158">
        <v>0</v>
      </c>
      <c r="M320" s="158">
        <v>0</v>
      </c>
      <c r="N320" s="158">
        <v>0</v>
      </c>
      <c r="O320" s="158">
        <v>0</v>
      </c>
      <c r="P320" s="158">
        <v>0</v>
      </c>
      <c r="Q320" s="158">
        <v>0</v>
      </c>
      <c r="R320" s="158">
        <v>0</v>
      </c>
      <c r="S320" s="158">
        <v>0</v>
      </c>
      <c r="T320" s="158">
        <v>0</v>
      </c>
      <c r="U320" s="158">
        <v>0</v>
      </c>
      <c r="V320" s="158">
        <v>0</v>
      </c>
      <c r="W320" s="158">
        <v>-0.91438699999999995</v>
      </c>
      <c r="X320" s="158">
        <v>0</v>
      </c>
      <c r="Y320" s="158">
        <v>0</v>
      </c>
      <c r="Z320" s="158">
        <v>0</v>
      </c>
      <c r="AA320" s="158">
        <v>0</v>
      </c>
      <c r="AB320" s="158">
        <v>0</v>
      </c>
      <c r="AC320" s="158">
        <v>0</v>
      </c>
      <c r="AD320" s="158">
        <v>0</v>
      </c>
      <c r="AE320" s="158">
        <v>13.824028</v>
      </c>
      <c r="AF320" s="158">
        <v>0</v>
      </c>
      <c r="AG320" s="158">
        <v>0</v>
      </c>
      <c r="AH320" s="158">
        <v>0</v>
      </c>
      <c r="AI320" s="158">
        <v>0</v>
      </c>
      <c r="AJ320" s="158">
        <v>0</v>
      </c>
      <c r="AK320" s="158">
        <v>0</v>
      </c>
      <c r="AL320" s="158">
        <v>0</v>
      </c>
      <c r="AM320" s="158">
        <v>0</v>
      </c>
      <c r="AN320" s="158">
        <v>16.473913</v>
      </c>
      <c r="AO320" s="158">
        <v>0</v>
      </c>
      <c r="AP320" s="158">
        <v>0</v>
      </c>
      <c r="AQ320" s="158">
        <v>0</v>
      </c>
      <c r="AR320" s="158">
        <v>0</v>
      </c>
      <c r="AS320" s="158">
        <v>0</v>
      </c>
      <c r="AT320" s="158">
        <v>0</v>
      </c>
      <c r="AV320" s="251">
        <f t="shared" si="304"/>
        <v>0</v>
      </c>
      <c r="AW320" s="251">
        <f t="shared" si="304"/>
        <v>-0.91438699999999995</v>
      </c>
      <c r="AX320" s="251">
        <f t="shared" si="304"/>
        <v>13.824028</v>
      </c>
      <c r="AY320" s="251">
        <f t="shared" si="304"/>
        <v>16.473913</v>
      </c>
    </row>
    <row r="321" spans="2:51" x14ac:dyDescent="0.2">
      <c r="B321" s="40" t="s">
        <v>84</v>
      </c>
      <c r="C321" s="40"/>
      <c r="D321" s="40"/>
      <c r="E321" s="40"/>
      <c r="F321" s="40">
        <f>SUM(F263:F320)</f>
        <v>227451.17907800002</v>
      </c>
      <c r="G321" s="40"/>
      <c r="H321" s="40"/>
      <c r="I321" s="40"/>
      <c r="J321" s="40"/>
      <c r="K321" s="40">
        <f t="shared" ref="K321:AF321" si="320">SUM(K263:K320)</f>
        <v>3548.5433159999998</v>
      </c>
      <c r="L321" s="40">
        <f t="shared" si="320"/>
        <v>0</v>
      </c>
      <c r="M321" s="40">
        <f t="shared" si="320"/>
        <v>46.761316999999998</v>
      </c>
      <c r="N321" s="40">
        <f t="shared" si="320"/>
        <v>49.062776999999997</v>
      </c>
      <c r="O321" s="40">
        <f t="shared" si="320"/>
        <v>0</v>
      </c>
      <c r="P321" s="40">
        <f t="shared" si="320"/>
        <v>0</v>
      </c>
      <c r="Q321" s="40">
        <f t="shared" si="320"/>
        <v>0</v>
      </c>
      <c r="R321" s="40">
        <f t="shared" si="320"/>
        <v>48.850309000000003</v>
      </c>
      <c r="S321" s="40">
        <f t="shared" si="320"/>
        <v>22.493774999999999</v>
      </c>
      <c r="T321" s="40">
        <f t="shared" si="320"/>
        <v>1194.780514</v>
      </c>
      <c r="U321" s="40">
        <f t="shared" si="320"/>
        <v>547.94780600000001</v>
      </c>
      <c r="V321" s="40">
        <f t="shared" si="320"/>
        <v>182.59392400000002</v>
      </c>
      <c r="W321" s="40">
        <f t="shared" si="320"/>
        <v>2524.4239439999997</v>
      </c>
      <c r="X321" s="40">
        <f t="shared" si="320"/>
        <v>0</v>
      </c>
      <c r="Y321" s="40">
        <f t="shared" si="320"/>
        <v>2955.6055220000007</v>
      </c>
      <c r="Z321" s="40">
        <f t="shared" si="320"/>
        <v>1629.8829790000002</v>
      </c>
      <c r="AA321" s="40">
        <f t="shared" si="320"/>
        <v>323.31914700000004</v>
      </c>
      <c r="AB321" s="40">
        <f t="shared" si="320"/>
        <v>22.199542999999998</v>
      </c>
      <c r="AC321" s="40">
        <f t="shared" si="320"/>
        <v>2031.1919089999999</v>
      </c>
      <c r="AD321" s="40">
        <f t="shared" si="320"/>
        <v>966.08105399999999</v>
      </c>
      <c r="AE321" s="40">
        <f t="shared" si="320"/>
        <v>2124.0344249999998</v>
      </c>
      <c r="AF321" s="40">
        <f t="shared" si="320"/>
        <v>513.97634999999991</v>
      </c>
      <c r="AG321" s="40">
        <f t="shared" ref="AG321:AO321" si="321">SUM(AG263:AG320)</f>
        <v>1304.2274400000001</v>
      </c>
      <c r="AH321" s="40">
        <f t="shared" si="321"/>
        <v>348.52231599999999</v>
      </c>
      <c r="AI321" s="40">
        <f t="shared" si="321"/>
        <v>4274.2878650000002</v>
      </c>
      <c r="AJ321" s="40">
        <f t="shared" si="321"/>
        <v>300</v>
      </c>
      <c r="AK321" s="40">
        <f t="shared" si="321"/>
        <v>602.51602100000002</v>
      </c>
      <c r="AL321" s="40">
        <f t="shared" si="321"/>
        <v>1311.1420089999999</v>
      </c>
      <c r="AM321" s="40">
        <f t="shared" si="321"/>
        <v>1031.9760820000001</v>
      </c>
      <c r="AN321" s="40">
        <f t="shared" si="321"/>
        <v>109.633922</v>
      </c>
      <c r="AO321" s="40">
        <f t="shared" si="321"/>
        <v>3553.9880160000002</v>
      </c>
      <c r="AP321" s="40">
        <f t="shared" ref="AP321:AT321" si="322">SUM(AP263:AP320)</f>
        <v>2678.9570410000001</v>
      </c>
      <c r="AQ321" s="40">
        <f t="shared" si="322"/>
        <v>138.92945900000001</v>
      </c>
      <c r="AR321" s="40">
        <f t="shared" si="322"/>
        <v>777.77572899999996</v>
      </c>
      <c r="AS321" s="40">
        <f t="shared" si="322"/>
        <v>3.7083170000000001</v>
      </c>
      <c r="AT321" s="40">
        <f t="shared" si="322"/>
        <v>66.477452</v>
      </c>
      <c r="AV321" s="40">
        <f t="shared" ref="AV321" si="323">SUM(AV263:AV320)</f>
        <v>3548.5433159999998</v>
      </c>
      <c r="AW321" s="40">
        <f t="shared" ref="AW321" si="324">SUM(AW263:AW320)</f>
        <v>4616.914366</v>
      </c>
      <c r="AX321" s="40">
        <f t="shared" ref="AX321:AY321" si="325">SUM(AX263:AX320)</f>
        <v>16493.328549999998</v>
      </c>
      <c r="AY321" s="40">
        <f t="shared" si="325"/>
        <v>10575.104048000001</v>
      </c>
    </row>
    <row r="322" spans="2:51" s="581" customFormat="1" x14ac:dyDescent="0.2">
      <c r="B322" s="581" t="s">
        <v>537</v>
      </c>
      <c r="K322" s="581">
        <f>K321-'Historical FS'!AT21</f>
        <v>0</v>
      </c>
      <c r="L322" s="581">
        <f>L321-'Historical FS'!AU21</f>
        <v>0</v>
      </c>
      <c r="M322" s="581">
        <f>M321-'Historical FS'!AV21</f>
        <v>0</v>
      </c>
      <c r="N322" s="581">
        <f>N321-'Historical FS'!AW21</f>
        <v>0</v>
      </c>
      <c r="O322" s="581">
        <f>O321-'Historical FS'!AX21</f>
        <v>0</v>
      </c>
      <c r="P322" s="581">
        <f>P321-'Historical FS'!AY21</f>
        <v>0</v>
      </c>
      <c r="Q322" s="581">
        <f>Q321-'Historical FS'!AZ21</f>
        <v>0</v>
      </c>
      <c r="R322" s="581">
        <f>R321-'Historical FS'!BA21</f>
        <v>0</v>
      </c>
      <c r="S322" s="581">
        <f>S321-'Historical FS'!BB21</f>
        <v>0</v>
      </c>
      <c r="T322" s="581">
        <f>T321-'Historical FS'!BC21</f>
        <v>0</v>
      </c>
      <c r="U322" s="581">
        <f>U321-'Historical FS'!BD21</f>
        <v>0</v>
      </c>
      <c r="V322" s="581">
        <f>V321-'Historical FS'!BE21</f>
        <v>0</v>
      </c>
      <c r="W322" s="581">
        <f>W321-'Historical FS'!BF21</f>
        <v>0</v>
      </c>
      <c r="X322" s="581">
        <f>X321-'Historical FS'!BG21</f>
        <v>0</v>
      </c>
      <c r="Y322" s="581">
        <f>Y321-'Historical FS'!BH21</f>
        <v>0</v>
      </c>
      <c r="Z322" s="581">
        <f>Z321-'Historical FS'!BI21</f>
        <v>0</v>
      </c>
      <c r="AA322" s="581">
        <f>AA321-'Historical FS'!BJ21</f>
        <v>0</v>
      </c>
      <c r="AB322" s="581">
        <f>AB321-'Historical FS'!BK21</f>
        <v>0</v>
      </c>
      <c r="AC322" s="581">
        <f>AC321-'Historical FS'!BL21</f>
        <v>0</v>
      </c>
      <c r="AD322" s="581">
        <f>AD321-'Historical FS'!BM21</f>
        <v>0</v>
      </c>
      <c r="AE322" s="581">
        <f>AE321-'Historical FS'!BN21</f>
        <v>0</v>
      </c>
      <c r="AF322" s="581">
        <f>AF321-'Historical FS'!BO21</f>
        <v>0</v>
      </c>
      <c r="AG322" s="581">
        <f>AG321-'Historical FS'!BP21</f>
        <v>0</v>
      </c>
      <c r="AH322" s="581">
        <f>AH321-'Historical FS'!BQ21</f>
        <v>0</v>
      </c>
      <c r="AI322" s="581">
        <f>AI321-'Historical FS'!BR21</f>
        <v>0</v>
      </c>
      <c r="AJ322" s="581">
        <f>AJ321-'Historical FS'!BS21</f>
        <v>0</v>
      </c>
      <c r="AK322" s="581">
        <f>AK321-'Historical FS'!BT21</f>
        <v>0</v>
      </c>
      <c r="AL322" s="581">
        <f>AL321-'Historical FS'!BU21</f>
        <v>0</v>
      </c>
      <c r="AM322" s="581">
        <f>AM321-'Historical FS'!BV21</f>
        <v>0</v>
      </c>
      <c r="AN322" s="581">
        <f>AN321-'Historical FS'!BW21</f>
        <v>0</v>
      </c>
      <c r="AO322" s="581">
        <f>AO321-'Historical FS'!BX21</f>
        <v>0</v>
      </c>
      <c r="AP322" s="581">
        <f>AP321-'Historical FS'!BY21</f>
        <v>0</v>
      </c>
      <c r="AQ322" s="581">
        <f>AQ321-'Historical FS'!BZ21</f>
        <v>0</v>
      </c>
      <c r="AR322" s="581">
        <f>AR321-'Historical FS'!CA21</f>
        <v>0</v>
      </c>
      <c r="AS322" s="581">
        <f>AS321-'Historical FS'!CB21</f>
        <v>0</v>
      </c>
      <c r="AT322" s="581">
        <f>AT321-'Historical FS'!CC21</f>
        <v>0</v>
      </c>
    </row>
    <row r="323" spans="2:51" x14ac:dyDescent="0.2">
      <c r="G323" s="151"/>
    </row>
    <row r="324" spans="2:51" x14ac:dyDescent="0.2">
      <c r="B324" s="24" t="s">
        <v>1610</v>
      </c>
    </row>
    <row r="326" spans="2:51" x14ac:dyDescent="0.2">
      <c r="B326" s="24" t="s">
        <v>1612</v>
      </c>
    </row>
    <row r="327" spans="2:51" x14ac:dyDescent="0.2">
      <c r="C327" s="24" t="s">
        <v>865</v>
      </c>
      <c r="F327" s="24">
        <f t="shared" ref="F327:H344" si="326">F203</f>
        <v>9600</v>
      </c>
      <c r="G327" s="627">
        <f t="shared" si="326"/>
        <v>43799</v>
      </c>
      <c r="H327" s="431">
        <f t="shared" ca="1" si="326"/>
        <v>12</v>
      </c>
      <c r="I327" s="36">
        <f ca="1">SUM(K327:AT327)</f>
        <v>0.44078797218749988</v>
      </c>
      <c r="K327" s="36">
        <f t="shared" ref="K327:AS327" ca="1" si="327">IF(COUNT($K263:$AT263)&gt;=K$71,OFFSET($J263,,COUNTBLANK($K263:$AT263)+K$71)*(COUNT($K263:$AT263)&gt;=K$71)/$F327,"")</f>
        <v>0.36963992874999996</v>
      </c>
      <c r="L327" s="36">
        <f t="shared" ca="1" si="327"/>
        <v>0</v>
      </c>
      <c r="M327" s="36">
        <f t="shared" ca="1" si="327"/>
        <v>4.8709705208333336E-3</v>
      </c>
      <c r="N327" s="36">
        <f t="shared" ca="1" si="327"/>
        <v>5.1107059374999996E-3</v>
      </c>
      <c r="O327" s="36">
        <f t="shared" ca="1" si="327"/>
        <v>0</v>
      </c>
      <c r="P327" s="36">
        <f t="shared" ca="1" si="327"/>
        <v>0</v>
      </c>
      <c r="Q327" s="36">
        <f t="shared" ca="1" si="327"/>
        <v>0</v>
      </c>
      <c r="R327" s="36">
        <f t="shared" ca="1" si="327"/>
        <v>5.088573854166667E-3</v>
      </c>
      <c r="S327" s="36">
        <f t="shared" ca="1" si="327"/>
        <v>2.3431015624999999E-3</v>
      </c>
      <c r="T327" s="36">
        <f t="shared" ca="1" si="327"/>
        <v>6.5882531250000004E-3</v>
      </c>
      <c r="U327" s="36">
        <f t="shared" ca="1" si="327"/>
        <v>1.09135846875E-2</v>
      </c>
      <c r="V327" s="36">
        <f t="shared" ca="1" si="327"/>
        <v>1.1321201041666667E-3</v>
      </c>
      <c r="W327" s="36">
        <f t="shared" ca="1" si="327"/>
        <v>4.6254855208333334E-3</v>
      </c>
      <c r="X327" s="36">
        <f t="shared" ca="1" si="327"/>
        <v>0</v>
      </c>
      <c r="Y327" s="36">
        <f t="shared" ca="1" si="327"/>
        <v>3.3882364583333335E-4</v>
      </c>
      <c r="Z327" s="36">
        <f t="shared" ca="1" si="327"/>
        <v>1.0635636458333332E-3</v>
      </c>
      <c r="AA327" s="36">
        <f t="shared" ca="1" si="327"/>
        <v>1.4476401145833335E-2</v>
      </c>
      <c r="AB327" s="36">
        <f t="shared" ca="1" si="327"/>
        <v>3.4787385416666666E-4</v>
      </c>
      <c r="AC327" s="36">
        <f t="shared" ca="1" si="327"/>
        <v>3.430078125E-4</v>
      </c>
      <c r="AD327" s="36">
        <f t="shared" ca="1" si="327"/>
        <v>2.0419625000000002E-3</v>
      </c>
      <c r="AE327" s="36">
        <f t="shared" ca="1" si="327"/>
        <v>0</v>
      </c>
      <c r="AF327" s="36">
        <f t="shared" ca="1" si="327"/>
        <v>3.6082927083333331E-4</v>
      </c>
      <c r="AG327" s="36">
        <f t="shared" ca="1" si="327"/>
        <v>2.1043124999999998E-3</v>
      </c>
      <c r="AH327" s="36">
        <f t="shared" ca="1" si="327"/>
        <v>2.8430906249999997E-4</v>
      </c>
      <c r="AI327" s="36">
        <f t="shared" ca="1" si="327"/>
        <v>2.1354874999999999E-3</v>
      </c>
      <c r="AJ327" s="36">
        <f t="shared" ca="1" si="327"/>
        <v>0</v>
      </c>
      <c r="AK327" s="36">
        <f t="shared" ca="1" si="327"/>
        <v>1.4703435416666666E-3</v>
      </c>
      <c r="AL327" s="36">
        <f t="shared" ca="1" si="327"/>
        <v>0</v>
      </c>
      <c r="AM327" s="36">
        <f t="shared" ca="1" si="327"/>
        <v>2.4701341666666667E-3</v>
      </c>
      <c r="AN327" s="36">
        <f t="shared" ca="1" si="327"/>
        <v>0</v>
      </c>
      <c r="AO327" s="36">
        <f t="shared" ca="1" si="327"/>
        <v>1.0562669791666665E-3</v>
      </c>
      <c r="AP327" s="36">
        <f t="shared" ca="1" si="327"/>
        <v>0</v>
      </c>
      <c r="AQ327" s="36">
        <f t="shared" ca="1" si="327"/>
        <v>9.4278999999999999E-4</v>
      </c>
      <c r="AR327" s="36">
        <f t="shared" ca="1" si="327"/>
        <v>0</v>
      </c>
      <c r="AS327" s="36">
        <f t="shared" ca="1" si="327"/>
        <v>0</v>
      </c>
      <c r="AT327" s="36">
        <f ca="1">IF(COUNT($K263:$AT263)&gt;=AT$71,OFFSET($J263,,COUNTBLANK($K263:$AT263)+AT$71)*(COUNT($K263:$AT263)&gt;=AT$71)/$F327,"")</f>
        <v>1.0391425E-3</v>
      </c>
    </row>
    <row r="328" spans="2:51" x14ac:dyDescent="0.2">
      <c r="C328" s="24" t="s">
        <v>866</v>
      </c>
      <c r="F328" s="24">
        <f t="shared" si="326"/>
        <v>7440</v>
      </c>
      <c r="G328" s="627">
        <f t="shared" si="326"/>
        <v>43971</v>
      </c>
      <c r="H328" s="431">
        <f t="shared" ca="1" si="326"/>
        <v>11</v>
      </c>
      <c r="I328" s="36">
        <f t="shared" ref="I328:I356" ca="1" si="328">SUM(K328:AT328)</f>
        <v>0.2109472442204301</v>
      </c>
      <c r="K328" s="36">
        <f t="shared" ref="K328:AT328" ca="1" si="329">IF(COUNT($K264:$AT264)&gt;=K$71,OFFSET($J264,,COUNTBLANK($K264:$AT264)+K$71)*(COUNT($K264:$AT264)&gt;=K$71)/$F328,"")</f>
        <v>0</v>
      </c>
      <c r="L328" s="36">
        <f t="shared" ca="1" si="329"/>
        <v>0</v>
      </c>
      <c r="M328" s="36">
        <f t="shared" ca="1" si="329"/>
        <v>0.15208780698924732</v>
      </c>
      <c r="N328" s="36">
        <f t="shared" ca="1" si="329"/>
        <v>0</v>
      </c>
      <c r="O328" s="36">
        <f t="shared" ca="1" si="329"/>
        <v>0</v>
      </c>
      <c r="P328" s="36">
        <f t="shared" ca="1" si="329"/>
        <v>2.2272237903225807E-2</v>
      </c>
      <c r="Q328" s="36">
        <f t="shared" ca="1" si="329"/>
        <v>0</v>
      </c>
      <c r="R328" s="36">
        <f t="shared" ca="1" si="329"/>
        <v>0</v>
      </c>
      <c r="S328" s="36">
        <f t="shared" ca="1" si="329"/>
        <v>0</v>
      </c>
      <c r="T328" s="36">
        <f t="shared" ca="1" si="329"/>
        <v>0</v>
      </c>
      <c r="U328" s="36">
        <f t="shared" ca="1" si="329"/>
        <v>0</v>
      </c>
      <c r="V328" s="36">
        <f t="shared" ca="1" si="329"/>
        <v>1.4399788440860217E-2</v>
      </c>
      <c r="W328" s="36">
        <f t="shared" ca="1" si="329"/>
        <v>0</v>
      </c>
      <c r="X328" s="36">
        <f t="shared" ca="1" si="329"/>
        <v>0</v>
      </c>
      <c r="Y328" s="36">
        <f t="shared" ca="1" si="329"/>
        <v>0</v>
      </c>
      <c r="Z328" s="36">
        <f t="shared" ca="1" si="329"/>
        <v>0</v>
      </c>
      <c r="AA328" s="36">
        <f t="shared" ca="1" si="329"/>
        <v>0</v>
      </c>
      <c r="AB328" s="36">
        <f t="shared" ca="1" si="329"/>
        <v>9.8495055107526881E-3</v>
      </c>
      <c r="AC328" s="36">
        <f t="shared" ca="1" si="329"/>
        <v>0</v>
      </c>
      <c r="AD328" s="36">
        <f t="shared" ca="1" si="329"/>
        <v>0</v>
      </c>
      <c r="AE328" s="36">
        <f t="shared" ca="1" si="329"/>
        <v>0</v>
      </c>
      <c r="AF328" s="36">
        <f t="shared" ca="1" si="329"/>
        <v>0</v>
      </c>
      <c r="AG328" s="36">
        <f t="shared" ca="1" si="329"/>
        <v>0</v>
      </c>
      <c r="AH328" s="36">
        <f t="shared" ca="1" si="329"/>
        <v>1.2337905376344086E-2</v>
      </c>
      <c r="AI328" s="36">
        <f t="shared" ca="1" si="329"/>
        <v>0</v>
      </c>
      <c r="AJ328" s="36">
        <f t="shared" ca="1" si="329"/>
        <v>0</v>
      </c>
      <c r="AK328" s="36">
        <f t="shared" ca="1" si="329"/>
        <v>0</v>
      </c>
      <c r="AL328" s="36">
        <f t="shared" ca="1" si="329"/>
        <v>0</v>
      </c>
      <c r="AM328" s="36">
        <f t="shared" ca="1" si="329"/>
        <v>0</v>
      </c>
      <c r="AN328" s="36" t="str">
        <f t="shared" ca="1" si="329"/>
        <v/>
      </c>
      <c r="AO328" s="36" t="str">
        <f t="shared" ca="1" si="329"/>
        <v/>
      </c>
      <c r="AP328" s="36" t="str">
        <f t="shared" ca="1" si="329"/>
        <v/>
      </c>
      <c r="AQ328" s="36" t="str">
        <f t="shared" ca="1" si="329"/>
        <v/>
      </c>
      <c r="AR328" s="36" t="str">
        <f t="shared" ca="1" si="329"/>
        <v/>
      </c>
      <c r="AS328" s="36" t="str">
        <f t="shared" ca="1" si="329"/>
        <v/>
      </c>
      <c r="AT328" s="36" t="str">
        <f t="shared" ca="1" si="329"/>
        <v/>
      </c>
    </row>
    <row r="329" spans="2:51" x14ac:dyDescent="0.2">
      <c r="C329" s="24" t="s">
        <v>782</v>
      </c>
      <c r="F329" s="24">
        <f t="shared" si="326"/>
        <v>2999.9989999999998</v>
      </c>
      <c r="G329" s="627">
        <f t="shared" si="326"/>
        <v>44022</v>
      </c>
      <c r="H329" s="431">
        <f t="shared" ca="1" si="326"/>
        <v>10</v>
      </c>
      <c r="I329" s="36">
        <f t="shared" ca="1" si="328"/>
        <v>0.10726194275398093</v>
      </c>
      <c r="K329" s="36">
        <f t="shared" ref="K329:AT329" ca="1" si="330">IF(COUNT($K265:$AT265)&gt;=K$71,OFFSET($J265,,COUNTBLANK($K265:$AT265)+K$71)*(COUNT($K265:$AT265)&gt;=K$71)/$F329,"")</f>
        <v>0</v>
      </c>
      <c r="L329" s="36">
        <f t="shared" ca="1" si="330"/>
        <v>0</v>
      </c>
      <c r="M329" s="36">
        <f t="shared" ca="1" si="330"/>
        <v>0</v>
      </c>
      <c r="N329" s="36">
        <f t="shared" ca="1" si="330"/>
        <v>0</v>
      </c>
      <c r="O329" s="36">
        <f t="shared" ca="1" si="330"/>
        <v>0</v>
      </c>
      <c r="P329" s="36">
        <f t="shared" ca="1" si="330"/>
        <v>7.9904798634932883E-2</v>
      </c>
      <c r="Q329" s="36">
        <f t="shared" ca="1" si="330"/>
        <v>0</v>
      </c>
      <c r="R329" s="36">
        <f t="shared" ca="1" si="330"/>
        <v>0</v>
      </c>
      <c r="S329" s="36">
        <f t="shared" ca="1" si="330"/>
        <v>0</v>
      </c>
      <c r="T329" s="36">
        <f t="shared" ca="1" si="330"/>
        <v>0</v>
      </c>
      <c r="U329" s="36">
        <f t="shared" ca="1" si="330"/>
        <v>0</v>
      </c>
      <c r="V329" s="36">
        <f t="shared" ca="1" si="330"/>
        <v>1.8625685208561737E-2</v>
      </c>
      <c r="W329" s="36">
        <f t="shared" ca="1" si="330"/>
        <v>0</v>
      </c>
      <c r="X329" s="36">
        <f t="shared" ca="1" si="330"/>
        <v>0</v>
      </c>
      <c r="Y329" s="36">
        <f t="shared" ca="1" si="330"/>
        <v>0</v>
      </c>
      <c r="Z329" s="36">
        <f t="shared" ca="1" si="330"/>
        <v>0</v>
      </c>
      <c r="AA329" s="36">
        <f t="shared" ca="1" si="330"/>
        <v>0</v>
      </c>
      <c r="AB329" s="36">
        <f t="shared" ca="1" si="330"/>
        <v>8.7314589104863036E-3</v>
      </c>
      <c r="AC329" s="36">
        <f t="shared" ca="1" si="330"/>
        <v>0</v>
      </c>
      <c r="AD329" s="36">
        <f t="shared" ca="1" si="330"/>
        <v>0</v>
      </c>
      <c r="AE329" s="36">
        <f t="shared" ca="1" si="330"/>
        <v>0</v>
      </c>
      <c r="AF329" s="36">
        <f t="shared" ca="1" si="330"/>
        <v>0</v>
      </c>
      <c r="AG329" s="36">
        <f t="shared" ca="1" si="330"/>
        <v>0</v>
      </c>
      <c r="AH329" s="36">
        <f t="shared" ca="1" si="330"/>
        <v>0</v>
      </c>
      <c r="AI329" s="36">
        <f t="shared" ca="1" si="330"/>
        <v>0</v>
      </c>
      <c r="AJ329" s="36">
        <f t="shared" ca="1" si="330"/>
        <v>0</v>
      </c>
      <c r="AK329" s="36">
        <f t="shared" ca="1" si="330"/>
        <v>0</v>
      </c>
      <c r="AL329" s="36">
        <f t="shared" ca="1" si="330"/>
        <v>0</v>
      </c>
      <c r="AM329" s="36">
        <f t="shared" ca="1" si="330"/>
        <v>0</v>
      </c>
      <c r="AN329" s="36" t="str">
        <f t="shared" ca="1" si="330"/>
        <v/>
      </c>
      <c r="AO329" s="36" t="str">
        <f t="shared" ca="1" si="330"/>
        <v/>
      </c>
      <c r="AP329" s="36" t="str">
        <f t="shared" ca="1" si="330"/>
        <v/>
      </c>
      <c r="AQ329" s="36" t="str">
        <f t="shared" ca="1" si="330"/>
        <v/>
      </c>
      <c r="AR329" s="36" t="str">
        <f t="shared" ca="1" si="330"/>
        <v/>
      </c>
      <c r="AS329" s="36" t="str">
        <f t="shared" ca="1" si="330"/>
        <v/>
      </c>
      <c r="AT329" s="36" t="str">
        <f t="shared" ca="1" si="330"/>
        <v/>
      </c>
    </row>
    <row r="330" spans="2:51" x14ac:dyDescent="0.2">
      <c r="C330" s="24" t="s">
        <v>867</v>
      </c>
      <c r="F330" s="24">
        <f t="shared" si="326"/>
        <v>2999</v>
      </c>
      <c r="G330" s="627">
        <f t="shared" si="326"/>
        <v>44095</v>
      </c>
      <c r="H330" s="431">
        <f t="shared" ca="1" si="326"/>
        <v>9</v>
      </c>
      <c r="I330" s="36">
        <f t="shared" ca="1" si="328"/>
        <v>0.25864102267422479</v>
      </c>
      <c r="K330" s="36">
        <f ca="1">IF(COUNT($K268:$AT268)&gt;=K$71,OFFSET($J268,,COUNTBLANK($K268:$AT268)+K$71)*(COUNT($K268:$AT268)&gt;=K$71)/$F330,"")</f>
        <v>0</v>
      </c>
      <c r="L330" s="36">
        <f t="shared" ref="L330:AT330" ca="1" si="331">IF(COUNT($K268:$AT268)&gt;=L$71,OFFSET($J268,,COUNTBLANK($K268:$AT268)+L$71)*(COUNT($K268:$AT268)&gt;=L$71)/$F330,"")</f>
        <v>8.2975344114704891E-2</v>
      </c>
      <c r="M330" s="36">
        <f t="shared" ca="1" si="331"/>
        <v>5.7260943981327111E-2</v>
      </c>
      <c r="N330" s="36">
        <f t="shared" ca="1" si="331"/>
        <v>9.0725827942647538E-2</v>
      </c>
      <c r="O330" s="36">
        <f t="shared" ca="1" si="331"/>
        <v>0</v>
      </c>
      <c r="P330" s="36">
        <f t="shared" ca="1" si="331"/>
        <v>5.6489429809936651E-4</v>
      </c>
      <c r="Q330" s="36">
        <f t="shared" ca="1" si="331"/>
        <v>5.6980326775591859E-4</v>
      </c>
      <c r="R330" s="36">
        <f t="shared" ca="1" si="331"/>
        <v>2.2524744914971659E-3</v>
      </c>
      <c r="S330" s="36">
        <f t="shared" ca="1" si="331"/>
        <v>5.7998299433144383E-4</v>
      </c>
      <c r="T330" s="36">
        <f t="shared" ca="1" si="331"/>
        <v>5.7187029009669887E-4</v>
      </c>
      <c r="U330" s="36">
        <f t="shared" ca="1" si="331"/>
        <v>0</v>
      </c>
      <c r="V330" s="36">
        <f t="shared" ca="1" si="331"/>
        <v>0</v>
      </c>
      <c r="W330" s="36">
        <f t="shared" ca="1" si="331"/>
        <v>5.8595645215071693E-3</v>
      </c>
      <c r="X330" s="36">
        <f t="shared" ca="1" si="331"/>
        <v>1.0886198732910971E-3</v>
      </c>
      <c r="Y330" s="36">
        <f t="shared" ca="1" si="331"/>
        <v>0</v>
      </c>
      <c r="Z330" s="36">
        <f t="shared" ca="1" si="331"/>
        <v>2.5553894631543846E-3</v>
      </c>
      <c r="AA330" s="36">
        <f t="shared" ca="1" si="331"/>
        <v>0</v>
      </c>
      <c r="AB330" s="36">
        <f t="shared" ca="1" si="331"/>
        <v>1.4158879626542178E-3</v>
      </c>
      <c r="AC330" s="36">
        <f t="shared" ca="1" si="331"/>
        <v>2.5962930976992332E-3</v>
      </c>
      <c r="AD330" s="36">
        <f t="shared" ca="1" si="331"/>
        <v>1.3285328442814271E-4</v>
      </c>
      <c r="AE330" s="36">
        <f t="shared" ca="1" si="331"/>
        <v>1.9799099699899969E-3</v>
      </c>
      <c r="AF330" s="36">
        <f t="shared" ca="1" si="331"/>
        <v>3.8363257752584193E-3</v>
      </c>
      <c r="AG330" s="36">
        <f t="shared" ca="1" si="331"/>
        <v>0</v>
      </c>
      <c r="AH330" s="36">
        <f t="shared" ca="1" si="331"/>
        <v>0</v>
      </c>
      <c r="AI330" s="36">
        <f t="shared" ca="1" si="331"/>
        <v>2.8369283094364789E-3</v>
      </c>
      <c r="AJ330" s="36">
        <f t="shared" ca="1" si="331"/>
        <v>0</v>
      </c>
      <c r="AK330" s="36">
        <f t="shared" ca="1" si="331"/>
        <v>8.3810903634544843E-4</v>
      </c>
      <c r="AL330" s="36" t="str">
        <f t="shared" ca="1" si="331"/>
        <v/>
      </c>
      <c r="AM330" s="36" t="str">
        <f t="shared" ca="1" si="331"/>
        <v/>
      </c>
      <c r="AN330" s="36" t="str">
        <f t="shared" ca="1" si="331"/>
        <v/>
      </c>
      <c r="AO330" s="36" t="str">
        <f t="shared" ca="1" si="331"/>
        <v/>
      </c>
      <c r="AP330" s="36" t="str">
        <f t="shared" ca="1" si="331"/>
        <v/>
      </c>
      <c r="AQ330" s="36" t="str">
        <f t="shared" ca="1" si="331"/>
        <v/>
      </c>
      <c r="AR330" s="36" t="str">
        <f t="shared" ca="1" si="331"/>
        <v/>
      </c>
      <c r="AS330" s="36" t="str">
        <f t="shared" ca="1" si="331"/>
        <v/>
      </c>
      <c r="AT330" s="36" t="str">
        <f t="shared" ca="1" si="331"/>
        <v/>
      </c>
    </row>
    <row r="331" spans="2:51" x14ac:dyDescent="0.2">
      <c r="C331" s="24" t="s">
        <v>868</v>
      </c>
      <c r="F331" s="24">
        <f t="shared" si="326"/>
        <v>4325</v>
      </c>
      <c r="G331" s="627">
        <f t="shared" si="326"/>
        <v>44078</v>
      </c>
      <c r="H331" s="431">
        <f t="shared" ca="1" si="326"/>
        <v>9</v>
      </c>
      <c r="I331" s="36">
        <f t="shared" ca="1" si="328"/>
        <v>0.16788443791907515</v>
      </c>
      <c r="K331" s="36">
        <f ca="1">IF(COUNT($K269:$AT269)&gt;=K$71,OFFSET($J269,,COUNTBLANK($K269:$AT269)+K$71)*(COUNT($K269:$AT269)&gt;=K$71)/$F331,"")</f>
        <v>0</v>
      </c>
      <c r="L331" s="36">
        <f t="shared" ref="L331:AT331" ca="1" si="332">IF(COUNT($K269:$AT269)&gt;=L$71,OFFSET($J269,,COUNTBLANK($K269:$AT269)+L$71)*(COUNT($K269:$AT269)&gt;=L$71)/$F331,"")</f>
        <v>0</v>
      </c>
      <c r="M331" s="36">
        <f t="shared" ca="1" si="332"/>
        <v>0</v>
      </c>
      <c r="N331" s="36">
        <f t="shared" ca="1" si="332"/>
        <v>7.6049815028901735E-2</v>
      </c>
      <c r="O331" s="36">
        <f t="shared" ca="1" si="332"/>
        <v>0</v>
      </c>
      <c r="P331" s="36">
        <f t="shared" ca="1" si="332"/>
        <v>0</v>
      </c>
      <c r="Q331" s="36">
        <f t="shared" ca="1" si="332"/>
        <v>7.7796959075144514E-2</v>
      </c>
      <c r="R331" s="36">
        <f t="shared" ca="1" si="332"/>
        <v>0</v>
      </c>
      <c r="S331" s="36">
        <f t="shared" ca="1" si="332"/>
        <v>0</v>
      </c>
      <c r="T331" s="36">
        <f t="shared" ca="1" si="332"/>
        <v>1.4037663815028903E-2</v>
      </c>
      <c r="U331" s="36">
        <f t="shared" ca="1" si="332"/>
        <v>0</v>
      </c>
      <c r="V331" s="36">
        <f t="shared" ca="1" si="332"/>
        <v>0</v>
      </c>
      <c r="W331" s="36">
        <f t="shared" ca="1" si="332"/>
        <v>0</v>
      </c>
      <c r="X331" s="36">
        <f t="shared" ca="1" si="332"/>
        <v>0</v>
      </c>
      <c r="Y331" s="36">
        <f t="shared" ca="1" si="332"/>
        <v>0</v>
      </c>
      <c r="Z331" s="36">
        <f t="shared" ca="1" si="332"/>
        <v>0</v>
      </c>
      <c r="AA331" s="36">
        <f t="shared" ca="1" si="332"/>
        <v>0</v>
      </c>
      <c r="AB331" s="36">
        <f t="shared" ca="1" si="332"/>
        <v>0</v>
      </c>
      <c r="AC331" s="36">
        <f t="shared" ca="1" si="332"/>
        <v>0</v>
      </c>
      <c r="AD331" s="36">
        <f t="shared" ca="1" si="332"/>
        <v>0</v>
      </c>
      <c r="AE331" s="36">
        <f t="shared" ca="1" si="332"/>
        <v>0</v>
      </c>
      <c r="AF331" s="36">
        <f t="shared" ca="1" si="332"/>
        <v>0</v>
      </c>
      <c r="AG331" s="36">
        <f t="shared" ca="1" si="332"/>
        <v>0</v>
      </c>
      <c r="AH331" s="36">
        <f t="shared" ca="1" si="332"/>
        <v>0</v>
      </c>
      <c r="AI331" s="36">
        <f t="shared" ca="1" si="332"/>
        <v>0</v>
      </c>
      <c r="AJ331" s="36">
        <f t="shared" ca="1" si="332"/>
        <v>0</v>
      </c>
      <c r="AK331" s="36">
        <f t="shared" ca="1" si="332"/>
        <v>0</v>
      </c>
      <c r="AL331" s="36" t="str">
        <f t="shared" ca="1" si="332"/>
        <v/>
      </c>
      <c r="AM331" s="36" t="str">
        <f t="shared" ca="1" si="332"/>
        <v/>
      </c>
      <c r="AN331" s="36" t="str">
        <f t="shared" ca="1" si="332"/>
        <v/>
      </c>
      <c r="AO331" s="36" t="str">
        <f t="shared" ca="1" si="332"/>
        <v/>
      </c>
      <c r="AP331" s="36" t="str">
        <f t="shared" ca="1" si="332"/>
        <v/>
      </c>
      <c r="AQ331" s="36" t="str">
        <f t="shared" ca="1" si="332"/>
        <v/>
      </c>
      <c r="AR331" s="36" t="str">
        <f t="shared" ca="1" si="332"/>
        <v/>
      </c>
      <c r="AS331" s="36" t="str">
        <f t="shared" ca="1" si="332"/>
        <v/>
      </c>
      <c r="AT331" s="36" t="str">
        <f t="shared" ca="1" si="332"/>
        <v/>
      </c>
    </row>
    <row r="332" spans="2:51" x14ac:dyDescent="0.2">
      <c r="C332" s="24" t="s">
        <v>869</v>
      </c>
      <c r="F332" s="24">
        <f t="shared" si="326"/>
        <v>8000</v>
      </c>
      <c r="G332" s="627">
        <f t="shared" si="326"/>
        <v>44075</v>
      </c>
      <c r="H332" s="431">
        <f t="shared" ca="1" si="326"/>
        <v>9</v>
      </c>
      <c r="I332" s="36">
        <f t="shared" ca="1" si="328"/>
        <v>0.33525747037499998</v>
      </c>
      <c r="K332" s="36">
        <f ca="1">IF(COUNT($K270:$AT270)&gt;=K$71,OFFSET($J270,,COUNTBLANK($K270:$AT270)+K$71)*(COUNT($K270:$AT270)&gt;=K$71)/$F332,"")</f>
        <v>0</v>
      </c>
      <c r="L332" s="36">
        <f t="shared" ref="L332:AT332" ca="1" si="333">IF(COUNT($K270:$AT270)&gt;=L$71,OFFSET($J270,,COUNTBLANK($K270:$AT270)+L$71)*(COUNT($K270:$AT270)&gt;=L$71)/$F332,"")</f>
        <v>2.4291792E-2</v>
      </c>
      <c r="M332" s="36">
        <f t="shared" ca="1" si="333"/>
        <v>0</v>
      </c>
      <c r="N332" s="36">
        <f t="shared" ca="1" si="333"/>
        <v>2.9175185625000002E-2</v>
      </c>
      <c r="O332" s="36">
        <f t="shared" ca="1" si="333"/>
        <v>0</v>
      </c>
      <c r="P332" s="36">
        <f t="shared" ca="1" si="333"/>
        <v>0.2406407455</v>
      </c>
      <c r="Q332" s="36">
        <f t="shared" ca="1" si="333"/>
        <v>2.6088820874999998E-2</v>
      </c>
      <c r="R332" s="36">
        <f t="shared" ca="1" si="333"/>
        <v>0</v>
      </c>
      <c r="S332" s="36">
        <f t="shared" ca="1" si="333"/>
        <v>0</v>
      </c>
      <c r="T332" s="36">
        <f t="shared" ca="1" si="333"/>
        <v>1.8135693749999999E-3</v>
      </c>
      <c r="U332" s="36">
        <f t="shared" ca="1" si="333"/>
        <v>0</v>
      </c>
      <c r="V332" s="36">
        <f t="shared" ca="1" si="333"/>
        <v>0</v>
      </c>
      <c r="W332" s="36">
        <f t="shared" ca="1" si="333"/>
        <v>9.2777674999999999E-4</v>
      </c>
      <c r="X332" s="36">
        <f t="shared" ca="1" si="333"/>
        <v>0</v>
      </c>
      <c r="Y332" s="36">
        <f t="shared" ca="1" si="333"/>
        <v>0</v>
      </c>
      <c r="Z332" s="36">
        <f t="shared" ca="1" si="333"/>
        <v>4.6412324999999996E-4</v>
      </c>
      <c r="AA332" s="36">
        <f t="shared" ca="1" si="333"/>
        <v>0</v>
      </c>
      <c r="AB332" s="36">
        <f t="shared" ca="1" si="333"/>
        <v>0</v>
      </c>
      <c r="AC332" s="36">
        <f t="shared" ca="1" si="333"/>
        <v>2.6559263750000001E-3</v>
      </c>
      <c r="AD332" s="36">
        <f t="shared" ca="1" si="333"/>
        <v>0</v>
      </c>
      <c r="AE332" s="36">
        <f t="shared" ca="1" si="333"/>
        <v>0</v>
      </c>
      <c r="AF332" s="36">
        <f t="shared" ca="1" si="333"/>
        <v>0</v>
      </c>
      <c r="AG332" s="36">
        <f t="shared" ca="1" si="333"/>
        <v>0</v>
      </c>
      <c r="AH332" s="36">
        <f t="shared" ca="1" si="333"/>
        <v>0</v>
      </c>
      <c r="AI332" s="36">
        <f t="shared" ca="1" si="333"/>
        <v>9.1995306249999988E-3</v>
      </c>
      <c r="AJ332" s="36">
        <f t="shared" ca="1" si="333"/>
        <v>0</v>
      </c>
      <c r="AK332" s="36">
        <f t="shared" ca="1" si="333"/>
        <v>0</v>
      </c>
      <c r="AL332" s="36" t="str">
        <f t="shared" ca="1" si="333"/>
        <v/>
      </c>
      <c r="AM332" s="36" t="str">
        <f t="shared" ca="1" si="333"/>
        <v/>
      </c>
      <c r="AN332" s="36" t="str">
        <f t="shared" ca="1" si="333"/>
        <v/>
      </c>
      <c r="AO332" s="36" t="str">
        <f t="shared" ca="1" si="333"/>
        <v/>
      </c>
      <c r="AP332" s="36" t="str">
        <f t="shared" ca="1" si="333"/>
        <v/>
      </c>
      <c r="AQ332" s="36" t="str">
        <f t="shared" ca="1" si="333"/>
        <v/>
      </c>
      <c r="AR332" s="36" t="str">
        <f t="shared" ca="1" si="333"/>
        <v/>
      </c>
      <c r="AS332" s="36" t="str">
        <f t="shared" ca="1" si="333"/>
        <v/>
      </c>
      <c r="AT332" s="36" t="str">
        <f t="shared" ca="1" si="333"/>
        <v/>
      </c>
    </row>
    <row r="333" spans="2:51" x14ac:dyDescent="0.2">
      <c r="C333" s="24" t="s">
        <v>870</v>
      </c>
      <c r="F333" s="24">
        <f t="shared" si="326"/>
        <v>5000</v>
      </c>
      <c r="G333" s="627">
        <f t="shared" si="326"/>
        <v>44109</v>
      </c>
      <c r="H333" s="431">
        <f t="shared" ca="1" si="326"/>
        <v>9</v>
      </c>
      <c r="I333" s="36">
        <f t="shared" ca="1" si="328"/>
        <v>0.1086379284</v>
      </c>
      <c r="K333" s="36">
        <f ca="1">IF(COUNT($K273:$AT273)&gt;=K$71,OFFSET($J273,,COUNTBLANK($K273:$AT273)+K$71)*(COUNT($K273:$AT273)&gt;=K$71)/$F333,"")</f>
        <v>0</v>
      </c>
      <c r="L333" s="36">
        <f t="shared" ref="L333:AT333" ca="1" si="334">IF(COUNT($K273:$AT273)&gt;=L$71,OFFSET($J273,,COUNTBLANK($K273:$AT273)+L$71)*(COUNT($K273:$AT273)&gt;=L$71)/$F333,"")</f>
        <v>0</v>
      </c>
      <c r="M333" s="36">
        <f t="shared" ca="1" si="334"/>
        <v>5.7987697800000002E-2</v>
      </c>
      <c r="N333" s="36">
        <f t="shared" ca="1" si="334"/>
        <v>0</v>
      </c>
      <c r="O333" s="36">
        <f t="shared" ca="1" si="334"/>
        <v>5.0650230599999999E-2</v>
      </c>
      <c r="P333" s="36">
        <f t="shared" ca="1" si="334"/>
        <v>0</v>
      </c>
      <c r="Q333" s="36">
        <f t="shared" ca="1" si="334"/>
        <v>0</v>
      </c>
      <c r="R333" s="36">
        <f t="shared" ca="1" si="334"/>
        <v>0</v>
      </c>
      <c r="S333" s="36">
        <f t="shared" ca="1" si="334"/>
        <v>0</v>
      </c>
      <c r="T333" s="36">
        <f t="shared" ca="1" si="334"/>
        <v>0</v>
      </c>
      <c r="U333" s="36">
        <f t="shared" ca="1" si="334"/>
        <v>0</v>
      </c>
      <c r="V333" s="36">
        <f t="shared" ca="1" si="334"/>
        <v>0</v>
      </c>
      <c r="W333" s="36">
        <f t="shared" ca="1" si="334"/>
        <v>0</v>
      </c>
      <c r="X333" s="36">
        <f t="shared" ca="1" si="334"/>
        <v>0</v>
      </c>
      <c r="Y333" s="36">
        <f t="shared" ca="1" si="334"/>
        <v>0</v>
      </c>
      <c r="Z333" s="36">
        <f t="shared" ca="1" si="334"/>
        <v>0</v>
      </c>
      <c r="AA333" s="36">
        <f t="shared" ca="1" si="334"/>
        <v>0</v>
      </c>
      <c r="AB333" s="36">
        <f t="shared" ca="1" si="334"/>
        <v>0</v>
      </c>
      <c r="AC333" s="36">
        <f t="shared" ca="1" si="334"/>
        <v>0</v>
      </c>
      <c r="AD333" s="36">
        <f t="shared" ca="1" si="334"/>
        <v>0</v>
      </c>
      <c r="AE333" s="36">
        <f t="shared" ca="1" si="334"/>
        <v>0</v>
      </c>
      <c r="AF333" s="36">
        <f t="shared" ca="1" si="334"/>
        <v>0</v>
      </c>
      <c r="AG333" s="36">
        <f t="shared" ca="1" si="334"/>
        <v>0</v>
      </c>
      <c r="AH333" s="36">
        <f t="shared" ca="1" si="334"/>
        <v>0</v>
      </c>
      <c r="AI333" s="36">
        <f t="shared" ca="1" si="334"/>
        <v>0</v>
      </c>
      <c r="AJ333" s="36">
        <f t="shared" ca="1" si="334"/>
        <v>0</v>
      </c>
      <c r="AK333" s="36" t="str">
        <f t="shared" ca="1" si="334"/>
        <v/>
      </c>
      <c r="AL333" s="36" t="str">
        <f t="shared" ca="1" si="334"/>
        <v/>
      </c>
      <c r="AM333" s="36" t="str">
        <f t="shared" ca="1" si="334"/>
        <v/>
      </c>
      <c r="AN333" s="36" t="str">
        <f t="shared" ca="1" si="334"/>
        <v/>
      </c>
      <c r="AO333" s="36" t="str">
        <f t="shared" ca="1" si="334"/>
        <v/>
      </c>
      <c r="AP333" s="36" t="str">
        <f t="shared" ca="1" si="334"/>
        <v/>
      </c>
      <c r="AQ333" s="36" t="str">
        <f t="shared" ca="1" si="334"/>
        <v/>
      </c>
      <c r="AR333" s="36" t="str">
        <f t="shared" ca="1" si="334"/>
        <v/>
      </c>
      <c r="AS333" s="36" t="str">
        <f t="shared" ca="1" si="334"/>
        <v/>
      </c>
      <c r="AT333" s="36" t="str">
        <f t="shared" ca="1" si="334"/>
        <v/>
      </c>
    </row>
    <row r="334" spans="2:51" x14ac:dyDescent="0.2">
      <c r="C334" s="24" t="s">
        <v>871</v>
      </c>
      <c r="F334" s="24">
        <f t="shared" si="326"/>
        <v>9900</v>
      </c>
      <c r="G334" s="627">
        <f t="shared" si="326"/>
        <v>44134</v>
      </c>
      <c r="H334" s="431">
        <f t="shared" ca="1" si="326"/>
        <v>9</v>
      </c>
      <c r="I334" s="36">
        <f t="shared" ca="1" si="328"/>
        <v>0.17654046626262626</v>
      </c>
      <c r="K334" s="36">
        <f t="shared" ref="K334:AT334" ca="1" si="335">IF(COUNT($K274:$AT274)&gt;=K$71,OFFSET($J274,,COUNTBLANK($K274:$AT274)+K$71)*(COUNT($K274:$AT274)&gt;=K$71)/$F334,"")</f>
        <v>0</v>
      </c>
      <c r="L334" s="36">
        <f t="shared" ca="1" si="335"/>
        <v>0</v>
      </c>
      <c r="M334" s="36">
        <f t="shared" ca="1" si="335"/>
        <v>9.3990074747474749E-3</v>
      </c>
      <c r="N334" s="36">
        <f t="shared" ca="1" si="335"/>
        <v>0</v>
      </c>
      <c r="O334" s="36">
        <f t="shared" ca="1" si="335"/>
        <v>8.7958315151515157E-3</v>
      </c>
      <c r="P334" s="36">
        <f t="shared" ca="1" si="335"/>
        <v>0.10704033070707071</v>
      </c>
      <c r="Q334" s="36">
        <f t="shared" ca="1" si="335"/>
        <v>0</v>
      </c>
      <c r="R334" s="36">
        <f t="shared" ca="1" si="335"/>
        <v>0</v>
      </c>
      <c r="S334" s="36">
        <f t="shared" ca="1" si="335"/>
        <v>3.2473130505050504E-2</v>
      </c>
      <c r="T334" s="36">
        <f t="shared" ca="1" si="335"/>
        <v>1.8122773333333335E-2</v>
      </c>
      <c r="U334" s="36">
        <f t="shared" ca="1" si="335"/>
        <v>0</v>
      </c>
      <c r="V334" s="36">
        <f t="shared" ca="1" si="335"/>
        <v>7.0939272727272727E-4</v>
      </c>
      <c r="W334" s="36">
        <f t="shared" ca="1" si="335"/>
        <v>0</v>
      </c>
      <c r="X334" s="36">
        <f t="shared" ca="1" si="335"/>
        <v>0</v>
      </c>
      <c r="Y334" s="36">
        <f t="shared" ca="1" si="335"/>
        <v>0</v>
      </c>
      <c r="Z334" s="36">
        <f t="shared" ca="1" si="335"/>
        <v>0</v>
      </c>
      <c r="AA334" s="36">
        <f t="shared" ca="1" si="335"/>
        <v>0</v>
      </c>
      <c r="AB334" s="36">
        <f t="shared" ca="1" si="335"/>
        <v>0</v>
      </c>
      <c r="AC334" s="36">
        <f t="shared" ca="1" si="335"/>
        <v>0</v>
      </c>
      <c r="AD334" s="36">
        <f t="shared" ca="1" si="335"/>
        <v>0</v>
      </c>
      <c r="AE334" s="36">
        <f t="shared" ca="1" si="335"/>
        <v>0</v>
      </c>
      <c r="AF334" s="36">
        <f t="shared" ca="1" si="335"/>
        <v>0</v>
      </c>
      <c r="AG334" s="36">
        <f t="shared" ca="1" si="335"/>
        <v>0</v>
      </c>
      <c r="AH334" s="36">
        <f t="shared" ca="1" si="335"/>
        <v>0</v>
      </c>
      <c r="AI334" s="36">
        <f t="shared" ca="1" si="335"/>
        <v>0</v>
      </c>
      <c r="AJ334" s="36">
        <f t="shared" ca="1" si="335"/>
        <v>0</v>
      </c>
      <c r="AK334" s="36" t="str">
        <f t="shared" ca="1" si="335"/>
        <v/>
      </c>
      <c r="AL334" s="36" t="str">
        <f t="shared" ca="1" si="335"/>
        <v/>
      </c>
      <c r="AM334" s="36" t="str">
        <f t="shared" ca="1" si="335"/>
        <v/>
      </c>
      <c r="AN334" s="36" t="str">
        <f t="shared" ca="1" si="335"/>
        <v/>
      </c>
      <c r="AO334" s="36" t="str">
        <f t="shared" ca="1" si="335"/>
        <v/>
      </c>
      <c r="AP334" s="36" t="str">
        <f t="shared" ca="1" si="335"/>
        <v/>
      </c>
      <c r="AQ334" s="36" t="str">
        <f t="shared" ca="1" si="335"/>
        <v/>
      </c>
      <c r="AR334" s="36" t="str">
        <f t="shared" ca="1" si="335"/>
        <v/>
      </c>
      <c r="AS334" s="36" t="str">
        <f t="shared" ca="1" si="335"/>
        <v/>
      </c>
      <c r="AT334" s="36" t="str">
        <f t="shared" ca="1" si="335"/>
        <v/>
      </c>
    </row>
    <row r="335" spans="2:51" x14ac:dyDescent="0.2">
      <c r="C335" s="24" t="s">
        <v>872</v>
      </c>
      <c r="F335" s="24">
        <f t="shared" si="326"/>
        <v>5000</v>
      </c>
      <c r="G335" s="627">
        <f t="shared" si="326"/>
        <v>44156</v>
      </c>
      <c r="H335" s="431">
        <f t="shared" ca="1" si="326"/>
        <v>9</v>
      </c>
      <c r="I335" s="36">
        <f t="shared" ca="1" si="328"/>
        <v>0.1457917162</v>
      </c>
      <c r="K335" s="36">
        <f t="shared" ref="K335:AT335" ca="1" si="336">IF(COUNT($K275:$AT275)&gt;=K$71,OFFSET($J275,,COUNTBLANK($K275:$AT275)+K$71)*(COUNT($K275:$AT275)&gt;=K$71)/$F335,"")</f>
        <v>0</v>
      </c>
      <c r="L335" s="36">
        <f t="shared" ca="1" si="336"/>
        <v>8.663833E-2</v>
      </c>
      <c r="M335" s="36">
        <f t="shared" ca="1" si="336"/>
        <v>0</v>
      </c>
      <c r="N335" s="36">
        <f t="shared" ca="1" si="336"/>
        <v>0</v>
      </c>
      <c r="O335" s="36">
        <f t="shared" ca="1" si="336"/>
        <v>0</v>
      </c>
      <c r="P335" s="36">
        <f t="shared" ca="1" si="336"/>
        <v>0</v>
      </c>
      <c r="Q335" s="36">
        <f t="shared" ca="1" si="336"/>
        <v>0</v>
      </c>
      <c r="R335" s="36">
        <f t="shared" ca="1" si="336"/>
        <v>0</v>
      </c>
      <c r="S335" s="36">
        <f t="shared" ca="1" si="336"/>
        <v>0</v>
      </c>
      <c r="T335" s="36">
        <f t="shared" ca="1" si="336"/>
        <v>0</v>
      </c>
      <c r="U335" s="36">
        <f t="shared" ca="1" si="336"/>
        <v>0</v>
      </c>
      <c r="V335" s="36">
        <f t="shared" ca="1" si="336"/>
        <v>0</v>
      </c>
      <c r="W335" s="36">
        <f t="shared" ca="1" si="336"/>
        <v>0</v>
      </c>
      <c r="X335" s="36">
        <f t="shared" ca="1" si="336"/>
        <v>5.9153386199999998E-2</v>
      </c>
      <c r="Y335" s="36">
        <f t="shared" ca="1" si="336"/>
        <v>0</v>
      </c>
      <c r="Z335" s="36">
        <f t="shared" ca="1" si="336"/>
        <v>0</v>
      </c>
      <c r="AA335" s="36">
        <f t="shared" ca="1" si="336"/>
        <v>0</v>
      </c>
      <c r="AB335" s="36">
        <f t="shared" ca="1" si="336"/>
        <v>0</v>
      </c>
      <c r="AC335" s="36">
        <f t="shared" ca="1" si="336"/>
        <v>0</v>
      </c>
      <c r="AD335" s="36">
        <f t="shared" ca="1" si="336"/>
        <v>0</v>
      </c>
      <c r="AE335" s="36">
        <f t="shared" ca="1" si="336"/>
        <v>0</v>
      </c>
      <c r="AF335" s="36">
        <f t="shared" ca="1" si="336"/>
        <v>0</v>
      </c>
      <c r="AG335" s="36">
        <f t="shared" ca="1" si="336"/>
        <v>0</v>
      </c>
      <c r="AH335" s="36">
        <f t="shared" ca="1" si="336"/>
        <v>0</v>
      </c>
      <c r="AI335" s="36">
        <f t="shared" ca="1" si="336"/>
        <v>0</v>
      </c>
      <c r="AJ335" s="36" t="str">
        <f t="shared" ca="1" si="336"/>
        <v/>
      </c>
      <c r="AK335" s="36" t="str">
        <f t="shared" ca="1" si="336"/>
        <v/>
      </c>
      <c r="AL335" s="36" t="str">
        <f t="shared" ca="1" si="336"/>
        <v/>
      </c>
      <c r="AM335" s="36" t="str">
        <f t="shared" ca="1" si="336"/>
        <v/>
      </c>
      <c r="AN335" s="36" t="str">
        <f t="shared" ca="1" si="336"/>
        <v/>
      </c>
      <c r="AO335" s="36" t="str">
        <f t="shared" ca="1" si="336"/>
        <v/>
      </c>
      <c r="AP335" s="36" t="str">
        <f t="shared" ca="1" si="336"/>
        <v/>
      </c>
      <c r="AQ335" s="36" t="str">
        <f t="shared" ca="1" si="336"/>
        <v/>
      </c>
      <c r="AR335" s="36" t="str">
        <f t="shared" ca="1" si="336"/>
        <v/>
      </c>
      <c r="AS335" s="36" t="str">
        <f t="shared" ca="1" si="336"/>
        <v/>
      </c>
      <c r="AT335" s="36" t="str">
        <f t="shared" ca="1" si="336"/>
        <v/>
      </c>
    </row>
    <row r="336" spans="2:51" x14ac:dyDescent="0.2">
      <c r="C336" s="24" t="s">
        <v>873</v>
      </c>
      <c r="F336" s="24">
        <f t="shared" si="326"/>
        <v>7080</v>
      </c>
      <c r="G336" s="627">
        <f t="shared" si="326"/>
        <v>44167</v>
      </c>
      <c r="H336" s="431">
        <f t="shared" ca="1" si="326"/>
        <v>8</v>
      </c>
      <c r="I336" s="36">
        <f t="shared" ca="1" si="328"/>
        <v>0.16211170367231637</v>
      </c>
      <c r="K336" s="36">
        <f t="shared" ref="K336:AT336" ca="1" si="337">IF(COUNT($K276:$AT276)&gt;=K$71,OFFSET($J276,,COUNTBLANK($K276:$AT276)+K$71)*(COUNT($K276:$AT276)&gt;=K$71)/$F336,"")</f>
        <v>6.0018347175141241E-2</v>
      </c>
      <c r="L336" s="36">
        <f t="shared" ca="1" si="337"/>
        <v>0</v>
      </c>
      <c r="M336" s="36">
        <f t="shared" ca="1" si="337"/>
        <v>6.3773201977401134E-2</v>
      </c>
      <c r="N336" s="36">
        <f t="shared" ca="1" si="337"/>
        <v>1.8477738700564972E-3</v>
      </c>
      <c r="O336" s="36">
        <f t="shared" ca="1" si="337"/>
        <v>2.508340748587571E-2</v>
      </c>
      <c r="P336" s="36">
        <f t="shared" ca="1" si="337"/>
        <v>0</v>
      </c>
      <c r="Q336" s="36">
        <f t="shared" ca="1" si="337"/>
        <v>0</v>
      </c>
      <c r="R336" s="36">
        <f t="shared" ca="1" si="337"/>
        <v>0</v>
      </c>
      <c r="S336" s="36">
        <f t="shared" ca="1" si="337"/>
        <v>7.8247895480225991E-4</v>
      </c>
      <c r="T336" s="36">
        <f t="shared" ca="1" si="337"/>
        <v>6.7323248587570616E-4</v>
      </c>
      <c r="U336" s="36">
        <f t="shared" ca="1" si="337"/>
        <v>9.9514830508474583E-4</v>
      </c>
      <c r="V336" s="36">
        <f t="shared" ca="1" si="337"/>
        <v>0</v>
      </c>
      <c r="W336" s="36">
        <f t="shared" ca="1" si="337"/>
        <v>1.0280745762711865E-3</v>
      </c>
      <c r="X336" s="36">
        <f t="shared" ca="1" si="337"/>
        <v>0</v>
      </c>
      <c r="Y336" s="36">
        <f t="shared" ca="1" si="337"/>
        <v>3.9629060734463276E-3</v>
      </c>
      <c r="Z336" s="36">
        <f t="shared" ca="1" si="337"/>
        <v>0</v>
      </c>
      <c r="AA336" s="36">
        <f t="shared" ca="1" si="337"/>
        <v>1.5832867231638417E-3</v>
      </c>
      <c r="AB336" s="36">
        <f t="shared" ca="1" si="337"/>
        <v>1.1894522598870057E-3</v>
      </c>
      <c r="AC336" s="36">
        <f t="shared" ca="1" si="337"/>
        <v>0</v>
      </c>
      <c r="AD336" s="36">
        <f t="shared" ca="1" si="337"/>
        <v>1.1743937853107343E-3</v>
      </c>
      <c r="AE336" s="36">
        <f t="shared" ca="1" si="337"/>
        <v>0</v>
      </c>
      <c r="AF336" s="36">
        <f t="shared" ca="1" si="337"/>
        <v>0</v>
      </c>
      <c r="AG336" s="36">
        <f t="shared" ca="1" si="337"/>
        <v>0</v>
      </c>
      <c r="AH336" s="36">
        <f t="shared" ca="1" si="337"/>
        <v>0</v>
      </c>
      <c r="AI336" s="36" t="str">
        <f t="shared" ca="1" si="337"/>
        <v/>
      </c>
      <c r="AJ336" s="36" t="str">
        <f t="shared" ca="1" si="337"/>
        <v/>
      </c>
      <c r="AK336" s="36" t="str">
        <f t="shared" ca="1" si="337"/>
        <v/>
      </c>
      <c r="AL336" s="36" t="str">
        <f t="shared" ca="1" si="337"/>
        <v/>
      </c>
      <c r="AM336" s="36" t="str">
        <f t="shared" ca="1" si="337"/>
        <v/>
      </c>
      <c r="AN336" s="36" t="str">
        <f t="shared" ca="1" si="337"/>
        <v/>
      </c>
      <c r="AO336" s="36" t="str">
        <f t="shared" ca="1" si="337"/>
        <v/>
      </c>
      <c r="AP336" s="36" t="str">
        <f t="shared" ca="1" si="337"/>
        <v/>
      </c>
      <c r="AQ336" s="36" t="str">
        <f t="shared" ca="1" si="337"/>
        <v/>
      </c>
      <c r="AR336" s="36" t="str">
        <f t="shared" ca="1" si="337"/>
        <v/>
      </c>
      <c r="AS336" s="36" t="str">
        <f t="shared" ca="1" si="337"/>
        <v/>
      </c>
      <c r="AT336" s="36" t="str">
        <f t="shared" ca="1" si="337"/>
        <v/>
      </c>
    </row>
    <row r="337" spans="3:46" x14ac:dyDescent="0.2">
      <c r="C337" s="24" t="s">
        <v>874</v>
      </c>
      <c r="F337" s="24">
        <f t="shared" si="326"/>
        <v>2520</v>
      </c>
      <c r="G337" s="627">
        <f t="shared" si="326"/>
        <v>44228</v>
      </c>
      <c r="H337" s="431">
        <f t="shared" ca="1" si="326"/>
        <v>8</v>
      </c>
      <c r="I337" s="36">
        <f t="shared" ca="1" si="328"/>
        <v>0.15960085793650794</v>
      </c>
      <c r="K337" s="36">
        <f t="shared" ref="K337:AT337" ca="1" si="338">IF(COUNT($K277:$AT277)&gt;=K$71,OFFSET($J277,,COUNTBLANK($K277:$AT277)+K$71)*(COUNT($K277:$AT277)&gt;=K$71)/$F337,"")</f>
        <v>0</v>
      </c>
      <c r="L337" s="36">
        <f t="shared" ca="1" si="338"/>
        <v>0</v>
      </c>
      <c r="M337" s="36">
        <f t="shared" ca="1" si="338"/>
        <v>0</v>
      </c>
      <c r="N337" s="36">
        <f t="shared" ca="1" si="338"/>
        <v>0</v>
      </c>
      <c r="O337" s="36">
        <f t="shared" ca="1" si="338"/>
        <v>0.15960085793650794</v>
      </c>
      <c r="P337" s="36">
        <f t="shared" ca="1" si="338"/>
        <v>0</v>
      </c>
      <c r="Q337" s="36">
        <f t="shared" ca="1" si="338"/>
        <v>0</v>
      </c>
      <c r="R337" s="36">
        <f t="shared" ca="1" si="338"/>
        <v>0</v>
      </c>
      <c r="S337" s="36">
        <f t="shared" ca="1" si="338"/>
        <v>0</v>
      </c>
      <c r="T337" s="36">
        <f t="shared" ca="1" si="338"/>
        <v>0</v>
      </c>
      <c r="U337" s="36">
        <f t="shared" ca="1" si="338"/>
        <v>0</v>
      </c>
      <c r="V337" s="36">
        <f t="shared" ca="1" si="338"/>
        <v>0</v>
      </c>
      <c r="W337" s="36">
        <f t="shared" ca="1" si="338"/>
        <v>0</v>
      </c>
      <c r="X337" s="36">
        <f t="shared" ca="1" si="338"/>
        <v>0</v>
      </c>
      <c r="Y337" s="36">
        <f t="shared" ca="1" si="338"/>
        <v>0</v>
      </c>
      <c r="Z337" s="36">
        <f t="shared" ca="1" si="338"/>
        <v>0</v>
      </c>
      <c r="AA337" s="36">
        <f t="shared" ca="1" si="338"/>
        <v>0</v>
      </c>
      <c r="AB337" s="36">
        <f t="shared" ca="1" si="338"/>
        <v>0</v>
      </c>
      <c r="AC337" s="36">
        <f t="shared" ca="1" si="338"/>
        <v>0</v>
      </c>
      <c r="AD337" s="36">
        <f t="shared" ca="1" si="338"/>
        <v>0</v>
      </c>
      <c r="AE337" s="36">
        <f t="shared" ca="1" si="338"/>
        <v>0</v>
      </c>
      <c r="AF337" s="36">
        <f t="shared" ca="1" si="338"/>
        <v>0</v>
      </c>
      <c r="AG337" s="36" t="str">
        <f t="shared" ca="1" si="338"/>
        <v/>
      </c>
      <c r="AH337" s="36" t="str">
        <f t="shared" ca="1" si="338"/>
        <v/>
      </c>
      <c r="AI337" s="36" t="str">
        <f t="shared" ca="1" si="338"/>
        <v/>
      </c>
      <c r="AJ337" s="36" t="str">
        <f t="shared" ca="1" si="338"/>
        <v/>
      </c>
      <c r="AK337" s="36" t="str">
        <f t="shared" ca="1" si="338"/>
        <v/>
      </c>
      <c r="AL337" s="36" t="str">
        <f t="shared" ca="1" si="338"/>
        <v/>
      </c>
      <c r="AM337" s="36" t="str">
        <f t="shared" ca="1" si="338"/>
        <v/>
      </c>
      <c r="AN337" s="36" t="str">
        <f t="shared" ca="1" si="338"/>
        <v/>
      </c>
      <c r="AO337" s="36" t="str">
        <f t="shared" ca="1" si="338"/>
        <v/>
      </c>
      <c r="AP337" s="36" t="str">
        <f t="shared" ca="1" si="338"/>
        <v/>
      </c>
      <c r="AQ337" s="36" t="str">
        <f t="shared" ca="1" si="338"/>
        <v/>
      </c>
      <c r="AR337" s="36" t="str">
        <f t="shared" ca="1" si="338"/>
        <v/>
      </c>
      <c r="AS337" s="36" t="str">
        <f t="shared" ca="1" si="338"/>
        <v/>
      </c>
      <c r="AT337" s="36" t="str">
        <f t="shared" ca="1" si="338"/>
        <v/>
      </c>
    </row>
    <row r="338" spans="3:46" x14ac:dyDescent="0.2">
      <c r="C338" s="24" t="s">
        <v>875</v>
      </c>
      <c r="F338" s="24">
        <f t="shared" si="326"/>
        <v>8400</v>
      </c>
      <c r="G338" s="627">
        <f t="shared" si="326"/>
        <v>44295</v>
      </c>
      <c r="H338" s="431">
        <f t="shared" ca="1" si="326"/>
        <v>7</v>
      </c>
      <c r="I338" s="36">
        <f t="shared" ca="1" si="328"/>
        <v>0.2385552469047619</v>
      </c>
      <c r="K338" s="36">
        <f t="shared" ref="K338:AT338" ca="1" si="339">IF(COUNT($K278:$AT278)&gt;=K$71,OFFSET($J278,,COUNTBLANK($K278:$AT278)+K$71)*(COUNT($K278:$AT278)&gt;=K$71)/$F338,"")</f>
        <v>0</v>
      </c>
      <c r="L338" s="36">
        <f t="shared" ca="1" si="339"/>
        <v>0</v>
      </c>
      <c r="M338" s="36">
        <f t="shared" ca="1" si="339"/>
        <v>0.10133016047619048</v>
      </c>
      <c r="N338" s="36">
        <f t="shared" ca="1" si="339"/>
        <v>5.1231535714285712E-3</v>
      </c>
      <c r="O338" s="36">
        <f t="shared" ca="1" si="339"/>
        <v>0</v>
      </c>
      <c r="P338" s="36">
        <f t="shared" ca="1" si="339"/>
        <v>1.6571966071428568E-2</v>
      </c>
      <c r="Q338" s="36">
        <f t="shared" ca="1" si="339"/>
        <v>0</v>
      </c>
      <c r="R338" s="36">
        <f t="shared" ca="1" si="339"/>
        <v>0</v>
      </c>
      <c r="S338" s="36">
        <f t="shared" ca="1" si="339"/>
        <v>0.10641767392857143</v>
      </c>
      <c r="T338" s="36">
        <f t="shared" ca="1" si="339"/>
        <v>0</v>
      </c>
      <c r="U338" s="36">
        <f t="shared" ca="1" si="339"/>
        <v>0</v>
      </c>
      <c r="V338" s="36">
        <f t="shared" ca="1" si="339"/>
        <v>3.8672259523809525E-3</v>
      </c>
      <c r="W338" s="36">
        <f t="shared" ca="1" si="339"/>
        <v>0</v>
      </c>
      <c r="X338" s="36">
        <f t="shared" ca="1" si="339"/>
        <v>0</v>
      </c>
      <c r="Y338" s="36">
        <f t="shared" ca="1" si="339"/>
        <v>5.2450669047619048E-3</v>
      </c>
      <c r="Z338" s="36">
        <f t="shared" ca="1" si="339"/>
        <v>0</v>
      </c>
      <c r="AA338" s="36">
        <f t="shared" ca="1" si="339"/>
        <v>0</v>
      </c>
      <c r="AB338" s="36">
        <f t="shared" ca="1" si="339"/>
        <v>0</v>
      </c>
      <c r="AC338" s="36">
        <f t="shared" ca="1" si="339"/>
        <v>0</v>
      </c>
      <c r="AD338" s="36">
        <f t="shared" ca="1" si="339"/>
        <v>0</v>
      </c>
      <c r="AE338" s="36" t="str">
        <f t="shared" ca="1" si="339"/>
        <v/>
      </c>
      <c r="AF338" s="36" t="str">
        <f t="shared" ca="1" si="339"/>
        <v/>
      </c>
      <c r="AG338" s="36" t="str">
        <f t="shared" ca="1" si="339"/>
        <v/>
      </c>
      <c r="AH338" s="36" t="str">
        <f t="shared" ca="1" si="339"/>
        <v/>
      </c>
      <c r="AI338" s="36" t="str">
        <f t="shared" ca="1" si="339"/>
        <v/>
      </c>
      <c r="AJ338" s="36" t="str">
        <f t="shared" ca="1" si="339"/>
        <v/>
      </c>
      <c r="AK338" s="36" t="str">
        <f t="shared" ca="1" si="339"/>
        <v/>
      </c>
      <c r="AL338" s="36" t="str">
        <f t="shared" ca="1" si="339"/>
        <v/>
      </c>
      <c r="AM338" s="36" t="str">
        <f t="shared" ca="1" si="339"/>
        <v/>
      </c>
      <c r="AN338" s="36" t="str">
        <f t="shared" ca="1" si="339"/>
        <v/>
      </c>
      <c r="AO338" s="36" t="str">
        <f t="shared" ca="1" si="339"/>
        <v/>
      </c>
      <c r="AP338" s="36" t="str">
        <f t="shared" ca="1" si="339"/>
        <v/>
      </c>
      <c r="AQ338" s="36" t="str">
        <f t="shared" ca="1" si="339"/>
        <v/>
      </c>
      <c r="AR338" s="36" t="str">
        <f t="shared" ca="1" si="339"/>
        <v/>
      </c>
      <c r="AS338" s="36" t="str">
        <f t="shared" ca="1" si="339"/>
        <v/>
      </c>
      <c r="AT338" s="36" t="str">
        <f t="shared" ca="1" si="339"/>
        <v/>
      </c>
    </row>
    <row r="339" spans="3:46" x14ac:dyDescent="0.2">
      <c r="C339" s="24" t="s">
        <v>876</v>
      </c>
      <c r="F339" s="24">
        <f t="shared" si="326"/>
        <v>5160</v>
      </c>
      <c r="G339" s="627">
        <f t="shared" si="326"/>
        <v>44319</v>
      </c>
      <c r="H339" s="431">
        <f t="shared" ca="1" si="326"/>
        <v>7</v>
      </c>
      <c r="I339" s="36">
        <f t="shared" ca="1" si="328"/>
        <v>0.33936386182170553</v>
      </c>
      <c r="K339" s="36">
        <f ca="1">IF(COUNT($K280:$AT280)&gt;=K$71,OFFSET($J280,,COUNTBLANK($K280:$AT280)+K$71)*(COUNT($K280:$AT280)&gt;=K$71)/$F339,"")</f>
        <v>0</v>
      </c>
      <c r="L339" s="36">
        <f t="shared" ref="L339:AT339" ca="1" si="340">IF(COUNT($K280:$AT280)&gt;=L$71,OFFSET($J280,,COUNTBLANK($K280:$AT280)+L$71)*(COUNT($K280:$AT280)&gt;=L$71)/$F339,"")</f>
        <v>4.1298368023255816E-2</v>
      </c>
      <c r="M339" s="36">
        <f t="shared" ca="1" si="340"/>
        <v>1.0497298643410853E-2</v>
      </c>
      <c r="N339" s="36">
        <f t="shared" ca="1" si="340"/>
        <v>0.22467317015503876</v>
      </c>
      <c r="O339" s="36">
        <f t="shared" ca="1" si="340"/>
        <v>1.9229063759689923E-2</v>
      </c>
      <c r="P339" s="36">
        <f t="shared" ca="1" si="340"/>
        <v>1.5787788759689923E-2</v>
      </c>
      <c r="Q339" s="36">
        <f t="shared" ca="1" si="340"/>
        <v>2.3902945736434108E-3</v>
      </c>
      <c r="R339" s="36">
        <f t="shared" ca="1" si="340"/>
        <v>7.6740089147286829E-3</v>
      </c>
      <c r="S339" s="36">
        <f t="shared" ca="1" si="340"/>
        <v>0</v>
      </c>
      <c r="T339" s="36">
        <f t="shared" ca="1" si="340"/>
        <v>2.0516420542635657E-3</v>
      </c>
      <c r="U339" s="36">
        <f t="shared" ca="1" si="340"/>
        <v>0</v>
      </c>
      <c r="V339" s="36">
        <f t="shared" ca="1" si="340"/>
        <v>8.6030678294573646E-3</v>
      </c>
      <c r="W339" s="36">
        <f t="shared" ca="1" si="340"/>
        <v>0</v>
      </c>
      <c r="X339" s="36">
        <f t="shared" ca="1" si="340"/>
        <v>3.4395348837209304E-3</v>
      </c>
      <c r="Y339" s="36">
        <f t="shared" ca="1" si="340"/>
        <v>2.0713275193798449E-4</v>
      </c>
      <c r="Z339" s="36">
        <f t="shared" ca="1" si="340"/>
        <v>0</v>
      </c>
      <c r="AA339" s="36">
        <f t="shared" ca="1" si="340"/>
        <v>3.2976540697674419E-3</v>
      </c>
      <c r="AB339" s="36">
        <f t="shared" ca="1" si="340"/>
        <v>2.1483740310077517E-4</v>
      </c>
      <c r="AC339" s="36">
        <f t="shared" ca="1" si="340"/>
        <v>0</v>
      </c>
      <c r="AD339" s="36" t="str">
        <f t="shared" ca="1" si="340"/>
        <v/>
      </c>
      <c r="AE339" s="36" t="str">
        <f t="shared" ca="1" si="340"/>
        <v/>
      </c>
      <c r="AF339" s="36" t="str">
        <f t="shared" ca="1" si="340"/>
        <v/>
      </c>
      <c r="AG339" s="36" t="str">
        <f t="shared" ca="1" si="340"/>
        <v/>
      </c>
      <c r="AH339" s="36" t="str">
        <f t="shared" ca="1" si="340"/>
        <v/>
      </c>
      <c r="AI339" s="36" t="str">
        <f t="shared" ca="1" si="340"/>
        <v/>
      </c>
      <c r="AJ339" s="36" t="str">
        <f t="shared" ca="1" si="340"/>
        <v/>
      </c>
      <c r="AK339" s="36" t="str">
        <f t="shared" ca="1" si="340"/>
        <v/>
      </c>
      <c r="AL339" s="36" t="str">
        <f t="shared" ca="1" si="340"/>
        <v/>
      </c>
      <c r="AM339" s="36" t="str">
        <f t="shared" ca="1" si="340"/>
        <v/>
      </c>
      <c r="AN339" s="36" t="str">
        <f t="shared" ca="1" si="340"/>
        <v/>
      </c>
      <c r="AO339" s="36" t="str">
        <f t="shared" ca="1" si="340"/>
        <v/>
      </c>
      <c r="AP339" s="36" t="str">
        <f t="shared" ca="1" si="340"/>
        <v/>
      </c>
      <c r="AQ339" s="36" t="str">
        <f t="shared" ca="1" si="340"/>
        <v/>
      </c>
      <c r="AR339" s="36" t="str">
        <f t="shared" ca="1" si="340"/>
        <v/>
      </c>
      <c r="AS339" s="36" t="str">
        <f t="shared" ca="1" si="340"/>
        <v/>
      </c>
      <c r="AT339" s="36" t="str">
        <f t="shared" ca="1" si="340"/>
        <v/>
      </c>
    </row>
    <row r="340" spans="3:46" x14ac:dyDescent="0.2">
      <c r="C340" s="24" t="s">
        <v>877</v>
      </c>
      <c r="F340" s="24">
        <f t="shared" si="326"/>
        <v>5000</v>
      </c>
      <c r="G340" s="627">
        <f t="shared" si="326"/>
        <v>44317</v>
      </c>
      <c r="H340" s="431">
        <f t="shared" ca="1" si="326"/>
        <v>7</v>
      </c>
      <c r="I340" s="36">
        <f t="shared" ca="1" si="328"/>
        <v>0.26168245779999999</v>
      </c>
      <c r="K340" s="36">
        <f ca="1">IF(COUNT($K281:$AT281)&gt;=K$71,OFFSET($J281,,COUNTBLANK($K281:$AT281)+K$71)*(COUNT($K281:$AT281)&gt;=K$71)/$F340,"")</f>
        <v>0</v>
      </c>
      <c r="L340" s="36">
        <f t="shared" ref="L340:AT340" ca="1" si="341">IF(COUNT($K281:$AT281)&gt;=L$71,OFFSET($J281,,COUNTBLANK($K281:$AT281)+L$71)*(COUNT($K281:$AT281)&gt;=L$71)/$F340,"")</f>
        <v>0</v>
      </c>
      <c r="M340" s="36">
        <f t="shared" ca="1" si="341"/>
        <v>0.13365197840000001</v>
      </c>
      <c r="N340" s="36">
        <f t="shared" ca="1" si="341"/>
        <v>0.12803047939999998</v>
      </c>
      <c r="O340" s="36">
        <f t="shared" ca="1" si="341"/>
        <v>0</v>
      </c>
      <c r="P340" s="36">
        <f t="shared" ca="1" si="341"/>
        <v>0</v>
      </c>
      <c r="Q340" s="36">
        <f t="shared" ca="1" si="341"/>
        <v>0</v>
      </c>
      <c r="R340" s="36">
        <f t="shared" ca="1" si="341"/>
        <v>0</v>
      </c>
      <c r="S340" s="36">
        <f t="shared" ca="1" si="341"/>
        <v>0</v>
      </c>
      <c r="T340" s="36">
        <f t="shared" ca="1" si="341"/>
        <v>0</v>
      </c>
      <c r="U340" s="36">
        <f t="shared" ca="1" si="341"/>
        <v>0</v>
      </c>
      <c r="V340" s="36">
        <f t="shared" ca="1" si="341"/>
        <v>0</v>
      </c>
      <c r="W340" s="36">
        <f t="shared" ca="1" si="341"/>
        <v>0</v>
      </c>
      <c r="X340" s="36">
        <f t="shared" ca="1" si="341"/>
        <v>0</v>
      </c>
      <c r="Y340" s="36">
        <f t="shared" ca="1" si="341"/>
        <v>0</v>
      </c>
      <c r="Z340" s="36">
        <f t="shared" ca="1" si="341"/>
        <v>0</v>
      </c>
      <c r="AA340" s="36">
        <f t="shared" ca="1" si="341"/>
        <v>0</v>
      </c>
      <c r="AB340" s="36">
        <f t="shared" ca="1" si="341"/>
        <v>0</v>
      </c>
      <c r="AC340" s="36">
        <f t="shared" ca="1" si="341"/>
        <v>0</v>
      </c>
      <c r="AD340" s="36" t="str">
        <f t="shared" ca="1" si="341"/>
        <v/>
      </c>
      <c r="AE340" s="36" t="str">
        <f t="shared" ca="1" si="341"/>
        <v/>
      </c>
      <c r="AF340" s="36" t="str">
        <f t="shared" ca="1" si="341"/>
        <v/>
      </c>
      <c r="AG340" s="36" t="str">
        <f t="shared" ca="1" si="341"/>
        <v/>
      </c>
      <c r="AH340" s="36" t="str">
        <f t="shared" ca="1" si="341"/>
        <v/>
      </c>
      <c r="AI340" s="36" t="str">
        <f t="shared" ca="1" si="341"/>
        <v/>
      </c>
      <c r="AJ340" s="36" t="str">
        <f t="shared" ca="1" si="341"/>
        <v/>
      </c>
      <c r="AK340" s="36" t="str">
        <f t="shared" ca="1" si="341"/>
        <v/>
      </c>
      <c r="AL340" s="36" t="str">
        <f t="shared" ca="1" si="341"/>
        <v/>
      </c>
      <c r="AM340" s="36" t="str">
        <f t="shared" ca="1" si="341"/>
        <v/>
      </c>
      <c r="AN340" s="36" t="str">
        <f t="shared" ca="1" si="341"/>
        <v/>
      </c>
      <c r="AO340" s="36" t="str">
        <f t="shared" ca="1" si="341"/>
        <v/>
      </c>
      <c r="AP340" s="36" t="str">
        <f t="shared" ca="1" si="341"/>
        <v/>
      </c>
      <c r="AQ340" s="36" t="str">
        <f t="shared" ca="1" si="341"/>
        <v/>
      </c>
      <c r="AR340" s="36" t="str">
        <f t="shared" ca="1" si="341"/>
        <v/>
      </c>
      <c r="AS340" s="36" t="str">
        <f t="shared" ca="1" si="341"/>
        <v/>
      </c>
      <c r="AT340" s="36" t="str">
        <f t="shared" ca="1" si="341"/>
        <v/>
      </c>
    </row>
    <row r="341" spans="3:46" x14ac:dyDescent="0.2">
      <c r="C341" s="24" t="s">
        <v>878</v>
      </c>
      <c r="F341" s="24">
        <f t="shared" si="326"/>
        <v>7000</v>
      </c>
      <c r="G341" s="627">
        <f t="shared" si="326"/>
        <v>44417</v>
      </c>
      <c r="H341" s="431">
        <f t="shared" ca="1" si="326"/>
        <v>6</v>
      </c>
      <c r="I341" s="36">
        <f t="shared" ca="1" si="328"/>
        <v>0.33251788471428567</v>
      </c>
      <c r="K341" s="36">
        <f ca="1">IF(COUNT($K284:$AT284)&gt;=K$71,OFFSET($J284,,COUNTBLANK($K284:$AT284)+K$71)*(COUNT($K284:$AT284)&gt;=K$71)/$F341,"")</f>
        <v>4.3600641571428574E-2</v>
      </c>
      <c r="L341" s="36">
        <f t="shared" ref="L341:AT341" ca="1" si="342">IF(COUNT($K284:$AT284)&gt;=L$71,OFFSET($J284,,COUNTBLANK($K284:$AT284)+L$71)*(COUNT($K284:$AT284)&gt;=L$71)/$F341,"")</f>
        <v>3.3614483285714286E-2</v>
      </c>
      <c r="M341" s="36">
        <f t="shared" ca="1" si="342"/>
        <v>0.11244728628571428</v>
      </c>
      <c r="N341" s="36">
        <f t="shared" ca="1" si="342"/>
        <v>4.7637004142857139E-2</v>
      </c>
      <c r="O341" s="36">
        <f t="shared" ca="1" si="342"/>
        <v>5.6864334571428574E-2</v>
      </c>
      <c r="P341" s="36">
        <f t="shared" ca="1" si="342"/>
        <v>0</v>
      </c>
      <c r="Q341" s="36">
        <f t="shared" ca="1" si="342"/>
        <v>1.4828140857142858E-2</v>
      </c>
      <c r="R341" s="36">
        <f t="shared" ca="1" si="342"/>
        <v>2.0055239999999998E-3</v>
      </c>
      <c r="S341" s="36">
        <f t="shared" ca="1" si="342"/>
        <v>1.0568810571428571E-2</v>
      </c>
      <c r="T341" s="36">
        <f t="shared" ca="1" si="342"/>
        <v>0</v>
      </c>
      <c r="U341" s="36">
        <f t="shared" ca="1" si="342"/>
        <v>7.4720571428571426E-4</v>
      </c>
      <c r="V341" s="36">
        <f t="shared" ca="1" si="342"/>
        <v>0</v>
      </c>
      <c r="W341" s="36">
        <f t="shared" ca="1" si="342"/>
        <v>6.3286981428571434E-3</v>
      </c>
      <c r="X341" s="36">
        <f t="shared" ca="1" si="342"/>
        <v>3.2411228571428571E-3</v>
      </c>
      <c r="Y341" s="36">
        <f t="shared" ca="1" si="342"/>
        <v>0</v>
      </c>
      <c r="Z341" s="36">
        <f t="shared" ca="1" si="342"/>
        <v>6.3463271428571423E-4</v>
      </c>
      <c r="AA341" s="36" t="str">
        <f t="shared" ca="1" si="342"/>
        <v/>
      </c>
      <c r="AB341" s="36" t="str">
        <f t="shared" ca="1" si="342"/>
        <v/>
      </c>
      <c r="AC341" s="36" t="str">
        <f t="shared" ca="1" si="342"/>
        <v/>
      </c>
      <c r="AD341" s="36" t="str">
        <f t="shared" ca="1" si="342"/>
        <v/>
      </c>
      <c r="AE341" s="36" t="str">
        <f t="shared" ca="1" si="342"/>
        <v/>
      </c>
      <c r="AF341" s="36" t="str">
        <f t="shared" ca="1" si="342"/>
        <v/>
      </c>
      <c r="AG341" s="36" t="str">
        <f t="shared" ca="1" si="342"/>
        <v/>
      </c>
      <c r="AH341" s="36" t="str">
        <f t="shared" ca="1" si="342"/>
        <v/>
      </c>
      <c r="AI341" s="36" t="str">
        <f t="shared" ca="1" si="342"/>
        <v/>
      </c>
      <c r="AJ341" s="36" t="str">
        <f t="shared" ca="1" si="342"/>
        <v/>
      </c>
      <c r="AK341" s="36" t="str">
        <f t="shared" ca="1" si="342"/>
        <v/>
      </c>
      <c r="AL341" s="36" t="str">
        <f t="shared" ca="1" si="342"/>
        <v/>
      </c>
      <c r="AM341" s="36" t="str">
        <f t="shared" ca="1" si="342"/>
        <v/>
      </c>
      <c r="AN341" s="36" t="str">
        <f t="shared" ca="1" si="342"/>
        <v/>
      </c>
      <c r="AO341" s="36" t="str">
        <f t="shared" ca="1" si="342"/>
        <v/>
      </c>
      <c r="AP341" s="36" t="str">
        <f t="shared" ca="1" si="342"/>
        <v/>
      </c>
      <c r="AQ341" s="36" t="str">
        <f t="shared" ca="1" si="342"/>
        <v/>
      </c>
      <c r="AR341" s="36" t="str">
        <f t="shared" ca="1" si="342"/>
        <v/>
      </c>
      <c r="AS341" s="36" t="str">
        <f t="shared" ca="1" si="342"/>
        <v/>
      </c>
      <c r="AT341" s="36" t="str">
        <f t="shared" ca="1" si="342"/>
        <v/>
      </c>
    </row>
    <row r="342" spans="3:46" x14ac:dyDescent="0.2">
      <c r="C342" s="24" t="s">
        <v>803</v>
      </c>
      <c r="F342" s="24">
        <f t="shared" si="326"/>
        <v>2700.8049999999998</v>
      </c>
      <c r="G342" s="627">
        <f t="shared" si="326"/>
        <v>44439</v>
      </c>
      <c r="H342" s="431">
        <f t="shared" ca="1" si="326"/>
        <v>6</v>
      </c>
      <c r="I342" s="36">
        <f t="shared" ca="1" si="328"/>
        <v>5.6969322109519202E-2</v>
      </c>
      <c r="K342" s="36">
        <f ca="1">IF(COUNT($K286:$AT286)&gt;=K$71,OFFSET($J286,,COUNTBLANK($K286:$AT286)+K$71)*(COUNT($K286:$AT286)&gt;=K$71)/$F342,"")</f>
        <v>0</v>
      </c>
      <c r="L342" s="36">
        <f t="shared" ref="L342:AT342" ca="1" si="343">IF(COUNT($K286:$AT286)&gt;=L$71,OFFSET($J286,,COUNTBLANK($K286:$AT286)+L$71)*(COUNT($K286:$AT286)&gt;=L$71)/$F342,"")</f>
        <v>0</v>
      </c>
      <c r="M342" s="36">
        <f t="shared" ca="1" si="343"/>
        <v>0</v>
      </c>
      <c r="N342" s="36">
        <f t="shared" ca="1" si="343"/>
        <v>0</v>
      </c>
      <c r="O342" s="36">
        <f t="shared" ca="1" si="343"/>
        <v>5.2276846717922994E-2</v>
      </c>
      <c r="P342" s="36">
        <f t="shared" ca="1" si="343"/>
        <v>0</v>
      </c>
      <c r="Q342" s="36">
        <f t="shared" ca="1" si="343"/>
        <v>0</v>
      </c>
      <c r="R342" s="36">
        <f t="shared" ca="1" si="343"/>
        <v>1.2385107403163132E-3</v>
      </c>
      <c r="S342" s="36">
        <f t="shared" ca="1" si="343"/>
        <v>0</v>
      </c>
      <c r="T342" s="36">
        <f t="shared" ca="1" si="343"/>
        <v>0</v>
      </c>
      <c r="U342" s="36">
        <f t="shared" ca="1" si="343"/>
        <v>3.4539646512798967E-3</v>
      </c>
      <c r="V342" s="36">
        <f t="shared" ca="1" si="343"/>
        <v>0</v>
      </c>
      <c r="W342" s="36">
        <f t="shared" ca="1" si="343"/>
        <v>0</v>
      </c>
      <c r="X342" s="36">
        <f t="shared" ca="1" si="343"/>
        <v>0</v>
      </c>
      <c r="Y342" s="36">
        <f t="shared" ca="1" si="343"/>
        <v>0</v>
      </c>
      <c r="Z342" s="36">
        <f t="shared" ca="1" si="343"/>
        <v>0</v>
      </c>
      <c r="AA342" s="36" t="str">
        <f t="shared" ca="1" si="343"/>
        <v/>
      </c>
      <c r="AB342" s="36" t="str">
        <f t="shared" ca="1" si="343"/>
        <v/>
      </c>
      <c r="AC342" s="36" t="str">
        <f t="shared" ca="1" si="343"/>
        <v/>
      </c>
      <c r="AD342" s="36" t="str">
        <f t="shared" ca="1" si="343"/>
        <v/>
      </c>
      <c r="AE342" s="36" t="str">
        <f t="shared" ca="1" si="343"/>
        <v/>
      </c>
      <c r="AF342" s="36" t="str">
        <f t="shared" ca="1" si="343"/>
        <v/>
      </c>
      <c r="AG342" s="36" t="str">
        <f t="shared" ca="1" si="343"/>
        <v/>
      </c>
      <c r="AH342" s="36" t="str">
        <f t="shared" ca="1" si="343"/>
        <v/>
      </c>
      <c r="AI342" s="36" t="str">
        <f t="shared" ca="1" si="343"/>
        <v/>
      </c>
      <c r="AJ342" s="36" t="str">
        <f t="shared" ca="1" si="343"/>
        <v/>
      </c>
      <c r="AK342" s="36" t="str">
        <f t="shared" ca="1" si="343"/>
        <v/>
      </c>
      <c r="AL342" s="36" t="str">
        <f t="shared" ca="1" si="343"/>
        <v/>
      </c>
      <c r="AM342" s="36" t="str">
        <f t="shared" ca="1" si="343"/>
        <v/>
      </c>
      <c r="AN342" s="36" t="str">
        <f t="shared" ca="1" si="343"/>
        <v/>
      </c>
      <c r="AO342" s="36" t="str">
        <f t="shared" ca="1" si="343"/>
        <v/>
      </c>
      <c r="AP342" s="36" t="str">
        <f t="shared" ca="1" si="343"/>
        <v/>
      </c>
      <c r="AQ342" s="36" t="str">
        <f t="shared" ca="1" si="343"/>
        <v/>
      </c>
      <c r="AR342" s="36" t="str">
        <f t="shared" ca="1" si="343"/>
        <v/>
      </c>
      <c r="AS342" s="36" t="str">
        <f t="shared" ca="1" si="343"/>
        <v/>
      </c>
      <c r="AT342" s="36" t="str">
        <f t="shared" ca="1" si="343"/>
        <v/>
      </c>
    </row>
    <row r="343" spans="3:46" x14ac:dyDescent="0.2">
      <c r="C343" s="24" t="s">
        <v>804</v>
      </c>
      <c r="F343" s="24">
        <f t="shared" si="326"/>
        <v>9600</v>
      </c>
      <c r="G343" s="627">
        <f t="shared" si="326"/>
        <v>44456</v>
      </c>
      <c r="H343" s="431">
        <f t="shared" ca="1" si="326"/>
        <v>5</v>
      </c>
      <c r="I343" s="36">
        <f t="shared" ca="1" si="328"/>
        <v>0.21223958822916666</v>
      </c>
      <c r="K343" s="36">
        <f t="shared" ref="K343:AT343" ca="1" si="344">IF(COUNT($K287:$AT287)&gt;=K$71,OFFSET($J287,,COUNTBLANK($K287:$AT287)+K$71)*(COUNT($K287:$AT287)&gt;=K$71)/$F343,"")</f>
        <v>0</v>
      </c>
      <c r="L343" s="36">
        <f t="shared" ca="1" si="344"/>
        <v>4.1666666666666664E-2</v>
      </c>
      <c r="M343" s="36">
        <f t="shared" ca="1" si="344"/>
        <v>0</v>
      </c>
      <c r="N343" s="36">
        <f t="shared" ca="1" si="344"/>
        <v>0.11358855218749998</v>
      </c>
      <c r="O343" s="36">
        <f t="shared" ca="1" si="344"/>
        <v>0</v>
      </c>
      <c r="P343" s="36">
        <f t="shared" ca="1" si="344"/>
        <v>9.6256547916666654E-3</v>
      </c>
      <c r="Q343" s="36">
        <f t="shared" ca="1" si="344"/>
        <v>1.89541909375E-2</v>
      </c>
      <c r="R343" s="36">
        <f t="shared" ca="1" si="344"/>
        <v>0</v>
      </c>
      <c r="S343" s="36">
        <f t="shared" ca="1" si="344"/>
        <v>0</v>
      </c>
      <c r="T343" s="36">
        <f t="shared" ca="1" si="344"/>
        <v>2.5073121875000002E-3</v>
      </c>
      <c r="U343" s="36">
        <f t="shared" ca="1" si="344"/>
        <v>0</v>
      </c>
      <c r="V343" s="36">
        <f t="shared" ca="1" si="344"/>
        <v>0</v>
      </c>
      <c r="W343" s="36">
        <f t="shared" ca="1" si="344"/>
        <v>2.5897211458333333E-2</v>
      </c>
      <c r="X343" s="36">
        <f t="shared" ca="1" si="344"/>
        <v>0</v>
      </c>
      <c r="Y343" s="36">
        <f t="shared" ca="1" si="344"/>
        <v>0</v>
      </c>
      <c r="Z343" s="36" t="str">
        <f t="shared" ca="1" si="344"/>
        <v/>
      </c>
      <c r="AA343" s="36" t="str">
        <f t="shared" ca="1" si="344"/>
        <v/>
      </c>
      <c r="AB343" s="36" t="str">
        <f t="shared" ca="1" si="344"/>
        <v/>
      </c>
      <c r="AC343" s="36" t="str">
        <f t="shared" ca="1" si="344"/>
        <v/>
      </c>
      <c r="AD343" s="36" t="str">
        <f t="shared" ca="1" si="344"/>
        <v/>
      </c>
      <c r="AE343" s="36" t="str">
        <f t="shared" ca="1" si="344"/>
        <v/>
      </c>
      <c r="AF343" s="36" t="str">
        <f t="shared" ca="1" si="344"/>
        <v/>
      </c>
      <c r="AG343" s="36" t="str">
        <f t="shared" ca="1" si="344"/>
        <v/>
      </c>
      <c r="AH343" s="36" t="str">
        <f t="shared" ca="1" si="344"/>
        <v/>
      </c>
      <c r="AI343" s="36" t="str">
        <f t="shared" ca="1" si="344"/>
        <v/>
      </c>
      <c r="AJ343" s="36" t="str">
        <f t="shared" ca="1" si="344"/>
        <v/>
      </c>
      <c r="AK343" s="36" t="str">
        <f t="shared" ca="1" si="344"/>
        <v/>
      </c>
      <c r="AL343" s="36" t="str">
        <f t="shared" ca="1" si="344"/>
        <v/>
      </c>
      <c r="AM343" s="36" t="str">
        <f t="shared" ca="1" si="344"/>
        <v/>
      </c>
      <c r="AN343" s="36" t="str">
        <f t="shared" ca="1" si="344"/>
        <v/>
      </c>
      <c r="AO343" s="36" t="str">
        <f t="shared" ca="1" si="344"/>
        <v/>
      </c>
      <c r="AP343" s="36" t="str">
        <f t="shared" ca="1" si="344"/>
        <v/>
      </c>
      <c r="AQ343" s="36" t="str">
        <f t="shared" ca="1" si="344"/>
        <v/>
      </c>
      <c r="AR343" s="36" t="str">
        <f t="shared" ca="1" si="344"/>
        <v/>
      </c>
      <c r="AS343" s="36" t="str">
        <f t="shared" ca="1" si="344"/>
        <v/>
      </c>
      <c r="AT343" s="36" t="str">
        <f t="shared" ca="1" si="344"/>
        <v/>
      </c>
    </row>
    <row r="344" spans="3:46" x14ac:dyDescent="0.2">
      <c r="C344" s="24" t="s">
        <v>805</v>
      </c>
      <c r="F344" s="24">
        <f t="shared" si="326"/>
        <v>10751.425999999999</v>
      </c>
      <c r="G344" s="627">
        <f t="shared" si="326"/>
        <v>44456</v>
      </c>
      <c r="H344" s="431">
        <f t="shared" ca="1" si="326"/>
        <v>5</v>
      </c>
      <c r="I344" s="36">
        <f t="shared" ca="1" si="328"/>
        <v>0.20557905137420843</v>
      </c>
      <c r="K344" s="36">
        <f t="shared" ref="K344:AT344" ca="1" si="345">IF(COUNT($K288:$AT288)&gt;=K$71,OFFSET($J288,,COUNTBLANK($K288:$AT288)+K$71)*(COUNT($K288:$AT288)&gt;=K$71)/$F344,"")</f>
        <v>0</v>
      </c>
      <c r="L344" s="36">
        <f t="shared" ca="1" si="345"/>
        <v>0</v>
      </c>
      <c r="M344" s="36">
        <f t="shared" ca="1" si="345"/>
        <v>0</v>
      </c>
      <c r="N344" s="36">
        <f t="shared" ca="1" si="345"/>
        <v>7.8157635368554829E-2</v>
      </c>
      <c r="O344" s="36">
        <f t="shared" ca="1" si="345"/>
        <v>0</v>
      </c>
      <c r="P344" s="36">
        <f t="shared" ca="1" si="345"/>
        <v>0</v>
      </c>
      <c r="Q344" s="36">
        <f t="shared" ca="1" si="345"/>
        <v>0</v>
      </c>
      <c r="R344" s="36">
        <f t="shared" ca="1" si="345"/>
        <v>0</v>
      </c>
      <c r="S344" s="36">
        <f t="shared" ca="1" si="345"/>
        <v>0</v>
      </c>
      <c r="T344" s="36">
        <f t="shared" ca="1" si="345"/>
        <v>0.1274214160056536</v>
      </c>
      <c r="U344" s="36">
        <f t="shared" ca="1" si="345"/>
        <v>0</v>
      </c>
      <c r="V344" s="36">
        <f t="shared" ca="1" si="345"/>
        <v>0</v>
      </c>
      <c r="W344" s="36">
        <f t="shared" ca="1" si="345"/>
        <v>0</v>
      </c>
      <c r="X344" s="36">
        <f t="shared" ca="1" si="345"/>
        <v>0</v>
      </c>
      <c r="Y344" s="36">
        <f t="shared" ca="1" si="345"/>
        <v>0</v>
      </c>
      <c r="Z344" s="36" t="str">
        <f t="shared" ca="1" si="345"/>
        <v/>
      </c>
      <c r="AA344" s="36" t="str">
        <f t="shared" ca="1" si="345"/>
        <v/>
      </c>
      <c r="AB344" s="36" t="str">
        <f t="shared" ca="1" si="345"/>
        <v/>
      </c>
      <c r="AC344" s="36" t="str">
        <f t="shared" ca="1" si="345"/>
        <v/>
      </c>
      <c r="AD344" s="36" t="str">
        <f t="shared" ca="1" si="345"/>
        <v/>
      </c>
      <c r="AE344" s="36" t="str">
        <f t="shared" ca="1" si="345"/>
        <v/>
      </c>
      <c r="AF344" s="36" t="str">
        <f t="shared" ca="1" si="345"/>
        <v/>
      </c>
      <c r="AG344" s="36" t="str">
        <f t="shared" ca="1" si="345"/>
        <v/>
      </c>
      <c r="AH344" s="36" t="str">
        <f t="shared" ca="1" si="345"/>
        <v/>
      </c>
      <c r="AI344" s="36" t="str">
        <f t="shared" ca="1" si="345"/>
        <v/>
      </c>
      <c r="AJ344" s="36" t="str">
        <f t="shared" ca="1" si="345"/>
        <v/>
      </c>
      <c r="AK344" s="36" t="str">
        <f t="shared" ca="1" si="345"/>
        <v/>
      </c>
      <c r="AL344" s="36" t="str">
        <f t="shared" ca="1" si="345"/>
        <v/>
      </c>
      <c r="AM344" s="36" t="str">
        <f t="shared" ca="1" si="345"/>
        <v/>
      </c>
      <c r="AN344" s="36" t="str">
        <f t="shared" ca="1" si="345"/>
        <v/>
      </c>
      <c r="AO344" s="36" t="str">
        <f t="shared" ca="1" si="345"/>
        <v/>
      </c>
      <c r="AP344" s="36" t="str">
        <f t="shared" ca="1" si="345"/>
        <v/>
      </c>
      <c r="AQ344" s="36" t="str">
        <f t="shared" ca="1" si="345"/>
        <v/>
      </c>
      <c r="AR344" s="36" t="str">
        <f t="shared" ca="1" si="345"/>
        <v/>
      </c>
      <c r="AS344" s="36" t="str">
        <f t="shared" ca="1" si="345"/>
        <v/>
      </c>
      <c r="AT344" s="36" t="str">
        <f t="shared" ca="1" si="345"/>
        <v/>
      </c>
    </row>
    <row r="345" spans="3:46" x14ac:dyDescent="0.2">
      <c r="C345" s="24" t="s">
        <v>301</v>
      </c>
      <c r="F345" s="24">
        <f t="shared" ref="F345:H345" si="346">F221</f>
        <v>1000</v>
      </c>
      <c r="G345" s="627">
        <f t="shared" si="346"/>
        <v>44484</v>
      </c>
      <c r="H345" s="431">
        <f t="shared" ca="1" si="346"/>
        <v>5</v>
      </c>
      <c r="I345" s="36">
        <f t="shared" ca="1" si="328"/>
        <v>1.2150330000000001E-3</v>
      </c>
      <c r="K345" s="36">
        <f ca="1">IF(COUNT($K291:$AT291)&gt;=K$71,OFFSET($J291,,COUNTBLANK($K291:$AT291)+K$71)*(COUNT($K291:$AT291)&gt;=K$71)/$F345,"")</f>
        <v>0</v>
      </c>
      <c r="L345" s="36">
        <f t="shared" ref="L345:AT345" ca="1" si="347">IF(COUNT($K291:$AT291)&gt;=L$71,OFFSET($J291,,COUNTBLANK($K291:$AT291)+L$71)*(COUNT($K291:$AT291)&gt;=L$71)/$F345,"")</f>
        <v>0</v>
      </c>
      <c r="M345" s="36">
        <f t="shared" ca="1" si="347"/>
        <v>0</v>
      </c>
      <c r="N345" s="36">
        <f t="shared" ca="1" si="347"/>
        <v>0</v>
      </c>
      <c r="O345" s="36">
        <f t="shared" ca="1" si="347"/>
        <v>0</v>
      </c>
      <c r="P345" s="36">
        <f t="shared" ca="1" si="347"/>
        <v>0</v>
      </c>
      <c r="Q345" s="36">
        <f t="shared" ca="1" si="347"/>
        <v>1.2150330000000001E-3</v>
      </c>
      <c r="R345" s="36">
        <f t="shared" ca="1" si="347"/>
        <v>0</v>
      </c>
      <c r="S345" s="36">
        <f t="shared" ca="1" si="347"/>
        <v>0</v>
      </c>
      <c r="T345" s="36">
        <f t="shared" ca="1" si="347"/>
        <v>0</v>
      </c>
      <c r="U345" s="36">
        <f t="shared" ca="1" si="347"/>
        <v>0</v>
      </c>
      <c r="V345" s="36">
        <f t="shared" ca="1" si="347"/>
        <v>0</v>
      </c>
      <c r="W345" s="36">
        <f t="shared" ca="1" si="347"/>
        <v>0</v>
      </c>
      <c r="X345" s="36" t="str">
        <f t="shared" ca="1" si="347"/>
        <v/>
      </c>
      <c r="Y345" s="36" t="str">
        <f t="shared" ca="1" si="347"/>
        <v/>
      </c>
      <c r="Z345" s="36" t="str">
        <f t="shared" ca="1" si="347"/>
        <v/>
      </c>
      <c r="AA345" s="36" t="str">
        <f t="shared" ca="1" si="347"/>
        <v/>
      </c>
      <c r="AB345" s="36" t="str">
        <f t="shared" ca="1" si="347"/>
        <v/>
      </c>
      <c r="AC345" s="36" t="str">
        <f t="shared" ca="1" si="347"/>
        <v/>
      </c>
      <c r="AD345" s="36" t="str">
        <f t="shared" ca="1" si="347"/>
        <v/>
      </c>
      <c r="AE345" s="36" t="str">
        <f t="shared" ca="1" si="347"/>
        <v/>
      </c>
      <c r="AF345" s="36" t="str">
        <f t="shared" ca="1" si="347"/>
        <v/>
      </c>
      <c r="AG345" s="36" t="str">
        <f t="shared" ca="1" si="347"/>
        <v/>
      </c>
      <c r="AH345" s="36" t="str">
        <f t="shared" ca="1" si="347"/>
        <v/>
      </c>
      <c r="AI345" s="36" t="str">
        <f t="shared" ca="1" si="347"/>
        <v/>
      </c>
      <c r="AJ345" s="36" t="str">
        <f t="shared" ca="1" si="347"/>
        <v/>
      </c>
      <c r="AK345" s="36" t="str">
        <f t="shared" ca="1" si="347"/>
        <v/>
      </c>
      <c r="AL345" s="36" t="str">
        <f t="shared" ca="1" si="347"/>
        <v/>
      </c>
      <c r="AM345" s="36" t="str">
        <f t="shared" ca="1" si="347"/>
        <v/>
      </c>
      <c r="AN345" s="36" t="str">
        <f t="shared" ca="1" si="347"/>
        <v/>
      </c>
      <c r="AO345" s="36" t="str">
        <f t="shared" ca="1" si="347"/>
        <v/>
      </c>
      <c r="AP345" s="36" t="str">
        <f t="shared" ca="1" si="347"/>
        <v/>
      </c>
      <c r="AQ345" s="36" t="str">
        <f t="shared" ca="1" si="347"/>
        <v/>
      </c>
      <c r="AR345" s="36" t="str">
        <f t="shared" ca="1" si="347"/>
        <v/>
      </c>
      <c r="AS345" s="36" t="str">
        <f t="shared" ca="1" si="347"/>
        <v/>
      </c>
      <c r="AT345" s="36" t="str">
        <f t="shared" ca="1" si="347"/>
        <v/>
      </c>
    </row>
    <row r="346" spans="3:46" x14ac:dyDescent="0.2">
      <c r="C346" s="24" t="s">
        <v>302</v>
      </c>
      <c r="F346" s="24">
        <f t="shared" ref="F346:H346" si="348">F222</f>
        <v>3000</v>
      </c>
      <c r="G346" s="627">
        <f t="shared" si="348"/>
        <v>44529</v>
      </c>
      <c r="H346" s="431">
        <f t="shared" ca="1" si="348"/>
        <v>5</v>
      </c>
      <c r="I346" s="36">
        <f t="shared" ca="1" si="328"/>
        <v>0.15316963399999997</v>
      </c>
      <c r="K346" s="36">
        <f ca="1">IF(COUNT($K295:$AT295)&gt;=K$71,OFFSET($J295,,COUNTBLANK($K295:$AT295)+K$71)*(COUNT($K295:$AT295)&gt;=K$71)/$F346,"")</f>
        <v>0</v>
      </c>
      <c r="L346" s="36">
        <f t="shared" ref="L346:AT346" ca="1" si="349">IF(COUNT($K295:$AT295)&gt;=L$71,OFFSET($J295,,COUNTBLANK($K295:$AT295)+L$71)*(COUNT($K295:$AT295)&gt;=L$71)/$F346,"")</f>
        <v>4.476653433333333E-2</v>
      </c>
      <c r="M346" s="36">
        <f t="shared" ca="1" si="349"/>
        <v>0</v>
      </c>
      <c r="N346" s="36">
        <f t="shared" ca="1" si="349"/>
        <v>0</v>
      </c>
      <c r="O346" s="36">
        <f t="shared" ca="1" si="349"/>
        <v>0</v>
      </c>
      <c r="P346" s="36">
        <f t="shared" ca="1" si="349"/>
        <v>8.4627954333333325E-2</v>
      </c>
      <c r="Q346" s="36">
        <f t="shared" ca="1" si="349"/>
        <v>0</v>
      </c>
      <c r="R346" s="36">
        <f t="shared" ca="1" si="349"/>
        <v>2.0106111666666666E-2</v>
      </c>
      <c r="S346" s="36">
        <f t="shared" ca="1" si="349"/>
        <v>0</v>
      </c>
      <c r="T346" s="36">
        <f t="shared" ca="1" si="349"/>
        <v>0</v>
      </c>
      <c r="U346" s="36">
        <f t="shared" ca="1" si="349"/>
        <v>3.6690336666666667E-3</v>
      </c>
      <c r="V346" s="36">
        <f t="shared" ca="1" si="349"/>
        <v>0</v>
      </c>
      <c r="W346" s="36">
        <f t="shared" ca="1" si="349"/>
        <v>0</v>
      </c>
      <c r="X346" s="36" t="str">
        <f t="shared" ca="1" si="349"/>
        <v/>
      </c>
      <c r="Y346" s="36" t="str">
        <f t="shared" ca="1" si="349"/>
        <v/>
      </c>
      <c r="Z346" s="36" t="str">
        <f t="shared" ca="1" si="349"/>
        <v/>
      </c>
      <c r="AA346" s="36" t="str">
        <f t="shared" ca="1" si="349"/>
        <v/>
      </c>
      <c r="AB346" s="36" t="str">
        <f t="shared" ca="1" si="349"/>
        <v/>
      </c>
      <c r="AC346" s="36" t="str">
        <f t="shared" ca="1" si="349"/>
        <v/>
      </c>
      <c r="AD346" s="36" t="str">
        <f t="shared" ca="1" si="349"/>
        <v/>
      </c>
      <c r="AE346" s="36" t="str">
        <f t="shared" ca="1" si="349"/>
        <v/>
      </c>
      <c r="AF346" s="36" t="str">
        <f t="shared" ca="1" si="349"/>
        <v/>
      </c>
      <c r="AG346" s="36" t="str">
        <f t="shared" ca="1" si="349"/>
        <v/>
      </c>
      <c r="AH346" s="36" t="str">
        <f t="shared" ca="1" si="349"/>
        <v/>
      </c>
      <c r="AI346" s="36" t="str">
        <f t="shared" ca="1" si="349"/>
        <v/>
      </c>
      <c r="AJ346" s="36" t="str">
        <f t="shared" ca="1" si="349"/>
        <v/>
      </c>
      <c r="AK346" s="36" t="str">
        <f t="shared" ca="1" si="349"/>
        <v/>
      </c>
      <c r="AL346" s="36" t="str">
        <f t="shared" ca="1" si="349"/>
        <v/>
      </c>
      <c r="AM346" s="36" t="str">
        <f t="shared" ca="1" si="349"/>
        <v/>
      </c>
      <c r="AN346" s="36" t="str">
        <f t="shared" ca="1" si="349"/>
        <v/>
      </c>
      <c r="AO346" s="36" t="str">
        <f t="shared" ca="1" si="349"/>
        <v/>
      </c>
      <c r="AP346" s="36" t="str">
        <f t="shared" ca="1" si="349"/>
        <v/>
      </c>
      <c r="AQ346" s="36" t="str">
        <f t="shared" ca="1" si="349"/>
        <v/>
      </c>
      <c r="AR346" s="36" t="str">
        <f t="shared" ca="1" si="349"/>
        <v/>
      </c>
      <c r="AS346" s="36" t="str">
        <f t="shared" ca="1" si="349"/>
        <v/>
      </c>
      <c r="AT346" s="36" t="str">
        <f t="shared" ca="1" si="349"/>
        <v/>
      </c>
    </row>
    <row r="347" spans="3:46" x14ac:dyDescent="0.2">
      <c r="C347" s="24" t="s">
        <v>303</v>
      </c>
      <c r="F347" s="24">
        <f t="shared" ref="F347:H347" si="350">F223</f>
        <v>2995.35</v>
      </c>
      <c r="G347" s="627">
        <f t="shared" si="350"/>
        <v>44512</v>
      </c>
      <c r="H347" s="431">
        <f t="shared" ca="1" si="350"/>
        <v>5</v>
      </c>
      <c r="I347" s="36">
        <f t="shared" ca="1" si="328"/>
        <v>0</v>
      </c>
      <c r="K347" s="36">
        <f t="shared" ref="K347:AT347" ca="1" si="351">IF(COUNT($K296:$AT296)&gt;=K$71,OFFSET($J296,,COUNTBLANK($K296:$AT296)+K$71)*(COUNT($K296:$AT296)&gt;=K$71)/$F347,"")</f>
        <v>0</v>
      </c>
      <c r="L347" s="36">
        <f t="shared" ca="1" si="351"/>
        <v>0</v>
      </c>
      <c r="M347" s="36">
        <f t="shared" ca="1" si="351"/>
        <v>0</v>
      </c>
      <c r="N347" s="36">
        <f t="shared" ca="1" si="351"/>
        <v>0</v>
      </c>
      <c r="O347" s="36">
        <f t="shared" ca="1" si="351"/>
        <v>0</v>
      </c>
      <c r="P347" s="36">
        <f t="shared" ca="1" si="351"/>
        <v>0</v>
      </c>
      <c r="Q347" s="36">
        <f t="shared" ca="1" si="351"/>
        <v>0</v>
      </c>
      <c r="R347" s="36">
        <f t="shared" ca="1" si="351"/>
        <v>0</v>
      </c>
      <c r="S347" s="36">
        <f t="shared" ca="1" si="351"/>
        <v>0</v>
      </c>
      <c r="T347" s="36">
        <f t="shared" ca="1" si="351"/>
        <v>0</v>
      </c>
      <c r="U347" s="36">
        <f t="shared" ca="1" si="351"/>
        <v>0</v>
      </c>
      <c r="V347" s="36">
        <f t="shared" ca="1" si="351"/>
        <v>0</v>
      </c>
      <c r="W347" s="36">
        <f t="shared" ca="1" si="351"/>
        <v>0</v>
      </c>
      <c r="X347" s="36" t="str">
        <f t="shared" ca="1" si="351"/>
        <v/>
      </c>
      <c r="Y347" s="36" t="str">
        <f t="shared" ca="1" si="351"/>
        <v/>
      </c>
      <c r="Z347" s="36" t="str">
        <f t="shared" ca="1" si="351"/>
        <v/>
      </c>
      <c r="AA347" s="36" t="str">
        <f t="shared" ca="1" si="351"/>
        <v/>
      </c>
      <c r="AB347" s="36" t="str">
        <f t="shared" ca="1" si="351"/>
        <v/>
      </c>
      <c r="AC347" s="36" t="str">
        <f t="shared" ca="1" si="351"/>
        <v/>
      </c>
      <c r="AD347" s="36" t="str">
        <f t="shared" ca="1" si="351"/>
        <v/>
      </c>
      <c r="AE347" s="36" t="str">
        <f t="shared" ca="1" si="351"/>
        <v/>
      </c>
      <c r="AF347" s="36" t="str">
        <f t="shared" ca="1" si="351"/>
        <v/>
      </c>
      <c r="AG347" s="36" t="str">
        <f t="shared" ca="1" si="351"/>
        <v/>
      </c>
      <c r="AH347" s="36" t="str">
        <f t="shared" ca="1" si="351"/>
        <v/>
      </c>
      <c r="AI347" s="36" t="str">
        <f t="shared" ca="1" si="351"/>
        <v/>
      </c>
      <c r="AJ347" s="36" t="str">
        <f t="shared" ca="1" si="351"/>
        <v/>
      </c>
      <c r="AK347" s="36" t="str">
        <f t="shared" ca="1" si="351"/>
        <v/>
      </c>
      <c r="AL347" s="36" t="str">
        <f t="shared" ca="1" si="351"/>
        <v/>
      </c>
      <c r="AM347" s="36" t="str">
        <f t="shared" ca="1" si="351"/>
        <v/>
      </c>
      <c r="AN347" s="36" t="str">
        <f t="shared" ca="1" si="351"/>
        <v/>
      </c>
      <c r="AO347" s="36" t="str">
        <f t="shared" ca="1" si="351"/>
        <v/>
      </c>
      <c r="AP347" s="36" t="str">
        <f t="shared" ca="1" si="351"/>
        <v/>
      </c>
      <c r="AQ347" s="36" t="str">
        <f t="shared" ca="1" si="351"/>
        <v/>
      </c>
      <c r="AR347" s="36" t="str">
        <f t="shared" ca="1" si="351"/>
        <v/>
      </c>
      <c r="AS347" s="36" t="str">
        <f t="shared" ca="1" si="351"/>
        <v/>
      </c>
      <c r="AT347" s="36" t="str">
        <f t="shared" ca="1" si="351"/>
        <v/>
      </c>
    </row>
    <row r="348" spans="3:46" x14ac:dyDescent="0.2">
      <c r="C348" s="24" t="s">
        <v>304</v>
      </c>
      <c r="F348" s="24">
        <f t="shared" ref="F348:H348" si="352">F224</f>
        <v>3000</v>
      </c>
      <c r="G348" s="627">
        <f t="shared" si="352"/>
        <v>44541</v>
      </c>
      <c r="H348" s="431">
        <f t="shared" ca="1" si="352"/>
        <v>4</v>
      </c>
      <c r="I348" s="36">
        <f t="shared" ca="1" si="328"/>
        <v>1.3592238333333334E-2</v>
      </c>
      <c r="K348" s="36">
        <f t="shared" ref="K348:AT348" ca="1" si="353">IF(COUNT($K297:$AT297)&gt;=K$71,OFFSET($J297,,COUNTBLANK($K297:$AT297)+K$71)*(COUNT($K297:$AT297)&gt;=K$71)/$F348,"")</f>
        <v>1.3592238333333334E-2</v>
      </c>
      <c r="L348" s="36">
        <f t="shared" ca="1" si="353"/>
        <v>0</v>
      </c>
      <c r="M348" s="36">
        <f t="shared" ca="1" si="353"/>
        <v>0</v>
      </c>
      <c r="N348" s="36">
        <f t="shared" ca="1" si="353"/>
        <v>0</v>
      </c>
      <c r="O348" s="36">
        <f t="shared" ca="1" si="353"/>
        <v>0</v>
      </c>
      <c r="P348" s="36">
        <f t="shared" ca="1" si="353"/>
        <v>0</v>
      </c>
      <c r="Q348" s="36">
        <f t="shared" ca="1" si="353"/>
        <v>0</v>
      </c>
      <c r="R348" s="36">
        <f t="shared" ca="1" si="353"/>
        <v>0</v>
      </c>
      <c r="S348" s="36">
        <f t="shared" ca="1" si="353"/>
        <v>0</v>
      </c>
      <c r="T348" s="36">
        <f t="shared" ca="1" si="353"/>
        <v>0</v>
      </c>
      <c r="U348" s="36">
        <f t="shared" ca="1" si="353"/>
        <v>0</v>
      </c>
      <c r="V348" s="36">
        <f t="shared" ca="1" si="353"/>
        <v>0</v>
      </c>
      <c r="W348" s="36" t="str">
        <f t="shared" ca="1" si="353"/>
        <v/>
      </c>
      <c r="X348" s="36" t="str">
        <f t="shared" ca="1" si="353"/>
        <v/>
      </c>
      <c r="Y348" s="36" t="str">
        <f t="shared" ca="1" si="353"/>
        <v/>
      </c>
      <c r="Z348" s="36" t="str">
        <f t="shared" ca="1" si="353"/>
        <v/>
      </c>
      <c r="AA348" s="36" t="str">
        <f t="shared" ca="1" si="353"/>
        <v/>
      </c>
      <c r="AB348" s="36" t="str">
        <f t="shared" ca="1" si="353"/>
        <v/>
      </c>
      <c r="AC348" s="36" t="str">
        <f t="shared" ca="1" si="353"/>
        <v/>
      </c>
      <c r="AD348" s="36" t="str">
        <f t="shared" ca="1" si="353"/>
        <v/>
      </c>
      <c r="AE348" s="36" t="str">
        <f t="shared" ca="1" si="353"/>
        <v/>
      </c>
      <c r="AF348" s="36" t="str">
        <f t="shared" ca="1" si="353"/>
        <v/>
      </c>
      <c r="AG348" s="36" t="str">
        <f t="shared" ca="1" si="353"/>
        <v/>
      </c>
      <c r="AH348" s="36" t="str">
        <f t="shared" ca="1" si="353"/>
        <v/>
      </c>
      <c r="AI348" s="36" t="str">
        <f t="shared" ca="1" si="353"/>
        <v/>
      </c>
      <c r="AJ348" s="36" t="str">
        <f t="shared" ca="1" si="353"/>
        <v/>
      </c>
      <c r="AK348" s="36" t="str">
        <f t="shared" ca="1" si="353"/>
        <v/>
      </c>
      <c r="AL348" s="36" t="str">
        <f t="shared" ca="1" si="353"/>
        <v/>
      </c>
      <c r="AM348" s="36" t="str">
        <f t="shared" ca="1" si="353"/>
        <v/>
      </c>
      <c r="AN348" s="36" t="str">
        <f t="shared" ca="1" si="353"/>
        <v/>
      </c>
      <c r="AO348" s="36" t="str">
        <f t="shared" ca="1" si="353"/>
        <v/>
      </c>
      <c r="AP348" s="36" t="str">
        <f t="shared" ca="1" si="353"/>
        <v/>
      </c>
      <c r="AQ348" s="36" t="str">
        <f t="shared" ca="1" si="353"/>
        <v/>
      </c>
      <c r="AR348" s="36" t="str">
        <f t="shared" ca="1" si="353"/>
        <v/>
      </c>
      <c r="AS348" s="36" t="str">
        <f t="shared" ca="1" si="353"/>
        <v/>
      </c>
      <c r="AT348" s="36" t="str">
        <f t="shared" ca="1" si="353"/>
        <v/>
      </c>
    </row>
    <row r="349" spans="3:46" x14ac:dyDescent="0.2">
      <c r="C349" s="24" t="s">
        <v>305</v>
      </c>
      <c r="F349" s="24">
        <f t="shared" ref="F349:H349" si="354">F225</f>
        <v>12800</v>
      </c>
      <c r="G349" s="627">
        <f t="shared" si="354"/>
        <v>44550</v>
      </c>
      <c r="H349" s="431">
        <f t="shared" ca="1" si="354"/>
        <v>4</v>
      </c>
      <c r="I349" s="36">
        <f t="shared" ca="1" si="328"/>
        <v>0.46632396929687503</v>
      </c>
      <c r="K349" s="36">
        <f t="shared" ref="K349:AT349" ca="1" si="355">IF(COUNT($K298:$AT298)&gt;=K$71,OFFSET($J298,,COUNTBLANK($K298:$AT298)+K$71)*(COUNT($K298:$AT298)&gt;=K$71)/$F349,"")</f>
        <v>9.5423761718750003E-3</v>
      </c>
      <c r="L349" s="36">
        <f t="shared" ca="1" si="355"/>
        <v>0</v>
      </c>
      <c r="M349" s="36">
        <f t="shared" ca="1" si="355"/>
        <v>2.2807300703124998E-2</v>
      </c>
      <c r="N349" s="36">
        <f t="shared" ca="1" si="355"/>
        <v>2.1725056015625001E-2</v>
      </c>
      <c r="O349" s="36">
        <f t="shared" ca="1" si="355"/>
        <v>4.8781041406250003E-2</v>
      </c>
      <c r="P349" s="36">
        <f t="shared" ca="1" si="355"/>
        <v>6.0613987499999996E-3</v>
      </c>
      <c r="Q349" s="36">
        <f t="shared" ca="1" si="355"/>
        <v>0.14702488875</v>
      </c>
      <c r="R349" s="36">
        <f t="shared" ca="1" si="355"/>
        <v>0.20856043187499998</v>
      </c>
      <c r="S349" s="36">
        <f t="shared" ca="1" si="355"/>
        <v>1.6183696875E-3</v>
      </c>
      <c r="T349" s="36">
        <f t="shared" ca="1" si="355"/>
        <v>0</v>
      </c>
      <c r="U349" s="36">
        <f t="shared" ca="1" si="355"/>
        <v>2.0310593750000002E-4</v>
      </c>
      <c r="V349" s="36">
        <f t="shared" ca="1" si="355"/>
        <v>0</v>
      </c>
      <c r="W349" s="36" t="str">
        <f t="shared" ca="1" si="355"/>
        <v/>
      </c>
      <c r="X349" s="36" t="str">
        <f t="shared" ca="1" si="355"/>
        <v/>
      </c>
      <c r="Y349" s="36" t="str">
        <f t="shared" ca="1" si="355"/>
        <v/>
      </c>
      <c r="Z349" s="36" t="str">
        <f t="shared" ca="1" si="355"/>
        <v/>
      </c>
      <c r="AA349" s="36" t="str">
        <f t="shared" ca="1" si="355"/>
        <v/>
      </c>
      <c r="AB349" s="36" t="str">
        <f t="shared" ca="1" si="355"/>
        <v/>
      </c>
      <c r="AC349" s="36" t="str">
        <f t="shared" ca="1" si="355"/>
        <v/>
      </c>
      <c r="AD349" s="36" t="str">
        <f t="shared" ca="1" si="355"/>
        <v/>
      </c>
      <c r="AE349" s="36" t="str">
        <f t="shared" ca="1" si="355"/>
        <v/>
      </c>
      <c r="AF349" s="36" t="str">
        <f t="shared" ca="1" si="355"/>
        <v/>
      </c>
      <c r="AG349" s="36" t="str">
        <f t="shared" ca="1" si="355"/>
        <v/>
      </c>
      <c r="AH349" s="36" t="str">
        <f t="shared" ca="1" si="355"/>
        <v/>
      </c>
      <c r="AI349" s="36" t="str">
        <f t="shared" ca="1" si="355"/>
        <v/>
      </c>
      <c r="AJ349" s="36" t="str">
        <f t="shared" ca="1" si="355"/>
        <v/>
      </c>
      <c r="AK349" s="36" t="str">
        <f t="shared" ca="1" si="355"/>
        <v/>
      </c>
      <c r="AL349" s="36" t="str">
        <f t="shared" ca="1" si="355"/>
        <v/>
      </c>
      <c r="AM349" s="36" t="str">
        <f t="shared" ca="1" si="355"/>
        <v/>
      </c>
      <c r="AN349" s="36" t="str">
        <f t="shared" ca="1" si="355"/>
        <v/>
      </c>
      <c r="AO349" s="36" t="str">
        <f t="shared" ca="1" si="355"/>
        <v/>
      </c>
      <c r="AP349" s="36" t="str">
        <f t="shared" ca="1" si="355"/>
        <v/>
      </c>
      <c r="AQ349" s="36" t="str">
        <f t="shared" ca="1" si="355"/>
        <v/>
      </c>
      <c r="AR349" s="36" t="str">
        <f t="shared" ca="1" si="355"/>
        <v/>
      </c>
      <c r="AS349" s="36" t="str">
        <f t="shared" ca="1" si="355"/>
        <v/>
      </c>
      <c r="AT349" s="36" t="str">
        <f t="shared" ca="1" si="355"/>
        <v/>
      </c>
    </row>
    <row r="350" spans="3:46" x14ac:dyDescent="0.2">
      <c r="C350" s="24" t="s">
        <v>306</v>
      </c>
      <c r="F350" s="24">
        <f t="shared" ref="F350:H350" si="356">F226</f>
        <v>8520</v>
      </c>
      <c r="G350" s="627">
        <f t="shared" si="356"/>
        <v>44575</v>
      </c>
      <c r="H350" s="431">
        <f t="shared" ca="1" si="356"/>
        <v>4</v>
      </c>
      <c r="I350" s="36">
        <f t="shared" ca="1" si="328"/>
        <v>0.16351319131455402</v>
      </c>
      <c r="K350" s="36">
        <f t="shared" ref="K350:AT350" ca="1" si="357">IF(COUNT($K299:$AT299)&gt;=K$71,OFFSET($J299,,COUNTBLANK($K299:$AT299)+K$71)*(COUNT($K299:$AT299)&gt;=K$71)/$F350,"")</f>
        <v>3.5211267605633804E-2</v>
      </c>
      <c r="L350" s="36">
        <f t="shared" ca="1" si="357"/>
        <v>6.7340265258215961E-3</v>
      </c>
      <c r="M350" s="36">
        <f t="shared" ca="1" si="357"/>
        <v>8.5341185680751178E-2</v>
      </c>
      <c r="N350" s="36">
        <f t="shared" ca="1" si="357"/>
        <v>0</v>
      </c>
      <c r="O350" s="36">
        <f t="shared" ca="1" si="357"/>
        <v>0</v>
      </c>
      <c r="P350" s="36">
        <f t="shared" ca="1" si="357"/>
        <v>1.5292394366197184E-3</v>
      </c>
      <c r="Q350" s="36">
        <f t="shared" ca="1" si="357"/>
        <v>0</v>
      </c>
      <c r="R350" s="36">
        <f t="shared" ca="1" si="357"/>
        <v>7.61298779342723E-3</v>
      </c>
      <c r="S350" s="36">
        <f t="shared" ca="1" si="357"/>
        <v>2.7084484272300469E-2</v>
      </c>
      <c r="T350" s="36">
        <f t="shared" ca="1" si="357"/>
        <v>0</v>
      </c>
      <c r="U350" s="36">
        <f t="shared" ca="1" si="357"/>
        <v>0</v>
      </c>
      <c r="V350" s="36" t="str">
        <f t="shared" ca="1" si="357"/>
        <v/>
      </c>
      <c r="W350" s="36" t="str">
        <f t="shared" ca="1" si="357"/>
        <v/>
      </c>
      <c r="X350" s="36" t="str">
        <f t="shared" ca="1" si="357"/>
        <v/>
      </c>
      <c r="Y350" s="36" t="str">
        <f t="shared" ca="1" si="357"/>
        <v/>
      </c>
      <c r="Z350" s="36" t="str">
        <f t="shared" ca="1" si="357"/>
        <v/>
      </c>
      <c r="AA350" s="36" t="str">
        <f t="shared" ca="1" si="357"/>
        <v/>
      </c>
      <c r="AB350" s="36" t="str">
        <f t="shared" ca="1" si="357"/>
        <v/>
      </c>
      <c r="AC350" s="36" t="str">
        <f t="shared" ca="1" si="357"/>
        <v/>
      </c>
      <c r="AD350" s="36" t="str">
        <f t="shared" ca="1" si="357"/>
        <v/>
      </c>
      <c r="AE350" s="36" t="str">
        <f t="shared" ca="1" si="357"/>
        <v/>
      </c>
      <c r="AF350" s="36" t="str">
        <f t="shared" ca="1" si="357"/>
        <v/>
      </c>
      <c r="AG350" s="36" t="str">
        <f t="shared" ca="1" si="357"/>
        <v/>
      </c>
      <c r="AH350" s="36" t="str">
        <f t="shared" ca="1" si="357"/>
        <v/>
      </c>
      <c r="AI350" s="36" t="str">
        <f t="shared" ca="1" si="357"/>
        <v/>
      </c>
      <c r="AJ350" s="36" t="str">
        <f t="shared" ca="1" si="357"/>
        <v/>
      </c>
      <c r="AK350" s="36" t="str">
        <f t="shared" ca="1" si="357"/>
        <v/>
      </c>
      <c r="AL350" s="36" t="str">
        <f t="shared" ca="1" si="357"/>
        <v/>
      </c>
      <c r="AM350" s="36" t="str">
        <f t="shared" ca="1" si="357"/>
        <v/>
      </c>
      <c r="AN350" s="36" t="str">
        <f t="shared" ca="1" si="357"/>
        <v/>
      </c>
      <c r="AO350" s="36" t="str">
        <f t="shared" ca="1" si="357"/>
        <v/>
      </c>
      <c r="AP350" s="36" t="str">
        <f t="shared" ca="1" si="357"/>
        <v/>
      </c>
      <c r="AQ350" s="36" t="str">
        <f t="shared" ca="1" si="357"/>
        <v/>
      </c>
      <c r="AR350" s="36" t="str">
        <f t="shared" ca="1" si="357"/>
        <v/>
      </c>
      <c r="AS350" s="36" t="str">
        <f t="shared" ca="1" si="357"/>
        <v/>
      </c>
      <c r="AT350" s="36" t="str">
        <f t="shared" ca="1" si="357"/>
        <v/>
      </c>
    </row>
    <row r="351" spans="3:46" x14ac:dyDescent="0.2">
      <c r="C351" s="24" t="s">
        <v>307</v>
      </c>
      <c r="F351" s="24">
        <f t="shared" ref="F351:H351" si="358">F227</f>
        <v>15873.756716</v>
      </c>
      <c r="G351" s="627">
        <f t="shared" si="358"/>
        <v>44592</v>
      </c>
      <c r="H351" s="431">
        <f t="shared" ca="1" si="358"/>
        <v>4</v>
      </c>
      <c r="I351" s="36">
        <f t="shared" ca="1" si="328"/>
        <v>0</v>
      </c>
      <c r="K351" s="36">
        <f ca="1">IF(COUNT($K300:$AT300)&gt;=K$71,OFFSET($J300,,COUNTBLANK($K300:$AT300)+K$71)*(COUNT($K300:$AT300)&gt;=K$71)/$F351,"")</f>
        <v>0</v>
      </c>
      <c r="L351" s="36">
        <f t="shared" ref="L351:AT351" ca="1" si="359">IF(COUNT($K300:$AT300)&gt;=L$71,OFFSET($J300,,COUNTBLANK($K300:$AT300)+L$71)*(COUNT($K300:$AT300)&gt;=L$71)/$F351,"")</f>
        <v>0</v>
      </c>
      <c r="M351" s="36">
        <f t="shared" ca="1" si="359"/>
        <v>0</v>
      </c>
      <c r="N351" s="36">
        <f t="shared" ca="1" si="359"/>
        <v>0</v>
      </c>
      <c r="O351" s="36">
        <f t="shared" ca="1" si="359"/>
        <v>0</v>
      </c>
      <c r="P351" s="36">
        <f t="shared" ca="1" si="359"/>
        <v>0</v>
      </c>
      <c r="Q351" s="36">
        <f t="shared" ca="1" si="359"/>
        <v>0</v>
      </c>
      <c r="R351" s="36">
        <f t="shared" ca="1" si="359"/>
        <v>0</v>
      </c>
      <c r="S351" s="36">
        <f t="shared" ca="1" si="359"/>
        <v>0</v>
      </c>
      <c r="T351" s="36">
        <f t="shared" ca="1" si="359"/>
        <v>0</v>
      </c>
      <c r="U351" s="36">
        <f t="shared" ca="1" si="359"/>
        <v>0</v>
      </c>
      <c r="V351" s="36" t="str">
        <f t="shared" ca="1" si="359"/>
        <v/>
      </c>
      <c r="W351" s="36" t="str">
        <f t="shared" ca="1" si="359"/>
        <v/>
      </c>
      <c r="X351" s="36" t="str">
        <f t="shared" ca="1" si="359"/>
        <v/>
      </c>
      <c r="Y351" s="36" t="str">
        <f t="shared" ca="1" si="359"/>
        <v/>
      </c>
      <c r="Z351" s="36" t="str">
        <f t="shared" ca="1" si="359"/>
        <v/>
      </c>
      <c r="AA351" s="36" t="str">
        <f t="shared" ca="1" si="359"/>
        <v/>
      </c>
      <c r="AB351" s="36" t="str">
        <f t="shared" ca="1" si="359"/>
        <v/>
      </c>
      <c r="AC351" s="36" t="str">
        <f t="shared" ca="1" si="359"/>
        <v/>
      </c>
      <c r="AD351" s="36" t="str">
        <f t="shared" ca="1" si="359"/>
        <v/>
      </c>
      <c r="AE351" s="36" t="str">
        <f t="shared" ca="1" si="359"/>
        <v/>
      </c>
      <c r="AF351" s="36" t="str">
        <f t="shared" ca="1" si="359"/>
        <v/>
      </c>
      <c r="AG351" s="36" t="str">
        <f t="shared" ca="1" si="359"/>
        <v/>
      </c>
      <c r="AH351" s="36" t="str">
        <f t="shared" ca="1" si="359"/>
        <v/>
      </c>
      <c r="AI351" s="36" t="str">
        <f t="shared" ca="1" si="359"/>
        <v/>
      </c>
      <c r="AJ351" s="36" t="str">
        <f t="shared" ca="1" si="359"/>
        <v/>
      </c>
      <c r="AK351" s="36" t="str">
        <f t="shared" ca="1" si="359"/>
        <v/>
      </c>
      <c r="AL351" s="36" t="str">
        <f t="shared" ca="1" si="359"/>
        <v/>
      </c>
      <c r="AM351" s="36" t="str">
        <f t="shared" ca="1" si="359"/>
        <v/>
      </c>
      <c r="AN351" s="36" t="str">
        <f t="shared" ca="1" si="359"/>
        <v/>
      </c>
      <c r="AO351" s="36" t="str">
        <f t="shared" ca="1" si="359"/>
        <v/>
      </c>
      <c r="AP351" s="36" t="str">
        <f t="shared" ca="1" si="359"/>
        <v/>
      </c>
      <c r="AQ351" s="36" t="str">
        <f t="shared" ca="1" si="359"/>
        <v/>
      </c>
      <c r="AR351" s="36" t="str">
        <f t="shared" ca="1" si="359"/>
        <v/>
      </c>
      <c r="AS351" s="36" t="str">
        <f t="shared" ca="1" si="359"/>
        <v/>
      </c>
      <c r="AT351" s="36" t="str">
        <f t="shared" ca="1" si="359"/>
        <v/>
      </c>
    </row>
    <row r="352" spans="3:46" x14ac:dyDescent="0.2">
      <c r="C352" s="24" t="s">
        <v>825</v>
      </c>
      <c r="F352" s="24">
        <f t="shared" ref="F352:H352" si="360">F228</f>
        <v>5151.3500000000004</v>
      </c>
      <c r="G352" s="627">
        <f t="shared" si="360"/>
        <v>44806</v>
      </c>
      <c r="H352" s="431">
        <f t="shared" ca="1" si="360"/>
        <v>1</v>
      </c>
      <c r="I352" s="36">
        <f t="shared" ca="1" si="328"/>
        <v>0</v>
      </c>
      <c r="K352" s="36">
        <f ca="1">IF(COUNT($K310:$AT310)&gt;=K$71,OFFSET($J310,,COUNTBLANK($K310:$AT310)+K$71)*(COUNT($K310:$AT310)&gt;=K$71)/$F352,"")</f>
        <v>0</v>
      </c>
      <c r="L352" s="36">
        <f t="shared" ref="L352:AT352" ca="1" si="361">IF(COUNT($K310:$AT310)&gt;=L$71,OFFSET($J310,,COUNTBLANK($K310:$AT310)+L$71)*(COUNT($K310:$AT310)&gt;=L$71)/$F352,"")</f>
        <v>0</v>
      </c>
      <c r="M352" s="36">
        <f t="shared" ca="1" si="361"/>
        <v>0</v>
      </c>
      <c r="N352" s="36" t="str">
        <f t="shared" ca="1" si="361"/>
        <v/>
      </c>
      <c r="O352" s="36" t="str">
        <f t="shared" ca="1" si="361"/>
        <v/>
      </c>
      <c r="P352" s="36" t="str">
        <f t="shared" ca="1" si="361"/>
        <v/>
      </c>
      <c r="Q352" s="36" t="str">
        <f t="shared" ca="1" si="361"/>
        <v/>
      </c>
      <c r="R352" s="36" t="str">
        <f t="shared" ca="1" si="361"/>
        <v/>
      </c>
      <c r="S352" s="36" t="str">
        <f t="shared" ca="1" si="361"/>
        <v/>
      </c>
      <c r="T352" s="36" t="str">
        <f t="shared" ca="1" si="361"/>
        <v/>
      </c>
      <c r="U352" s="36" t="str">
        <f t="shared" ca="1" si="361"/>
        <v/>
      </c>
      <c r="V352" s="36" t="str">
        <f t="shared" ca="1" si="361"/>
        <v/>
      </c>
      <c r="W352" s="36" t="str">
        <f t="shared" ca="1" si="361"/>
        <v/>
      </c>
      <c r="X352" s="36" t="str">
        <f t="shared" ca="1" si="361"/>
        <v/>
      </c>
      <c r="Y352" s="36" t="str">
        <f t="shared" ca="1" si="361"/>
        <v/>
      </c>
      <c r="Z352" s="36" t="str">
        <f t="shared" ca="1" si="361"/>
        <v/>
      </c>
      <c r="AA352" s="36" t="str">
        <f t="shared" ca="1" si="361"/>
        <v/>
      </c>
      <c r="AB352" s="36" t="str">
        <f t="shared" ca="1" si="361"/>
        <v/>
      </c>
      <c r="AC352" s="36" t="str">
        <f t="shared" ca="1" si="361"/>
        <v/>
      </c>
      <c r="AD352" s="36" t="str">
        <f t="shared" ca="1" si="361"/>
        <v/>
      </c>
      <c r="AE352" s="36" t="str">
        <f t="shared" ca="1" si="361"/>
        <v/>
      </c>
      <c r="AF352" s="36" t="str">
        <f t="shared" ca="1" si="361"/>
        <v/>
      </c>
      <c r="AG352" s="36" t="str">
        <f t="shared" ca="1" si="361"/>
        <v/>
      </c>
      <c r="AH352" s="36" t="str">
        <f t="shared" ca="1" si="361"/>
        <v/>
      </c>
      <c r="AI352" s="36" t="str">
        <f t="shared" ca="1" si="361"/>
        <v/>
      </c>
      <c r="AJ352" s="36" t="str">
        <f t="shared" ca="1" si="361"/>
        <v/>
      </c>
      <c r="AK352" s="36" t="str">
        <f t="shared" ca="1" si="361"/>
        <v/>
      </c>
      <c r="AL352" s="36" t="str">
        <f t="shared" ca="1" si="361"/>
        <v/>
      </c>
      <c r="AM352" s="36" t="str">
        <f t="shared" ca="1" si="361"/>
        <v/>
      </c>
      <c r="AN352" s="36" t="str">
        <f t="shared" ca="1" si="361"/>
        <v/>
      </c>
      <c r="AO352" s="36" t="str">
        <f t="shared" ca="1" si="361"/>
        <v/>
      </c>
      <c r="AP352" s="36" t="str">
        <f t="shared" ca="1" si="361"/>
        <v/>
      </c>
      <c r="AQ352" s="36" t="str">
        <f t="shared" ca="1" si="361"/>
        <v/>
      </c>
      <c r="AR352" s="36" t="str">
        <f t="shared" ca="1" si="361"/>
        <v/>
      </c>
      <c r="AS352" s="36" t="str">
        <f t="shared" ca="1" si="361"/>
        <v/>
      </c>
      <c r="AT352" s="36" t="str">
        <f t="shared" ca="1" si="361"/>
        <v/>
      </c>
    </row>
    <row r="353" spans="2:46" x14ac:dyDescent="0.2">
      <c r="C353" s="24" t="s">
        <v>309</v>
      </c>
      <c r="F353" s="24">
        <f t="shared" ref="F353:H353" si="362">F229</f>
        <v>8400</v>
      </c>
      <c r="G353" s="627">
        <f t="shared" si="362"/>
        <v>44839</v>
      </c>
      <c r="H353" s="431">
        <f t="shared" ca="1" si="362"/>
        <v>1</v>
      </c>
      <c r="I353" s="36">
        <f t="shared" ca="1" si="328"/>
        <v>5.8983054761904763E-3</v>
      </c>
      <c r="K353" s="36">
        <f ca="1">IF(COUNT($K312:$AT312)&gt;=K$71,OFFSET($J312,,COUNTBLANK($K312:$AT312)+K$71)*(COUNT($K312:$AT312)&gt;=K$71)/$F353,"")</f>
        <v>0</v>
      </c>
      <c r="L353" s="36">
        <f t="shared" ref="L353:AT353" ca="1" si="363">IF(COUNT($K312:$AT312)&gt;=L$71,OFFSET($J312,,COUNTBLANK($K312:$AT312)+L$71)*(COUNT($K312:$AT312)&gt;=L$71)/$F353,"")</f>
        <v>5.8983054761904763E-3</v>
      </c>
      <c r="M353" s="36" t="str">
        <f t="shared" ca="1" si="363"/>
        <v/>
      </c>
      <c r="N353" s="36" t="str">
        <f t="shared" ca="1" si="363"/>
        <v/>
      </c>
      <c r="O353" s="36" t="str">
        <f t="shared" ca="1" si="363"/>
        <v/>
      </c>
      <c r="P353" s="36" t="str">
        <f t="shared" ca="1" si="363"/>
        <v/>
      </c>
      <c r="Q353" s="36" t="str">
        <f t="shared" ca="1" si="363"/>
        <v/>
      </c>
      <c r="R353" s="36" t="str">
        <f t="shared" ca="1" si="363"/>
        <v/>
      </c>
      <c r="S353" s="36" t="str">
        <f t="shared" ca="1" si="363"/>
        <v/>
      </c>
      <c r="T353" s="36" t="str">
        <f t="shared" ca="1" si="363"/>
        <v/>
      </c>
      <c r="U353" s="36" t="str">
        <f t="shared" ca="1" si="363"/>
        <v/>
      </c>
      <c r="V353" s="36" t="str">
        <f t="shared" ca="1" si="363"/>
        <v/>
      </c>
      <c r="W353" s="36" t="str">
        <f t="shared" ca="1" si="363"/>
        <v/>
      </c>
      <c r="X353" s="36" t="str">
        <f t="shared" ca="1" si="363"/>
        <v/>
      </c>
      <c r="Y353" s="36" t="str">
        <f t="shared" ca="1" si="363"/>
        <v/>
      </c>
      <c r="Z353" s="36" t="str">
        <f t="shared" ca="1" si="363"/>
        <v/>
      </c>
      <c r="AA353" s="36" t="str">
        <f t="shared" ca="1" si="363"/>
        <v/>
      </c>
      <c r="AB353" s="36" t="str">
        <f t="shared" ca="1" si="363"/>
        <v/>
      </c>
      <c r="AC353" s="36" t="str">
        <f t="shared" ca="1" si="363"/>
        <v/>
      </c>
      <c r="AD353" s="36" t="str">
        <f t="shared" ca="1" si="363"/>
        <v/>
      </c>
      <c r="AE353" s="36" t="str">
        <f t="shared" ca="1" si="363"/>
        <v/>
      </c>
      <c r="AF353" s="36" t="str">
        <f t="shared" ca="1" si="363"/>
        <v/>
      </c>
      <c r="AG353" s="36" t="str">
        <f t="shared" ca="1" si="363"/>
        <v/>
      </c>
      <c r="AH353" s="36" t="str">
        <f t="shared" ca="1" si="363"/>
        <v/>
      </c>
      <c r="AI353" s="36" t="str">
        <f t="shared" ca="1" si="363"/>
        <v/>
      </c>
      <c r="AJ353" s="36" t="str">
        <f t="shared" ca="1" si="363"/>
        <v/>
      </c>
      <c r="AK353" s="36" t="str">
        <f t="shared" ca="1" si="363"/>
        <v/>
      </c>
      <c r="AL353" s="36" t="str">
        <f t="shared" ca="1" si="363"/>
        <v/>
      </c>
      <c r="AM353" s="36" t="str">
        <f t="shared" ca="1" si="363"/>
        <v/>
      </c>
      <c r="AN353" s="36" t="str">
        <f t="shared" ca="1" si="363"/>
        <v/>
      </c>
      <c r="AO353" s="36" t="str">
        <f t="shared" ca="1" si="363"/>
        <v/>
      </c>
      <c r="AP353" s="36" t="str">
        <f t="shared" ca="1" si="363"/>
        <v/>
      </c>
      <c r="AQ353" s="36" t="str">
        <f t="shared" ca="1" si="363"/>
        <v/>
      </c>
      <c r="AR353" s="36" t="str">
        <f t="shared" ca="1" si="363"/>
        <v/>
      </c>
      <c r="AS353" s="36" t="str">
        <f t="shared" ca="1" si="363"/>
        <v/>
      </c>
      <c r="AT353" s="36" t="str">
        <f t="shared" ca="1" si="363"/>
        <v/>
      </c>
    </row>
    <row r="354" spans="2:46" x14ac:dyDescent="0.2">
      <c r="C354" s="24" t="s">
        <v>310</v>
      </c>
      <c r="F354" s="24">
        <f t="shared" ref="F354:H354" si="364">F230</f>
        <v>9361.9</v>
      </c>
      <c r="G354" s="627">
        <f t="shared" si="364"/>
        <v>44853</v>
      </c>
      <c r="H354" s="431">
        <f t="shared" ca="1" si="364"/>
        <v>1</v>
      </c>
      <c r="I354" s="36">
        <f t="shared" ca="1" si="328"/>
        <v>0</v>
      </c>
      <c r="K354" s="36">
        <f ca="1">IF(COUNT($K314:$AT314)&gt;=K$71,OFFSET($J314,,COUNTBLANK($K314:$AT314)+K$71)*(COUNT($K314:$AT314)&gt;=K$71)/$F354,"")</f>
        <v>0</v>
      </c>
      <c r="L354" s="36">
        <f t="shared" ref="L354:AT354" ca="1" si="365">IF(COUNT($K314:$AT314)&gt;=L$71,OFFSET($J314,,COUNTBLANK($K314:$AT314)+L$71)*(COUNT($K314:$AT314)&gt;=L$71)/$F354,"")</f>
        <v>0</v>
      </c>
      <c r="M354" s="36" t="str">
        <f t="shared" ca="1" si="365"/>
        <v/>
      </c>
      <c r="N354" s="36" t="str">
        <f t="shared" ca="1" si="365"/>
        <v/>
      </c>
      <c r="O354" s="36" t="str">
        <f t="shared" ca="1" si="365"/>
        <v/>
      </c>
      <c r="P354" s="36" t="str">
        <f t="shared" ca="1" si="365"/>
        <v/>
      </c>
      <c r="Q354" s="36" t="str">
        <f t="shared" ca="1" si="365"/>
        <v/>
      </c>
      <c r="R354" s="36" t="str">
        <f t="shared" ca="1" si="365"/>
        <v/>
      </c>
      <c r="S354" s="36" t="str">
        <f t="shared" ca="1" si="365"/>
        <v/>
      </c>
      <c r="T354" s="36" t="str">
        <f t="shared" ca="1" si="365"/>
        <v/>
      </c>
      <c r="U354" s="36" t="str">
        <f t="shared" ca="1" si="365"/>
        <v/>
      </c>
      <c r="V354" s="36" t="str">
        <f t="shared" ca="1" si="365"/>
        <v/>
      </c>
      <c r="W354" s="36" t="str">
        <f t="shared" ca="1" si="365"/>
        <v/>
      </c>
      <c r="X354" s="36" t="str">
        <f t="shared" ca="1" si="365"/>
        <v/>
      </c>
      <c r="Y354" s="36" t="str">
        <f t="shared" ca="1" si="365"/>
        <v/>
      </c>
      <c r="Z354" s="36" t="str">
        <f t="shared" ca="1" si="365"/>
        <v/>
      </c>
      <c r="AA354" s="36" t="str">
        <f t="shared" ca="1" si="365"/>
        <v/>
      </c>
      <c r="AB354" s="36" t="str">
        <f t="shared" ca="1" si="365"/>
        <v/>
      </c>
      <c r="AC354" s="36" t="str">
        <f t="shared" ca="1" si="365"/>
        <v/>
      </c>
      <c r="AD354" s="36" t="str">
        <f t="shared" ca="1" si="365"/>
        <v/>
      </c>
      <c r="AE354" s="36" t="str">
        <f t="shared" ca="1" si="365"/>
        <v/>
      </c>
      <c r="AF354" s="36" t="str">
        <f t="shared" ca="1" si="365"/>
        <v/>
      </c>
      <c r="AG354" s="36" t="str">
        <f t="shared" ca="1" si="365"/>
        <v/>
      </c>
      <c r="AH354" s="36" t="str">
        <f t="shared" ca="1" si="365"/>
        <v/>
      </c>
      <c r="AI354" s="36" t="str">
        <f t="shared" ca="1" si="365"/>
        <v/>
      </c>
      <c r="AJ354" s="36" t="str">
        <f t="shared" ca="1" si="365"/>
        <v/>
      </c>
      <c r="AK354" s="36" t="str">
        <f t="shared" ca="1" si="365"/>
        <v/>
      </c>
      <c r="AL354" s="36" t="str">
        <f t="shared" ca="1" si="365"/>
        <v/>
      </c>
      <c r="AM354" s="36" t="str">
        <f t="shared" ca="1" si="365"/>
        <v/>
      </c>
      <c r="AN354" s="36" t="str">
        <f t="shared" ca="1" si="365"/>
        <v/>
      </c>
      <c r="AO354" s="36" t="str">
        <f t="shared" ca="1" si="365"/>
        <v/>
      </c>
      <c r="AP354" s="36" t="str">
        <f t="shared" ca="1" si="365"/>
        <v/>
      </c>
      <c r="AQ354" s="36" t="str">
        <f t="shared" ca="1" si="365"/>
        <v/>
      </c>
      <c r="AR354" s="36" t="str">
        <f t="shared" ca="1" si="365"/>
        <v/>
      </c>
      <c r="AS354" s="36" t="str">
        <f t="shared" ca="1" si="365"/>
        <v/>
      </c>
      <c r="AT354" s="36" t="str">
        <f t="shared" ca="1" si="365"/>
        <v/>
      </c>
    </row>
    <row r="355" spans="2:46" x14ac:dyDescent="0.2">
      <c r="C355" s="24" t="s">
        <v>311</v>
      </c>
      <c r="F355" s="24">
        <f t="shared" ref="F355:H355" si="366">F231</f>
        <v>10400</v>
      </c>
      <c r="G355" s="627">
        <f t="shared" si="366"/>
        <v>44837</v>
      </c>
      <c r="H355" s="431">
        <f t="shared" ca="1" si="366"/>
        <v>1</v>
      </c>
      <c r="I355" s="36">
        <f t="shared" ca="1" si="328"/>
        <v>0</v>
      </c>
      <c r="K355" s="36">
        <f ca="1">IF(COUNT($K315:$AT315)&gt;=K$71,OFFSET($J315,,COUNTBLANK($K315:$AT315)+K$71)*(COUNT($K315:$AT315)&gt;=K$71)/$F355,"")</f>
        <v>0</v>
      </c>
      <c r="L355" s="36">
        <f t="shared" ref="L355:AT355" ca="1" si="367">IF(COUNT($K315:$AT315)&gt;=L$71,OFFSET($J315,,COUNTBLANK($K315:$AT315)+L$71)*(COUNT($K315:$AT315)&gt;=L$71)/$F355,"")</f>
        <v>0</v>
      </c>
      <c r="M355" s="36" t="str">
        <f t="shared" ca="1" si="367"/>
        <v/>
      </c>
      <c r="N355" s="36" t="str">
        <f t="shared" ca="1" si="367"/>
        <v/>
      </c>
      <c r="O355" s="36" t="str">
        <f t="shared" ca="1" si="367"/>
        <v/>
      </c>
      <c r="P355" s="36" t="str">
        <f t="shared" ca="1" si="367"/>
        <v/>
      </c>
      <c r="Q355" s="36" t="str">
        <f t="shared" ca="1" si="367"/>
        <v/>
      </c>
      <c r="R355" s="36" t="str">
        <f t="shared" ca="1" si="367"/>
        <v/>
      </c>
      <c r="S355" s="36" t="str">
        <f t="shared" ca="1" si="367"/>
        <v/>
      </c>
      <c r="T355" s="36" t="str">
        <f t="shared" ca="1" si="367"/>
        <v/>
      </c>
      <c r="U355" s="36" t="str">
        <f t="shared" ca="1" si="367"/>
        <v/>
      </c>
      <c r="V355" s="36" t="str">
        <f t="shared" ca="1" si="367"/>
        <v/>
      </c>
      <c r="W355" s="36" t="str">
        <f t="shared" ca="1" si="367"/>
        <v/>
      </c>
      <c r="X355" s="36" t="str">
        <f t="shared" ca="1" si="367"/>
        <v/>
      </c>
      <c r="Y355" s="36" t="str">
        <f t="shared" ca="1" si="367"/>
        <v/>
      </c>
      <c r="Z355" s="36" t="str">
        <f t="shared" ca="1" si="367"/>
        <v/>
      </c>
      <c r="AA355" s="36" t="str">
        <f t="shared" ca="1" si="367"/>
        <v/>
      </c>
      <c r="AB355" s="36" t="str">
        <f t="shared" ca="1" si="367"/>
        <v/>
      </c>
      <c r="AC355" s="36" t="str">
        <f t="shared" ca="1" si="367"/>
        <v/>
      </c>
      <c r="AD355" s="36" t="str">
        <f t="shared" ca="1" si="367"/>
        <v/>
      </c>
      <c r="AE355" s="36" t="str">
        <f t="shared" ca="1" si="367"/>
        <v/>
      </c>
      <c r="AF355" s="36" t="str">
        <f t="shared" ca="1" si="367"/>
        <v/>
      </c>
      <c r="AG355" s="36" t="str">
        <f t="shared" ca="1" si="367"/>
        <v/>
      </c>
      <c r="AH355" s="36" t="str">
        <f t="shared" ca="1" si="367"/>
        <v/>
      </c>
      <c r="AI355" s="36" t="str">
        <f t="shared" ca="1" si="367"/>
        <v/>
      </c>
      <c r="AJ355" s="36" t="str">
        <f t="shared" ca="1" si="367"/>
        <v/>
      </c>
      <c r="AK355" s="36" t="str">
        <f t="shared" ca="1" si="367"/>
        <v/>
      </c>
      <c r="AL355" s="36" t="str">
        <f t="shared" ca="1" si="367"/>
        <v/>
      </c>
      <c r="AM355" s="36" t="str">
        <f t="shared" ca="1" si="367"/>
        <v/>
      </c>
      <c r="AN355" s="36" t="str">
        <f t="shared" ca="1" si="367"/>
        <v/>
      </c>
      <c r="AO355" s="36" t="str">
        <f t="shared" ca="1" si="367"/>
        <v/>
      </c>
      <c r="AP355" s="36" t="str">
        <f t="shared" ca="1" si="367"/>
        <v/>
      </c>
      <c r="AQ355" s="36" t="str">
        <f t="shared" ca="1" si="367"/>
        <v/>
      </c>
      <c r="AR355" s="36" t="str">
        <f t="shared" ca="1" si="367"/>
        <v/>
      </c>
      <c r="AS355" s="36" t="str">
        <f t="shared" ca="1" si="367"/>
        <v/>
      </c>
      <c r="AT355" s="36" t="str">
        <f t="shared" ca="1" si="367"/>
        <v/>
      </c>
    </row>
    <row r="356" spans="2:46" x14ac:dyDescent="0.2">
      <c r="C356" s="24" t="s">
        <v>833</v>
      </c>
      <c r="F356" s="24">
        <f t="shared" ref="F356:H356" si="368">F232</f>
        <v>9162.625</v>
      </c>
      <c r="G356" s="627">
        <f t="shared" si="368"/>
        <v>44883</v>
      </c>
      <c r="H356" s="431">
        <f t="shared" ca="1" si="368"/>
        <v>1</v>
      </c>
      <c r="I356" s="36">
        <f t="shared" ca="1" si="328"/>
        <v>0</v>
      </c>
      <c r="K356" s="36">
        <f ca="1">IF(COUNT($K318:$AT318)&gt;=K$71,OFFSET($J318,,COUNTBLANK($K318:$AT318)+K$71)*(COUNT($K318:$AT318)&gt;=K$71)/$F356,"")</f>
        <v>0</v>
      </c>
      <c r="L356" s="36" t="str">
        <f t="shared" ref="L356:AT356" ca="1" si="369">IF(COUNT($K318:$AT318)&gt;=L$71,OFFSET($J318,,COUNTBLANK($K318:$AT318)+L$71)*(COUNT($K318:$AT318)&gt;=L$71)/$F356,"")</f>
        <v/>
      </c>
      <c r="M356" s="36" t="str">
        <f t="shared" ca="1" si="369"/>
        <v/>
      </c>
      <c r="N356" s="36" t="str">
        <f t="shared" ca="1" si="369"/>
        <v/>
      </c>
      <c r="O356" s="36" t="str">
        <f t="shared" ca="1" si="369"/>
        <v/>
      </c>
      <c r="P356" s="36" t="str">
        <f t="shared" ca="1" si="369"/>
        <v/>
      </c>
      <c r="Q356" s="36" t="str">
        <f t="shared" ca="1" si="369"/>
        <v/>
      </c>
      <c r="R356" s="36" t="str">
        <f t="shared" ca="1" si="369"/>
        <v/>
      </c>
      <c r="S356" s="36" t="str">
        <f t="shared" ca="1" si="369"/>
        <v/>
      </c>
      <c r="T356" s="36" t="str">
        <f t="shared" ca="1" si="369"/>
        <v/>
      </c>
      <c r="U356" s="36" t="str">
        <f t="shared" ca="1" si="369"/>
        <v/>
      </c>
      <c r="V356" s="36" t="str">
        <f t="shared" ca="1" si="369"/>
        <v/>
      </c>
      <c r="W356" s="36" t="str">
        <f t="shared" ca="1" si="369"/>
        <v/>
      </c>
      <c r="X356" s="36" t="str">
        <f t="shared" ca="1" si="369"/>
        <v/>
      </c>
      <c r="Y356" s="36" t="str">
        <f t="shared" ca="1" si="369"/>
        <v/>
      </c>
      <c r="Z356" s="36" t="str">
        <f t="shared" ca="1" si="369"/>
        <v/>
      </c>
      <c r="AA356" s="36" t="str">
        <f t="shared" ca="1" si="369"/>
        <v/>
      </c>
      <c r="AB356" s="36" t="str">
        <f t="shared" ca="1" si="369"/>
        <v/>
      </c>
      <c r="AC356" s="36" t="str">
        <f t="shared" ca="1" si="369"/>
        <v/>
      </c>
      <c r="AD356" s="36" t="str">
        <f t="shared" ca="1" si="369"/>
        <v/>
      </c>
      <c r="AE356" s="36" t="str">
        <f t="shared" ca="1" si="369"/>
        <v/>
      </c>
      <c r="AF356" s="36" t="str">
        <f t="shared" ca="1" si="369"/>
        <v/>
      </c>
      <c r="AG356" s="36" t="str">
        <f t="shared" ca="1" si="369"/>
        <v/>
      </c>
      <c r="AH356" s="36" t="str">
        <f t="shared" ca="1" si="369"/>
        <v/>
      </c>
      <c r="AI356" s="36" t="str">
        <f t="shared" ca="1" si="369"/>
        <v/>
      </c>
      <c r="AJ356" s="36" t="str">
        <f t="shared" ca="1" si="369"/>
        <v/>
      </c>
      <c r="AK356" s="36" t="str">
        <f t="shared" ca="1" si="369"/>
        <v/>
      </c>
      <c r="AL356" s="36" t="str">
        <f t="shared" ca="1" si="369"/>
        <v/>
      </c>
      <c r="AM356" s="36" t="str">
        <f t="shared" ca="1" si="369"/>
        <v/>
      </c>
      <c r="AN356" s="36" t="str">
        <f t="shared" ca="1" si="369"/>
        <v/>
      </c>
      <c r="AO356" s="36" t="str">
        <f t="shared" ca="1" si="369"/>
        <v/>
      </c>
      <c r="AP356" s="36" t="str">
        <f t="shared" ca="1" si="369"/>
        <v/>
      </c>
      <c r="AQ356" s="36" t="str">
        <f t="shared" ca="1" si="369"/>
        <v/>
      </c>
      <c r="AR356" s="36" t="str">
        <f t="shared" ca="1" si="369"/>
        <v/>
      </c>
      <c r="AS356" s="36" t="str">
        <f t="shared" ca="1" si="369"/>
        <v/>
      </c>
      <c r="AT356" s="36" t="str">
        <f t="shared" ca="1" si="369"/>
        <v/>
      </c>
    </row>
    <row r="358" spans="2:46" x14ac:dyDescent="0.2">
      <c r="B358" s="24" t="s">
        <v>1614</v>
      </c>
    </row>
    <row r="359" spans="2:46" x14ac:dyDescent="0.2">
      <c r="C359" s="24" t="s">
        <v>315</v>
      </c>
      <c r="F359" s="24">
        <f t="shared" ref="F359:H359" si="370">F235</f>
        <v>500</v>
      </c>
      <c r="G359" s="627">
        <f t="shared" si="370"/>
        <v>44064</v>
      </c>
      <c r="H359" s="431">
        <f t="shared" ca="1" si="370"/>
        <v>10</v>
      </c>
      <c r="I359" s="36">
        <f ca="1">SUM(K359:AT359)</f>
        <v>0.13956016600000001</v>
      </c>
      <c r="K359" s="36">
        <f t="shared" ref="K359:AT359" ca="1" si="371">IF(COUNT($K267:$AT267)&gt;=K$71,OFFSET($J267,,COUNTBLANK($K267:$AT267)+K$71)*(COUNT($K267:$AT267)&gt;=K$71)/$F359,"")</f>
        <v>0</v>
      </c>
      <c r="L359" s="36">
        <f t="shared" ca="1" si="371"/>
        <v>0</v>
      </c>
      <c r="M359" s="36">
        <f t="shared" ca="1" si="371"/>
        <v>0</v>
      </c>
      <c r="N359" s="36">
        <f t="shared" ca="1" si="371"/>
        <v>0</v>
      </c>
      <c r="O359" s="36">
        <f t="shared" ca="1" si="371"/>
        <v>0</v>
      </c>
      <c r="P359" s="36">
        <f t="shared" ca="1" si="371"/>
        <v>0</v>
      </c>
      <c r="Q359" s="36">
        <f t="shared" ca="1" si="371"/>
        <v>0.13956016600000001</v>
      </c>
      <c r="R359" s="36">
        <f t="shared" ca="1" si="371"/>
        <v>0</v>
      </c>
      <c r="S359" s="36">
        <f t="shared" ca="1" si="371"/>
        <v>0</v>
      </c>
      <c r="T359" s="36">
        <f t="shared" ca="1" si="371"/>
        <v>0</v>
      </c>
      <c r="U359" s="36">
        <f t="shared" ca="1" si="371"/>
        <v>0</v>
      </c>
      <c r="V359" s="36">
        <f t="shared" ca="1" si="371"/>
        <v>0</v>
      </c>
      <c r="W359" s="36">
        <f t="shared" ca="1" si="371"/>
        <v>0</v>
      </c>
      <c r="X359" s="36">
        <f t="shared" ca="1" si="371"/>
        <v>0</v>
      </c>
      <c r="Y359" s="36">
        <f t="shared" ca="1" si="371"/>
        <v>0</v>
      </c>
      <c r="Z359" s="36">
        <f t="shared" ca="1" si="371"/>
        <v>0</v>
      </c>
      <c r="AA359" s="36">
        <f t="shared" ca="1" si="371"/>
        <v>0</v>
      </c>
      <c r="AB359" s="36">
        <f t="shared" ca="1" si="371"/>
        <v>0</v>
      </c>
      <c r="AC359" s="36">
        <f t="shared" ca="1" si="371"/>
        <v>0</v>
      </c>
      <c r="AD359" s="36">
        <f t="shared" ca="1" si="371"/>
        <v>0</v>
      </c>
      <c r="AE359" s="36">
        <f t="shared" ca="1" si="371"/>
        <v>0</v>
      </c>
      <c r="AF359" s="36">
        <f t="shared" ca="1" si="371"/>
        <v>0</v>
      </c>
      <c r="AG359" s="36">
        <f t="shared" ca="1" si="371"/>
        <v>0</v>
      </c>
      <c r="AH359" s="36">
        <f t="shared" ca="1" si="371"/>
        <v>0</v>
      </c>
      <c r="AI359" s="36">
        <f t="shared" ca="1" si="371"/>
        <v>0</v>
      </c>
      <c r="AJ359" s="36">
        <f t="shared" ca="1" si="371"/>
        <v>0</v>
      </c>
      <c r="AK359" s="36">
        <f t="shared" ca="1" si="371"/>
        <v>0</v>
      </c>
      <c r="AL359" s="36">
        <f t="shared" ca="1" si="371"/>
        <v>0</v>
      </c>
      <c r="AM359" s="36" t="str">
        <f t="shared" ca="1" si="371"/>
        <v/>
      </c>
      <c r="AN359" s="36" t="str">
        <f t="shared" ca="1" si="371"/>
        <v/>
      </c>
      <c r="AO359" s="36" t="str">
        <f t="shared" ca="1" si="371"/>
        <v/>
      </c>
      <c r="AP359" s="36" t="str">
        <f t="shared" ca="1" si="371"/>
        <v/>
      </c>
      <c r="AQ359" s="36" t="str">
        <f t="shared" ca="1" si="371"/>
        <v/>
      </c>
      <c r="AR359" s="36" t="str">
        <f t="shared" ca="1" si="371"/>
        <v/>
      </c>
      <c r="AS359" s="36" t="str">
        <f t="shared" ca="1" si="371"/>
        <v/>
      </c>
      <c r="AT359" s="36" t="str">
        <f t="shared" ca="1" si="371"/>
        <v/>
      </c>
    </row>
    <row r="360" spans="2:46" x14ac:dyDescent="0.2">
      <c r="C360" s="24" t="s">
        <v>316</v>
      </c>
      <c r="F360" s="24">
        <f t="shared" ref="F360:H360" si="372">F236</f>
        <v>500</v>
      </c>
      <c r="G360" s="627">
        <f t="shared" si="372"/>
        <v>44075</v>
      </c>
      <c r="H360" s="431">
        <f t="shared" ca="1" si="372"/>
        <v>10</v>
      </c>
      <c r="I360" s="36">
        <f t="shared" ref="I360:I383" ca="1" si="373">SUM(K360:AT360)</f>
        <v>0.1215</v>
      </c>
      <c r="K360" s="36">
        <f t="shared" ref="K360:AT360" ca="1" si="374">IF(COUNT($K271:$AT271)&gt;=K$71,OFFSET($J271,,COUNTBLANK($K271:$AT271)+K$71)*(COUNT($K271:$AT271)&gt;=K$71)/$F360,"")</f>
        <v>0</v>
      </c>
      <c r="L360" s="36">
        <f t="shared" ca="1" si="374"/>
        <v>0</v>
      </c>
      <c r="M360" s="36">
        <f t="shared" ca="1" si="374"/>
        <v>0</v>
      </c>
      <c r="N360" s="36">
        <f t="shared" ca="1" si="374"/>
        <v>0</v>
      </c>
      <c r="O360" s="36">
        <f t="shared" ca="1" si="374"/>
        <v>0</v>
      </c>
      <c r="P360" s="36">
        <f t="shared" ca="1" si="374"/>
        <v>0</v>
      </c>
      <c r="Q360" s="36">
        <f t="shared" ca="1" si="374"/>
        <v>0.1215</v>
      </c>
      <c r="R360" s="36">
        <f t="shared" ca="1" si="374"/>
        <v>0</v>
      </c>
      <c r="S360" s="36">
        <f t="shared" ca="1" si="374"/>
        <v>0</v>
      </c>
      <c r="T360" s="36">
        <f t="shared" ca="1" si="374"/>
        <v>0</v>
      </c>
      <c r="U360" s="36">
        <f t="shared" ca="1" si="374"/>
        <v>0</v>
      </c>
      <c r="V360" s="36">
        <f t="shared" ca="1" si="374"/>
        <v>0</v>
      </c>
      <c r="W360" s="36">
        <f t="shared" ca="1" si="374"/>
        <v>0</v>
      </c>
      <c r="X360" s="36">
        <f t="shared" ca="1" si="374"/>
        <v>0</v>
      </c>
      <c r="Y360" s="36">
        <f t="shared" ca="1" si="374"/>
        <v>0</v>
      </c>
      <c r="Z360" s="36">
        <f t="shared" ca="1" si="374"/>
        <v>0</v>
      </c>
      <c r="AA360" s="36">
        <f t="shared" ca="1" si="374"/>
        <v>0</v>
      </c>
      <c r="AB360" s="36">
        <f t="shared" ca="1" si="374"/>
        <v>0</v>
      </c>
      <c r="AC360" s="36">
        <f t="shared" ca="1" si="374"/>
        <v>0</v>
      </c>
      <c r="AD360" s="36">
        <f t="shared" ca="1" si="374"/>
        <v>0</v>
      </c>
      <c r="AE360" s="36">
        <f t="shared" ca="1" si="374"/>
        <v>0</v>
      </c>
      <c r="AF360" s="36">
        <f t="shared" ca="1" si="374"/>
        <v>0</v>
      </c>
      <c r="AG360" s="36">
        <f t="shared" ca="1" si="374"/>
        <v>0</v>
      </c>
      <c r="AH360" s="36">
        <f t="shared" ca="1" si="374"/>
        <v>0</v>
      </c>
      <c r="AI360" s="36">
        <f t="shared" ca="1" si="374"/>
        <v>0</v>
      </c>
      <c r="AJ360" s="36">
        <f t="shared" ca="1" si="374"/>
        <v>0</v>
      </c>
      <c r="AK360" s="36">
        <f t="shared" ca="1" si="374"/>
        <v>0</v>
      </c>
      <c r="AL360" s="36">
        <f t="shared" ca="1" si="374"/>
        <v>0</v>
      </c>
      <c r="AM360" s="36" t="str">
        <f t="shared" ca="1" si="374"/>
        <v/>
      </c>
      <c r="AN360" s="36" t="str">
        <f t="shared" ca="1" si="374"/>
        <v/>
      </c>
      <c r="AO360" s="36" t="str">
        <f t="shared" ca="1" si="374"/>
        <v/>
      </c>
      <c r="AP360" s="36" t="str">
        <f t="shared" ca="1" si="374"/>
        <v/>
      </c>
      <c r="AQ360" s="36" t="str">
        <f t="shared" ca="1" si="374"/>
        <v/>
      </c>
      <c r="AR360" s="36" t="str">
        <f t="shared" ca="1" si="374"/>
        <v/>
      </c>
      <c r="AS360" s="36" t="str">
        <f t="shared" ca="1" si="374"/>
        <v/>
      </c>
      <c r="AT360" s="36" t="str">
        <f t="shared" ca="1" si="374"/>
        <v/>
      </c>
    </row>
    <row r="361" spans="2:46" x14ac:dyDescent="0.2">
      <c r="C361" s="24" t="s">
        <v>317</v>
      </c>
      <c r="F361" s="24">
        <f t="shared" ref="F361:H361" si="375">F237</f>
        <v>500</v>
      </c>
      <c r="G361" s="627">
        <f t="shared" si="375"/>
        <v>44097</v>
      </c>
      <c r="H361" s="431">
        <f t="shared" ca="1" si="375"/>
        <v>10</v>
      </c>
      <c r="I361" s="36">
        <f t="shared" ca="1" si="373"/>
        <v>0.24823867199999999</v>
      </c>
      <c r="K361" s="36">
        <f t="shared" ref="K361:AT361" ca="1" si="376">IF(COUNT($K272:$AT272)&gt;=K$71,OFFSET($J272,,COUNTBLANK($K272:$AT272)+K$71)*(COUNT($K272:$AT272)&gt;=K$71)/$F361,"")</f>
        <v>0</v>
      </c>
      <c r="L361" s="36">
        <f t="shared" ca="1" si="376"/>
        <v>0</v>
      </c>
      <c r="M361" s="36">
        <f t="shared" ca="1" si="376"/>
        <v>0</v>
      </c>
      <c r="N361" s="36">
        <f t="shared" ca="1" si="376"/>
        <v>0</v>
      </c>
      <c r="O361" s="36">
        <f t="shared" ca="1" si="376"/>
        <v>0</v>
      </c>
      <c r="P361" s="36">
        <f t="shared" ca="1" si="376"/>
        <v>0</v>
      </c>
      <c r="Q361" s="36">
        <f t="shared" ca="1" si="376"/>
        <v>0.20631699000000001</v>
      </c>
      <c r="R361" s="36">
        <f t="shared" ca="1" si="376"/>
        <v>0</v>
      </c>
      <c r="S361" s="36">
        <f t="shared" ca="1" si="376"/>
        <v>0</v>
      </c>
      <c r="T361" s="36">
        <f t="shared" ca="1" si="376"/>
        <v>3.4241169999999994E-2</v>
      </c>
      <c r="U361" s="36">
        <f t="shared" ca="1" si="376"/>
        <v>0</v>
      </c>
      <c r="V361" s="36">
        <f t="shared" ca="1" si="376"/>
        <v>3.20463E-3</v>
      </c>
      <c r="W361" s="36">
        <f t="shared" ca="1" si="376"/>
        <v>0</v>
      </c>
      <c r="X361" s="36">
        <f t="shared" ca="1" si="376"/>
        <v>0</v>
      </c>
      <c r="Y361" s="36">
        <f t="shared" ca="1" si="376"/>
        <v>0</v>
      </c>
      <c r="Z361" s="36">
        <f t="shared" ca="1" si="376"/>
        <v>0</v>
      </c>
      <c r="AA361" s="36">
        <f t="shared" ca="1" si="376"/>
        <v>1.4157E-3</v>
      </c>
      <c r="AB361" s="36">
        <f t="shared" ca="1" si="376"/>
        <v>0</v>
      </c>
      <c r="AC361" s="36">
        <f t="shared" ca="1" si="376"/>
        <v>0</v>
      </c>
      <c r="AD361" s="36">
        <f t="shared" ca="1" si="376"/>
        <v>1.1345400000000001E-3</v>
      </c>
      <c r="AE361" s="36">
        <f t="shared" ca="1" si="376"/>
        <v>0</v>
      </c>
      <c r="AF361" s="36">
        <f t="shared" ca="1" si="376"/>
        <v>0</v>
      </c>
      <c r="AG361" s="36">
        <f t="shared" ca="1" si="376"/>
        <v>9.5953800000000001E-4</v>
      </c>
      <c r="AH361" s="36">
        <f t="shared" ca="1" si="376"/>
        <v>0</v>
      </c>
      <c r="AI361" s="36">
        <f t="shared" ca="1" si="376"/>
        <v>0</v>
      </c>
      <c r="AJ361" s="36">
        <f t="shared" ca="1" si="376"/>
        <v>9.6610399999999996E-4</v>
      </c>
      <c r="AK361" s="36">
        <f t="shared" ca="1" si="376"/>
        <v>0</v>
      </c>
      <c r="AL361" s="36">
        <f t="shared" ca="1" si="376"/>
        <v>0</v>
      </c>
      <c r="AM361" s="36" t="str">
        <f t="shared" ca="1" si="376"/>
        <v/>
      </c>
      <c r="AN361" s="36" t="str">
        <f t="shared" ca="1" si="376"/>
        <v/>
      </c>
      <c r="AO361" s="36" t="str">
        <f t="shared" ca="1" si="376"/>
        <v/>
      </c>
      <c r="AP361" s="36" t="str">
        <f t="shared" ca="1" si="376"/>
        <v/>
      </c>
      <c r="AQ361" s="36" t="str">
        <f t="shared" ca="1" si="376"/>
        <v/>
      </c>
      <c r="AR361" s="36" t="str">
        <f t="shared" ca="1" si="376"/>
        <v/>
      </c>
      <c r="AS361" s="36" t="str">
        <f t="shared" ca="1" si="376"/>
        <v/>
      </c>
      <c r="AT361" s="36" t="str">
        <f t="shared" ca="1" si="376"/>
        <v/>
      </c>
    </row>
    <row r="362" spans="2:46" x14ac:dyDescent="0.2">
      <c r="C362" s="24" t="s">
        <v>318</v>
      </c>
      <c r="F362" s="24">
        <f t="shared" ref="F362:H362" si="377">F238</f>
        <v>350</v>
      </c>
      <c r="G362" s="627">
        <f t="shared" si="377"/>
        <v>44301</v>
      </c>
      <c r="H362" s="431">
        <f t="shared" ca="1" si="377"/>
        <v>7</v>
      </c>
      <c r="I362" s="36">
        <f t="shared" ca="1" si="373"/>
        <v>8.9099999999999999E-2</v>
      </c>
      <c r="K362" s="36">
        <f t="shared" ref="K362:AT362" ca="1" si="378">IF(COUNT($K279:$AT279)&gt;=K$71,OFFSET($J279,,COUNTBLANK($K279:$AT279)+K$71)*(COUNT($K279:$AT279)&gt;=K$71)/$F362,"")</f>
        <v>0</v>
      </c>
      <c r="L362" s="36">
        <f t="shared" ca="1" si="378"/>
        <v>0</v>
      </c>
      <c r="M362" s="36">
        <f t="shared" ca="1" si="378"/>
        <v>0</v>
      </c>
      <c r="N362" s="36">
        <f t="shared" ca="1" si="378"/>
        <v>0</v>
      </c>
      <c r="O362" s="36">
        <f t="shared" ca="1" si="378"/>
        <v>0</v>
      </c>
      <c r="P362" s="36">
        <f t="shared" ca="1" si="378"/>
        <v>0</v>
      </c>
      <c r="Q362" s="36">
        <f t="shared" ca="1" si="378"/>
        <v>0</v>
      </c>
      <c r="R362" s="36">
        <f t="shared" ca="1" si="378"/>
        <v>0</v>
      </c>
      <c r="S362" s="36">
        <f t="shared" ca="1" si="378"/>
        <v>8.9099999999999999E-2</v>
      </c>
      <c r="T362" s="36">
        <f t="shared" ca="1" si="378"/>
        <v>0</v>
      </c>
      <c r="U362" s="36">
        <f t="shared" ca="1" si="378"/>
        <v>0</v>
      </c>
      <c r="V362" s="36">
        <f t="shared" ca="1" si="378"/>
        <v>0</v>
      </c>
      <c r="W362" s="36">
        <f t="shared" ca="1" si="378"/>
        <v>0</v>
      </c>
      <c r="X362" s="36">
        <f t="shared" ca="1" si="378"/>
        <v>0</v>
      </c>
      <c r="Y362" s="36">
        <f t="shared" ca="1" si="378"/>
        <v>0</v>
      </c>
      <c r="Z362" s="36">
        <f t="shared" ca="1" si="378"/>
        <v>0</v>
      </c>
      <c r="AA362" s="36">
        <f t="shared" ca="1" si="378"/>
        <v>0</v>
      </c>
      <c r="AB362" s="36">
        <f t="shared" ca="1" si="378"/>
        <v>0</v>
      </c>
      <c r="AC362" s="36">
        <f t="shared" ca="1" si="378"/>
        <v>0</v>
      </c>
      <c r="AD362" s="36">
        <f t="shared" ca="1" si="378"/>
        <v>0</v>
      </c>
      <c r="AE362" s="36" t="str">
        <f t="shared" ca="1" si="378"/>
        <v/>
      </c>
      <c r="AF362" s="36" t="str">
        <f t="shared" ca="1" si="378"/>
        <v/>
      </c>
      <c r="AG362" s="36" t="str">
        <f t="shared" ca="1" si="378"/>
        <v/>
      </c>
      <c r="AH362" s="36" t="str">
        <f t="shared" ca="1" si="378"/>
        <v/>
      </c>
      <c r="AI362" s="36" t="str">
        <f t="shared" ca="1" si="378"/>
        <v/>
      </c>
      <c r="AJ362" s="36" t="str">
        <f t="shared" ca="1" si="378"/>
        <v/>
      </c>
      <c r="AK362" s="36" t="str">
        <f t="shared" ca="1" si="378"/>
        <v/>
      </c>
      <c r="AL362" s="36" t="str">
        <f t="shared" ca="1" si="378"/>
        <v/>
      </c>
      <c r="AM362" s="36" t="str">
        <f t="shared" ca="1" si="378"/>
        <v/>
      </c>
      <c r="AN362" s="36" t="str">
        <f t="shared" ca="1" si="378"/>
        <v/>
      </c>
      <c r="AO362" s="36" t="str">
        <f t="shared" ca="1" si="378"/>
        <v/>
      </c>
      <c r="AP362" s="36" t="str">
        <f t="shared" ca="1" si="378"/>
        <v/>
      </c>
      <c r="AQ362" s="36" t="str">
        <f t="shared" ca="1" si="378"/>
        <v/>
      </c>
      <c r="AR362" s="36" t="str">
        <f t="shared" ca="1" si="378"/>
        <v/>
      </c>
      <c r="AS362" s="36" t="str">
        <f t="shared" ca="1" si="378"/>
        <v/>
      </c>
      <c r="AT362" s="36" t="str">
        <f t="shared" ca="1" si="378"/>
        <v/>
      </c>
    </row>
    <row r="363" spans="2:46" x14ac:dyDescent="0.2">
      <c r="C363" s="24" t="s">
        <v>319</v>
      </c>
      <c r="F363" s="24">
        <f t="shared" ref="F363:H363" si="379">F239</f>
        <v>400</v>
      </c>
      <c r="G363" s="627">
        <f t="shared" si="379"/>
        <v>44337</v>
      </c>
      <c r="H363" s="431">
        <f t="shared" ca="1" si="379"/>
        <v>8</v>
      </c>
      <c r="I363" s="36">
        <f t="shared" ca="1" si="373"/>
        <v>0.17205586249999999</v>
      </c>
      <c r="K363" s="36">
        <f t="shared" ref="K363:AT363" ca="1" si="380">IF(COUNT($K282:$AT282)&gt;=K$71,OFFSET($J282,,COUNTBLANK($K282:$AT282)+K$71)*(COUNT($K282:$AT282)&gt;=K$71)/$F363,"")</f>
        <v>0</v>
      </c>
      <c r="L363" s="36">
        <f t="shared" ca="1" si="380"/>
        <v>0</v>
      </c>
      <c r="M363" s="36">
        <f t="shared" ca="1" si="380"/>
        <v>0</v>
      </c>
      <c r="N363" s="36">
        <f t="shared" ca="1" si="380"/>
        <v>0</v>
      </c>
      <c r="O363" s="36">
        <f t="shared" ca="1" si="380"/>
        <v>0</v>
      </c>
      <c r="P363" s="36">
        <f t="shared" ca="1" si="380"/>
        <v>1.27990625E-2</v>
      </c>
      <c r="Q363" s="36">
        <f t="shared" ca="1" si="380"/>
        <v>0</v>
      </c>
      <c r="R363" s="36">
        <f t="shared" ca="1" si="380"/>
        <v>0.1592568</v>
      </c>
      <c r="S363" s="36">
        <f t="shared" ca="1" si="380"/>
        <v>0</v>
      </c>
      <c r="T363" s="36">
        <f t="shared" ca="1" si="380"/>
        <v>0</v>
      </c>
      <c r="U363" s="36">
        <f t="shared" ca="1" si="380"/>
        <v>0</v>
      </c>
      <c r="V363" s="36">
        <f t="shared" ca="1" si="380"/>
        <v>0</v>
      </c>
      <c r="W363" s="36">
        <f t="shared" ca="1" si="380"/>
        <v>0</v>
      </c>
      <c r="X363" s="36">
        <f t="shared" ca="1" si="380"/>
        <v>0</v>
      </c>
      <c r="Y363" s="36">
        <f t="shared" ca="1" si="380"/>
        <v>0</v>
      </c>
      <c r="Z363" s="36">
        <f t="shared" ca="1" si="380"/>
        <v>0</v>
      </c>
      <c r="AA363" s="36">
        <f t="shared" ca="1" si="380"/>
        <v>0</v>
      </c>
      <c r="AB363" s="36">
        <f t="shared" ca="1" si="380"/>
        <v>0</v>
      </c>
      <c r="AC363" s="36">
        <f t="shared" ca="1" si="380"/>
        <v>0</v>
      </c>
      <c r="AD363" s="36" t="str">
        <f t="shared" ca="1" si="380"/>
        <v/>
      </c>
      <c r="AE363" s="36" t="str">
        <f t="shared" ca="1" si="380"/>
        <v/>
      </c>
      <c r="AF363" s="36" t="str">
        <f t="shared" ca="1" si="380"/>
        <v/>
      </c>
      <c r="AG363" s="36" t="str">
        <f t="shared" ca="1" si="380"/>
        <v/>
      </c>
      <c r="AH363" s="36" t="str">
        <f t="shared" ca="1" si="380"/>
        <v/>
      </c>
      <c r="AI363" s="36" t="str">
        <f t="shared" ca="1" si="380"/>
        <v/>
      </c>
      <c r="AJ363" s="36" t="str">
        <f t="shared" ca="1" si="380"/>
        <v/>
      </c>
      <c r="AK363" s="36" t="str">
        <f t="shared" ca="1" si="380"/>
        <v/>
      </c>
      <c r="AL363" s="36" t="str">
        <f t="shared" ca="1" si="380"/>
        <v/>
      </c>
      <c r="AM363" s="36" t="str">
        <f t="shared" ca="1" si="380"/>
        <v/>
      </c>
      <c r="AN363" s="36" t="str">
        <f t="shared" ca="1" si="380"/>
        <v/>
      </c>
      <c r="AO363" s="36" t="str">
        <f t="shared" ca="1" si="380"/>
        <v/>
      </c>
      <c r="AP363" s="36" t="str">
        <f t="shared" ca="1" si="380"/>
        <v/>
      </c>
      <c r="AQ363" s="36" t="str">
        <f t="shared" ca="1" si="380"/>
        <v/>
      </c>
      <c r="AR363" s="36" t="str">
        <f t="shared" ca="1" si="380"/>
        <v/>
      </c>
      <c r="AS363" s="36" t="str">
        <f t="shared" ca="1" si="380"/>
        <v/>
      </c>
      <c r="AT363" s="36" t="str">
        <f t="shared" ca="1" si="380"/>
        <v/>
      </c>
    </row>
    <row r="364" spans="2:46" x14ac:dyDescent="0.2">
      <c r="C364" s="24" t="s">
        <v>320</v>
      </c>
      <c r="F364" s="24">
        <f t="shared" ref="F364:H364" si="381">F240</f>
        <v>2850</v>
      </c>
      <c r="G364" s="627">
        <f t="shared" si="381"/>
        <v>44393</v>
      </c>
      <c r="H364" s="431">
        <f t="shared" ca="1" si="381"/>
        <v>6</v>
      </c>
      <c r="I364" s="36">
        <f t="shared" ca="1" si="373"/>
        <v>2.2043990877192981E-2</v>
      </c>
      <c r="K364" s="36">
        <f t="shared" ref="K364:AT364" ca="1" si="382">IF(COUNT($K283:$AT283)&gt;=K$71,OFFSET($J283,,COUNTBLANK($K283:$AT283)+K$71)*(COUNT($K283:$AT283)&gt;=K$71)/$F364,"")</f>
        <v>0</v>
      </c>
      <c r="L364" s="36">
        <f t="shared" ca="1" si="382"/>
        <v>0</v>
      </c>
      <c r="M364" s="36">
        <f t="shared" ca="1" si="382"/>
        <v>0</v>
      </c>
      <c r="N364" s="36">
        <f t="shared" ca="1" si="382"/>
        <v>0</v>
      </c>
      <c r="O364" s="36">
        <f t="shared" ca="1" si="382"/>
        <v>0</v>
      </c>
      <c r="P364" s="36">
        <f t="shared" ca="1" si="382"/>
        <v>3.5055799999999999E-3</v>
      </c>
      <c r="Q364" s="36">
        <f t="shared" ca="1" si="382"/>
        <v>0</v>
      </c>
      <c r="R364" s="36">
        <f t="shared" ca="1" si="382"/>
        <v>0</v>
      </c>
      <c r="S364" s="36">
        <f t="shared" ca="1" si="382"/>
        <v>8.6875645614035088E-3</v>
      </c>
      <c r="T364" s="36">
        <f t="shared" ca="1" si="382"/>
        <v>0</v>
      </c>
      <c r="U364" s="36">
        <f t="shared" ca="1" si="382"/>
        <v>0</v>
      </c>
      <c r="V364" s="36">
        <f t="shared" ca="1" si="382"/>
        <v>2.8640077192982455E-3</v>
      </c>
      <c r="W364" s="36">
        <f t="shared" ca="1" si="382"/>
        <v>0</v>
      </c>
      <c r="X364" s="36">
        <f t="shared" ca="1" si="382"/>
        <v>0</v>
      </c>
      <c r="Y364" s="36">
        <f t="shared" ca="1" si="382"/>
        <v>6.9868385964912275E-3</v>
      </c>
      <c r="Z364" s="36">
        <f t="shared" ca="1" si="382"/>
        <v>0</v>
      </c>
      <c r="AA364" s="36">
        <f t="shared" ca="1" si="382"/>
        <v>0</v>
      </c>
      <c r="AB364" s="36" t="str">
        <f t="shared" ca="1" si="382"/>
        <v/>
      </c>
      <c r="AC364" s="36" t="str">
        <f t="shared" ca="1" si="382"/>
        <v/>
      </c>
      <c r="AD364" s="36" t="str">
        <f t="shared" ca="1" si="382"/>
        <v/>
      </c>
      <c r="AE364" s="36" t="str">
        <f t="shared" ca="1" si="382"/>
        <v/>
      </c>
      <c r="AF364" s="36" t="str">
        <f t="shared" ca="1" si="382"/>
        <v/>
      </c>
      <c r="AG364" s="36" t="str">
        <f t="shared" ca="1" si="382"/>
        <v/>
      </c>
      <c r="AH364" s="36" t="str">
        <f t="shared" ca="1" si="382"/>
        <v/>
      </c>
      <c r="AI364" s="36" t="str">
        <f t="shared" ca="1" si="382"/>
        <v/>
      </c>
      <c r="AJ364" s="36" t="str">
        <f t="shared" ca="1" si="382"/>
        <v/>
      </c>
      <c r="AK364" s="36" t="str">
        <f t="shared" ca="1" si="382"/>
        <v/>
      </c>
      <c r="AL364" s="36" t="str">
        <f t="shared" ca="1" si="382"/>
        <v/>
      </c>
      <c r="AM364" s="36" t="str">
        <f t="shared" ca="1" si="382"/>
        <v/>
      </c>
      <c r="AN364" s="36" t="str">
        <f t="shared" ca="1" si="382"/>
        <v/>
      </c>
      <c r="AO364" s="36" t="str">
        <f t="shared" ca="1" si="382"/>
        <v/>
      </c>
      <c r="AP364" s="36" t="str">
        <f t="shared" ca="1" si="382"/>
        <v/>
      </c>
      <c r="AQ364" s="36" t="str">
        <f t="shared" ca="1" si="382"/>
        <v/>
      </c>
      <c r="AR364" s="36" t="str">
        <f t="shared" ca="1" si="382"/>
        <v/>
      </c>
      <c r="AS364" s="36" t="str">
        <f t="shared" ca="1" si="382"/>
        <v/>
      </c>
      <c r="AT364" s="36" t="str">
        <f t="shared" ca="1" si="382"/>
        <v/>
      </c>
    </row>
    <row r="365" spans="2:46" x14ac:dyDescent="0.2">
      <c r="C365" s="24" t="s">
        <v>321</v>
      </c>
      <c r="F365" s="24">
        <f t="shared" ref="F365:H365" si="383">F241</f>
        <v>420</v>
      </c>
      <c r="G365" s="627">
        <f t="shared" si="383"/>
        <v>44428</v>
      </c>
      <c r="H365" s="431">
        <f t="shared" ca="1" si="383"/>
        <v>6</v>
      </c>
      <c r="I365" s="36">
        <f t="shared" ca="1" si="373"/>
        <v>0.10225025476190476</v>
      </c>
      <c r="K365" s="36">
        <f t="shared" ref="K365:AT365" ca="1" si="384">IF(COUNT($K285:$AT285)&gt;=K$71,OFFSET($J285,,COUNTBLANK($K285:$AT285)+K$71)*(COUNT($K285:$AT285)&gt;=K$71)/$F365,"")</f>
        <v>0</v>
      </c>
      <c r="L365" s="36">
        <f t="shared" ca="1" si="384"/>
        <v>0</v>
      </c>
      <c r="M365" s="36">
        <f t="shared" ca="1" si="384"/>
        <v>0</v>
      </c>
      <c r="N365" s="36">
        <f t="shared" ca="1" si="384"/>
        <v>0</v>
      </c>
      <c r="O365" s="36">
        <f t="shared" ca="1" si="384"/>
        <v>0</v>
      </c>
      <c r="P365" s="36">
        <f t="shared" ca="1" si="384"/>
        <v>7.9958571428571421E-2</v>
      </c>
      <c r="Q365" s="36">
        <f t="shared" ca="1" si="384"/>
        <v>0</v>
      </c>
      <c r="R365" s="36">
        <f t="shared" ca="1" si="384"/>
        <v>0</v>
      </c>
      <c r="S365" s="36">
        <f t="shared" ca="1" si="384"/>
        <v>2.2291683333333336E-2</v>
      </c>
      <c r="T365" s="36">
        <f t="shared" ca="1" si="384"/>
        <v>0</v>
      </c>
      <c r="U365" s="36">
        <f t="shared" ca="1" si="384"/>
        <v>0</v>
      </c>
      <c r="V365" s="36">
        <f t="shared" ca="1" si="384"/>
        <v>0</v>
      </c>
      <c r="W365" s="36">
        <f t="shared" ca="1" si="384"/>
        <v>0</v>
      </c>
      <c r="X365" s="36">
        <f t="shared" ca="1" si="384"/>
        <v>0</v>
      </c>
      <c r="Y365" s="36">
        <f t="shared" ca="1" si="384"/>
        <v>0</v>
      </c>
      <c r="Z365" s="36">
        <f t="shared" ca="1" si="384"/>
        <v>0</v>
      </c>
      <c r="AA365" s="36">
        <f t="shared" ca="1" si="384"/>
        <v>0</v>
      </c>
      <c r="AB365" s="36" t="str">
        <f t="shared" ca="1" si="384"/>
        <v/>
      </c>
      <c r="AC365" s="36" t="str">
        <f t="shared" ca="1" si="384"/>
        <v/>
      </c>
      <c r="AD365" s="36" t="str">
        <f t="shared" ca="1" si="384"/>
        <v/>
      </c>
      <c r="AE365" s="36" t="str">
        <f t="shared" ca="1" si="384"/>
        <v/>
      </c>
      <c r="AF365" s="36" t="str">
        <f t="shared" ca="1" si="384"/>
        <v/>
      </c>
      <c r="AG365" s="36" t="str">
        <f t="shared" ca="1" si="384"/>
        <v/>
      </c>
      <c r="AH365" s="36" t="str">
        <f t="shared" ca="1" si="384"/>
        <v/>
      </c>
      <c r="AI365" s="36" t="str">
        <f t="shared" ca="1" si="384"/>
        <v/>
      </c>
      <c r="AJ365" s="36" t="str">
        <f t="shared" ca="1" si="384"/>
        <v/>
      </c>
      <c r="AK365" s="36" t="str">
        <f t="shared" ca="1" si="384"/>
        <v/>
      </c>
      <c r="AL365" s="36" t="str">
        <f t="shared" ca="1" si="384"/>
        <v/>
      </c>
      <c r="AM365" s="36" t="str">
        <f t="shared" ca="1" si="384"/>
        <v/>
      </c>
      <c r="AN365" s="36" t="str">
        <f t="shared" ca="1" si="384"/>
        <v/>
      </c>
      <c r="AO365" s="36" t="str">
        <f t="shared" ca="1" si="384"/>
        <v/>
      </c>
      <c r="AP365" s="36" t="str">
        <f t="shared" ca="1" si="384"/>
        <v/>
      </c>
      <c r="AQ365" s="36" t="str">
        <f t="shared" ca="1" si="384"/>
        <v/>
      </c>
      <c r="AR365" s="36" t="str">
        <f t="shared" ca="1" si="384"/>
        <v/>
      </c>
      <c r="AS365" s="36" t="str">
        <f t="shared" ca="1" si="384"/>
        <v/>
      </c>
      <c r="AT365" s="36" t="str">
        <f t="shared" ca="1" si="384"/>
        <v/>
      </c>
    </row>
    <row r="366" spans="2:46" x14ac:dyDescent="0.2">
      <c r="C366" s="24" t="s">
        <v>322</v>
      </c>
      <c r="F366" s="24">
        <f t="shared" ref="F366:H366" si="385">F242</f>
        <v>600</v>
      </c>
      <c r="G366" s="627">
        <f t="shared" si="385"/>
        <v>44483</v>
      </c>
      <c r="H366" s="431">
        <f t="shared" ca="1" si="385"/>
        <v>5</v>
      </c>
      <c r="I366" s="36">
        <f t="shared" ca="1" si="373"/>
        <v>0</v>
      </c>
      <c r="K366" s="36">
        <f t="shared" ref="K366:AT366" ca="1" si="386">IF(COUNT($K289:$AT289)&gt;=K$71,OFFSET($J289,,COUNTBLANK($K289:$AT289)+K$71)*(COUNT($K289:$AT289)&gt;=K$71)/$F366,"")</f>
        <v>0</v>
      </c>
      <c r="L366" s="36">
        <f t="shared" ca="1" si="386"/>
        <v>0</v>
      </c>
      <c r="M366" s="36">
        <f t="shared" ca="1" si="386"/>
        <v>0</v>
      </c>
      <c r="N366" s="36">
        <f t="shared" ca="1" si="386"/>
        <v>0</v>
      </c>
      <c r="O366" s="36">
        <f t="shared" ca="1" si="386"/>
        <v>0</v>
      </c>
      <c r="P366" s="36">
        <f t="shared" ca="1" si="386"/>
        <v>0</v>
      </c>
      <c r="Q366" s="36">
        <f t="shared" ca="1" si="386"/>
        <v>0</v>
      </c>
      <c r="R366" s="36">
        <f t="shared" ca="1" si="386"/>
        <v>0</v>
      </c>
      <c r="S366" s="36">
        <f t="shared" ca="1" si="386"/>
        <v>0</v>
      </c>
      <c r="T366" s="36">
        <f t="shared" ca="1" si="386"/>
        <v>0</v>
      </c>
      <c r="U366" s="36">
        <f t="shared" ca="1" si="386"/>
        <v>0</v>
      </c>
      <c r="V366" s="36">
        <f t="shared" ca="1" si="386"/>
        <v>0</v>
      </c>
      <c r="W366" s="36">
        <f t="shared" ca="1" si="386"/>
        <v>0</v>
      </c>
      <c r="X366" s="36">
        <f t="shared" ca="1" si="386"/>
        <v>0</v>
      </c>
      <c r="Y366" s="36">
        <f t="shared" ca="1" si="386"/>
        <v>0</v>
      </c>
      <c r="Z366" s="36" t="str">
        <f t="shared" ca="1" si="386"/>
        <v/>
      </c>
      <c r="AA366" s="36" t="str">
        <f t="shared" ca="1" si="386"/>
        <v/>
      </c>
      <c r="AB366" s="36" t="str">
        <f t="shared" ca="1" si="386"/>
        <v/>
      </c>
      <c r="AC366" s="36" t="str">
        <f t="shared" ca="1" si="386"/>
        <v/>
      </c>
      <c r="AD366" s="36" t="str">
        <f t="shared" ca="1" si="386"/>
        <v/>
      </c>
      <c r="AE366" s="36" t="str">
        <f t="shared" ca="1" si="386"/>
        <v/>
      </c>
      <c r="AF366" s="36" t="str">
        <f t="shared" ca="1" si="386"/>
        <v/>
      </c>
      <c r="AG366" s="36" t="str">
        <f t="shared" ca="1" si="386"/>
        <v/>
      </c>
      <c r="AH366" s="36" t="str">
        <f t="shared" ca="1" si="386"/>
        <v/>
      </c>
      <c r="AI366" s="36" t="str">
        <f t="shared" ca="1" si="386"/>
        <v/>
      </c>
      <c r="AJ366" s="36" t="str">
        <f t="shared" ca="1" si="386"/>
        <v/>
      </c>
      <c r="AK366" s="36" t="str">
        <f t="shared" ca="1" si="386"/>
        <v/>
      </c>
      <c r="AL366" s="36" t="str">
        <f t="shared" ca="1" si="386"/>
        <v/>
      </c>
      <c r="AM366" s="36" t="str">
        <f t="shared" ca="1" si="386"/>
        <v/>
      </c>
      <c r="AN366" s="36" t="str">
        <f t="shared" ca="1" si="386"/>
        <v/>
      </c>
      <c r="AO366" s="36" t="str">
        <f t="shared" ca="1" si="386"/>
        <v/>
      </c>
      <c r="AP366" s="36" t="str">
        <f t="shared" ca="1" si="386"/>
        <v/>
      </c>
      <c r="AQ366" s="36" t="str">
        <f t="shared" ca="1" si="386"/>
        <v/>
      </c>
      <c r="AR366" s="36" t="str">
        <f t="shared" ca="1" si="386"/>
        <v/>
      </c>
      <c r="AS366" s="36" t="str">
        <f t="shared" ca="1" si="386"/>
        <v/>
      </c>
      <c r="AT366" s="36" t="str">
        <f t="shared" ca="1" si="386"/>
        <v/>
      </c>
    </row>
    <row r="367" spans="2:46" x14ac:dyDescent="0.2">
      <c r="C367" s="24" t="s">
        <v>323</v>
      </c>
      <c r="F367" s="24">
        <f t="shared" ref="F367:H367" si="387">F243</f>
        <v>1050</v>
      </c>
      <c r="G367" s="627">
        <f t="shared" si="387"/>
        <v>44490</v>
      </c>
      <c r="H367" s="431">
        <f t="shared" ca="1" si="387"/>
        <v>5</v>
      </c>
      <c r="I367" s="36">
        <f t="shared" ca="1" si="373"/>
        <v>0</v>
      </c>
      <c r="K367" s="36">
        <f t="shared" ref="K367:AT367" ca="1" si="388">IF(COUNT($K290:$AT290)&gt;=K$71,OFFSET($J290,,COUNTBLANK($K290:$AT290)+K$71)*(COUNT($K290:$AT290)&gt;=K$71)/$F367,"")</f>
        <v>0</v>
      </c>
      <c r="L367" s="36">
        <f t="shared" ca="1" si="388"/>
        <v>0</v>
      </c>
      <c r="M367" s="36">
        <f t="shared" ca="1" si="388"/>
        <v>0</v>
      </c>
      <c r="N367" s="36">
        <f t="shared" ca="1" si="388"/>
        <v>0</v>
      </c>
      <c r="O367" s="36">
        <f t="shared" ca="1" si="388"/>
        <v>0</v>
      </c>
      <c r="P367" s="36">
        <f t="shared" ca="1" si="388"/>
        <v>0</v>
      </c>
      <c r="Q367" s="36">
        <f t="shared" ca="1" si="388"/>
        <v>0</v>
      </c>
      <c r="R367" s="36">
        <f t="shared" ca="1" si="388"/>
        <v>0</v>
      </c>
      <c r="S367" s="36">
        <f t="shared" ca="1" si="388"/>
        <v>0</v>
      </c>
      <c r="T367" s="36">
        <f t="shared" ca="1" si="388"/>
        <v>0</v>
      </c>
      <c r="U367" s="36">
        <f t="shared" ca="1" si="388"/>
        <v>0</v>
      </c>
      <c r="V367" s="36">
        <f t="shared" ca="1" si="388"/>
        <v>0</v>
      </c>
      <c r="W367" s="36">
        <f t="shared" ca="1" si="388"/>
        <v>0</v>
      </c>
      <c r="X367" s="36" t="str">
        <f t="shared" ca="1" si="388"/>
        <v/>
      </c>
      <c r="Y367" s="36" t="str">
        <f t="shared" ca="1" si="388"/>
        <v/>
      </c>
      <c r="Z367" s="36" t="str">
        <f t="shared" ca="1" si="388"/>
        <v/>
      </c>
      <c r="AA367" s="36" t="str">
        <f t="shared" ca="1" si="388"/>
        <v/>
      </c>
      <c r="AB367" s="36" t="str">
        <f t="shared" ca="1" si="388"/>
        <v/>
      </c>
      <c r="AC367" s="36" t="str">
        <f t="shared" ca="1" si="388"/>
        <v/>
      </c>
      <c r="AD367" s="36" t="str">
        <f t="shared" ca="1" si="388"/>
        <v/>
      </c>
      <c r="AE367" s="36" t="str">
        <f t="shared" ca="1" si="388"/>
        <v/>
      </c>
      <c r="AF367" s="36" t="str">
        <f t="shared" ca="1" si="388"/>
        <v/>
      </c>
      <c r="AG367" s="36" t="str">
        <f t="shared" ca="1" si="388"/>
        <v/>
      </c>
      <c r="AH367" s="36" t="str">
        <f t="shared" ca="1" si="388"/>
        <v/>
      </c>
      <c r="AI367" s="36" t="str">
        <f t="shared" ca="1" si="388"/>
        <v/>
      </c>
      <c r="AJ367" s="36" t="str">
        <f t="shared" ca="1" si="388"/>
        <v/>
      </c>
      <c r="AK367" s="36" t="str">
        <f t="shared" ca="1" si="388"/>
        <v/>
      </c>
      <c r="AL367" s="36" t="str">
        <f t="shared" ca="1" si="388"/>
        <v/>
      </c>
      <c r="AM367" s="36" t="str">
        <f t="shared" ca="1" si="388"/>
        <v/>
      </c>
      <c r="AN367" s="36" t="str">
        <f t="shared" ca="1" si="388"/>
        <v/>
      </c>
      <c r="AO367" s="36" t="str">
        <f t="shared" ca="1" si="388"/>
        <v/>
      </c>
      <c r="AP367" s="36" t="str">
        <f t="shared" ca="1" si="388"/>
        <v/>
      </c>
      <c r="AQ367" s="36" t="str">
        <f t="shared" ca="1" si="388"/>
        <v/>
      </c>
      <c r="AR367" s="36" t="str">
        <f t="shared" ca="1" si="388"/>
        <v/>
      </c>
      <c r="AS367" s="36" t="str">
        <f t="shared" ca="1" si="388"/>
        <v/>
      </c>
      <c r="AT367" s="36" t="str">
        <f t="shared" ca="1" si="388"/>
        <v/>
      </c>
    </row>
    <row r="368" spans="2:46" x14ac:dyDescent="0.2">
      <c r="C368" s="24" t="s">
        <v>324</v>
      </c>
      <c r="F368" s="24">
        <f t="shared" ref="F368:H368" si="389">F244</f>
        <v>1127.3689999999999</v>
      </c>
      <c r="G368" s="627">
        <f t="shared" si="389"/>
        <v>44519</v>
      </c>
      <c r="H368" s="431">
        <f t="shared" ca="1" si="389"/>
        <v>5</v>
      </c>
      <c r="I368" s="36">
        <f t="shared" ca="1" si="373"/>
        <v>0</v>
      </c>
      <c r="K368" s="36">
        <f t="shared" ref="K368:AT368" ca="1" si="390">IF(COUNT($K292:$AT292)&gt;=K$71,OFFSET($J292,,COUNTBLANK($K292:$AT292)+K$71)*(COUNT($K292:$AT292)&gt;=K$71)/$F368,"")</f>
        <v>0</v>
      </c>
      <c r="L368" s="36">
        <f t="shared" ca="1" si="390"/>
        <v>0</v>
      </c>
      <c r="M368" s="36">
        <f t="shared" ca="1" si="390"/>
        <v>0</v>
      </c>
      <c r="N368" s="36">
        <f t="shared" ca="1" si="390"/>
        <v>0</v>
      </c>
      <c r="O368" s="36">
        <f t="shared" ca="1" si="390"/>
        <v>0</v>
      </c>
      <c r="P368" s="36">
        <f t="shared" ca="1" si="390"/>
        <v>0</v>
      </c>
      <c r="Q368" s="36">
        <f t="shared" ca="1" si="390"/>
        <v>0</v>
      </c>
      <c r="R368" s="36">
        <f t="shared" ca="1" si="390"/>
        <v>0</v>
      </c>
      <c r="S368" s="36">
        <f t="shared" ca="1" si="390"/>
        <v>0</v>
      </c>
      <c r="T368" s="36">
        <f t="shared" ca="1" si="390"/>
        <v>0</v>
      </c>
      <c r="U368" s="36">
        <f t="shared" ca="1" si="390"/>
        <v>0</v>
      </c>
      <c r="V368" s="36">
        <f t="shared" ca="1" si="390"/>
        <v>0</v>
      </c>
      <c r="W368" s="36">
        <f t="shared" ca="1" si="390"/>
        <v>0</v>
      </c>
      <c r="X368" s="36" t="str">
        <f t="shared" ca="1" si="390"/>
        <v/>
      </c>
      <c r="Y368" s="36" t="str">
        <f t="shared" ca="1" si="390"/>
        <v/>
      </c>
      <c r="Z368" s="36" t="str">
        <f t="shared" ca="1" si="390"/>
        <v/>
      </c>
      <c r="AA368" s="36" t="str">
        <f t="shared" ca="1" si="390"/>
        <v/>
      </c>
      <c r="AB368" s="36" t="str">
        <f t="shared" ca="1" si="390"/>
        <v/>
      </c>
      <c r="AC368" s="36" t="str">
        <f t="shared" ca="1" si="390"/>
        <v/>
      </c>
      <c r="AD368" s="36" t="str">
        <f t="shared" ca="1" si="390"/>
        <v/>
      </c>
      <c r="AE368" s="36" t="str">
        <f t="shared" ca="1" si="390"/>
        <v/>
      </c>
      <c r="AF368" s="36" t="str">
        <f t="shared" ca="1" si="390"/>
        <v/>
      </c>
      <c r="AG368" s="36" t="str">
        <f t="shared" ca="1" si="390"/>
        <v/>
      </c>
      <c r="AH368" s="36" t="str">
        <f t="shared" ca="1" si="390"/>
        <v/>
      </c>
      <c r="AI368" s="36" t="str">
        <f t="shared" ca="1" si="390"/>
        <v/>
      </c>
      <c r="AJ368" s="36" t="str">
        <f t="shared" ca="1" si="390"/>
        <v/>
      </c>
      <c r="AK368" s="36" t="str">
        <f t="shared" ca="1" si="390"/>
        <v/>
      </c>
      <c r="AL368" s="36" t="str">
        <f t="shared" ca="1" si="390"/>
        <v/>
      </c>
      <c r="AM368" s="36" t="str">
        <f t="shared" ca="1" si="390"/>
        <v/>
      </c>
      <c r="AN368" s="36" t="str">
        <f t="shared" ca="1" si="390"/>
        <v/>
      </c>
      <c r="AO368" s="36" t="str">
        <f t="shared" ca="1" si="390"/>
        <v/>
      </c>
      <c r="AP368" s="36" t="str">
        <f t="shared" ca="1" si="390"/>
        <v/>
      </c>
      <c r="AQ368" s="36" t="str">
        <f t="shared" ca="1" si="390"/>
        <v/>
      </c>
      <c r="AR368" s="36" t="str">
        <f t="shared" ca="1" si="390"/>
        <v/>
      </c>
      <c r="AS368" s="36" t="str">
        <f t="shared" ca="1" si="390"/>
        <v/>
      </c>
      <c r="AT368" s="36" t="str">
        <f t="shared" ca="1" si="390"/>
        <v/>
      </c>
    </row>
    <row r="369" spans="3:46" x14ac:dyDescent="0.2">
      <c r="C369" s="24" t="s">
        <v>325</v>
      </c>
      <c r="F369" s="24">
        <f t="shared" ref="F369:H369" si="391">F245</f>
        <v>500</v>
      </c>
      <c r="G369" s="627">
        <f t="shared" si="391"/>
        <v>44512</v>
      </c>
      <c r="H369" s="431">
        <f t="shared" ca="1" si="391"/>
        <v>5</v>
      </c>
      <c r="I369" s="36">
        <f t="shared" ca="1" si="373"/>
        <v>3.3291299999999996E-2</v>
      </c>
      <c r="K369" s="36">
        <f t="shared" ref="K369:AT369" ca="1" si="392">IF(COUNT($K293:$AT293)&gt;=K$71,OFFSET($J293,,COUNTBLANK($K293:$AT293)+K$71)*(COUNT($K293:$AT293)&gt;=K$71)/$F369,"")</f>
        <v>0</v>
      </c>
      <c r="L369" s="36">
        <f t="shared" ca="1" si="392"/>
        <v>0</v>
      </c>
      <c r="M369" s="36">
        <f t="shared" ca="1" si="392"/>
        <v>0</v>
      </c>
      <c r="N369" s="36">
        <f t="shared" ca="1" si="392"/>
        <v>0</v>
      </c>
      <c r="O369" s="36">
        <f t="shared" ca="1" si="392"/>
        <v>2.0805569999999999E-2</v>
      </c>
      <c r="P369" s="36">
        <f t="shared" ca="1" si="392"/>
        <v>0</v>
      </c>
      <c r="Q369" s="36">
        <f t="shared" ca="1" si="392"/>
        <v>0</v>
      </c>
      <c r="R369" s="36">
        <f t="shared" ca="1" si="392"/>
        <v>1.248573E-2</v>
      </c>
      <c r="S369" s="36">
        <f t="shared" ca="1" si="392"/>
        <v>0</v>
      </c>
      <c r="T369" s="36">
        <f t="shared" ca="1" si="392"/>
        <v>0</v>
      </c>
      <c r="U369" s="36">
        <f t="shared" ca="1" si="392"/>
        <v>0</v>
      </c>
      <c r="V369" s="36">
        <f t="shared" ca="1" si="392"/>
        <v>0</v>
      </c>
      <c r="W369" s="36">
        <f t="shared" ca="1" si="392"/>
        <v>0</v>
      </c>
      <c r="X369" s="36" t="str">
        <f t="shared" ca="1" si="392"/>
        <v/>
      </c>
      <c r="Y369" s="36" t="str">
        <f t="shared" ca="1" si="392"/>
        <v/>
      </c>
      <c r="Z369" s="36" t="str">
        <f t="shared" ca="1" si="392"/>
        <v/>
      </c>
      <c r="AA369" s="36" t="str">
        <f t="shared" ca="1" si="392"/>
        <v/>
      </c>
      <c r="AB369" s="36" t="str">
        <f t="shared" ca="1" si="392"/>
        <v/>
      </c>
      <c r="AC369" s="36" t="str">
        <f t="shared" ca="1" si="392"/>
        <v/>
      </c>
      <c r="AD369" s="36" t="str">
        <f t="shared" ca="1" si="392"/>
        <v/>
      </c>
      <c r="AE369" s="36" t="str">
        <f t="shared" ca="1" si="392"/>
        <v/>
      </c>
      <c r="AF369" s="36" t="str">
        <f t="shared" ca="1" si="392"/>
        <v/>
      </c>
      <c r="AG369" s="36" t="str">
        <f t="shared" ca="1" si="392"/>
        <v/>
      </c>
      <c r="AH369" s="36" t="str">
        <f t="shared" ca="1" si="392"/>
        <v/>
      </c>
      <c r="AI369" s="36" t="str">
        <f t="shared" ca="1" si="392"/>
        <v/>
      </c>
      <c r="AJ369" s="36" t="str">
        <f t="shared" ca="1" si="392"/>
        <v/>
      </c>
      <c r="AK369" s="36" t="str">
        <f t="shared" ca="1" si="392"/>
        <v/>
      </c>
      <c r="AL369" s="36" t="str">
        <f t="shared" ca="1" si="392"/>
        <v/>
      </c>
      <c r="AM369" s="36" t="str">
        <f t="shared" ca="1" si="392"/>
        <v/>
      </c>
      <c r="AN369" s="36" t="str">
        <f t="shared" ca="1" si="392"/>
        <v/>
      </c>
      <c r="AO369" s="36" t="str">
        <f t="shared" ca="1" si="392"/>
        <v/>
      </c>
      <c r="AP369" s="36" t="str">
        <f t="shared" ca="1" si="392"/>
        <v/>
      </c>
      <c r="AQ369" s="36" t="str">
        <f t="shared" ca="1" si="392"/>
        <v/>
      </c>
      <c r="AR369" s="36" t="str">
        <f t="shared" ca="1" si="392"/>
        <v/>
      </c>
      <c r="AS369" s="36" t="str">
        <f t="shared" ca="1" si="392"/>
        <v/>
      </c>
      <c r="AT369" s="36" t="str">
        <f t="shared" ca="1" si="392"/>
        <v/>
      </c>
    </row>
    <row r="370" spans="3:46" x14ac:dyDescent="0.2">
      <c r="C370" s="24" t="s">
        <v>326</v>
      </c>
      <c r="F370" s="24">
        <f t="shared" ref="F370:H370" si="393">F246</f>
        <v>2880</v>
      </c>
      <c r="G370" s="627">
        <f t="shared" si="393"/>
        <v>44501</v>
      </c>
      <c r="H370" s="431">
        <f t="shared" ca="1" si="393"/>
        <v>5</v>
      </c>
      <c r="I370" s="36">
        <f t="shared" ca="1" si="373"/>
        <v>0</v>
      </c>
      <c r="K370" s="36">
        <f t="shared" ref="K370:AT370" ca="1" si="394">IF(COUNT($K294:$AT294)&gt;=K$71,OFFSET($J294,,COUNTBLANK($K294:$AT294)+K$71)*(COUNT($K294:$AT294)&gt;=K$71)/$F370,"")</f>
        <v>0</v>
      </c>
      <c r="L370" s="36">
        <f t="shared" ca="1" si="394"/>
        <v>0</v>
      </c>
      <c r="M370" s="36">
        <f t="shared" ca="1" si="394"/>
        <v>0</v>
      </c>
      <c r="N370" s="36">
        <f t="shared" ca="1" si="394"/>
        <v>0</v>
      </c>
      <c r="O370" s="36">
        <f t="shared" ca="1" si="394"/>
        <v>0</v>
      </c>
      <c r="P370" s="36">
        <f t="shared" ca="1" si="394"/>
        <v>0</v>
      </c>
      <c r="Q370" s="36">
        <f t="shared" ca="1" si="394"/>
        <v>0</v>
      </c>
      <c r="R370" s="36">
        <f t="shared" ca="1" si="394"/>
        <v>0</v>
      </c>
      <c r="S370" s="36">
        <f t="shared" ca="1" si="394"/>
        <v>0</v>
      </c>
      <c r="T370" s="36">
        <f t="shared" ca="1" si="394"/>
        <v>0</v>
      </c>
      <c r="U370" s="36">
        <f t="shared" ca="1" si="394"/>
        <v>0</v>
      </c>
      <c r="V370" s="36">
        <f t="shared" ca="1" si="394"/>
        <v>0</v>
      </c>
      <c r="W370" s="36">
        <f t="shared" ca="1" si="394"/>
        <v>0</v>
      </c>
      <c r="X370" s="36" t="str">
        <f t="shared" ca="1" si="394"/>
        <v/>
      </c>
      <c r="Y370" s="36" t="str">
        <f t="shared" ca="1" si="394"/>
        <v/>
      </c>
      <c r="Z370" s="36" t="str">
        <f t="shared" ca="1" si="394"/>
        <v/>
      </c>
      <c r="AA370" s="36" t="str">
        <f t="shared" ca="1" si="394"/>
        <v/>
      </c>
      <c r="AB370" s="36" t="str">
        <f t="shared" ca="1" si="394"/>
        <v/>
      </c>
      <c r="AC370" s="36" t="str">
        <f t="shared" ca="1" si="394"/>
        <v/>
      </c>
      <c r="AD370" s="36" t="str">
        <f t="shared" ca="1" si="394"/>
        <v/>
      </c>
      <c r="AE370" s="36" t="str">
        <f t="shared" ca="1" si="394"/>
        <v/>
      </c>
      <c r="AF370" s="36" t="str">
        <f t="shared" ca="1" si="394"/>
        <v/>
      </c>
      <c r="AG370" s="36" t="str">
        <f t="shared" ca="1" si="394"/>
        <v/>
      </c>
      <c r="AH370" s="36" t="str">
        <f t="shared" ca="1" si="394"/>
        <v/>
      </c>
      <c r="AI370" s="36" t="str">
        <f t="shared" ca="1" si="394"/>
        <v/>
      </c>
      <c r="AJ370" s="36" t="str">
        <f t="shared" ca="1" si="394"/>
        <v/>
      </c>
      <c r="AK370" s="36" t="str">
        <f t="shared" ca="1" si="394"/>
        <v/>
      </c>
      <c r="AL370" s="36" t="str">
        <f t="shared" ca="1" si="394"/>
        <v/>
      </c>
      <c r="AM370" s="36" t="str">
        <f t="shared" ca="1" si="394"/>
        <v/>
      </c>
      <c r="AN370" s="36" t="str">
        <f t="shared" ca="1" si="394"/>
        <v/>
      </c>
      <c r="AO370" s="36" t="str">
        <f t="shared" ca="1" si="394"/>
        <v/>
      </c>
      <c r="AP370" s="36" t="str">
        <f t="shared" ca="1" si="394"/>
        <v/>
      </c>
      <c r="AQ370" s="36" t="str">
        <f t="shared" ca="1" si="394"/>
        <v/>
      </c>
      <c r="AR370" s="36" t="str">
        <f t="shared" ca="1" si="394"/>
        <v/>
      </c>
      <c r="AS370" s="36" t="str">
        <f t="shared" ca="1" si="394"/>
        <v/>
      </c>
      <c r="AT370" s="36" t="str">
        <f t="shared" ca="1" si="394"/>
        <v/>
      </c>
    </row>
    <row r="371" spans="3:46" x14ac:dyDescent="0.2">
      <c r="C371" s="24" t="s">
        <v>327</v>
      </c>
      <c r="F371" s="24">
        <f t="shared" ref="F371:H371" si="395">F247</f>
        <v>500</v>
      </c>
      <c r="G371" s="627">
        <f t="shared" si="395"/>
        <v>44658</v>
      </c>
      <c r="H371" s="431">
        <f t="shared" ca="1" si="395"/>
        <v>3</v>
      </c>
      <c r="I371" s="36">
        <f t="shared" ca="1" si="373"/>
        <v>0.16983503999999999</v>
      </c>
      <c r="K371" s="36">
        <f t="shared" ref="K371:AT371" ca="1" si="396">IF(COUNT($K301:$AT301)&gt;=K$71,OFFSET($J301,,COUNTBLANK($K301:$AT301)+K$71)*(COUNT($K301:$AT301)&gt;=K$71)/$F371,"")</f>
        <v>0</v>
      </c>
      <c r="L371" s="36">
        <f t="shared" ca="1" si="396"/>
        <v>0</v>
      </c>
      <c r="M371" s="36">
        <f t="shared" ca="1" si="396"/>
        <v>0</v>
      </c>
      <c r="N371" s="36">
        <f t="shared" ca="1" si="396"/>
        <v>0</v>
      </c>
      <c r="O371" s="36">
        <f t="shared" ca="1" si="396"/>
        <v>0</v>
      </c>
      <c r="P371" s="36">
        <f t="shared" ca="1" si="396"/>
        <v>0</v>
      </c>
      <c r="Q371" s="36">
        <f t="shared" ca="1" si="396"/>
        <v>0.16983503999999999</v>
      </c>
      <c r="R371" s="36">
        <f t="shared" ca="1" si="396"/>
        <v>0</v>
      </c>
      <c r="S371" s="36">
        <f t="shared" ca="1" si="396"/>
        <v>0</v>
      </c>
      <c r="T371" s="36" t="str">
        <f t="shared" ca="1" si="396"/>
        <v/>
      </c>
      <c r="U371" s="36" t="str">
        <f t="shared" ca="1" si="396"/>
        <v/>
      </c>
      <c r="V371" s="36" t="str">
        <f t="shared" ca="1" si="396"/>
        <v/>
      </c>
      <c r="W371" s="36" t="str">
        <f t="shared" ca="1" si="396"/>
        <v/>
      </c>
      <c r="X371" s="36" t="str">
        <f t="shared" ca="1" si="396"/>
        <v/>
      </c>
      <c r="Y371" s="36" t="str">
        <f t="shared" ca="1" si="396"/>
        <v/>
      </c>
      <c r="Z371" s="36" t="str">
        <f t="shared" ca="1" si="396"/>
        <v/>
      </c>
      <c r="AA371" s="36" t="str">
        <f t="shared" ca="1" si="396"/>
        <v/>
      </c>
      <c r="AB371" s="36" t="str">
        <f t="shared" ca="1" si="396"/>
        <v/>
      </c>
      <c r="AC371" s="36" t="str">
        <f t="shared" ca="1" si="396"/>
        <v/>
      </c>
      <c r="AD371" s="36" t="str">
        <f t="shared" ca="1" si="396"/>
        <v/>
      </c>
      <c r="AE371" s="36" t="str">
        <f t="shared" ca="1" si="396"/>
        <v/>
      </c>
      <c r="AF371" s="36" t="str">
        <f t="shared" ca="1" si="396"/>
        <v/>
      </c>
      <c r="AG371" s="36" t="str">
        <f t="shared" ca="1" si="396"/>
        <v/>
      </c>
      <c r="AH371" s="36" t="str">
        <f t="shared" ca="1" si="396"/>
        <v/>
      </c>
      <c r="AI371" s="36" t="str">
        <f t="shared" ca="1" si="396"/>
        <v/>
      </c>
      <c r="AJ371" s="36" t="str">
        <f t="shared" ca="1" si="396"/>
        <v/>
      </c>
      <c r="AK371" s="36" t="str">
        <f t="shared" ca="1" si="396"/>
        <v/>
      </c>
      <c r="AL371" s="36" t="str">
        <f t="shared" ca="1" si="396"/>
        <v/>
      </c>
      <c r="AM371" s="36" t="str">
        <f t="shared" ca="1" si="396"/>
        <v/>
      </c>
      <c r="AN371" s="36" t="str">
        <f t="shared" ca="1" si="396"/>
        <v/>
      </c>
      <c r="AO371" s="36" t="str">
        <f t="shared" ca="1" si="396"/>
        <v/>
      </c>
      <c r="AP371" s="36" t="str">
        <f t="shared" ca="1" si="396"/>
        <v/>
      </c>
      <c r="AQ371" s="36" t="str">
        <f t="shared" ca="1" si="396"/>
        <v/>
      </c>
      <c r="AR371" s="36" t="str">
        <f t="shared" ca="1" si="396"/>
        <v/>
      </c>
      <c r="AS371" s="36" t="str">
        <f t="shared" ca="1" si="396"/>
        <v/>
      </c>
      <c r="AT371" s="36" t="str">
        <f t="shared" ca="1" si="396"/>
        <v/>
      </c>
    </row>
    <row r="372" spans="3:46" x14ac:dyDescent="0.2">
      <c r="C372" s="24" t="s">
        <v>328</v>
      </c>
      <c r="F372" s="24">
        <f t="shared" ref="F372:H372" si="397">F248</f>
        <v>800</v>
      </c>
      <c r="G372" s="627">
        <f t="shared" si="397"/>
        <v>44667</v>
      </c>
      <c r="H372" s="431">
        <f t="shared" ca="1" si="397"/>
        <v>3</v>
      </c>
      <c r="I372" s="36">
        <f t="shared" ca="1" si="373"/>
        <v>0</v>
      </c>
      <c r="K372" s="36">
        <f t="shared" ref="K372:AT372" ca="1" si="398">IF(COUNT($K302:$AT302)&gt;=K$71,OFFSET($J302,,COUNTBLANK($K302:$AT302)+K$71)*(COUNT($K302:$AT302)&gt;=K$71)/$F372,"")</f>
        <v>0</v>
      </c>
      <c r="L372" s="36">
        <f t="shared" ca="1" si="398"/>
        <v>0</v>
      </c>
      <c r="M372" s="36">
        <f t="shared" ca="1" si="398"/>
        <v>0</v>
      </c>
      <c r="N372" s="36">
        <f t="shared" ca="1" si="398"/>
        <v>0</v>
      </c>
      <c r="O372" s="36">
        <f t="shared" ca="1" si="398"/>
        <v>0</v>
      </c>
      <c r="P372" s="36">
        <f t="shared" ca="1" si="398"/>
        <v>0</v>
      </c>
      <c r="Q372" s="36">
        <f t="shared" ca="1" si="398"/>
        <v>0</v>
      </c>
      <c r="R372" s="36">
        <f t="shared" ca="1" si="398"/>
        <v>0</v>
      </c>
      <c r="S372" s="36" t="str">
        <f t="shared" ca="1" si="398"/>
        <v/>
      </c>
      <c r="T372" s="36" t="str">
        <f t="shared" ca="1" si="398"/>
        <v/>
      </c>
      <c r="U372" s="36" t="str">
        <f t="shared" ca="1" si="398"/>
        <v/>
      </c>
      <c r="V372" s="36" t="str">
        <f t="shared" ca="1" si="398"/>
        <v/>
      </c>
      <c r="W372" s="36" t="str">
        <f t="shared" ca="1" si="398"/>
        <v/>
      </c>
      <c r="X372" s="36" t="str">
        <f t="shared" ca="1" si="398"/>
        <v/>
      </c>
      <c r="Y372" s="36" t="str">
        <f t="shared" ca="1" si="398"/>
        <v/>
      </c>
      <c r="Z372" s="36" t="str">
        <f t="shared" ca="1" si="398"/>
        <v/>
      </c>
      <c r="AA372" s="36" t="str">
        <f t="shared" ca="1" si="398"/>
        <v/>
      </c>
      <c r="AB372" s="36" t="str">
        <f t="shared" ca="1" si="398"/>
        <v/>
      </c>
      <c r="AC372" s="36" t="str">
        <f t="shared" ca="1" si="398"/>
        <v/>
      </c>
      <c r="AD372" s="36" t="str">
        <f t="shared" ca="1" si="398"/>
        <v/>
      </c>
      <c r="AE372" s="36" t="str">
        <f t="shared" ca="1" si="398"/>
        <v/>
      </c>
      <c r="AF372" s="36" t="str">
        <f t="shared" ca="1" si="398"/>
        <v/>
      </c>
      <c r="AG372" s="36" t="str">
        <f t="shared" ca="1" si="398"/>
        <v/>
      </c>
      <c r="AH372" s="36" t="str">
        <f t="shared" ca="1" si="398"/>
        <v/>
      </c>
      <c r="AI372" s="36" t="str">
        <f t="shared" ca="1" si="398"/>
        <v/>
      </c>
      <c r="AJ372" s="36" t="str">
        <f t="shared" ca="1" si="398"/>
        <v/>
      </c>
      <c r="AK372" s="36" t="str">
        <f t="shared" ca="1" si="398"/>
        <v/>
      </c>
      <c r="AL372" s="36" t="str">
        <f t="shared" ca="1" si="398"/>
        <v/>
      </c>
      <c r="AM372" s="36" t="str">
        <f t="shared" ca="1" si="398"/>
        <v/>
      </c>
      <c r="AN372" s="36" t="str">
        <f t="shared" ca="1" si="398"/>
        <v/>
      </c>
      <c r="AO372" s="36" t="str">
        <f t="shared" ca="1" si="398"/>
        <v/>
      </c>
      <c r="AP372" s="36" t="str">
        <f t="shared" ca="1" si="398"/>
        <v/>
      </c>
      <c r="AQ372" s="36" t="str">
        <f t="shared" ca="1" si="398"/>
        <v/>
      </c>
      <c r="AR372" s="36" t="str">
        <f t="shared" ca="1" si="398"/>
        <v/>
      </c>
      <c r="AS372" s="36" t="str">
        <f t="shared" ca="1" si="398"/>
        <v/>
      </c>
      <c r="AT372" s="36" t="str">
        <f t="shared" ca="1" si="398"/>
        <v/>
      </c>
    </row>
    <row r="373" spans="3:46" x14ac:dyDescent="0.2">
      <c r="C373" s="24" t="s">
        <v>329</v>
      </c>
      <c r="F373" s="24">
        <f t="shared" ref="F373:H373" si="399">F249</f>
        <v>1210.98</v>
      </c>
      <c r="G373" s="627">
        <f t="shared" si="399"/>
        <v>44750</v>
      </c>
      <c r="H373" s="431">
        <f t="shared" ca="1" si="399"/>
        <v>2</v>
      </c>
      <c r="I373" s="36">
        <f t="shared" ca="1" si="373"/>
        <v>4.9773391798378176E-2</v>
      </c>
      <c r="K373" s="36">
        <f t="shared" ref="K373:AT373" ca="1" si="400">IF(COUNT($K303:$AT303)&gt;=K$71,OFFSET($J303,,COUNTBLANK($K303:$AT303)+K$71)*(COUNT($K303:$AT303)&gt;=K$71)/$F373,"")</f>
        <v>0</v>
      </c>
      <c r="L373" s="36">
        <f t="shared" ca="1" si="400"/>
        <v>0</v>
      </c>
      <c r="M373" s="36">
        <f t="shared" ca="1" si="400"/>
        <v>4.9773391798378176E-2</v>
      </c>
      <c r="N373" s="36">
        <f t="shared" ca="1" si="400"/>
        <v>0</v>
      </c>
      <c r="O373" s="36">
        <f t="shared" ca="1" si="400"/>
        <v>0</v>
      </c>
      <c r="P373" s="36" t="str">
        <f t="shared" ca="1" si="400"/>
        <v/>
      </c>
      <c r="Q373" s="36" t="str">
        <f t="shared" ca="1" si="400"/>
        <v/>
      </c>
      <c r="R373" s="36" t="str">
        <f t="shared" ca="1" si="400"/>
        <v/>
      </c>
      <c r="S373" s="36" t="str">
        <f t="shared" ca="1" si="400"/>
        <v/>
      </c>
      <c r="T373" s="36" t="str">
        <f t="shared" ca="1" si="400"/>
        <v/>
      </c>
      <c r="U373" s="36" t="str">
        <f t="shared" ca="1" si="400"/>
        <v/>
      </c>
      <c r="V373" s="36" t="str">
        <f t="shared" ca="1" si="400"/>
        <v/>
      </c>
      <c r="W373" s="36" t="str">
        <f t="shared" ca="1" si="400"/>
        <v/>
      </c>
      <c r="X373" s="36" t="str">
        <f t="shared" ca="1" si="400"/>
        <v/>
      </c>
      <c r="Y373" s="36" t="str">
        <f t="shared" ca="1" si="400"/>
        <v/>
      </c>
      <c r="Z373" s="36" t="str">
        <f t="shared" ca="1" si="400"/>
        <v/>
      </c>
      <c r="AA373" s="36" t="str">
        <f t="shared" ca="1" si="400"/>
        <v/>
      </c>
      <c r="AB373" s="36" t="str">
        <f t="shared" ca="1" si="400"/>
        <v/>
      </c>
      <c r="AC373" s="36" t="str">
        <f t="shared" ca="1" si="400"/>
        <v/>
      </c>
      <c r="AD373" s="36" t="str">
        <f t="shared" ca="1" si="400"/>
        <v/>
      </c>
      <c r="AE373" s="36" t="str">
        <f t="shared" ca="1" si="400"/>
        <v/>
      </c>
      <c r="AF373" s="36" t="str">
        <f t="shared" ca="1" si="400"/>
        <v/>
      </c>
      <c r="AG373" s="36" t="str">
        <f t="shared" ca="1" si="400"/>
        <v/>
      </c>
      <c r="AH373" s="36" t="str">
        <f t="shared" ca="1" si="400"/>
        <v/>
      </c>
      <c r="AI373" s="36" t="str">
        <f t="shared" ca="1" si="400"/>
        <v/>
      </c>
      <c r="AJ373" s="36" t="str">
        <f t="shared" ca="1" si="400"/>
        <v/>
      </c>
      <c r="AK373" s="36" t="str">
        <f t="shared" ca="1" si="400"/>
        <v/>
      </c>
      <c r="AL373" s="36" t="str">
        <f t="shared" ca="1" si="400"/>
        <v/>
      </c>
      <c r="AM373" s="36" t="str">
        <f t="shared" ca="1" si="400"/>
        <v/>
      </c>
      <c r="AN373" s="36" t="str">
        <f t="shared" ca="1" si="400"/>
        <v/>
      </c>
      <c r="AO373" s="36" t="str">
        <f t="shared" ca="1" si="400"/>
        <v/>
      </c>
      <c r="AP373" s="36" t="str">
        <f t="shared" ca="1" si="400"/>
        <v/>
      </c>
      <c r="AQ373" s="36" t="str">
        <f t="shared" ca="1" si="400"/>
        <v/>
      </c>
      <c r="AR373" s="36" t="str">
        <f t="shared" ca="1" si="400"/>
        <v/>
      </c>
      <c r="AS373" s="36" t="str">
        <f t="shared" ca="1" si="400"/>
        <v/>
      </c>
      <c r="AT373" s="36" t="str">
        <f t="shared" ca="1" si="400"/>
        <v/>
      </c>
    </row>
    <row r="374" spans="3:46" x14ac:dyDescent="0.2">
      <c r="C374" s="24" t="s">
        <v>330</v>
      </c>
      <c r="F374" s="24">
        <f t="shared" ref="F374:H374" si="401">F250</f>
        <v>1125</v>
      </c>
      <c r="G374" s="627">
        <f t="shared" si="401"/>
        <v>44754</v>
      </c>
      <c r="H374" s="431">
        <f t="shared" ca="1" si="401"/>
        <v>2</v>
      </c>
      <c r="I374" s="36">
        <f t="shared" ca="1" si="373"/>
        <v>0</v>
      </c>
      <c r="K374" s="36">
        <f t="shared" ref="K374:AT374" ca="1" si="402">IF(COUNT($K304:$AT304)&gt;=K$71,OFFSET($J304,,COUNTBLANK($K304:$AT304)+K$71)*(COUNT($K304:$AT304)&gt;=K$71)/$F374,"")</f>
        <v>0</v>
      </c>
      <c r="L374" s="36">
        <f t="shared" ca="1" si="402"/>
        <v>0</v>
      </c>
      <c r="M374" s="36">
        <f t="shared" ca="1" si="402"/>
        <v>0</v>
      </c>
      <c r="N374" s="36">
        <f t="shared" ca="1" si="402"/>
        <v>0</v>
      </c>
      <c r="O374" s="36">
        <f t="shared" ca="1" si="402"/>
        <v>0</v>
      </c>
      <c r="P374" s="36" t="str">
        <f t="shared" ca="1" si="402"/>
        <v/>
      </c>
      <c r="Q374" s="36" t="str">
        <f t="shared" ca="1" si="402"/>
        <v/>
      </c>
      <c r="R374" s="36" t="str">
        <f t="shared" ca="1" si="402"/>
        <v/>
      </c>
      <c r="S374" s="36" t="str">
        <f t="shared" ca="1" si="402"/>
        <v/>
      </c>
      <c r="T374" s="36" t="str">
        <f t="shared" ca="1" si="402"/>
        <v/>
      </c>
      <c r="U374" s="36" t="str">
        <f t="shared" ca="1" si="402"/>
        <v/>
      </c>
      <c r="V374" s="36" t="str">
        <f t="shared" ca="1" si="402"/>
        <v/>
      </c>
      <c r="W374" s="36" t="str">
        <f t="shared" ca="1" si="402"/>
        <v/>
      </c>
      <c r="X374" s="36" t="str">
        <f t="shared" ca="1" si="402"/>
        <v/>
      </c>
      <c r="Y374" s="36" t="str">
        <f t="shared" ca="1" si="402"/>
        <v/>
      </c>
      <c r="Z374" s="36" t="str">
        <f t="shared" ca="1" si="402"/>
        <v/>
      </c>
      <c r="AA374" s="36" t="str">
        <f t="shared" ca="1" si="402"/>
        <v/>
      </c>
      <c r="AB374" s="36" t="str">
        <f t="shared" ca="1" si="402"/>
        <v/>
      </c>
      <c r="AC374" s="36" t="str">
        <f t="shared" ca="1" si="402"/>
        <v/>
      </c>
      <c r="AD374" s="36" t="str">
        <f t="shared" ca="1" si="402"/>
        <v/>
      </c>
      <c r="AE374" s="36" t="str">
        <f t="shared" ca="1" si="402"/>
        <v/>
      </c>
      <c r="AF374" s="36" t="str">
        <f t="shared" ca="1" si="402"/>
        <v/>
      </c>
      <c r="AG374" s="36" t="str">
        <f t="shared" ca="1" si="402"/>
        <v/>
      </c>
      <c r="AH374" s="36" t="str">
        <f t="shared" ca="1" si="402"/>
        <v/>
      </c>
      <c r="AI374" s="36" t="str">
        <f t="shared" ca="1" si="402"/>
        <v/>
      </c>
      <c r="AJ374" s="36" t="str">
        <f t="shared" ca="1" si="402"/>
        <v/>
      </c>
      <c r="AK374" s="36" t="str">
        <f t="shared" ca="1" si="402"/>
        <v/>
      </c>
      <c r="AL374" s="36" t="str">
        <f t="shared" ca="1" si="402"/>
        <v/>
      </c>
      <c r="AM374" s="36" t="str">
        <f t="shared" ca="1" si="402"/>
        <v/>
      </c>
      <c r="AN374" s="36" t="str">
        <f t="shared" ca="1" si="402"/>
        <v/>
      </c>
      <c r="AO374" s="36" t="str">
        <f t="shared" ca="1" si="402"/>
        <v/>
      </c>
      <c r="AP374" s="36" t="str">
        <f t="shared" ca="1" si="402"/>
        <v/>
      </c>
      <c r="AQ374" s="36" t="str">
        <f t="shared" ca="1" si="402"/>
        <v/>
      </c>
      <c r="AR374" s="36" t="str">
        <f t="shared" ca="1" si="402"/>
        <v/>
      </c>
      <c r="AS374" s="36" t="str">
        <f t="shared" ca="1" si="402"/>
        <v/>
      </c>
      <c r="AT374" s="36" t="str">
        <f t="shared" ca="1" si="402"/>
        <v/>
      </c>
    </row>
    <row r="375" spans="3:46" x14ac:dyDescent="0.2">
      <c r="C375" s="24" t="s">
        <v>331</v>
      </c>
      <c r="F375" s="24">
        <f t="shared" ref="F375:H375" si="403">F251</f>
        <v>1710</v>
      </c>
      <c r="G375" s="627">
        <f t="shared" si="403"/>
        <v>44752</v>
      </c>
      <c r="H375" s="431">
        <f t="shared" ca="1" si="403"/>
        <v>2</v>
      </c>
      <c r="I375" s="36">
        <f t="shared" ca="1" si="373"/>
        <v>0</v>
      </c>
      <c r="K375" s="36">
        <f t="shared" ref="K375:AT375" ca="1" si="404">IF(COUNT($K305:$AT305)&gt;=K$71,OFFSET($J305,,COUNTBLANK($K305:$AT305)+K$71)*(COUNT($K305:$AT305)&gt;=K$71)/$F375,"")</f>
        <v>0</v>
      </c>
      <c r="L375" s="36">
        <f t="shared" ca="1" si="404"/>
        <v>0</v>
      </c>
      <c r="M375" s="36">
        <f t="shared" ca="1" si="404"/>
        <v>0</v>
      </c>
      <c r="N375" s="36">
        <f t="shared" ca="1" si="404"/>
        <v>0</v>
      </c>
      <c r="O375" s="36">
        <f t="shared" ca="1" si="404"/>
        <v>0</v>
      </c>
      <c r="P375" s="36" t="str">
        <f t="shared" ca="1" si="404"/>
        <v/>
      </c>
      <c r="Q375" s="36" t="str">
        <f t="shared" ca="1" si="404"/>
        <v/>
      </c>
      <c r="R375" s="36" t="str">
        <f t="shared" ca="1" si="404"/>
        <v/>
      </c>
      <c r="S375" s="36" t="str">
        <f t="shared" ca="1" si="404"/>
        <v/>
      </c>
      <c r="T375" s="36" t="str">
        <f t="shared" ca="1" si="404"/>
        <v/>
      </c>
      <c r="U375" s="36" t="str">
        <f t="shared" ca="1" si="404"/>
        <v/>
      </c>
      <c r="V375" s="36" t="str">
        <f t="shared" ca="1" si="404"/>
        <v/>
      </c>
      <c r="W375" s="36" t="str">
        <f t="shared" ca="1" si="404"/>
        <v/>
      </c>
      <c r="X375" s="36" t="str">
        <f t="shared" ca="1" si="404"/>
        <v/>
      </c>
      <c r="Y375" s="36" t="str">
        <f t="shared" ca="1" si="404"/>
        <v/>
      </c>
      <c r="Z375" s="36" t="str">
        <f t="shared" ca="1" si="404"/>
        <v/>
      </c>
      <c r="AA375" s="36" t="str">
        <f t="shared" ca="1" si="404"/>
        <v/>
      </c>
      <c r="AB375" s="36" t="str">
        <f t="shared" ca="1" si="404"/>
        <v/>
      </c>
      <c r="AC375" s="36" t="str">
        <f t="shared" ca="1" si="404"/>
        <v/>
      </c>
      <c r="AD375" s="36" t="str">
        <f t="shared" ca="1" si="404"/>
        <v/>
      </c>
      <c r="AE375" s="36" t="str">
        <f t="shared" ca="1" si="404"/>
        <v/>
      </c>
      <c r="AF375" s="36" t="str">
        <f t="shared" ca="1" si="404"/>
        <v/>
      </c>
      <c r="AG375" s="36" t="str">
        <f t="shared" ca="1" si="404"/>
        <v/>
      </c>
      <c r="AH375" s="36" t="str">
        <f t="shared" ca="1" si="404"/>
        <v/>
      </c>
      <c r="AI375" s="36" t="str">
        <f t="shared" ca="1" si="404"/>
        <v/>
      </c>
      <c r="AJ375" s="36" t="str">
        <f t="shared" ca="1" si="404"/>
        <v/>
      </c>
      <c r="AK375" s="36" t="str">
        <f t="shared" ca="1" si="404"/>
        <v/>
      </c>
      <c r="AL375" s="36" t="str">
        <f t="shared" ca="1" si="404"/>
        <v/>
      </c>
      <c r="AM375" s="36" t="str">
        <f t="shared" ca="1" si="404"/>
        <v/>
      </c>
      <c r="AN375" s="36" t="str">
        <f t="shared" ca="1" si="404"/>
        <v/>
      </c>
      <c r="AO375" s="36" t="str">
        <f t="shared" ca="1" si="404"/>
        <v/>
      </c>
      <c r="AP375" s="36" t="str">
        <f t="shared" ca="1" si="404"/>
        <v/>
      </c>
      <c r="AQ375" s="36" t="str">
        <f t="shared" ca="1" si="404"/>
        <v/>
      </c>
      <c r="AR375" s="36" t="str">
        <f t="shared" ca="1" si="404"/>
        <v/>
      </c>
      <c r="AS375" s="36" t="str">
        <f t="shared" ca="1" si="404"/>
        <v/>
      </c>
      <c r="AT375" s="36" t="str">
        <f t="shared" ca="1" si="404"/>
        <v/>
      </c>
    </row>
    <row r="376" spans="3:46" x14ac:dyDescent="0.2">
      <c r="C376" s="24" t="s">
        <v>332</v>
      </c>
      <c r="F376" s="24">
        <f t="shared" ref="F376:H376" si="405">F252</f>
        <v>500</v>
      </c>
      <c r="G376" s="627">
        <f t="shared" si="405"/>
        <v>44772</v>
      </c>
      <c r="H376" s="431">
        <f t="shared" ca="1" si="405"/>
        <v>2</v>
      </c>
      <c r="I376" s="36">
        <f t="shared" ca="1" si="373"/>
        <v>0</v>
      </c>
      <c r="K376" s="36">
        <f t="shared" ref="K376:AT376" ca="1" si="406">IF(COUNT($K306:$AT306)&gt;=K$71,OFFSET($J306,,COUNTBLANK($K306:$AT306)+K$71)*(COUNT($K306:$AT306)&gt;=K$71)/$F376,"")</f>
        <v>0</v>
      </c>
      <c r="L376" s="36">
        <f t="shared" ca="1" si="406"/>
        <v>0</v>
      </c>
      <c r="M376" s="36">
        <f t="shared" ca="1" si="406"/>
        <v>0</v>
      </c>
      <c r="N376" s="36">
        <f t="shared" ca="1" si="406"/>
        <v>0</v>
      </c>
      <c r="O376" s="36">
        <f t="shared" ca="1" si="406"/>
        <v>0</v>
      </c>
      <c r="P376" s="36" t="str">
        <f t="shared" ca="1" si="406"/>
        <v/>
      </c>
      <c r="Q376" s="36" t="str">
        <f t="shared" ca="1" si="406"/>
        <v/>
      </c>
      <c r="R376" s="36" t="str">
        <f t="shared" ca="1" si="406"/>
        <v/>
      </c>
      <c r="S376" s="36" t="str">
        <f t="shared" ca="1" si="406"/>
        <v/>
      </c>
      <c r="T376" s="36" t="str">
        <f t="shared" ca="1" si="406"/>
        <v/>
      </c>
      <c r="U376" s="36" t="str">
        <f t="shared" ca="1" si="406"/>
        <v/>
      </c>
      <c r="V376" s="36" t="str">
        <f t="shared" ca="1" si="406"/>
        <v/>
      </c>
      <c r="W376" s="36" t="str">
        <f t="shared" ca="1" si="406"/>
        <v/>
      </c>
      <c r="X376" s="36" t="str">
        <f t="shared" ca="1" si="406"/>
        <v/>
      </c>
      <c r="Y376" s="36" t="str">
        <f t="shared" ca="1" si="406"/>
        <v/>
      </c>
      <c r="Z376" s="36" t="str">
        <f t="shared" ca="1" si="406"/>
        <v/>
      </c>
      <c r="AA376" s="36" t="str">
        <f t="shared" ca="1" si="406"/>
        <v/>
      </c>
      <c r="AB376" s="36" t="str">
        <f t="shared" ca="1" si="406"/>
        <v/>
      </c>
      <c r="AC376" s="36" t="str">
        <f t="shared" ca="1" si="406"/>
        <v/>
      </c>
      <c r="AD376" s="36" t="str">
        <f t="shared" ca="1" si="406"/>
        <v/>
      </c>
      <c r="AE376" s="36" t="str">
        <f t="shared" ca="1" si="406"/>
        <v/>
      </c>
      <c r="AF376" s="36" t="str">
        <f t="shared" ca="1" si="406"/>
        <v/>
      </c>
      <c r="AG376" s="36" t="str">
        <f t="shared" ca="1" si="406"/>
        <v/>
      </c>
      <c r="AH376" s="36" t="str">
        <f t="shared" ca="1" si="406"/>
        <v/>
      </c>
      <c r="AI376" s="36" t="str">
        <f t="shared" ca="1" si="406"/>
        <v/>
      </c>
      <c r="AJ376" s="36" t="str">
        <f t="shared" ca="1" si="406"/>
        <v/>
      </c>
      <c r="AK376" s="36" t="str">
        <f t="shared" ca="1" si="406"/>
        <v/>
      </c>
      <c r="AL376" s="36" t="str">
        <f t="shared" ca="1" si="406"/>
        <v/>
      </c>
      <c r="AM376" s="36" t="str">
        <f t="shared" ca="1" si="406"/>
        <v/>
      </c>
      <c r="AN376" s="36" t="str">
        <f t="shared" ca="1" si="406"/>
        <v/>
      </c>
      <c r="AO376" s="36" t="str">
        <f t="shared" ca="1" si="406"/>
        <v/>
      </c>
      <c r="AP376" s="36" t="str">
        <f t="shared" ca="1" si="406"/>
        <v/>
      </c>
      <c r="AQ376" s="36" t="str">
        <f t="shared" ca="1" si="406"/>
        <v/>
      </c>
      <c r="AR376" s="36" t="str">
        <f t="shared" ca="1" si="406"/>
        <v/>
      </c>
      <c r="AS376" s="36" t="str">
        <f t="shared" ca="1" si="406"/>
        <v/>
      </c>
      <c r="AT376" s="36" t="str">
        <f t="shared" ca="1" si="406"/>
        <v/>
      </c>
    </row>
    <row r="377" spans="3:46" x14ac:dyDescent="0.2">
      <c r="C377" s="24" t="s">
        <v>333</v>
      </c>
      <c r="F377" s="24">
        <f t="shared" ref="F377:H377" si="407">F253</f>
        <v>1201.18</v>
      </c>
      <c r="G377" s="627">
        <f t="shared" si="407"/>
        <v>44799</v>
      </c>
      <c r="H377" s="431">
        <f t="shared" ca="1" si="407"/>
        <v>2</v>
      </c>
      <c r="I377" s="36">
        <f t="shared" ca="1" si="373"/>
        <v>0</v>
      </c>
      <c r="K377" s="36">
        <f t="shared" ref="K377:AT377" ca="1" si="408">IF(COUNT($K307:$AT307)&gt;=K$71,OFFSET($J307,,COUNTBLANK($K307:$AT307)+K$71)*(COUNT($K307:$AT307)&gt;=K$71)/$F377,"")</f>
        <v>0</v>
      </c>
      <c r="L377" s="36">
        <f t="shared" ca="1" si="408"/>
        <v>0</v>
      </c>
      <c r="M377" s="36">
        <f t="shared" ca="1" si="408"/>
        <v>0</v>
      </c>
      <c r="N377" s="36">
        <f t="shared" ca="1" si="408"/>
        <v>0</v>
      </c>
      <c r="O377" s="36" t="str">
        <f t="shared" ca="1" si="408"/>
        <v/>
      </c>
      <c r="P377" s="36" t="str">
        <f t="shared" ca="1" si="408"/>
        <v/>
      </c>
      <c r="Q377" s="36" t="str">
        <f t="shared" ca="1" si="408"/>
        <v/>
      </c>
      <c r="R377" s="36" t="str">
        <f t="shared" ca="1" si="408"/>
        <v/>
      </c>
      <c r="S377" s="36" t="str">
        <f t="shared" ca="1" si="408"/>
        <v/>
      </c>
      <c r="T377" s="36" t="str">
        <f t="shared" ca="1" si="408"/>
        <v/>
      </c>
      <c r="U377" s="36" t="str">
        <f t="shared" ca="1" si="408"/>
        <v/>
      </c>
      <c r="V377" s="36" t="str">
        <f t="shared" ca="1" si="408"/>
        <v/>
      </c>
      <c r="W377" s="36" t="str">
        <f t="shared" ca="1" si="408"/>
        <v/>
      </c>
      <c r="X377" s="36" t="str">
        <f t="shared" ca="1" si="408"/>
        <v/>
      </c>
      <c r="Y377" s="36" t="str">
        <f t="shared" ca="1" si="408"/>
        <v/>
      </c>
      <c r="Z377" s="36" t="str">
        <f t="shared" ca="1" si="408"/>
        <v/>
      </c>
      <c r="AA377" s="36" t="str">
        <f t="shared" ca="1" si="408"/>
        <v/>
      </c>
      <c r="AB377" s="36" t="str">
        <f t="shared" ca="1" si="408"/>
        <v/>
      </c>
      <c r="AC377" s="36" t="str">
        <f t="shared" ca="1" si="408"/>
        <v/>
      </c>
      <c r="AD377" s="36" t="str">
        <f t="shared" ca="1" si="408"/>
        <v/>
      </c>
      <c r="AE377" s="36" t="str">
        <f t="shared" ca="1" si="408"/>
        <v/>
      </c>
      <c r="AF377" s="36" t="str">
        <f t="shared" ca="1" si="408"/>
        <v/>
      </c>
      <c r="AG377" s="36" t="str">
        <f t="shared" ca="1" si="408"/>
        <v/>
      </c>
      <c r="AH377" s="36" t="str">
        <f t="shared" ca="1" si="408"/>
        <v/>
      </c>
      <c r="AI377" s="36" t="str">
        <f t="shared" ca="1" si="408"/>
        <v/>
      </c>
      <c r="AJ377" s="36" t="str">
        <f t="shared" ca="1" si="408"/>
        <v/>
      </c>
      <c r="AK377" s="36" t="str">
        <f t="shared" ca="1" si="408"/>
        <v/>
      </c>
      <c r="AL377" s="36" t="str">
        <f t="shared" ca="1" si="408"/>
        <v/>
      </c>
      <c r="AM377" s="36" t="str">
        <f t="shared" ca="1" si="408"/>
        <v/>
      </c>
      <c r="AN377" s="36" t="str">
        <f t="shared" ca="1" si="408"/>
        <v/>
      </c>
      <c r="AO377" s="36" t="str">
        <f t="shared" ca="1" si="408"/>
        <v/>
      </c>
      <c r="AP377" s="36" t="str">
        <f t="shared" ca="1" si="408"/>
        <v/>
      </c>
      <c r="AQ377" s="36" t="str">
        <f t="shared" ca="1" si="408"/>
        <v/>
      </c>
      <c r="AR377" s="36" t="str">
        <f t="shared" ca="1" si="408"/>
        <v/>
      </c>
      <c r="AS377" s="36" t="str">
        <f t="shared" ca="1" si="408"/>
        <v/>
      </c>
      <c r="AT377" s="36" t="str">
        <f t="shared" ca="1" si="408"/>
        <v/>
      </c>
    </row>
    <row r="378" spans="3:46" x14ac:dyDescent="0.2">
      <c r="C378" s="24" t="s">
        <v>334</v>
      </c>
      <c r="F378" s="24">
        <f t="shared" ref="F378:H378" si="409">F254</f>
        <v>1000</v>
      </c>
      <c r="G378" s="627">
        <f t="shared" si="409"/>
        <v>44785</v>
      </c>
      <c r="H378" s="431">
        <f t="shared" ca="1" si="409"/>
        <v>2</v>
      </c>
      <c r="I378" s="36">
        <f t="shared" ca="1" si="373"/>
        <v>0</v>
      </c>
      <c r="K378" s="36">
        <f t="shared" ref="K378:AT378" ca="1" si="410">IF(COUNT($K308:$AT308)&gt;=K$71,OFFSET($J308,,COUNTBLANK($K308:$AT308)+K$71)*(COUNT($K308:$AT308)&gt;=K$71)/$F378,"")</f>
        <v>0</v>
      </c>
      <c r="L378" s="36">
        <f t="shared" ca="1" si="410"/>
        <v>0</v>
      </c>
      <c r="M378" s="36">
        <f t="shared" ca="1" si="410"/>
        <v>0</v>
      </c>
      <c r="N378" s="36">
        <f t="shared" ca="1" si="410"/>
        <v>0</v>
      </c>
      <c r="O378" s="36" t="str">
        <f t="shared" ca="1" si="410"/>
        <v/>
      </c>
      <c r="P378" s="36" t="str">
        <f t="shared" ca="1" si="410"/>
        <v/>
      </c>
      <c r="Q378" s="36" t="str">
        <f t="shared" ca="1" si="410"/>
        <v/>
      </c>
      <c r="R378" s="36" t="str">
        <f t="shared" ca="1" si="410"/>
        <v/>
      </c>
      <c r="S378" s="36" t="str">
        <f t="shared" ca="1" si="410"/>
        <v/>
      </c>
      <c r="T378" s="36" t="str">
        <f t="shared" ca="1" si="410"/>
        <v/>
      </c>
      <c r="U378" s="36" t="str">
        <f t="shared" ca="1" si="410"/>
        <v/>
      </c>
      <c r="V378" s="36" t="str">
        <f t="shared" ca="1" si="410"/>
        <v/>
      </c>
      <c r="W378" s="36" t="str">
        <f t="shared" ca="1" si="410"/>
        <v/>
      </c>
      <c r="X378" s="36" t="str">
        <f t="shared" ca="1" si="410"/>
        <v/>
      </c>
      <c r="Y378" s="36" t="str">
        <f t="shared" ca="1" si="410"/>
        <v/>
      </c>
      <c r="Z378" s="36" t="str">
        <f t="shared" ca="1" si="410"/>
        <v/>
      </c>
      <c r="AA378" s="36" t="str">
        <f t="shared" ca="1" si="410"/>
        <v/>
      </c>
      <c r="AB378" s="36" t="str">
        <f t="shared" ca="1" si="410"/>
        <v/>
      </c>
      <c r="AC378" s="36" t="str">
        <f t="shared" ca="1" si="410"/>
        <v/>
      </c>
      <c r="AD378" s="36" t="str">
        <f t="shared" ca="1" si="410"/>
        <v/>
      </c>
      <c r="AE378" s="36" t="str">
        <f t="shared" ca="1" si="410"/>
        <v/>
      </c>
      <c r="AF378" s="36" t="str">
        <f t="shared" ca="1" si="410"/>
        <v/>
      </c>
      <c r="AG378" s="36" t="str">
        <f t="shared" ca="1" si="410"/>
        <v/>
      </c>
      <c r="AH378" s="36" t="str">
        <f t="shared" ca="1" si="410"/>
        <v/>
      </c>
      <c r="AI378" s="36" t="str">
        <f t="shared" ca="1" si="410"/>
        <v/>
      </c>
      <c r="AJ378" s="36" t="str">
        <f t="shared" ca="1" si="410"/>
        <v/>
      </c>
      <c r="AK378" s="36" t="str">
        <f t="shared" ca="1" si="410"/>
        <v/>
      </c>
      <c r="AL378" s="36" t="str">
        <f t="shared" ca="1" si="410"/>
        <v/>
      </c>
      <c r="AM378" s="36" t="str">
        <f t="shared" ca="1" si="410"/>
        <v/>
      </c>
      <c r="AN378" s="36" t="str">
        <f t="shared" ca="1" si="410"/>
        <v/>
      </c>
      <c r="AO378" s="36" t="str">
        <f t="shared" ca="1" si="410"/>
        <v/>
      </c>
      <c r="AP378" s="36" t="str">
        <f t="shared" ca="1" si="410"/>
        <v/>
      </c>
      <c r="AQ378" s="36" t="str">
        <f t="shared" ca="1" si="410"/>
        <v/>
      </c>
      <c r="AR378" s="36" t="str">
        <f t="shared" ca="1" si="410"/>
        <v/>
      </c>
      <c r="AS378" s="36" t="str">
        <f t="shared" ca="1" si="410"/>
        <v/>
      </c>
      <c r="AT378" s="36" t="str">
        <f t="shared" ca="1" si="410"/>
        <v/>
      </c>
    </row>
    <row r="379" spans="3:46" x14ac:dyDescent="0.2">
      <c r="C379" s="24" t="s">
        <v>335</v>
      </c>
      <c r="F379" s="24">
        <f t="shared" ref="F379:H379" si="411">F255</f>
        <v>1083.3499999999999</v>
      </c>
      <c r="G379" s="627">
        <f t="shared" si="411"/>
        <v>44796</v>
      </c>
      <c r="H379" s="431">
        <f t="shared" ca="1" si="411"/>
        <v>2</v>
      </c>
      <c r="I379" s="36">
        <f t="shared" ca="1" si="373"/>
        <v>0</v>
      </c>
      <c r="K379" s="36">
        <f ca="1">IF(COUNT($K309:$AT309)&gt;=K$71,OFFSET($J309,,COUNTBLANK($K309:$AT309)+K$71)*(COUNT($K309:$AT309)&gt;=K$71)/$F379,"")</f>
        <v>0</v>
      </c>
      <c r="L379" s="36">
        <f t="shared" ref="L379:AT379" ca="1" si="412">IF(COUNT($K309:$AT309)&gt;=L$71,OFFSET($J309,,COUNTBLANK($K309:$AT309)+L$71)*(COUNT($K309:$AT309)&gt;=L$71)/$F379,"")</f>
        <v>0</v>
      </c>
      <c r="M379" s="36">
        <f t="shared" ca="1" si="412"/>
        <v>0</v>
      </c>
      <c r="N379" s="36">
        <f t="shared" ca="1" si="412"/>
        <v>0</v>
      </c>
      <c r="O379" s="36" t="str">
        <f t="shared" ca="1" si="412"/>
        <v/>
      </c>
      <c r="P379" s="36" t="str">
        <f t="shared" ca="1" si="412"/>
        <v/>
      </c>
      <c r="Q379" s="36" t="str">
        <f t="shared" ca="1" si="412"/>
        <v/>
      </c>
      <c r="R379" s="36" t="str">
        <f t="shared" ca="1" si="412"/>
        <v/>
      </c>
      <c r="S379" s="36" t="str">
        <f t="shared" ca="1" si="412"/>
        <v/>
      </c>
      <c r="T379" s="36" t="str">
        <f t="shared" ca="1" si="412"/>
        <v/>
      </c>
      <c r="U379" s="36" t="str">
        <f t="shared" ca="1" si="412"/>
        <v/>
      </c>
      <c r="V379" s="36" t="str">
        <f t="shared" ca="1" si="412"/>
        <v/>
      </c>
      <c r="W379" s="36" t="str">
        <f t="shared" ca="1" si="412"/>
        <v/>
      </c>
      <c r="X379" s="36" t="str">
        <f t="shared" ca="1" si="412"/>
        <v/>
      </c>
      <c r="Y379" s="36" t="str">
        <f t="shared" ca="1" si="412"/>
        <v/>
      </c>
      <c r="Z379" s="36" t="str">
        <f t="shared" ca="1" si="412"/>
        <v/>
      </c>
      <c r="AA379" s="36" t="str">
        <f t="shared" ca="1" si="412"/>
        <v/>
      </c>
      <c r="AB379" s="36" t="str">
        <f t="shared" ca="1" si="412"/>
        <v/>
      </c>
      <c r="AC379" s="36" t="str">
        <f t="shared" ca="1" si="412"/>
        <v/>
      </c>
      <c r="AD379" s="36" t="str">
        <f t="shared" ca="1" si="412"/>
        <v/>
      </c>
      <c r="AE379" s="36" t="str">
        <f t="shared" ca="1" si="412"/>
        <v/>
      </c>
      <c r="AF379" s="36" t="str">
        <f t="shared" ca="1" si="412"/>
        <v/>
      </c>
      <c r="AG379" s="36" t="str">
        <f t="shared" ca="1" si="412"/>
        <v/>
      </c>
      <c r="AH379" s="36" t="str">
        <f t="shared" ca="1" si="412"/>
        <v/>
      </c>
      <c r="AI379" s="36" t="str">
        <f t="shared" ca="1" si="412"/>
        <v/>
      </c>
      <c r="AJ379" s="36" t="str">
        <f t="shared" ca="1" si="412"/>
        <v/>
      </c>
      <c r="AK379" s="36" t="str">
        <f t="shared" ca="1" si="412"/>
        <v/>
      </c>
      <c r="AL379" s="36" t="str">
        <f t="shared" ca="1" si="412"/>
        <v/>
      </c>
      <c r="AM379" s="36" t="str">
        <f t="shared" ca="1" si="412"/>
        <v/>
      </c>
      <c r="AN379" s="36" t="str">
        <f t="shared" ca="1" si="412"/>
        <v/>
      </c>
      <c r="AO379" s="36" t="str">
        <f t="shared" ca="1" si="412"/>
        <v/>
      </c>
      <c r="AP379" s="36" t="str">
        <f t="shared" ca="1" si="412"/>
        <v/>
      </c>
      <c r="AQ379" s="36" t="str">
        <f t="shared" ca="1" si="412"/>
        <v/>
      </c>
      <c r="AR379" s="36" t="str">
        <f t="shared" ca="1" si="412"/>
        <v/>
      </c>
      <c r="AS379" s="36" t="str">
        <f t="shared" ca="1" si="412"/>
        <v/>
      </c>
      <c r="AT379" s="36" t="str">
        <f t="shared" ca="1" si="412"/>
        <v/>
      </c>
    </row>
    <row r="380" spans="3:46" x14ac:dyDescent="0.2">
      <c r="C380" s="24" t="s">
        <v>336</v>
      </c>
      <c r="F380" s="24">
        <f t="shared" ref="F380:H380" si="413">F256</f>
        <v>380</v>
      </c>
      <c r="G380" s="627">
        <f t="shared" si="413"/>
        <v>44827</v>
      </c>
      <c r="H380" s="431">
        <f t="shared" ca="1" si="413"/>
        <v>2</v>
      </c>
      <c r="I380" s="36">
        <f t="shared" ca="1" si="373"/>
        <v>0</v>
      </c>
      <c r="K380" s="36">
        <f ca="1">IF(COUNT($K311:$AT311)&gt;=K$71,OFFSET($J311,,COUNTBLANK($K311:$AT311)+K$71)*(COUNT($K311:$AT311)&gt;=K$71)/$F380,"")</f>
        <v>0</v>
      </c>
      <c r="L380" s="36">
        <f t="shared" ref="L380:AT380" ca="1" si="414">IF(COUNT($K311:$AT311)&gt;=L$71,OFFSET($J311,,COUNTBLANK($K311:$AT311)+L$71)*(COUNT($K311:$AT311)&gt;=L$71)/$F380,"")</f>
        <v>0</v>
      </c>
      <c r="M380" s="36">
        <f t="shared" ca="1" si="414"/>
        <v>0</v>
      </c>
      <c r="N380" s="36" t="str">
        <f t="shared" ca="1" si="414"/>
        <v/>
      </c>
      <c r="O380" s="36" t="str">
        <f t="shared" ca="1" si="414"/>
        <v/>
      </c>
      <c r="P380" s="36" t="str">
        <f t="shared" ca="1" si="414"/>
        <v/>
      </c>
      <c r="Q380" s="36" t="str">
        <f t="shared" ca="1" si="414"/>
        <v/>
      </c>
      <c r="R380" s="36" t="str">
        <f t="shared" ca="1" si="414"/>
        <v/>
      </c>
      <c r="S380" s="36" t="str">
        <f t="shared" ca="1" si="414"/>
        <v/>
      </c>
      <c r="T380" s="36" t="str">
        <f t="shared" ca="1" si="414"/>
        <v/>
      </c>
      <c r="U380" s="36" t="str">
        <f t="shared" ca="1" si="414"/>
        <v/>
      </c>
      <c r="V380" s="36" t="str">
        <f t="shared" ca="1" si="414"/>
        <v/>
      </c>
      <c r="W380" s="36" t="str">
        <f t="shared" ca="1" si="414"/>
        <v/>
      </c>
      <c r="X380" s="36" t="str">
        <f t="shared" ca="1" si="414"/>
        <v/>
      </c>
      <c r="Y380" s="36" t="str">
        <f t="shared" ca="1" si="414"/>
        <v/>
      </c>
      <c r="Z380" s="36" t="str">
        <f t="shared" ca="1" si="414"/>
        <v/>
      </c>
      <c r="AA380" s="36" t="str">
        <f t="shared" ca="1" si="414"/>
        <v/>
      </c>
      <c r="AB380" s="36" t="str">
        <f t="shared" ca="1" si="414"/>
        <v/>
      </c>
      <c r="AC380" s="36" t="str">
        <f t="shared" ca="1" si="414"/>
        <v/>
      </c>
      <c r="AD380" s="36" t="str">
        <f t="shared" ca="1" si="414"/>
        <v/>
      </c>
      <c r="AE380" s="36" t="str">
        <f t="shared" ca="1" si="414"/>
        <v/>
      </c>
      <c r="AF380" s="36" t="str">
        <f t="shared" ca="1" si="414"/>
        <v/>
      </c>
      <c r="AG380" s="36" t="str">
        <f t="shared" ca="1" si="414"/>
        <v/>
      </c>
      <c r="AH380" s="36" t="str">
        <f t="shared" ca="1" si="414"/>
        <v/>
      </c>
      <c r="AI380" s="36" t="str">
        <f t="shared" ca="1" si="414"/>
        <v/>
      </c>
      <c r="AJ380" s="36" t="str">
        <f t="shared" ca="1" si="414"/>
        <v/>
      </c>
      <c r="AK380" s="36" t="str">
        <f t="shared" ca="1" si="414"/>
        <v/>
      </c>
      <c r="AL380" s="36" t="str">
        <f t="shared" ca="1" si="414"/>
        <v/>
      </c>
      <c r="AM380" s="36" t="str">
        <f t="shared" ca="1" si="414"/>
        <v/>
      </c>
      <c r="AN380" s="36" t="str">
        <f t="shared" ca="1" si="414"/>
        <v/>
      </c>
      <c r="AO380" s="36" t="str">
        <f t="shared" ca="1" si="414"/>
        <v/>
      </c>
      <c r="AP380" s="36" t="str">
        <f t="shared" ca="1" si="414"/>
        <v/>
      </c>
      <c r="AQ380" s="36" t="str">
        <f t="shared" ca="1" si="414"/>
        <v/>
      </c>
      <c r="AR380" s="36" t="str">
        <f t="shared" ca="1" si="414"/>
        <v/>
      </c>
      <c r="AS380" s="36" t="str">
        <f t="shared" ca="1" si="414"/>
        <v/>
      </c>
      <c r="AT380" s="36" t="str">
        <f t="shared" ca="1" si="414"/>
        <v/>
      </c>
    </row>
    <row r="381" spans="3:46" x14ac:dyDescent="0.2">
      <c r="C381" s="24" t="s">
        <v>337</v>
      </c>
      <c r="F381" s="24">
        <f t="shared" ref="F381:H381" si="415">F257</f>
        <v>1600.886362</v>
      </c>
      <c r="G381" s="627">
        <f t="shared" si="415"/>
        <v>44848</v>
      </c>
      <c r="H381" s="431">
        <f t="shared" ca="1" si="415"/>
        <v>1</v>
      </c>
      <c r="I381" s="36">
        <f t="shared" ca="1" si="373"/>
        <v>0</v>
      </c>
      <c r="K381" s="36">
        <f ca="1">IF(COUNT($K313:$AT313)&gt;=K$71,OFFSET($J313,,COUNTBLANK($K313:$AT313)+K$71)*(COUNT($K313:$AT313)&gt;=K$71)/$F381,"")</f>
        <v>0</v>
      </c>
      <c r="L381" s="36">
        <f t="shared" ref="L381:AT381" ca="1" si="416">IF(COUNT($K313:$AT313)&gt;=L$71,OFFSET($J313,,COUNTBLANK($K313:$AT313)+L$71)*(COUNT($K313:$AT313)&gt;=L$71)/$F381,"")</f>
        <v>0</v>
      </c>
      <c r="M381" s="36" t="str">
        <f t="shared" ca="1" si="416"/>
        <v/>
      </c>
      <c r="N381" s="36" t="str">
        <f t="shared" ca="1" si="416"/>
        <v/>
      </c>
      <c r="O381" s="36" t="str">
        <f t="shared" ca="1" si="416"/>
        <v/>
      </c>
      <c r="P381" s="36" t="str">
        <f t="shared" ca="1" si="416"/>
        <v/>
      </c>
      <c r="Q381" s="36" t="str">
        <f t="shared" ca="1" si="416"/>
        <v/>
      </c>
      <c r="R381" s="36" t="str">
        <f t="shared" ca="1" si="416"/>
        <v/>
      </c>
      <c r="S381" s="36" t="str">
        <f t="shared" ca="1" si="416"/>
        <v/>
      </c>
      <c r="T381" s="36" t="str">
        <f t="shared" ca="1" si="416"/>
        <v/>
      </c>
      <c r="U381" s="36" t="str">
        <f t="shared" ca="1" si="416"/>
        <v/>
      </c>
      <c r="V381" s="36" t="str">
        <f t="shared" ca="1" si="416"/>
        <v/>
      </c>
      <c r="W381" s="36" t="str">
        <f t="shared" ca="1" si="416"/>
        <v/>
      </c>
      <c r="X381" s="36" t="str">
        <f t="shared" ca="1" si="416"/>
        <v/>
      </c>
      <c r="Y381" s="36" t="str">
        <f t="shared" ca="1" si="416"/>
        <v/>
      </c>
      <c r="Z381" s="36" t="str">
        <f t="shared" ca="1" si="416"/>
        <v/>
      </c>
      <c r="AA381" s="36" t="str">
        <f t="shared" ca="1" si="416"/>
        <v/>
      </c>
      <c r="AB381" s="36" t="str">
        <f t="shared" ca="1" si="416"/>
        <v/>
      </c>
      <c r="AC381" s="36" t="str">
        <f t="shared" ca="1" si="416"/>
        <v/>
      </c>
      <c r="AD381" s="36" t="str">
        <f t="shared" ca="1" si="416"/>
        <v/>
      </c>
      <c r="AE381" s="36" t="str">
        <f t="shared" ca="1" si="416"/>
        <v/>
      </c>
      <c r="AF381" s="36" t="str">
        <f t="shared" ca="1" si="416"/>
        <v/>
      </c>
      <c r="AG381" s="36" t="str">
        <f t="shared" ca="1" si="416"/>
        <v/>
      </c>
      <c r="AH381" s="36" t="str">
        <f t="shared" ca="1" si="416"/>
        <v/>
      </c>
      <c r="AI381" s="36" t="str">
        <f t="shared" ca="1" si="416"/>
        <v/>
      </c>
      <c r="AJ381" s="36" t="str">
        <f t="shared" ca="1" si="416"/>
        <v/>
      </c>
      <c r="AK381" s="36" t="str">
        <f t="shared" ca="1" si="416"/>
        <v/>
      </c>
      <c r="AL381" s="36" t="str">
        <f t="shared" ca="1" si="416"/>
        <v/>
      </c>
      <c r="AM381" s="36" t="str">
        <f t="shared" ca="1" si="416"/>
        <v/>
      </c>
      <c r="AN381" s="36" t="str">
        <f t="shared" ca="1" si="416"/>
        <v/>
      </c>
      <c r="AO381" s="36" t="str">
        <f t="shared" ca="1" si="416"/>
        <v/>
      </c>
      <c r="AP381" s="36" t="str">
        <f t="shared" ca="1" si="416"/>
        <v/>
      </c>
      <c r="AQ381" s="36" t="str">
        <f t="shared" ca="1" si="416"/>
        <v/>
      </c>
      <c r="AR381" s="36" t="str">
        <f t="shared" ca="1" si="416"/>
        <v/>
      </c>
      <c r="AS381" s="36" t="str">
        <f t="shared" ca="1" si="416"/>
        <v/>
      </c>
      <c r="AT381" s="36" t="str">
        <f t="shared" ca="1" si="416"/>
        <v/>
      </c>
    </row>
    <row r="382" spans="3:46" x14ac:dyDescent="0.2">
      <c r="C382" s="24" t="s">
        <v>338</v>
      </c>
      <c r="F382" s="24">
        <f t="shared" ref="F382:H382" si="417">F258</f>
        <v>1000</v>
      </c>
      <c r="G382" s="627">
        <f t="shared" si="417"/>
        <v>44876</v>
      </c>
      <c r="H382" s="431">
        <f t="shared" ca="1" si="417"/>
        <v>1</v>
      </c>
      <c r="I382" s="36">
        <f t="shared" ca="1" si="373"/>
        <v>0</v>
      </c>
      <c r="K382" s="36">
        <f ca="1">IF(COUNT($K316:$AT316)&gt;=K$71,OFFSET($J316,,COUNTBLANK($K316:$AT316)+K$71)*(COUNT($K316:$AT316)&gt;=K$71)/$F382,"")</f>
        <v>0</v>
      </c>
      <c r="L382" s="36" t="str">
        <f t="shared" ref="L382:AT382" ca="1" si="418">IF(COUNT($K316:$AT316)&gt;=L$71,OFFSET($J316,,COUNTBLANK($K316:$AT316)+L$71)*(COUNT($K316:$AT316)&gt;=L$71)/$F382,"")</f>
        <v/>
      </c>
      <c r="M382" s="36" t="str">
        <f t="shared" ca="1" si="418"/>
        <v/>
      </c>
      <c r="N382" s="36" t="str">
        <f t="shared" ca="1" si="418"/>
        <v/>
      </c>
      <c r="O382" s="36" t="str">
        <f t="shared" ca="1" si="418"/>
        <v/>
      </c>
      <c r="P382" s="36" t="str">
        <f t="shared" ca="1" si="418"/>
        <v/>
      </c>
      <c r="Q382" s="36" t="str">
        <f t="shared" ca="1" si="418"/>
        <v/>
      </c>
      <c r="R382" s="36" t="str">
        <f t="shared" ca="1" si="418"/>
        <v/>
      </c>
      <c r="S382" s="36" t="str">
        <f t="shared" ca="1" si="418"/>
        <v/>
      </c>
      <c r="T382" s="36" t="str">
        <f t="shared" ca="1" si="418"/>
        <v/>
      </c>
      <c r="U382" s="36" t="str">
        <f t="shared" ca="1" si="418"/>
        <v/>
      </c>
      <c r="V382" s="36" t="str">
        <f t="shared" ca="1" si="418"/>
        <v/>
      </c>
      <c r="W382" s="36" t="str">
        <f t="shared" ca="1" si="418"/>
        <v/>
      </c>
      <c r="X382" s="36" t="str">
        <f t="shared" ca="1" si="418"/>
        <v/>
      </c>
      <c r="Y382" s="36" t="str">
        <f t="shared" ca="1" si="418"/>
        <v/>
      </c>
      <c r="Z382" s="36" t="str">
        <f t="shared" ca="1" si="418"/>
        <v/>
      </c>
      <c r="AA382" s="36" t="str">
        <f t="shared" ca="1" si="418"/>
        <v/>
      </c>
      <c r="AB382" s="36" t="str">
        <f t="shared" ca="1" si="418"/>
        <v/>
      </c>
      <c r="AC382" s="36" t="str">
        <f t="shared" ca="1" si="418"/>
        <v/>
      </c>
      <c r="AD382" s="36" t="str">
        <f t="shared" ca="1" si="418"/>
        <v/>
      </c>
      <c r="AE382" s="36" t="str">
        <f t="shared" ca="1" si="418"/>
        <v/>
      </c>
      <c r="AF382" s="36" t="str">
        <f t="shared" ca="1" si="418"/>
        <v/>
      </c>
      <c r="AG382" s="36" t="str">
        <f t="shared" ca="1" si="418"/>
        <v/>
      </c>
      <c r="AH382" s="36" t="str">
        <f t="shared" ca="1" si="418"/>
        <v/>
      </c>
      <c r="AI382" s="36" t="str">
        <f t="shared" ca="1" si="418"/>
        <v/>
      </c>
      <c r="AJ382" s="36" t="str">
        <f t="shared" ca="1" si="418"/>
        <v/>
      </c>
      <c r="AK382" s="36" t="str">
        <f t="shared" ca="1" si="418"/>
        <v/>
      </c>
      <c r="AL382" s="36" t="str">
        <f t="shared" ca="1" si="418"/>
        <v/>
      </c>
      <c r="AM382" s="36" t="str">
        <f t="shared" ca="1" si="418"/>
        <v/>
      </c>
      <c r="AN382" s="36" t="str">
        <f t="shared" ca="1" si="418"/>
        <v/>
      </c>
      <c r="AO382" s="36" t="str">
        <f t="shared" ca="1" si="418"/>
        <v/>
      </c>
      <c r="AP382" s="36" t="str">
        <f t="shared" ca="1" si="418"/>
        <v/>
      </c>
      <c r="AQ382" s="36" t="str">
        <f t="shared" ca="1" si="418"/>
        <v/>
      </c>
      <c r="AR382" s="36" t="str">
        <f t="shared" ca="1" si="418"/>
        <v/>
      </c>
      <c r="AS382" s="36" t="str">
        <f t="shared" ca="1" si="418"/>
        <v/>
      </c>
      <c r="AT382" s="36" t="str">
        <f t="shared" ca="1" si="418"/>
        <v/>
      </c>
    </row>
    <row r="383" spans="3:46" x14ac:dyDescent="0.2">
      <c r="C383" s="24" t="s">
        <v>339</v>
      </c>
      <c r="F383" s="24">
        <f t="shared" ref="F383:H383" si="419">F259</f>
        <v>450</v>
      </c>
      <c r="G383" s="627">
        <f t="shared" si="419"/>
        <v>44881</v>
      </c>
      <c r="H383" s="431">
        <f t="shared" ca="1" si="419"/>
        <v>1</v>
      </c>
      <c r="I383" s="36">
        <f t="shared" ca="1" si="373"/>
        <v>0</v>
      </c>
      <c r="K383" s="36">
        <f ca="1">IF(COUNT($K317:$AT317)&gt;=K$71,OFFSET($J317,,COUNTBLANK($K317:$AT317)+K$71)*(COUNT($K317:$AT317)&gt;=K$71)/$F383,"")</f>
        <v>0</v>
      </c>
      <c r="L383" s="36" t="str">
        <f t="shared" ref="L383:AT383" ca="1" si="420">IF(COUNT($K317:$AT317)&gt;=L$71,OFFSET($J317,,COUNTBLANK($K317:$AT317)+L$71)*(COUNT($K317:$AT317)&gt;=L$71)/$F383,"")</f>
        <v/>
      </c>
      <c r="M383" s="36" t="str">
        <f t="shared" ca="1" si="420"/>
        <v/>
      </c>
      <c r="N383" s="36" t="str">
        <f t="shared" ca="1" si="420"/>
        <v/>
      </c>
      <c r="O383" s="36" t="str">
        <f t="shared" ca="1" si="420"/>
        <v/>
      </c>
      <c r="P383" s="36" t="str">
        <f t="shared" ca="1" si="420"/>
        <v/>
      </c>
      <c r="Q383" s="36" t="str">
        <f t="shared" ca="1" si="420"/>
        <v/>
      </c>
      <c r="R383" s="36" t="str">
        <f t="shared" ca="1" si="420"/>
        <v/>
      </c>
      <c r="S383" s="36" t="str">
        <f t="shared" ca="1" si="420"/>
        <v/>
      </c>
      <c r="T383" s="36" t="str">
        <f t="shared" ca="1" si="420"/>
        <v/>
      </c>
      <c r="U383" s="36" t="str">
        <f t="shared" ca="1" si="420"/>
        <v/>
      </c>
      <c r="V383" s="36" t="str">
        <f t="shared" ca="1" si="420"/>
        <v/>
      </c>
      <c r="W383" s="36" t="str">
        <f t="shared" ca="1" si="420"/>
        <v/>
      </c>
      <c r="X383" s="36" t="str">
        <f t="shared" ca="1" si="420"/>
        <v/>
      </c>
      <c r="Y383" s="36" t="str">
        <f t="shared" ca="1" si="420"/>
        <v/>
      </c>
      <c r="Z383" s="36" t="str">
        <f t="shared" ca="1" si="420"/>
        <v/>
      </c>
      <c r="AA383" s="36" t="str">
        <f t="shared" ca="1" si="420"/>
        <v/>
      </c>
      <c r="AB383" s="36" t="str">
        <f t="shared" ca="1" si="420"/>
        <v/>
      </c>
      <c r="AC383" s="36" t="str">
        <f t="shared" ca="1" si="420"/>
        <v/>
      </c>
      <c r="AD383" s="36" t="str">
        <f t="shared" ca="1" si="420"/>
        <v/>
      </c>
      <c r="AE383" s="36" t="str">
        <f t="shared" ca="1" si="420"/>
        <v/>
      </c>
      <c r="AF383" s="36" t="str">
        <f t="shared" ca="1" si="420"/>
        <v/>
      </c>
      <c r="AG383" s="36" t="str">
        <f t="shared" ca="1" si="420"/>
        <v/>
      </c>
      <c r="AH383" s="36" t="str">
        <f t="shared" ca="1" si="420"/>
        <v/>
      </c>
      <c r="AI383" s="36" t="str">
        <f t="shared" ca="1" si="420"/>
        <v/>
      </c>
      <c r="AJ383" s="36" t="str">
        <f t="shared" ca="1" si="420"/>
        <v/>
      </c>
      <c r="AK383" s="36" t="str">
        <f t="shared" ca="1" si="420"/>
        <v/>
      </c>
      <c r="AL383" s="36" t="str">
        <f t="shared" ca="1" si="420"/>
        <v/>
      </c>
      <c r="AM383" s="36" t="str">
        <f t="shared" ca="1" si="420"/>
        <v/>
      </c>
      <c r="AN383" s="36" t="str">
        <f t="shared" ca="1" si="420"/>
        <v/>
      </c>
      <c r="AO383" s="36" t="str">
        <f t="shared" ca="1" si="420"/>
        <v/>
      </c>
      <c r="AP383" s="36" t="str">
        <f t="shared" ca="1" si="420"/>
        <v/>
      </c>
      <c r="AQ383" s="36" t="str">
        <f t="shared" ca="1" si="420"/>
        <v/>
      </c>
      <c r="AR383" s="36" t="str">
        <f t="shared" ca="1" si="420"/>
        <v/>
      </c>
      <c r="AS383" s="36" t="str">
        <f t="shared" ca="1" si="420"/>
        <v/>
      </c>
      <c r="AT383" s="36" t="str">
        <f t="shared" ca="1" si="420"/>
        <v/>
      </c>
    </row>
  </sheetData>
  <phoneticPr fontId="30" type="noConversion"/>
  <conditionalFormatting sqref="F75:F104">
    <cfRule type="top10" dxfId="3" priority="7" percent="1" rank="50"/>
  </conditionalFormatting>
  <conditionalFormatting sqref="F109:F133">
    <cfRule type="top10" dxfId="2" priority="6" percent="1" rank="50"/>
  </conditionalFormatting>
  <conditionalFormatting sqref="AB75:AB104">
    <cfRule type="top10" dxfId="1" priority="5" percent="1" rank="50"/>
  </conditionalFormatting>
  <conditionalFormatting sqref="AB109:AB133">
    <cfRule type="top10" dxfId="0" priority="4" percent="1" rank="50"/>
  </conditionalFormatting>
  <pageMargins left="0.6" right="0.6" top="1" bottom="1" header="0.5" footer="0.5"/>
  <pageSetup paperSize="9" scale="14" orientation="landscape" r:id="rId1"/>
  <headerFooter>
    <oddHeader>&amp;R&amp;7Draft - Work in Progress</oddHeader>
    <oddFooter>&amp;L&amp;7&amp;F
PwC&amp;C&amp;7Strictly private and confidential
&amp;A&amp;R&amp;7&amp;D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Index</vt:lpstr>
      <vt:lpstr>Report</vt:lpstr>
      <vt:lpstr>▶ Valuation</vt:lpstr>
      <vt:lpstr>WACC</vt:lpstr>
      <vt:lpstr>Valuation</vt:lpstr>
      <vt:lpstr>FS</vt:lpstr>
      <vt:lpstr>Assumption</vt:lpstr>
      <vt:lpstr>Revenue</vt:lpstr>
      <vt:lpstr>Subscriber</vt:lpstr>
      <vt:lpstr>Contents</vt:lpstr>
      <vt:lpstr>Opex</vt:lpstr>
      <vt:lpstr>Capex</vt:lpstr>
      <vt:lpstr>WC</vt:lpstr>
      <vt:lpstr>▶ Data</vt:lpstr>
      <vt:lpstr>Peer</vt:lpstr>
      <vt:lpstr>Beta</vt:lpstr>
      <vt:lpstr>Pretax_Kd</vt:lpstr>
      <vt:lpstr>Historical FS</vt:lpstr>
      <vt:lpstr>Historical Opex</vt:lpstr>
      <vt:lpstr>Historical Contents</vt:lpstr>
    </vt:vector>
  </TitlesOfParts>
  <Manager/>
  <Company>PricewaterhouseCoopers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이문규</dc:creator>
  <cp:keywords/>
  <dc:description/>
  <cp:lastModifiedBy>Kim, Ju-Hyeon (KR/Deal Adv2)</cp:lastModifiedBy>
  <cp:revision/>
  <dcterms:created xsi:type="dcterms:W3CDTF">2011-07-18T15:25:37Z</dcterms:created>
  <dcterms:modified xsi:type="dcterms:W3CDTF">2023-01-11T06:15:15Z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randFormat">
    <vt:lpwstr>1.0</vt:lpwstr>
  </property>
  <property fmtid="{D5CDD505-2E9C-101B-9397-08002B2CF9AE}" pid="3" name="IndexShtCodeName">
    <vt:lpwstr>Sheet1</vt:lpwstr>
  </property>
  <property fmtid="{D5CDD505-2E9C-101B-9397-08002B2CF9AE}" pid="4" name="Smrt Workbook Type">
    <vt:lpwstr>DealTool</vt:lpwstr>
  </property>
  <property fmtid="{D5CDD505-2E9C-101B-9397-08002B2CF9AE}" pid="5" name="Smart Base Template Version">
    <vt:lpwstr>20110718v3</vt:lpwstr>
  </property>
  <property fmtid="{D5CDD505-2E9C-101B-9397-08002B2CF9AE}" pid="6" name="SetupWorkbook">
    <vt:lpwstr>Yes</vt:lpwstr>
  </property>
  <property fmtid="{D5CDD505-2E9C-101B-9397-08002B2CF9AE}" pid="7" name="Smrt_NotesFontSize">
    <vt:lpwstr>8</vt:lpwstr>
  </property>
  <property fmtid="{D5CDD505-2E9C-101B-9397-08002B2CF9AE}" pid="8" name="Smrt_WorkbookThemeColor">
    <vt:lpwstr>Smart Report</vt:lpwstr>
  </property>
  <property fmtid="{D5CDD505-2E9C-101B-9397-08002B2CF9AE}" pid="9" name="Smrt_WorkbookNumberDisplay">
    <vt:lpwstr>0</vt:lpwstr>
  </property>
  <property fmtid="{D5CDD505-2E9C-101B-9397-08002B2CF9AE}" pid="10" name="Smrt_WorkbookPercentageDisplay">
    <vt:lpwstr>1</vt:lpwstr>
  </property>
  <property fmtid="{D5CDD505-2E9C-101B-9397-08002B2CF9AE}" pid="11" name="ShowPageNumber">
    <vt:lpwstr>False</vt:lpwstr>
  </property>
</Properties>
</file>